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Robby\Downloads\"/>
    </mc:Choice>
  </mc:AlternateContent>
  <bookViews>
    <workbookView xWindow="0" yWindow="0" windowWidth="16815" windowHeight="7155" activeTab="1"/>
  </bookViews>
  <sheets>
    <sheet name="Analysis" sheetId="5" r:id="rId1"/>
    <sheet name="Predictions" sheetId="1" r:id="rId2"/>
    <sheet name="ATP2014" sheetId="2" r:id="rId3"/>
    <sheet name="WTA2014" sheetId="3" r:id="rId4"/>
    <sheet name="Mapping" sheetId="4" r:id="rId5"/>
  </sheets>
  <definedNames>
    <definedName name="_xlnm._FilterDatabase" localSheetId="2" hidden="1">'ATP2014'!$A$1:$BA$1914</definedName>
    <definedName name="_xlnm._FilterDatabase" localSheetId="1" hidden="1">Predictions!$A$1:$BC$119</definedName>
    <definedName name="_xlnm._FilterDatabase" localSheetId="3" hidden="1">'WTA2014'!$A$1:$AP$1676</definedName>
  </definedNames>
  <calcPr calcId="152511"/>
  <pivotCaches>
    <pivotCache cacheId="0" r:id="rId6"/>
    <pivotCache cacheId="1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6" i="5" l="1"/>
  <c r="D36" i="5"/>
  <c r="C42" i="5"/>
  <c r="C43" i="5" s="1"/>
  <c r="C44" i="5" s="1"/>
  <c r="C45" i="5" s="1"/>
  <c r="C46" i="5" s="1"/>
  <c r="C41" i="5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AR4" i="1"/>
  <c r="AR3" i="1"/>
  <c r="AR2" i="1"/>
  <c r="K14" i="5"/>
  <c r="J14" i="5"/>
  <c r="I14" i="5"/>
  <c r="H14" i="5"/>
  <c r="K13" i="5"/>
  <c r="K12" i="5"/>
  <c r="K11" i="5"/>
  <c r="K10" i="5"/>
  <c r="K9" i="5"/>
  <c r="K8" i="5"/>
  <c r="K7" i="5"/>
  <c r="K6" i="5"/>
  <c r="K5" i="5"/>
  <c r="J13" i="5"/>
  <c r="I13" i="5"/>
  <c r="H13" i="5"/>
  <c r="J12" i="5"/>
  <c r="I12" i="5"/>
  <c r="H12" i="5"/>
  <c r="J11" i="5"/>
  <c r="I11" i="5"/>
  <c r="H11" i="5"/>
  <c r="J10" i="5"/>
  <c r="I10" i="5"/>
  <c r="H10" i="5"/>
  <c r="J9" i="5"/>
  <c r="I9" i="5"/>
  <c r="H9" i="5"/>
  <c r="J8" i="5"/>
  <c r="I8" i="5"/>
  <c r="H8" i="5"/>
  <c r="J7" i="5"/>
  <c r="I7" i="5"/>
  <c r="H7" i="5"/>
  <c r="J6" i="5"/>
  <c r="I6" i="5"/>
  <c r="H6" i="5"/>
  <c r="J5" i="5"/>
  <c r="I5" i="5"/>
  <c r="H5" i="5"/>
  <c r="AN119" i="1"/>
  <c r="AO119" i="1" s="1"/>
  <c r="AN118" i="1"/>
  <c r="AN117" i="1"/>
  <c r="AO117" i="1" s="1"/>
  <c r="AN116" i="1"/>
  <c r="AN115" i="1"/>
  <c r="AO115" i="1" s="1"/>
  <c r="AN114" i="1"/>
  <c r="AN113" i="1"/>
  <c r="AO113" i="1" s="1"/>
  <c r="AN112" i="1"/>
  <c r="AN111" i="1"/>
  <c r="AO111" i="1" s="1"/>
  <c r="AN110" i="1"/>
  <c r="AN109" i="1"/>
  <c r="AO109" i="1" s="1"/>
  <c r="AN108" i="1"/>
  <c r="AN107" i="1"/>
  <c r="AO107" i="1" s="1"/>
  <c r="AN106" i="1"/>
  <c r="AN105" i="1"/>
  <c r="AO105" i="1" s="1"/>
  <c r="AN104" i="1"/>
  <c r="AN103" i="1"/>
  <c r="AO103" i="1" s="1"/>
  <c r="AN102" i="1"/>
  <c r="AN101" i="1"/>
  <c r="AO101" i="1" s="1"/>
  <c r="AN100" i="1"/>
  <c r="AN99" i="1"/>
  <c r="AO99" i="1" s="1"/>
  <c r="AN98" i="1"/>
  <c r="AN97" i="1"/>
  <c r="AO97" i="1" s="1"/>
  <c r="AN96" i="1"/>
  <c r="AN95" i="1"/>
  <c r="AO95" i="1" s="1"/>
  <c r="AN94" i="1"/>
  <c r="AN93" i="1"/>
  <c r="AO93" i="1" s="1"/>
  <c r="AN92" i="1"/>
  <c r="AN91" i="1"/>
  <c r="AO91" i="1" s="1"/>
  <c r="AN90" i="1"/>
  <c r="AN89" i="1"/>
  <c r="AO89" i="1" s="1"/>
  <c r="AN88" i="1"/>
  <c r="AN87" i="1"/>
  <c r="AO87" i="1" s="1"/>
  <c r="AN86" i="1"/>
  <c r="AN85" i="1"/>
  <c r="AO85" i="1" s="1"/>
  <c r="AN84" i="1"/>
  <c r="AN83" i="1"/>
  <c r="AO83" i="1" s="1"/>
  <c r="AN82" i="1"/>
  <c r="AN81" i="1"/>
  <c r="AO81" i="1" s="1"/>
  <c r="AN80" i="1"/>
  <c r="AN79" i="1"/>
  <c r="AO79" i="1" s="1"/>
  <c r="AN78" i="1"/>
  <c r="AN77" i="1"/>
  <c r="AO77" i="1" s="1"/>
  <c r="AN76" i="1"/>
  <c r="AN75" i="1"/>
  <c r="AO75" i="1" s="1"/>
  <c r="AN74" i="1"/>
  <c r="AN73" i="1"/>
  <c r="AO73" i="1" s="1"/>
  <c r="AN72" i="1"/>
  <c r="AN71" i="1"/>
  <c r="AO71" i="1" s="1"/>
  <c r="AN70" i="1"/>
  <c r="AN69" i="1"/>
  <c r="AO69" i="1" s="1"/>
  <c r="AN68" i="1"/>
  <c r="AN67" i="1"/>
  <c r="AO67" i="1" s="1"/>
  <c r="AN66" i="1"/>
  <c r="AN65" i="1"/>
  <c r="AO65" i="1" s="1"/>
  <c r="AN64" i="1"/>
  <c r="AN63" i="1"/>
  <c r="AO63" i="1" s="1"/>
  <c r="AN62" i="1"/>
  <c r="AN61" i="1"/>
  <c r="AO61" i="1" s="1"/>
  <c r="AN60" i="1"/>
  <c r="AN59" i="1"/>
  <c r="AO59" i="1" s="1"/>
  <c r="AN58" i="1"/>
  <c r="AN57" i="1"/>
  <c r="AO57" i="1" s="1"/>
  <c r="AN56" i="1"/>
  <c r="AN55" i="1"/>
  <c r="AO55" i="1" s="1"/>
  <c r="AN54" i="1"/>
  <c r="AN53" i="1"/>
  <c r="AO53" i="1" s="1"/>
  <c r="AN52" i="1"/>
  <c r="AN51" i="1"/>
  <c r="AO51" i="1" s="1"/>
  <c r="AN50" i="1"/>
  <c r="AN49" i="1"/>
  <c r="AO49" i="1" s="1"/>
  <c r="AN48" i="1"/>
  <c r="AN47" i="1"/>
  <c r="AO47" i="1" s="1"/>
  <c r="AN46" i="1"/>
  <c r="AN45" i="1"/>
  <c r="AO45" i="1" s="1"/>
  <c r="AN44" i="1"/>
  <c r="AN43" i="1"/>
  <c r="AO43" i="1" s="1"/>
  <c r="AN42" i="1"/>
  <c r="AN41" i="1"/>
  <c r="AO41" i="1" s="1"/>
  <c r="AN40" i="1"/>
  <c r="AN39" i="1"/>
  <c r="AO39" i="1" s="1"/>
  <c r="AN38" i="1"/>
  <c r="AN37" i="1"/>
  <c r="AO37" i="1" s="1"/>
  <c r="AN36" i="1"/>
  <c r="AN35" i="1"/>
  <c r="AO35" i="1" s="1"/>
  <c r="AN34" i="1"/>
  <c r="AN33" i="1"/>
  <c r="AO33" i="1" s="1"/>
  <c r="AN32" i="1"/>
  <c r="AN31" i="1"/>
  <c r="AO31" i="1" s="1"/>
  <c r="AN30" i="1"/>
  <c r="AN29" i="1"/>
  <c r="AO29" i="1" s="1"/>
  <c r="AN28" i="1"/>
  <c r="AN27" i="1"/>
  <c r="AO27" i="1" s="1"/>
  <c r="AN26" i="1"/>
  <c r="AN25" i="1"/>
  <c r="AO25" i="1" s="1"/>
  <c r="AN24" i="1"/>
  <c r="AN23" i="1"/>
  <c r="AO23" i="1" s="1"/>
  <c r="AN22" i="1"/>
  <c r="AN21" i="1"/>
  <c r="AO21" i="1" s="1"/>
  <c r="AN20" i="1"/>
  <c r="AN19" i="1"/>
  <c r="AO19" i="1" s="1"/>
  <c r="AN18" i="1"/>
  <c r="AN17" i="1"/>
  <c r="AO17" i="1" s="1"/>
  <c r="AN16" i="1"/>
  <c r="AN15" i="1"/>
  <c r="AO15" i="1" s="1"/>
  <c r="AN14" i="1"/>
  <c r="AN13" i="1"/>
  <c r="AO13" i="1" s="1"/>
  <c r="AN12" i="1"/>
  <c r="AN11" i="1"/>
  <c r="AO11" i="1" s="1"/>
  <c r="AN10" i="1"/>
  <c r="AN9" i="1"/>
  <c r="AO9" i="1" s="1"/>
  <c r="AN8" i="1"/>
  <c r="AN7" i="1"/>
  <c r="AO7" i="1" s="1"/>
  <c r="AN6" i="1"/>
  <c r="AN5" i="1"/>
  <c r="AO5" i="1" s="1"/>
  <c r="AN4" i="1"/>
  <c r="AO4" i="1" s="1"/>
  <c r="AN3" i="1"/>
  <c r="AO3" i="1" s="1"/>
  <c r="AN2" i="1"/>
  <c r="AO2" i="1" s="1"/>
  <c r="AW1734" i="3"/>
  <c r="AW1733" i="3"/>
  <c r="AW1732" i="3"/>
  <c r="AW1731" i="3"/>
  <c r="AW1730" i="3"/>
  <c r="AW1729" i="3"/>
  <c r="AW1728" i="3"/>
  <c r="AW1727" i="3"/>
  <c r="AW1726" i="3"/>
  <c r="AW1725" i="3"/>
  <c r="AW1724" i="3"/>
  <c r="AW1723" i="3"/>
  <c r="AW1722" i="3"/>
  <c r="AW1721" i="3"/>
  <c r="AW1720" i="3"/>
  <c r="AW1719" i="3"/>
  <c r="AW1718" i="3"/>
  <c r="AW1717" i="3"/>
  <c r="AW1716" i="3"/>
  <c r="AW1715" i="3"/>
  <c r="AW1714" i="3"/>
  <c r="AW1713" i="3"/>
  <c r="AW1712" i="3"/>
  <c r="AW1711" i="3"/>
  <c r="AW1710" i="3"/>
  <c r="AW1709" i="3"/>
  <c r="AW1708" i="3"/>
  <c r="AW1707" i="3"/>
  <c r="AW1706" i="3"/>
  <c r="AW1705" i="3"/>
  <c r="AW1704" i="3"/>
  <c r="AW1703" i="3"/>
  <c r="AW1702" i="3"/>
  <c r="AW1701" i="3"/>
  <c r="AW1700" i="3"/>
  <c r="AW1699" i="3"/>
  <c r="AW1698" i="3"/>
  <c r="AW1697" i="3"/>
  <c r="AW1696" i="3"/>
  <c r="AW1695" i="3"/>
  <c r="AW1694" i="3"/>
  <c r="AW1693" i="3"/>
  <c r="AW1692" i="3"/>
  <c r="AW1691" i="3"/>
  <c r="AW1690" i="3"/>
  <c r="AW1689" i="3"/>
  <c r="AW1688" i="3"/>
  <c r="AW1687" i="3"/>
  <c r="AW1686" i="3"/>
  <c r="AW1685" i="3"/>
  <c r="AW1684" i="3"/>
  <c r="AW1683" i="3"/>
  <c r="AW1682" i="3"/>
  <c r="AW1681" i="3"/>
  <c r="AW1680" i="3"/>
  <c r="AW1679" i="3"/>
  <c r="AW1678" i="3"/>
  <c r="AW1677" i="3"/>
  <c r="AW1676" i="3"/>
  <c r="AW1675" i="3"/>
  <c r="AW1674" i="3"/>
  <c r="AW1673" i="3"/>
  <c r="AW1672" i="3"/>
  <c r="AW1671" i="3"/>
  <c r="AW1670" i="3"/>
  <c r="AW1669" i="3"/>
  <c r="AW1668" i="3"/>
  <c r="AW1667" i="3"/>
  <c r="AW1666" i="3"/>
  <c r="AW1665" i="3"/>
  <c r="AW1664" i="3"/>
  <c r="AW1663" i="3"/>
  <c r="AW1662" i="3"/>
  <c r="AW1661" i="3"/>
  <c r="AW1660" i="3"/>
  <c r="AW1659" i="3"/>
  <c r="AW1658" i="3"/>
  <c r="AW1657" i="3"/>
  <c r="AW1656" i="3"/>
  <c r="AW1655" i="3"/>
  <c r="AW1654" i="3"/>
  <c r="AW1653" i="3"/>
  <c r="AW1652" i="3"/>
  <c r="AW1651" i="3"/>
  <c r="AW1650" i="3"/>
  <c r="AW1649" i="3"/>
  <c r="AW1648" i="3"/>
  <c r="AW1647" i="3"/>
  <c r="AW1646" i="3"/>
  <c r="AW1645" i="3"/>
  <c r="AW1644" i="3"/>
  <c r="AW1643" i="3"/>
  <c r="AW1642" i="3"/>
  <c r="AW1641" i="3"/>
  <c r="AW1640" i="3"/>
  <c r="AW1639" i="3"/>
  <c r="AW1638" i="3"/>
  <c r="AW1637" i="3"/>
  <c r="AW1636" i="3"/>
  <c r="AW1635" i="3"/>
  <c r="AW1634" i="3"/>
  <c r="AW1633" i="3"/>
  <c r="AW1632" i="3"/>
  <c r="AW1631" i="3"/>
  <c r="AW1630" i="3"/>
  <c r="AW1629" i="3"/>
  <c r="AW1628" i="3"/>
  <c r="AW1627" i="3"/>
  <c r="AW1626" i="3"/>
  <c r="AW1625" i="3"/>
  <c r="AW1624" i="3"/>
  <c r="AW1623" i="3"/>
  <c r="AW1622" i="3"/>
  <c r="AW1621" i="3"/>
  <c r="AW1620" i="3"/>
  <c r="AW1619" i="3"/>
  <c r="AW1618" i="3"/>
  <c r="AW1617" i="3"/>
  <c r="AW1616" i="3"/>
  <c r="AW1615" i="3"/>
  <c r="AW1614" i="3"/>
  <c r="AW1613" i="3"/>
  <c r="AW1612" i="3"/>
  <c r="AW1611" i="3"/>
  <c r="AW1610" i="3"/>
  <c r="AW1609" i="3"/>
  <c r="AW1608" i="3"/>
  <c r="AW1607" i="3"/>
  <c r="AW1606" i="3"/>
  <c r="AW1605" i="3"/>
  <c r="AW1604" i="3"/>
  <c r="AW1603" i="3"/>
  <c r="AW1602" i="3"/>
  <c r="AW1601" i="3"/>
  <c r="AW1600" i="3"/>
  <c r="AW1599" i="3"/>
  <c r="AW1598" i="3"/>
  <c r="AW1597" i="3"/>
  <c r="AW1596" i="3"/>
  <c r="AW1595" i="3"/>
  <c r="AW1594" i="3"/>
  <c r="AW1593" i="3"/>
  <c r="AW1592" i="3"/>
  <c r="AW1591" i="3"/>
  <c r="AW1590" i="3"/>
  <c r="AW1589" i="3"/>
  <c r="AW1588" i="3"/>
  <c r="AW1587" i="3"/>
  <c r="AW1586" i="3"/>
  <c r="AW1585" i="3"/>
  <c r="AW1584" i="3"/>
  <c r="AW1583" i="3"/>
  <c r="AW1582" i="3"/>
  <c r="AW1581" i="3"/>
  <c r="AW1580" i="3"/>
  <c r="AW1579" i="3"/>
  <c r="AW1578" i="3"/>
  <c r="AW1577" i="3"/>
  <c r="AW1576" i="3"/>
  <c r="AW1575" i="3"/>
  <c r="AW1574" i="3"/>
  <c r="AW1573" i="3"/>
  <c r="AW1572" i="3"/>
  <c r="AW1571" i="3"/>
  <c r="AW1570" i="3"/>
  <c r="AW1569" i="3"/>
  <c r="AW1568" i="3"/>
  <c r="AW1567" i="3"/>
  <c r="AW1566" i="3"/>
  <c r="AW1565" i="3"/>
  <c r="AW1564" i="3"/>
  <c r="AW1563" i="3"/>
  <c r="AW1562" i="3"/>
  <c r="AW1561" i="3"/>
  <c r="AW1560" i="3"/>
  <c r="AW1559" i="3"/>
  <c r="AW1558" i="3"/>
  <c r="AW1557" i="3"/>
  <c r="AW1556" i="3"/>
  <c r="AW1555" i="3"/>
  <c r="AW1554" i="3"/>
  <c r="AW1553" i="3"/>
  <c r="AW1552" i="3"/>
  <c r="AW1551" i="3"/>
  <c r="AW1550" i="3"/>
  <c r="AW1549" i="3"/>
  <c r="AW1548" i="3"/>
  <c r="AW1547" i="3"/>
  <c r="AW1546" i="3"/>
  <c r="AW1545" i="3"/>
  <c r="AW1544" i="3"/>
  <c r="AW1543" i="3"/>
  <c r="AW1542" i="3"/>
  <c r="AW1541" i="3"/>
  <c r="AW1540" i="3"/>
  <c r="AW1539" i="3"/>
  <c r="AW1538" i="3"/>
  <c r="AW1537" i="3"/>
  <c r="AW1536" i="3"/>
  <c r="AW1535" i="3"/>
  <c r="AW1534" i="3"/>
  <c r="AW1533" i="3"/>
  <c r="AW1532" i="3"/>
  <c r="AW1531" i="3"/>
  <c r="AW1530" i="3"/>
  <c r="AW1529" i="3"/>
  <c r="AW1528" i="3"/>
  <c r="AW1527" i="3"/>
  <c r="AW1526" i="3"/>
  <c r="AW1525" i="3"/>
  <c r="AW1524" i="3"/>
  <c r="AW1523" i="3"/>
  <c r="AW1522" i="3"/>
  <c r="AW1521" i="3"/>
  <c r="AW1520" i="3"/>
  <c r="AW1519" i="3"/>
  <c r="AW1518" i="3"/>
  <c r="AW1517" i="3"/>
  <c r="AW1516" i="3"/>
  <c r="AW1515" i="3"/>
  <c r="AW1514" i="3"/>
  <c r="AW1513" i="3"/>
  <c r="AW1512" i="3"/>
  <c r="AW1511" i="3"/>
  <c r="AW1510" i="3"/>
  <c r="AW1509" i="3"/>
  <c r="AW1508" i="3"/>
  <c r="AW1507" i="3"/>
  <c r="AW1506" i="3"/>
  <c r="AW1505" i="3"/>
  <c r="AW1504" i="3"/>
  <c r="AW1503" i="3"/>
  <c r="AW1502" i="3"/>
  <c r="AW1501" i="3"/>
  <c r="AW1500" i="3"/>
  <c r="AW1499" i="3"/>
  <c r="AW1498" i="3"/>
  <c r="AW1497" i="3"/>
  <c r="AW1496" i="3"/>
  <c r="AW1495" i="3"/>
  <c r="AW1494" i="3"/>
  <c r="AW1493" i="3"/>
  <c r="AW1492" i="3"/>
  <c r="AW1491" i="3"/>
  <c r="AW1490" i="3"/>
  <c r="AW1489" i="3"/>
  <c r="AW1488" i="3"/>
  <c r="AW1487" i="3"/>
  <c r="AW1486" i="3"/>
  <c r="AW1485" i="3"/>
  <c r="AW1484" i="3"/>
  <c r="AW1483" i="3"/>
  <c r="AW1482" i="3"/>
  <c r="AW1481" i="3"/>
  <c r="AW1480" i="3"/>
  <c r="AW1479" i="3"/>
  <c r="AW1478" i="3"/>
  <c r="AW1477" i="3"/>
  <c r="AW1476" i="3"/>
  <c r="AW1475" i="3"/>
  <c r="AW1474" i="3"/>
  <c r="AW1473" i="3"/>
  <c r="AW1472" i="3"/>
  <c r="AW1471" i="3"/>
  <c r="AW1470" i="3"/>
  <c r="AW1469" i="3"/>
  <c r="AW1468" i="3"/>
  <c r="AW1467" i="3"/>
  <c r="AW1466" i="3"/>
  <c r="AW1465" i="3"/>
  <c r="AW1464" i="3"/>
  <c r="AW1463" i="3"/>
  <c r="AW1462" i="3"/>
  <c r="AW1461" i="3"/>
  <c r="AW1460" i="3"/>
  <c r="AW1459" i="3"/>
  <c r="AW1458" i="3"/>
  <c r="AW1457" i="3"/>
  <c r="AW1456" i="3"/>
  <c r="AW1455" i="3"/>
  <c r="AW1454" i="3"/>
  <c r="AW1453" i="3"/>
  <c r="AW1452" i="3"/>
  <c r="AW1451" i="3"/>
  <c r="AW1450" i="3"/>
  <c r="AW1449" i="3"/>
  <c r="AW1448" i="3"/>
  <c r="AW1447" i="3"/>
  <c r="AW1446" i="3"/>
  <c r="AW1445" i="3"/>
  <c r="AW1444" i="3"/>
  <c r="AW1443" i="3"/>
  <c r="AW1442" i="3"/>
  <c r="AW1441" i="3"/>
  <c r="AW1440" i="3"/>
  <c r="AW1439" i="3"/>
  <c r="AW1438" i="3"/>
  <c r="AW1437" i="3"/>
  <c r="AW1436" i="3"/>
  <c r="AW1435" i="3"/>
  <c r="AW1434" i="3"/>
  <c r="AW1433" i="3"/>
  <c r="AW1432" i="3"/>
  <c r="AW1431" i="3"/>
  <c r="AW1430" i="3"/>
  <c r="AW1429" i="3"/>
  <c r="AW1428" i="3"/>
  <c r="AW1427" i="3"/>
  <c r="AW1426" i="3"/>
  <c r="AW1425" i="3"/>
  <c r="AW1424" i="3"/>
  <c r="AW1423" i="3"/>
  <c r="AW1422" i="3"/>
  <c r="AW1421" i="3"/>
  <c r="AW1420" i="3"/>
  <c r="AW1419" i="3"/>
  <c r="AW1418" i="3"/>
  <c r="AW1417" i="3"/>
  <c r="AW1416" i="3"/>
  <c r="AW1415" i="3"/>
  <c r="AW1414" i="3"/>
  <c r="AW1413" i="3"/>
  <c r="AW1412" i="3"/>
  <c r="AW1411" i="3"/>
  <c r="AW1410" i="3"/>
  <c r="AW1409" i="3"/>
  <c r="AW1408" i="3"/>
  <c r="AW1407" i="3"/>
  <c r="AW1406" i="3"/>
  <c r="AW1405" i="3"/>
  <c r="AW1404" i="3"/>
  <c r="AW1403" i="3"/>
  <c r="AW1402" i="3"/>
  <c r="AW1401" i="3"/>
  <c r="AW1400" i="3"/>
  <c r="AW1399" i="3"/>
  <c r="AW1398" i="3"/>
  <c r="AW1397" i="3"/>
  <c r="AW1396" i="3"/>
  <c r="AW1395" i="3"/>
  <c r="AW1394" i="3"/>
  <c r="AW1393" i="3"/>
  <c r="AW1392" i="3"/>
  <c r="AW1391" i="3"/>
  <c r="AW1390" i="3"/>
  <c r="AW1389" i="3"/>
  <c r="AW1388" i="3"/>
  <c r="AW1387" i="3"/>
  <c r="AW1386" i="3"/>
  <c r="AW1385" i="3"/>
  <c r="AW1384" i="3"/>
  <c r="AW1383" i="3"/>
  <c r="AW1382" i="3"/>
  <c r="AW1381" i="3"/>
  <c r="AW1380" i="3"/>
  <c r="AW1379" i="3"/>
  <c r="AW1378" i="3"/>
  <c r="AW1377" i="3"/>
  <c r="AW1376" i="3"/>
  <c r="AW1375" i="3"/>
  <c r="AW1374" i="3"/>
  <c r="AW1373" i="3"/>
  <c r="AW1372" i="3"/>
  <c r="AW1371" i="3"/>
  <c r="AW1370" i="3"/>
  <c r="AW1369" i="3"/>
  <c r="AW1368" i="3"/>
  <c r="AW1367" i="3"/>
  <c r="AW1366" i="3"/>
  <c r="AW1365" i="3"/>
  <c r="AW1364" i="3"/>
  <c r="AW1363" i="3"/>
  <c r="AW1362" i="3"/>
  <c r="AW1361" i="3"/>
  <c r="AW1360" i="3"/>
  <c r="AW1359" i="3"/>
  <c r="AW1358" i="3"/>
  <c r="AW1357" i="3"/>
  <c r="AW1356" i="3"/>
  <c r="AW1355" i="3"/>
  <c r="AW1354" i="3"/>
  <c r="AW1353" i="3"/>
  <c r="AW1352" i="3"/>
  <c r="AW1351" i="3"/>
  <c r="AW1350" i="3"/>
  <c r="AW1349" i="3"/>
  <c r="AW1348" i="3"/>
  <c r="AW1347" i="3"/>
  <c r="AW1346" i="3"/>
  <c r="AW1345" i="3"/>
  <c r="AW1344" i="3"/>
  <c r="AW1343" i="3"/>
  <c r="AW1342" i="3"/>
  <c r="AW1341" i="3"/>
  <c r="AW1340" i="3"/>
  <c r="AW1339" i="3"/>
  <c r="AW1338" i="3"/>
  <c r="AW1337" i="3"/>
  <c r="AW1336" i="3"/>
  <c r="AW1335" i="3"/>
  <c r="AW1334" i="3"/>
  <c r="AW1333" i="3"/>
  <c r="AW1332" i="3"/>
  <c r="AW1331" i="3"/>
  <c r="AW1330" i="3"/>
  <c r="AW1329" i="3"/>
  <c r="AW1328" i="3"/>
  <c r="AW1327" i="3"/>
  <c r="AW1326" i="3"/>
  <c r="AW1325" i="3"/>
  <c r="AW1324" i="3"/>
  <c r="AW1323" i="3"/>
  <c r="AW1322" i="3"/>
  <c r="AW1321" i="3"/>
  <c r="AW1320" i="3"/>
  <c r="AW1319" i="3"/>
  <c r="AW1318" i="3"/>
  <c r="AW1317" i="3"/>
  <c r="AW1316" i="3"/>
  <c r="AW1315" i="3"/>
  <c r="AW1314" i="3"/>
  <c r="AW1313" i="3"/>
  <c r="AW1312" i="3"/>
  <c r="AW1311" i="3"/>
  <c r="AW1310" i="3"/>
  <c r="AW1309" i="3"/>
  <c r="AW1308" i="3"/>
  <c r="AW1307" i="3"/>
  <c r="AW1306" i="3"/>
  <c r="AW1305" i="3"/>
  <c r="AW1304" i="3"/>
  <c r="AW1303" i="3"/>
  <c r="AW1302" i="3"/>
  <c r="AW1301" i="3"/>
  <c r="AW1300" i="3"/>
  <c r="AW1299" i="3"/>
  <c r="AW1298" i="3"/>
  <c r="AW1297" i="3"/>
  <c r="AW1296" i="3"/>
  <c r="AW1295" i="3"/>
  <c r="AW1294" i="3"/>
  <c r="AW1293" i="3"/>
  <c r="AW1292" i="3"/>
  <c r="AW1291" i="3"/>
  <c r="AW1290" i="3"/>
  <c r="AW1289" i="3"/>
  <c r="AW1288" i="3"/>
  <c r="AW1287" i="3"/>
  <c r="AW1286" i="3"/>
  <c r="AW1285" i="3"/>
  <c r="AW1284" i="3"/>
  <c r="AW1283" i="3"/>
  <c r="AW1282" i="3"/>
  <c r="AW1281" i="3"/>
  <c r="AW1280" i="3"/>
  <c r="AW1279" i="3"/>
  <c r="AW1278" i="3"/>
  <c r="AW1277" i="3"/>
  <c r="AW1276" i="3"/>
  <c r="AW1275" i="3"/>
  <c r="AW1274" i="3"/>
  <c r="AW1273" i="3"/>
  <c r="AW1272" i="3"/>
  <c r="AW1271" i="3"/>
  <c r="AW1270" i="3"/>
  <c r="AW1269" i="3"/>
  <c r="AW1268" i="3"/>
  <c r="AW1267" i="3"/>
  <c r="AW1266" i="3"/>
  <c r="AW1265" i="3"/>
  <c r="AW1264" i="3"/>
  <c r="AW1263" i="3"/>
  <c r="AW1262" i="3"/>
  <c r="AW1261" i="3"/>
  <c r="AW1260" i="3"/>
  <c r="AW1259" i="3"/>
  <c r="AW1258" i="3"/>
  <c r="AW1257" i="3"/>
  <c r="AW1256" i="3"/>
  <c r="AW1255" i="3"/>
  <c r="AW1254" i="3"/>
  <c r="AW1253" i="3"/>
  <c r="AW1252" i="3"/>
  <c r="AW1251" i="3"/>
  <c r="AW1250" i="3"/>
  <c r="AW1249" i="3"/>
  <c r="AW1248" i="3"/>
  <c r="AW1247" i="3"/>
  <c r="AW1246" i="3"/>
  <c r="AW1245" i="3"/>
  <c r="AW1244" i="3"/>
  <c r="AW1243" i="3"/>
  <c r="AW1242" i="3"/>
  <c r="AW1241" i="3"/>
  <c r="AW1240" i="3"/>
  <c r="AW1239" i="3"/>
  <c r="AW1238" i="3"/>
  <c r="AW1237" i="3"/>
  <c r="AW1236" i="3"/>
  <c r="AW1235" i="3"/>
  <c r="AW1234" i="3"/>
  <c r="AW1233" i="3"/>
  <c r="AW1232" i="3"/>
  <c r="AW1231" i="3"/>
  <c r="AW1230" i="3"/>
  <c r="AW1229" i="3"/>
  <c r="AW1228" i="3"/>
  <c r="AW1227" i="3"/>
  <c r="AW1226" i="3"/>
  <c r="AW1225" i="3"/>
  <c r="AW1224" i="3"/>
  <c r="AW1223" i="3"/>
  <c r="AW1222" i="3"/>
  <c r="AW1221" i="3"/>
  <c r="AW1220" i="3"/>
  <c r="AW1219" i="3"/>
  <c r="AW1218" i="3"/>
  <c r="AW1217" i="3"/>
  <c r="AW1216" i="3"/>
  <c r="AW1215" i="3"/>
  <c r="AW1214" i="3"/>
  <c r="AW1213" i="3"/>
  <c r="AW1212" i="3"/>
  <c r="AW1211" i="3"/>
  <c r="AW1210" i="3"/>
  <c r="AW1209" i="3"/>
  <c r="AW1208" i="3"/>
  <c r="AW1207" i="3"/>
  <c r="AW1206" i="3"/>
  <c r="AW1205" i="3"/>
  <c r="AW1204" i="3"/>
  <c r="AW1203" i="3"/>
  <c r="AW1202" i="3"/>
  <c r="AW1201" i="3"/>
  <c r="AW1200" i="3"/>
  <c r="AW1199" i="3"/>
  <c r="AW1198" i="3"/>
  <c r="AW1197" i="3"/>
  <c r="AW1196" i="3"/>
  <c r="AW1195" i="3"/>
  <c r="AW1194" i="3"/>
  <c r="AW1193" i="3"/>
  <c r="AW1192" i="3"/>
  <c r="AW1191" i="3"/>
  <c r="AW1190" i="3"/>
  <c r="AW1189" i="3"/>
  <c r="AW1188" i="3"/>
  <c r="AW1187" i="3"/>
  <c r="AW1186" i="3"/>
  <c r="AW1185" i="3"/>
  <c r="AW1184" i="3"/>
  <c r="AW1183" i="3"/>
  <c r="AW1182" i="3"/>
  <c r="AW1181" i="3"/>
  <c r="AW1180" i="3"/>
  <c r="AW1179" i="3"/>
  <c r="AW1178" i="3"/>
  <c r="AW1177" i="3"/>
  <c r="AW1176" i="3"/>
  <c r="AW1175" i="3"/>
  <c r="AW1174" i="3"/>
  <c r="AW1173" i="3"/>
  <c r="AW1172" i="3"/>
  <c r="AW1171" i="3"/>
  <c r="AW1170" i="3"/>
  <c r="AW1169" i="3"/>
  <c r="AW1168" i="3"/>
  <c r="AW1167" i="3"/>
  <c r="AW1166" i="3"/>
  <c r="AW1165" i="3"/>
  <c r="AW1164" i="3"/>
  <c r="AW1163" i="3"/>
  <c r="AW1162" i="3"/>
  <c r="AW1161" i="3"/>
  <c r="AW1160" i="3"/>
  <c r="AW1159" i="3"/>
  <c r="AW1158" i="3"/>
  <c r="AW1157" i="3"/>
  <c r="AW1156" i="3"/>
  <c r="AW1155" i="3"/>
  <c r="AW1154" i="3"/>
  <c r="AW1153" i="3"/>
  <c r="AW1152" i="3"/>
  <c r="AW1151" i="3"/>
  <c r="AW1150" i="3"/>
  <c r="AW1149" i="3"/>
  <c r="AW1148" i="3"/>
  <c r="AW1147" i="3"/>
  <c r="AW1146" i="3"/>
  <c r="AW1145" i="3"/>
  <c r="AW1144" i="3"/>
  <c r="AW1143" i="3"/>
  <c r="AW1142" i="3"/>
  <c r="AW1141" i="3"/>
  <c r="AW1140" i="3"/>
  <c r="AW1139" i="3"/>
  <c r="AW1138" i="3"/>
  <c r="AW1137" i="3"/>
  <c r="AW1136" i="3"/>
  <c r="AW1135" i="3"/>
  <c r="AW1134" i="3"/>
  <c r="AW1133" i="3"/>
  <c r="AW1132" i="3"/>
  <c r="AW1131" i="3"/>
  <c r="AW1130" i="3"/>
  <c r="AW1129" i="3"/>
  <c r="AW1128" i="3"/>
  <c r="AW1127" i="3"/>
  <c r="AW1126" i="3"/>
  <c r="AW1125" i="3"/>
  <c r="AW1124" i="3"/>
  <c r="AW1123" i="3"/>
  <c r="AW1122" i="3"/>
  <c r="AW1121" i="3"/>
  <c r="AW1120" i="3"/>
  <c r="AW1119" i="3"/>
  <c r="AW1118" i="3"/>
  <c r="AW1117" i="3"/>
  <c r="AW1116" i="3"/>
  <c r="AW1115" i="3"/>
  <c r="AW1114" i="3"/>
  <c r="AW1113" i="3"/>
  <c r="AW1112" i="3"/>
  <c r="AW1111" i="3"/>
  <c r="AW1110" i="3"/>
  <c r="AW1109" i="3"/>
  <c r="AW1108" i="3"/>
  <c r="AW1107" i="3"/>
  <c r="AW1106" i="3"/>
  <c r="AW1105" i="3"/>
  <c r="AW1104" i="3"/>
  <c r="AW1103" i="3"/>
  <c r="AW1102" i="3"/>
  <c r="AW1101" i="3"/>
  <c r="AW1100" i="3"/>
  <c r="AW1099" i="3"/>
  <c r="AW1098" i="3"/>
  <c r="AW1097" i="3"/>
  <c r="AW1096" i="3"/>
  <c r="AW1095" i="3"/>
  <c r="AW1094" i="3"/>
  <c r="AW1093" i="3"/>
  <c r="AW1092" i="3"/>
  <c r="AW1091" i="3"/>
  <c r="AW1090" i="3"/>
  <c r="AW1089" i="3"/>
  <c r="AW1088" i="3"/>
  <c r="AW1087" i="3"/>
  <c r="AW1086" i="3"/>
  <c r="AW1085" i="3"/>
  <c r="AW1084" i="3"/>
  <c r="AW1083" i="3"/>
  <c r="AW1082" i="3"/>
  <c r="AW1081" i="3"/>
  <c r="AW1080" i="3"/>
  <c r="AW1079" i="3"/>
  <c r="AW1078" i="3"/>
  <c r="AW1077" i="3"/>
  <c r="AW1076" i="3"/>
  <c r="AW1075" i="3"/>
  <c r="AW1074" i="3"/>
  <c r="AW1073" i="3"/>
  <c r="AW1072" i="3"/>
  <c r="AW1071" i="3"/>
  <c r="AW1070" i="3"/>
  <c r="AW1069" i="3"/>
  <c r="AW1068" i="3"/>
  <c r="AW1067" i="3"/>
  <c r="AW1066" i="3"/>
  <c r="AW1065" i="3"/>
  <c r="AW1064" i="3"/>
  <c r="AW1063" i="3"/>
  <c r="AW1062" i="3"/>
  <c r="AW1061" i="3"/>
  <c r="AW1060" i="3"/>
  <c r="AW1059" i="3"/>
  <c r="AW1058" i="3"/>
  <c r="AW1057" i="3"/>
  <c r="AW1056" i="3"/>
  <c r="AW1055" i="3"/>
  <c r="AW1054" i="3"/>
  <c r="AW1053" i="3"/>
  <c r="AW1052" i="3"/>
  <c r="AW1051" i="3"/>
  <c r="AW1050" i="3"/>
  <c r="AW1049" i="3"/>
  <c r="AW1048" i="3"/>
  <c r="AW1047" i="3"/>
  <c r="AW1046" i="3"/>
  <c r="AW1045" i="3"/>
  <c r="AW1044" i="3"/>
  <c r="AW1043" i="3"/>
  <c r="AW1042" i="3"/>
  <c r="AW1041" i="3"/>
  <c r="AW1040" i="3"/>
  <c r="AW1039" i="3"/>
  <c r="AW1038" i="3"/>
  <c r="AW1037" i="3"/>
  <c r="AW1036" i="3"/>
  <c r="AW1035" i="3"/>
  <c r="AW1034" i="3"/>
  <c r="AW1033" i="3"/>
  <c r="AW1032" i="3"/>
  <c r="AW1031" i="3"/>
  <c r="AW1030" i="3"/>
  <c r="AW1029" i="3"/>
  <c r="AW1028" i="3"/>
  <c r="AW1027" i="3"/>
  <c r="AW1026" i="3"/>
  <c r="AW1025" i="3"/>
  <c r="AW1024" i="3"/>
  <c r="AW1023" i="3"/>
  <c r="AW1022" i="3"/>
  <c r="AW1021" i="3"/>
  <c r="AW1020" i="3"/>
  <c r="AW1019" i="3"/>
  <c r="AW1018" i="3"/>
  <c r="AW1017" i="3"/>
  <c r="AW1016" i="3"/>
  <c r="AW1015" i="3"/>
  <c r="AW1014" i="3"/>
  <c r="AW1013" i="3"/>
  <c r="AW1012" i="3"/>
  <c r="AW1011" i="3"/>
  <c r="AW1010" i="3"/>
  <c r="AW1009" i="3"/>
  <c r="AW1008" i="3"/>
  <c r="AW1007" i="3"/>
  <c r="AW1006" i="3"/>
  <c r="AW1005" i="3"/>
  <c r="AW1004" i="3"/>
  <c r="AW1003" i="3"/>
  <c r="AW1002" i="3"/>
  <c r="AW1001" i="3"/>
  <c r="AW1000" i="3"/>
  <c r="AW999" i="3"/>
  <c r="AW998" i="3"/>
  <c r="AW997" i="3"/>
  <c r="AW996" i="3"/>
  <c r="AW995" i="3"/>
  <c r="AW994" i="3"/>
  <c r="AW993" i="3"/>
  <c r="AW992" i="3"/>
  <c r="AW991" i="3"/>
  <c r="AW990" i="3"/>
  <c r="AW989" i="3"/>
  <c r="AW988" i="3"/>
  <c r="AW987" i="3"/>
  <c r="AW986" i="3"/>
  <c r="AW985" i="3"/>
  <c r="AW984" i="3"/>
  <c r="AW983" i="3"/>
  <c r="AW982" i="3"/>
  <c r="AW981" i="3"/>
  <c r="AW980" i="3"/>
  <c r="AW979" i="3"/>
  <c r="AW978" i="3"/>
  <c r="AW977" i="3"/>
  <c r="AW976" i="3"/>
  <c r="AW975" i="3"/>
  <c r="AW974" i="3"/>
  <c r="AW973" i="3"/>
  <c r="AW972" i="3"/>
  <c r="AW971" i="3"/>
  <c r="AW970" i="3"/>
  <c r="AW969" i="3"/>
  <c r="AW968" i="3"/>
  <c r="AW967" i="3"/>
  <c r="AW966" i="3"/>
  <c r="AW965" i="3"/>
  <c r="AW964" i="3"/>
  <c r="AW963" i="3"/>
  <c r="AW962" i="3"/>
  <c r="AW961" i="3"/>
  <c r="AW960" i="3"/>
  <c r="AW959" i="3"/>
  <c r="AW958" i="3"/>
  <c r="AW957" i="3"/>
  <c r="AW956" i="3"/>
  <c r="AW955" i="3"/>
  <c r="AW954" i="3"/>
  <c r="AW953" i="3"/>
  <c r="AW952" i="3"/>
  <c r="AW951" i="3"/>
  <c r="AW950" i="3"/>
  <c r="AW949" i="3"/>
  <c r="AW948" i="3"/>
  <c r="AW947" i="3"/>
  <c r="AW946" i="3"/>
  <c r="AW945" i="3"/>
  <c r="AW944" i="3"/>
  <c r="AW943" i="3"/>
  <c r="AW942" i="3"/>
  <c r="AW941" i="3"/>
  <c r="AW940" i="3"/>
  <c r="AW939" i="3"/>
  <c r="AW938" i="3"/>
  <c r="AW937" i="3"/>
  <c r="AW936" i="3"/>
  <c r="AW935" i="3"/>
  <c r="AW934" i="3"/>
  <c r="AW933" i="3"/>
  <c r="AW932" i="3"/>
  <c r="AW931" i="3"/>
  <c r="AW930" i="3"/>
  <c r="AW929" i="3"/>
  <c r="AW928" i="3"/>
  <c r="AW927" i="3"/>
  <c r="AW926" i="3"/>
  <c r="AW925" i="3"/>
  <c r="AW924" i="3"/>
  <c r="AW923" i="3"/>
  <c r="AW922" i="3"/>
  <c r="AW921" i="3"/>
  <c r="AW920" i="3"/>
  <c r="AW919" i="3"/>
  <c r="AW918" i="3"/>
  <c r="AW917" i="3"/>
  <c r="AW916" i="3"/>
  <c r="AW915" i="3"/>
  <c r="AW914" i="3"/>
  <c r="AW913" i="3"/>
  <c r="AW912" i="3"/>
  <c r="AW911" i="3"/>
  <c r="AW910" i="3"/>
  <c r="AW909" i="3"/>
  <c r="AW908" i="3"/>
  <c r="AW907" i="3"/>
  <c r="AW906" i="3"/>
  <c r="AW905" i="3"/>
  <c r="AW904" i="3"/>
  <c r="AW903" i="3"/>
  <c r="AW902" i="3"/>
  <c r="AW901" i="3"/>
  <c r="AW900" i="3"/>
  <c r="AW899" i="3"/>
  <c r="AW898" i="3"/>
  <c r="AW897" i="3"/>
  <c r="AW896" i="3"/>
  <c r="AW895" i="3"/>
  <c r="AW894" i="3"/>
  <c r="AW893" i="3"/>
  <c r="AW892" i="3"/>
  <c r="AW891" i="3"/>
  <c r="AW890" i="3"/>
  <c r="AW889" i="3"/>
  <c r="AW888" i="3"/>
  <c r="AW887" i="3"/>
  <c r="AW886" i="3"/>
  <c r="AW885" i="3"/>
  <c r="AW884" i="3"/>
  <c r="AW883" i="3"/>
  <c r="AW882" i="3"/>
  <c r="AW881" i="3"/>
  <c r="AW880" i="3"/>
  <c r="AW879" i="3"/>
  <c r="AW878" i="3"/>
  <c r="AW877" i="3"/>
  <c r="AW876" i="3"/>
  <c r="AW875" i="3"/>
  <c r="AW874" i="3"/>
  <c r="AW873" i="3"/>
  <c r="AW872" i="3"/>
  <c r="AW871" i="3"/>
  <c r="AW870" i="3"/>
  <c r="AW869" i="3"/>
  <c r="AW868" i="3"/>
  <c r="AW867" i="3"/>
  <c r="AW866" i="3"/>
  <c r="AW865" i="3"/>
  <c r="AW864" i="3"/>
  <c r="AW863" i="3"/>
  <c r="AW862" i="3"/>
  <c r="AW861" i="3"/>
  <c r="AW860" i="3"/>
  <c r="AW859" i="3"/>
  <c r="AW858" i="3"/>
  <c r="AW857" i="3"/>
  <c r="AW856" i="3"/>
  <c r="AW855" i="3"/>
  <c r="AW854" i="3"/>
  <c r="AW853" i="3"/>
  <c r="AW852" i="3"/>
  <c r="AW851" i="3"/>
  <c r="AW850" i="3"/>
  <c r="AW849" i="3"/>
  <c r="AW848" i="3"/>
  <c r="AW847" i="3"/>
  <c r="AW846" i="3"/>
  <c r="AW845" i="3"/>
  <c r="AW844" i="3"/>
  <c r="AW843" i="3"/>
  <c r="AW842" i="3"/>
  <c r="AW841" i="3"/>
  <c r="AW840" i="3"/>
  <c r="AW839" i="3"/>
  <c r="AW838" i="3"/>
  <c r="AW837" i="3"/>
  <c r="AW836" i="3"/>
  <c r="AW835" i="3"/>
  <c r="AW834" i="3"/>
  <c r="AW833" i="3"/>
  <c r="AW832" i="3"/>
  <c r="AW831" i="3"/>
  <c r="AW830" i="3"/>
  <c r="AW829" i="3"/>
  <c r="AW828" i="3"/>
  <c r="AW827" i="3"/>
  <c r="AW826" i="3"/>
  <c r="AW825" i="3"/>
  <c r="AW824" i="3"/>
  <c r="AW823" i="3"/>
  <c r="AW822" i="3"/>
  <c r="AW821" i="3"/>
  <c r="AW820" i="3"/>
  <c r="AW819" i="3"/>
  <c r="AW818" i="3"/>
  <c r="AW817" i="3"/>
  <c r="AW816" i="3"/>
  <c r="AW815" i="3"/>
  <c r="AW814" i="3"/>
  <c r="AW813" i="3"/>
  <c r="AW812" i="3"/>
  <c r="AW811" i="3"/>
  <c r="AW810" i="3"/>
  <c r="AW809" i="3"/>
  <c r="AW808" i="3"/>
  <c r="AW807" i="3"/>
  <c r="AW806" i="3"/>
  <c r="AW805" i="3"/>
  <c r="AW804" i="3"/>
  <c r="AW803" i="3"/>
  <c r="AW802" i="3"/>
  <c r="AW801" i="3"/>
  <c r="AW800" i="3"/>
  <c r="AW799" i="3"/>
  <c r="AW798" i="3"/>
  <c r="AW797" i="3"/>
  <c r="AW796" i="3"/>
  <c r="AW795" i="3"/>
  <c r="AW794" i="3"/>
  <c r="AW793" i="3"/>
  <c r="AW792" i="3"/>
  <c r="AW791" i="3"/>
  <c r="AW790" i="3"/>
  <c r="AW789" i="3"/>
  <c r="AW788" i="3"/>
  <c r="AW787" i="3"/>
  <c r="AW786" i="3"/>
  <c r="AW785" i="3"/>
  <c r="AW784" i="3"/>
  <c r="AW783" i="3"/>
  <c r="AW782" i="3"/>
  <c r="AW781" i="3"/>
  <c r="AW780" i="3"/>
  <c r="AW779" i="3"/>
  <c r="AW778" i="3"/>
  <c r="AW777" i="3"/>
  <c r="AW776" i="3"/>
  <c r="AW775" i="3"/>
  <c r="AW774" i="3"/>
  <c r="AW773" i="3"/>
  <c r="AW772" i="3"/>
  <c r="AW771" i="3"/>
  <c r="AW770" i="3"/>
  <c r="AW769" i="3"/>
  <c r="AW768" i="3"/>
  <c r="AW767" i="3"/>
  <c r="AW766" i="3"/>
  <c r="AW765" i="3"/>
  <c r="AW764" i="3"/>
  <c r="AW763" i="3"/>
  <c r="AW762" i="3"/>
  <c r="AW761" i="3"/>
  <c r="AW760" i="3"/>
  <c r="AW759" i="3"/>
  <c r="AW758" i="3"/>
  <c r="AW757" i="3"/>
  <c r="AW756" i="3"/>
  <c r="AW755" i="3"/>
  <c r="AW754" i="3"/>
  <c r="AW753" i="3"/>
  <c r="AW752" i="3"/>
  <c r="AW751" i="3"/>
  <c r="AW750" i="3"/>
  <c r="AW749" i="3"/>
  <c r="AW748" i="3"/>
  <c r="AW747" i="3"/>
  <c r="AW746" i="3"/>
  <c r="AW745" i="3"/>
  <c r="AW744" i="3"/>
  <c r="AW743" i="3"/>
  <c r="AW742" i="3"/>
  <c r="AW741" i="3"/>
  <c r="AW740" i="3"/>
  <c r="AW739" i="3"/>
  <c r="AW738" i="3"/>
  <c r="AW737" i="3"/>
  <c r="AW736" i="3"/>
  <c r="AW735" i="3"/>
  <c r="AW734" i="3"/>
  <c r="AW733" i="3"/>
  <c r="AW732" i="3"/>
  <c r="AW731" i="3"/>
  <c r="AW730" i="3"/>
  <c r="AW729" i="3"/>
  <c r="AW728" i="3"/>
  <c r="AW727" i="3"/>
  <c r="AW726" i="3"/>
  <c r="AW725" i="3"/>
  <c r="AW724" i="3"/>
  <c r="AW723" i="3"/>
  <c r="AW722" i="3"/>
  <c r="AW721" i="3"/>
  <c r="AW720" i="3"/>
  <c r="AW719" i="3"/>
  <c r="AW718" i="3"/>
  <c r="AW717" i="3"/>
  <c r="AW716" i="3"/>
  <c r="AW715" i="3"/>
  <c r="AW714" i="3"/>
  <c r="AW713" i="3"/>
  <c r="AW712" i="3"/>
  <c r="AW711" i="3"/>
  <c r="AW710" i="3"/>
  <c r="AW709" i="3"/>
  <c r="AW708" i="3"/>
  <c r="AW707" i="3"/>
  <c r="AW706" i="3"/>
  <c r="AW705" i="3"/>
  <c r="AW704" i="3"/>
  <c r="AW703" i="3"/>
  <c r="AW702" i="3"/>
  <c r="AW701" i="3"/>
  <c r="AW700" i="3"/>
  <c r="AW699" i="3"/>
  <c r="AW698" i="3"/>
  <c r="AW697" i="3"/>
  <c r="AW696" i="3"/>
  <c r="AW695" i="3"/>
  <c r="AW694" i="3"/>
  <c r="AW693" i="3"/>
  <c r="AW692" i="3"/>
  <c r="AW691" i="3"/>
  <c r="AW690" i="3"/>
  <c r="AW689" i="3"/>
  <c r="AW688" i="3"/>
  <c r="AW687" i="3"/>
  <c r="AW686" i="3"/>
  <c r="AW685" i="3"/>
  <c r="AW684" i="3"/>
  <c r="AW683" i="3"/>
  <c r="AW682" i="3"/>
  <c r="AW681" i="3"/>
  <c r="AW680" i="3"/>
  <c r="AW679" i="3"/>
  <c r="AW678" i="3"/>
  <c r="AW677" i="3"/>
  <c r="AW676" i="3"/>
  <c r="AW675" i="3"/>
  <c r="AW674" i="3"/>
  <c r="AW673" i="3"/>
  <c r="AW672" i="3"/>
  <c r="AW671" i="3"/>
  <c r="AW670" i="3"/>
  <c r="AW669" i="3"/>
  <c r="AW668" i="3"/>
  <c r="AW667" i="3"/>
  <c r="AW666" i="3"/>
  <c r="AW665" i="3"/>
  <c r="AW664" i="3"/>
  <c r="AW663" i="3"/>
  <c r="AW662" i="3"/>
  <c r="AW661" i="3"/>
  <c r="AW660" i="3"/>
  <c r="AW659" i="3"/>
  <c r="AW658" i="3"/>
  <c r="AW657" i="3"/>
  <c r="AW656" i="3"/>
  <c r="AW655" i="3"/>
  <c r="AW654" i="3"/>
  <c r="AW653" i="3"/>
  <c r="AW652" i="3"/>
  <c r="AW651" i="3"/>
  <c r="AW650" i="3"/>
  <c r="AW649" i="3"/>
  <c r="AW648" i="3"/>
  <c r="AW647" i="3"/>
  <c r="AW646" i="3"/>
  <c r="AW645" i="3"/>
  <c r="AW644" i="3"/>
  <c r="AW643" i="3"/>
  <c r="AW642" i="3"/>
  <c r="AW641" i="3"/>
  <c r="AW640" i="3"/>
  <c r="AW639" i="3"/>
  <c r="AW638" i="3"/>
  <c r="AW637" i="3"/>
  <c r="AW636" i="3"/>
  <c r="AW635" i="3"/>
  <c r="AW634" i="3"/>
  <c r="AW633" i="3"/>
  <c r="AW632" i="3"/>
  <c r="AW631" i="3"/>
  <c r="AW630" i="3"/>
  <c r="AW629" i="3"/>
  <c r="AW628" i="3"/>
  <c r="AW627" i="3"/>
  <c r="AW626" i="3"/>
  <c r="AW625" i="3"/>
  <c r="AW624" i="3"/>
  <c r="AW623" i="3"/>
  <c r="AW622" i="3"/>
  <c r="AW621" i="3"/>
  <c r="AW620" i="3"/>
  <c r="AW619" i="3"/>
  <c r="AW618" i="3"/>
  <c r="AW617" i="3"/>
  <c r="AW616" i="3"/>
  <c r="AW615" i="3"/>
  <c r="AW614" i="3"/>
  <c r="AW613" i="3"/>
  <c r="AW612" i="3"/>
  <c r="AW611" i="3"/>
  <c r="AW610" i="3"/>
  <c r="AW609" i="3"/>
  <c r="AW608" i="3"/>
  <c r="AW607" i="3"/>
  <c r="AW606" i="3"/>
  <c r="AW605" i="3"/>
  <c r="AW604" i="3"/>
  <c r="AW603" i="3"/>
  <c r="AW602" i="3"/>
  <c r="AW601" i="3"/>
  <c r="AW600" i="3"/>
  <c r="AW599" i="3"/>
  <c r="AW598" i="3"/>
  <c r="AW597" i="3"/>
  <c r="AW596" i="3"/>
  <c r="AW595" i="3"/>
  <c r="AW594" i="3"/>
  <c r="AW593" i="3"/>
  <c r="AW592" i="3"/>
  <c r="AW591" i="3"/>
  <c r="AW590" i="3"/>
  <c r="AW589" i="3"/>
  <c r="AW588" i="3"/>
  <c r="AW587" i="3"/>
  <c r="AW586" i="3"/>
  <c r="AW585" i="3"/>
  <c r="AW584" i="3"/>
  <c r="AW583" i="3"/>
  <c r="AW582" i="3"/>
  <c r="AW581" i="3"/>
  <c r="AW580" i="3"/>
  <c r="AW579" i="3"/>
  <c r="AW578" i="3"/>
  <c r="AW577" i="3"/>
  <c r="AW576" i="3"/>
  <c r="AW575" i="3"/>
  <c r="AW574" i="3"/>
  <c r="AW573" i="3"/>
  <c r="AW572" i="3"/>
  <c r="AW571" i="3"/>
  <c r="AW570" i="3"/>
  <c r="AW569" i="3"/>
  <c r="AW568" i="3"/>
  <c r="AW567" i="3"/>
  <c r="AW566" i="3"/>
  <c r="AW565" i="3"/>
  <c r="AW564" i="3"/>
  <c r="AW563" i="3"/>
  <c r="AW562" i="3"/>
  <c r="AW561" i="3"/>
  <c r="AW560" i="3"/>
  <c r="AW559" i="3"/>
  <c r="AW558" i="3"/>
  <c r="AW557" i="3"/>
  <c r="AW556" i="3"/>
  <c r="AW555" i="3"/>
  <c r="AW554" i="3"/>
  <c r="AW553" i="3"/>
  <c r="AW552" i="3"/>
  <c r="AW551" i="3"/>
  <c r="AW550" i="3"/>
  <c r="AW549" i="3"/>
  <c r="AW548" i="3"/>
  <c r="AW547" i="3"/>
  <c r="AW546" i="3"/>
  <c r="AW545" i="3"/>
  <c r="AW544" i="3"/>
  <c r="AW543" i="3"/>
  <c r="AW542" i="3"/>
  <c r="AW541" i="3"/>
  <c r="AW540" i="3"/>
  <c r="AW539" i="3"/>
  <c r="AW538" i="3"/>
  <c r="AW537" i="3"/>
  <c r="AW536" i="3"/>
  <c r="AW535" i="3"/>
  <c r="AW534" i="3"/>
  <c r="AW533" i="3"/>
  <c r="AW532" i="3"/>
  <c r="AW531" i="3"/>
  <c r="AW530" i="3"/>
  <c r="AW529" i="3"/>
  <c r="AW528" i="3"/>
  <c r="AW527" i="3"/>
  <c r="AW526" i="3"/>
  <c r="AW525" i="3"/>
  <c r="AW524" i="3"/>
  <c r="AW523" i="3"/>
  <c r="AW522" i="3"/>
  <c r="AW521" i="3"/>
  <c r="AW520" i="3"/>
  <c r="AW519" i="3"/>
  <c r="AW518" i="3"/>
  <c r="AW517" i="3"/>
  <c r="AW516" i="3"/>
  <c r="AW515" i="3"/>
  <c r="AW514" i="3"/>
  <c r="AW513" i="3"/>
  <c r="AW512" i="3"/>
  <c r="AW511" i="3"/>
  <c r="AW510" i="3"/>
  <c r="AW509" i="3"/>
  <c r="AW508" i="3"/>
  <c r="AW507" i="3"/>
  <c r="AW506" i="3"/>
  <c r="AW505" i="3"/>
  <c r="AW504" i="3"/>
  <c r="AW503" i="3"/>
  <c r="AW502" i="3"/>
  <c r="AW501" i="3"/>
  <c r="AW500" i="3"/>
  <c r="AW499" i="3"/>
  <c r="AW498" i="3"/>
  <c r="AW497" i="3"/>
  <c r="AW496" i="3"/>
  <c r="AW495" i="3"/>
  <c r="AW494" i="3"/>
  <c r="AW493" i="3"/>
  <c r="AW492" i="3"/>
  <c r="AW491" i="3"/>
  <c r="AW490" i="3"/>
  <c r="AW489" i="3"/>
  <c r="AW488" i="3"/>
  <c r="AW487" i="3"/>
  <c r="AW486" i="3"/>
  <c r="AW485" i="3"/>
  <c r="AW484" i="3"/>
  <c r="AW483" i="3"/>
  <c r="AW482" i="3"/>
  <c r="AW481" i="3"/>
  <c r="AW480" i="3"/>
  <c r="AW479" i="3"/>
  <c r="AW478" i="3"/>
  <c r="AW477" i="3"/>
  <c r="AW476" i="3"/>
  <c r="AW475" i="3"/>
  <c r="AW474" i="3"/>
  <c r="AW473" i="3"/>
  <c r="AW472" i="3"/>
  <c r="AW471" i="3"/>
  <c r="AW470" i="3"/>
  <c r="AW469" i="3"/>
  <c r="AW468" i="3"/>
  <c r="AW467" i="3"/>
  <c r="AW466" i="3"/>
  <c r="AW465" i="3"/>
  <c r="AW464" i="3"/>
  <c r="AW463" i="3"/>
  <c r="AW462" i="3"/>
  <c r="AW461" i="3"/>
  <c r="AW460" i="3"/>
  <c r="AW459" i="3"/>
  <c r="AW458" i="3"/>
  <c r="AW457" i="3"/>
  <c r="AW456" i="3"/>
  <c r="AW455" i="3"/>
  <c r="AW454" i="3"/>
  <c r="AW453" i="3"/>
  <c r="AW452" i="3"/>
  <c r="AW451" i="3"/>
  <c r="AW450" i="3"/>
  <c r="AW449" i="3"/>
  <c r="AW448" i="3"/>
  <c r="AW447" i="3"/>
  <c r="AW446" i="3"/>
  <c r="AW445" i="3"/>
  <c r="AW444" i="3"/>
  <c r="AW443" i="3"/>
  <c r="AW442" i="3"/>
  <c r="AW441" i="3"/>
  <c r="AW440" i="3"/>
  <c r="AW439" i="3"/>
  <c r="AW438" i="3"/>
  <c r="AW437" i="3"/>
  <c r="AW436" i="3"/>
  <c r="AW435" i="3"/>
  <c r="AW434" i="3"/>
  <c r="AW433" i="3"/>
  <c r="AW432" i="3"/>
  <c r="AW431" i="3"/>
  <c r="AW430" i="3"/>
  <c r="AW429" i="3"/>
  <c r="AW428" i="3"/>
  <c r="AW427" i="3"/>
  <c r="AW426" i="3"/>
  <c r="AW425" i="3"/>
  <c r="AW424" i="3"/>
  <c r="AW423" i="3"/>
  <c r="AW422" i="3"/>
  <c r="AW421" i="3"/>
  <c r="AW420" i="3"/>
  <c r="AW419" i="3"/>
  <c r="AW418" i="3"/>
  <c r="AW417" i="3"/>
  <c r="AW416" i="3"/>
  <c r="AW415" i="3"/>
  <c r="AW414" i="3"/>
  <c r="AW413" i="3"/>
  <c r="AW412" i="3"/>
  <c r="AW411" i="3"/>
  <c r="AW410" i="3"/>
  <c r="AW409" i="3"/>
  <c r="AW408" i="3"/>
  <c r="AW407" i="3"/>
  <c r="AW406" i="3"/>
  <c r="AW405" i="3"/>
  <c r="AW404" i="3"/>
  <c r="AW403" i="3"/>
  <c r="AW402" i="3"/>
  <c r="AW401" i="3"/>
  <c r="AW400" i="3"/>
  <c r="AW399" i="3"/>
  <c r="AW398" i="3"/>
  <c r="AW397" i="3"/>
  <c r="AW396" i="3"/>
  <c r="AW395" i="3"/>
  <c r="AW394" i="3"/>
  <c r="AW393" i="3"/>
  <c r="AW392" i="3"/>
  <c r="AW391" i="3"/>
  <c r="AW390" i="3"/>
  <c r="AW389" i="3"/>
  <c r="AW388" i="3"/>
  <c r="AW387" i="3"/>
  <c r="AW386" i="3"/>
  <c r="AW385" i="3"/>
  <c r="AW384" i="3"/>
  <c r="AW383" i="3"/>
  <c r="AW382" i="3"/>
  <c r="AW381" i="3"/>
  <c r="AW380" i="3"/>
  <c r="AW379" i="3"/>
  <c r="AW378" i="3"/>
  <c r="AW377" i="3"/>
  <c r="AW376" i="3"/>
  <c r="AW375" i="3"/>
  <c r="AW374" i="3"/>
  <c r="AW373" i="3"/>
  <c r="AW372" i="3"/>
  <c r="AW371" i="3"/>
  <c r="AW370" i="3"/>
  <c r="AW369" i="3"/>
  <c r="AW368" i="3"/>
  <c r="AW367" i="3"/>
  <c r="AW366" i="3"/>
  <c r="AW365" i="3"/>
  <c r="AW364" i="3"/>
  <c r="AW363" i="3"/>
  <c r="AW362" i="3"/>
  <c r="AW361" i="3"/>
  <c r="AW360" i="3"/>
  <c r="AW359" i="3"/>
  <c r="AW358" i="3"/>
  <c r="AW357" i="3"/>
  <c r="AW356" i="3"/>
  <c r="AW355" i="3"/>
  <c r="AW354" i="3"/>
  <c r="AW353" i="3"/>
  <c r="AW352" i="3"/>
  <c r="AW351" i="3"/>
  <c r="AW350" i="3"/>
  <c r="AW349" i="3"/>
  <c r="AW348" i="3"/>
  <c r="AW347" i="3"/>
  <c r="AW346" i="3"/>
  <c r="AW345" i="3"/>
  <c r="AW344" i="3"/>
  <c r="AW343" i="3"/>
  <c r="AW342" i="3"/>
  <c r="AW341" i="3"/>
  <c r="AW340" i="3"/>
  <c r="AW339" i="3"/>
  <c r="AW338" i="3"/>
  <c r="AW337" i="3"/>
  <c r="AW336" i="3"/>
  <c r="AW335" i="3"/>
  <c r="AW334" i="3"/>
  <c r="AW333" i="3"/>
  <c r="AW332" i="3"/>
  <c r="AW331" i="3"/>
  <c r="AW330" i="3"/>
  <c r="AW329" i="3"/>
  <c r="AW328" i="3"/>
  <c r="AW327" i="3"/>
  <c r="AW326" i="3"/>
  <c r="AW325" i="3"/>
  <c r="AW324" i="3"/>
  <c r="AW323" i="3"/>
  <c r="AW322" i="3"/>
  <c r="AW321" i="3"/>
  <c r="AW320" i="3"/>
  <c r="AW319" i="3"/>
  <c r="AW318" i="3"/>
  <c r="AW317" i="3"/>
  <c r="AW316" i="3"/>
  <c r="AW315" i="3"/>
  <c r="AW314" i="3"/>
  <c r="AW313" i="3"/>
  <c r="AW312" i="3"/>
  <c r="AW311" i="3"/>
  <c r="AW310" i="3"/>
  <c r="AW309" i="3"/>
  <c r="AW308" i="3"/>
  <c r="AW307" i="3"/>
  <c r="AW306" i="3"/>
  <c r="AW305" i="3"/>
  <c r="AW304" i="3"/>
  <c r="AW303" i="3"/>
  <c r="AW302" i="3"/>
  <c r="AW301" i="3"/>
  <c r="AW300" i="3"/>
  <c r="AW299" i="3"/>
  <c r="AW298" i="3"/>
  <c r="AW297" i="3"/>
  <c r="AW296" i="3"/>
  <c r="AW295" i="3"/>
  <c r="AW294" i="3"/>
  <c r="AW293" i="3"/>
  <c r="AW292" i="3"/>
  <c r="AW291" i="3"/>
  <c r="AW290" i="3"/>
  <c r="AW289" i="3"/>
  <c r="AW288" i="3"/>
  <c r="AW287" i="3"/>
  <c r="AW286" i="3"/>
  <c r="AW285" i="3"/>
  <c r="AW284" i="3"/>
  <c r="AW283" i="3"/>
  <c r="AW282" i="3"/>
  <c r="AW281" i="3"/>
  <c r="AW280" i="3"/>
  <c r="AW279" i="3"/>
  <c r="AW278" i="3"/>
  <c r="AW277" i="3"/>
  <c r="AW276" i="3"/>
  <c r="AW275" i="3"/>
  <c r="AW274" i="3"/>
  <c r="AW273" i="3"/>
  <c r="AW272" i="3"/>
  <c r="AW271" i="3"/>
  <c r="AW270" i="3"/>
  <c r="AW269" i="3"/>
  <c r="AW268" i="3"/>
  <c r="AW267" i="3"/>
  <c r="AW266" i="3"/>
  <c r="AW265" i="3"/>
  <c r="AW264" i="3"/>
  <c r="AW263" i="3"/>
  <c r="AW262" i="3"/>
  <c r="AW261" i="3"/>
  <c r="AW260" i="3"/>
  <c r="AW259" i="3"/>
  <c r="AW258" i="3"/>
  <c r="AW257" i="3"/>
  <c r="AW256" i="3"/>
  <c r="AW255" i="3"/>
  <c r="AW254" i="3"/>
  <c r="AW253" i="3"/>
  <c r="AW252" i="3"/>
  <c r="AW251" i="3"/>
  <c r="AW250" i="3"/>
  <c r="AW249" i="3"/>
  <c r="AW248" i="3"/>
  <c r="AW247" i="3"/>
  <c r="AW246" i="3"/>
  <c r="AW245" i="3"/>
  <c r="AW244" i="3"/>
  <c r="AW243" i="3"/>
  <c r="AW242" i="3"/>
  <c r="AW241" i="3"/>
  <c r="AW240" i="3"/>
  <c r="AW239" i="3"/>
  <c r="AW238" i="3"/>
  <c r="AW237" i="3"/>
  <c r="AW236" i="3"/>
  <c r="AW235" i="3"/>
  <c r="AW234" i="3"/>
  <c r="AW233" i="3"/>
  <c r="AW232" i="3"/>
  <c r="AW231" i="3"/>
  <c r="AW230" i="3"/>
  <c r="AW229" i="3"/>
  <c r="AW228" i="3"/>
  <c r="AW227" i="3"/>
  <c r="AW226" i="3"/>
  <c r="AW225" i="3"/>
  <c r="AW224" i="3"/>
  <c r="AW223" i="3"/>
  <c r="AW222" i="3"/>
  <c r="AW221" i="3"/>
  <c r="AW220" i="3"/>
  <c r="AW219" i="3"/>
  <c r="AW218" i="3"/>
  <c r="AW217" i="3"/>
  <c r="AW216" i="3"/>
  <c r="AW215" i="3"/>
  <c r="AW214" i="3"/>
  <c r="AW213" i="3"/>
  <c r="AW212" i="3"/>
  <c r="AW211" i="3"/>
  <c r="AW210" i="3"/>
  <c r="AW209" i="3"/>
  <c r="AW208" i="3"/>
  <c r="AW207" i="3"/>
  <c r="AW206" i="3"/>
  <c r="AW205" i="3"/>
  <c r="AW204" i="3"/>
  <c r="AW203" i="3"/>
  <c r="AW202" i="3"/>
  <c r="AW201" i="3"/>
  <c r="AW200" i="3"/>
  <c r="AW199" i="3"/>
  <c r="AW198" i="3"/>
  <c r="AW197" i="3"/>
  <c r="AW196" i="3"/>
  <c r="AW195" i="3"/>
  <c r="AW194" i="3"/>
  <c r="AW193" i="3"/>
  <c r="AW192" i="3"/>
  <c r="AW191" i="3"/>
  <c r="AW190" i="3"/>
  <c r="AW189" i="3"/>
  <c r="AW188" i="3"/>
  <c r="AW187" i="3"/>
  <c r="AW186" i="3"/>
  <c r="AW185" i="3"/>
  <c r="AW184" i="3"/>
  <c r="AW183" i="3"/>
  <c r="AW182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W40" i="3"/>
  <c r="AW39" i="3"/>
  <c r="AW38" i="3"/>
  <c r="AW37" i="3"/>
  <c r="AW36" i="3"/>
  <c r="AW35" i="3"/>
  <c r="AW34" i="3"/>
  <c r="AW33" i="3"/>
  <c r="AW32" i="3"/>
  <c r="AW31" i="3"/>
  <c r="AW30" i="3"/>
  <c r="AW29" i="3"/>
  <c r="AW28" i="3"/>
  <c r="AW27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4" i="3"/>
  <c r="AW13" i="3"/>
  <c r="AW12" i="3"/>
  <c r="AW11" i="3"/>
  <c r="AW10" i="3"/>
  <c r="AW9" i="3"/>
  <c r="AW8" i="3"/>
  <c r="AW7" i="3"/>
  <c r="AW6" i="3"/>
  <c r="AW5" i="3"/>
  <c r="AW4" i="3"/>
  <c r="AW3" i="3"/>
  <c r="AW2" i="3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BA4" i="2"/>
  <c r="BA3" i="2"/>
  <c r="BA2" i="2"/>
  <c r="AV1734" i="3"/>
  <c r="AV1733" i="3"/>
  <c r="AV1732" i="3"/>
  <c r="AV1731" i="3"/>
  <c r="AV1730" i="3"/>
  <c r="AV1729" i="3"/>
  <c r="AV1728" i="3"/>
  <c r="AV1727" i="3"/>
  <c r="AV1726" i="3"/>
  <c r="AV1725" i="3"/>
  <c r="AV1724" i="3"/>
  <c r="AV1723" i="3"/>
  <c r="AV1722" i="3"/>
  <c r="AV1721" i="3"/>
  <c r="AV1720" i="3"/>
  <c r="AV1719" i="3"/>
  <c r="AV1718" i="3"/>
  <c r="AV1717" i="3"/>
  <c r="AV1716" i="3"/>
  <c r="AV1715" i="3"/>
  <c r="AV1714" i="3"/>
  <c r="AV1713" i="3"/>
  <c r="AV1712" i="3"/>
  <c r="AV1711" i="3"/>
  <c r="AV1710" i="3"/>
  <c r="AV1709" i="3"/>
  <c r="AV1708" i="3"/>
  <c r="AV1707" i="3"/>
  <c r="AV1706" i="3"/>
  <c r="AV1705" i="3"/>
  <c r="AV1704" i="3"/>
  <c r="AV1703" i="3"/>
  <c r="AV1702" i="3"/>
  <c r="AV1701" i="3"/>
  <c r="AV1700" i="3"/>
  <c r="AV1699" i="3"/>
  <c r="AV1698" i="3"/>
  <c r="AV1697" i="3"/>
  <c r="AV1696" i="3"/>
  <c r="AV1695" i="3"/>
  <c r="AV1694" i="3"/>
  <c r="AV1693" i="3"/>
  <c r="AV1692" i="3"/>
  <c r="AV1691" i="3"/>
  <c r="AV1690" i="3"/>
  <c r="AV1689" i="3"/>
  <c r="AV1688" i="3"/>
  <c r="AV1687" i="3"/>
  <c r="AV1686" i="3"/>
  <c r="AV1685" i="3"/>
  <c r="AV1684" i="3"/>
  <c r="AV1683" i="3"/>
  <c r="AV1682" i="3"/>
  <c r="AV1681" i="3"/>
  <c r="AV1680" i="3"/>
  <c r="AV1679" i="3"/>
  <c r="AV1678" i="3"/>
  <c r="AV1677" i="3"/>
  <c r="AV1676" i="3"/>
  <c r="AV1675" i="3"/>
  <c r="AV1674" i="3"/>
  <c r="AV1673" i="3"/>
  <c r="AV1672" i="3"/>
  <c r="AV1671" i="3"/>
  <c r="AV1670" i="3"/>
  <c r="AV1669" i="3"/>
  <c r="AV1668" i="3"/>
  <c r="AV1667" i="3"/>
  <c r="AV1666" i="3"/>
  <c r="AV1665" i="3"/>
  <c r="AV1664" i="3"/>
  <c r="AV1663" i="3"/>
  <c r="AV1662" i="3"/>
  <c r="AV1661" i="3"/>
  <c r="AV1660" i="3"/>
  <c r="AV1659" i="3"/>
  <c r="AV1658" i="3"/>
  <c r="AV1657" i="3"/>
  <c r="AV1656" i="3"/>
  <c r="AV1655" i="3"/>
  <c r="AV1654" i="3"/>
  <c r="AV1653" i="3"/>
  <c r="AV1652" i="3"/>
  <c r="AV1651" i="3"/>
  <c r="AV1650" i="3"/>
  <c r="AV1649" i="3"/>
  <c r="AV1648" i="3"/>
  <c r="AV1647" i="3"/>
  <c r="AV1646" i="3"/>
  <c r="AV1645" i="3"/>
  <c r="AV1644" i="3"/>
  <c r="AV1643" i="3"/>
  <c r="AV1642" i="3"/>
  <c r="AV1641" i="3"/>
  <c r="AV1640" i="3"/>
  <c r="AV1639" i="3"/>
  <c r="AV1638" i="3"/>
  <c r="AV1637" i="3"/>
  <c r="AV1636" i="3"/>
  <c r="AV1635" i="3"/>
  <c r="AV1634" i="3"/>
  <c r="AV1633" i="3"/>
  <c r="AV1632" i="3"/>
  <c r="AV1631" i="3"/>
  <c r="AV1630" i="3"/>
  <c r="AV1629" i="3"/>
  <c r="AV1628" i="3"/>
  <c r="AV1627" i="3"/>
  <c r="AV1626" i="3"/>
  <c r="AV1625" i="3"/>
  <c r="AV1624" i="3"/>
  <c r="AV1623" i="3"/>
  <c r="AV1622" i="3"/>
  <c r="AV1621" i="3"/>
  <c r="AV1620" i="3"/>
  <c r="AV1619" i="3"/>
  <c r="AV1618" i="3"/>
  <c r="AV1617" i="3"/>
  <c r="AV1616" i="3"/>
  <c r="AV1615" i="3"/>
  <c r="AV1614" i="3"/>
  <c r="AV1613" i="3"/>
  <c r="AV1612" i="3"/>
  <c r="AV1611" i="3"/>
  <c r="AV1610" i="3"/>
  <c r="AV1609" i="3"/>
  <c r="AV1608" i="3"/>
  <c r="AV1607" i="3"/>
  <c r="AV1606" i="3"/>
  <c r="AV1605" i="3"/>
  <c r="AV1604" i="3"/>
  <c r="AV1603" i="3"/>
  <c r="AV1602" i="3"/>
  <c r="AV1601" i="3"/>
  <c r="AV1600" i="3"/>
  <c r="AV1599" i="3"/>
  <c r="AV1598" i="3"/>
  <c r="AV1597" i="3"/>
  <c r="AV1596" i="3"/>
  <c r="AV1595" i="3"/>
  <c r="AV1594" i="3"/>
  <c r="AV1593" i="3"/>
  <c r="AV1592" i="3"/>
  <c r="AV1591" i="3"/>
  <c r="AV1590" i="3"/>
  <c r="AV1589" i="3"/>
  <c r="AV1588" i="3"/>
  <c r="AV1587" i="3"/>
  <c r="AV1586" i="3"/>
  <c r="AV1585" i="3"/>
  <c r="AV1584" i="3"/>
  <c r="AV1583" i="3"/>
  <c r="AV1582" i="3"/>
  <c r="AV1581" i="3"/>
  <c r="AV1580" i="3"/>
  <c r="AV1579" i="3"/>
  <c r="AV1578" i="3"/>
  <c r="AV1577" i="3"/>
  <c r="AV1576" i="3"/>
  <c r="AV1575" i="3"/>
  <c r="AV1574" i="3"/>
  <c r="AV1573" i="3"/>
  <c r="AV1572" i="3"/>
  <c r="AV1571" i="3"/>
  <c r="AV1570" i="3"/>
  <c r="AV1569" i="3"/>
  <c r="AV1568" i="3"/>
  <c r="AV1567" i="3"/>
  <c r="AV1566" i="3"/>
  <c r="AV1565" i="3"/>
  <c r="AV1564" i="3"/>
  <c r="AV1563" i="3"/>
  <c r="AV1562" i="3"/>
  <c r="AV1561" i="3"/>
  <c r="AV1560" i="3"/>
  <c r="AV1559" i="3"/>
  <c r="AV1558" i="3"/>
  <c r="AV1557" i="3"/>
  <c r="AV1556" i="3"/>
  <c r="AV1555" i="3"/>
  <c r="AV1554" i="3"/>
  <c r="AV1553" i="3"/>
  <c r="AV1552" i="3"/>
  <c r="AV1551" i="3"/>
  <c r="AV1550" i="3"/>
  <c r="AV1549" i="3"/>
  <c r="AV1548" i="3"/>
  <c r="AV1547" i="3"/>
  <c r="AV1546" i="3"/>
  <c r="AV1545" i="3"/>
  <c r="AV1544" i="3"/>
  <c r="AV1543" i="3"/>
  <c r="AV1542" i="3"/>
  <c r="AV1541" i="3"/>
  <c r="AV1540" i="3"/>
  <c r="AV1539" i="3"/>
  <c r="AV1538" i="3"/>
  <c r="AV1537" i="3"/>
  <c r="AV1536" i="3"/>
  <c r="AV1535" i="3"/>
  <c r="AV1534" i="3"/>
  <c r="AV1533" i="3"/>
  <c r="AV1532" i="3"/>
  <c r="AV1531" i="3"/>
  <c r="AV1530" i="3"/>
  <c r="AV1529" i="3"/>
  <c r="AV1528" i="3"/>
  <c r="AV1527" i="3"/>
  <c r="AV1526" i="3"/>
  <c r="AV1525" i="3"/>
  <c r="AV1524" i="3"/>
  <c r="AV1523" i="3"/>
  <c r="AV1522" i="3"/>
  <c r="AV1521" i="3"/>
  <c r="AV1520" i="3"/>
  <c r="AV1519" i="3"/>
  <c r="AV1518" i="3"/>
  <c r="AV1517" i="3"/>
  <c r="AV1516" i="3"/>
  <c r="AV1515" i="3"/>
  <c r="AV1514" i="3"/>
  <c r="AV1513" i="3"/>
  <c r="AV1512" i="3"/>
  <c r="AV1511" i="3"/>
  <c r="AV1510" i="3"/>
  <c r="AV1509" i="3"/>
  <c r="AV1508" i="3"/>
  <c r="AV1507" i="3"/>
  <c r="AV1506" i="3"/>
  <c r="AV1505" i="3"/>
  <c r="AV1504" i="3"/>
  <c r="AV1503" i="3"/>
  <c r="AV1502" i="3"/>
  <c r="AV1501" i="3"/>
  <c r="AV1500" i="3"/>
  <c r="AV1499" i="3"/>
  <c r="AV1498" i="3"/>
  <c r="AV1497" i="3"/>
  <c r="AV1496" i="3"/>
  <c r="AV1495" i="3"/>
  <c r="AV1494" i="3"/>
  <c r="AV1493" i="3"/>
  <c r="AV1492" i="3"/>
  <c r="AV1491" i="3"/>
  <c r="AV1490" i="3"/>
  <c r="AV1489" i="3"/>
  <c r="AV1488" i="3"/>
  <c r="AV1487" i="3"/>
  <c r="AV1486" i="3"/>
  <c r="AV1485" i="3"/>
  <c r="AV1484" i="3"/>
  <c r="AV1483" i="3"/>
  <c r="AV1482" i="3"/>
  <c r="AV1481" i="3"/>
  <c r="AV1480" i="3"/>
  <c r="AV1479" i="3"/>
  <c r="AV1478" i="3"/>
  <c r="AV1477" i="3"/>
  <c r="AV1476" i="3"/>
  <c r="AV1475" i="3"/>
  <c r="AV1474" i="3"/>
  <c r="AV1473" i="3"/>
  <c r="AV1472" i="3"/>
  <c r="AV1471" i="3"/>
  <c r="AV1470" i="3"/>
  <c r="AV1469" i="3"/>
  <c r="AV1468" i="3"/>
  <c r="AV1467" i="3"/>
  <c r="AV1466" i="3"/>
  <c r="AV1465" i="3"/>
  <c r="AV1464" i="3"/>
  <c r="AV1463" i="3"/>
  <c r="AV1462" i="3"/>
  <c r="AV1461" i="3"/>
  <c r="AV1460" i="3"/>
  <c r="AV1459" i="3"/>
  <c r="AV1458" i="3"/>
  <c r="AV1457" i="3"/>
  <c r="AV1456" i="3"/>
  <c r="AV1455" i="3"/>
  <c r="AV1454" i="3"/>
  <c r="AV1453" i="3"/>
  <c r="AV1452" i="3"/>
  <c r="AV1451" i="3"/>
  <c r="AV1450" i="3"/>
  <c r="AV1449" i="3"/>
  <c r="AV1448" i="3"/>
  <c r="AV1447" i="3"/>
  <c r="AV1446" i="3"/>
  <c r="AV1445" i="3"/>
  <c r="AV1444" i="3"/>
  <c r="AV1443" i="3"/>
  <c r="AV1442" i="3"/>
  <c r="AV1441" i="3"/>
  <c r="AV1440" i="3"/>
  <c r="AV1439" i="3"/>
  <c r="AV1438" i="3"/>
  <c r="AV1437" i="3"/>
  <c r="AV1436" i="3"/>
  <c r="AV1435" i="3"/>
  <c r="AV1434" i="3"/>
  <c r="AV1433" i="3"/>
  <c r="AV1432" i="3"/>
  <c r="AV1431" i="3"/>
  <c r="AV1430" i="3"/>
  <c r="AV1429" i="3"/>
  <c r="AV1428" i="3"/>
  <c r="AV1427" i="3"/>
  <c r="AV1426" i="3"/>
  <c r="AV1425" i="3"/>
  <c r="AV1424" i="3"/>
  <c r="AV1423" i="3"/>
  <c r="AV1422" i="3"/>
  <c r="AV1421" i="3"/>
  <c r="AV1420" i="3"/>
  <c r="AV1419" i="3"/>
  <c r="AV1418" i="3"/>
  <c r="AV1417" i="3"/>
  <c r="AV1416" i="3"/>
  <c r="AV1415" i="3"/>
  <c r="AV1414" i="3"/>
  <c r="AV1413" i="3"/>
  <c r="AV1412" i="3"/>
  <c r="AV1411" i="3"/>
  <c r="AV1410" i="3"/>
  <c r="AV1409" i="3"/>
  <c r="AV1408" i="3"/>
  <c r="AV1407" i="3"/>
  <c r="AV1406" i="3"/>
  <c r="AV1405" i="3"/>
  <c r="AV1404" i="3"/>
  <c r="AV1403" i="3"/>
  <c r="AV1402" i="3"/>
  <c r="AV1401" i="3"/>
  <c r="AV1400" i="3"/>
  <c r="AV1399" i="3"/>
  <c r="AV1398" i="3"/>
  <c r="AV1397" i="3"/>
  <c r="AV1396" i="3"/>
  <c r="AV1395" i="3"/>
  <c r="AV1394" i="3"/>
  <c r="AV1393" i="3"/>
  <c r="AV1392" i="3"/>
  <c r="AV1391" i="3"/>
  <c r="AV1390" i="3"/>
  <c r="AV1389" i="3"/>
  <c r="AV1388" i="3"/>
  <c r="AV1387" i="3"/>
  <c r="AV1386" i="3"/>
  <c r="AV1385" i="3"/>
  <c r="AV1384" i="3"/>
  <c r="AV1383" i="3"/>
  <c r="AV1382" i="3"/>
  <c r="AV1381" i="3"/>
  <c r="AV1380" i="3"/>
  <c r="AV1379" i="3"/>
  <c r="AV1378" i="3"/>
  <c r="AV1377" i="3"/>
  <c r="AV1376" i="3"/>
  <c r="AV1375" i="3"/>
  <c r="AV1374" i="3"/>
  <c r="AV1373" i="3"/>
  <c r="AV1372" i="3"/>
  <c r="AV1371" i="3"/>
  <c r="AV1370" i="3"/>
  <c r="AV1369" i="3"/>
  <c r="AV1368" i="3"/>
  <c r="AV1367" i="3"/>
  <c r="AV1366" i="3"/>
  <c r="AV1365" i="3"/>
  <c r="AV1364" i="3"/>
  <c r="AV1363" i="3"/>
  <c r="AV1362" i="3"/>
  <c r="AV1361" i="3"/>
  <c r="AV1360" i="3"/>
  <c r="AV1359" i="3"/>
  <c r="AV1358" i="3"/>
  <c r="AV1357" i="3"/>
  <c r="AV1356" i="3"/>
  <c r="AV1355" i="3"/>
  <c r="AV1354" i="3"/>
  <c r="AV1353" i="3"/>
  <c r="AV1352" i="3"/>
  <c r="AV1351" i="3"/>
  <c r="AV1350" i="3"/>
  <c r="AV1349" i="3"/>
  <c r="AV1348" i="3"/>
  <c r="AV1347" i="3"/>
  <c r="AV1346" i="3"/>
  <c r="AV1345" i="3"/>
  <c r="AV1344" i="3"/>
  <c r="AV1343" i="3"/>
  <c r="AV1342" i="3"/>
  <c r="AV1341" i="3"/>
  <c r="AV1340" i="3"/>
  <c r="AV1339" i="3"/>
  <c r="AV1338" i="3"/>
  <c r="AV1337" i="3"/>
  <c r="AV1336" i="3"/>
  <c r="AV1335" i="3"/>
  <c r="AV1334" i="3"/>
  <c r="AV1333" i="3"/>
  <c r="AV1332" i="3"/>
  <c r="AV1331" i="3"/>
  <c r="AV1330" i="3"/>
  <c r="AV1329" i="3"/>
  <c r="AV1328" i="3"/>
  <c r="AV1327" i="3"/>
  <c r="AV1326" i="3"/>
  <c r="AV1325" i="3"/>
  <c r="AV1324" i="3"/>
  <c r="AV1323" i="3"/>
  <c r="AV1322" i="3"/>
  <c r="AV1321" i="3"/>
  <c r="AV1320" i="3"/>
  <c r="AV1319" i="3"/>
  <c r="AV1318" i="3"/>
  <c r="AV1317" i="3"/>
  <c r="AV1316" i="3"/>
  <c r="AV1315" i="3"/>
  <c r="AV1314" i="3"/>
  <c r="AV1313" i="3"/>
  <c r="AV1312" i="3"/>
  <c r="AV1311" i="3"/>
  <c r="AV1310" i="3"/>
  <c r="AV1309" i="3"/>
  <c r="AV1308" i="3"/>
  <c r="AV1307" i="3"/>
  <c r="AV1306" i="3"/>
  <c r="AV1305" i="3"/>
  <c r="AV1304" i="3"/>
  <c r="AV1303" i="3"/>
  <c r="AV1302" i="3"/>
  <c r="AV1301" i="3"/>
  <c r="AV1300" i="3"/>
  <c r="AV1299" i="3"/>
  <c r="AV1298" i="3"/>
  <c r="AV1297" i="3"/>
  <c r="AV1296" i="3"/>
  <c r="AV1295" i="3"/>
  <c r="AV1294" i="3"/>
  <c r="AV1293" i="3"/>
  <c r="AV1292" i="3"/>
  <c r="AV1291" i="3"/>
  <c r="AV1290" i="3"/>
  <c r="AV1289" i="3"/>
  <c r="AV1288" i="3"/>
  <c r="AV1287" i="3"/>
  <c r="AV1286" i="3"/>
  <c r="AV1285" i="3"/>
  <c r="AV1284" i="3"/>
  <c r="AV1283" i="3"/>
  <c r="AV1282" i="3"/>
  <c r="AV1281" i="3"/>
  <c r="AV1280" i="3"/>
  <c r="AV1279" i="3"/>
  <c r="AV1278" i="3"/>
  <c r="AV1277" i="3"/>
  <c r="AV1276" i="3"/>
  <c r="AV1275" i="3"/>
  <c r="AV1274" i="3"/>
  <c r="AV1273" i="3"/>
  <c r="AV1272" i="3"/>
  <c r="AV1271" i="3"/>
  <c r="AV1270" i="3"/>
  <c r="AV1269" i="3"/>
  <c r="AV1268" i="3"/>
  <c r="AV1267" i="3"/>
  <c r="AV1266" i="3"/>
  <c r="AV1265" i="3"/>
  <c r="AV1264" i="3"/>
  <c r="AV1263" i="3"/>
  <c r="AV1262" i="3"/>
  <c r="AV1261" i="3"/>
  <c r="AV1260" i="3"/>
  <c r="AV1259" i="3"/>
  <c r="AV1258" i="3"/>
  <c r="AV1257" i="3"/>
  <c r="AV1256" i="3"/>
  <c r="AV1255" i="3"/>
  <c r="AV1254" i="3"/>
  <c r="AV1253" i="3"/>
  <c r="AV1252" i="3"/>
  <c r="AV1251" i="3"/>
  <c r="AV1250" i="3"/>
  <c r="AV1249" i="3"/>
  <c r="AV1248" i="3"/>
  <c r="AV1247" i="3"/>
  <c r="AV1246" i="3"/>
  <c r="AV1245" i="3"/>
  <c r="AV1244" i="3"/>
  <c r="AV1243" i="3"/>
  <c r="AV1242" i="3"/>
  <c r="AV1241" i="3"/>
  <c r="AV1240" i="3"/>
  <c r="AV1239" i="3"/>
  <c r="AV1238" i="3"/>
  <c r="AV1237" i="3"/>
  <c r="AV1236" i="3"/>
  <c r="AV1235" i="3"/>
  <c r="AV1234" i="3"/>
  <c r="AV1233" i="3"/>
  <c r="AV1232" i="3"/>
  <c r="AV1231" i="3"/>
  <c r="AV1230" i="3"/>
  <c r="AV1229" i="3"/>
  <c r="AV1228" i="3"/>
  <c r="AV1227" i="3"/>
  <c r="AV1226" i="3"/>
  <c r="AV1225" i="3"/>
  <c r="AV1224" i="3"/>
  <c r="AV1223" i="3"/>
  <c r="AV1222" i="3"/>
  <c r="AV1221" i="3"/>
  <c r="AV1220" i="3"/>
  <c r="AV1219" i="3"/>
  <c r="AV1218" i="3"/>
  <c r="AV1217" i="3"/>
  <c r="AV1216" i="3"/>
  <c r="AV1215" i="3"/>
  <c r="AV1214" i="3"/>
  <c r="AV1213" i="3"/>
  <c r="AV1212" i="3"/>
  <c r="AV1211" i="3"/>
  <c r="AV1210" i="3"/>
  <c r="AV1209" i="3"/>
  <c r="AV1208" i="3"/>
  <c r="AV1207" i="3"/>
  <c r="AV1206" i="3"/>
  <c r="AV1205" i="3"/>
  <c r="AV1204" i="3"/>
  <c r="AV1203" i="3"/>
  <c r="AV1202" i="3"/>
  <c r="AV1201" i="3"/>
  <c r="AV1200" i="3"/>
  <c r="AV1199" i="3"/>
  <c r="AV1198" i="3"/>
  <c r="AV1197" i="3"/>
  <c r="AV1196" i="3"/>
  <c r="AV1195" i="3"/>
  <c r="AV1194" i="3"/>
  <c r="AV1193" i="3"/>
  <c r="AV1192" i="3"/>
  <c r="AV1191" i="3"/>
  <c r="AV1190" i="3"/>
  <c r="AV1189" i="3"/>
  <c r="AV1188" i="3"/>
  <c r="AV1187" i="3"/>
  <c r="AV1186" i="3"/>
  <c r="AV1185" i="3"/>
  <c r="AV1184" i="3"/>
  <c r="AV1183" i="3"/>
  <c r="AV1182" i="3"/>
  <c r="AV1181" i="3"/>
  <c r="AV1180" i="3"/>
  <c r="AV1179" i="3"/>
  <c r="AV1178" i="3"/>
  <c r="AV1177" i="3"/>
  <c r="AV1176" i="3"/>
  <c r="AV1175" i="3"/>
  <c r="AV1174" i="3"/>
  <c r="AV1173" i="3"/>
  <c r="AV1172" i="3"/>
  <c r="AV1171" i="3"/>
  <c r="AV1170" i="3"/>
  <c r="AV1169" i="3"/>
  <c r="AV1168" i="3"/>
  <c r="AV1167" i="3"/>
  <c r="AV1166" i="3"/>
  <c r="AV1165" i="3"/>
  <c r="AV1164" i="3"/>
  <c r="AV1163" i="3"/>
  <c r="AV1162" i="3"/>
  <c r="AV1161" i="3"/>
  <c r="AV1160" i="3"/>
  <c r="AV1159" i="3"/>
  <c r="AV1158" i="3"/>
  <c r="AV1157" i="3"/>
  <c r="AV1156" i="3"/>
  <c r="AV1155" i="3"/>
  <c r="AV1154" i="3"/>
  <c r="AV1153" i="3"/>
  <c r="AV1152" i="3"/>
  <c r="AV1151" i="3"/>
  <c r="AV1150" i="3"/>
  <c r="AV1149" i="3"/>
  <c r="AV1148" i="3"/>
  <c r="AV1147" i="3"/>
  <c r="AV1146" i="3"/>
  <c r="AV1145" i="3"/>
  <c r="AV1144" i="3"/>
  <c r="AV1143" i="3"/>
  <c r="AV1142" i="3"/>
  <c r="AV1141" i="3"/>
  <c r="AV1140" i="3"/>
  <c r="AV1139" i="3"/>
  <c r="AV1138" i="3"/>
  <c r="AV1137" i="3"/>
  <c r="AV1136" i="3"/>
  <c r="AV1135" i="3"/>
  <c r="AV1134" i="3"/>
  <c r="AV1133" i="3"/>
  <c r="AV1132" i="3"/>
  <c r="AV1131" i="3"/>
  <c r="AV1130" i="3"/>
  <c r="AV1129" i="3"/>
  <c r="AV1128" i="3"/>
  <c r="AV1127" i="3"/>
  <c r="AV1126" i="3"/>
  <c r="AV1125" i="3"/>
  <c r="AV1124" i="3"/>
  <c r="AV1123" i="3"/>
  <c r="AV1122" i="3"/>
  <c r="AV1121" i="3"/>
  <c r="AV1120" i="3"/>
  <c r="AV1119" i="3"/>
  <c r="AV1118" i="3"/>
  <c r="AV1117" i="3"/>
  <c r="AV1116" i="3"/>
  <c r="AV1115" i="3"/>
  <c r="AV1114" i="3"/>
  <c r="AV1113" i="3"/>
  <c r="AV1112" i="3"/>
  <c r="AV1111" i="3"/>
  <c r="AV1110" i="3"/>
  <c r="AV1109" i="3"/>
  <c r="AV1108" i="3"/>
  <c r="AV1107" i="3"/>
  <c r="AV1106" i="3"/>
  <c r="AV1105" i="3"/>
  <c r="AV1104" i="3"/>
  <c r="AV1103" i="3"/>
  <c r="AV1102" i="3"/>
  <c r="AV1101" i="3"/>
  <c r="AV1100" i="3"/>
  <c r="AV1099" i="3"/>
  <c r="AV1098" i="3"/>
  <c r="AV1097" i="3"/>
  <c r="AV1096" i="3"/>
  <c r="AV1095" i="3"/>
  <c r="AV1094" i="3"/>
  <c r="AV1093" i="3"/>
  <c r="AV1092" i="3"/>
  <c r="AV1091" i="3"/>
  <c r="AV1090" i="3"/>
  <c r="AV1089" i="3"/>
  <c r="AV1088" i="3"/>
  <c r="AV1087" i="3"/>
  <c r="AV1086" i="3"/>
  <c r="AV1085" i="3"/>
  <c r="AV1084" i="3"/>
  <c r="AV1083" i="3"/>
  <c r="AV1082" i="3"/>
  <c r="AV1081" i="3"/>
  <c r="AV1080" i="3"/>
  <c r="AV1079" i="3"/>
  <c r="AV1078" i="3"/>
  <c r="AV1077" i="3"/>
  <c r="AV1076" i="3"/>
  <c r="AV1075" i="3"/>
  <c r="AV1074" i="3"/>
  <c r="AV1073" i="3"/>
  <c r="AV1072" i="3"/>
  <c r="AV1071" i="3"/>
  <c r="AV1070" i="3"/>
  <c r="AV1069" i="3"/>
  <c r="AV1068" i="3"/>
  <c r="AV1067" i="3"/>
  <c r="AV1066" i="3"/>
  <c r="AV1065" i="3"/>
  <c r="AV1064" i="3"/>
  <c r="AV1063" i="3"/>
  <c r="AV1062" i="3"/>
  <c r="AV1061" i="3"/>
  <c r="AV1060" i="3"/>
  <c r="AV1059" i="3"/>
  <c r="AV1058" i="3"/>
  <c r="AV1057" i="3"/>
  <c r="AV1056" i="3"/>
  <c r="AV1055" i="3"/>
  <c r="AV1054" i="3"/>
  <c r="AV1053" i="3"/>
  <c r="AV1052" i="3"/>
  <c r="AV1051" i="3"/>
  <c r="AV1050" i="3"/>
  <c r="AV1049" i="3"/>
  <c r="AV1048" i="3"/>
  <c r="AV1047" i="3"/>
  <c r="AV1046" i="3"/>
  <c r="AV1045" i="3"/>
  <c r="AV1044" i="3"/>
  <c r="AV1043" i="3"/>
  <c r="AV1042" i="3"/>
  <c r="AV1041" i="3"/>
  <c r="AV1040" i="3"/>
  <c r="AV1039" i="3"/>
  <c r="AV1038" i="3"/>
  <c r="AV1037" i="3"/>
  <c r="AV1036" i="3"/>
  <c r="AV1035" i="3"/>
  <c r="AV1034" i="3"/>
  <c r="AV1033" i="3"/>
  <c r="AV1032" i="3"/>
  <c r="AV1031" i="3"/>
  <c r="AV1030" i="3"/>
  <c r="AV1029" i="3"/>
  <c r="AV1028" i="3"/>
  <c r="AV1027" i="3"/>
  <c r="AV1026" i="3"/>
  <c r="AV1025" i="3"/>
  <c r="AV1024" i="3"/>
  <c r="AV1023" i="3"/>
  <c r="AV1022" i="3"/>
  <c r="AV1021" i="3"/>
  <c r="AV1020" i="3"/>
  <c r="AV1019" i="3"/>
  <c r="AV1018" i="3"/>
  <c r="AV1017" i="3"/>
  <c r="AV1016" i="3"/>
  <c r="AV1015" i="3"/>
  <c r="AV1014" i="3"/>
  <c r="AV1013" i="3"/>
  <c r="AV1012" i="3"/>
  <c r="AV1011" i="3"/>
  <c r="AV1010" i="3"/>
  <c r="AV1009" i="3"/>
  <c r="AV1008" i="3"/>
  <c r="AV1007" i="3"/>
  <c r="AV1006" i="3"/>
  <c r="AV1005" i="3"/>
  <c r="AV1004" i="3"/>
  <c r="AV1003" i="3"/>
  <c r="AV1002" i="3"/>
  <c r="AV1001" i="3"/>
  <c r="AV1000" i="3"/>
  <c r="AV999" i="3"/>
  <c r="AV998" i="3"/>
  <c r="AV997" i="3"/>
  <c r="AV996" i="3"/>
  <c r="AV995" i="3"/>
  <c r="AV994" i="3"/>
  <c r="AV993" i="3"/>
  <c r="AV992" i="3"/>
  <c r="AV991" i="3"/>
  <c r="AV990" i="3"/>
  <c r="AV989" i="3"/>
  <c r="AV988" i="3"/>
  <c r="AV987" i="3"/>
  <c r="AV986" i="3"/>
  <c r="AV985" i="3"/>
  <c r="AV984" i="3"/>
  <c r="AV983" i="3"/>
  <c r="AV982" i="3"/>
  <c r="AV981" i="3"/>
  <c r="AV980" i="3"/>
  <c r="AV979" i="3"/>
  <c r="AV978" i="3"/>
  <c r="AV977" i="3"/>
  <c r="AV976" i="3"/>
  <c r="AV975" i="3"/>
  <c r="AV974" i="3"/>
  <c r="AV973" i="3"/>
  <c r="AV972" i="3"/>
  <c r="AV971" i="3"/>
  <c r="AV970" i="3"/>
  <c r="AV969" i="3"/>
  <c r="AV968" i="3"/>
  <c r="AV967" i="3"/>
  <c r="AV966" i="3"/>
  <c r="AV965" i="3"/>
  <c r="AV964" i="3"/>
  <c r="AV963" i="3"/>
  <c r="AV962" i="3"/>
  <c r="AV961" i="3"/>
  <c r="AV960" i="3"/>
  <c r="AV959" i="3"/>
  <c r="AV958" i="3"/>
  <c r="AV957" i="3"/>
  <c r="AV956" i="3"/>
  <c r="AV955" i="3"/>
  <c r="AV954" i="3"/>
  <c r="AV953" i="3"/>
  <c r="AV952" i="3"/>
  <c r="AV951" i="3"/>
  <c r="AV950" i="3"/>
  <c r="AV949" i="3"/>
  <c r="AV948" i="3"/>
  <c r="AV947" i="3"/>
  <c r="AV946" i="3"/>
  <c r="AV945" i="3"/>
  <c r="AV944" i="3"/>
  <c r="AV943" i="3"/>
  <c r="AV942" i="3"/>
  <c r="AV941" i="3"/>
  <c r="AV940" i="3"/>
  <c r="AV939" i="3"/>
  <c r="AV938" i="3"/>
  <c r="AV937" i="3"/>
  <c r="AV936" i="3"/>
  <c r="AV935" i="3"/>
  <c r="AV934" i="3"/>
  <c r="AV933" i="3"/>
  <c r="AV932" i="3"/>
  <c r="AV931" i="3"/>
  <c r="AV930" i="3"/>
  <c r="AV929" i="3"/>
  <c r="AV928" i="3"/>
  <c r="AV927" i="3"/>
  <c r="AV926" i="3"/>
  <c r="AV925" i="3"/>
  <c r="AV924" i="3"/>
  <c r="AV923" i="3"/>
  <c r="AV922" i="3"/>
  <c r="AV921" i="3"/>
  <c r="AV920" i="3"/>
  <c r="AV919" i="3"/>
  <c r="AV918" i="3"/>
  <c r="AV917" i="3"/>
  <c r="AV916" i="3"/>
  <c r="AV915" i="3"/>
  <c r="AV914" i="3"/>
  <c r="AV913" i="3"/>
  <c r="AV912" i="3"/>
  <c r="AV911" i="3"/>
  <c r="AV910" i="3"/>
  <c r="AV909" i="3"/>
  <c r="AV908" i="3"/>
  <c r="AV907" i="3"/>
  <c r="AV906" i="3"/>
  <c r="AV905" i="3"/>
  <c r="AV904" i="3"/>
  <c r="AV903" i="3"/>
  <c r="AV902" i="3"/>
  <c r="AV901" i="3"/>
  <c r="AV900" i="3"/>
  <c r="AV899" i="3"/>
  <c r="AV898" i="3"/>
  <c r="AV897" i="3"/>
  <c r="AV896" i="3"/>
  <c r="AV895" i="3"/>
  <c r="AV894" i="3"/>
  <c r="AV893" i="3"/>
  <c r="AV892" i="3"/>
  <c r="AV891" i="3"/>
  <c r="AV890" i="3"/>
  <c r="AV889" i="3"/>
  <c r="AV888" i="3"/>
  <c r="AV887" i="3"/>
  <c r="AV886" i="3"/>
  <c r="AV885" i="3"/>
  <c r="AV884" i="3"/>
  <c r="AV883" i="3"/>
  <c r="AV882" i="3"/>
  <c r="AV881" i="3"/>
  <c r="AV880" i="3"/>
  <c r="AV879" i="3"/>
  <c r="AV878" i="3"/>
  <c r="AV877" i="3"/>
  <c r="AV876" i="3"/>
  <c r="AV875" i="3"/>
  <c r="AV874" i="3"/>
  <c r="AV873" i="3"/>
  <c r="AV872" i="3"/>
  <c r="AV871" i="3"/>
  <c r="AV870" i="3"/>
  <c r="AV869" i="3"/>
  <c r="AV868" i="3"/>
  <c r="AV867" i="3"/>
  <c r="AV866" i="3"/>
  <c r="AV865" i="3"/>
  <c r="AV864" i="3"/>
  <c r="AV863" i="3"/>
  <c r="AV862" i="3"/>
  <c r="AV861" i="3"/>
  <c r="AV860" i="3"/>
  <c r="AV859" i="3"/>
  <c r="AV858" i="3"/>
  <c r="AV857" i="3"/>
  <c r="AV856" i="3"/>
  <c r="AV855" i="3"/>
  <c r="AV854" i="3"/>
  <c r="AV853" i="3"/>
  <c r="AV852" i="3"/>
  <c r="AV851" i="3"/>
  <c r="AV850" i="3"/>
  <c r="AV849" i="3"/>
  <c r="AV848" i="3"/>
  <c r="AV847" i="3"/>
  <c r="AV846" i="3"/>
  <c r="AV845" i="3"/>
  <c r="AV844" i="3"/>
  <c r="AV843" i="3"/>
  <c r="AV842" i="3"/>
  <c r="AV841" i="3"/>
  <c r="AV840" i="3"/>
  <c r="AV839" i="3"/>
  <c r="AV838" i="3"/>
  <c r="AV837" i="3"/>
  <c r="AV836" i="3"/>
  <c r="AV835" i="3"/>
  <c r="AV834" i="3"/>
  <c r="AV833" i="3"/>
  <c r="AV832" i="3"/>
  <c r="AV831" i="3"/>
  <c r="AV830" i="3"/>
  <c r="AV829" i="3"/>
  <c r="AV828" i="3"/>
  <c r="AV827" i="3"/>
  <c r="AV826" i="3"/>
  <c r="AV825" i="3"/>
  <c r="AV824" i="3"/>
  <c r="AV823" i="3"/>
  <c r="AV822" i="3"/>
  <c r="AV821" i="3"/>
  <c r="AV820" i="3"/>
  <c r="AV819" i="3"/>
  <c r="AV818" i="3"/>
  <c r="AV817" i="3"/>
  <c r="AV816" i="3"/>
  <c r="AV815" i="3"/>
  <c r="AV814" i="3"/>
  <c r="AV813" i="3"/>
  <c r="AV812" i="3"/>
  <c r="AV811" i="3"/>
  <c r="AV810" i="3"/>
  <c r="AV809" i="3"/>
  <c r="AV808" i="3"/>
  <c r="AV807" i="3"/>
  <c r="AV806" i="3"/>
  <c r="AV805" i="3"/>
  <c r="AV804" i="3"/>
  <c r="AV803" i="3"/>
  <c r="AV802" i="3"/>
  <c r="AV801" i="3"/>
  <c r="AV800" i="3"/>
  <c r="AV799" i="3"/>
  <c r="AV798" i="3"/>
  <c r="AV797" i="3"/>
  <c r="AV796" i="3"/>
  <c r="AV795" i="3"/>
  <c r="AV794" i="3"/>
  <c r="AV793" i="3"/>
  <c r="AV792" i="3"/>
  <c r="AV791" i="3"/>
  <c r="AV790" i="3"/>
  <c r="AV789" i="3"/>
  <c r="AV788" i="3"/>
  <c r="AV787" i="3"/>
  <c r="AV786" i="3"/>
  <c r="AV785" i="3"/>
  <c r="AV784" i="3"/>
  <c r="AV783" i="3"/>
  <c r="AV782" i="3"/>
  <c r="AV781" i="3"/>
  <c r="AV780" i="3"/>
  <c r="AV779" i="3"/>
  <c r="AV778" i="3"/>
  <c r="AV777" i="3"/>
  <c r="AV776" i="3"/>
  <c r="AV775" i="3"/>
  <c r="AV774" i="3"/>
  <c r="AV773" i="3"/>
  <c r="AV772" i="3"/>
  <c r="AV771" i="3"/>
  <c r="AV770" i="3"/>
  <c r="AV769" i="3"/>
  <c r="AV768" i="3"/>
  <c r="AV767" i="3"/>
  <c r="AV766" i="3"/>
  <c r="AV765" i="3"/>
  <c r="AV764" i="3"/>
  <c r="AV763" i="3"/>
  <c r="AV762" i="3"/>
  <c r="AV761" i="3"/>
  <c r="AV760" i="3"/>
  <c r="AV759" i="3"/>
  <c r="AV758" i="3"/>
  <c r="AV757" i="3"/>
  <c r="AV756" i="3"/>
  <c r="AV755" i="3"/>
  <c r="AV754" i="3"/>
  <c r="AV753" i="3"/>
  <c r="AV752" i="3"/>
  <c r="AV751" i="3"/>
  <c r="AV750" i="3"/>
  <c r="AV749" i="3"/>
  <c r="AV748" i="3"/>
  <c r="AV747" i="3"/>
  <c r="AV746" i="3"/>
  <c r="AV745" i="3"/>
  <c r="AV744" i="3"/>
  <c r="AV743" i="3"/>
  <c r="AV742" i="3"/>
  <c r="AV741" i="3"/>
  <c r="AV740" i="3"/>
  <c r="AV739" i="3"/>
  <c r="AV738" i="3"/>
  <c r="AV737" i="3"/>
  <c r="AV736" i="3"/>
  <c r="AV735" i="3"/>
  <c r="AV734" i="3"/>
  <c r="AV733" i="3"/>
  <c r="AV732" i="3"/>
  <c r="AV731" i="3"/>
  <c r="AV730" i="3"/>
  <c r="AV729" i="3"/>
  <c r="AV728" i="3"/>
  <c r="AV727" i="3"/>
  <c r="AV726" i="3"/>
  <c r="AV725" i="3"/>
  <c r="AV724" i="3"/>
  <c r="AV723" i="3"/>
  <c r="AV722" i="3"/>
  <c r="AV721" i="3"/>
  <c r="AV720" i="3"/>
  <c r="AV719" i="3"/>
  <c r="AV718" i="3"/>
  <c r="AV717" i="3"/>
  <c r="AV716" i="3"/>
  <c r="AV715" i="3"/>
  <c r="AV714" i="3"/>
  <c r="AV713" i="3"/>
  <c r="AV712" i="3"/>
  <c r="AV711" i="3"/>
  <c r="AV710" i="3"/>
  <c r="AV709" i="3"/>
  <c r="AV708" i="3"/>
  <c r="AV707" i="3"/>
  <c r="AV706" i="3"/>
  <c r="AV705" i="3"/>
  <c r="AV704" i="3"/>
  <c r="AV703" i="3"/>
  <c r="AV702" i="3"/>
  <c r="AV701" i="3"/>
  <c r="AV700" i="3"/>
  <c r="AV699" i="3"/>
  <c r="AV698" i="3"/>
  <c r="AV697" i="3"/>
  <c r="AV696" i="3"/>
  <c r="AV695" i="3"/>
  <c r="AV694" i="3"/>
  <c r="AV693" i="3"/>
  <c r="AV692" i="3"/>
  <c r="AV691" i="3"/>
  <c r="AV690" i="3"/>
  <c r="AV689" i="3"/>
  <c r="AV688" i="3"/>
  <c r="AV687" i="3"/>
  <c r="AV686" i="3"/>
  <c r="AV685" i="3"/>
  <c r="AV684" i="3"/>
  <c r="AV683" i="3"/>
  <c r="AV682" i="3"/>
  <c r="AV681" i="3"/>
  <c r="AV680" i="3"/>
  <c r="AV679" i="3"/>
  <c r="AV678" i="3"/>
  <c r="AV677" i="3"/>
  <c r="AV676" i="3"/>
  <c r="AV675" i="3"/>
  <c r="AV674" i="3"/>
  <c r="AV673" i="3"/>
  <c r="AV672" i="3"/>
  <c r="AV671" i="3"/>
  <c r="AV670" i="3"/>
  <c r="AV669" i="3"/>
  <c r="AV668" i="3"/>
  <c r="AV667" i="3"/>
  <c r="AV666" i="3"/>
  <c r="AV665" i="3"/>
  <c r="AV664" i="3"/>
  <c r="AV663" i="3"/>
  <c r="AV662" i="3"/>
  <c r="AV661" i="3"/>
  <c r="AV660" i="3"/>
  <c r="AV659" i="3"/>
  <c r="AV658" i="3"/>
  <c r="AV657" i="3"/>
  <c r="AV656" i="3"/>
  <c r="AV655" i="3"/>
  <c r="AV654" i="3"/>
  <c r="AV653" i="3"/>
  <c r="AV652" i="3"/>
  <c r="AV651" i="3"/>
  <c r="AV650" i="3"/>
  <c r="AV649" i="3"/>
  <c r="AV648" i="3"/>
  <c r="AV647" i="3"/>
  <c r="AV646" i="3"/>
  <c r="AV645" i="3"/>
  <c r="AV644" i="3"/>
  <c r="AV643" i="3"/>
  <c r="AV642" i="3"/>
  <c r="AV641" i="3"/>
  <c r="AV640" i="3"/>
  <c r="AV639" i="3"/>
  <c r="AV638" i="3"/>
  <c r="AV637" i="3"/>
  <c r="AV636" i="3"/>
  <c r="AV635" i="3"/>
  <c r="AV634" i="3"/>
  <c r="AV633" i="3"/>
  <c r="AV632" i="3"/>
  <c r="AV631" i="3"/>
  <c r="AV630" i="3"/>
  <c r="AV629" i="3"/>
  <c r="AV628" i="3"/>
  <c r="AV627" i="3"/>
  <c r="AV626" i="3"/>
  <c r="AV625" i="3"/>
  <c r="AV624" i="3"/>
  <c r="AV623" i="3"/>
  <c r="AV622" i="3"/>
  <c r="AV621" i="3"/>
  <c r="AV620" i="3"/>
  <c r="AV619" i="3"/>
  <c r="AV618" i="3"/>
  <c r="AV617" i="3"/>
  <c r="AV616" i="3"/>
  <c r="AV615" i="3"/>
  <c r="AV614" i="3"/>
  <c r="AV613" i="3"/>
  <c r="AV612" i="3"/>
  <c r="AV611" i="3"/>
  <c r="AV610" i="3"/>
  <c r="AV609" i="3"/>
  <c r="AV608" i="3"/>
  <c r="AV607" i="3"/>
  <c r="AV606" i="3"/>
  <c r="AV605" i="3"/>
  <c r="AV604" i="3"/>
  <c r="AV603" i="3"/>
  <c r="AV602" i="3"/>
  <c r="AV601" i="3"/>
  <c r="AV600" i="3"/>
  <c r="AV599" i="3"/>
  <c r="AV598" i="3"/>
  <c r="AV597" i="3"/>
  <c r="AV596" i="3"/>
  <c r="AV595" i="3"/>
  <c r="AV594" i="3"/>
  <c r="AV593" i="3"/>
  <c r="AV592" i="3"/>
  <c r="AV591" i="3"/>
  <c r="AV590" i="3"/>
  <c r="AV589" i="3"/>
  <c r="AV588" i="3"/>
  <c r="AV587" i="3"/>
  <c r="AV586" i="3"/>
  <c r="AV585" i="3"/>
  <c r="AV584" i="3"/>
  <c r="AV583" i="3"/>
  <c r="AV582" i="3"/>
  <c r="AV581" i="3"/>
  <c r="AV580" i="3"/>
  <c r="AV579" i="3"/>
  <c r="AV578" i="3"/>
  <c r="AV577" i="3"/>
  <c r="AV576" i="3"/>
  <c r="AV575" i="3"/>
  <c r="AV574" i="3"/>
  <c r="AV573" i="3"/>
  <c r="AV572" i="3"/>
  <c r="AV571" i="3"/>
  <c r="AV570" i="3"/>
  <c r="AV569" i="3"/>
  <c r="AV568" i="3"/>
  <c r="AV567" i="3"/>
  <c r="AV566" i="3"/>
  <c r="AV565" i="3"/>
  <c r="AV564" i="3"/>
  <c r="AV563" i="3"/>
  <c r="AV562" i="3"/>
  <c r="AV561" i="3"/>
  <c r="AV560" i="3"/>
  <c r="AV559" i="3"/>
  <c r="AV558" i="3"/>
  <c r="AV557" i="3"/>
  <c r="AV556" i="3"/>
  <c r="AV555" i="3"/>
  <c r="AV554" i="3"/>
  <c r="AV553" i="3"/>
  <c r="AV552" i="3"/>
  <c r="AV551" i="3"/>
  <c r="AV550" i="3"/>
  <c r="AV549" i="3"/>
  <c r="AV548" i="3"/>
  <c r="AV547" i="3"/>
  <c r="AV546" i="3"/>
  <c r="AV545" i="3"/>
  <c r="AV544" i="3"/>
  <c r="AV543" i="3"/>
  <c r="AV542" i="3"/>
  <c r="AV541" i="3"/>
  <c r="AV540" i="3"/>
  <c r="AV539" i="3"/>
  <c r="AV538" i="3"/>
  <c r="AV537" i="3"/>
  <c r="AV536" i="3"/>
  <c r="AV535" i="3"/>
  <c r="AV534" i="3"/>
  <c r="AV533" i="3"/>
  <c r="AV532" i="3"/>
  <c r="AV531" i="3"/>
  <c r="AV530" i="3"/>
  <c r="AV529" i="3"/>
  <c r="AV528" i="3"/>
  <c r="AV527" i="3"/>
  <c r="AV526" i="3"/>
  <c r="AV525" i="3"/>
  <c r="AV524" i="3"/>
  <c r="AV523" i="3"/>
  <c r="AV522" i="3"/>
  <c r="AV521" i="3"/>
  <c r="AV520" i="3"/>
  <c r="AV519" i="3"/>
  <c r="AV518" i="3"/>
  <c r="AV517" i="3"/>
  <c r="AV516" i="3"/>
  <c r="AV515" i="3"/>
  <c r="AV514" i="3"/>
  <c r="AV513" i="3"/>
  <c r="AV512" i="3"/>
  <c r="AV511" i="3"/>
  <c r="AV510" i="3"/>
  <c r="AV509" i="3"/>
  <c r="AV508" i="3"/>
  <c r="AV507" i="3"/>
  <c r="AV506" i="3"/>
  <c r="AV505" i="3"/>
  <c r="AV504" i="3"/>
  <c r="AV503" i="3"/>
  <c r="AV502" i="3"/>
  <c r="AV501" i="3"/>
  <c r="AV500" i="3"/>
  <c r="AV499" i="3"/>
  <c r="AV498" i="3"/>
  <c r="AV497" i="3"/>
  <c r="AV496" i="3"/>
  <c r="AV495" i="3"/>
  <c r="AV494" i="3"/>
  <c r="AV493" i="3"/>
  <c r="AV492" i="3"/>
  <c r="AV491" i="3"/>
  <c r="AV490" i="3"/>
  <c r="AV489" i="3"/>
  <c r="AV488" i="3"/>
  <c r="AV487" i="3"/>
  <c r="AV486" i="3"/>
  <c r="AV485" i="3"/>
  <c r="AV484" i="3"/>
  <c r="AV483" i="3"/>
  <c r="AV482" i="3"/>
  <c r="AV481" i="3"/>
  <c r="AV480" i="3"/>
  <c r="AV479" i="3"/>
  <c r="AV478" i="3"/>
  <c r="AV477" i="3"/>
  <c r="AV476" i="3"/>
  <c r="AV475" i="3"/>
  <c r="AV474" i="3"/>
  <c r="AV473" i="3"/>
  <c r="AV472" i="3"/>
  <c r="AV471" i="3"/>
  <c r="AV470" i="3"/>
  <c r="AV469" i="3"/>
  <c r="AV468" i="3"/>
  <c r="AV467" i="3"/>
  <c r="AV466" i="3"/>
  <c r="AV465" i="3"/>
  <c r="AV464" i="3"/>
  <c r="AV463" i="3"/>
  <c r="AV462" i="3"/>
  <c r="AV461" i="3"/>
  <c r="AV460" i="3"/>
  <c r="AV459" i="3"/>
  <c r="AV458" i="3"/>
  <c r="AV457" i="3"/>
  <c r="AV456" i="3"/>
  <c r="AV455" i="3"/>
  <c r="AV454" i="3"/>
  <c r="AV453" i="3"/>
  <c r="AV452" i="3"/>
  <c r="AV451" i="3"/>
  <c r="AV450" i="3"/>
  <c r="AV449" i="3"/>
  <c r="AV448" i="3"/>
  <c r="AV447" i="3"/>
  <c r="AV446" i="3"/>
  <c r="AV445" i="3"/>
  <c r="AV444" i="3"/>
  <c r="AV443" i="3"/>
  <c r="AV442" i="3"/>
  <c r="AV441" i="3"/>
  <c r="AV440" i="3"/>
  <c r="AV439" i="3"/>
  <c r="AV438" i="3"/>
  <c r="AV437" i="3"/>
  <c r="AV436" i="3"/>
  <c r="AV435" i="3"/>
  <c r="AV434" i="3"/>
  <c r="AV433" i="3"/>
  <c r="AV432" i="3"/>
  <c r="AV431" i="3"/>
  <c r="AV430" i="3"/>
  <c r="AV429" i="3"/>
  <c r="AV428" i="3"/>
  <c r="AV427" i="3"/>
  <c r="AV426" i="3"/>
  <c r="AV425" i="3"/>
  <c r="AV424" i="3"/>
  <c r="AV423" i="3"/>
  <c r="AV422" i="3"/>
  <c r="AV421" i="3"/>
  <c r="AV420" i="3"/>
  <c r="AV419" i="3"/>
  <c r="AV418" i="3"/>
  <c r="AV417" i="3"/>
  <c r="AV416" i="3"/>
  <c r="AV415" i="3"/>
  <c r="AV414" i="3"/>
  <c r="AV413" i="3"/>
  <c r="AV412" i="3"/>
  <c r="AV411" i="3"/>
  <c r="AV410" i="3"/>
  <c r="AV409" i="3"/>
  <c r="AV408" i="3"/>
  <c r="AV407" i="3"/>
  <c r="AV406" i="3"/>
  <c r="AV405" i="3"/>
  <c r="AV404" i="3"/>
  <c r="AV403" i="3"/>
  <c r="AV402" i="3"/>
  <c r="AV401" i="3"/>
  <c r="AV400" i="3"/>
  <c r="AV399" i="3"/>
  <c r="AV398" i="3"/>
  <c r="AV397" i="3"/>
  <c r="AV396" i="3"/>
  <c r="AV395" i="3"/>
  <c r="AV394" i="3"/>
  <c r="AV393" i="3"/>
  <c r="AV392" i="3"/>
  <c r="AV391" i="3"/>
  <c r="AV390" i="3"/>
  <c r="AV389" i="3"/>
  <c r="AV388" i="3"/>
  <c r="AV387" i="3"/>
  <c r="AV386" i="3"/>
  <c r="AV385" i="3"/>
  <c r="AV384" i="3"/>
  <c r="AV383" i="3"/>
  <c r="AV382" i="3"/>
  <c r="AV381" i="3"/>
  <c r="AV380" i="3"/>
  <c r="AV379" i="3"/>
  <c r="AV378" i="3"/>
  <c r="AV377" i="3"/>
  <c r="AV376" i="3"/>
  <c r="AV375" i="3"/>
  <c r="AV374" i="3"/>
  <c r="AV373" i="3"/>
  <c r="AV372" i="3"/>
  <c r="AV371" i="3"/>
  <c r="AV370" i="3"/>
  <c r="AV369" i="3"/>
  <c r="AV368" i="3"/>
  <c r="AV367" i="3"/>
  <c r="AV366" i="3"/>
  <c r="AV365" i="3"/>
  <c r="AV364" i="3"/>
  <c r="AV363" i="3"/>
  <c r="AV362" i="3"/>
  <c r="AV361" i="3"/>
  <c r="AV360" i="3"/>
  <c r="AV359" i="3"/>
  <c r="AV358" i="3"/>
  <c r="AV357" i="3"/>
  <c r="AV356" i="3"/>
  <c r="AV355" i="3"/>
  <c r="AV354" i="3"/>
  <c r="AV353" i="3"/>
  <c r="AV352" i="3"/>
  <c r="AV351" i="3"/>
  <c r="AV350" i="3"/>
  <c r="AV349" i="3"/>
  <c r="AV348" i="3"/>
  <c r="AV347" i="3"/>
  <c r="AV346" i="3"/>
  <c r="AV345" i="3"/>
  <c r="AV344" i="3"/>
  <c r="AV343" i="3"/>
  <c r="AV342" i="3"/>
  <c r="AV341" i="3"/>
  <c r="AV340" i="3"/>
  <c r="AV339" i="3"/>
  <c r="AV338" i="3"/>
  <c r="AV337" i="3"/>
  <c r="AV336" i="3"/>
  <c r="AV335" i="3"/>
  <c r="AV334" i="3"/>
  <c r="AV333" i="3"/>
  <c r="AV332" i="3"/>
  <c r="AV331" i="3"/>
  <c r="AV330" i="3"/>
  <c r="AV329" i="3"/>
  <c r="AV328" i="3"/>
  <c r="AV327" i="3"/>
  <c r="AV326" i="3"/>
  <c r="AV325" i="3"/>
  <c r="AV324" i="3"/>
  <c r="AV323" i="3"/>
  <c r="AV322" i="3"/>
  <c r="AV321" i="3"/>
  <c r="AV320" i="3"/>
  <c r="AV319" i="3"/>
  <c r="AV318" i="3"/>
  <c r="AV317" i="3"/>
  <c r="AV316" i="3"/>
  <c r="AV315" i="3"/>
  <c r="AV314" i="3"/>
  <c r="AV313" i="3"/>
  <c r="AV312" i="3"/>
  <c r="AV311" i="3"/>
  <c r="AV310" i="3"/>
  <c r="AV309" i="3"/>
  <c r="AV308" i="3"/>
  <c r="AV307" i="3"/>
  <c r="AV306" i="3"/>
  <c r="AV305" i="3"/>
  <c r="AV304" i="3"/>
  <c r="AV303" i="3"/>
  <c r="AV302" i="3"/>
  <c r="AV301" i="3"/>
  <c r="AV300" i="3"/>
  <c r="AV299" i="3"/>
  <c r="AV298" i="3"/>
  <c r="AV297" i="3"/>
  <c r="AV296" i="3"/>
  <c r="AV295" i="3"/>
  <c r="AV294" i="3"/>
  <c r="AV293" i="3"/>
  <c r="AV292" i="3"/>
  <c r="AV291" i="3"/>
  <c r="AV290" i="3"/>
  <c r="AV289" i="3"/>
  <c r="AV288" i="3"/>
  <c r="AV287" i="3"/>
  <c r="AV286" i="3"/>
  <c r="AV285" i="3"/>
  <c r="AV284" i="3"/>
  <c r="AV283" i="3"/>
  <c r="AV282" i="3"/>
  <c r="AV281" i="3"/>
  <c r="AV280" i="3"/>
  <c r="AV279" i="3"/>
  <c r="AV278" i="3"/>
  <c r="AV277" i="3"/>
  <c r="AV276" i="3"/>
  <c r="AV275" i="3"/>
  <c r="AV274" i="3"/>
  <c r="AV273" i="3"/>
  <c r="AV272" i="3"/>
  <c r="AV271" i="3"/>
  <c r="AV270" i="3"/>
  <c r="AV269" i="3"/>
  <c r="AV268" i="3"/>
  <c r="AV267" i="3"/>
  <c r="AV266" i="3"/>
  <c r="AV265" i="3"/>
  <c r="AV264" i="3"/>
  <c r="AV263" i="3"/>
  <c r="AV262" i="3"/>
  <c r="AV261" i="3"/>
  <c r="AV260" i="3"/>
  <c r="AV259" i="3"/>
  <c r="AV258" i="3"/>
  <c r="AV257" i="3"/>
  <c r="AV256" i="3"/>
  <c r="AV255" i="3"/>
  <c r="AV254" i="3"/>
  <c r="AV253" i="3"/>
  <c r="AV252" i="3"/>
  <c r="AV251" i="3"/>
  <c r="AV250" i="3"/>
  <c r="AV249" i="3"/>
  <c r="AV248" i="3"/>
  <c r="AV247" i="3"/>
  <c r="AV246" i="3"/>
  <c r="AV245" i="3"/>
  <c r="AV244" i="3"/>
  <c r="AV243" i="3"/>
  <c r="AV242" i="3"/>
  <c r="AV241" i="3"/>
  <c r="AV240" i="3"/>
  <c r="AV239" i="3"/>
  <c r="AV238" i="3"/>
  <c r="AV237" i="3"/>
  <c r="AV236" i="3"/>
  <c r="AV235" i="3"/>
  <c r="AV234" i="3"/>
  <c r="AV233" i="3"/>
  <c r="AV232" i="3"/>
  <c r="AV231" i="3"/>
  <c r="AV230" i="3"/>
  <c r="AV229" i="3"/>
  <c r="AV228" i="3"/>
  <c r="AV227" i="3"/>
  <c r="AV226" i="3"/>
  <c r="AV225" i="3"/>
  <c r="AV224" i="3"/>
  <c r="AV223" i="3"/>
  <c r="AV222" i="3"/>
  <c r="AV221" i="3"/>
  <c r="AV220" i="3"/>
  <c r="AV219" i="3"/>
  <c r="AV218" i="3"/>
  <c r="AV217" i="3"/>
  <c r="AV216" i="3"/>
  <c r="AV215" i="3"/>
  <c r="AV214" i="3"/>
  <c r="AV213" i="3"/>
  <c r="AV212" i="3"/>
  <c r="AV211" i="3"/>
  <c r="AV210" i="3"/>
  <c r="AV209" i="3"/>
  <c r="AV208" i="3"/>
  <c r="AV207" i="3"/>
  <c r="AV206" i="3"/>
  <c r="AV205" i="3"/>
  <c r="AV204" i="3"/>
  <c r="AV203" i="3"/>
  <c r="AV202" i="3"/>
  <c r="AV201" i="3"/>
  <c r="AV200" i="3"/>
  <c r="AV199" i="3"/>
  <c r="AV198" i="3"/>
  <c r="AV197" i="3"/>
  <c r="AV196" i="3"/>
  <c r="AV195" i="3"/>
  <c r="AV194" i="3"/>
  <c r="AV193" i="3"/>
  <c r="AV192" i="3"/>
  <c r="AV191" i="3"/>
  <c r="AV190" i="3"/>
  <c r="AV189" i="3"/>
  <c r="AV188" i="3"/>
  <c r="AV187" i="3"/>
  <c r="AV186" i="3"/>
  <c r="AV185" i="3"/>
  <c r="AV184" i="3"/>
  <c r="AV183" i="3"/>
  <c r="AV182" i="3"/>
  <c r="AV181" i="3"/>
  <c r="AV180" i="3"/>
  <c r="AV179" i="3"/>
  <c r="AV178" i="3"/>
  <c r="AV177" i="3"/>
  <c r="AV176" i="3"/>
  <c r="AV175" i="3"/>
  <c r="AV174" i="3"/>
  <c r="AV173" i="3"/>
  <c r="AV172" i="3"/>
  <c r="AV171" i="3"/>
  <c r="AV170" i="3"/>
  <c r="AV169" i="3"/>
  <c r="AV168" i="3"/>
  <c r="AV167" i="3"/>
  <c r="AV166" i="3"/>
  <c r="AV165" i="3"/>
  <c r="AV164" i="3"/>
  <c r="AV163" i="3"/>
  <c r="AV162" i="3"/>
  <c r="AV161" i="3"/>
  <c r="AV160" i="3"/>
  <c r="AV159" i="3"/>
  <c r="AV158" i="3"/>
  <c r="AV157" i="3"/>
  <c r="AV156" i="3"/>
  <c r="AV155" i="3"/>
  <c r="AV154" i="3"/>
  <c r="AV153" i="3"/>
  <c r="AV152" i="3"/>
  <c r="AV151" i="3"/>
  <c r="AV150" i="3"/>
  <c r="AV149" i="3"/>
  <c r="AV148" i="3"/>
  <c r="AV147" i="3"/>
  <c r="AV146" i="3"/>
  <c r="AV145" i="3"/>
  <c r="AV144" i="3"/>
  <c r="AV143" i="3"/>
  <c r="AV142" i="3"/>
  <c r="AV141" i="3"/>
  <c r="AV140" i="3"/>
  <c r="AV139" i="3"/>
  <c r="AV138" i="3"/>
  <c r="AV137" i="3"/>
  <c r="AV136" i="3"/>
  <c r="AV135" i="3"/>
  <c r="AV134" i="3"/>
  <c r="AV133" i="3"/>
  <c r="AV132" i="3"/>
  <c r="AV131" i="3"/>
  <c r="AV130" i="3"/>
  <c r="AV129" i="3"/>
  <c r="AV128" i="3"/>
  <c r="AV127" i="3"/>
  <c r="AV126" i="3"/>
  <c r="AV125" i="3"/>
  <c r="AV124" i="3"/>
  <c r="AV123" i="3"/>
  <c r="AV122" i="3"/>
  <c r="AV121" i="3"/>
  <c r="AV120" i="3"/>
  <c r="AV119" i="3"/>
  <c r="AV118" i="3"/>
  <c r="AV117" i="3"/>
  <c r="AV116" i="3"/>
  <c r="AV115" i="3"/>
  <c r="AV114" i="3"/>
  <c r="AV113" i="3"/>
  <c r="AV112" i="3"/>
  <c r="AV111" i="3"/>
  <c r="AV110" i="3"/>
  <c r="AV109" i="3"/>
  <c r="AV108" i="3"/>
  <c r="AV107" i="3"/>
  <c r="AV106" i="3"/>
  <c r="AV105" i="3"/>
  <c r="AV104" i="3"/>
  <c r="AV103" i="3"/>
  <c r="AV102" i="3"/>
  <c r="AV101" i="3"/>
  <c r="AV100" i="3"/>
  <c r="AV99" i="3"/>
  <c r="AV98" i="3"/>
  <c r="AV97" i="3"/>
  <c r="AV96" i="3"/>
  <c r="AV95" i="3"/>
  <c r="AV94" i="3"/>
  <c r="AV93" i="3"/>
  <c r="AV92" i="3"/>
  <c r="AV91" i="3"/>
  <c r="AV90" i="3"/>
  <c r="AV89" i="3"/>
  <c r="AV88" i="3"/>
  <c r="AV87" i="3"/>
  <c r="AV86" i="3"/>
  <c r="AV85" i="3"/>
  <c r="AV84" i="3"/>
  <c r="AV83" i="3"/>
  <c r="AV82" i="3"/>
  <c r="AV81" i="3"/>
  <c r="AV80" i="3"/>
  <c r="AV79" i="3"/>
  <c r="AV78" i="3"/>
  <c r="AV77" i="3"/>
  <c r="AV76" i="3"/>
  <c r="AV75" i="3"/>
  <c r="AV74" i="3"/>
  <c r="AV73" i="3"/>
  <c r="AV72" i="3"/>
  <c r="AV71" i="3"/>
  <c r="AV70" i="3"/>
  <c r="AV69" i="3"/>
  <c r="AV68" i="3"/>
  <c r="AV67" i="3"/>
  <c r="AV66" i="3"/>
  <c r="AV65" i="3"/>
  <c r="AV64" i="3"/>
  <c r="AV63" i="3"/>
  <c r="AV62" i="3"/>
  <c r="AV61" i="3"/>
  <c r="AV60" i="3"/>
  <c r="AV59" i="3"/>
  <c r="AV58" i="3"/>
  <c r="AV57" i="3"/>
  <c r="AV56" i="3"/>
  <c r="AV55" i="3"/>
  <c r="AV54" i="3"/>
  <c r="AV53" i="3"/>
  <c r="AV52" i="3"/>
  <c r="AV51" i="3"/>
  <c r="AV50" i="3"/>
  <c r="AV49" i="3"/>
  <c r="AV48" i="3"/>
  <c r="AV47" i="3"/>
  <c r="AV46" i="3"/>
  <c r="AV45" i="3"/>
  <c r="AV44" i="3"/>
  <c r="AV43" i="3"/>
  <c r="AV42" i="3"/>
  <c r="AV41" i="3"/>
  <c r="AV40" i="3"/>
  <c r="AV39" i="3"/>
  <c r="AV38" i="3"/>
  <c r="AV37" i="3"/>
  <c r="AV36" i="3"/>
  <c r="AV35" i="3"/>
  <c r="AV34" i="3"/>
  <c r="AV33" i="3"/>
  <c r="AV32" i="3"/>
  <c r="AV31" i="3"/>
  <c r="AV30" i="3"/>
  <c r="AV29" i="3"/>
  <c r="AV28" i="3"/>
  <c r="AV27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4" i="3"/>
  <c r="AV13" i="3"/>
  <c r="AV12" i="3"/>
  <c r="AV11" i="3"/>
  <c r="AV10" i="3"/>
  <c r="AV9" i="3"/>
  <c r="AV8" i="3"/>
  <c r="AV7" i="3"/>
  <c r="AV6" i="3"/>
  <c r="AV5" i="3"/>
  <c r="AV4" i="3"/>
  <c r="AV3" i="3"/>
  <c r="AV2" i="3"/>
  <c r="AZ1914" i="2"/>
  <c r="AZ1913" i="2"/>
  <c r="AZ1912" i="2"/>
  <c r="AZ1911" i="2"/>
  <c r="AZ1910" i="2"/>
  <c r="AZ1909" i="2"/>
  <c r="AZ1908" i="2"/>
  <c r="AZ1907" i="2"/>
  <c r="AZ1906" i="2"/>
  <c r="AZ1905" i="2"/>
  <c r="AZ1904" i="2"/>
  <c r="AZ1903" i="2"/>
  <c r="AZ1902" i="2"/>
  <c r="AZ1901" i="2"/>
  <c r="AZ1900" i="2"/>
  <c r="AZ1899" i="2"/>
  <c r="AZ1898" i="2"/>
  <c r="AZ1897" i="2"/>
  <c r="AZ1896" i="2"/>
  <c r="AZ1895" i="2"/>
  <c r="AZ1894" i="2"/>
  <c r="AZ1893" i="2"/>
  <c r="AZ1892" i="2"/>
  <c r="AZ1891" i="2"/>
  <c r="AZ1890" i="2"/>
  <c r="AZ1889" i="2"/>
  <c r="AZ1888" i="2"/>
  <c r="AZ1887" i="2"/>
  <c r="AZ1886" i="2"/>
  <c r="AZ1885" i="2"/>
  <c r="AZ1884" i="2"/>
  <c r="AZ1883" i="2"/>
  <c r="AZ1882" i="2"/>
  <c r="AZ1881" i="2"/>
  <c r="AZ1880" i="2"/>
  <c r="AZ1879" i="2"/>
  <c r="AZ1878" i="2"/>
  <c r="AZ1877" i="2"/>
  <c r="AZ1876" i="2"/>
  <c r="AZ1875" i="2"/>
  <c r="AZ1874" i="2"/>
  <c r="AZ1873" i="2"/>
  <c r="AZ1872" i="2"/>
  <c r="AZ1871" i="2"/>
  <c r="AZ1870" i="2"/>
  <c r="AZ1869" i="2"/>
  <c r="AZ1868" i="2"/>
  <c r="AZ1867" i="2"/>
  <c r="AZ1866" i="2"/>
  <c r="AZ1865" i="2"/>
  <c r="AZ1864" i="2"/>
  <c r="AZ1863" i="2"/>
  <c r="AZ1862" i="2"/>
  <c r="AZ1861" i="2"/>
  <c r="AZ1860" i="2"/>
  <c r="AZ1859" i="2"/>
  <c r="AZ1858" i="2"/>
  <c r="AZ1857" i="2"/>
  <c r="AZ1856" i="2"/>
  <c r="AZ1855" i="2"/>
  <c r="AZ1854" i="2"/>
  <c r="AZ1853" i="2"/>
  <c r="AZ1852" i="2"/>
  <c r="AZ1851" i="2"/>
  <c r="AZ1850" i="2"/>
  <c r="AZ1849" i="2"/>
  <c r="AZ1848" i="2"/>
  <c r="AZ1847" i="2"/>
  <c r="AZ1846" i="2"/>
  <c r="AZ1845" i="2"/>
  <c r="AZ1844" i="2"/>
  <c r="AZ1843" i="2"/>
  <c r="AZ1842" i="2"/>
  <c r="AZ1841" i="2"/>
  <c r="AZ1840" i="2"/>
  <c r="AZ1839" i="2"/>
  <c r="AZ1838" i="2"/>
  <c r="AZ1837" i="2"/>
  <c r="AZ1836" i="2"/>
  <c r="AZ1835" i="2"/>
  <c r="AZ1834" i="2"/>
  <c r="AZ1833" i="2"/>
  <c r="AZ1832" i="2"/>
  <c r="AZ1831" i="2"/>
  <c r="AZ1830" i="2"/>
  <c r="AZ1829" i="2"/>
  <c r="AZ1828" i="2"/>
  <c r="AZ1827" i="2"/>
  <c r="AZ1826" i="2"/>
  <c r="AZ1825" i="2"/>
  <c r="AZ1824" i="2"/>
  <c r="AZ1823" i="2"/>
  <c r="AZ1822" i="2"/>
  <c r="AZ1821" i="2"/>
  <c r="AZ1820" i="2"/>
  <c r="AZ1819" i="2"/>
  <c r="AZ1818" i="2"/>
  <c r="AZ1817" i="2"/>
  <c r="AZ1816" i="2"/>
  <c r="AZ1815" i="2"/>
  <c r="AZ1814" i="2"/>
  <c r="AZ1813" i="2"/>
  <c r="AZ1812" i="2"/>
  <c r="AZ1811" i="2"/>
  <c r="AZ1810" i="2"/>
  <c r="AZ1809" i="2"/>
  <c r="AZ1808" i="2"/>
  <c r="AZ1807" i="2"/>
  <c r="AZ1806" i="2"/>
  <c r="AZ1805" i="2"/>
  <c r="AZ1804" i="2"/>
  <c r="AZ1803" i="2"/>
  <c r="AZ1802" i="2"/>
  <c r="AZ1801" i="2"/>
  <c r="AZ1800" i="2"/>
  <c r="AZ1799" i="2"/>
  <c r="AZ1798" i="2"/>
  <c r="AZ1797" i="2"/>
  <c r="AZ1796" i="2"/>
  <c r="AZ1795" i="2"/>
  <c r="AZ1794" i="2"/>
  <c r="AZ1793" i="2"/>
  <c r="AZ1792" i="2"/>
  <c r="AZ1791" i="2"/>
  <c r="AZ1790" i="2"/>
  <c r="AZ1789" i="2"/>
  <c r="AZ1788" i="2"/>
  <c r="AZ1787" i="2"/>
  <c r="AZ1786" i="2"/>
  <c r="AZ1785" i="2"/>
  <c r="AZ1784" i="2"/>
  <c r="AZ1783" i="2"/>
  <c r="AZ1782" i="2"/>
  <c r="AZ1781" i="2"/>
  <c r="AZ1780" i="2"/>
  <c r="AZ1779" i="2"/>
  <c r="AZ1778" i="2"/>
  <c r="AZ1777" i="2"/>
  <c r="AZ1776" i="2"/>
  <c r="AZ1775" i="2"/>
  <c r="AZ1774" i="2"/>
  <c r="AZ1773" i="2"/>
  <c r="AZ1772" i="2"/>
  <c r="AZ1771" i="2"/>
  <c r="AZ1770" i="2"/>
  <c r="AZ1769" i="2"/>
  <c r="AZ1768" i="2"/>
  <c r="AZ1767" i="2"/>
  <c r="AZ1766" i="2"/>
  <c r="AZ1765" i="2"/>
  <c r="AZ1764" i="2"/>
  <c r="AZ1763" i="2"/>
  <c r="AZ1762" i="2"/>
  <c r="AZ1761" i="2"/>
  <c r="AZ1760" i="2"/>
  <c r="AZ1759" i="2"/>
  <c r="AZ1758" i="2"/>
  <c r="AZ1757" i="2"/>
  <c r="AZ1756" i="2"/>
  <c r="AZ1755" i="2"/>
  <c r="AZ1754" i="2"/>
  <c r="AZ1753" i="2"/>
  <c r="AZ1752" i="2"/>
  <c r="AZ1751" i="2"/>
  <c r="AZ1750" i="2"/>
  <c r="AZ1749" i="2"/>
  <c r="AZ1748" i="2"/>
  <c r="AZ1747" i="2"/>
  <c r="AZ1746" i="2"/>
  <c r="AZ1745" i="2"/>
  <c r="AZ1744" i="2"/>
  <c r="AZ1743" i="2"/>
  <c r="AZ1742" i="2"/>
  <c r="AZ1741" i="2"/>
  <c r="AZ1740" i="2"/>
  <c r="AZ1739" i="2"/>
  <c r="AZ1738" i="2"/>
  <c r="AZ1737" i="2"/>
  <c r="AZ1736" i="2"/>
  <c r="AZ1735" i="2"/>
  <c r="AZ1734" i="2"/>
  <c r="AZ1733" i="2"/>
  <c r="AZ1732" i="2"/>
  <c r="AZ1731" i="2"/>
  <c r="AZ1730" i="2"/>
  <c r="AZ1729" i="2"/>
  <c r="AZ1728" i="2"/>
  <c r="AZ1727" i="2"/>
  <c r="AZ1726" i="2"/>
  <c r="AZ1725" i="2"/>
  <c r="AZ1724" i="2"/>
  <c r="AZ1723" i="2"/>
  <c r="AZ1722" i="2"/>
  <c r="AZ1721" i="2"/>
  <c r="AZ1720" i="2"/>
  <c r="AZ1719" i="2"/>
  <c r="AZ1718" i="2"/>
  <c r="AZ1717" i="2"/>
  <c r="AZ1716" i="2"/>
  <c r="AZ1715" i="2"/>
  <c r="AZ1714" i="2"/>
  <c r="AZ1713" i="2"/>
  <c r="AZ1712" i="2"/>
  <c r="AZ1711" i="2"/>
  <c r="AZ1710" i="2"/>
  <c r="AZ1709" i="2"/>
  <c r="AZ1708" i="2"/>
  <c r="AZ1707" i="2"/>
  <c r="AZ1706" i="2"/>
  <c r="AZ1705" i="2"/>
  <c r="AZ1704" i="2"/>
  <c r="AZ1703" i="2"/>
  <c r="AZ1702" i="2"/>
  <c r="AZ1701" i="2"/>
  <c r="AZ1700" i="2"/>
  <c r="AZ1699" i="2"/>
  <c r="AZ1698" i="2"/>
  <c r="AZ1697" i="2"/>
  <c r="AZ1696" i="2"/>
  <c r="AZ1695" i="2"/>
  <c r="AZ1694" i="2"/>
  <c r="AZ1693" i="2"/>
  <c r="AZ1692" i="2"/>
  <c r="AZ1691" i="2"/>
  <c r="AZ1690" i="2"/>
  <c r="AZ1689" i="2"/>
  <c r="AZ1688" i="2"/>
  <c r="AZ1687" i="2"/>
  <c r="AZ1686" i="2"/>
  <c r="AZ1685" i="2"/>
  <c r="AZ1684" i="2"/>
  <c r="AZ1683" i="2"/>
  <c r="AZ1682" i="2"/>
  <c r="AZ1681" i="2"/>
  <c r="AZ1680" i="2"/>
  <c r="AZ1679" i="2"/>
  <c r="AZ1678" i="2"/>
  <c r="AZ1677" i="2"/>
  <c r="AZ1676" i="2"/>
  <c r="AZ1675" i="2"/>
  <c r="AZ1674" i="2"/>
  <c r="AZ1673" i="2"/>
  <c r="AZ1672" i="2"/>
  <c r="AZ1671" i="2"/>
  <c r="AZ1670" i="2"/>
  <c r="AZ1669" i="2"/>
  <c r="AZ1668" i="2"/>
  <c r="AZ1667" i="2"/>
  <c r="AZ1666" i="2"/>
  <c r="AZ1665" i="2"/>
  <c r="AZ1664" i="2"/>
  <c r="AZ1663" i="2"/>
  <c r="AZ1662" i="2"/>
  <c r="AZ1661" i="2"/>
  <c r="AZ1660" i="2"/>
  <c r="AZ1659" i="2"/>
  <c r="AZ1658" i="2"/>
  <c r="AZ1657" i="2"/>
  <c r="AZ1656" i="2"/>
  <c r="AZ1655" i="2"/>
  <c r="AZ1654" i="2"/>
  <c r="AZ1653" i="2"/>
  <c r="AZ1652" i="2"/>
  <c r="AZ1651" i="2"/>
  <c r="AZ1650" i="2"/>
  <c r="AZ1649" i="2"/>
  <c r="AZ1648" i="2"/>
  <c r="AZ1647" i="2"/>
  <c r="AZ1646" i="2"/>
  <c r="AZ1645" i="2"/>
  <c r="AZ1644" i="2"/>
  <c r="AZ1643" i="2"/>
  <c r="AZ1642" i="2"/>
  <c r="AZ1641" i="2"/>
  <c r="AZ1640" i="2"/>
  <c r="AZ1639" i="2"/>
  <c r="AZ1638" i="2"/>
  <c r="AZ1637" i="2"/>
  <c r="AZ1636" i="2"/>
  <c r="AZ1635" i="2"/>
  <c r="AZ1634" i="2"/>
  <c r="AZ1633" i="2"/>
  <c r="AZ1632" i="2"/>
  <c r="AZ1631" i="2"/>
  <c r="AZ1630" i="2"/>
  <c r="AZ1629" i="2"/>
  <c r="AZ1628" i="2"/>
  <c r="AZ1627" i="2"/>
  <c r="AZ1626" i="2"/>
  <c r="AZ1625" i="2"/>
  <c r="AZ1624" i="2"/>
  <c r="AZ1623" i="2"/>
  <c r="AZ1622" i="2"/>
  <c r="AZ1621" i="2"/>
  <c r="AZ1620" i="2"/>
  <c r="AZ1619" i="2"/>
  <c r="AZ1618" i="2"/>
  <c r="AZ1617" i="2"/>
  <c r="AZ1616" i="2"/>
  <c r="AZ1615" i="2"/>
  <c r="AZ1614" i="2"/>
  <c r="AZ1613" i="2"/>
  <c r="AZ1612" i="2"/>
  <c r="AZ1611" i="2"/>
  <c r="AZ1610" i="2"/>
  <c r="AZ1609" i="2"/>
  <c r="AZ1608" i="2"/>
  <c r="AZ1607" i="2"/>
  <c r="AZ1606" i="2"/>
  <c r="AZ1605" i="2"/>
  <c r="AZ1604" i="2"/>
  <c r="AZ1603" i="2"/>
  <c r="AZ1602" i="2"/>
  <c r="AZ1601" i="2"/>
  <c r="AZ1600" i="2"/>
  <c r="AZ1599" i="2"/>
  <c r="AZ1598" i="2"/>
  <c r="AZ1597" i="2"/>
  <c r="AZ1596" i="2"/>
  <c r="AZ1595" i="2"/>
  <c r="AZ1594" i="2"/>
  <c r="AZ1593" i="2"/>
  <c r="AZ1592" i="2"/>
  <c r="AZ1591" i="2"/>
  <c r="AZ1590" i="2"/>
  <c r="AZ1589" i="2"/>
  <c r="AZ1588" i="2"/>
  <c r="AZ1587" i="2"/>
  <c r="AZ1586" i="2"/>
  <c r="AZ1585" i="2"/>
  <c r="AZ1584" i="2"/>
  <c r="AZ1583" i="2"/>
  <c r="AZ1582" i="2"/>
  <c r="AZ1581" i="2"/>
  <c r="AZ1580" i="2"/>
  <c r="AZ1579" i="2"/>
  <c r="AZ1578" i="2"/>
  <c r="AZ1577" i="2"/>
  <c r="AZ1576" i="2"/>
  <c r="AZ1575" i="2"/>
  <c r="AZ1574" i="2"/>
  <c r="AZ1573" i="2"/>
  <c r="AZ1572" i="2"/>
  <c r="AZ1571" i="2"/>
  <c r="AZ1570" i="2"/>
  <c r="AZ1569" i="2"/>
  <c r="AZ1568" i="2"/>
  <c r="AZ1567" i="2"/>
  <c r="AZ1566" i="2"/>
  <c r="AZ1565" i="2"/>
  <c r="AZ1564" i="2"/>
  <c r="AZ1563" i="2"/>
  <c r="AZ1562" i="2"/>
  <c r="AZ1561" i="2"/>
  <c r="AZ1560" i="2"/>
  <c r="AZ1559" i="2"/>
  <c r="AZ1558" i="2"/>
  <c r="AZ1557" i="2"/>
  <c r="AZ1556" i="2"/>
  <c r="AZ1555" i="2"/>
  <c r="AZ1554" i="2"/>
  <c r="AZ1553" i="2"/>
  <c r="AZ1552" i="2"/>
  <c r="AZ1551" i="2"/>
  <c r="AZ1550" i="2"/>
  <c r="AZ1549" i="2"/>
  <c r="AZ1548" i="2"/>
  <c r="AZ1547" i="2"/>
  <c r="AZ1546" i="2"/>
  <c r="AZ1545" i="2"/>
  <c r="AZ1544" i="2"/>
  <c r="AZ1543" i="2"/>
  <c r="AZ1542" i="2"/>
  <c r="AZ1541" i="2"/>
  <c r="AZ1540" i="2"/>
  <c r="AZ1539" i="2"/>
  <c r="AZ1538" i="2"/>
  <c r="AZ1537" i="2"/>
  <c r="AZ1536" i="2"/>
  <c r="AZ1535" i="2"/>
  <c r="AZ1534" i="2"/>
  <c r="AZ1533" i="2"/>
  <c r="AZ1532" i="2"/>
  <c r="AZ1531" i="2"/>
  <c r="AZ1530" i="2"/>
  <c r="AZ1529" i="2"/>
  <c r="AZ1528" i="2"/>
  <c r="AZ1527" i="2"/>
  <c r="AZ1526" i="2"/>
  <c r="AZ1525" i="2"/>
  <c r="AZ1524" i="2"/>
  <c r="AZ1523" i="2"/>
  <c r="AZ1522" i="2"/>
  <c r="AZ1521" i="2"/>
  <c r="AZ1520" i="2"/>
  <c r="AZ1519" i="2"/>
  <c r="AZ1518" i="2"/>
  <c r="AZ1517" i="2"/>
  <c r="AZ1516" i="2"/>
  <c r="AZ1515" i="2"/>
  <c r="AZ1514" i="2"/>
  <c r="AZ1513" i="2"/>
  <c r="AZ1512" i="2"/>
  <c r="AZ1511" i="2"/>
  <c r="AZ1510" i="2"/>
  <c r="AZ1509" i="2"/>
  <c r="AZ1508" i="2"/>
  <c r="AZ1507" i="2"/>
  <c r="AZ1506" i="2"/>
  <c r="AZ1505" i="2"/>
  <c r="AZ1504" i="2"/>
  <c r="AZ1503" i="2"/>
  <c r="AZ1502" i="2"/>
  <c r="AZ1501" i="2"/>
  <c r="AZ1500" i="2"/>
  <c r="AZ1499" i="2"/>
  <c r="AZ1498" i="2"/>
  <c r="AZ1497" i="2"/>
  <c r="AZ1496" i="2"/>
  <c r="AZ1495" i="2"/>
  <c r="AZ1494" i="2"/>
  <c r="AZ1493" i="2"/>
  <c r="AZ1492" i="2"/>
  <c r="AZ1491" i="2"/>
  <c r="AZ1490" i="2"/>
  <c r="AZ1489" i="2"/>
  <c r="AZ1488" i="2"/>
  <c r="AZ1487" i="2"/>
  <c r="AZ1486" i="2"/>
  <c r="AZ1485" i="2"/>
  <c r="AZ1484" i="2"/>
  <c r="AZ1483" i="2"/>
  <c r="AZ1482" i="2"/>
  <c r="AZ1481" i="2"/>
  <c r="AZ1480" i="2"/>
  <c r="AZ1479" i="2"/>
  <c r="AZ1478" i="2"/>
  <c r="AZ1477" i="2"/>
  <c r="AZ1476" i="2"/>
  <c r="AZ1475" i="2"/>
  <c r="AZ1474" i="2"/>
  <c r="AZ1473" i="2"/>
  <c r="AZ1472" i="2"/>
  <c r="AZ1471" i="2"/>
  <c r="AZ1470" i="2"/>
  <c r="AZ1469" i="2"/>
  <c r="AZ1468" i="2"/>
  <c r="AZ1467" i="2"/>
  <c r="AZ1466" i="2"/>
  <c r="AZ1465" i="2"/>
  <c r="AZ1464" i="2"/>
  <c r="AZ1463" i="2"/>
  <c r="AZ1462" i="2"/>
  <c r="AZ1461" i="2"/>
  <c r="AZ1460" i="2"/>
  <c r="AZ1459" i="2"/>
  <c r="AZ1458" i="2"/>
  <c r="AZ1457" i="2"/>
  <c r="AZ1456" i="2"/>
  <c r="AZ1455" i="2"/>
  <c r="AZ1454" i="2"/>
  <c r="AZ1453" i="2"/>
  <c r="AZ1452" i="2"/>
  <c r="AZ1451" i="2"/>
  <c r="AZ1450" i="2"/>
  <c r="AZ1449" i="2"/>
  <c r="AZ1448" i="2"/>
  <c r="AZ1447" i="2"/>
  <c r="AZ1446" i="2"/>
  <c r="AZ1445" i="2"/>
  <c r="AZ1444" i="2"/>
  <c r="AZ1443" i="2"/>
  <c r="AZ1442" i="2"/>
  <c r="AZ1441" i="2"/>
  <c r="AZ1440" i="2"/>
  <c r="AZ1439" i="2"/>
  <c r="AZ1438" i="2"/>
  <c r="AZ1437" i="2"/>
  <c r="AZ1436" i="2"/>
  <c r="AZ1435" i="2"/>
  <c r="AZ1434" i="2"/>
  <c r="AZ1433" i="2"/>
  <c r="AZ1432" i="2"/>
  <c r="AZ1431" i="2"/>
  <c r="AZ1430" i="2"/>
  <c r="AZ1429" i="2"/>
  <c r="AZ1428" i="2"/>
  <c r="AZ1427" i="2"/>
  <c r="AZ1426" i="2"/>
  <c r="AZ1425" i="2"/>
  <c r="AZ1424" i="2"/>
  <c r="AZ1423" i="2"/>
  <c r="AZ1422" i="2"/>
  <c r="AZ1421" i="2"/>
  <c r="AZ1420" i="2"/>
  <c r="AZ1419" i="2"/>
  <c r="AZ1418" i="2"/>
  <c r="AZ1417" i="2"/>
  <c r="AZ1416" i="2"/>
  <c r="AZ1415" i="2"/>
  <c r="AZ1414" i="2"/>
  <c r="AZ1413" i="2"/>
  <c r="AZ1412" i="2"/>
  <c r="AZ1411" i="2"/>
  <c r="AZ1410" i="2"/>
  <c r="AZ1409" i="2"/>
  <c r="AZ1408" i="2"/>
  <c r="AZ1407" i="2"/>
  <c r="AZ1406" i="2"/>
  <c r="AZ1405" i="2"/>
  <c r="AZ1404" i="2"/>
  <c r="AZ1403" i="2"/>
  <c r="AZ1402" i="2"/>
  <c r="AZ1401" i="2"/>
  <c r="AZ1400" i="2"/>
  <c r="AZ1399" i="2"/>
  <c r="AZ1398" i="2"/>
  <c r="AZ1397" i="2"/>
  <c r="AZ1396" i="2"/>
  <c r="AZ1395" i="2"/>
  <c r="AZ1394" i="2"/>
  <c r="AZ1393" i="2"/>
  <c r="AZ1392" i="2"/>
  <c r="AZ1391" i="2"/>
  <c r="AZ1390" i="2"/>
  <c r="AZ1389" i="2"/>
  <c r="AZ1388" i="2"/>
  <c r="AZ1387" i="2"/>
  <c r="AZ1386" i="2"/>
  <c r="AZ1385" i="2"/>
  <c r="AZ1384" i="2"/>
  <c r="AZ1383" i="2"/>
  <c r="AZ1382" i="2"/>
  <c r="AZ1381" i="2"/>
  <c r="AZ1380" i="2"/>
  <c r="AZ1379" i="2"/>
  <c r="AZ1378" i="2"/>
  <c r="AZ1377" i="2"/>
  <c r="AZ1376" i="2"/>
  <c r="AZ1375" i="2"/>
  <c r="AZ1374" i="2"/>
  <c r="AZ1373" i="2"/>
  <c r="AZ1372" i="2"/>
  <c r="AZ1371" i="2"/>
  <c r="AZ1370" i="2"/>
  <c r="AZ1369" i="2"/>
  <c r="AZ1368" i="2"/>
  <c r="AZ1367" i="2"/>
  <c r="AZ1366" i="2"/>
  <c r="AZ1365" i="2"/>
  <c r="AZ1364" i="2"/>
  <c r="AZ1363" i="2"/>
  <c r="AZ1362" i="2"/>
  <c r="AZ1361" i="2"/>
  <c r="AZ1360" i="2"/>
  <c r="AZ1359" i="2"/>
  <c r="AZ1358" i="2"/>
  <c r="AZ1357" i="2"/>
  <c r="AZ1356" i="2"/>
  <c r="AZ1355" i="2"/>
  <c r="AZ1354" i="2"/>
  <c r="AZ1353" i="2"/>
  <c r="AZ1352" i="2"/>
  <c r="AZ1351" i="2"/>
  <c r="AZ1350" i="2"/>
  <c r="AZ1349" i="2"/>
  <c r="AZ1348" i="2"/>
  <c r="AZ1347" i="2"/>
  <c r="AZ1346" i="2"/>
  <c r="AZ1345" i="2"/>
  <c r="AZ1344" i="2"/>
  <c r="AZ1343" i="2"/>
  <c r="AZ1342" i="2"/>
  <c r="AZ1341" i="2"/>
  <c r="AZ1340" i="2"/>
  <c r="AZ1339" i="2"/>
  <c r="AZ1338" i="2"/>
  <c r="AZ1337" i="2"/>
  <c r="AZ1336" i="2"/>
  <c r="AZ1335" i="2"/>
  <c r="AZ1334" i="2"/>
  <c r="AZ1333" i="2"/>
  <c r="AZ1332" i="2"/>
  <c r="AZ1331" i="2"/>
  <c r="AZ1330" i="2"/>
  <c r="AZ1329" i="2"/>
  <c r="AZ1328" i="2"/>
  <c r="AZ1327" i="2"/>
  <c r="AZ1326" i="2"/>
  <c r="AZ1325" i="2"/>
  <c r="AZ1324" i="2"/>
  <c r="AZ1323" i="2"/>
  <c r="AZ1322" i="2"/>
  <c r="AZ1321" i="2"/>
  <c r="AZ1320" i="2"/>
  <c r="AZ1319" i="2"/>
  <c r="AZ1318" i="2"/>
  <c r="AZ1317" i="2"/>
  <c r="AZ1316" i="2"/>
  <c r="AZ1315" i="2"/>
  <c r="AZ1314" i="2"/>
  <c r="AZ1313" i="2"/>
  <c r="AZ1312" i="2"/>
  <c r="AZ1311" i="2"/>
  <c r="AZ1310" i="2"/>
  <c r="AZ1309" i="2"/>
  <c r="AZ1308" i="2"/>
  <c r="AZ1307" i="2"/>
  <c r="AZ1306" i="2"/>
  <c r="AZ1305" i="2"/>
  <c r="AZ1304" i="2"/>
  <c r="AZ1303" i="2"/>
  <c r="AZ1302" i="2"/>
  <c r="AZ1301" i="2"/>
  <c r="AZ1300" i="2"/>
  <c r="AZ1299" i="2"/>
  <c r="AZ1298" i="2"/>
  <c r="AZ1297" i="2"/>
  <c r="AZ1296" i="2"/>
  <c r="AZ1295" i="2"/>
  <c r="AZ1294" i="2"/>
  <c r="AZ1293" i="2"/>
  <c r="AZ1292" i="2"/>
  <c r="AZ1291" i="2"/>
  <c r="AZ1290" i="2"/>
  <c r="AZ1289" i="2"/>
  <c r="AZ1288" i="2"/>
  <c r="AZ1287" i="2"/>
  <c r="AZ1286" i="2"/>
  <c r="AZ1285" i="2"/>
  <c r="AZ1284" i="2"/>
  <c r="AZ1283" i="2"/>
  <c r="AZ1282" i="2"/>
  <c r="AZ1281" i="2"/>
  <c r="AZ1280" i="2"/>
  <c r="AZ1279" i="2"/>
  <c r="AZ1278" i="2"/>
  <c r="AZ1277" i="2"/>
  <c r="AZ1276" i="2"/>
  <c r="AZ1275" i="2"/>
  <c r="AZ1274" i="2"/>
  <c r="AZ1273" i="2"/>
  <c r="AZ1272" i="2"/>
  <c r="AZ1271" i="2"/>
  <c r="AZ1270" i="2"/>
  <c r="AZ1269" i="2"/>
  <c r="AZ1268" i="2"/>
  <c r="AZ1267" i="2"/>
  <c r="AZ1266" i="2"/>
  <c r="AZ1265" i="2"/>
  <c r="AZ1264" i="2"/>
  <c r="AZ1263" i="2"/>
  <c r="AZ1262" i="2"/>
  <c r="AZ1261" i="2"/>
  <c r="AZ1260" i="2"/>
  <c r="AZ1259" i="2"/>
  <c r="AZ1258" i="2"/>
  <c r="AZ1257" i="2"/>
  <c r="AZ1256" i="2"/>
  <c r="AZ1255" i="2"/>
  <c r="AZ1254" i="2"/>
  <c r="AZ1253" i="2"/>
  <c r="AZ1252" i="2"/>
  <c r="AZ1251" i="2"/>
  <c r="AZ1250" i="2"/>
  <c r="AZ1249" i="2"/>
  <c r="AZ1248" i="2"/>
  <c r="AZ1247" i="2"/>
  <c r="AZ1246" i="2"/>
  <c r="AZ1245" i="2"/>
  <c r="AZ1244" i="2"/>
  <c r="AZ1243" i="2"/>
  <c r="AZ1242" i="2"/>
  <c r="AZ1241" i="2"/>
  <c r="AZ1240" i="2"/>
  <c r="AZ1239" i="2"/>
  <c r="AZ1238" i="2"/>
  <c r="AZ1237" i="2"/>
  <c r="AZ1236" i="2"/>
  <c r="AZ1235" i="2"/>
  <c r="AZ1234" i="2"/>
  <c r="AZ1233" i="2"/>
  <c r="AZ1232" i="2"/>
  <c r="AZ1231" i="2"/>
  <c r="AZ1230" i="2"/>
  <c r="AZ1229" i="2"/>
  <c r="AZ1228" i="2"/>
  <c r="AZ1227" i="2"/>
  <c r="AZ1226" i="2"/>
  <c r="AZ1225" i="2"/>
  <c r="AZ1224" i="2"/>
  <c r="AZ1223" i="2"/>
  <c r="AZ1222" i="2"/>
  <c r="AZ1221" i="2"/>
  <c r="AZ1220" i="2"/>
  <c r="AZ1219" i="2"/>
  <c r="AZ1218" i="2"/>
  <c r="AZ1217" i="2"/>
  <c r="AZ1216" i="2"/>
  <c r="AZ1215" i="2"/>
  <c r="AZ1214" i="2"/>
  <c r="AZ1213" i="2"/>
  <c r="AZ1212" i="2"/>
  <c r="AZ1211" i="2"/>
  <c r="AZ1210" i="2"/>
  <c r="AZ1209" i="2"/>
  <c r="AZ1208" i="2"/>
  <c r="AZ1207" i="2"/>
  <c r="AZ1206" i="2"/>
  <c r="AZ1205" i="2"/>
  <c r="AZ1204" i="2"/>
  <c r="AZ1203" i="2"/>
  <c r="AZ1202" i="2"/>
  <c r="AZ1201" i="2"/>
  <c r="AZ1200" i="2"/>
  <c r="AZ1199" i="2"/>
  <c r="AZ1198" i="2"/>
  <c r="AZ1197" i="2"/>
  <c r="AZ1196" i="2"/>
  <c r="AZ1195" i="2"/>
  <c r="AZ1194" i="2"/>
  <c r="AZ1193" i="2"/>
  <c r="AZ1192" i="2"/>
  <c r="AZ1191" i="2"/>
  <c r="AZ1190" i="2"/>
  <c r="AZ1189" i="2"/>
  <c r="AZ1188" i="2"/>
  <c r="AZ1187" i="2"/>
  <c r="AZ1186" i="2"/>
  <c r="AZ1185" i="2"/>
  <c r="AZ1184" i="2"/>
  <c r="AZ1183" i="2"/>
  <c r="AZ1182" i="2"/>
  <c r="AZ1181" i="2"/>
  <c r="AZ1180" i="2"/>
  <c r="AZ1179" i="2"/>
  <c r="AZ1178" i="2"/>
  <c r="AZ1177" i="2"/>
  <c r="AZ1176" i="2"/>
  <c r="AZ1175" i="2"/>
  <c r="AZ1174" i="2"/>
  <c r="AZ1173" i="2"/>
  <c r="AZ1172" i="2"/>
  <c r="AZ1171" i="2"/>
  <c r="AZ1170" i="2"/>
  <c r="AZ1169" i="2"/>
  <c r="AZ1168" i="2"/>
  <c r="AZ1167" i="2"/>
  <c r="AZ1166" i="2"/>
  <c r="AZ1165" i="2"/>
  <c r="AZ1164" i="2"/>
  <c r="AZ1163" i="2"/>
  <c r="AZ1162" i="2"/>
  <c r="AZ1161" i="2"/>
  <c r="AZ1160" i="2"/>
  <c r="AZ1159" i="2"/>
  <c r="AZ1158" i="2"/>
  <c r="AZ1157" i="2"/>
  <c r="AZ1156" i="2"/>
  <c r="AZ1155" i="2"/>
  <c r="AZ1154" i="2"/>
  <c r="AZ1153" i="2"/>
  <c r="AZ1152" i="2"/>
  <c r="AZ1151" i="2"/>
  <c r="AZ1150" i="2"/>
  <c r="AZ1149" i="2"/>
  <c r="AZ1148" i="2"/>
  <c r="AZ1147" i="2"/>
  <c r="AZ1146" i="2"/>
  <c r="AZ1145" i="2"/>
  <c r="AZ1144" i="2"/>
  <c r="AZ1143" i="2"/>
  <c r="AZ1142" i="2"/>
  <c r="AZ1141" i="2"/>
  <c r="AZ1140" i="2"/>
  <c r="AZ1139" i="2"/>
  <c r="AZ1138" i="2"/>
  <c r="AZ1137" i="2"/>
  <c r="AZ1136" i="2"/>
  <c r="AZ1135" i="2"/>
  <c r="AZ1134" i="2"/>
  <c r="AZ1133" i="2"/>
  <c r="AZ1132" i="2"/>
  <c r="AZ1131" i="2"/>
  <c r="AZ1130" i="2"/>
  <c r="AZ1129" i="2"/>
  <c r="AZ1128" i="2"/>
  <c r="AZ1127" i="2"/>
  <c r="AZ1126" i="2"/>
  <c r="AZ1125" i="2"/>
  <c r="AZ1124" i="2"/>
  <c r="AZ1123" i="2"/>
  <c r="AZ1122" i="2"/>
  <c r="AZ1121" i="2"/>
  <c r="AZ1120" i="2"/>
  <c r="AZ1119" i="2"/>
  <c r="AZ1118" i="2"/>
  <c r="AZ1117" i="2"/>
  <c r="AZ1116" i="2"/>
  <c r="AZ1115" i="2"/>
  <c r="AZ1114" i="2"/>
  <c r="AZ1113" i="2"/>
  <c r="AZ1112" i="2"/>
  <c r="AZ1111" i="2"/>
  <c r="AZ1110" i="2"/>
  <c r="AZ1109" i="2"/>
  <c r="AZ1108" i="2"/>
  <c r="AZ1107" i="2"/>
  <c r="AZ1106" i="2"/>
  <c r="AZ1105" i="2"/>
  <c r="AZ1104" i="2"/>
  <c r="AZ1103" i="2"/>
  <c r="AZ1102" i="2"/>
  <c r="AZ1101" i="2"/>
  <c r="AZ1100" i="2"/>
  <c r="AZ1099" i="2"/>
  <c r="AZ1098" i="2"/>
  <c r="AZ1097" i="2"/>
  <c r="AZ1096" i="2"/>
  <c r="AZ1095" i="2"/>
  <c r="AZ1094" i="2"/>
  <c r="AZ1093" i="2"/>
  <c r="AZ1092" i="2"/>
  <c r="AZ1091" i="2"/>
  <c r="AZ1090" i="2"/>
  <c r="AZ1089" i="2"/>
  <c r="AZ1088" i="2"/>
  <c r="AZ1087" i="2"/>
  <c r="AZ1086" i="2"/>
  <c r="AZ1085" i="2"/>
  <c r="AZ1084" i="2"/>
  <c r="AZ1083" i="2"/>
  <c r="AZ1082" i="2"/>
  <c r="AZ1081" i="2"/>
  <c r="AZ1080" i="2"/>
  <c r="AZ1079" i="2"/>
  <c r="AZ1078" i="2"/>
  <c r="AZ1077" i="2"/>
  <c r="AZ1076" i="2"/>
  <c r="AZ1075" i="2"/>
  <c r="AZ1074" i="2"/>
  <c r="AZ1073" i="2"/>
  <c r="AZ1072" i="2"/>
  <c r="AZ1071" i="2"/>
  <c r="AZ1070" i="2"/>
  <c r="AZ1069" i="2"/>
  <c r="AZ1068" i="2"/>
  <c r="AZ1067" i="2"/>
  <c r="AZ1066" i="2"/>
  <c r="AZ1065" i="2"/>
  <c r="AZ1064" i="2"/>
  <c r="AZ1063" i="2"/>
  <c r="AZ1062" i="2"/>
  <c r="AZ1061" i="2"/>
  <c r="AZ1060" i="2"/>
  <c r="AZ1059" i="2"/>
  <c r="AZ1058" i="2"/>
  <c r="AZ1057" i="2"/>
  <c r="AZ1056" i="2"/>
  <c r="AZ1055" i="2"/>
  <c r="AZ1054" i="2"/>
  <c r="AZ1053" i="2"/>
  <c r="AZ1052" i="2"/>
  <c r="AZ1051" i="2"/>
  <c r="AZ1050" i="2"/>
  <c r="AZ1049" i="2"/>
  <c r="AZ1048" i="2"/>
  <c r="AZ1047" i="2"/>
  <c r="AZ1046" i="2"/>
  <c r="AZ1045" i="2"/>
  <c r="AZ1044" i="2"/>
  <c r="AZ1043" i="2"/>
  <c r="AZ1042" i="2"/>
  <c r="AZ1041" i="2"/>
  <c r="AZ1040" i="2"/>
  <c r="AZ1039" i="2"/>
  <c r="AZ1038" i="2"/>
  <c r="AZ1037" i="2"/>
  <c r="AZ1036" i="2"/>
  <c r="AZ1035" i="2"/>
  <c r="AZ1034" i="2"/>
  <c r="AZ1033" i="2"/>
  <c r="AZ1032" i="2"/>
  <c r="AZ1031" i="2"/>
  <c r="AZ1030" i="2"/>
  <c r="AZ1029" i="2"/>
  <c r="AZ1028" i="2"/>
  <c r="AZ1027" i="2"/>
  <c r="AZ1026" i="2"/>
  <c r="AZ1025" i="2"/>
  <c r="AZ1024" i="2"/>
  <c r="AZ1023" i="2"/>
  <c r="AZ1022" i="2"/>
  <c r="AZ1021" i="2"/>
  <c r="AZ1020" i="2"/>
  <c r="AZ1019" i="2"/>
  <c r="AZ1018" i="2"/>
  <c r="AZ1017" i="2"/>
  <c r="AZ1016" i="2"/>
  <c r="AZ1015" i="2"/>
  <c r="AZ1014" i="2"/>
  <c r="AZ1013" i="2"/>
  <c r="AZ1012" i="2"/>
  <c r="AZ1011" i="2"/>
  <c r="AZ1010" i="2"/>
  <c r="AZ1009" i="2"/>
  <c r="AZ1008" i="2"/>
  <c r="AZ1007" i="2"/>
  <c r="AZ1006" i="2"/>
  <c r="AZ1005" i="2"/>
  <c r="AZ1004" i="2"/>
  <c r="AZ1003" i="2"/>
  <c r="AZ1002" i="2"/>
  <c r="AZ1001" i="2"/>
  <c r="AZ1000" i="2"/>
  <c r="AZ999" i="2"/>
  <c r="AZ998" i="2"/>
  <c r="AZ997" i="2"/>
  <c r="AZ996" i="2"/>
  <c r="AZ995" i="2"/>
  <c r="AZ994" i="2"/>
  <c r="AZ993" i="2"/>
  <c r="AZ992" i="2"/>
  <c r="AZ991" i="2"/>
  <c r="AZ990" i="2"/>
  <c r="AZ989" i="2"/>
  <c r="AZ988" i="2"/>
  <c r="AZ987" i="2"/>
  <c r="AZ986" i="2"/>
  <c r="AZ985" i="2"/>
  <c r="AZ984" i="2"/>
  <c r="AZ983" i="2"/>
  <c r="AZ982" i="2"/>
  <c r="AZ981" i="2"/>
  <c r="AZ980" i="2"/>
  <c r="AZ979" i="2"/>
  <c r="AZ978" i="2"/>
  <c r="AZ977" i="2"/>
  <c r="AZ976" i="2"/>
  <c r="AZ975" i="2"/>
  <c r="AZ974" i="2"/>
  <c r="AZ973" i="2"/>
  <c r="AZ972" i="2"/>
  <c r="AZ971" i="2"/>
  <c r="AZ970" i="2"/>
  <c r="AZ969" i="2"/>
  <c r="AZ968" i="2"/>
  <c r="AZ967" i="2"/>
  <c r="AZ966" i="2"/>
  <c r="AZ965" i="2"/>
  <c r="AZ964" i="2"/>
  <c r="AZ963" i="2"/>
  <c r="AZ962" i="2"/>
  <c r="AZ961" i="2"/>
  <c r="AZ960" i="2"/>
  <c r="AZ959" i="2"/>
  <c r="AZ958" i="2"/>
  <c r="AZ957" i="2"/>
  <c r="AZ956" i="2"/>
  <c r="AZ955" i="2"/>
  <c r="AZ954" i="2"/>
  <c r="AZ953" i="2"/>
  <c r="AZ952" i="2"/>
  <c r="AZ951" i="2"/>
  <c r="AZ950" i="2"/>
  <c r="AZ949" i="2"/>
  <c r="AZ948" i="2"/>
  <c r="AZ947" i="2"/>
  <c r="AZ946" i="2"/>
  <c r="AZ945" i="2"/>
  <c r="AZ944" i="2"/>
  <c r="AZ943" i="2"/>
  <c r="AZ942" i="2"/>
  <c r="AZ941" i="2"/>
  <c r="AZ940" i="2"/>
  <c r="AZ939" i="2"/>
  <c r="AZ938" i="2"/>
  <c r="AZ937" i="2"/>
  <c r="AZ936" i="2"/>
  <c r="AZ935" i="2"/>
  <c r="AZ934" i="2"/>
  <c r="AZ933" i="2"/>
  <c r="AZ932" i="2"/>
  <c r="AZ931" i="2"/>
  <c r="AZ930" i="2"/>
  <c r="AZ929" i="2"/>
  <c r="AZ928" i="2"/>
  <c r="AZ927" i="2"/>
  <c r="AZ926" i="2"/>
  <c r="AZ925" i="2"/>
  <c r="AZ924" i="2"/>
  <c r="AZ923" i="2"/>
  <c r="AZ922" i="2"/>
  <c r="AZ921" i="2"/>
  <c r="AZ920" i="2"/>
  <c r="AZ919" i="2"/>
  <c r="AZ918" i="2"/>
  <c r="AZ917" i="2"/>
  <c r="AZ916" i="2"/>
  <c r="AZ915" i="2"/>
  <c r="AZ914" i="2"/>
  <c r="AZ913" i="2"/>
  <c r="AZ912" i="2"/>
  <c r="AZ911" i="2"/>
  <c r="AZ910" i="2"/>
  <c r="AZ909" i="2"/>
  <c r="AZ908" i="2"/>
  <c r="AZ907" i="2"/>
  <c r="AZ906" i="2"/>
  <c r="AZ905" i="2"/>
  <c r="AZ904" i="2"/>
  <c r="AZ903" i="2"/>
  <c r="AZ902" i="2"/>
  <c r="AZ901" i="2"/>
  <c r="AZ900" i="2"/>
  <c r="AZ899" i="2"/>
  <c r="AZ898" i="2"/>
  <c r="AZ897" i="2"/>
  <c r="AZ896" i="2"/>
  <c r="AZ895" i="2"/>
  <c r="AZ894" i="2"/>
  <c r="AZ893" i="2"/>
  <c r="AZ892" i="2"/>
  <c r="AZ891" i="2"/>
  <c r="AZ890" i="2"/>
  <c r="AZ889" i="2"/>
  <c r="AZ888" i="2"/>
  <c r="AZ887" i="2"/>
  <c r="AZ886" i="2"/>
  <c r="AZ885" i="2"/>
  <c r="AZ884" i="2"/>
  <c r="AZ883" i="2"/>
  <c r="AZ882" i="2"/>
  <c r="AZ881" i="2"/>
  <c r="AZ880" i="2"/>
  <c r="AZ879" i="2"/>
  <c r="AZ878" i="2"/>
  <c r="AZ877" i="2"/>
  <c r="AZ876" i="2"/>
  <c r="AZ875" i="2"/>
  <c r="AZ874" i="2"/>
  <c r="AZ873" i="2"/>
  <c r="AZ872" i="2"/>
  <c r="AZ871" i="2"/>
  <c r="AZ870" i="2"/>
  <c r="AZ869" i="2"/>
  <c r="AZ868" i="2"/>
  <c r="AZ867" i="2"/>
  <c r="AZ866" i="2"/>
  <c r="AZ865" i="2"/>
  <c r="AZ864" i="2"/>
  <c r="AZ863" i="2"/>
  <c r="AZ862" i="2"/>
  <c r="AZ861" i="2"/>
  <c r="AZ860" i="2"/>
  <c r="AZ859" i="2"/>
  <c r="AZ858" i="2"/>
  <c r="AZ857" i="2"/>
  <c r="AZ856" i="2"/>
  <c r="AZ855" i="2"/>
  <c r="AZ854" i="2"/>
  <c r="AZ853" i="2"/>
  <c r="AZ852" i="2"/>
  <c r="AZ851" i="2"/>
  <c r="AZ850" i="2"/>
  <c r="AZ849" i="2"/>
  <c r="AZ848" i="2"/>
  <c r="AZ847" i="2"/>
  <c r="AZ846" i="2"/>
  <c r="AZ845" i="2"/>
  <c r="AZ844" i="2"/>
  <c r="AZ843" i="2"/>
  <c r="AZ842" i="2"/>
  <c r="AZ841" i="2"/>
  <c r="AZ840" i="2"/>
  <c r="AZ839" i="2"/>
  <c r="AZ838" i="2"/>
  <c r="AZ837" i="2"/>
  <c r="AZ836" i="2"/>
  <c r="AZ835" i="2"/>
  <c r="AZ834" i="2"/>
  <c r="AZ833" i="2"/>
  <c r="AZ832" i="2"/>
  <c r="AZ831" i="2"/>
  <c r="AZ830" i="2"/>
  <c r="AZ829" i="2"/>
  <c r="AZ828" i="2"/>
  <c r="AZ827" i="2"/>
  <c r="AZ826" i="2"/>
  <c r="AZ825" i="2"/>
  <c r="AZ824" i="2"/>
  <c r="AZ823" i="2"/>
  <c r="AZ822" i="2"/>
  <c r="AZ821" i="2"/>
  <c r="AZ820" i="2"/>
  <c r="AZ819" i="2"/>
  <c r="AZ818" i="2"/>
  <c r="AZ817" i="2"/>
  <c r="AZ816" i="2"/>
  <c r="AZ815" i="2"/>
  <c r="AZ814" i="2"/>
  <c r="AZ813" i="2"/>
  <c r="AZ812" i="2"/>
  <c r="AZ811" i="2"/>
  <c r="AZ810" i="2"/>
  <c r="AZ809" i="2"/>
  <c r="AZ808" i="2"/>
  <c r="AZ807" i="2"/>
  <c r="AZ806" i="2"/>
  <c r="AZ805" i="2"/>
  <c r="AZ804" i="2"/>
  <c r="AZ803" i="2"/>
  <c r="AZ802" i="2"/>
  <c r="AZ801" i="2"/>
  <c r="AZ800" i="2"/>
  <c r="AZ799" i="2"/>
  <c r="AZ798" i="2"/>
  <c r="AZ797" i="2"/>
  <c r="AZ796" i="2"/>
  <c r="AZ795" i="2"/>
  <c r="AZ794" i="2"/>
  <c r="AZ793" i="2"/>
  <c r="AZ792" i="2"/>
  <c r="AZ791" i="2"/>
  <c r="AZ790" i="2"/>
  <c r="AZ789" i="2"/>
  <c r="AZ788" i="2"/>
  <c r="AZ787" i="2"/>
  <c r="AZ786" i="2"/>
  <c r="AZ785" i="2"/>
  <c r="AZ784" i="2"/>
  <c r="AZ783" i="2"/>
  <c r="AZ782" i="2"/>
  <c r="AZ781" i="2"/>
  <c r="AZ780" i="2"/>
  <c r="AZ779" i="2"/>
  <c r="AZ778" i="2"/>
  <c r="AZ777" i="2"/>
  <c r="AZ776" i="2"/>
  <c r="AZ775" i="2"/>
  <c r="AZ774" i="2"/>
  <c r="AZ773" i="2"/>
  <c r="AZ772" i="2"/>
  <c r="AZ771" i="2"/>
  <c r="AZ770" i="2"/>
  <c r="AZ769" i="2"/>
  <c r="AZ768" i="2"/>
  <c r="AZ767" i="2"/>
  <c r="AZ766" i="2"/>
  <c r="AZ765" i="2"/>
  <c r="AZ764" i="2"/>
  <c r="AZ763" i="2"/>
  <c r="AZ762" i="2"/>
  <c r="AZ761" i="2"/>
  <c r="AZ760" i="2"/>
  <c r="AZ759" i="2"/>
  <c r="AZ758" i="2"/>
  <c r="AZ757" i="2"/>
  <c r="AZ756" i="2"/>
  <c r="AZ755" i="2"/>
  <c r="AZ754" i="2"/>
  <c r="AZ753" i="2"/>
  <c r="AZ752" i="2"/>
  <c r="AZ751" i="2"/>
  <c r="AZ750" i="2"/>
  <c r="AZ749" i="2"/>
  <c r="AZ748" i="2"/>
  <c r="AZ747" i="2"/>
  <c r="AZ746" i="2"/>
  <c r="AZ745" i="2"/>
  <c r="AZ744" i="2"/>
  <c r="AZ743" i="2"/>
  <c r="AZ742" i="2"/>
  <c r="AZ741" i="2"/>
  <c r="AZ740" i="2"/>
  <c r="AZ739" i="2"/>
  <c r="AZ738" i="2"/>
  <c r="AZ737" i="2"/>
  <c r="AZ736" i="2"/>
  <c r="AZ735" i="2"/>
  <c r="AZ734" i="2"/>
  <c r="AZ733" i="2"/>
  <c r="AZ732" i="2"/>
  <c r="AZ731" i="2"/>
  <c r="AZ730" i="2"/>
  <c r="AZ729" i="2"/>
  <c r="AZ728" i="2"/>
  <c r="AZ727" i="2"/>
  <c r="AZ726" i="2"/>
  <c r="AZ725" i="2"/>
  <c r="AZ724" i="2"/>
  <c r="AZ723" i="2"/>
  <c r="AZ722" i="2"/>
  <c r="AZ721" i="2"/>
  <c r="AZ720" i="2"/>
  <c r="AZ719" i="2"/>
  <c r="AZ718" i="2"/>
  <c r="AZ717" i="2"/>
  <c r="AZ716" i="2"/>
  <c r="AZ715" i="2"/>
  <c r="AZ714" i="2"/>
  <c r="AZ713" i="2"/>
  <c r="AZ712" i="2"/>
  <c r="AZ711" i="2"/>
  <c r="AZ710" i="2"/>
  <c r="AZ709" i="2"/>
  <c r="AZ708" i="2"/>
  <c r="AZ707" i="2"/>
  <c r="AZ706" i="2"/>
  <c r="AZ705" i="2"/>
  <c r="AZ704" i="2"/>
  <c r="AZ703" i="2"/>
  <c r="AZ702" i="2"/>
  <c r="AZ701" i="2"/>
  <c r="AZ700" i="2"/>
  <c r="AZ699" i="2"/>
  <c r="AZ698" i="2"/>
  <c r="AZ697" i="2"/>
  <c r="AZ696" i="2"/>
  <c r="AZ695" i="2"/>
  <c r="AZ694" i="2"/>
  <c r="AZ693" i="2"/>
  <c r="AZ692" i="2"/>
  <c r="AZ691" i="2"/>
  <c r="AZ690" i="2"/>
  <c r="AZ689" i="2"/>
  <c r="AZ688" i="2"/>
  <c r="AZ687" i="2"/>
  <c r="AZ686" i="2"/>
  <c r="AZ685" i="2"/>
  <c r="AZ684" i="2"/>
  <c r="AZ683" i="2"/>
  <c r="AZ682" i="2"/>
  <c r="AZ681" i="2"/>
  <c r="AZ680" i="2"/>
  <c r="AZ679" i="2"/>
  <c r="AZ678" i="2"/>
  <c r="AZ677" i="2"/>
  <c r="AZ676" i="2"/>
  <c r="AZ675" i="2"/>
  <c r="AZ674" i="2"/>
  <c r="AZ673" i="2"/>
  <c r="AZ672" i="2"/>
  <c r="AZ671" i="2"/>
  <c r="AZ670" i="2"/>
  <c r="AZ669" i="2"/>
  <c r="AZ668" i="2"/>
  <c r="AZ667" i="2"/>
  <c r="AZ666" i="2"/>
  <c r="AZ665" i="2"/>
  <c r="AZ664" i="2"/>
  <c r="AZ663" i="2"/>
  <c r="AZ662" i="2"/>
  <c r="AZ661" i="2"/>
  <c r="AZ660" i="2"/>
  <c r="AZ659" i="2"/>
  <c r="AZ658" i="2"/>
  <c r="AZ657" i="2"/>
  <c r="AZ656" i="2"/>
  <c r="AZ655" i="2"/>
  <c r="AZ654" i="2"/>
  <c r="AZ653" i="2"/>
  <c r="AZ652" i="2"/>
  <c r="AZ651" i="2"/>
  <c r="AZ650" i="2"/>
  <c r="AZ649" i="2"/>
  <c r="AZ648" i="2"/>
  <c r="AZ647" i="2"/>
  <c r="AZ646" i="2"/>
  <c r="AZ645" i="2"/>
  <c r="AZ644" i="2"/>
  <c r="AZ643" i="2"/>
  <c r="AZ642" i="2"/>
  <c r="AZ641" i="2"/>
  <c r="AZ640" i="2"/>
  <c r="AZ639" i="2"/>
  <c r="AZ638" i="2"/>
  <c r="AZ637" i="2"/>
  <c r="AZ636" i="2"/>
  <c r="AZ635" i="2"/>
  <c r="AZ634" i="2"/>
  <c r="AZ633" i="2"/>
  <c r="AZ632" i="2"/>
  <c r="AZ631" i="2"/>
  <c r="AZ630" i="2"/>
  <c r="AZ629" i="2"/>
  <c r="AZ628" i="2"/>
  <c r="AZ627" i="2"/>
  <c r="AZ626" i="2"/>
  <c r="AZ625" i="2"/>
  <c r="AZ624" i="2"/>
  <c r="AZ623" i="2"/>
  <c r="AZ622" i="2"/>
  <c r="AZ621" i="2"/>
  <c r="AZ620" i="2"/>
  <c r="AZ619" i="2"/>
  <c r="AZ618" i="2"/>
  <c r="AZ617" i="2"/>
  <c r="AZ616" i="2"/>
  <c r="AZ615" i="2"/>
  <c r="AZ614" i="2"/>
  <c r="AZ613" i="2"/>
  <c r="AZ612" i="2"/>
  <c r="AZ611" i="2"/>
  <c r="AZ610" i="2"/>
  <c r="AZ609" i="2"/>
  <c r="AZ608" i="2"/>
  <c r="AZ607" i="2"/>
  <c r="AZ606" i="2"/>
  <c r="AZ605" i="2"/>
  <c r="AZ604" i="2"/>
  <c r="AZ603" i="2"/>
  <c r="AZ602" i="2"/>
  <c r="AZ601" i="2"/>
  <c r="AZ600" i="2"/>
  <c r="AZ599" i="2"/>
  <c r="AZ598" i="2"/>
  <c r="AZ597" i="2"/>
  <c r="AZ596" i="2"/>
  <c r="AZ595" i="2"/>
  <c r="AZ594" i="2"/>
  <c r="AZ593" i="2"/>
  <c r="AZ592" i="2"/>
  <c r="AZ591" i="2"/>
  <c r="AZ590" i="2"/>
  <c r="AZ589" i="2"/>
  <c r="AZ588" i="2"/>
  <c r="AZ587" i="2"/>
  <c r="AZ586" i="2"/>
  <c r="AZ585" i="2"/>
  <c r="AZ584" i="2"/>
  <c r="AZ583" i="2"/>
  <c r="AZ582" i="2"/>
  <c r="AZ581" i="2"/>
  <c r="AZ580" i="2"/>
  <c r="AZ579" i="2"/>
  <c r="AZ578" i="2"/>
  <c r="AZ577" i="2"/>
  <c r="AZ576" i="2"/>
  <c r="AZ575" i="2"/>
  <c r="AZ574" i="2"/>
  <c r="AZ573" i="2"/>
  <c r="AZ572" i="2"/>
  <c r="AZ571" i="2"/>
  <c r="AZ570" i="2"/>
  <c r="AZ569" i="2"/>
  <c r="AZ568" i="2"/>
  <c r="AZ567" i="2"/>
  <c r="AZ566" i="2"/>
  <c r="AZ565" i="2"/>
  <c r="AZ564" i="2"/>
  <c r="AZ563" i="2"/>
  <c r="AZ562" i="2"/>
  <c r="AZ561" i="2"/>
  <c r="AZ560" i="2"/>
  <c r="AZ559" i="2"/>
  <c r="AZ558" i="2"/>
  <c r="AZ557" i="2"/>
  <c r="AZ556" i="2"/>
  <c r="AZ555" i="2"/>
  <c r="AZ554" i="2"/>
  <c r="AZ553" i="2"/>
  <c r="AZ552" i="2"/>
  <c r="AZ551" i="2"/>
  <c r="AZ550" i="2"/>
  <c r="AZ549" i="2"/>
  <c r="AZ548" i="2"/>
  <c r="AZ547" i="2"/>
  <c r="AZ546" i="2"/>
  <c r="AZ545" i="2"/>
  <c r="AZ544" i="2"/>
  <c r="AZ543" i="2"/>
  <c r="AZ542" i="2"/>
  <c r="AZ541" i="2"/>
  <c r="AZ540" i="2"/>
  <c r="AZ539" i="2"/>
  <c r="AZ538" i="2"/>
  <c r="AZ537" i="2"/>
  <c r="AZ536" i="2"/>
  <c r="AZ535" i="2"/>
  <c r="AZ534" i="2"/>
  <c r="AZ533" i="2"/>
  <c r="AZ532" i="2"/>
  <c r="AZ531" i="2"/>
  <c r="AZ530" i="2"/>
  <c r="AZ529" i="2"/>
  <c r="AZ528" i="2"/>
  <c r="AZ527" i="2"/>
  <c r="AZ526" i="2"/>
  <c r="AZ525" i="2"/>
  <c r="AZ524" i="2"/>
  <c r="AZ523" i="2"/>
  <c r="AZ522" i="2"/>
  <c r="AZ521" i="2"/>
  <c r="AZ520" i="2"/>
  <c r="AZ519" i="2"/>
  <c r="AZ518" i="2"/>
  <c r="AZ517" i="2"/>
  <c r="AZ516" i="2"/>
  <c r="AZ515" i="2"/>
  <c r="AZ514" i="2"/>
  <c r="AZ513" i="2"/>
  <c r="AZ512" i="2"/>
  <c r="AZ511" i="2"/>
  <c r="AZ510" i="2"/>
  <c r="AZ509" i="2"/>
  <c r="AZ508" i="2"/>
  <c r="AZ507" i="2"/>
  <c r="AZ506" i="2"/>
  <c r="AZ505" i="2"/>
  <c r="AZ504" i="2"/>
  <c r="AZ503" i="2"/>
  <c r="AZ502" i="2"/>
  <c r="AZ501" i="2"/>
  <c r="AZ500" i="2"/>
  <c r="AZ499" i="2"/>
  <c r="AZ498" i="2"/>
  <c r="AZ497" i="2"/>
  <c r="AZ496" i="2"/>
  <c r="AZ495" i="2"/>
  <c r="AZ494" i="2"/>
  <c r="AZ493" i="2"/>
  <c r="AZ492" i="2"/>
  <c r="AZ491" i="2"/>
  <c r="AZ490" i="2"/>
  <c r="AZ489" i="2"/>
  <c r="AZ488" i="2"/>
  <c r="AZ487" i="2"/>
  <c r="AZ486" i="2"/>
  <c r="AZ485" i="2"/>
  <c r="AZ484" i="2"/>
  <c r="AZ483" i="2"/>
  <c r="AZ482" i="2"/>
  <c r="AZ481" i="2"/>
  <c r="AZ480" i="2"/>
  <c r="AZ479" i="2"/>
  <c r="AZ478" i="2"/>
  <c r="AZ477" i="2"/>
  <c r="AZ476" i="2"/>
  <c r="AZ475" i="2"/>
  <c r="AZ474" i="2"/>
  <c r="AZ473" i="2"/>
  <c r="AZ472" i="2"/>
  <c r="AZ471" i="2"/>
  <c r="AZ470" i="2"/>
  <c r="AZ469" i="2"/>
  <c r="AZ468" i="2"/>
  <c r="AZ467" i="2"/>
  <c r="AZ466" i="2"/>
  <c r="AZ465" i="2"/>
  <c r="AZ464" i="2"/>
  <c r="AZ463" i="2"/>
  <c r="AZ462" i="2"/>
  <c r="AZ461" i="2"/>
  <c r="AZ460" i="2"/>
  <c r="AZ459" i="2"/>
  <c r="AZ458" i="2"/>
  <c r="AZ457" i="2"/>
  <c r="AZ456" i="2"/>
  <c r="AZ455" i="2"/>
  <c r="AZ454" i="2"/>
  <c r="AZ453" i="2"/>
  <c r="AZ452" i="2"/>
  <c r="AZ451" i="2"/>
  <c r="AZ450" i="2"/>
  <c r="AZ449" i="2"/>
  <c r="AZ448" i="2"/>
  <c r="AZ447" i="2"/>
  <c r="AZ446" i="2"/>
  <c r="AZ445" i="2"/>
  <c r="AZ444" i="2"/>
  <c r="AZ443" i="2"/>
  <c r="AZ442" i="2"/>
  <c r="AZ441" i="2"/>
  <c r="AZ440" i="2"/>
  <c r="AZ439" i="2"/>
  <c r="AZ438" i="2"/>
  <c r="AZ437" i="2"/>
  <c r="AZ436" i="2"/>
  <c r="AZ435" i="2"/>
  <c r="AZ434" i="2"/>
  <c r="AZ433" i="2"/>
  <c r="AZ432" i="2"/>
  <c r="AZ431" i="2"/>
  <c r="AZ430" i="2"/>
  <c r="AZ429" i="2"/>
  <c r="AZ428" i="2"/>
  <c r="AZ427" i="2"/>
  <c r="AZ426" i="2"/>
  <c r="AZ425" i="2"/>
  <c r="AZ424" i="2"/>
  <c r="AZ423" i="2"/>
  <c r="AZ422" i="2"/>
  <c r="AZ421" i="2"/>
  <c r="AZ420" i="2"/>
  <c r="AZ419" i="2"/>
  <c r="AZ418" i="2"/>
  <c r="AZ417" i="2"/>
  <c r="AZ416" i="2"/>
  <c r="AZ415" i="2"/>
  <c r="AZ414" i="2"/>
  <c r="AZ413" i="2"/>
  <c r="AZ412" i="2"/>
  <c r="AZ411" i="2"/>
  <c r="AZ410" i="2"/>
  <c r="AZ409" i="2"/>
  <c r="AZ408" i="2"/>
  <c r="AZ407" i="2"/>
  <c r="AZ406" i="2"/>
  <c r="AZ405" i="2"/>
  <c r="AZ404" i="2"/>
  <c r="AZ403" i="2"/>
  <c r="AZ402" i="2"/>
  <c r="AZ401" i="2"/>
  <c r="AZ400" i="2"/>
  <c r="AZ399" i="2"/>
  <c r="AZ398" i="2"/>
  <c r="AZ397" i="2"/>
  <c r="AZ396" i="2"/>
  <c r="AZ395" i="2"/>
  <c r="AZ394" i="2"/>
  <c r="AZ393" i="2"/>
  <c r="AZ392" i="2"/>
  <c r="AZ391" i="2"/>
  <c r="AZ390" i="2"/>
  <c r="AZ389" i="2"/>
  <c r="AZ388" i="2"/>
  <c r="AZ387" i="2"/>
  <c r="AZ386" i="2"/>
  <c r="AZ385" i="2"/>
  <c r="AZ384" i="2"/>
  <c r="AZ383" i="2"/>
  <c r="AZ382" i="2"/>
  <c r="AZ381" i="2"/>
  <c r="AZ380" i="2"/>
  <c r="AZ379" i="2"/>
  <c r="AZ378" i="2"/>
  <c r="AZ377" i="2"/>
  <c r="AZ376" i="2"/>
  <c r="AZ375" i="2"/>
  <c r="AZ374" i="2"/>
  <c r="AZ373" i="2"/>
  <c r="AZ372" i="2"/>
  <c r="AZ371" i="2"/>
  <c r="AZ370" i="2"/>
  <c r="AZ369" i="2"/>
  <c r="AZ368" i="2"/>
  <c r="AZ367" i="2"/>
  <c r="AZ366" i="2"/>
  <c r="AZ365" i="2"/>
  <c r="AZ364" i="2"/>
  <c r="AZ363" i="2"/>
  <c r="AZ362" i="2"/>
  <c r="AZ361" i="2"/>
  <c r="AZ360" i="2"/>
  <c r="AZ359" i="2"/>
  <c r="AZ358" i="2"/>
  <c r="AZ357" i="2"/>
  <c r="AZ356" i="2"/>
  <c r="AZ355" i="2"/>
  <c r="AZ354" i="2"/>
  <c r="AZ353" i="2"/>
  <c r="AZ352" i="2"/>
  <c r="AZ351" i="2"/>
  <c r="AZ350" i="2"/>
  <c r="AZ349" i="2"/>
  <c r="AZ348" i="2"/>
  <c r="AZ347" i="2"/>
  <c r="AZ346" i="2"/>
  <c r="AZ345" i="2"/>
  <c r="AZ344" i="2"/>
  <c r="AZ343" i="2"/>
  <c r="AZ342" i="2"/>
  <c r="AZ341" i="2"/>
  <c r="AZ340" i="2"/>
  <c r="AZ339" i="2"/>
  <c r="AZ338" i="2"/>
  <c r="AZ337" i="2"/>
  <c r="AZ336" i="2"/>
  <c r="AZ335" i="2"/>
  <c r="AZ334" i="2"/>
  <c r="AZ333" i="2"/>
  <c r="AZ332" i="2"/>
  <c r="AZ331" i="2"/>
  <c r="AZ330" i="2"/>
  <c r="AZ329" i="2"/>
  <c r="AZ328" i="2"/>
  <c r="AZ327" i="2"/>
  <c r="AZ326" i="2"/>
  <c r="AZ325" i="2"/>
  <c r="AZ324" i="2"/>
  <c r="AZ323" i="2"/>
  <c r="AZ322" i="2"/>
  <c r="AZ321" i="2"/>
  <c r="AZ320" i="2"/>
  <c r="AZ319" i="2"/>
  <c r="AZ318" i="2"/>
  <c r="AZ317" i="2"/>
  <c r="AZ316" i="2"/>
  <c r="AZ315" i="2"/>
  <c r="AZ314" i="2"/>
  <c r="AZ313" i="2"/>
  <c r="AZ312" i="2"/>
  <c r="AZ311" i="2"/>
  <c r="AZ310" i="2"/>
  <c r="AZ309" i="2"/>
  <c r="AZ308" i="2"/>
  <c r="AZ307" i="2"/>
  <c r="AZ306" i="2"/>
  <c r="AZ305" i="2"/>
  <c r="AZ304" i="2"/>
  <c r="AZ303" i="2"/>
  <c r="AZ302" i="2"/>
  <c r="AZ301" i="2"/>
  <c r="AZ300" i="2"/>
  <c r="AZ299" i="2"/>
  <c r="AZ298" i="2"/>
  <c r="AZ297" i="2"/>
  <c r="AZ296" i="2"/>
  <c r="AZ295" i="2"/>
  <c r="AZ294" i="2"/>
  <c r="AZ293" i="2"/>
  <c r="AZ292" i="2"/>
  <c r="AZ291" i="2"/>
  <c r="AZ290" i="2"/>
  <c r="AZ289" i="2"/>
  <c r="AZ288" i="2"/>
  <c r="AZ287" i="2"/>
  <c r="AZ286" i="2"/>
  <c r="AZ285" i="2"/>
  <c r="AZ284" i="2"/>
  <c r="AZ283" i="2"/>
  <c r="AZ282" i="2"/>
  <c r="AZ281" i="2"/>
  <c r="AZ280" i="2"/>
  <c r="AZ279" i="2"/>
  <c r="AZ278" i="2"/>
  <c r="AZ277" i="2"/>
  <c r="AZ276" i="2"/>
  <c r="AZ275" i="2"/>
  <c r="AZ274" i="2"/>
  <c r="AZ273" i="2"/>
  <c r="AZ272" i="2"/>
  <c r="AZ271" i="2"/>
  <c r="AZ270" i="2"/>
  <c r="AZ269" i="2"/>
  <c r="AZ268" i="2"/>
  <c r="AZ267" i="2"/>
  <c r="AZ266" i="2"/>
  <c r="AZ265" i="2"/>
  <c r="AZ264" i="2"/>
  <c r="AZ263" i="2"/>
  <c r="AZ262" i="2"/>
  <c r="AZ261" i="2"/>
  <c r="AZ260" i="2"/>
  <c r="AZ259" i="2"/>
  <c r="AZ258" i="2"/>
  <c r="AZ257" i="2"/>
  <c r="AZ256" i="2"/>
  <c r="AZ255" i="2"/>
  <c r="AZ254" i="2"/>
  <c r="AZ253" i="2"/>
  <c r="AZ252" i="2"/>
  <c r="AZ251" i="2"/>
  <c r="AZ250" i="2"/>
  <c r="AZ249" i="2"/>
  <c r="AZ248" i="2"/>
  <c r="AZ247" i="2"/>
  <c r="AZ246" i="2"/>
  <c r="AZ245" i="2"/>
  <c r="AZ244" i="2"/>
  <c r="AZ243" i="2"/>
  <c r="AZ242" i="2"/>
  <c r="AZ241" i="2"/>
  <c r="AZ240" i="2"/>
  <c r="AZ239" i="2"/>
  <c r="AZ238" i="2"/>
  <c r="AZ237" i="2"/>
  <c r="AZ236" i="2"/>
  <c r="AZ235" i="2"/>
  <c r="AZ234" i="2"/>
  <c r="AZ233" i="2"/>
  <c r="AZ232" i="2"/>
  <c r="AZ231" i="2"/>
  <c r="AZ230" i="2"/>
  <c r="AZ229" i="2"/>
  <c r="AZ228" i="2"/>
  <c r="AZ227" i="2"/>
  <c r="AZ226" i="2"/>
  <c r="AZ225" i="2"/>
  <c r="AZ224" i="2"/>
  <c r="AZ223" i="2"/>
  <c r="AZ222" i="2"/>
  <c r="AZ221" i="2"/>
  <c r="AZ220" i="2"/>
  <c r="AZ219" i="2"/>
  <c r="AZ218" i="2"/>
  <c r="AZ217" i="2"/>
  <c r="AZ216" i="2"/>
  <c r="AZ215" i="2"/>
  <c r="AZ214" i="2"/>
  <c r="AZ213" i="2"/>
  <c r="AZ212" i="2"/>
  <c r="AZ211" i="2"/>
  <c r="AZ210" i="2"/>
  <c r="AZ209" i="2"/>
  <c r="AZ208" i="2"/>
  <c r="AZ207" i="2"/>
  <c r="AZ206" i="2"/>
  <c r="AZ205" i="2"/>
  <c r="AZ204" i="2"/>
  <c r="AZ203" i="2"/>
  <c r="AZ202" i="2"/>
  <c r="AZ201" i="2"/>
  <c r="AZ200" i="2"/>
  <c r="AZ199" i="2"/>
  <c r="AZ198" i="2"/>
  <c r="AZ197" i="2"/>
  <c r="AZ196" i="2"/>
  <c r="AZ195" i="2"/>
  <c r="AZ194" i="2"/>
  <c r="AZ193" i="2"/>
  <c r="AZ192" i="2"/>
  <c r="AZ191" i="2"/>
  <c r="AZ190" i="2"/>
  <c r="AZ189" i="2"/>
  <c r="AZ188" i="2"/>
  <c r="AZ187" i="2"/>
  <c r="AZ186" i="2"/>
  <c r="AZ185" i="2"/>
  <c r="AZ184" i="2"/>
  <c r="AZ183" i="2"/>
  <c r="AZ182" i="2"/>
  <c r="AZ181" i="2"/>
  <c r="AZ180" i="2"/>
  <c r="AZ179" i="2"/>
  <c r="AZ178" i="2"/>
  <c r="AZ177" i="2"/>
  <c r="AZ176" i="2"/>
  <c r="AZ175" i="2"/>
  <c r="AZ174" i="2"/>
  <c r="AZ173" i="2"/>
  <c r="AZ172" i="2"/>
  <c r="AZ171" i="2"/>
  <c r="AZ170" i="2"/>
  <c r="AZ169" i="2"/>
  <c r="AZ168" i="2"/>
  <c r="AZ167" i="2"/>
  <c r="AZ166" i="2"/>
  <c r="AZ165" i="2"/>
  <c r="AZ164" i="2"/>
  <c r="AZ163" i="2"/>
  <c r="AZ162" i="2"/>
  <c r="AZ161" i="2"/>
  <c r="AZ160" i="2"/>
  <c r="AZ159" i="2"/>
  <c r="AZ158" i="2"/>
  <c r="AZ157" i="2"/>
  <c r="AZ156" i="2"/>
  <c r="AZ155" i="2"/>
  <c r="AZ154" i="2"/>
  <c r="AZ153" i="2"/>
  <c r="AZ152" i="2"/>
  <c r="AZ151" i="2"/>
  <c r="AZ150" i="2"/>
  <c r="AZ149" i="2"/>
  <c r="AZ148" i="2"/>
  <c r="AZ147" i="2"/>
  <c r="AZ146" i="2"/>
  <c r="AZ145" i="2"/>
  <c r="AZ144" i="2"/>
  <c r="AZ143" i="2"/>
  <c r="AZ142" i="2"/>
  <c r="AZ141" i="2"/>
  <c r="AZ140" i="2"/>
  <c r="AZ139" i="2"/>
  <c r="AZ138" i="2"/>
  <c r="AZ137" i="2"/>
  <c r="AZ136" i="2"/>
  <c r="AZ135" i="2"/>
  <c r="AZ134" i="2"/>
  <c r="AZ133" i="2"/>
  <c r="AZ132" i="2"/>
  <c r="AZ131" i="2"/>
  <c r="AZ130" i="2"/>
  <c r="AZ129" i="2"/>
  <c r="AZ128" i="2"/>
  <c r="AZ127" i="2"/>
  <c r="AZ126" i="2"/>
  <c r="AZ125" i="2"/>
  <c r="AZ124" i="2"/>
  <c r="AZ123" i="2"/>
  <c r="AZ122" i="2"/>
  <c r="AZ121" i="2"/>
  <c r="AZ120" i="2"/>
  <c r="AZ119" i="2"/>
  <c r="AZ118" i="2"/>
  <c r="AZ117" i="2"/>
  <c r="AZ116" i="2"/>
  <c r="AZ115" i="2"/>
  <c r="AZ114" i="2"/>
  <c r="AZ113" i="2"/>
  <c r="AZ112" i="2"/>
  <c r="AZ111" i="2"/>
  <c r="AZ110" i="2"/>
  <c r="AZ109" i="2"/>
  <c r="AZ108" i="2"/>
  <c r="AZ107" i="2"/>
  <c r="AZ106" i="2"/>
  <c r="AZ105" i="2"/>
  <c r="AZ104" i="2"/>
  <c r="AZ103" i="2"/>
  <c r="AZ102" i="2"/>
  <c r="AZ101" i="2"/>
  <c r="AZ100" i="2"/>
  <c r="AZ99" i="2"/>
  <c r="AZ98" i="2"/>
  <c r="AZ97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Z4" i="2"/>
  <c r="AZ3" i="2"/>
  <c r="AZ2" i="2"/>
  <c r="AX1914" i="2"/>
  <c r="AX1913" i="2"/>
  <c r="AX1912" i="2"/>
  <c r="AX1911" i="2"/>
  <c r="AX1910" i="2"/>
  <c r="AX1909" i="2"/>
  <c r="AX1908" i="2"/>
  <c r="AX1907" i="2"/>
  <c r="AX1906" i="2"/>
  <c r="AX1905" i="2"/>
  <c r="AX1904" i="2"/>
  <c r="AX1903" i="2"/>
  <c r="AX1902" i="2"/>
  <c r="AX1901" i="2"/>
  <c r="AX1900" i="2"/>
  <c r="AX1899" i="2"/>
  <c r="AX1898" i="2"/>
  <c r="AX1897" i="2"/>
  <c r="AX1896" i="2"/>
  <c r="AX1895" i="2"/>
  <c r="AX1894" i="2"/>
  <c r="AX1893" i="2"/>
  <c r="AX1892" i="2"/>
  <c r="AX1891" i="2"/>
  <c r="AX1890" i="2"/>
  <c r="AX1889" i="2"/>
  <c r="AX1888" i="2"/>
  <c r="AX1887" i="2"/>
  <c r="AX1886" i="2"/>
  <c r="AX1885" i="2"/>
  <c r="AX1884" i="2"/>
  <c r="AX1883" i="2"/>
  <c r="AX1882" i="2"/>
  <c r="AX1881" i="2"/>
  <c r="AX1880" i="2"/>
  <c r="AX1879" i="2"/>
  <c r="AX1878" i="2"/>
  <c r="AX1877" i="2"/>
  <c r="AX1876" i="2"/>
  <c r="AX1875" i="2"/>
  <c r="AX1874" i="2"/>
  <c r="AX1873" i="2"/>
  <c r="AX1872" i="2"/>
  <c r="AX1871" i="2"/>
  <c r="AX1870" i="2"/>
  <c r="AX1869" i="2"/>
  <c r="AX1868" i="2"/>
  <c r="AX1867" i="2"/>
  <c r="AX1866" i="2"/>
  <c r="AX1865" i="2"/>
  <c r="AX1864" i="2"/>
  <c r="AX1863" i="2"/>
  <c r="AX1862" i="2"/>
  <c r="AX1861" i="2"/>
  <c r="AX1860" i="2"/>
  <c r="AX1859" i="2"/>
  <c r="AX1858" i="2"/>
  <c r="AX1857" i="2"/>
  <c r="AX1856" i="2"/>
  <c r="AX1855" i="2"/>
  <c r="AX1854" i="2"/>
  <c r="AX1853" i="2"/>
  <c r="AX1852" i="2"/>
  <c r="AX1851" i="2"/>
  <c r="AX1850" i="2"/>
  <c r="AX1849" i="2"/>
  <c r="AX1848" i="2"/>
  <c r="AX1847" i="2"/>
  <c r="AX1846" i="2"/>
  <c r="AX1845" i="2"/>
  <c r="AX1844" i="2"/>
  <c r="AX1843" i="2"/>
  <c r="AX1842" i="2"/>
  <c r="AX1841" i="2"/>
  <c r="AX1840" i="2"/>
  <c r="AX1839" i="2"/>
  <c r="AX1838" i="2"/>
  <c r="AX1837" i="2"/>
  <c r="AX1836" i="2"/>
  <c r="AX1835" i="2"/>
  <c r="AX1834" i="2"/>
  <c r="AX1833" i="2"/>
  <c r="AX1832" i="2"/>
  <c r="AX1831" i="2"/>
  <c r="AX1830" i="2"/>
  <c r="AX1829" i="2"/>
  <c r="AX1828" i="2"/>
  <c r="AX1827" i="2"/>
  <c r="AX1826" i="2"/>
  <c r="AX1825" i="2"/>
  <c r="AX1824" i="2"/>
  <c r="AX1823" i="2"/>
  <c r="AX1822" i="2"/>
  <c r="AX1821" i="2"/>
  <c r="AX1820" i="2"/>
  <c r="AX1819" i="2"/>
  <c r="AX1818" i="2"/>
  <c r="AX1817" i="2"/>
  <c r="AX1816" i="2"/>
  <c r="AX1815" i="2"/>
  <c r="AX1814" i="2"/>
  <c r="AX1813" i="2"/>
  <c r="AX1812" i="2"/>
  <c r="AX1811" i="2"/>
  <c r="AX1810" i="2"/>
  <c r="AX1809" i="2"/>
  <c r="AX1808" i="2"/>
  <c r="AX1807" i="2"/>
  <c r="AX1806" i="2"/>
  <c r="AX1805" i="2"/>
  <c r="AX1804" i="2"/>
  <c r="AX1803" i="2"/>
  <c r="AX1802" i="2"/>
  <c r="AX1801" i="2"/>
  <c r="AX1800" i="2"/>
  <c r="AX1799" i="2"/>
  <c r="AX1798" i="2"/>
  <c r="AX1797" i="2"/>
  <c r="AX1796" i="2"/>
  <c r="AX1795" i="2"/>
  <c r="AX1794" i="2"/>
  <c r="AX1793" i="2"/>
  <c r="AX1792" i="2"/>
  <c r="AX1791" i="2"/>
  <c r="AX1790" i="2"/>
  <c r="AX1789" i="2"/>
  <c r="AX1788" i="2"/>
  <c r="AX1787" i="2"/>
  <c r="AX1786" i="2"/>
  <c r="AX1785" i="2"/>
  <c r="AX1784" i="2"/>
  <c r="AX1783" i="2"/>
  <c r="AX1782" i="2"/>
  <c r="AX1781" i="2"/>
  <c r="AX1780" i="2"/>
  <c r="AX1779" i="2"/>
  <c r="AX1778" i="2"/>
  <c r="AX1777" i="2"/>
  <c r="AX1776" i="2"/>
  <c r="AX1775" i="2"/>
  <c r="AX1774" i="2"/>
  <c r="AX1773" i="2"/>
  <c r="AX1772" i="2"/>
  <c r="AX1771" i="2"/>
  <c r="AX1770" i="2"/>
  <c r="AX1769" i="2"/>
  <c r="AX1768" i="2"/>
  <c r="AX1767" i="2"/>
  <c r="AX1766" i="2"/>
  <c r="AX1765" i="2"/>
  <c r="AX1764" i="2"/>
  <c r="AX1763" i="2"/>
  <c r="AX1762" i="2"/>
  <c r="AX1761" i="2"/>
  <c r="AX1760" i="2"/>
  <c r="AX1759" i="2"/>
  <c r="AX1758" i="2"/>
  <c r="AX1757" i="2"/>
  <c r="AX1756" i="2"/>
  <c r="AX1755" i="2"/>
  <c r="AX1754" i="2"/>
  <c r="AX1753" i="2"/>
  <c r="AX1752" i="2"/>
  <c r="AX1751" i="2"/>
  <c r="AX1750" i="2"/>
  <c r="AX1749" i="2"/>
  <c r="AX1748" i="2"/>
  <c r="AX1747" i="2"/>
  <c r="AX1746" i="2"/>
  <c r="AX1745" i="2"/>
  <c r="AX1744" i="2"/>
  <c r="AX1743" i="2"/>
  <c r="AX1742" i="2"/>
  <c r="AX1741" i="2"/>
  <c r="AX1740" i="2"/>
  <c r="AX1739" i="2"/>
  <c r="AX1738" i="2"/>
  <c r="AX1737" i="2"/>
  <c r="AX1736" i="2"/>
  <c r="AX1735" i="2"/>
  <c r="AX1734" i="2"/>
  <c r="AX1733" i="2"/>
  <c r="AX1732" i="2"/>
  <c r="AX1731" i="2"/>
  <c r="AX1730" i="2"/>
  <c r="AX1729" i="2"/>
  <c r="AX1728" i="2"/>
  <c r="AX1727" i="2"/>
  <c r="AX1726" i="2"/>
  <c r="AX1725" i="2"/>
  <c r="AX1724" i="2"/>
  <c r="AX1723" i="2"/>
  <c r="AX1722" i="2"/>
  <c r="AX1721" i="2"/>
  <c r="AX1720" i="2"/>
  <c r="AX1719" i="2"/>
  <c r="AX1718" i="2"/>
  <c r="AX1717" i="2"/>
  <c r="AX1716" i="2"/>
  <c r="AX1715" i="2"/>
  <c r="AX1714" i="2"/>
  <c r="AX1713" i="2"/>
  <c r="AX1712" i="2"/>
  <c r="AX1711" i="2"/>
  <c r="AX1710" i="2"/>
  <c r="AX1709" i="2"/>
  <c r="AX1708" i="2"/>
  <c r="AX1707" i="2"/>
  <c r="AX1706" i="2"/>
  <c r="AX1705" i="2"/>
  <c r="AX1704" i="2"/>
  <c r="AX1703" i="2"/>
  <c r="AX1702" i="2"/>
  <c r="AX1701" i="2"/>
  <c r="AX1700" i="2"/>
  <c r="AX1699" i="2"/>
  <c r="AX1698" i="2"/>
  <c r="AX1697" i="2"/>
  <c r="AX1696" i="2"/>
  <c r="AX1695" i="2"/>
  <c r="AX1694" i="2"/>
  <c r="AX1693" i="2"/>
  <c r="AX1692" i="2"/>
  <c r="AX1691" i="2"/>
  <c r="AX1690" i="2"/>
  <c r="AX1689" i="2"/>
  <c r="AX1688" i="2"/>
  <c r="AX1687" i="2"/>
  <c r="AX1686" i="2"/>
  <c r="AX1685" i="2"/>
  <c r="AX1684" i="2"/>
  <c r="AX1683" i="2"/>
  <c r="AX1682" i="2"/>
  <c r="AX1681" i="2"/>
  <c r="AX1680" i="2"/>
  <c r="AX1679" i="2"/>
  <c r="AX1678" i="2"/>
  <c r="AX1677" i="2"/>
  <c r="AX1676" i="2"/>
  <c r="AX1675" i="2"/>
  <c r="AX1674" i="2"/>
  <c r="AX1673" i="2"/>
  <c r="AX1672" i="2"/>
  <c r="AX1671" i="2"/>
  <c r="AX1670" i="2"/>
  <c r="AX1669" i="2"/>
  <c r="AX1668" i="2"/>
  <c r="AX1667" i="2"/>
  <c r="AX1666" i="2"/>
  <c r="AX1665" i="2"/>
  <c r="AX1664" i="2"/>
  <c r="AX1663" i="2"/>
  <c r="AX1662" i="2"/>
  <c r="AX1661" i="2"/>
  <c r="AX1660" i="2"/>
  <c r="AX1659" i="2"/>
  <c r="AX1658" i="2"/>
  <c r="AX1657" i="2"/>
  <c r="AX1656" i="2"/>
  <c r="AX1655" i="2"/>
  <c r="AX1654" i="2"/>
  <c r="AX1653" i="2"/>
  <c r="AX1652" i="2"/>
  <c r="AX1651" i="2"/>
  <c r="AX1650" i="2"/>
  <c r="AX1649" i="2"/>
  <c r="AX1648" i="2"/>
  <c r="AX1647" i="2"/>
  <c r="AX1646" i="2"/>
  <c r="AX1645" i="2"/>
  <c r="AX1644" i="2"/>
  <c r="AX1643" i="2"/>
  <c r="AX1642" i="2"/>
  <c r="AX1641" i="2"/>
  <c r="AX1640" i="2"/>
  <c r="AX1639" i="2"/>
  <c r="AX1638" i="2"/>
  <c r="AX1637" i="2"/>
  <c r="AX1636" i="2"/>
  <c r="AX1635" i="2"/>
  <c r="AX1634" i="2"/>
  <c r="AX1633" i="2"/>
  <c r="AX1632" i="2"/>
  <c r="AX1631" i="2"/>
  <c r="AX1630" i="2"/>
  <c r="AX1629" i="2"/>
  <c r="AX1628" i="2"/>
  <c r="AX1627" i="2"/>
  <c r="AX1626" i="2"/>
  <c r="AX1625" i="2"/>
  <c r="AX1624" i="2"/>
  <c r="AX1623" i="2"/>
  <c r="AX1622" i="2"/>
  <c r="AX1621" i="2"/>
  <c r="AX1620" i="2"/>
  <c r="AX1619" i="2"/>
  <c r="AX1618" i="2"/>
  <c r="AX1617" i="2"/>
  <c r="AX1616" i="2"/>
  <c r="AX1615" i="2"/>
  <c r="AX1614" i="2"/>
  <c r="AX1613" i="2"/>
  <c r="AX1612" i="2"/>
  <c r="AX1611" i="2"/>
  <c r="AX1610" i="2"/>
  <c r="AX1609" i="2"/>
  <c r="AX1608" i="2"/>
  <c r="AX1607" i="2"/>
  <c r="AX1606" i="2"/>
  <c r="AX1605" i="2"/>
  <c r="AX1604" i="2"/>
  <c r="AX1603" i="2"/>
  <c r="AX1602" i="2"/>
  <c r="AX1601" i="2"/>
  <c r="AX1600" i="2"/>
  <c r="AX1599" i="2"/>
  <c r="AX1598" i="2"/>
  <c r="AX1597" i="2"/>
  <c r="AX1596" i="2"/>
  <c r="AX1595" i="2"/>
  <c r="AX1594" i="2"/>
  <c r="AX1593" i="2"/>
  <c r="AX1592" i="2"/>
  <c r="AX1591" i="2"/>
  <c r="AX1590" i="2"/>
  <c r="AX1589" i="2"/>
  <c r="AX1588" i="2"/>
  <c r="AX1587" i="2"/>
  <c r="AX1586" i="2"/>
  <c r="AX1585" i="2"/>
  <c r="AX1584" i="2"/>
  <c r="AX1583" i="2"/>
  <c r="AX1582" i="2"/>
  <c r="AX1581" i="2"/>
  <c r="AX1580" i="2"/>
  <c r="AX1579" i="2"/>
  <c r="AX1578" i="2"/>
  <c r="AX1577" i="2"/>
  <c r="AX1576" i="2"/>
  <c r="AX1575" i="2"/>
  <c r="AX1574" i="2"/>
  <c r="AX1573" i="2"/>
  <c r="AX1572" i="2"/>
  <c r="AX1571" i="2"/>
  <c r="AX1570" i="2"/>
  <c r="AX1569" i="2"/>
  <c r="AX1568" i="2"/>
  <c r="AX1567" i="2"/>
  <c r="AX1566" i="2"/>
  <c r="AX1565" i="2"/>
  <c r="AX1564" i="2"/>
  <c r="AX1563" i="2"/>
  <c r="AX1562" i="2"/>
  <c r="AX1561" i="2"/>
  <c r="AX1560" i="2"/>
  <c r="AX1559" i="2"/>
  <c r="AX1558" i="2"/>
  <c r="AX1557" i="2"/>
  <c r="AX1556" i="2"/>
  <c r="AX1555" i="2"/>
  <c r="AX1554" i="2"/>
  <c r="AX1553" i="2"/>
  <c r="AX1552" i="2"/>
  <c r="AX1551" i="2"/>
  <c r="AX1550" i="2"/>
  <c r="AX1549" i="2"/>
  <c r="AX1548" i="2"/>
  <c r="AX1547" i="2"/>
  <c r="AX1546" i="2"/>
  <c r="AX1545" i="2"/>
  <c r="AX1544" i="2"/>
  <c r="AX1543" i="2"/>
  <c r="AX1542" i="2"/>
  <c r="AX1541" i="2"/>
  <c r="AX1540" i="2"/>
  <c r="AX1539" i="2"/>
  <c r="AX1538" i="2"/>
  <c r="AX1537" i="2"/>
  <c r="AX1536" i="2"/>
  <c r="AX1535" i="2"/>
  <c r="AX1534" i="2"/>
  <c r="AX1533" i="2"/>
  <c r="AX1532" i="2"/>
  <c r="AX1531" i="2"/>
  <c r="AX1530" i="2"/>
  <c r="AX1529" i="2"/>
  <c r="AX1528" i="2"/>
  <c r="AX1527" i="2"/>
  <c r="AX1526" i="2"/>
  <c r="AX1525" i="2"/>
  <c r="AX1524" i="2"/>
  <c r="AX1523" i="2"/>
  <c r="AX1522" i="2"/>
  <c r="AX1521" i="2"/>
  <c r="AX1520" i="2"/>
  <c r="AX1519" i="2"/>
  <c r="AX1518" i="2"/>
  <c r="AX1517" i="2"/>
  <c r="AX1516" i="2"/>
  <c r="AX1515" i="2"/>
  <c r="AX1514" i="2"/>
  <c r="AX1513" i="2"/>
  <c r="AX1512" i="2"/>
  <c r="AX1511" i="2"/>
  <c r="AX1510" i="2"/>
  <c r="AX1509" i="2"/>
  <c r="AX1508" i="2"/>
  <c r="AX1507" i="2"/>
  <c r="AX1506" i="2"/>
  <c r="AX1505" i="2"/>
  <c r="AX1504" i="2"/>
  <c r="AX1503" i="2"/>
  <c r="AX1502" i="2"/>
  <c r="AX1501" i="2"/>
  <c r="AX1500" i="2"/>
  <c r="AX1499" i="2"/>
  <c r="AX1498" i="2"/>
  <c r="AX1497" i="2"/>
  <c r="AX1496" i="2"/>
  <c r="AX1495" i="2"/>
  <c r="AX1494" i="2"/>
  <c r="AX1493" i="2"/>
  <c r="AX1492" i="2"/>
  <c r="AX1491" i="2"/>
  <c r="AX1490" i="2"/>
  <c r="AX1489" i="2"/>
  <c r="AX1488" i="2"/>
  <c r="AX1487" i="2"/>
  <c r="AX1486" i="2"/>
  <c r="AX1485" i="2"/>
  <c r="AX1484" i="2"/>
  <c r="AX1483" i="2"/>
  <c r="AX1482" i="2"/>
  <c r="AX1481" i="2"/>
  <c r="AX1480" i="2"/>
  <c r="AX1479" i="2"/>
  <c r="AX1478" i="2"/>
  <c r="AX1477" i="2"/>
  <c r="AX1476" i="2"/>
  <c r="AX1475" i="2"/>
  <c r="AX1474" i="2"/>
  <c r="AX1473" i="2"/>
  <c r="AX1472" i="2"/>
  <c r="AX1471" i="2"/>
  <c r="AX1470" i="2"/>
  <c r="AX1469" i="2"/>
  <c r="AX1468" i="2"/>
  <c r="AX1467" i="2"/>
  <c r="AX1466" i="2"/>
  <c r="AX1465" i="2"/>
  <c r="AX1464" i="2"/>
  <c r="AX1463" i="2"/>
  <c r="AX1462" i="2"/>
  <c r="AX1461" i="2"/>
  <c r="AX1460" i="2"/>
  <c r="AX1459" i="2"/>
  <c r="AX1458" i="2"/>
  <c r="AX1457" i="2"/>
  <c r="AX1456" i="2"/>
  <c r="AX1455" i="2"/>
  <c r="AX1454" i="2"/>
  <c r="AX1453" i="2"/>
  <c r="AX1452" i="2"/>
  <c r="AX1451" i="2"/>
  <c r="AX1450" i="2"/>
  <c r="AX1449" i="2"/>
  <c r="AX1448" i="2"/>
  <c r="AX1447" i="2"/>
  <c r="AX1446" i="2"/>
  <c r="AX1445" i="2"/>
  <c r="AX1444" i="2"/>
  <c r="AX1443" i="2"/>
  <c r="AX1442" i="2"/>
  <c r="AX1441" i="2"/>
  <c r="AX1440" i="2"/>
  <c r="AX1439" i="2"/>
  <c r="AX1438" i="2"/>
  <c r="AX1437" i="2"/>
  <c r="AX1436" i="2"/>
  <c r="AX1435" i="2"/>
  <c r="AX1434" i="2"/>
  <c r="AX1433" i="2"/>
  <c r="AX1432" i="2"/>
  <c r="AX1431" i="2"/>
  <c r="AX1430" i="2"/>
  <c r="AX1429" i="2"/>
  <c r="AX1428" i="2"/>
  <c r="AX1427" i="2"/>
  <c r="AX1426" i="2"/>
  <c r="AX1425" i="2"/>
  <c r="AX1424" i="2"/>
  <c r="AX1423" i="2"/>
  <c r="AX1422" i="2"/>
  <c r="AX1421" i="2"/>
  <c r="AX1420" i="2"/>
  <c r="AX1419" i="2"/>
  <c r="AX1418" i="2"/>
  <c r="AX1417" i="2"/>
  <c r="AX1416" i="2"/>
  <c r="AX1415" i="2"/>
  <c r="AX1414" i="2"/>
  <c r="AX1413" i="2"/>
  <c r="AX1412" i="2"/>
  <c r="AX1411" i="2"/>
  <c r="AX1410" i="2"/>
  <c r="AX1409" i="2"/>
  <c r="AX1408" i="2"/>
  <c r="AX1407" i="2"/>
  <c r="AX1406" i="2"/>
  <c r="AX1405" i="2"/>
  <c r="AX1404" i="2"/>
  <c r="AX1403" i="2"/>
  <c r="AX1402" i="2"/>
  <c r="AX1401" i="2"/>
  <c r="AX1400" i="2"/>
  <c r="AX1399" i="2"/>
  <c r="AX1398" i="2"/>
  <c r="AX1397" i="2"/>
  <c r="AX1396" i="2"/>
  <c r="AX1395" i="2"/>
  <c r="AX1394" i="2"/>
  <c r="AX1393" i="2"/>
  <c r="AX1392" i="2"/>
  <c r="AX1391" i="2"/>
  <c r="AX1390" i="2"/>
  <c r="AX1389" i="2"/>
  <c r="AX1388" i="2"/>
  <c r="AX1387" i="2"/>
  <c r="AX1386" i="2"/>
  <c r="AX1385" i="2"/>
  <c r="AX1384" i="2"/>
  <c r="AX1383" i="2"/>
  <c r="AX1382" i="2"/>
  <c r="AX1381" i="2"/>
  <c r="AX1380" i="2"/>
  <c r="AX1379" i="2"/>
  <c r="AX1378" i="2"/>
  <c r="AX1377" i="2"/>
  <c r="AX1376" i="2"/>
  <c r="AX1375" i="2"/>
  <c r="AX1374" i="2"/>
  <c r="AX1373" i="2"/>
  <c r="AX1372" i="2"/>
  <c r="AX1371" i="2"/>
  <c r="AX1370" i="2"/>
  <c r="AX1369" i="2"/>
  <c r="AX1368" i="2"/>
  <c r="AX1367" i="2"/>
  <c r="AX1366" i="2"/>
  <c r="AX1365" i="2"/>
  <c r="AX1364" i="2"/>
  <c r="AX1363" i="2"/>
  <c r="AX1362" i="2"/>
  <c r="AX1361" i="2"/>
  <c r="AX1360" i="2"/>
  <c r="AX1359" i="2"/>
  <c r="AX1358" i="2"/>
  <c r="AX1357" i="2"/>
  <c r="AX1356" i="2"/>
  <c r="AX1355" i="2"/>
  <c r="AX1354" i="2"/>
  <c r="AX1353" i="2"/>
  <c r="AX1352" i="2"/>
  <c r="AX1351" i="2"/>
  <c r="AX1350" i="2"/>
  <c r="AX1349" i="2"/>
  <c r="AX1348" i="2"/>
  <c r="AX1347" i="2"/>
  <c r="AX1346" i="2"/>
  <c r="AX1345" i="2"/>
  <c r="AX1344" i="2"/>
  <c r="AX1343" i="2"/>
  <c r="AX1342" i="2"/>
  <c r="AX1341" i="2"/>
  <c r="AX1340" i="2"/>
  <c r="AX1339" i="2"/>
  <c r="AX1338" i="2"/>
  <c r="AX1337" i="2"/>
  <c r="AX1336" i="2"/>
  <c r="AX1335" i="2"/>
  <c r="AX1334" i="2"/>
  <c r="AX1333" i="2"/>
  <c r="AX1332" i="2"/>
  <c r="AX1331" i="2"/>
  <c r="AX1330" i="2"/>
  <c r="AX1329" i="2"/>
  <c r="AX1328" i="2"/>
  <c r="AX1327" i="2"/>
  <c r="AX1326" i="2"/>
  <c r="AX1325" i="2"/>
  <c r="AX1324" i="2"/>
  <c r="AX1323" i="2"/>
  <c r="AX1322" i="2"/>
  <c r="AX1321" i="2"/>
  <c r="AX1320" i="2"/>
  <c r="AX1319" i="2"/>
  <c r="AX1318" i="2"/>
  <c r="AX1317" i="2"/>
  <c r="AX1316" i="2"/>
  <c r="AX1315" i="2"/>
  <c r="AX1314" i="2"/>
  <c r="AX1313" i="2"/>
  <c r="AX1312" i="2"/>
  <c r="AX1311" i="2"/>
  <c r="AX1310" i="2"/>
  <c r="AX1309" i="2"/>
  <c r="AX1308" i="2"/>
  <c r="AX1307" i="2"/>
  <c r="AX1306" i="2"/>
  <c r="AX1305" i="2"/>
  <c r="AX1304" i="2"/>
  <c r="AX1303" i="2"/>
  <c r="AX1302" i="2"/>
  <c r="AX1301" i="2"/>
  <c r="AX1300" i="2"/>
  <c r="AX1299" i="2"/>
  <c r="AX1298" i="2"/>
  <c r="AX1297" i="2"/>
  <c r="AX1296" i="2"/>
  <c r="AX1295" i="2"/>
  <c r="AX1294" i="2"/>
  <c r="AX1293" i="2"/>
  <c r="AX1292" i="2"/>
  <c r="AX1291" i="2"/>
  <c r="AX1290" i="2"/>
  <c r="AX1289" i="2"/>
  <c r="AX1288" i="2"/>
  <c r="AX1287" i="2"/>
  <c r="AX1286" i="2"/>
  <c r="AX1285" i="2"/>
  <c r="AX1284" i="2"/>
  <c r="AX1283" i="2"/>
  <c r="AX1282" i="2"/>
  <c r="AX1281" i="2"/>
  <c r="AX1280" i="2"/>
  <c r="AX1279" i="2"/>
  <c r="AX1278" i="2"/>
  <c r="AX1277" i="2"/>
  <c r="AX1276" i="2"/>
  <c r="AX1275" i="2"/>
  <c r="AX1274" i="2"/>
  <c r="AX1273" i="2"/>
  <c r="AX1272" i="2"/>
  <c r="AX1271" i="2"/>
  <c r="AX1270" i="2"/>
  <c r="AX1269" i="2"/>
  <c r="AX1268" i="2"/>
  <c r="AX1267" i="2"/>
  <c r="AX1266" i="2"/>
  <c r="AX1265" i="2"/>
  <c r="AX1264" i="2"/>
  <c r="AX1263" i="2"/>
  <c r="AX1262" i="2"/>
  <c r="AX1261" i="2"/>
  <c r="AX1260" i="2"/>
  <c r="AX1259" i="2"/>
  <c r="AX1258" i="2"/>
  <c r="AX1257" i="2"/>
  <c r="AX1256" i="2"/>
  <c r="AX1255" i="2"/>
  <c r="AX1254" i="2"/>
  <c r="AX1253" i="2"/>
  <c r="AX1252" i="2"/>
  <c r="AX1251" i="2"/>
  <c r="AX1250" i="2"/>
  <c r="AX1249" i="2"/>
  <c r="AX1248" i="2"/>
  <c r="AX1247" i="2"/>
  <c r="AX1246" i="2"/>
  <c r="AX1245" i="2"/>
  <c r="AX1244" i="2"/>
  <c r="AX1243" i="2"/>
  <c r="AX1242" i="2"/>
  <c r="AX1241" i="2"/>
  <c r="AX1240" i="2"/>
  <c r="AX1239" i="2"/>
  <c r="AX1238" i="2"/>
  <c r="AX1237" i="2"/>
  <c r="AX1236" i="2"/>
  <c r="AX1235" i="2"/>
  <c r="AX1234" i="2"/>
  <c r="AX1233" i="2"/>
  <c r="AX1232" i="2"/>
  <c r="AX1231" i="2"/>
  <c r="AX1230" i="2"/>
  <c r="AX1229" i="2"/>
  <c r="AX1228" i="2"/>
  <c r="AX1227" i="2"/>
  <c r="AX1226" i="2"/>
  <c r="AX1225" i="2"/>
  <c r="AX1224" i="2"/>
  <c r="AX1223" i="2"/>
  <c r="AX1222" i="2"/>
  <c r="AX1221" i="2"/>
  <c r="AX1220" i="2"/>
  <c r="AX1219" i="2"/>
  <c r="AX1218" i="2"/>
  <c r="AX1217" i="2"/>
  <c r="AX1216" i="2"/>
  <c r="AX1215" i="2"/>
  <c r="AX1214" i="2"/>
  <c r="AX1213" i="2"/>
  <c r="AX1212" i="2"/>
  <c r="AX1211" i="2"/>
  <c r="AX1210" i="2"/>
  <c r="AX1209" i="2"/>
  <c r="AX1208" i="2"/>
  <c r="AX1207" i="2"/>
  <c r="AX1206" i="2"/>
  <c r="AX1205" i="2"/>
  <c r="AX1204" i="2"/>
  <c r="AX1203" i="2"/>
  <c r="AX1202" i="2"/>
  <c r="AX1201" i="2"/>
  <c r="AX1200" i="2"/>
  <c r="AX1199" i="2"/>
  <c r="AX1198" i="2"/>
  <c r="AX1197" i="2"/>
  <c r="AX1196" i="2"/>
  <c r="AX1195" i="2"/>
  <c r="AX1194" i="2"/>
  <c r="AX1193" i="2"/>
  <c r="AX1192" i="2"/>
  <c r="AX1191" i="2"/>
  <c r="AX1190" i="2"/>
  <c r="AX1189" i="2"/>
  <c r="AX1188" i="2"/>
  <c r="AX1187" i="2"/>
  <c r="AX1186" i="2"/>
  <c r="AX1185" i="2"/>
  <c r="AX1184" i="2"/>
  <c r="AX1183" i="2"/>
  <c r="AX1182" i="2"/>
  <c r="AX1181" i="2"/>
  <c r="AX1180" i="2"/>
  <c r="AX1179" i="2"/>
  <c r="AX1178" i="2"/>
  <c r="AX1177" i="2"/>
  <c r="AX1176" i="2"/>
  <c r="AX1175" i="2"/>
  <c r="AX1174" i="2"/>
  <c r="AX1173" i="2"/>
  <c r="AX1172" i="2"/>
  <c r="AX1171" i="2"/>
  <c r="AX1170" i="2"/>
  <c r="AX1169" i="2"/>
  <c r="AX1168" i="2"/>
  <c r="AX1167" i="2"/>
  <c r="AX1166" i="2"/>
  <c r="AX1165" i="2"/>
  <c r="AX1164" i="2"/>
  <c r="AX1163" i="2"/>
  <c r="AX1162" i="2"/>
  <c r="AX1161" i="2"/>
  <c r="AX1160" i="2"/>
  <c r="AX1159" i="2"/>
  <c r="AX1158" i="2"/>
  <c r="AX1157" i="2"/>
  <c r="AX1156" i="2"/>
  <c r="AX1155" i="2"/>
  <c r="AX1154" i="2"/>
  <c r="AX1153" i="2"/>
  <c r="AX1152" i="2"/>
  <c r="AX1151" i="2"/>
  <c r="AX1150" i="2"/>
  <c r="AX1149" i="2"/>
  <c r="AX1148" i="2"/>
  <c r="AX1147" i="2"/>
  <c r="AX1146" i="2"/>
  <c r="AX1145" i="2"/>
  <c r="AX1144" i="2"/>
  <c r="AX1143" i="2"/>
  <c r="AX1142" i="2"/>
  <c r="AX1141" i="2"/>
  <c r="AX1140" i="2"/>
  <c r="AX1139" i="2"/>
  <c r="AX1138" i="2"/>
  <c r="AX1137" i="2"/>
  <c r="AX1136" i="2"/>
  <c r="AX1135" i="2"/>
  <c r="AX1134" i="2"/>
  <c r="AX1133" i="2"/>
  <c r="AX1132" i="2"/>
  <c r="AX1131" i="2"/>
  <c r="AX1130" i="2"/>
  <c r="AX1129" i="2"/>
  <c r="AX1128" i="2"/>
  <c r="AX1127" i="2"/>
  <c r="AX1126" i="2"/>
  <c r="AX1125" i="2"/>
  <c r="AX1124" i="2"/>
  <c r="AX1123" i="2"/>
  <c r="AX1122" i="2"/>
  <c r="AX1121" i="2"/>
  <c r="AX1120" i="2"/>
  <c r="AX1119" i="2"/>
  <c r="AX1118" i="2"/>
  <c r="AX1117" i="2"/>
  <c r="AX1116" i="2"/>
  <c r="AX1115" i="2"/>
  <c r="AX1114" i="2"/>
  <c r="AX1113" i="2"/>
  <c r="AX1112" i="2"/>
  <c r="AX1111" i="2"/>
  <c r="AX1110" i="2"/>
  <c r="AX1109" i="2"/>
  <c r="AX1108" i="2"/>
  <c r="AX1107" i="2"/>
  <c r="AX1106" i="2"/>
  <c r="AX1105" i="2"/>
  <c r="AX1104" i="2"/>
  <c r="AX1103" i="2"/>
  <c r="AX1102" i="2"/>
  <c r="AX1101" i="2"/>
  <c r="AX1100" i="2"/>
  <c r="AX1099" i="2"/>
  <c r="AX1098" i="2"/>
  <c r="AX1097" i="2"/>
  <c r="AX1096" i="2"/>
  <c r="AX1095" i="2"/>
  <c r="AX1094" i="2"/>
  <c r="AX1093" i="2"/>
  <c r="AX1092" i="2"/>
  <c r="AX1091" i="2"/>
  <c r="AX1090" i="2"/>
  <c r="AX1089" i="2"/>
  <c r="AX1088" i="2"/>
  <c r="AX1087" i="2"/>
  <c r="AX1086" i="2"/>
  <c r="AX1085" i="2"/>
  <c r="AX1084" i="2"/>
  <c r="AX1083" i="2"/>
  <c r="AX1082" i="2"/>
  <c r="AX1081" i="2"/>
  <c r="AX1080" i="2"/>
  <c r="AX1079" i="2"/>
  <c r="AX1078" i="2"/>
  <c r="AX1077" i="2"/>
  <c r="AX1076" i="2"/>
  <c r="AX1075" i="2"/>
  <c r="AX1074" i="2"/>
  <c r="AX1073" i="2"/>
  <c r="AX1072" i="2"/>
  <c r="AX1071" i="2"/>
  <c r="AX1070" i="2"/>
  <c r="AX1069" i="2"/>
  <c r="AX1068" i="2"/>
  <c r="AX1067" i="2"/>
  <c r="AX1066" i="2"/>
  <c r="AX1065" i="2"/>
  <c r="AX1064" i="2"/>
  <c r="AX1063" i="2"/>
  <c r="AX1062" i="2"/>
  <c r="AX1061" i="2"/>
  <c r="AX1060" i="2"/>
  <c r="AX1059" i="2"/>
  <c r="AX1058" i="2"/>
  <c r="AX1057" i="2"/>
  <c r="AX1056" i="2"/>
  <c r="AX1055" i="2"/>
  <c r="AX1054" i="2"/>
  <c r="AX1053" i="2"/>
  <c r="AX1052" i="2"/>
  <c r="AX1051" i="2"/>
  <c r="AX1050" i="2"/>
  <c r="AX1049" i="2"/>
  <c r="AX1048" i="2"/>
  <c r="AX1047" i="2"/>
  <c r="AX1046" i="2"/>
  <c r="AX1045" i="2"/>
  <c r="AX1044" i="2"/>
  <c r="AX1043" i="2"/>
  <c r="AX1042" i="2"/>
  <c r="AX1041" i="2"/>
  <c r="AX1040" i="2"/>
  <c r="AX1039" i="2"/>
  <c r="AX1038" i="2"/>
  <c r="AX1037" i="2"/>
  <c r="AX1036" i="2"/>
  <c r="AX1035" i="2"/>
  <c r="AX1034" i="2"/>
  <c r="AX1033" i="2"/>
  <c r="AX1032" i="2"/>
  <c r="AX1031" i="2"/>
  <c r="AX1030" i="2"/>
  <c r="AX1029" i="2"/>
  <c r="AX1028" i="2"/>
  <c r="AX1027" i="2"/>
  <c r="AX1026" i="2"/>
  <c r="AX1025" i="2"/>
  <c r="AX1024" i="2"/>
  <c r="AX1023" i="2"/>
  <c r="AX1022" i="2"/>
  <c r="AX1021" i="2"/>
  <c r="AX1020" i="2"/>
  <c r="AX1019" i="2"/>
  <c r="AX1018" i="2"/>
  <c r="AX1017" i="2"/>
  <c r="AX1016" i="2"/>
  <c r="AX1015" i="2"/>
  <c r="AX1014" i="2"/>
  <c r="AX1013" i="2"/>
  <c r="AX1012" i="2"/>
  <c r="AX1011" i="2"/>
  <c r="AX1010" i="2"/>
  <c r="AX1009" i="2"/>
  <c r="AX1008" i="2"/>
  <c r="AX1007" i="2"/>
  <c r="AX1006" i="2"/>
  <c r="AX1005" i="2"/>
  <c r="AX1004" i="2"/>
  <c r="AX1003" i="2"/>
  <c r="AX1002" i="2"/>
  <c r="AX1001" i="2"/>
  <c r="AX1000" i="2"/>
  <c r="AX999" i="2"/>
  <c r="AX998" i="2"/>
  <c r="AX997" i="2"/>
  <c r="AX996" i="2"/>
  <c r="AX995" i="2"/>
  <c r="AX994" i="2"/>
  <c r="AX993" i="2"/>
  <c r="AX992" i="2"/>
  <c r="AX991" i="2"/>
  <c r="AX990" i="2"/>
  <c r="AX989" i="2"/>
  <c r="AX988" i="2"/>
  <c r="AX987" i="2"/>
  <c r="AX986" i="2"/>
  <c r="AX985" i="2"/>
  <c r="AX984" i="2"/>
  <c r="AX983" i="2"/>
  <c r="AX982" i="2"/>
  <c r="AX981" i="2"/>
  <c r="AX980" i="2"/>
  <c r="AX979" i="2"/>
  <c r="AX978" i="2"/>
  <c r="AX977" i="2"/>
  <c r="AX976" i="2"/>
  <c r="AX975" i="2"/>
  <c r="AX974" i="2"/>
  <c r="AX973" i="2"/>
  <c r="AX972" i="2"/>
  <c r="AX971" i="2"/>
  <c r="AX970" i="2"/>
  <c r="AX969" i="2"/>
  <c r="AX968" i="2"/>
  <c r="AX967" i="2"/>
  <c r="AX966" i="2"/>
  <c r="AX965" i="2"/>
  <c r="AX964" i="2"/>
  <c r="AX963" i="2"/>
  <c r="AX962" i="2"/>
  <c r="AX961" i="2"/>
  <c r="AX960" i="2"/>
  <c r="AX959" i="2"/>
  <c r="AX958" i="2"/>
  <c r="AX957" i="2"/>
  <c r="AX956" i="2"/>
  <c r="AX955" i="2"/>
  <c r="AX954" i="2"/>
  <c r="AX953" i="2"/>
  <c r="AX952" i="2"/>
  <c r="AX951" i="2"/>
  <c r="AX950" i="2"/>
  <c r="AX949" i="2"/>
  <c r="AX948" i="2"/>
  <c r="AX947" i="2"/>
  <c r="AX946" i="2"/>
  <c r="AX945" i="2"/>
  <c r="AX944" i="2"/>
  <c r="AX943" i="2"/>
  <c r="AX942" i="2"/>
  <c r="AX941" i="2"/>
  <c r="AX940" i="2"/>
  <c r="AX939" i="2"/>
  <c r="AX938" i="2"/>
  <c r="AX937" i="2"/>
  <c r="AX936" i="2"/>
  <c r="AX935" i="2"/>
  <c r="AX934" i="2"/>
  <c r="AX933" i="2"/>
  <c r="AX932" i="2"/>
  <c r="AX931" i="2"/>
  <c r="AX930" i="2"/>
  <c r="AX929" i="2"/>
  <c r="AX928" i="2"/>
  <c r="AX927" i="2"/>
  <c r="AX926" i="2"/>
  <c r="AX925" i="2"/>
  <c r="AX924" i="2"/>
  <c r="AX923" i="2"/>
  <c r="AX922" i="2"/>
  <c r="AX921" i="2"/>
  <c r="AX920" i="2"/>
  <c r="AX919" i="2"/>
  <c r="AX918" i="2"/>
  <c r="AX917" i="2"/>
  <c r="AX916" i="2"/>
  <c r="AX915" i="2"/>
  <c r="AX914" i="2"/>
  <c r="AX913" i="2"/>
  <c r="AX912" i="2"/>
  <c r="AX911" i="2"/>
  <c r="AX910" i="2"/>
  <c r="AX909" i="2"/>
  <c r="AX908" i="2"/>
  <c r="AX907" i="2"/>
  <c r="AX906" i="2"/>
  <c r="AX905" i="2"/>
  <c r="AX904" i="2"/>
  <c r="AX903" i="2"/>
  <c r="AX902" i="2"/>
  <c r="AX901" i="2"/>
  <c r="AX900" i="2"/>
  <c r="AX899" i="2"/>
  <c r="AX898" i="2"/>
  <c r="AX897" i="2"/>
  <c r="AX896" i="2"/>
  <c r="AX895" i="2"/>
  <c r="AX894" i="2"/>
  <c r="AX893" i="2"/>
  <c r="AX892" i="2"/>
  <c r="AX891" i="2"/>
  <c r="AX890" i="2"/>
  <c r="AX889" i="2"/>
  <c r="AX888" i="2"/>
  <c r="AX887" i="2"/>
  <c r="AX886" i="2"/>
  <c r="AX885" i="2"/>
  <c r="AX884" i="2"/>
  <c r="AX883" i="2"/>
  <c r="AX882" i="2"/>
  <c r="AX881" i="2"/>
  <c r="AX880" i="2"/>
  <c r="AX879" i="2"/>
  <c r="AX878" i="2"/>
  <c r="AX877" i="2"/>
  <c r="AX876" i="2"/>
  <c r="AX875" i="2"/>
  <c r="AX874" i="2"/>
  <c r="AX873" i="2"/>
  <c r="AX872" i="2"/>
  <c r="AX871" i="2"/>
  <c r="AX870" i="2"/>
  <c r="AX869" i="2"/>
  <c r="AX868" i="2"/>
  <c r="AX867" i="2"/>
  <c r="AX866" i="2"/>
  <c r="AX865" i="2"/>
  <c r="AX864" i="2"/>
  <c r="AX863" i="2"/>
  <c r="AX862" i="2"/>
  <c r="AX861" i="2"/>
  <c r="AX860" i="2"/>
  <c r="AX859" i="2"/>
  <c r="AX858" i="2"/>
  <c r="AX857" i="2"/>
  <c r="AX856" i="2"/>
  <c r="AX855" i="2"/>
  <c r="AX854" i="2"/>
  <c r="AX853" i="2"/>
  <c r="AX852" i="2"/>
  <c r="AX851" i="2"/>
  <c r="AX850" i="2"/>
  <c r="AX849" i="2"/>
  <c r="AX848" i="2"/>
  <c r="AX847" i="2"/>
  <c r="AX846" i="2"/>
  <c r="AX845" i="2"/>
  <c r="AX844" i="2"/>
  <c r="AX843" i="2"/>
  <c r="AX842" i="2"/>
  <c r="AX841" i="2"/>
  <c r="AX840" i="2"/>
  <c r="AX839" i="2"/>
  <c r="AX838" i="2"/>
  <c r="AX837" i="2"/>
  <c r="AX836" i="2"/>
  <c r="AX835" i="2"/>
  <c r="AX834" i="2"/>
  <c r="AX833" i="2"/>
  <c r="AX832" i="2"/>
  <c r="AX831" i="2"/>
  <c r="AX830" i="2"/>
  <c r="AX829" i="2"/>
  <c r="AX828" i="2"/>
  <c r="AX827" i="2"/>
  <c r="AX826" i="2"/>
  <c r="AX825" i="2"/>
  <c r="AX824" i="2"/>
  <c r="AX823" i="2"/>
  <c r="AX822" i="2"/>
  <c r="AX821" i="2"/>
  <c r="AX820" i="2"/>
  <c r="AX819" i="2"/>
  <c r="AX818" i="2"/>
  <c r="AX817" i="2"/>
  <c r="AX816" i="2"/>
  <c r="AX815" i="2"/>
  <c r="AX814" i="2"/>
  <c r="AX813" i="2"/>
  <c r="AX812" i="2"/>
  <c r="AX811" i="2"/>
  <c r="AX810" i="2"/>
  <c r="AX809" i="2"/>
  <c r="AX808" i="2"/>
  <c r="AX807" i="2"/>
  <c r="AX806" i="2"/>
  <c r="AX805" i="2"/>
  <c r="AX804" i="2"/>
  <c r="AX803" i="2"/>
  <c r="AX802" i="2"/>
  <c r="AX801" i="2"/>
  <c r="AX800" i="2"/>
  <c r="AX799" i="2"/>
  <c r="AX798" i="2"/>
  <c r="AX797" i="2"/>
  <c r="AX796" i="2"/>
  <c r="AX795" i="2"/>
  <c r="AX794" i="2"/>
  <c r="AX793" i="2"/>
  <c r="AX792" i="2"/>
  <c r="AX791" i="2"/>
  <c r="AX790" i="2"/>
  <c r="AX789" i="2"/>
  <c r="AX788" i="2"/>
  <c r="AX787" i="2"/>
  <c r="AX786" i="2"/>
  <c r="AX785" i="2"/>
  <c r="AX784" i="2"/>
  <c r="AX783" i="2"/>
  <c r="AX782" i="2"/>
  <c r="AX781" i="2"/>
  <c r="AX780" i="2"/>
  <c r="AX779" i="2"/>
  <c r="AX778" i="2"/>
  <c r="AX777" i="2"/>
  <c r="AX776" i="2"/>
  <c r="AX775" i="2"/>
  <c r="AX774" i="2"/>
  <c r="AX773" i="2"/>
  <c r="AX772" i="2"/>
  <c r="AX771" i="2"/>
  <c r="AX770" i="2"/>
  <c r="AX769" i="2"/>
  <c r="AX768" i="2"/>
  <c r="AX767" i="2"/>
  <c r="AX766" i="2"/>
  <c r="AX765" i="2"/>
  <c r="AX764" i="2"/>
  <c r="AX763" i="2"/>
  <c r="AX762" i="2"/>
  <c r="AX761" i="2"/>
  <c r="AX760" i="2"/>
  <c r="AX759" i="2"/>
  <c r="AX758" i="2"/>
  <c r="AX757" i="2"/>
  <c r="AX756" i="2"/>
  <c r="AX755" i="2"/>
  <c r="AX754" i="2"/>
  <c r="AX753" i="2"/>
  <c r="AX752" i="2"/>
  <c r="AX751" i="2"/>
  <c r="AX750" i="2"/>
  <c r="AX749" i="2"/>
  <c r="AX748" i="2"/>
  <c r="AX747" i="2"/>
  <c r="AX746" i="2"/>
  <c r="AX745" i="2"/>
  <c r="AX744" i="2"/>
  <c r="AX743" i="2"/>
  <c r="AX742" i="2"/>
  <c r="AX741" i="2"/>
  <c r="AX740" i="2"/>
  <c r="AX739" i="2"/>
  <c r="AX738" i="2"/>
  <c r="AX737" i="2"/>
  <c r="AX736" i="2"/>
  <c r="AX735" i="2"/>
  <c r="AX734" i="2"/>
  <c r="AX733" i="2"/>
  <c r="AX732" i="2"/>
  <c r="AX731" i="2"/>
  <c r="AX730" i="2"/>
  <c r="AX729" i="2"/>
  <c r="AX728" i="2"/>
  <c r="AX727" i="2"/>
  <c r="AX726" i="2"/>
  <c r="AX725" i="2"/>
  <c r="AX724" i="2"/>
  <c r="AX723" i="2"/>
  <c r="AX722" i="2"/>
  <c r="AX721" i="2"/>
  <c r="AX720" i="2"/>
  <c r="AX719" i="2"/>
  <c r="AX718" i="2"/>
  <c r="AX717" i="2"/>
  <c r="AX716" i="2"/>
  <c r="AX715" i="2"/>
  <c r="AX714" i="2"/>
  <c r="AX713" i="2"/>
  <c r="AX712" i="2"/>
  <c r="AX711" i="2"/>
  <c r="AX710" i="2"/>
  <c r="AX709" i="2"/>
  <c r="AX708" i="2"/>
  <c r="AX707" i="2"/>
  <c r="AX706" i="2"/>
  <c r="AX705" i="2"/>
  <c r="AX704" i="2"/>
  <c r="AX703" i="2"/>
  <c r="AX702" i="2"/>
  <c r="AX701" i="2"/>
  <c r="AX700" i="2"/>
  <c r="AX699" i="2"/>
  <c r="AX698" i="2"/>
  <c r="AX697" i="2"/>
  <c r="AX696" i="2"/>
  <c r="AX695" i="2"/>
  <c r="AX694" i="2"/>
  <c r="AX693" i="2"/>
  <c r="AX692" i="2"/>
  <c r="AX691" i="2"/>
  <c r="AX690" i="2"/>
  <c r="AX689" i="2"/>
  <c r="AX688" i="2"/>
  <c r="AX687" i="2"/>
  <c r="AX686" i="2"/>
  <c r="AX685" i="2"/>
  <c r="AX684" i="2"/>
  <c r="AX683" i="2"/>
  <c r="AX682" i="2"/>
  <c r="AX681" i="2"/>
  <c r="AX680" i="2"/>
  <c r="AX679" i="2"/>
  <c r="AX678" i="2"/>
  <c r="AX677" i="2"/>
  <c r="AX676" i="2"/>
  <c r="AX675" i="2"/>
  <c r="AX674" i="2"/>
  <c r="AX673" i="2"/>
  <c r="AX672" i="2"/>
  <c r="AX671" i="2"/>
  <c r="AX670" i="2"/>
  <c r="AX669" i="2"/>
  <c r="AX668" i="2"/>
  <c r="AX667" i="2"/>
  <c r="AX666" i="2"/>
  <c r="AX665" i="2"/>
  <c r="AX664" i="2"/>
  <c r="AX663" i="2"/>
  <c r="AX662" i="2"/>
  <c r="AX661" i="2"/>
  <c r="AX660" i="2"/>
  <c r="AX659" i="2"/>
  <c r="AX658" i="2"/>
  <c r="AX657" i="2"/>
  <c r="AX656" i="2"/>
  <c r="AX655" i="2"/>
  <c r="AX654" i="2"/>
  <c r="AX653" i="2"/>
  <c r="AX652" i="2"/>
  <c r="AX651" i="2"/>
  <c r="AX650" i="2"/>
  <c r="AX649" i="2"/>
  <c r="AX648" i="2"/>
  <c r="AX647" i="2"/>
  <c r="AX646" i="2"/>
  <c r="AX645" i="2"/>
  <c r="AX644" i="2"/>
  <c r="AX643" i="2"/>
  <c r="AX642" i="2"/>
  <c r="AX641" i="2"/>
  <c r="AX640" i="2"/>
  <c r="AX639" i="2"/>
  <c r="AX638" i="2"/>
  <c r="AX637" i="2"/>
  <c r="AX636" i="2"/>
  <c r="AX635" i="2"/>
  <c r="AX634" i="2"/>
  <c r="AX633" i="2"/>
  <c r="AX632" i="2"/>
  <c r="AX631" i="2"/>
  <c r="AX630" i="2"/>
  <c r="AX629" i="2"/>
  <c r="AX628" i="2"/>
  <c r="AX627" i="2"/>
  <c r="AX626" i="2"/>
  <c r="AX625" i="2"/>
  <c r="AX624" i="2"/>
  <c r="AX623" i="2"/>
  <c r="AX622" i="2"/>
  <c r="AX621" i="2"/>
  <c r="AX620" i="2"/>
  <c r="AX619" i="2"/>
  <c r="AX618" i="2"/>
  <c r="AX617" i="2"/>
  <c r="AX616" i="2"/>
  <c r="AX615" i="2"/>
  <c r="AX614" i="2"/>
  <c r="AX613" i="2"/>
  <c r="AX612" i="2"/>
  <c r="AX611" i="2"/>
  <c r="AX610" i="2"/>
  <c r="AX609" i="2"/>
  <c r="AX608" i="2"/>
  <c r="AX607" i="2"/>
  <c r="AX606" i="2"/>
  <c r="AX605" i="2"/>
  <c r="AX604" i="2"/>
  <c r="AX603" i="2"/>
  <c r="AX602" i="2"/>
  <c r="AX601" i="2"/>
  <c r="AX600" i="2"/>
  <c r="AX599" i="2"/>
  <c r="AX598" i="2"/>
  <c r="AX597" i="2"/>
  <c r="AX596" i="2"/>
  <c r="AX595" i="2"/>
  <c r="AX594" i="2"/>
  <c r="AX593" i="2"/>
  <c r="AX592" i="2"/>
  <c r="AX591" i="2"/>
  <c r="AX590" i="2"/>
  <c r="AX589" i="2"/>
  <c r="AX588" i="2"/>
  <c r="AX587" i="2"/>
  <c r="AX586" i="2"/>
  <c r="AX585" i="2"/>
  <c r="AX584" i="2"/>
  <c r="AX583" i="2"/>
  <c r="AX582" i="2"/>
  <c r="AX581" i="2"/>
  <c r="AX580" i="2"/>
  <c r="AX579" i="2"/>
  <c r="AX578" i="2"/>
  <c r="AX577" i="2"/>
  <c r="AX576" i="2"/>
  <c r="AX575" i="2"/>
  <c r="AX574" i="2"/>
  <c r="AX573" i="2"/>
  <c r="AX572" i="2"/>
  <c r="AX571" i="2"/>
  <c r="AX570" i="2"/>
  <c r="AX569" i="2"/>
  <c r="AX568" i="2"/>
  <c r="AX567" i="2"/>
  <c r="AX566" i="2"/>
  <c r="AX565" i="2"/>
  <c r="AX564" i="2"/>
  <c r="AX563" i="2"/>
  <c r="AX562" i="2"/>
  <c r="AX561" i="2"/>
  <c r="AX560" i="2"/>
  <c r="AX559" i="2"/>
  <c r="AX558" i="2"/>
  <c r="AX557" i="2"/>
  <c r="AX556" i="2"/>
  <c r="AX555" i="2"/>
  <c r="AX554" i="2"/>
  <c r="AX553" i="2"/>
  <c r="AX552" i="2"/>
  <c r="AX551" i="2"/>
  <c r="AX550" i="2"/>
  <c r="AX549" i="2"/>
  <c r="AX548" i="2"/>
  <c r="AX547" i="2"/>
  <c r="AX546" i="2"/>
  <c r="AX545" i="2"/>
  <c r="AX544" i="2"/>
  <c r="AX543" i="2"/>
  <c r="AX542" i="2"/>
  <c r="AX541" i="2"/>
  <c r="AX540" i="2"/>
  <c r="AX539" i="2"/>
  <c r="AX538" i="2"/>
  <c r="AX537" i="2"/>
  <c r="AX536" i="2"/>
  <c r="AX535" i="2"/>
  <c r="AX534" i="2"/>
  <c r="AX533" i="2"/>
  <c r="AX532" i="2"/>
  <c r="AX531" i="2"/>
  <c r="AX530" i="2"/>
  <c r="AX529" i="2"/>
  <c r="AX528" i="2"/>
  <c r="AX527" i="2"/>
  <c r="AX526" i="2"/>
  <c r="AX525" i="2"/>
  <c r="AX524" i="2"/>
  <c r="AX523" i="2"/>
  <c r="AX522" i="2"/>
  <c r="AX521" i="2"/>
  <c r="AX520" i="2"/>
  <c r="AX519" i="2"/>
  <c r="AX518" i="2"/>
  <c r="AX517" i="2"/>
  <c r="AX516" i="2"/>
  <c r="AX515" i="2"/>
  <c r="AX514" i="2"/>
  <c r="AX513" i="2"/>
  <c r="AX512" i="2"/>
  <c r="AX511" i="2"/>
  <c r="AX510" i="2"/>
  <c r="AX509" i="2"/>
  <c r="AX508" i="2"/>
  <c r="AX507" i="2"/>
  <c r="AX506" i="2"/>
  <c r="AX505" i="2"/>
  <c r="AX504" i="2"/>
  <c r="AX503" i="2"/>
  <c r="AX502" i="2"/>
  <c r="AX501" i="2"/>
  <c r="AX500" i="2"/>
  <c r="AX499" i="2"/>
  <c r="AX498" i="2"/>
  <c r="AX497" i="2"/>
  <c r="AX496" i="2"/>
  <c r="AX495" i="2"/>
  <c r="AX494" i="2"/>
  <c r="AX493" i="2"/>
  <c r="AX492" i="2"/>
  <c r="AX491" i="2"/>
  <c r="AX490" i="2"/>
  <c r="AX489" i="2"/>
  <c r="AX488" i="2"/>
  <c r="AX487" i="2"/>
  <c r="AX486" i="2"/>
  <c r="AX485" i="2"/>
  <c r="AX484" i="2"/>
  <c r="AX483" i="2"/>
  <c r="AX482" i="2"/>
  <c r="AX481" i="2"/>
  <c r="AX480" i="2"/>
  <c r="AX479" i="2"/>
  <c r="AX478" i="2"/>
  <c r="AX477" i="2"/>
  <c r="AX476" i="2"/>
  <c r="AX475" i="2"/>
  <c r="AX474" i="2"/>
  <c r="AX473" i="2"/>
  <c r="AX472" i="2"/>
  <c r="AX471" i="2"/>
  <c r="AX470" i="2"/>
  <c r="AX469" i="2"/>
  <c r="AX468" i="2"/>
  <c r="AX467" i="2"/>
  <c r="AX466" i="2"/>
  <c r="AX465" i="2"/>
  <c r="AX464" i="2"/>
  <c r="AX463" i="2"/>
  <c r="AX462" i="2"/>
  <c r="AX461" i="2"/>
  <c r="AX460" i="2"/>
  <c r="AX459" i="2"/>
  <c r="AX458" i="2"/>
  <c r="AX457" i="2"/>
  <c r="AX456" i="2"/>
  <c r="AX455" i="2"/>
  <c r="AX454" i="2"/>
  <c r="AX453" i="2"/>
  <c r="AX452" i="2"/>
  <c r="AX451" i="2"/>
  <c r="AX450" i="2"/>
  <c r="AX449" i="2"/>
  <c r="AX448" i="2"/>
  <c r="AX447" i="2"/>
  <c r="AX446" i="2"/>
  <c r="AX445" i="2"/>
  <c r="AX444" i="2"/>
  <c r="AX443" i="2"/>
  <c r="AX442" i="2"/>
  <c r="AX441" i="2"/>
  <c r="AX440" i="2"/>
  <c r="AX439" i="2"/>
  <c r="AX438" i="2"/>
  <c r="AX437" i="2"/>
  <c r="AX436" i="2"/>
  <c r="AX435" i="2"/>
  <c r="AX434" i="2"/>
  <c r="AX433" i="2"/>
  <c r="AX432" i="2"/>
  <c r="AX431" i="2"/>
  <c r="AX430" i="2"/>
  <c r="AX429" i="2"/>
  <c r="AX428" i="2"/>
  <c r="AX427" i="2"/>
  <c r="AX426" i="2"/>
  <c r="AX425" i="2"/>
  <c r="AX424" i="2"/>
  <c r="AX423" i="2"/>
  <c r="AX422" i="2"/>
  <c r="AX421" i="2"/>
  <c r="AX420" i="2"/>
  <c r="AX419" i="2"/>
  <c r="AX418" i="2"/>
  <c r="AX417" i="2"/>
  <c r="AX416" i="2"/>
  <c r="AX415" i="2"/>
  <c r="AX414" i="2"/>
  <c r="AX413" i="2"/>
  <c r="AX412" i="2"/>
  <c r="AX411" i="2"/>
  <c r="AX410" i="2"/>
  <c r="AX409" i="2"/>
  <c r="AX408" i="2"/>
  <c r="AX407" i="2"/>
  <c r="AX406" i="2"/>
  <c r="AX405" i="2"/>
  <c r="AX404" i="2"/>
  <c r="AX403" i="2"/>
  <c r="AX402" i="2"/>
  <c r="AX401" i="2"/>
  <c r="AX400" i="2"/>
  <c r="AX399" i="2"/>
  <c r="AX398" i="2"/>
  <c r="AX397" i="2"/>
  <c r="AX396" i="2"/>
  <c r="AX395" i="2"/>
  <c r="AX394" i="2"/>
  <c r="AX393" i="2"/>
  <c r="AX392" i="2"/>
  <c r="AX391" i="2"/>
  <c r="AX390" i="2"/>
  <c r="AX389" i="2"/>
  <c r="AX388" i="2"/>
  <c r="AX387" i="2"/>
  <c r="AX386" i="2"/>
  <c r="AX385" i="2"/>
  <c r="AX384" i="2"/>
  <c r="AX383" i="2"/>
  <c r="AX382" i="2"/>
  <c r="AX381" i="2"/>
  <c r="AX380" i="2"/>
  <c r="AX379" i="2"/>
  <c r="AX378" i="2"/>
  <c r="AX377" i="2"/>
  <c r="AX376" i="2"/>
  <c r="AX375" i="2"/>
  <c r="AX374" i="2"/>
  <c r="AX373" i="2"/>
  <c r="AX372" i="2"/>
  <c r="AX371" i="2"/>
  <c r="AX370" i="2"/>
  <c r="AX369" i="2"/>
  <c r="AX368" i="2"/>
  <c r="AX367" i="2"/>
  <c r="AX366" i="2"/>
  <c r="AX365" i="2"/>
  <c r="AX364" i="2"/>
  <c r="AX363" i="2"/>
  <c r="AX362" i="2"/>
  <c r="AX361" i="2"/>
  <c r="AX360" i="2"/>
  <c r="AX359" i="2"/>
  <c r="AX358" i="2"/>
  <c r="AX357" i="2"/>
  <c r="AX356" i="2"/>
  <c r="AX355" i="2"/>
  <c r="AX354" i="2"/>
  <c r="AX353" i="2"/>
  <c r="AX352" i="2"/>
  <c r="AX351" i="2"/>
  <c r="AX350" i="2"/>
  <c r="AX349" i="2"/>
  <c r="AX348" i="2"/>
  <c r="AX347" i="2"/>
  <c r="AX346" i="2"/>
  <c r="AX345" i="2"/>
  <c r="AX344" i="2"/>
  <c r="AX343" i="2"/>
  <c r="AX342" i="2"/>
  <c r="AX341" i="2"/>
  <c r="AX340" i="2"/>
  <c r="AX339" i="2"/>
  <c r="AX338" i="2"/>
  <c r="AX337" i="2"/>
  <c r="AX336" i="2"/>
  <c r="AX335" i="2"/>
  <c r="AX334" i="2"/>
  <c r="AX333" i="2"/>
  <c r="AX332" i="2"/>
  <c r="AX331" i="2"/>
  <c r="AX330" i="2"/>
  <c r="AX329" i="2"/>
  <c r="AX328" i="2"/>
  <c r="AX327" i="2"/>
  <c r="AX326" i="2"/>
  <c r="AX325" i="2"/>
  <c r="AX324" i="2"/>
  <c r="AX323" i="2"/>
  <c r="AX322" i="2"/>
  <c r="AX321" i="2"/>
  <c r="AX320" i="2"/>
  <c r="AX319" i="2"/>
  <c r="AX318" i="2"/>
  <c r="AX317" i="2"/>
  <c r="AX316" i="2"/>
  <c r="AX315" i="2"/>
  <c r="AX314" i="2"/>
  <c r="AX313" i="2"/>
  <c r="AX312" i="2"/>
  <c r="AX311" i="2"/>
  <c r="AX310" i="2"/>
  <c r="AX309" i="2"/>
  <c r="AX308" i="2"/>
  <c r="AX307" i="2"/>
  <c r="AX306" i="2"/>
  <c r="AX305" i="2"/>
  <c r="AX304" i="2"/>
  <c r="AX303" i="2"/>
  <c r="AX302" i="2"/>
  <c r="AX301" i="2"/>
  <c r="AX300" i="2"/>
  <c r="AX299" i="2"/>
  <c r="AX298" i="2"/>
  <c r="AX297" i="2"/>
  <c r="AX296" i="2"/>
  <c r="AX295" i="2"/>
  <c r="AX294" i="2"/>
  <c r="AX293" i="2"/>
  <c r="AX292" i="2"/>
  <c r="AX291" i="2"/>
  <c r="AX290" i="2"/>
  <c r="AX289" i="2"/>
  <c r="AX288" i="2"/>
  <c r="AX287" i="2"/>
  <c r="AX286" i="2"/>
  <c r="AX285" i="2"/>
  <c r="AX284" i="2"/>
  <c r="AX283" i="2"/>
  <c r="AX282" i="2"/>
  <c r="AX281" i="2"/>
  <c r="AX280" i="2"/>
  <c r="AX279" i="2"/>
  <c r="AX278" i="2"/>
  <c r="AX277" i="2"/>
  <c r="AX276" i="2"/>
  <c r="AX275" i="2"/>
  <c r="AX274" i="2"/>
  <c r="AX273" i="2"/>
  <c r="AX272" i="2"/>
  <c r="AX271" i="2"/>
  <c r="AX270" i="2"/>
  <c r="AX269" i="2"/>
  <c r="AX268" i="2"/>
  <c r="AX267" i="2"/>
  <c r="AX266" i="2"/>
  <c r="AX265" i="2"/>
  <c r="AX264" i="2"/>
  <c r="AX263" i="2"/>
  <c r="AX262" i="2"/>
  <c r="AX261" i="2"/>
  <c r="AX260" i="2"/>
  <c r="AX259" i="2"/>
  <c r="AX258" i="2"/>
  <c r="AX257" i="2"/>
  <c r="AX256" i="2"/>
  <c r="AX255" i="2"/>
  <c r="AX254" i="2"/>
  <c r="AX253" i="2"/>
  <c r="AX252" i="2"/>
  <c r="AX251" i="2"/>
  <c r="AX250" i="2"/>
  <c r="AX249" i="2"/>
  <c r="AX248" i="2"/>
  <c r="AX247" i="2"/>
  <c r="AX246" i="2"/>
  <c r="AX245" i="2"/>
  <c r="AX244" i="2"/>
  <c r="AX243" i="2"/>
  <c r="AX242" i="2"/>
  <c r="AX241" i="2"/>
  <c r="AX240" i="2"/>
  <c r="AX239" i="2"/>
  <c r="AX238" i="2"/>
  <c r="AX237" i="2"/>
  <c r="AX236" i="2"/>
  <c r="AX235" i="2"/>
  <c r="AX234" i="2"/>
  <c r="AX233" i="2"/>
  <c r="AX232" i="2"/>
  <c r="AX231" i="2"/>
  <c r="AX230" i="2"/>
  <c r="AX229" i="2"/>
  <c r="AX228" i="2"/>
  <c r="AX227" i="2"/>
  <c r="AX226" i="2"/>
  <c r="AX225" i="2"/>
  <c r="AX224" i="2"/>
  <c r="AX223" i="2"/>
  <c r="AX222" i="2"/>
  <c r="AX221" i="2"/>
  <c r="AX220" i="2"/>
  <c r="AX219" i="2"/>
  <c r="AX218" i="2"/>
  <c r="AX217" i="2"/>
  <c r="AX216" i="2"/>
  <c r="AX215" i="2"/>
  <c r="AX214" i="2"/>
  <c r="AX213" i="2"/>
  <c r="AX212" i="2"/>
  <c r="AX211" i="2"/>
  <c r="AX210" i="2"/>
  <c r="AX209" i="2"/>
  <c r="AX208" i="2"/>
  <c r="AX207" i="2"/>
  <c r="AX206" i="2"/>
  <c r="AX205" i="2"/>
  <c r="AX204" i="2"/>
  <c r="AX203" i="2"/>
  <c r="AX202" i="2"/>
  <c r="AX201" i="2"/>
  <c r="AX200" i="2"/>
  <c r="AX199" i="2"/>
  <c r="AX198" i="2"/>
  <c r="AX197" i="2"/>
  <c r="AX196" i="2"/>
  <c r="AX195" i="2"/>
  <c r="AX194" i="2"/>
  <c r="AX193" i="2"/>
  <c r="AX192" i="2"/>
  <c r="AX191" i="2"/>
  <c r="AX190" i="2"/>
  <c r="AX189" i="2"/>
  <c r="AX188" i="2"/>
  <c r="AX187" i="2"/>
  <c r="AX186" i="2"/>
  <c r="AX185" i="2"/>
  <c r="AX184" i="2"/>
  <c r="AX183" i="2"/>
  <c r="AX182" i="2"/>
  <c r="AX181" i="2"/>
  <c r="AX180" i="2"/>
  <c r="AX179" i="2"/>
  <c r="AX178" i="2"/>
  <c r="AX177" i="2"/>
  <c r="AX176" i="2"/>
  <c r="AX175" i="2"/>
  <c r="AX174" i="2"/>
  <c r="AX173" i="2"/>
  <c r="AX172" i="2"/>
  <c r="AX171" i="2"/>
  <c r="AX170" i="2"/>
  <c r="AX169" i="2"/>
  <c r="AX168" i="2"/>
  <c r="AX167" i="2"/>
  <c r="AX166" i="2"/>
  <c r="AX165" i="2"/>
  <c r="AX164" i="2"/>
  <c r="AX163" i="2"/>
  <c r="AX162" i="2"/>
  <c r="AX161" i="2"/>
  <c r="AX160" i="2"/>
  <c r="AX159" i="2"/>
  <c r="AX158" i="2"/>
  <c r="AX157" i="2"/>
  <c r="AX156" i="2"/>
  <c r="AX155" i="2"/>
  <c r="AX154" i="2"/>
  <c r="AX153" i="2"/>
  <c r="AX152" i="2"/>
  <c r="AX151" i="2"/>
  <c r="AX150" i="2"/>
  <c r="AX149" i="2"/>
  <c r="AX148" i="2"/>
  <c r="AX147" i="2"/>
  <c r="AX146" i="2"/>
  <c r="AX145" i="2"/>
  <c r="AX144" i="2"/>
  <c r="AX143" i="2"/>
  <c r="AX142" i="2"/>
  <c r="AX141" i="2"/>
  <c r="AX140" i="2"/>
  <c r="AX139" i="2"/>
  <c r="AX138" i="2"/>
  <c r="AX137" i="2"/>
  <c r="AX136" i="2"/>
  <c r="AX135" i="2"/>
  <c r="AX134" i="2"/>
  <c r="AX133" i="2"/>
  <c r="AX132" i="2"/>
  <c r="AX131" i="2"/>
  <c r="AX130" i="2"/>
  <c r="AX129" i="2"/>
  <c r="AX128" i="2"/>
  <c r="AX127" i="2"/>
  <c r="AX126" i="2"/>
  <c r="AX125" i="2"/>
  <c r="AX124" i="2"/>
  <c r="AX123" i="2"/>
  <c r="AX122" i="2"/>
  <c r="AX121" i="2"/>
  <c r="AX120" i="2"/>
  <c r="AX119" i="2"/>
  <c r="AX118" i="2"/>
  <c r="AX117" i="2"/>
  <c r="AX116" i="2"/>
  <c r="AX115" i="2"/>
  <c r="AX114" i="2"/>
  <c r="AX113" i="2"/>
  <c r="AX112" i="2"/>
  <c r="AX111" i="2"/>
  <c r="AX110" i="2"/>
  <c r="AX109" i="2"/>
  <c r="AX108" i="2"/>
  <c r="AX107" i="2"/>
  <c r="AX106" i="2"/>
  <c r="AX105" i="2"/>
  <c r="AX104" i="2"/>
  <c r="AX103" i="2"/>
  <c r="AX102" i="2"/>
  <c r="AX101" i="2"/>
  <c r="AX100" i="2"/>
  <c r="AX99" i="2"/>
  <c r="AX98" i="2"/>
  <c r="AX97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X5" i="2"/>
  <c r="AX4" i="2"/>
  <c r="AX3" i="2"/>
  <c r="AX2" i="2"/>
  <c r="AT1734" i="3"/>
  <c r="AT1733" i="3"/>
  <c r="AT1732" i="3"/>
  <c r="AT1731" i="3"/>
  <c r="AT1730" i="3"/>
  <c r="AT1729" i="3"/>
  <c r="AT1728" i="3"/>
  <c r="AT1727" i="3"/>
  <c r="AT1726" i="3"/>
  <c r="AT1725" i="3"/>
  <c r="AT1724" i="3"/>
  <c r="AT1723" i="3"/>
  <c r="AT1722" i="3"/>
  <c r="AT1721" i="3"/>
  <c r="AT1720" i="3"/>
  <c r="AT1719" i="3"/>
  <c r="AT1718" i="3"/>
  <c r="AT1717" i="3"/>
  <c r="AT1716" i="3"/>
  <c r="AT1715" i="3"/>
  <c r="AT1714" i="3"/>
  <c r="AT1713" i="3"/>
  <c r="AT1712" i="3"/>
  <c r="AT1711" i="3"/>
  <c r="AT1710" i="3"/>
  <c r="AT1709" i="3"/>
  <c r="AT1708" i="3"/>
  <c r="AT1707" i="3"/>
  <c r="AT1706" i="3"/>
  <c r="AT1705" i="3"/>
  <c r="AT1704" i="3"/>
  <c r="AT1703" i="3"/>
  <c r="AT1702" i="3"/>
  <c r="AT1701" i="3"/>
  <c r="AT1700" i="3"/>
  <c r="AT1699" i="3"/>
  <c r="AT1698" i="3"/>
  <c r="AT1697" i="3"/>
  <c r="AT1696" i="3"/>
  <c r="AT1695" i="3"/>
  <c r="AT1694" i="3"/>
  <c r="AT1693" i="3"/>
  <c r="AT1692" i="3"/>
  <c r="AT1691" i="3"/>
  <c r="AT1690" i="3"/>
  <c r="AT1689" i="3"/>
  <c r="AT1688" i="3"/>
  <c r="AT1687" i="3"/>
  <c r="AT1686" i="3"/>
  <c r="AT1685" i="3"/>
  <c r="AT1684" i="3"/>
  <c r="AT1683" i="3"/>
  <c r="AT1682" i="3"/>
  <c r="AT1681" i="3"/>
  <c r="AT1680" i="3"/>
  <c r="AT1679" i="3"/>
  <c r="AT1678" i="3"/>
  <c r="AT1677" i="3"/>
  <c r="AT1676" i="3"/>
  <c r="AT1675" i="3"/>
  <c r="AT1674" i="3"/>
  <c r="AT1673" i="3"/>
  <c r="AT1672" i="3"/>
  <c r="AT1671" i="3"/>
  <c r="AT1670" i="3"/>
  <c r="AT1669" i="3"/>
  <c r="AT1668" i="3"/>
  <c r="AT1667" i="3"/>
  <c r="AT1666" i="3"/>
  <c r="AT1665" i="3"/>
  <c r="AT1664" i="3"/>
  <c r="AT1663" i="3"/>
  <c r="AT1662" i="3"/>
  <c r="AT1661" i="3"/>
  <c r="AT1660" i="3"/>
  <c r="AT1659" i="3"/>
  <c r="AT1658" i="3"/>
  <c r="AT1657" i="3"/>
  <c r="AT1656" i="3"/>
  <c r="AT1655" i="3"/>
  <c r="AT1654" i="3"/>
  <c r="AT1653" i="3"/>
  <c r="AT1652" i="3"/>
  <c r="AT1651" i="3"/>
  <c r="AT1650" i="3"/>
  <c r="AT1649" i="3"/>
  <c r="AT1648" i="3"/>
  <c r="AT1647" i="3"/>
  <c r="AT1646" i="3"/>
  <c r="AT1645" i="3"/>
  <c r="AT1644" i="3"/>
  <c r="AT1643" i="3"/>
  <c r="AT1642" i="3"/>
  <c r="AT1641" i="3"/>
  <c r="AT1640" i="3"/>
  <c r="AT1639" i="3"/>
  <c r="AT1638" i="3"/>
  <c r="AT1637" i="3"/>
  <c r="AT1636" i="3"/>
  <c r="AT1635" i="3"/>
  <c r="AT1634" i="3"/>
  <c r="AT1633" i="3"/>
  <c r="AT1632" i="3"/>
  <c r="AT1631" i="3"/>
  <c r="AT1630" i="3"/>
  <c r="AT1629" i="3"/>
  <c r="AT1628" i="3"/>
  <c r="AT1627" i="3"/>
  <c r="AT1626" i="3"/>
  <c r="AT1625" i="3"/>
  <c r="AT1624" i="3"/>
  <c r="AT1623" i="3"/>
  <c r="AT1622" i="3"/>
  <c r="AT1621" i="3"/>
  <c r="AT1620" i="3"/>
  <c r="AT1619" i="3"/>
  <c r="AT1618" i="3"/>
  <c r="AT1617" i="3"/>
  <c r="AT1616" i="3"/>
  <c r="AT1615" i="3"/>
  <c r="AT1614" i="3"/>
  <c r="AT1613" i="3"/>
  <c r="AT1612" i="3"/>
  <c r="AT1611" i="3"/>
  <c r="AT1610" i="3"/>
  <c r="AT1609" i="3"/>
  <c r="AT1608" i="3"/>
  <c r="AT1607" i="3"/>
  <c r="AT1606" i="3"/>
  <c r="AT1605" i="3"/>
  <c r="AT1604" i="3"/>
  <c r="AT1603" i="3"/>
  <c r="AT1602" i="3"/>
  <c r="AT1601" i="3"/>
  <c r="AT1600" i="3"/>
  <c r="AT1599" i="3"/>
  <c r="AT1598" i="3"/>
  <c r="AT1597" i="3"/>
  <c r="AT1596" i="3"/>
  <c r="AT1595" i="3"/>
  <c r="AT1594" i="3"/>
  <c r="AT1593" i="3"/>
  <c r="AT1592" i="3"/>
  <c r="AT1591" i="3"/>
  <c r="AT1590" i="3"/>
  <c r="AT1589" i="3"/>
  <c r="AT1588" i="3"/>
  <c r="AT1587" i="3"/>
  <c r="AT1586" i="3"/>
  <c r="AT1585" i="3"/>
  <c r="AT1584" i="3"/>
  <c r="AT1583" i="3"/>
  <c r="AT1582" i="3"/>
  <c r="AT1581" i="3"/>
  <c r="AT1580" i="3"/>
  <c r="AT1579" i="3"/>
  <c r="AT1578" i="3"/>
  <c r="AT1577" i="3"/>
  <c r="AT1576" i="3"/>
  <c r="AT1575" i="3"/>
  <c r="AT1574" i="3"/>
  <c r="AT1573" i="3"/>
  <c r="AT1572" i="3"/>
  <c r="AT1571" i="3"/>
  <c r="AT1570" i="3"/>
  <c r="AT1569" i="3"/>
  <c r="AT1568" i="3"/>
  <c r="AT1567" i="3"/>
  <c r="AT1566" i="3"/>
  <c r="AT1565" i="3"/>
  <c r="AT1564" i="3"/>
  <c r="AT1563" i="3"/>
  <c r="AT1562" i="3"/>
  <c r="AT1561" i="3"/>
  <c r="AT1560" i="3"/>
  <c r="AT1559" i="3"/>
  <c r="AT1558" i="3"/>
  <c r="AT1557" i="3"/>
  <c r="AT1556" i="3"/>
  <c r="AT1555" i="3"/>
  <c r="AT1554" i="3"/>
  <c r="AT1553" i="3"/>
  <c r="AT1552" i="3"/>
  <c r="AT1551" i="3"/>
  <c r="AT1550" i="3"/>
  <c r="AT1549" i="3"/>
  <c r="AT1548" i="3"/>
  <c r="AT1547" i="3"/>
  <c r="AT1546" i="3"/>
  <c r="AT1545" i="3"/>
  <c r="AT1544" i="3"/>
  <c r="AT1543" i="3"/>
  <c r="AT1542" i="3"/>
  <c r="AT1541" i="3"/>
  <c r="AT1540" i="3"/>
  <c r="AT1539" i="3"/>
  <c r="AT1538" i="3"/>
  <c r="AT1537" i="3"/>
  <c r="AT1536" i="3"/>
  <c r="AT1535" i="3"/>
  <c r="AT1534" i="3"/>
  <c r="AT1533" i="3"/>
  <c r="AT1532" i="3"/>
  <c r="AT1531" i="3"/>
  <c r="AT1530" i="3"/>
  <c r="AT1529" i="3"/>
  <c r="AT1528" i="3"/>
  <c r="AT1527" i="3"/>
  <c r="AT1526" i="3"/>
  <c r="AT1525" i="3"/>
  <c r="AT1524" i="3"/>
  <c r="AT1523" i="3"/>
  <c r="AT1522" i="3"/>
  <c r="AT1521" i="3"/>
  <c r="AT1520" i="3"/>
  <c r="AT1519" i="3"/>
  <c r="AT1518" i="3"/>
  <c r="AT1517" i="3"/>
  <c r="AT1516" i="3"/>
  <c r="AT1515" i="3"/>
  <c r="AT1514" i="3"/>
  <c r="AT1513" i="3"/>
  <c r="AT1512" i="3"/>
  <c r="AT1511" i="3"/>
  <c r="AT1510" i="3"/>
  <c r="AT1509" i="3"/>
  <c r="AT1508" i="3"/>
  <c r="AT1507" i="3"/>
  <c r="AT1506" i="3"/>
  <c r="AT1505" i="3"/>
  <c r="AT1504" i="3"/>
  <c r="AT1503" i="3"/>
  <c r="AT1502" i="3"/>
  <c r="AT1501" i="3"/>
  <c r="AT1500" i="3"/>
  <c r="AT1499" i="3"/>
  <c r="AT1498" i="3"/>
  <c r="AT1497" i="3"/>
  <c r="AT1496" i="3"/>
  <c r="AT1495" i="3"/>
  <c r="AT1494" i="3"/>
  <c r="AT1493" i="3"/>
  <c r="AT1492" i="3"/>
  <c r="AT1491" i="3"/>
  <c r="AT1490" i="3"/>
  <c r="AT1489" i="3"/>
  <c r="AT1488" i="3"/>
  <c r="AT1487" i="3"/>
  <c r="AT1486" i="3"/>
  <c r="AT1485" i="3"/>
  <c r="AT1484" i="3"/>
  <c r="AT1483" i="3"/>
  <c r="AT1482" i="3"/>
  <c r="AT1481" i="3"/>
  <c r="AT1480" i="3"/>
  <c r="AT1479" i="3"/>
  <c r="AT1478" i="3"/>
  <c r="AT1477" i="3"/>
  <c r="AT1476" i="3"/>
  <c r="AT1475" i="3"/>
  <c r="AT1474" i="3"/>
  <c r="AT1473" i="3"/>
  <c r="AT1472" i="3"/>
  <c r="AT1471" i="3"/>
  <c r="AT1470" i="3"/>
  <c r="AT1469" i="3"/>
  <c r="AT1468" i="3"/>
  <c r="AT1467" i="3"/>
  <c r="AT1466" i="3"/>
  <c r="AT1465" i="3"/>
  <c r="AT1464" i="3"/>
  <c r="AT1463" i="3"/>
  <c r="AT1462" i="3"/>
  <c r="AT1461" i="3"/>
  <c r="AT1460" i="3"/>
  <c r="AT1459" i="3"/>
  <c r="AT1458" i="3"/>
  <c r="AT1457" i="3"/>
  <c r="AT1456" i="3"/>
  <c r="AT1455" i="3"/>
  <c r="AT1454" i="3"/>
  <c r="AT1453" i="3"/>
  <c r="AT1452" i="3"/>
  <c r="AT1451" i="3"/>
  <c r="AT1450" i="3"/>
  <c r="AT1449" i="3"/>
  <c r="AT1448" i="3"/>
  <c r="AT1447" i="3"/>
  <c r="AT1446" i="3"/>
  <c r="AT1445" i="3"/>
  <c r="AT1444" i="3"/>
  <c r="AT1443" i="3"/>
  <c r="AT1442" i="3"/>
  <c r="AT1441" i="3"/>
  <c r="AT1440" i="3"/>
  <c r="AT1439" i="3"/>
  <c r="AT1438" i="3"/>
  <c r="AT1437" i="3"/>
  <c r="AT1436" i="3"/>
  <c r="AT1435" i="3"/>
  <c r="AT1434" i="3"/>
  <c r="AT1433" i="3"/>
  <c r="AT1432" i="3"/>
  <c r="AT1431" i="3"/>
  <c r="AT1430" i="3"/>
  <c r="AT1429" i="3"/>
  <c r="AT1428" i="3"/>
  <c r="AT1427" i="3"/>
  <c r="AT1426" i="3"/>
  <c r="AT1425" i="3"/>
  <c r="AT1424" i="3"/>
  <c r="AT1423" i="3"/>
  <c r="AT1422" i="3"/>
  <c r="AT1421" i="3"/>
  <c r="AT1420" i="3"/>
  <c r="AT1419" i="3"/>
  <c r="AT1418" i="3"/>
  <c r="AT1417" i="3"/>
  <c r="AT1416" i="3"/>
  <c r="AT1415" i="3"/>
  <c r="AT1414" i="3"/>
  <c r="AT1413" i="3"/>
  <c r="AT1412" i="3"/>
  <c r="AT1411" i="3"/>
  <c r="AT1410" i="3"/>
  <c r="AT1409" i="3"/>
  <c r="AT1408" i="3"/>
  <c r="AT1407" i="3"/>
  <c r="AT1406" i="3"/>
  <c r="AT1405" i="3"/>
  <c r="AT1404" i="3"/>
  <c r="AT1403" i="3"/>
  <c r="AT1402" i="3"/>
  <c r="AT1401" i="3"/>
  <c r="AT1400" i="3"/>
  <c r="AT1399" i="3"/>
  <c r="AT1398" i="3"/>
  <c r="AT1397" i="3"/>
  <c r="AT1396" i="3"/>
  <c r="AT1395" i="3"/>
  <c r="AT1394" i="3"/>
  <c r="AT1393" i="3"/>
  <c r="AT1392" i="3"/>
  <c r="AT1391" i="3"/>
  <c r="AT1390" i="3"/>
  <c r="AT1389" i="3"/>
  <c r="AT1388" i="3"/>
  <c r="AT1387" i="3"/>
  <c r="AT1386" i="3"/>
  <c r="AT1385" i="3"/>
  <c r="AT1384" i="3"/>
  <c r="AT1383" i="3"/>
  <c r="AT1382" i="3"/>
  <c r="AT1381" i="3"/>
  <c r="AT1380" i="3"/>
  <c r="AT1379" i="3"/>
  <c r="AT1378" i="3"/>
  <c r="AT1377" i="3"/>
  <c r="AT1376" i="3"/>
  <c r="AT1375" i="3"/>
  <c r="AT1374" i="3"/>
  <c r="AT1373" i="3"/>
  <c r="AT1372" i="3"/>
  <c r="AT1371" i="3"/>
  <c r="AT1370" i="3"/>
  <c r="AT1369" i="3"/>
  <c r="AT1368" i="3"/>
  <c r="AT1367" i="3"/>
  <c r="AT1366" i="3"/>
  <c r="AT1365" i="3"/>
  <c r="AT1364" i="3"/>
  <c r="AT1363" i="3"/>
  <c r="AT1362" i="3"/>
  <c r="AT1361" i="3"/>
  <c r="AT1360" i="3"/>
  <c r="AT1359" i="3"/>
  <c r="AT1358" i="3"/>
  <c r="AT1357" i="3"/>
  <c r="AT1356" i="3"/>
  <c r="AT1355" i="3"/>
  <c r="AT1354" i="3"/>
  <c r="AT1353" i="3"/>
  <c r="AT1352" i="3"/>
  <c r="AT1351" i="3"/>
  <c r="AT1350" i="3"/>
  <c r="AT1349" i="3"/>
  <c r="AT1348" i="3"/>
  <c r="AT1347" i="3"/>
  <c r="AT1346" i="3"/>
  <c r="AT1345" i="3"/>
  <c r="AT1344" i="3"/>
  <c r="AT1343" i="3"/>
  <c r="AT1342" i="3"/>
  <c r="AT1341" i="3"/>
  <c r="AT1340" i="3"/>
  <c r="AT1339" i="3"/>
  <c r="AT1338" i="3"/>
  <c r="AT1337" i="3"/>
  <c r="AT1336" i="3"/>
  <c r="AT1335" i="3"/>
  <c r="AT1334" i="3"/>
  <c r="AT1333" i="3"/>
  <c r="AT1332" i="3"/>
  <c r="AT1331" i="3"/>
  <c r="AT1330" i="3"/>
  <c r="AT1329" i="3"/>
  <c r="AT1328" i="3"/>
  <c r="AT1327" i="3"/>
  <c r="AT1326" i="3"/>
  <c r="AT1325" i="3"/>
  <c r="AT1324" i="3"/>
  <c r="AT1323" i="3"/>
  <c r="AT1322" i="3"/>
  <c r="AT1321" i="3"/>
  <c r="AT1320" i="3"/>
  <c r="AT1319" i="3"/>
  <c r="AT1318" i="3"/>
  <c r="AT1317" i="3"/>
  <c r="AT1316" i="3"/>
  <c r="AT1315" i="3"/>
  <c r="AT1314" i="3"/>
  <c r="AT1313" i="3"/>
  <c r="AT1312" i="3"/>
  <c r="AT1311" i="3"/>
  <c r="AT1310" i="3"/>
  <c r="AT1309" i="3"/>
  <c r="AT1308" i="3"/>
  <c r="AT1307" i="3"/>
  <c r="AT1306" i="3"/>
  <c r="AT1305" i="3"/>
  <c r="AT1304" i="3"/>
  <c r="AT1303" i="3"/>
  <c r="AT1302" i="3"/>
  <c r="AT1301" i="3"/>
  <c r="AT1300" i="3"/>
  <c r="AT1299" i="3"/>
  <c r="AT1298" i="3"/>
  <c r="AT1297" i="3"/>
  <c r="AT1296" i="3"/>
  <c r="AT1295" i="3"/>
  <c r="AT1294" i="3"/>
  <c r="AT1293" i="3"/>
  <c r="AT1292" i="3"/>
  <c r="AT1291" i="3"/>
  <c r="AT1290" i="3"/>
  <c r="AT1289" i="3"/>
  <c r="AT1288" i="3"/>
  <c r="AT1287" i="3"/>
  <c r="AT1286" i="3"/>
  <c r="AT1285" i="3"/>
  <c r="AT1284" i="3"/>
  <c r="AT1283" i="3"/>
  <c r="AT1282" i="3"/>
  <c r="AT1281" i="3"/>
  <c r="AT1280" i="3"/>
  <c r="AT1279" i="3"/>
  <c r="AT1278" i="3"/>
  <c r="AT1277" i="3"/>
  <c r="AT1276" i="3"/>
  <c r="AT1275" i="3"/>
  <c r="AT1274" i="3"/>
  <c r="AT1273" i="3"/>
  <c r="AT1272" i="3"/>
  <c r="AT1271" i="3"/>
  <c r="AT1270" i="3"/>
  <c r="AT1269" i="3"/>
  <c r="AT1268" i="3"/>
  <c r="AT1267" i="3"/>
  <c r="AT1266" i="3"/>
  <c r="AT1265" i="3"/>
  <c r="AT1264" i="3"/>
  <c r="AT1263" i="3"/>
  <c r="AT1262" i="3"/>
  <c r="AT1261" i="3"/>
  <c r="AT1260" i="3"/>
  <c r="AT1259" i="3"/>
  <c r="AT1258" i="3"/>
  <c r="AT1257" i="3"/>
  <c r="AT1256" i="3"/>
  <c r="AT1255" i="3"/>
  <c r="AT1254" i="3"/>
  <c r="AT1253" i="3"/>
  <c r="AT1252" i="3"/>
  <c r="AT1251" i="3"/>
  <c r="AT1250" i="3"/>
  <c r="AT1249" i="3"/>
  <c r="AT1248" i="3"/>
  <c r="AT1247" i="3"/>
  <c r="AT1246" i="3"/>
  <c r="AT1245" i="3"/>
  <c r="AT1244" i="3"/>
  <c r="AT1243" i="3"/>
  <c r="AT1242" i="3"/>
  <c r="AT1241" i="3"/>
  <c r="AT1240" i="3"/>
  <c r="AT1239" i="3"/>
  <c r="AT1238" i="3"/>
  <c r="AT1237" i="3"/>
  <c r="AT1236" i="3"/>
  <c r="AT1235" i="3"/>
  <c r="AT1234" i="3"/>
  <c r="AT1233" i="3"/>
  <c r="AT1232" i="3"/>
  <c r="AT1231" i="3"/>
  <c r="AT1230" i="3"/>
  <c r="AT1229" i="3"/>
  <c r="AT1228" i="3"/>
  <c r="AT1227" i="3"/>
  <c r="AT1226" i="3"/>
  <c r="AT1225" i="3"/>
  <c r="AT1224" i="3"/>
  <c r="AT1223" i="3"/>
  <c r="AT1222" i="3"/>
  <c r="AT1221" i="3"/>
  <c r="AT1220" i="3"/>
  <c r="AT1219" i="3"/>
  <c r="AT1218" i="3"/>
  <c r="AT1217" i="3"/>
  <c r="AT1216" i="3"/>
  <c r="AT1215" i="3"/>
  <c r="AT1214" i="3"/>
  <c r="AT1213" i="3"/>
  <c r="AT1212" i="3"/>
  <c r="AT1211" i="3"/>
  <c r="AT1210" i="3"/>
  <c r="AT1209" i="3"/>
  <c r="AT1208" i="3"/>
  <c r="AT1207" i="3"/>
  <c r="AT1206" i="3"/>
  <c r="AT1205" i="3"/>
  <c r="AT1204" i="3"/>
  <c r="AT1203" i="3"/>
  <c r="AT1202" i="3"/>
  <c r="AT1201" i="3"/>
  <c r="AT1200" i="3"/>
  <c r="AT1199" i="3"/>
  <c r="AT1198" i="3"/>
  <c r="AT1197" i="3"/>
  <c r="AT1196" i="3"/>
  <c r="AT1195" i="3"/>
  <c r="AT1194" i="3"/>
  <c r="AT1193" i="3"/>
  <c r="AT1192" i="3"/>
  <c r="AT1191" i="3"/>
  <c r="AT1190" i="3"/>
  <c r="AT1189" i="3"/>
  <c r="AT1188" i="3"/>
  <c r="AT1187" i="3"/>
  <c r="AT1186" i="3"/>
  <c r="AT1185" i="3"/>
  <c r="AT1184" i="3"/>
  <c r="AT1183" i="3"/>
  <c r="AT1182" i="3"/>
  <c r="AT1181" i="3"/>
  <c r="AT1180" i="3"/>
  <c r="AT1179" i="3"/>
  <c r="AT1178" i="3"/>
  <c r="AT1177" i="3"/>
  <c r="AT1176" i="3"/>
  <c r="AT1175" i="3"/>
  <c r="AT1174" i="3"/>
  <c r="AT1173" i="3"/>
  <c r="AT1172" i="3"/>
  <c r="AT1171" i="3"/>
  <c r="AT1170" i="3"/>
  <c r="AT1169" i="3"/>
  <c r="AT1168" i="3"/>
  <c r="AT1167" i="3"/>
  <c r="AT1166" i="3"/>
  <c r="AT1165" i="3"/>
  <c r="AT1164" i="3"/>
  <c r="AT1163" i="3"/>
  <c r="AT1162" i="3"/>
  <c r="AT1161" i="3"/>
  <c r="AT1160" i="3"/>
  <c r="AT1159" i="3"/>
  <c r="AT1158" i="3"/>
  <c r="AT1157" i="3"/>
  <c r="AT1156" i="3"/>
  <c r="AT1155" i="3"/>
  <c r="AT1154" i="3"/>
  <c r="AT1153" i="3"/>
  <c r="AT1152" i="3"/>
  <c r="AT1151" i="3"/>
  <c r="AT1150" i="3"/>
  <c r="AT1149" i="3"/>
  <c r="AT1148" i="3"/>
  <c r="AT1147" i="3"/>
  <c r="AT1146" i="3"/>
  <c r="AT1145" i="3"/>
  <c r="AT1144" i="3"/>
  <c r="AT1143" i="3"/>
  <c r="AT1142" i="3"/>
  <c r="AT1141" i="3"/>
  <c r="AT1140" i="3"/>
  <c r="AT1139" i="3"/>
  <c r="AT1138" i="3"/>
  <c r="AT1137" i="3"/>
  <c r="AT1136" i="3"/>
  <c r="AT1135" i="3"/>
  <c r="AT1134" i="3"/>
  <c r="AT1133" i="3"/>
  <c r="AT1132" i="3"/>
  <c r="AT1131" i="3"/>
  <c r="AT1130" i="3"/>
  <c r="AT1129" i="3"/>
  <c r="AT1128" i="3"/>
  <c r="AT1127" i="3"/>
  <c r="AT1126" i="3"/>
  <c r="AT1125" i="3"/>
  <c r="AT1124" i="3"/>
  <c r="AT1123" i="3"/>
  <c r="AT1122" i="3"/>
  <c r="AT1121" i="3"/>
  <c r="AT1120" i="3"/>
  <c r="AT1119" i="3"/>
  <c r="AT1118" i="3"/>
  <c r="AT1117" i="3"/>
  <c r="AT1116" i="3"/>
  <c r="AT1115" i="3"/>
  <c r="AT1114" i="3"/>
  <c r="AT1113" i="3"/>
  <c r="AT1112" i="3"/>
  <c r="AT1111" i="3"/>
  <c r="AT1110" i="3"/>
  <c r="AT1109" i="3"/>
  <c r="AT1108" i="3"/>
  <c r="AT1107" i="3"/>
  <c r="AT1106" i="3"/>
  <c r="AT1105" i="3"/>
  <c r="AT1104" i="3"/>
  <c r="AT1103" i="3"/>
  <c r="AT1102" i="3"/>
  <c r="AT1101" i="3"/>
  <c r="AT1100" i="3"/>
  <c r="AT1099" i="3"/>
  <c r="AT1098" i="3"/>
  <c r="AT1097" i="3"/>
  <c r="AT1096" i="3"/>
  <c r="AT1095" i="3"/>
  <c r="AT1094" i="3"/>
  <c r="AT1093" i="3"/>
  <c r="AT1092" i="3"/>
  <c r="AT1091" i="3"/>
  <c r="AT1090" i="3"/>
  <c r="AT1089" i="3"/>
  <c r="AT1088" i="3"/>
  <c r="AT1087" i="3"/>
  <c r="AT1086" i="3"/>
  <c r="AT1085" i="3"/>
  <c r="AT1084" i="3"/>
  <c r="AT1083" i="3"/>
  <c r="AT1082" i="3"/>
  <c r="AT1081" i="3"/>
  <c r="AT1080" i="3"/>
  <c r="AT1079" i="3"/>
  <c r="AT1078" i="3"/>
  <c r="AT1077" i="3"/>
  <c r="AT1076" i="3"/>
  <c r="AT1075" i="3"/>
  <c r="AT1074" i="3"/>
  <c r="AT1073" i="3"/>
  <c r="AT1072" i="3"/>
  <c r="AT1071" i="3"/>
  <c r="AT1070" i="3"/>
  <c r="AT1069" i="3"/>
  <c r="AT1068" i="3"/>
  <c r="AT1067" i="3"/>
  <c r="AT1066" i="3"/>
  <c r="AT1065" i="3"/>
  <c r="AT1064" i="3"/>
  <c r="AT1063" i="3"/>
  <c r="AT1062" i="3"/>
  <c r="AT1061" i="3"/>
  <c r="AT1060" i="3"/>
  <c r="AT1059" i="3"/>
  <c r="AT1058" i="3"/>
  <c r="AT1057" i="3"/>
  <c r="AT1056" i="3"/>
  <c r="AT1055" i="3"/>
  <c r="AT1054" i="3"/>
  <c r="AT1053" i="3"/>
  <c r="AT1052" i="3"/>
  <c r="AT1051" i="3"/>
  <c r="AT1050" i="3"/>
  <c r="AT1049" i="3"/>
  <c r="AT1048" i="3"/>
  <c r="AT1047" i="3"/>
  <c r="AT1046" i="3"/>
  <c r="AT1045" i="3"/>
  <c r="AT1044" i="3"/>
  <c r="AT1043" i="3"/>
  <c r="AT1042" i="3"/>
  <c r="AT1041" i="3"/>
  <c r="AT1040" i="3"/>
  <c r="AT1039" i="3"/>
  <c r="AT1038" i="3"/>
  <c r="AT1037" i="3"/>
  <c r="AT1036" i="3"/>
  <c r="AT1035" i="3"/>
  <c r="AT1034" i="3"/>
  <c r="AT1033" i="3"/>
  <c r="AT1032" i="3"/>
  <c r="AT1031" i="3"/>
  <c r="AT1030" i="3"/>
  <c r="AT1029" i="3"/>
  <c r="AT1028" i="3"/>
  <c r="AT1027" i="3"/>
  <c r="AT1026" i="3"/>
  <c r="AT1025" i="3"/>
  <c r="AT1024" i="3"/>
  <c r="AT1023" i="3"/>
  <c r="AT1022" i="3"/>
  <c r="AT1021" i="3"/>
  <c r="AT1020" i="3"/>
  <c r="AT1019" i="3"/>
  <c r="AT1018" i="3"/>
  <c r="AT1017" i="3"/>
  <c r="AT1016" i="3"/>
  <c r="AT1015" i="3"/>
  <c r="AT1014" i="3"/>
  <c r="AT1013" i="3"/>
  <c r="AT1012" i="3"/>
  <c r="AT1011" i="3"/>
  <c r="AT1010" i="3"/>
  <c r="AT1009" i="3"/>
  <c r="AT1008" i="3"/>
  <c r="AT1007" i="3"/>
  <c r="AT1006" i="3"/>
  <c r="AT1005" i="3"/>
  <c r="AT1004" i="3"/>
  <c r="AT1003" i="3"/>
  <c r="AT1002" i="3"/>
  <c r="AT1001" i="3"/>
  <c r="AT1000" i="3"/>
  <c r="AT999" i="3"/>
  <c r="AT998" i="3"/>
  <c r="AT997" i="3"/>
  <c r="AT996" i="3"/>
  <c r="AT995" i="3"/>
  <c r="AT994" i="3"/>
  <c r="AT993" i="3"/>
  <c r="AT992" i="3"/>
  <c r="AT991" i="3"/>
  <c r="AT990" i="3"/>
  <c r="AT989" i="3"/>
  <c r="AT988" i="3"/>
  <c r="AT987" i="3"/>
  <c r="AT986" i="3"/>
  <c r="AT985" i="3"/>
  <c r="AT984" i="3"/>
  <c r="AT983" i="3"/>
  <c r="AT982" i="3"/>
  <c r="AT981" i="3"/>
  <c r="AT980" i="3"/>
  <c r="AT979" i="3"/>
  <c r="AT978" i="3"/>
  <c r="AT977" i="3"/>
  <c r="AT976" i="3"/>
  <c r="AT975" i="3"/>
  <c r="AT974" i="3"/>
  <c r="AT973" i="3"/>
  <c r="AT972" i="3"/>
  <c r="AT971" i="3"/>
  <c r="AT970" i="3"/>
  <c r="AT969" i="3"/>
  <c r="AT968" i="3"/>
  <c r="AT967" i="3"/>
  <c r="AT966" i="3"/>
  <c r="AT965" i="3"/>
  <c r="AT964" i="3"/>
  <c r="AT963" i="3"/>
  <c r="AT962" i="3"/>
  <c r="AT961" i="3"/>
  <c r="AT960" i="3"/>
  <c r="AT959" i="3"/>
  <c r="AT958" i="3"/>
  <c r="AT957" i="3"/>
  <c r="AT956" i="3"/>
  <c r="AT955" i="3"/>
  <c r="AT954" i="3"/>
  <c r="AT953" i="3"/>
  <c r="AT952" i="3"/>
  <c r="AT951" i="3"/>
  <c r="AT950" i="3"/>
  <c r="AT949" i="3"/>
  <c r="AT948" i="3"/>
  <c r="AT947" i="3"/>
  <c r="AT946" i="3"/>
  <c r="AT945" i="3"/>
  <c r="AT944" i="3"/>
  <c r="AT943" i="3"/>
  <c r="AT942" i="3"/>
  <c r="AT941" i="3"/>
  <c r="AT940" i="3"/>
  <c r="AT939" i="3"/>
  <c r="AT938" i="3"/>
  <c r="AT937" i="3"/>
  <c r="AT936" i="3"/>
  <c r="AT935" i="3"/>
  <c r="AT934" i="3"/>
  <c r="AT933" i="3"/>
  <c r="AT932" i="3"/>
  <c r="AT931" i="3"/>
  <c r="AT930" i="3"/>
  <c r="AT929" i="3"/>
  <c r="AT928" i="3"/>
  <c r="AT927" i="3"/>
  <c r="AT926" i="3"/>
  <c r="AT925" i="3"/>
  <c r="AT924" i="3"/>
  <c r="AT923" i="3"/>
  <c r="AT922" i="3"/>
  <c r="AT921" i="3"/>
  <c r="AT920" i="3"/>
  <c r="AT919" i="3"/>
  <c r="AT918" i="3"/>
  <c r="AT917" i="3"/>
  <c r="AT916" i="3"/>
  <c r="AT915" i="3"/>
  <c r="AT914" i="3"/>
  <c r="AT913" i="3"/>
  <c r="AT912" i="3"/>
  <c r="AT911" i="3"/>
  <c r="AT910" i="3"/>
  <c r="AT909" i="3"/>
  <c r="AT908" i="3"/>
  <c r="AT907" i="3"/>
  <c r="AT906" i="3"/>
  <c r="AT905" i="3"/>
  <c r="AT904" i="3"/>
  <c r="AT903" i="3"/>
  <c r="AT902" i="3"/>
  <c r="AT901" i="3"/>
  <c r="AT900" i="3"/>
  <c r="AT899" i="3"/>
  <c r="AT898" i="3"/>
  <c r="AT897" i="3"/>
  <c r="AT896" i="3"/>
  <c r="AT895" i="3"/>
  <c r="AT894" i="3"/>
  <c r="AT893" i="3"/>
  <c r="AT892" i="3"/>
  <c r="AT891" i="3"/>
  <c r="AT890" i="3"/>
  <c r="AT889" i="3"/>
  <c r="AT888" i="3"/>
  <c r="AT887" i="3"/>
  <c r="AT886" i="3"/>
  <c r="AT885" i="3"/>
  <c r="AT884" i="3"/>
  <c r="AT883" i="3"/>
  <c r="AT882" i="3"/>
  <c r="AT881" i="3"/>
  <c r="AT880" i="3"/>
  <c r="AT879" i="3"/>
  <c r="AT878" i="3"/>
  <c r="AT877" i="3"/>
  <c r="AT876" i="3"/>
  <c r="AT875" i="3"/>
  <c r="AT874" i="3"/>
  <c r="AT873" i="3"/>
  <c r="AT872" i="3"/>
  <c r="AT871" i="3"/>
  <c r="AT870" i="3"/>
  <c r="AT869" i="3"/>
  <c r="AT868" i="3"/>
  <c r="AT867" i="3"/>
  <c r="AT866" i="3"/>
  <c r="AT865" i="3"/>
  <c r="AT864" i="3"/>
  <c r="AT863" i="3"/>
  <c r="AT862" i="3"/>
  <c r="AT861" i="3"/>
  <c r="AT860" i="3"/>
  <c r="AT859" i="3"/>
  <c r="AT858" i="3"/>
  <c r="AT857" i="3"/>
  <c r="AT856" i="3"/>
  <c r="AT855" i="3"/>
  <c r="AT854" i="3"/>
  <c r="AT853" i="3"/>
  <c r="AT852" i="3"/>
  <c r="AT851" i="3"/>
  <c r="AT850" i="3"/>
  <c r="AT849" i="3"/>
  <c r="AT848" i="3"/>
  <c r="AT847" i="3"/>
  <c r="AT846" i="3"/>
  <c r="AT845" i="3"/>
  <c r="AT844" i="3"/>
  <c r="AT843" i="3"/>
  <c r="AT842" i="3"/>
  <c r="AT841" i="3"/>
  <c r="AT840" i="3"/>
  <c r="AT839" i="3"/>
  <c r="AT838" i="3"/>
  <c r="AT837" i="3"/>
  <c r="AT836" i="3"/>
  <c r="AT835" i="3"/>
  <c r="AT834" i="3"/>
  <c r="AT833" i="3"/>
  <c r="AT832" i="3"/>
  <c r="AT831" i="3"/>
  <c r="AT830" i="3"/>
  <c r="AT829" i="3"/>
  <c r="AT828" i="3"/>
  <c r="AT827" i="3"/>
  <c r="AT826" i="3"/>
  <c r="AT825" i="3"/>
  <c r="AT824" i="3"/>
  <c r="AT823" i="3"/>
  <c r="AT822" i="3"/>
  <c r="AT821" i="3"/>
  <c r="AT820" i="3"/>
  <c r="AT819" i="3"/>
  <c r="AT818" i="3"/>
  <c r="AT817" i="3"/>
  <c r="AT816" i="3"/>
  <c r="AT815" i="3"/>
  <c r="AT814" i="3"/>
  <c r="AT813" i="3"/>
  <c r="AT812" i="3"/>
  <c r="AT811" i="3"/>
  <c r="AT810" i="3"/>
  <c r="AT809" i="3"/>
  <c r="AT808" i="3"/>
  <c r="AT807" i="3"/>
  <c r="AT806" i="3"/>
  <c r="AT805" i="3"/>
  <c r="AT804" i="3"/>
  <c r="AT803" i="3"/>
  <c r="AT802" i="3"/>
  <c r="AT801" i="3"/>
  <c r="AT800" i="3"/>
  <c r="AT799" i="3"/>
  <c r="AT798" i="3"/>
  <c r="AT797" i="3"/>
  <c r="AT796" i="3"/>
  <c r="AT795" i="3"/>
  <c r="AT794" i="3"/>
  <c r="AT793" i="3"/>
  <c r="AT792" i="3"/>
  <c r="AT791" i="3"/>
  <c r="AT790" i="3"/>
  <c r="AT789" i="3"/>
  <c r="AT788" i="3"/>
  <c r="AT787" i="3"/>
  <c r="AT786" i="3"/>
  <c r="AT785" i="3"/>
  <c r="AT784" i="3"/>
  <c r="AT783" i="3"/>
  <c r="AT782" i="3"/>
  <c r="AT781" i="3"/>
  <c r="AT780" i="3"/>
  <c r="AT779" i="3"/>
  <c r="AT778" i="3"/>
  <c r="AT777" i="3"/>
  <c r="AT776" i="3"/>
  <c r="AT775" i="3"/>
  <c r="AT774" i="3"/>
  <c r="AT773" i="3"/>
  <c r="AT772" i="3"/>
  <c r="AT771" i="3"/>
  <c r="AT770" i="3"/>
  <c r="AT769" i="3"/>
  <c r="AT768" i="3"/>
  <c r="AT767" i="3"/>
  <c r="AT766" i="3"/>
  <c r="AT765" i="3"/>
  <c r="AT764" i="3"/>
  <c r="AT763" i="3"/>
  <c r="AT762" i="3"/>
  <c r="AT761" i="3"/>
  <c r="AT760" i="3"/>
  <c r="AT759" i="3"/>
  <c r="AT758" i="3"/>
  <c r="AT757" i="3"/>
  <c r="AT756" i="3"/>
  <c r="AT755" i="3"/>
  <c r="AT754" i="3"/>
  <c r="AT753" i="3"/>
  <c r="AT752" i="3"/>
  <c r="AT751" i="3"/>
  <c r="AT750" i="3"/>
  <c r="AT749" i="3"/>
  <c r="AT748" i="3"/>
  <c r="AT747" i="3"/>
  <c r="AT746" i="3"/>
  <c r="AT745" i="3"/>
  <c r="AT744" i="3"/>
  <c r="AT743" i="3"/>
  <c r="AT742" i="3"/>
  <c r="AT741" i="3"/>
  <c r="AT740" i="3"/>
  <c r="AT739" i="3"/>
  <c r="AT738" i="3"/>
  <c r="AT737" i="3"/>
  <c r="AT736" i="3"/>
  <c r="AT735" i="3"/>
  <c r="AT734" i="3"/>
  <c r="AT733" i="3"/>
  <c r="AT732" i="3"/>
  <c r="AT731" i="3"/>
  <c r="AT730" i="3"/>
  <c r="AT729" i="3"/>
  <c r="AT728" i="3"/>
  <c r="AT727" i="3"/>
  <c r="AT726" i="3"/>
  <c r="AT725" i="3"/>
  <c r="AT724" i="3"/>
  <c r="AT723" i="3"/>
  <c r="AT722" i="3"/>
  <c r="AT721" i="3"/>
  <c r="AT720" i="3"/>
  <c r="AT719" i="3"/>
  <c r="AT718" i="3"/>
  <c r="AT717" i="3"/>
  <c r="AT716" i="3"/>
  <c r="AT715" i="3"/>
  <c r="AT714" i="3"/>
  <c r="AT713" i="3"/>
  <c r="AT712" i="3"/>
  <c r="AT711" i="3"/>
  <c r="AT710" i="3"/>
  <c r="AT709" i="3"/>
  <c r="AT708" i="3"/>
  <c r="AT707" i="3"/>
  <c r="AT706" i="3"/>
  <c r="AT705" i="3"/>
  <c r="AT704" i="3"/>
  <c r="AT703" i="3"/>
  <c r="AT702" i="3"/>
  <c r="AT701" i="3"/>
  <c r="AT700" i="3"/>
  <c r="AT699" i="3"/>
  <c r="AT698" i="3"/>
  <c r="AT697" i="3"/>
  <c r="AT696" i="3"/>
  <c r="AT695" i="3"/>
  <c r="AT694" i="3"/>
  <c r="AT693" i="3"/>
  <c r="AT692" i="3"/>
  <c r="AT691" i="3"/>
  <c r="AT690" i="3"/>
  <c r="AT689" i="3"/>
  <c r="AT688" i="3"/>
  <c r="AT687" i="3"/>
  <c r="AT686" i="3"/>
  <c r="AT685" i="3"/>
  <c r="AT684" i="3"/>
  <c r="AT683" i="3"/>
  <c r="AT682" i="3"/>
  <c r="AT681" i="3"/>
  <c r="AT680" i="3"/>
  <c r="AT679" i="3"/>
  <c r="AT678" i="3"/>
  <c r="AT677" i="3"/>
  <c r="AT676" i="3"/>
  <c r="AT675" i="3"/>
  <c r="AT674" i="3"/>
  <c r="AT673" i="3"/>
  <c r="AT672" i="3"/>
  <c r="AT671" i="3"/>
  <c r="AT670" i="3"/>
  <c r="AT669" i="3"/>
  <c r="AT668" i="3"/>
  <c r="AT667" i="3"/>
  <c r="AT666" i="3"/>
  <c r="AT665" i="3"/>
  <c r="AT664" i="3"/>
  <c r="AT663" i="3"/>
  <c r="AT662" i="3"/>
  <c r="AT661" i="3"/>
  <c r="AT660" i="3"/>
  <c r="AT659" i="3"/>
  <c r="AT658" i="3"/>
  <c r="AT657" i="3"/>
  <c r="AT656" i="3"/>
  <c r="AT655" i="3"/>
  <c r="AT654" i="3"/>
  <c r="AT653" i="3"/>
  <c r="AT652" i="3"/>
  <c r="AT651" i="3"/>
  <c r="AT650" i="3"/>
  <c r="AT649" i="3"/>
  <c r="AT648" i="3"/>
  <c r="AT647" i="3"/>
  <c r="AT646" i="3"/>
  <c r="AT645" i="3"/>
  <c r="AT644" i="3"/>
  <c r="AT643" i="3"/>
  <c r="AT642" i="3"/>
  <c r="AT641" i="3"/>
  <c r="AT640" i="3"/>
  <c r="AT639" i="3"/>
  <c r="AT638" i="3"/>
  <c r="AT637" i="3"/>
  <c r="AT636" i="3"/>
  <c r="AT635" i="3"/>
  <c r="AT634" i="3"/>
  <c r="AT633" i="3"/>
  <c r="AT632" i="3"/>
  <c r="AT631" i="3"/>
  <c r="AT630" i="3"/>
  <c r="AT629" i="3"/>
  <c r="AT628" i="3"/>
  <c r="AT627" i="3"/>
  <c r="AT626" i="3"/>
  <c r="AT625" i="3"/>
  <c r="AT624" i="3"/>
  <c r="AT623" i="3"/>
  <c r="AT622" i="3"/>
  <c r="AT621" i="3"/>
  <c r="AT620" i="3"/>
  <c r="AT619" i="3"/>
  <c r="AT618" i="3"/>
  <c r="AT617" i="3"/>
  <c r="AT616" i="3"/>
  <c r="AT615" i="3"/>
  <c r="AT614" i="3"/>
  <c r="AT613" i="3"/>
  <c r="AT612" i="3"/>
  <c r="AT611" i="3"/>
  <c r="AT610" i="3"/>
  <c r="AT609" i="3"/>
  <c r="AT608" i="3"/>
  <c r="AT607" i="3"/>
  <c r="AT606" i="3"/>
  <c r="AT605" i="3"/>
  <c r="AT604" i="3"/>
  <c r="AT603" i="3"/>
  <c r="AT602" i="3"/>
  <c r="AT601" i="3"/>
  <c r="AT600" i="3"/>
  <c r="AT599" i="3"/>
  <c r="AT598" i="3"/>
  <c r="AT597" i="3"/>
  <c r="AT596" i="3"/>
  <c r="AT595" i="3"/>
  <c r="AT594" i="3"/>
  <c r="AT593" i="3"/>
  <c r="AT592" i="3"/>
  <c r="AT591" i="3"/>
  <c r="AT590" i="3"/>
  <c r="AT589" i="3"/>
  <c r="AT588" i="3"/>
  <c r="AT587" i="3"/>
  <c r="AT586" i="3"/>
  <c r="AT585" i="3"/>
  <c r="AT584" i="3"/>
  <c r="AT583" i="3"/>
  <c r="AT582" i="3"/>
  <c r="AT581" i="3"/>
  <c r="AT580" i="3"/>
  <c r="AT579" i="3"/>
  <c r="AT578" i="3"/>
  <c r="AT577" i="3"/>
  <c r="AT576" i="3"/>
  <c r="AT575" i="3"/>
  <c r="AT574" i="3"/>
  <c r="AT573" i="3"/>
  <c r="AT572" i="3"/>
  <c r="AT571" i="3"/>
  <c r="AT570" i="3"/>
  <c r="AT569" i="3"/>
  <c r="AT568" i="3"/>
  <c r="AT567" i="3"/>
  <c r="AT566" i="3"/>
  <c r="AT565" i="3"/>
  <c r="AT564" i="3"/>
  <c r="AT563" i="3"/>
  <c r="AT562" i="3"/>
  <c r="AT561" i="3"/>
  <c r="AT560" i="3"/>
  <c r="AT559" i="3"/>
  <c r="AT558" i="3"/>
  <c r="AT557" i="3"/>
  <c r="AT556" i="3"/>
  <c r="AT555" i="3"/>
  <c r="AT554" i="3"/>
  <c r="AT553" i="3"/>
  <c r="AT552" i="3"/>
  <c r="AT551" i="3"/>
  <c r="AT550" i="3"/>
  <c r="AT549" i="3"/>
  <c r="AT548" i="3"/>
  <c r="AT547" i="3"/>
  <c r="AT546" i="3"/>
  <c r="AT545" i="3"/>
  <c r="AT544" i="3"/>
  <c r="AT543" i="3"/>
  <c r="AT542" i="3"/>
  <c r="AT541" i="3"/>
  <c r="AT540" i="3"/>
  <c r="AT539" i="3"/>
  <c r="AT538" i="3"/>
  <c r="AT537" i="3"/>
  <c r="AT536" i="3"/>
  <c r="AT535" i="3"/>
  <c r="AT534" i="3"/>
  <c r="AT533" i="3"/>
  <c r="AT532" i="3"/>
  <c r="AT531" i="3"/>
  <c r="AT530" i="3"/>
  <c r="AT529" i="3"/>
  <c r="AT528" i="3"/>
  <c r="AT527" i="3"/>
  <c r="AT526" i="3"/>
  <c r="AT525" i="3"/>
  <c r="AT524" i="3"/>
  <c r="AT523" i="3"/>
  <c r="AT522" i="3"/>
  <c r="AT521" i="3"/>
  <c r="AT520" i="3"/>
  <c r="AT519" i="3"/>
  <c r="AT518" i="3"/>
  <c r="AT517" i="3"/>
  <c r="AT516" i="3"/>
  <c r="AT515" i="3"/>
  <c r="AT514" i="3"/>
  <c r="AT513" i="3"/>
  <c r="AT512" i="3"/>
  <c r="AT511" i="3"/>
  <c r="AT510" i="3"/>
  <c r="AT509" i="3"/>
  <c r="AT508" i="3"/>
  <c r="AT507" i="3"/>
  <c r="AT506" i="3"/>
  <c r="AT505" i="3"/>
  <c r="AT504" i="3"/>
  <c r="AT503" i="3"/>
  <c r="AT502" i="3"/>
  <c r="AT501" i="3"/>
  <c r="AT500" i="3"/>
  <c r="AT499" i="3"/>
  <c r="AT498" i="3"/>
  <c r="AT497" i="3"/>
  <c r="AT496" i="3"/>
  <c r="AT495" i="3"/>
  <c r="AT494" i="3"/>
  <c r="AT493" i="3"/>
  <c r="AT492" i="3"/>
  <c r="AT491" i="3"/>
  <c r="AT490" i="3"/>
  <c r="AT489" i="3"/>
  <c r="AT488" i="3"/>
  <c r="AT487" i="3"/>
  <c r="AT486" i="3"/>
  <c r="AT485" i="3"/>
  <c r="AT484" i="3"/>
  <c r="AT483" i="3"/>
  <c r="AT482" i="3"/>
  <c r="AT481" i="3"/>
  <c r="AT480" i="3"/>
  <c r="AT479" i="3"/>
  <c r="AT478" i="3"/>
  <c r="AT477" i="3"/>
  <c r="AT476" i="3"/>
  <c r="AT475" i="3"/>
  <c r="AT474" i="3"/>
  <c r="AT473" i="3"/>
  <c r="AT472" i="3"/>
  <c r="AT471" i="3"/>
  <c r="AT470" i="3"/>
  <c r="AT469" i="3"/>
  <c r="AT468" i="3"/>
  <c r="AT467" i="3"/>
  <c r="AT466" i="3"/>
  <c r="AT465" i="3"/>
  <c r="AT464" i="3"/>
  <c r="AT463" i="3"/>
  <c r="AT462" i="3"/>
  <c r="AT461" i="3"/>
  <c r="AT460" i="3"/>
  <c r="AT459" i="3"/>
  <c r="AT458" i="3"/>
  <c r="AT457" i="3"/>
  <c r="AT456" i="3"/>
  <c r="AT455" i="3"/>
  <c r="AT454" i="3"/>
  <c r="AT453" i="3"/>
  <c r="AT452" i="3"/>
  <c r="AT451" i="3"/>
  <c r="AT450" i="3"/>
  <c r="AT449" i="3"/>
  <c r="AT448" i="3"/>
  <c r="AT447" i="3"/>
  <c r="AT446" i="3"/>
  <c r="AT445" i="3"/>
  <c r="AT444" i="3"/>
  <c r="AT443" i="3"/>
  <c r="AT442" i="3"/>
  <c r="AT441" i="3"/>
  <c r="AT440" i="3"/>
  <c r="AT439" i="3"/>
  <c r="AT438" i="3"/>
  <c r="AT437" i="3"/>
  <c r="AT436" i="3"/>
  <c r="AT435" i="3"/>
  <c r="AT434" i="3"/>
  <c r="AT433" i="3"/>
  <c r="AT432" i="3"/>
  <c r="AT431" i="3"/>
  <c r="AT430" i="3"/>
  <c r="AT429" i="3"/>
  <c r="AT428" i="3"/>
  <c r="AT427" i="3"/>
  <c r="AT426" i="3"/>
  <c r="AT425" i="3"/>
  <c r="AT424" i="3"/>
  <c r="AT423" i="3"/>
  <c r="AT422" i="3"/>
  <c r="AT421" i="3"/>
  <c r="AT420" i="3"/>
  <c r="AT419" i="3"/>
  <c r="AT418" i="3"/>
  <c r="AT417" i="3"/>
  <c r="AT416" i="3"/>
  <c r="AT415" i="3"/>
  <c r="AT414" i="3"/>
  <c r="AT413" i="3"/>
  <c r="AT412" i="3"/>
  <c r="AT411" i="3"/>
  <c r="AT410" i="3"/>
  <c r="AT409" i="3"/>
  <c r="AT408" i="3"/>
  <c r="AT407" i="3"/>
  <c r="AT406" i="3"/>
  <c r="AT405" i="3"/>
  <c r="AT404" i="3"/>
  <c r="AT403" i="3"/>
  <c r="AT402" i="3"/>
  <c r="AT401" i="3"/>
  <c r="AT400" i="3"/>
  <c r="AT399" i="3"/>
  <c r="AT398" i="3"/>
  <c r="AT397" i="3"/>
  <c r="AT396" i="3"/>
  <c r="AT395" i="3"/>
  <c r="AT394" i="3"/>
  <c r="AT393" i="3"/>
  <c r="AT392" i="3"/>
  <c r="AT391" i="3"/>
  <c r="AT390" i="3"/>
  <c r="AT389" i="3"/>
  <c r="AT388" i="3"/>
  <c r="AT387" i="3"/>
  <c r="AT386" i="3"/>
  <c r="AT385" i="3"/>
  <c r="AT384" i="3"/>
  <c r="AT383" i="3"/>
  <c r="AT382" i="3"/>
  <c r="AT381" i="3"/>
  <c r="AT380" i="3"/>
  <c r="AT379" i="3"/>
  <c r="AT378" i="3"/>
  <c r="AT377" i="3"/>
  <c r="AT376" i="3"/>
  <c r="AT375" i="3"/>
  <c r="AT374" i="3"/>
  <c r="AT373" i="3"/>
  <c r="AT372" i="3"/>
  <c r="AT371" i="3"/>
  <c r="AT370" i="3"/>
  <c r="AT369" i="3"/>
  <c r="AT368" i="3"/>
  <c r="AT367" i="3"/>
  <c r="AT366" i="3"/>
  <c r="AT365" i="3"/>
  <c r="AT364" i="3"/>
  <c r="AT363" i="3"/>
  <c r="AT362" i="3"/>
  <c r="AT361" i="3"/>
  <c r="AT360" i="3"/>
  <c r="AT359" i="3"/>
  <c r="AT358" i="3"/>
  <c r="AT357" i="3"/>
  <c r="AT356" i="3"/>
  <c r="AT355" i="3"/>
  <c r="AT354" i="3"/>
  <c r="AT353" i="3"/>
  <c r="AT352" i="3"/>
  <c r="AT351" i="3"/>
  <c r="AT350" i="3"/>
  <c r="AT349" i="3"/>
  <c r="AT348" i="3"/>
  <c r="AT347" i="3"/>
  <c r="AT346" i="3"/>
  <c r="AT345" i="3"/>
  <c r="AT344" i="3"/>
  <c r="AT343" i="3"/>
  <c r="AT342" i="3"/>
  <c r="AT341" i="3"/>
  <c r="AT340" i="3"/>
  <c r="AT339" i="3"/>
  <c r="AT338" i="3"/>
  <c r="AT337" i="3"/>
  <c r="AT336" i="3"/>
  <c r="AT335" i="3"/>
  <c r="AT334" i="3"/>
  <c r="AT333" i="3"/>
  <c r="AT332" i="3"/>
  <c r="AT331" i="3"/>
  <c r="AT330" i="3"/>
  <c r="AT329" i="3"/>
  <c r="AT328" i="3"/>
  <c r="AT327" i="3"/>
  <c r="AT326" i="3"/>
  <c r="AT325" i="3"/>
  <c r="AT324" i="3"/>
  <c r="AT323" i="3"/>
  <c r="AT322" i="3"/>
  <c r="AT321" i="3"/>
  <c r="AT320" i="3"/>
  <c r="AT319" i="3"/>
  <c r="AT318" i="3"/>
  <c r="AT317" i="3"/>
  <c r="AT316" i="3"/>
  <c r="AT315" i="3"/>
  <c r="AT314" i="3"/>
  <c r="AT313" i="3"/>
  <c r="AT312" i="3"/>
  <c r="AT311" i="3"/>
  <c r="AT310" i="3"/>
  <c r="AT309" i="3"/>
  <c r="AT308" i="3"/>
  <c r="AT307" i="3"/>
  <c r="AT306" i="3"/>
  <c r="AT305" i="3"/>
  <c r="AT304" i="3"/>
  <c r="AT303" i="3"/>
  <c r="AT302" i="3"/>
  <c r="AT301" i="3"/>
  <c r="AT300" i="3"/>
  <c r="AT299" i="3"/>
  <c r="AT298" i="3"/>
  <c r="AT297" i="3"/>
  <c r="AT296" i="3"/>
  <c r="AT295" i="3"/>
  <c r="AT294" i="3"/>
  <c r="AT293" i="3"/>
  <c r="AT292" i="3"/>
  <c r="AT291" i="3"/>
  <c r="AT290" i="3"/>
  <c r="AT289" i="3"/>
  <c r="AT288" i="3"/>
  <c r="AT287" i="3"/>
  <c r="AT286" i="3"/>
  <c r="AT285" i="3"/>
  <c r="AT284" i="3"/>
  <c r="AT283" i="3"/>
  <c r="AT282" i="3"/>
  <c r="AT281" i="3"/>
  <c r="AT280" i="3"/>
  <c r="AT279" i="3"/>
  <c r="AT278" i="3"/>
  <c r="AT277" i="3"/>
  <c r="AT276" i="3"/>
  <c r="AT275" i="3"/>
  <c r="AT274" i="3"/>
  <c r="AT273" i="3"/>
  <c r="AT272" i="3"/>
  <c r="AT271" i="3"/>
  <c r="AT270" i="3"/>
  <c r="AT269" i="3"/>
  <c r="AT268" i="3"/>
  <c r="AT267" i="3"/>
  <c r="AT266" i="3"/>
  <c r="AT265" i="3"/>
  <c r="AT264" i="3"/>
  <c r="AT263" i="3"/>
  <c r="AT262" i="3"/>
  <c r="AT261" i="3"/>
  <c r="AT260" i="3"/>
  <c r="AT259" i="3"/>
  <c r="AT258" i="3"/>
  <c r="AT257" i="3"/>
  <c r="AT256" i="3"/>
  <c r="AT255" i="3"/>
  <c r="AT254" i="3"/>
  <c r="AT253" i="3"/>
  <c r="AT252" i="3"/>
  <c r="AT251" i="3"/>
  <c r="AT250" i="3"/>
  <c r="AT249" i="3"/>
  <c r="AT248" i="3"/>
  <c r="AT247" i="3"/>
  <c r="AT246" i="3"/>
  <c r="AT245" i="3"/>
  <c r="AT244" i="3"/>
  <c r="AT243" i="3"/>
  <c r="AT242" i="3"/>
  <c r="AT241" i="3"/>
  <c r="AT240" i="3"/>
  <c r="AT239" i="3"/>
  <c r="AT238" i="3"/>
  <c r="AT237" i="3"/>
  <c r="AT236" i="3"/>
  <c r="AT235" i="3"/>
  <c r="AT234" i="3"/>
  <c r="AT233" i="3"/>
  <c r="AT232" i="3"/>
  <c r="AT231" i="3"/>
  <c r="AT230" i="3"/>
  <c r="AT229" i="3"/>
  <c r="AT228" i="3"/>
  <c r="AT227" i="3"/>
  <c r="AT226" i="3"/>
  <c r="AT225" i="3"/>
  <c r="AT224" i="3"/>
  <c r="AT223" i="3"/>
  <c r="AT222" i="3"/>
  <c r="AT221" i="3"/>
  <c r="AT220" i="3"/>
  <c r="AT219" i="3"/>
  <c r="AT218" i="3"/>
  <c r="AT217" i="3"/>
  <c r="AT216" i="3"/>
  <c r="AT215" i="3"/>
  <c r="AT214" i="3"/>
  <c r="AT213" i="3"/>
  <c r="AT212" i="3"/>
  <c r="AT211" i="3"/>
  <c r="AT210" i="3"/>
  <c r="AT209" i="3"/>
  <c r="AT208" i="3"/>
  <c r="AT207" i="3"/>
  <c r="AT206" i="3"/>
  <c r="AT205" i="3"/>
  <c r="AT204" i="3"/>
  <c r="AT203" i="3"/>
  <c r="AT202" i="3"/>
  <c r="AT201" i="3"/>
  <c r="AT200" i="3"/>
  <c r="AT199" i="3"/>
  <c r="AT198" i="3"/>
  <c r="AT197" i="3"/>
  <c r="AT196" i="3"/>
  <c r="AT195" i="3"/>
  <c r="AT194" i="3"/>
  <c r="AT193" i="3"/>
  <c r="AT192" i="3"/>
  <c r="AT191" i="3"/>
  <c r="AT190" i="3"/>
  <c r="AT189" i="3"/>
  <c r="AT188" i="3"/>
  <c r="AT187" i="3"/>
  <c r="AT186" i="3"/>
  <c r="AT185" i="3"/>
  <c r="AT184" i="3"/>
  <c r="AT183" i="3"/>
  <c r="AT182" i="3"/>
  <c r="AT181" i="3"/>
  <c r="AT180" i="3"/>
  <c r="AT179" i="3"/>
  <c r="AT178" i="3"/>
  <c r="AT177" i="3"/>
  <c r="AT176" i="3"/>
  <c r="AT175" i="3"/>
  <c r="AT174" i="3"/>
  <c r="AT173" i="3"/>
  <c r="AT172" i="3"/>
  <c r="AT171" i="3"/>
  <c r="AT170" i="3"/>
  <c r="AT169" i="3"/>
  <c r="AT168" i="3"/>
  <c r="AT167" i="3"/>
  <c r="AT166" i="3"/>
  <c r="AT165" i="3"/>
  <c r="AT164" i="3"/>
  <c r="AT163" i="3"/>
  <c r="AT162" i="3"/>
  <c r="AT161" i="3"/>
  <c r="AT160" i="3"/>
  <c r="AT159" i="3"/>
  <c r="AT158" i="3"/>
  <c r="AT157" i="3"/>
  <c r="AT156" i="3"/>
  <c r="AT155" i="3"/>
  <c r="AT154" i="3"/>
  <c r="AT153" i="3"/>
  <c r="AT152" i="3"/>
  <c r="AT151" i="3"/>
  <c r="AT150" i="3"/>
  <c r="AT149" i="3"/>
  <c r="AT148" i="3"/>
  <c r="AT147" i="3"/>
  <c r="AT146" i="3"/>
  <c r="AT145" i="3"/>
  <c r="AT144" i="3"/>
  <c r="AT143" i="3"/>
  <c r="AT142" i="3"/>
  <c r="AT141" i="3"/>
  <c r="AT140" i="3"/>
  <c r="AT139" i="3"/>
  <c r="AT138" i="3"/>
  <c r="AT137" i="3"/>
  <c r="AT136" i="3"/>
  <c r="AT135" i="3"/>
  <c r="AT134" i="3"/>
  <c r="AT133" i="3"/>
  <c r="AT132" i="3"/>
  <c r="AT131" i="3"/>
  <c r="AT130" i="3"/>
  <c r="AT129" i="3"/>
  <c r="AT128" i="3"/>
  <c r="AT127" i="3"/>
  <c r="AT126" i="3"/>
  <c r="AT125" i="3"/>
  <c r="AT124" i="3"/>
  <c r="AT123" i="3"/>
  <c r="AT122" i="3"/>
  <c r="AT121" i="3"/>
  <c r="AT120" i="3"/>
  <c r="AT119" i="3"/>
  <c r="AT118" i="3"/>
  <c r="AT117" i="3"/>
  <c r="AT116" i="3"/>
  <c r="AT115" i="3"/>
  <c r="AT114" i="3"/>
  <c r="AT113" i="3"/>
  <c r="AT112" i="3"/>
  <c r="AT111" i="3"/>
  <c r="AT110" i="3"/>
  <c r="AT109" i="3"/>
  <c r="AT108" i="3"/>
  <c r="AT107" i="3"/>
  <c r="AT106" i="3"/>
  <c r="AT105" i="3"/>
  <c r="AT104" i="3"/>
  <c r="AT103" i="3"/>
  <c r="AT102" i="3"/>
  <c r="AT101" i="3"/>
  <c r="AT100" i="3"/>
  <c r="AT99" i="3"/>
  <c r="AT98" i="3"/>
  <c r="AT97" i="3"/>
  <c r="AT96" i="3"/>
  <c r="AT95" i="3"/>
  <c r="AT94" i="3"/>
  <c r="AT93" i="3"/>
  <c r="AT92" i="3"/>
  <c r="AT91" i="3"/>
  <c r="AT90" i="3"/>
  <c r="AT89" i="3"/>
  <c r="AT88" i="3"/>
  <c r="AT87" i="3"/>
  <c r="AT86" i="3"/>
  <c r="AT85" i="3"/>
  <c r="AT84" i="3"/>
  <c r="AT83" i="3"/>
  <c r="AT82" i="3"/>
  <c r="AT81" i="3"/>
  <c r="AT80" i="3"/>
  <c r="AT79" i="3"/>
  <c r="AT78" i="3"/>
  <c r="AT77" i="3"/>
  <c r="AT76" i="3"/>
  <c r="AT75" i="3"/>
  <c r="AT74" i="3"/>
  <c r="AT73" i="3"/>
  <c r="AT72" i="3"/>
  <c r="AT71" i="3"/>
  <c r="AT70" i="3"/>
  <c r="AT69" i="3"/>
  <c r="AT68" i="3"/>
  <c r="AT67" i="3"/>
  <c r="AT66" i="3"/>
  <c r="AT65" i="3"/>
  <c r="AT64" i="3"/>
  <c r="AT63" i="3"/>
  <c r="AT62" i="3"/>
  <c r="AT61" i="3"/>
  <c r="AT60" i="3"/>
  <c r="AT59" i="3"/>
  <c r="AT58" i="3"/>
  <c r="AT57" i="3"/>
  <c r="AT56" i="3"/>
  <c r="AT55" i="3"/>
  <c r="AT54" i="3"/>
  <c r="AT53" i="3"/>
  <c r="AT52" i="3"/>
  <c r="AT51" i="3"/>
  <c r="AT50" i="3"/>
  <c r="AT49" i="3"/>
  <c r="AT48" i="3"/>
  <c r="AT47" i="3"/>
  <c r="AT46" i="3"/>
  <c r="AT45" i="3"/>
  <c r="AT44" i="3"/>
  <c r="AT43" i="3"/>
  <c r="AT42" i="3"/>
  <c r="AT41" i="3"/>
  <c r="AT40" i="3"/>
  <c r="AT39" i="3"/>
  <c r="AT38" i="3"/>
  <c r="AT37" i="3"/>
  <c r="AT36" i="3"/>
  <c r="AT35" i="3"/>
  <c r="AT34" i="3"/>
  <c r="AT33" i="3"/>
  <c r="AT32" i="3"/>
  <c r="AT31" i="3"/>
  <c r="AT30" i="3"/>
  <c r="AT29" i="3"/>
  <c r="AT28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4" i="3"/>
  <c r="AT13" i="3"/>
  <c r="AT12" i="3"/>
  <c r="AT11" i="3"/>
  <c r="AT10" i="3"/>
  <c r="AT9" i="3"/>
  <c r="AT8" i="3"/>
  <c r="AT7" i="3"/>
  <c r="AT6" i="3"/>
  <c r="AT5" i="3"/>
  <c r="AT4" i="3"/>
  <c r="AT3" i="3"/>
  <c r="AT2" i="3"/>
  <c r="AS1734" i="3"/>
  <c r="AS1733" i="3"/>
  <c r="AS1732" i="3"/>
  <c r="AS1731" i="3"/>
  <c r="AS1730" i="3"/>
  <c r="AS1729" i="3"/>
  <c r="AS1728" i="3"/>
  <c r="AS1727" i="3"/>
  <c r="AS1726" i="3"/>
  <c r="AS1725" i="3"/>
  <c r="AS1724" i="3"/>
  <c r="AS1723" i="3"/>
  <c r="AS1722" i="3"/>
  <c r="AS1721" i="3"/>
  <c r="AS1720" i="3"/>
  <c r="AS1719" i="3"/>
  <c r="AS1718" i="3"/>
  <c r="AS1717" i="3"/>
  <c r="AS1716" i="3"/>
  <c r="AS1715" i="3"/>
  <c r="AS1714" i="3"/>
  <c r="AS1713" i="3"/>
  <c r="AS1712" i="3"/>
  <c r="AS1711" i="3"/>
  <c r="AS1710" i="3"/>
  <c r="AS1709" i="3"/>
  <c r="AS1708" i="3"/>
  <c r="AS1707" i="3"/>
  <c r="AS1706" i="3"/>
  <c r="AS1705" i="3"/>
  <c r="AS1704" i="3"/>
  <c r="AS1703" i="3"/>
  <c r="AS1702" i="3"/>
  <c r="AS1701" i="3"/>
  <c r="AS1700" i="3"/>
  <c r="AS1699" i="3"/>
  <c r="AS1698" i="3"/>
  <c r="AS1697" i="3"/>
  <c r="AS1696" i="3"/>
  <c r="AS1695" i="3"/>
  <c r="AS1694" i="3"/>
  <c r="AS1693" i="3"/>
  <c r="AS1692" i="3"/>
  <c r="AS1691" i="3"/>
  <c r="AS1690" i="3"/>
  <c r="AS1689" i="3"/>
  <c r="AS1688" i="3"/>
  <c r="AS1687" i="3"/>
  <c r="AS1686" i="3"/>
  <c r="AS1685" i="3"/>
  <c r="AS1684" i="3"/>
  <c r="AS1683" i="3"/>
  <c r="AS1682" i="3"/>
  <c r="AS1681" i="3"/>
  <c r="AS1680" i="3"/>
  <c r="AS1679" i="3"/>
  <c r="AS1678" i="3"/>
  <c r="AS1677" i="3"/>
  <c r="AS1676" i="3"/>
  <c r="AS1675" i="3"/>
  <c r="AS1674" i="3"/>
  <c r="AS1673" i="3"/>
  <c r="AS1672" i="3"/>
  <c r="AS1671" i="3"/>
  <c r="AS1670" i="3"/>
  <c r="AS1669" i="3"/>
  <c r="AS1668" i="3"/>
  <c r="AS1667" i="3"/>
  <c r="AS1666" i="3"/>
  <c r="AS1665" i="3"/>
  <c r="AS1664" i="3"/>
  <c r="AS1663" i="3"/>
  <c r="AS1662" i="3"/>
  <c r="AS1661" i="3"/>
  <c r="AS1660" i="3"/>
  <c r="AS1659" i="3"/>
  <c r="AS1658" i="3"/>
  <c r="AS1657" i="3"/>
  <c r="AS1656" i="3"/>
  <c r="AS1655" i="3"/>
  <c r="AS1654" i="3"/>
  <c r="AS1653" i="3"/>
  <c r="AS1652" i="3"/>
  <c r="AS1651" i="3"/>
  <c r="AS1650" i="3"/>
  <c r="AS1649" i="3"/>
  <c r="AS1648" i="3"/>
  <c r="AS1647" i="3"/>
  <c r="AS1646" i="3"/>
  <c r="AS1645" i="3"/>
  <c r="AS1644" i="3"/>
  <c r="AS1643" i="3"/>
  <c r="AS1642" i="3"/>
  <c r="AS1641" i="3"/>
  <c r="AS1640" i="3"/>
  <c r="AS1639" i="3"/>
  <c r="AS1638" i="3"/>
  <c r="AS1637" i="3"/>
  <c r="AS1636" i="3"/>
  <c r="AS1635" i="3"/>
  <c r="AS1634" i="3"/>
  <c r="AS1633" i="3"/>
  <c r="AS1632" i="3"/>
  <c r="AS1631" i="3"/>
  <c r="AS1630" i="3"/>
  <c r="AS1629" i="3"/>
  <c r="AS1628" i="3"/>
  <c r="AS1627" i="3"/>
  <c r="AS1626" i="3"/>
  <c r="AS1625" i="3"/>
  <c r="AS1624" i="3"/>
  <c r="AS1623" i="3"/>
  <c r="AS1622" i="3"/>
  <c r="AS1621" i="3"/>
  <c r="AS1620" i="3"/>
  <c r="AS1619" i="3"/>
  <c r="AS1618" i="3"/>
  <c r="AS1617" i="3"/>
  <c r="AS1616" i="3"/>
  <c r="AS1615" i="3"/>
  <c r="AS1614" i="3"/>
  <c r="AS1613" i="3"/>
  <c r="AS1612" i="3"/>
  <c r="AS1611" i="3"/>
  <c r="AS1610" i="3"/>
  <c r="AS1609" i="3"/>
  <c r="AS1608" i="3"/>
  <c r="AS1607" i="3"/>
  <c r="AS1606" i="3"/>
  <c r="AS1605" i="3"/>
  <c r="AS1604" i="3"/>
  <c r="AS1603" i="3"/>
  <c r="AS1602" i="3"/>
  <c r="AS1601" i="3"/>
  <c r="AS1600" i="3"/>
  <c r="AS1599" i="3"/>
  <c r="AS1598" i="3"/>
  <c r="AS1597" i="3"/>
  <c r="AS1596" i="3"/>
  <c r="AS1595" i="3"/>
  <c r="AS1594" i="3"/>
  <c r="AS1593" i="3"/>
  <c r="AS1592" i="3"/>
  <c r="AS1591" i="3"/>
  <c r="AS1590" i="3"/>
  <c r="AS1589" i="3"/>
  <c r="AS1588" i="3"/>
  <c r="AS1587" i="3"/>
  <c r="AS1586" i="3"/>
  <c r="AS1585" i="3"/>
  <c r="AS1584" i="3"/>
  <c r="AS1583" i="3"/>
  <c r="AS1582" i="3"/>
  <c r="AS1581" i="3"/>
  <c r="AS1580" i="3"/>
  <c r="AS1579" i="3"/>
  <c r="AS1578" i="3"/>
  <c r="AS1577" i="3"/>
  <c r="AS1576" i="3"/>
  <c r="AS1575" i="3"/>
  <c r="AS1574" i="3"/>
  <c r="AS1573" i="3"/>
  <c r="AS1572" i="3"/>
  <c r="AS1571" i="3"/>
  <c r="AS1570" i="3"/>
  <c r="AS1569" i="3"/>
  <c r="AS1568" i="3"/>
  <c r="AS1567" i="3"/>
  <c r="AS1566" i="3"/>
  <c r="AS1565" i="3"/>
  <c r="AS1564" i="3"/>
  <c r="AS1563" i="3"/>
  <c r="AS1562" i="3"/>
  <c r="AS1561" i="3"/>
  <c r="AS1560" i="3"/>
  <c r="AS1559" i="3"/>
  <c r="AS1558" i="3"/>
  <c r="AS1557" i="3"/>
  <c r="AS1556" i="3"/>
  <c r="AS1555" i="3"/>
  <c r="AS1554" i="3"/>
  <c r="AS1553" i="3"/>
  <c r="AS1552" i="3"/>
  <c r="AS1551" i="3"/>
  <c r="AS1550" i="3"/>
  <c r="AS1549" i="3"/>
  <c r="AS1548" i="3"/>
  <c r="AS1547" i="3"/>
  <c r="AS1546" i="3"/>
  <c r="AS1545" i="3"/>
  <c r="AS1544" i="3"/>
  <c r="AS1543" i="3"/>
  <c r="AS1542" i="3"/>
  <c r="AS1541" i="3"/>
  <c r="AS1540" i="3"/>
  <c r="AS1539" i="3"/>
  <c r="AS1538" i="3"/>
  <c r="AS1537" i="3"/>
  <c r="AS1536" i="3"/>
  <c r="AS1535" i="3"/>
  <c r="AS1534" i="3"/>
  <c r="AS1533" i="3"/>
  <c r="AS1532" i="3"/>
  <c r="AS1531" i="3"/>
  <c r="AS1530" i="3"/>
  <c r="AS1529" i="3"/>
  <c r="AS1528" i="3"/>
  <c r="AS1527" i="3"/>
  <c r="AS1526" i="3"/>
  <c r="AS1525" i="3"/>
  <c r="AS1524" i="3"/>
  <c r="AS1523" i="3"/>
  <c r="AS1522" i="3"/>
  <c r="AS1521" i="3"/>
  <c r="AS1520" i="3"/>
  <c r="AS1519" i="3"/>
  <c r="AS1518" i="3"/>
  <c r="AS1517" i="3"/>
  <c r="AS1516" i="3"/>
  <c r="AS1515" i="3"/>
  <c r="AS1514" i="3"/>
  <c r="AS1513" i="3"/>
  <c r="AS1512" i="3"/>
  <c r="AS1511" i="3"/>
  <c r="AS1510" i="3"/>
  <c r="AS1509" i="3"/>
  <c r="AS1508" i="3"/>
  <c r="AS1507" i="3"/>
  <c r="AS1506" i="3"/>
  <c r="AS1505" i="3"/>
  <c r="AS1504" i="3"/>
  <c r="AS1503" i="3"/>
  <c r="AS1502" i="3"/>
  <c r="AS1501" i="3"/>
  <c r="AS1500" i="3"/>
  <c r="AS1499" i="3"/>
  <c r="AS1498" i="3"/>
  <c r="AS1497" i="3"/>
  <c r="AS1496" i="3"/>
  <c r="AS1495" i="3"/>
  <c r="AS1494" i="3"/>
  <c r="AS1493" i="3"/>
  <c r="AS1492" i="3"/>
  <c r="AS1491" i="3"/>
  <c r="AS1490" i="3"/>
  <c r="AS1489" i="3"/>
  <c r="AS1488" i="3"/>
  <c r="AS1487" i="3"/>
  <c r="AS1486" i="3"/>
  <c r="AS1485" i="3"/>
  <c r="AS1484" i="3"/>
  <c r="AS1483" i="3"/>
  <c r="AS1482" i="3"/>
  <c r="AS1481" i="3"/>
  <c r="AS1480" i="3"/>
  <c r="AS1479" i="3"/>
  <c r="AS1478" i="3"/>
  <c r="AS1477" i="3"/>
  <c r="AS1476" i="3"/>
  <c r="AS1475" i="3"/>
  <c r="AS1474" i="3"/>
  <c r="AS1473" i="3"/>
  <c r="AS1472" i="3"/>
  <c r="AS1471" i="3"/>
  <c r="AS1470" i="3"/>
  <c r="AS1469" i="3"/>
  <c r="AS1468" i="3"/>
  <c r="AS1467" i="3"/>
  <c r="AS1466" i="3"/>
  <c r="AS1465" i="3"/>
  <c r="AS1464" i="3"/>
  <c r="AS1463" i="3"/>
  <c r="AS1462" i="3"/>
  <c r="AS1461" i="3"/>
  <c r="AS1460" i="3"/>
  <c r="AS1459" i="3"/>
  <c r="AS1458" i="3"/>
  <c r="AS1457" i="3"/>
  <c r="AS1456" i="3"/>
  <c r="AS1455" i="3"/>
  <c r="AS1454" i="3"/>
  <c r="AS1453" i="3"/>
  <c r="AS1452" i="3"/>
  <c r="AS1451" i="3"/>
  <c r="AS1450" i="3"/>
  <c r="AS1449" i="3"/>
  <c r="AS1448" i="3"/>
  <c r="AS1447" i="3"/>
  <c r="AS1446" i="3"/>
  <c r="AS1445" i="3"/>
  <c r="AS1444" i="3"/>
  <c r="AS1443" i="3"/>
  <c r="AS1442" i="3"/>
  <c r="AS1441" i="3"/>
  <c r="AS1440" i="3"/>
  <c r="AS1439" i="3"/>
  <c r="AS1438" i="3"/>
  <c r="AS1437" i="3"/>
  <c r="AS1436" i="3"/>
  <c r="AS1435" i="3"/>
  <c r="AS1434" i="3"/>
  <c r="AS1433" i="3"/>
  <c r="AS1432" i="3"/>
  <c r="AS1431" i="3"/>
  <c r="AS1430" i="3"/>
  <c r="AS1429" i="3"/>
  <c r="AS1428" i="3"/>
  <c r="AS1427" i="3"/>
  <c r="AS1426" i="3"/>
  <c r="AS1425" i="3"/>
  <c r="AS1424" i="3"/>
  <c r="AS1423" i="3"/>
  <c r="AS1422" i="3"/>
  <c r="AS1421" i="3"/>
  <c r="AS1420" i="3"/>
  <c r="AS1419" i="3"/>
  <c r="AS1418" i="3"/>
  <c r="AS1417" i="3"/>
  <c r="AS1416" i="3"/>
  <c r="AS1415" i="3"/>
  <c r="AS1414" i="3"/>
  <c r="AS1413" i="3"/>
  <c r="AS1412" i="3"/>
  <c r="AS1411" i="3"/>
  <c r="AS1410" i="3"/>
  <c r="AS1409" i="3"/>
  <c r="AS1408" i="3"/>
  <c r="AS1407" i="3"/>
  <c r="AS1406" i="3"/>
  <c r="AS1405" i="3"/>
  <c r="AS1404" i="3"/>
  <c r="AS1403" i="3"/>
  <c r="AS1402" i="3"/>
  <c r="AS1401" i="3"/>
  <c r="AS1400" i="3"/>
  <c r="AS1399" i="3"/>
  <c r="AS1398" i="3"/>
  <c r="AS1397" i="3"/>
  <c r="AS1396" i="3"/>
  <c r="AS1395" i="3"/>
  <c r="AS1394" i="3"/>
  <c r="AS1393" i="3"/>
  <c r="AS1392" i="3"/>
  <c r="AS1391" i="3"/>
  <c r="AS1390" i="3"/>
  <c r="AS1389" i="3"/>
  <c r="AS1388" i="3"/>
  <c r="AS1387" i="3"/>
  <c r="AS1386" i="3"/>
  <c r="AS1385" i="3"/>
  <c r="AS1384" i="3"/>
  <c r="AS1383" i="3"/>
  <c r="AS1382" i="3"/>
  <c r="AS1381" i="3"/>
  <c r="AS1380" i="3"/>
  <c r="AS1379" i="3"/>
  <c r="AS1378" i="3"/>
  <c r="AS1377" i="3"/>
  <c r="AS1376" i="3"/>
  <c r="AS1375" i="3"/>
  <c r="AS1374" i="3"/>
  <c r="AS1373" i="3"/>
  <c r="AS1372" i="3"/>
  <c r="AS1371" i="3"/>
  <c r="AS1370" i="3"/>
  <c r="AS1369" i="3"/>
  <c r="AS1368" i="3"/>
  <c r="AS1367" i="3"/>
  <c r="AS1366" i="3"/>
  <c r="AS1365" i="3"/>
  <c r="AS1364" i="3"/>
  <c r="AS1363" i="3"/>
  <c r="AS1362" i="3"/>
  <c r="AS1361" i="3"/>
  <c r="AS1360" i="3"/>
  <c r="AS1359" i="3"/>
  <c r="AS1358" i="3"/>
  <c r="AS1357" i="3"/>
  <c r="AS1356" i="3"/>
  <c r="AS1355" i="3"/>
  <c r="AS1354" i="3"/>
  <c r="AS1353" i="3"/>
  <c r="AS1352" i="3"/>
  <c r="AS1351" i="3"/>
  <c r="AS1350" i="3"/>
  <c r="AS1349" i="3"/>
  <c r="AS1348" i="3"/>
  <c r="AS1347" i="3"/>
  <c r="AS1346" i="3"/>
  <c r="AS1345" i="3"/>
  <c r="AS1344" i="3"/>
  <c r="AS1343" i="3"/>
  <c r="AS1342" i="3"/>
  <c r="AS1341" i="3"/>
  <c r="AS1340" i="3"/>
  <c r="AS1339" i="3"/>
  <c r="AS1338" i="3"/>
  <c r="AS1337" i="3"/>
  <c r="AS1336" i="3"/>
  <c r="AS1335" i="3"/>
  <c r="AS1334" i="3"/>
  <c r="AS1333" i="3"/>
  <c r="AS1332" i="3"/>
  <c r="AS1331" i="3"/>
  <c r="AS1330" i="3"/>
  <c r="AS1329" i="3"/>
  <c r="AS1328" i="3"/>
  <c r="AS1327" i="3"/>
  <c r="AS1326" i="3"/>
  <c r="AS1325" i="3"/>
  <c r="AS1324" i="3"/>
  <c r="AS1323" i="3"/>
  <c r="AS1322" i="3"/>
  <c r="AS1321" i="3"/>
  <c r="AS1320" i="3"/>
  <c r="AS1319" i="3"/>
  <c r="AS1318" i="3"/>
  <c r="AS1317" i="3"/>
  <c r="AS1316" i="3"/>
  <c r="AS1315" i="3"/>
  <c r="AS1314" i="3"/>
  <c r="AS1313" i="3"/>
  <c r="AS1312" i="3"/>
  <c r="AS1311" i="3"/>
  <c r="AS1310" i="3"/>
  <c r="AS1309" i="3"/>
  <c r="AS1308" i="3"/>
  <c r="AS1307" i="3"/>
  <c r="AS1306" i="3"/>
  <c r="AS1305" i="3"/>
  <c r="AS1304" i="3"/>
  <c r="AS1303" i="3"/>
  <c r="AS1302" i="3"/>
  <c r="AS1301" i="3"/>
  <c r="AS1300" i="3"/>
  <c r="AS1299" i="3"/>
  <c r="AS1298" i="3"/>
  <c r="AS1297" i="3"/>
  <c r="AS1296" i="3"/>
  <c r="AS1295" i="3"/>
  <c r="AS1294" i="3"/>
  <c r="AS1293" i="3"/>
  <c r="AS1292" i="3"/>
  <c r="AS1291" i="3"/>
  <c r="AS1290" i="3"/>
  <c r="AS1289" i="3"/>
  <c r="AS1288" i="3"/>
  <c r="AS1287" i="3"/>
  <c r="AS1286" i="3"/>
  <c r="AS1285" i="3"/>
  <c r="AS1284" i="3"/>
  <c r="AS1283" i="3"/>
  <c r="AS1282" i="3"/>
  <c r="AS1281" i="3"/>
  <c r="AS1280" i="3"/>
  <c r="AS1279" i="3"/>
  <c r="AS1278" i="3"/>
  <c r="AS1277" i="3"/>
  <c r="AS1276" i="3"/>
  <c r="AS1275" i="3"/>
  <c r="AS1274" i="3"/>
  <c r="AS1273" i="3"/>
  <c r="AS1272" i="3"/>
  <c r="AS1271" i="3"/>
  <c r="AS1270" i="3"/>
  <c r="AS1269" i="3"/>
  <c r="AS1268" i="3"/>
  <c r="AS1267" i="3"/>
  <c r="AS1266" i="3"/>
  <c r="AS1265" i="3"/>
  <c r="AS1264" i="3"/>
  <c r="AS1263" i="3"/>
  <c r="AS1262" i="3"/>
  <c r="AS1261" i="3"/>
  <c r="AS1260" i="3"/>
  <c r="AS1259" i="3"/>
  <c r="AS1258" i="3"/>
  <c r="AS1257" i="3"/>
  <c r="AS1256" i="3"/>
  <c r="AS1255" i="3"/>
  <c r="AS1254" i="3"/>
  <c r="AS1253" i="3"/>
  <c r="AS1252" i="3"/>
  <c r="AS1251" i="3"/>
  <c r="AS1250" i="3"/>
  <c r="AS1249" i="3"/>
  <c r="AS1248" i="3"/>
  <c r="AS1247" i="3"/>
  <c r="AS1246" i="3"/>
  <c r="AS1245" i="3"/>
  <c r="AS1244" i="3"/>
  <c r="AS1243" i="3"/>
  <c r="AS1242" i="3"/>
  <c r="AS1241" i="3"/>
  <c r="AS1240" i="3"/>
  <c r="AS1239" i="3"/>
  <c r="AS1238" i="3"/>
  <c r="AS1237" i="3"/>
  <c r="AS1236" i="3"/>
  <c r="AS1235" i="3"/>
  <c r="AS1234" i="3"/>
  <c r="AS1233" i="3"/>
  <c r="AS1232" i="3"/>
  <c r="AS1231" i="3"/>
  <c r="AS1230" i="3"/>
  <c r="AS1229" i="3"/>
  <c r="AS1228" i="3"/>
  <c r="AS1227" i="3"/>
  <c r="AS1226" i="3"/>
  <c r="AS1225" i="3"/>
  <c r="AS1224" i="3"/>
  <c r="AS1223" i="3"/>
  <c r="AS1222" i="3"/>
  <c r="AS1221" i="3"/>
  <c r="AS1220" i="3"/>
  <c r="AS1219" i="3"/>
  <c r="AS1218" i="3"/>
  <c r="AS1217" i="3"/>
  <c r="AS1216" i="3"/>
  <c r="AS1215" i="3"/>
  <c r="AS1214" i="3"/>
  <c r="AS1213" i="3"/>
  <c r="AS1212" i="3"/>
  <c r="AS1211" i="3"/>
  <c r="AS1210" i="3"/>
  <c r="AS1209" i="3"/>
  <c r="AS1208" i="3"/>
  <c r="AS1207" i="3"/>
  <c r="AS1206" i="3"/>
  <c r="AS1205" i="3"/>
  <c r="AS1204" i="3"/>
  <c r="AS1203" i="3"/>
  <c r="AS1202" i="3"/>
  <c r="AS1201" i="3"/>
  <c r="AS1200" i="3"/>
  <c r="AS1199" i="3"/>
  <c r="AS1198" i="3"/>
  <c r="AS1197" i="3"/>
  <c r="AS1196" i="3"/>
  <c r="AS1195" i="3"/>
  <c r="AS1194" i="3"/>
  <c r="AS1193" i="3"/>
  <c r="AS1192" i="3"/>
  <c r="AS1191" i="3"/>
  <c r="AS1190" i="3"/>
  <c r="AS1189" i="3"/>
  <c r="AS1188" i="3"/>
  <c r="AS1187" i="3"/>
  <c r="AS1186" i="3"/>
  <c r="AS1185" i="3"/>
  <c r="AS1184" i="3"/>
  <c r="AS1183" i="3"/>
  <c r="AS1182" i="3"/>
  <c r="AS1181" i="3"/>
  <c r="AS1180" i="3"/>
  <c r="AS1179" i="3"/>
  <c r="AS1178" i="3"/>
  <c r="AS1177" i="3"/>
  <c r="AS1176" i="3"/>
  <c r="AS1175" i="3"/>
  <c r="AS1174" i="3"/>
  <c r="AS1173" i="3"/>
  <c r="AS1172" i="3"/>
  <c r="AS1171" i="3"/>
  <c r="AS1170" i="3"/>
  <c r="AS1169" i="3"/>
  <c r="AS1168" i="3"/>
  <c r="AS1167" i="3"/>
  <c r="AS1166" i="3"/>
  <c r="AS1165" i="3"/>
  <c r="AS1164" i="3"/>
  <c r="AS1163" i="3"/>
  <c r="AS1162" i="3"/>
  <c r="AS1161" i="3"/>
  <c r="AS1160" i="3"/>
  <c r="AS1159" i="3"/>
  <c r="AS1158" i="3"/>
  <c r="AS1157" i="3"/>
  <c r="AS1156" i="3"/>
  <c r="AS1155" i="3"/>
  <c r="AS1154" i="3"/>
  <c r="AS1153" i="3"/>
  <c r="AS1152" i="3"/>
  <c r="AS1151" i="3"/>
  <c r="AS1150" i="3"/>
  <c r="AS1149" i="3"/>
  <c r="AS1148" i="3"/>
  <c r="AS1147" i="3"/>
  <c r="AS1146" i="3"/>
  <c r="AS1145" i="3"/>
  <c r="AS1144" i="3"/>
  <c r="AS1143" i="3"/>
  <c r="AS1142" i="3"/>
  <c r="AS1141" i="3"/>
  <c r="AS1140" i="3"/>
  <c r="AS1139" i="3"/>
  <c r="AS1138" i="3"/>
  <c r="AS1137" i="3"/>
  <c r="AS1136" i="3"/>
  <c r="AS1135" i="3"/>
  <c r="AS1134" i="3"/>
  <c r="AS1133" i="3"/>
  <c r="AS1132" i="3"/>
  <c r="AS1131" i="3"/>
  <c r="AS1130" i="3"/>
  <c r="AS1129" i="3"/>
  <c r="AS1128" i="3"/>
  <c r="AS1127" i="3"/>
  <c r="AS1126" i="3"/>
  <c r="AS1125" i="3"/>
  <c r="AS1124" i="3"/>
  <c r="AS1123" i="3"/>
  <c r="AS1122" i="3"/>
  <c r="AS1121" i="3"/>
  <c r="AS1120" i="3"/>
  <c r="AS1119" i="3"/>
  <c r="AS1118" i="3"/>
  <c r="AS1117" i="3"/>
  <c r="AS1116" i="3"/>
  <c r="AS1115" i="3"/>
  <c r="AS1114" i="3"/>
  <c r="AS1113" i="3"/>
  <c r="AS1112" i="3"/>
  <c r="AS1111" i="3"/>
  <c r="AS1110" i="3"/>
  <c r="AS1109" i="3"/>
  <c r="AS1108" i="3"/>
  <c r="AS1107" i="3"/>
  <c r="AS1106" i="3"/>
  <c r="AS1105" i="3"/>
  <c r="AS1104" i="3"/>
  <c r="AS1103" i="3"/>
  <c r="AS1102" i="3"/>
  <c r="AS1101" i="3"/>
  <c r="AS1100" i="3"/>
  <c r="AS1099" i="3"/>
  <c r="AS1098" i="3"/>
  <c r="AS1097" i="3"/>
  <c r="AS1096" i="3"/>
  <c r="AS1095" i="3"/>
  <c r="AS1094" i="3"/>
  <c r="AS1093" i="3"/>
  <c r="AS1092" i="3"/>
  <c r="AS1091" i="3"/>
  <c r="AS1090" i="3"/>
  <c r="AS1089" i="3"/>
  <c r="AS1088" i="3"/>
  <c r="AS1087" i="3"/>
  <c r="AS1086" i="3"/>
  <c r="AS1085" i="3"/>
  <c r="AS1084" i="3"/>
  <c r="AS1083" i="3"/>
  <c r="AS1082" i="3"/>
  <c r="AS1081" i="3"/>
  <c r="AS1080" i="3"/>
  <c r="AS1079" i="3"/>
  <c r="AS1078" i="3"/>
  <c r="AS1077" i="3"/>
  <c r="AS1076" i="3"/>
  <c r="AS1075" i="3"/>
  <c r="AS1074" i="3"/>
  <c r="AS1073" i="3"/>
  <c r="AS1072" i="3"/>
  <c r="AS1071" i="3"/>
  <c r="AS1070" i="3"/>
  <c r="AS1069" i="3"/>
  <c r="AS1068" i="3"/>
  <c r="AS1067" i="3"/>
  <c r="AS1066" i="3"/>
  <c r="AS1065" i="3"/>
  <c r="AS1064" i="3"/>
  <c r="AS1063" i="3"/>
  <c r="AS1062" i="3"/>
  <c r="AS1061" i="3"/>
  <c r="AS1060" i="3"/>
  <c r="AS1059" i="3"/>
  <c r="AS1058" i="3"/>
  <c r="AS1057" i="3"/>
  <c r="AS1056" i="3"/>
  <c r="AS1055" i="3"/>
  <c r="AS1054" i="3"/>
  <c r="AS1053" i="3"/>
  <c r="AS1052" i="3"/>
  <c r="AS1051" i="3"/>
  <c r="AS1050" i="3"/>
  <c r="AS1049" i="3"/>
  <c r="AS1048" i="3"/>
  <c r="AS1047" i="3"/>
  <c r="AS1046" i="3"/>
  <c r="AS1045" i="3"/>
  <c r="AS1044" i="3"/>
  <c r="AS1043" i="3"/>
  <c r="AS1042" i="3"/>
  <c r="AS1041" i="3"/>
  <c r="AS1040" i="3"/>
  <c r="AS1039" i="3"/>
  <c r="AS1038" i="3"/>
  <c r="AS1037" i="3"/>
  <c r="AS1036" i="3"/>
  <c r="AS1035" i="3"/>
  <c r="AS1034" i="3"/>
  <c r="AS1033" i="3"/>
  <c r="AS1032" i="3"/>
  <c r="AS1031" i="3"/>
  <c r="AS1030" i="3"/>
  <c r="AS1029" i="3"/>
  <c r="AS1028" i="3"/>
  <c r="AS1027" i="3"/>
  <c r="AS1026" i="3"/>
  <c r="AS1025" i="3"/>
  <c r="AS1024" i="3"/>
  <c r="AS1023" i="3"/>
  <c r="AS1022" i="3"/>
  <c r="AS1021" i="3"/>
  <c r="AS1020" i="3"/>
  <c r="AS1019" i="3"/>
  <c r="AS1018" i="3"/>
  <c r="AS1017" i="3"/>
  <c r="AS1016" i="3"/>
  <c r="AS1015" i="3"/>
  <c r="AS1014" i="3"/>
  <c r="AS1013" i="3"/>
  <c r="AS1012" i="3"/>
  <c r="AS1011" i="3"/>
  <c r="AS1010" i="3"/>
  <c r="AS1009" i="3"/>
  <c r="AS1008" i="3"/>
  <c r="AS1007" i="3"/>
  <c r="AS1006" i="3"/>
  <c r="AS1005" i="3"/>
  <c r="AS1004" i="3"/>
  <c r="AS1003" i="3"/>
  <c r="AS1002" i="3"/>
  <c r="AS1001" i="3"/>
  <c r="AS1000" i="3"/>
  <c r="AS999" i="3"/>
  <c r="AS998" i="3"/>
  <c r="AS997" i="3"/>
  <c r="AS996" i="3"/>
  <c r="AS995" i="3"/>
  <c r="AS994" i="3"/>
  <c r="AS993" i="3"/>
  <c r="AS992" i="3"/>
  <c r="AS991" i="3"/>
  <c r="AS990" i="3"/>
  <c r="AS989" i="3"/>
  <c r="AS988" i="3"/>
  <c r="AS987" i="3"/>
  <c r="AS986" i="3"/>
  <c r="AS985" i="3"/>
  <c r="AS984" i="3"/>
  <c r="AS983" i="3"/>
  <c r="AS982" i="3"/>
  <c r="AS981" i="3"/>
  <c r="AS980" i="3"/>
  <c r="AS979" i="3"/>
  <c r="AS978" i="3"/>
  <c r="AS977" i="3"/>
  <c r="AS976" i="3"/>
  <c r="AS975" i="3"/>
  <c r="AS974" i="3"/>
  <c r="AS973" i="3"/>
  <c r="AS972" i="3"/>
  <c r="AS971" i="3"/>
  <c r="AS970" i="3"/>
  <c r="AS969" i="3"/>
  <c r="AS968" i="3"/>
  <c r="AS967" i="3"/>
  <c r="AS966" i="3"/>
  <c r="AS965" i="3"/>
  <c r="AS964" i="3"/>
  <c r="AS963" i="3"/>
  <c r="AS962" i="3"/>
  <c r="AS961" i="3"/>
  <c r="AS960" i="3"/>
  <c r="AS959" i="3"/>
  <c r="AS958" i="3"/>
  <c r="AS957" i="3"/>
  <c r="AS956" i="3"/>
  <c r="AS955" i="3"/>
  <c r="AS954" i="3"/>
  <c r="AS953" i="3"/>
  <c r="AS952" i="3"/>
  <c r="AS951" i="3"/>
  <c r="AS950" i="3"/>
  <c r="AS949" i="3"/>
  <c r="AS948" i="3"/>
  <c r="AS947" i="3"/>
  <c r="AS946" i="3"/>
  <c r="AS945" i="3"/>
  <c r="AS944" i="3"/>
  <c r="AS943" i="3"/>
  <c r="AS942" i="3"/>
  <c r="AS941" i="3"/>
  <c r="AS940" i="3"/>
  <c r="AS939" i="3"/>
  <c r="AS938" i="3"/>
  <c r="AS937" i="3"/>
  <c r="AS936" i="3"/>
  <c r="AS935" i="3"/>
  <c r="AS934" i="3"/>
  <c r="AS933" i="3"/>
  <c r="AS932" i="3"/>
  <c r="AS931" i="3"/>
  <c r="AS930" i="3"/>
  <c r="AS929" i="3"/>
  <c r="AS928" i="3"/>
  <c r="AS927" i="3"/>
  <c r="AS926" i="3"/>
  <c r="AS925" i="3"/>
  <c r="AS924" i="3"/>
  <c r="AS923" i="3"/>
  <c r="AS922" i="3"/>
  <c r="AS921" i="3"/>
  <c r="AS920" i="3"/>
  <c r="AS919" i="3"/>
  <c r="AS918" i="3"/>
  <c r="AS917" i="3"/>
  <c r="AS916" i="3"/>
  <c r="AS915" i="3"/>
  <c r="AS914" i="3"/>
  <c r="AS913" i="3"/>
  <c r="AS912" i="3"/>
  <c r="AS911" i="3"/>
  <c r="AS910" i="3"/>
  <c r="AS909" i="3"/>
  <c r="AS908" i="3"/>
  <c r="AS907" i="3"/>
  <c r="AS906" i="3"/>
  <c r="AS905" i="3"/>
  <c r="AS904" i="3"/>
  <c r="AS903" i="3"/>
  <c r="AS902" i="3"/>
  <c r="AS901" i="3"/>
  <c r="AS900" i="3"/>
  <c r="AS899" i="3"/>
  <c r="AS898" i="3"/>
  <c r="AS897" i="3"/>
  <c r="AS896" i="3"/>
  <c r="AS895" i="3"/>
  <c r="AS894" i="3"/>
  <c r="AS893" i="3"/>
  <c r="AS892" i="3"/>
  <c r="AS891" i="3"/>
  <c r="AS890" i="3"/>
  <c r="AS889" i="3"/>
  <c r="AS888" i="3"/>
  <c r="AS887" i="3"/>
  <c r="AS886" i="3"/>
  <c r="AS885" i="3"/>
  <c r="AS884" i="3"/>
  <c r="AS883" i="3"/>
  <c r="AS882" i="3"/>
  <c r="AS881" i="3"/>
  <c r="AS880" i="3"/>
  <c r="AS879" i="3"/>
  <c r="AS878" i="3"/>
  <c r="AS877" i="3"/>
  <c r="AS876" i="3"/>
  <c r="AS875" i="3"/>
  <c r="AS874" i="3"/>
  <c r="AS873" i="3"/>
  <c r="AS872" i="3"/>
  <c r="AS871" i="3"/>
  <c r="AS870" i="3"/>
  <c r="AS869" i="3"/>
  <c r="AS868" i="3"/>
  <c r="AS867" i="3"/>
  <c r="AS866" i="3"/>
  <c r="AS865" i="3"/>
  <c r="AS864" i="3"/>
  <c r="AS863" i="3"/>
  <c r="AS862" i="3"/>
  <c r="AS861" i="3"/>
  <c r="AS860" i="3"/>
  <c r="AS859" i="3"/>
  <c r="AS858" i="3"/>
  <c r="AS857" i="3"/>
  <c r="AS856" i="3"/>
  <c r="AS855" i="3"/>
  <c r="AS854" i="3"/>
  <c r="AS853" i="3"/>
  <c r="AS852" i="3"/>
  <c r="AS851" i="3"/>
  <c r="AS850" i="3"/>
  <c r="AS849" i="3"/>
  <c r="AS848" i="3"/>
  <c r="AS847" i="3"/>
  <c r="AS846" i="3"/>
  <c r="AS845" i="3"/>
  <c r="AS844" i="3"/>
  <c r="AS843" i="3"/>
  <c r="AS842" i="3"/>
  <c r="AS841" i="3"/>
  <c r="AS840" i="3"/>
  <c r="AS839" i="3"/>
  <c r="AS838" i="3"/>
  <c r="AS837" i="3"/>
  <c r="AS836" i="3"/>
  <c r="AS835" i="3"/>
  <c r="AS834" i="3"/>
  <c r="AS833" i="3"/>
  <c r="AS832" i="3"/>
  <c r="AS831" i="3"/>
  <c r="AS830" i="3"/>
  <c r="AS829" i="3"/>
  <c r="AS828" i="3"/>
  <c r="AS827" i="3"/>
  <c r="AS826" i="3"/>
  <c r="AS825" i="3"/>
  <c r="AS824" i="3"/>
  <c r="AS823" i="3"/>
  <c r="AS822" i="3"/>
  <c r="AS821" i="3"/>
  <c r="AS820" i="3"/>
  <c r="AS819" i="3"/>
  <c r="AS818" i="3"/>
  <c r="AS817" i="3"/>
  <c r="AS816" i="3"/>
  <c r="AS815" i="3"/>
  <c r="AS814" i="3"/>
  <c r="AS813" i="3"/>
  <c r="AS812" i="3"/>
  <c r="AS811" i="3"/>
  <c r="AS810" i="3"/>
  <c r="AS809" i="3"/>
  <c r="AS808" i="3"/>
  <c r="AS807" i="3"/>
  <c r="AS806" i="3"/>
  <c r="AS805" i="3"/>
  <c r="AS804" i="3"/>
  <c r="AS803" i="3"/>
  <c r="AS802" i="3"/>
  <c r="AS801" i="3"/>
  <c r="AS800" i="3"/>
  <c r="AS799" i="3"/>
  <c r="AS798" i="3"/>
  <c r="AS797" i="3"/>
  <c r="AS796" i="3"/>
  <c r="AS795" i="3"/>
  <c r="AS794" i="3"/>
  <c r="AS793" i="3"/>
  <c r="AS792" i="3"/>
  <c r="AS791" i="3"/>
  <c r="AS790" i="3"/>
  <c r="AS789" i="3"/>
  <c r="AS788" i="3"/>
  <c r="AS787" i="3"/>
  <c r="AS786" i="3"/>
  <c r="AS785" i="3"/>
  <c r="AS784" i="3"/>
  <c r="AS783" i="3"/>
  <c r="AS782" i="3"/>
  <c r="AS781" i="3"/>
  <c r="AS780" i="3"/>
  <c r="AS779" i="3"/>
  <c r="AS778" i="3"/>
  <c r="AS777" i="3"/>
  <c r="AS776" i="3"/>
  <c r="AS775" i="3"/>
  <c r="AS774" i="3"/>
  <c r="AS773" i="3"/>
  <c r="AS772" i="3"/>
  <c r="AS771" i="3"/>
  <c r="AS770" i="3"/>
  <c r="AS769" i="3"/>
  <c r="AS768" i="3"/>
  <c r="AS767" i="3"/>
  <c r="AS766" i="3"/>
  <c r="AS765" i="3"/>
  <c r="AS764" i="3"/>
  <c r="AS763" i="3"/>
  <c r="AS762" i="3"/>
  <c r="AS761" i="3"/>
  <c r="AS760" i="3"/>
  <c r="AS759" i="3"/>
  <c r="AS758" i="3"/>
  <c r="AS757" i="3"/>
  <c r="AS756" i="3"/>
  <c r="AS755" i="3"/>
  <c r="AS754" i="3"/>
  <c r="AS753" i="3"/>
  <c r="AS752" i="3"/>
  <c r="AS751" i="3"/>
  <c r="AS750" i="3"/>
  <c r="AS749" i="3"/>
  <c r="AS748" i="3"/>
  <c r="AS747" i="3"/>
  <c r="AS746" i="3"/>
  <c r="AS745" i="3"/>
  <c r="AS744" i="3"/>
  <c r="AS743" i="3"/>
  <c r="AS742" i="3"/>
  <c r="AS741" i="3"/>
  <c r="AS740" i="3"/>
  <c r="AS739" i="3"/>
  <c r="AS738" i="3"/>
  <c r="AS737" i="3"/>
  <c r="AS736" i="3"/>
  <c r="AS735" i="3"/>
  <c r="AS734" i="3"/>
  <c r="AS733" i="3"/>
  <c r="AS732" i="3"/>
  <c r="AS731" i="3"/>
  <c r="AS730" i="3"/>
  <c r="AS729" i="3"/>
  <c r="AS728" i="3"/>
  <c r="AS727" i="3"/>
  <c r="AS726" i="3"/>
  <c r="AS725" i="3"/>
  <c r="AS724" i="3"/>
  <c r="AS723" i="3"/>
  <c r="AS722" i="3"/>
  <c r="AS721" i="3"/>
  <c r="AS720" i="3"/>
  <c r="AS719" i="3"/>
  <c r="AS718" i="3"/>
  <c r="AS717" i="3"/>
  <c r="AS716" i="3"/>
  <c r="AS715" i="3"/>
  <c r="AS714" i="3"/>
  <c r="AS713" i="3"/>
  <c r="AS712" i="3"/>
  <c r="AS711" i="3"/>
  <c r="AS710" i="3"/>
  <c r="AS709" i="3"/>
  <c r="AS708" i="3"/>
  <c r="AS707" i="3"/>
  <c r="AS706" i="3"/>
  <c r="AS705" i="3"/>
  <c r="AS704" i="3"/>
  <c r="AS703" i="3"/>
  <c r="AS702" i="3"/>
  <c r="AS701" i="3"/>
  <c r="AS700" i="3"/>
  <c r="AS699" i="3"/>
  <c r="AS698" i="3"/>
  <c r="AS697" i="3"/>
  <c r="AS696" i="3"/>
  <c r="AS695" i="3"/>
  <c r="AS694" i="3"/>
  <c r="AS693" i="3"/>
  <c r="AS692" i="3"/>
  <c r="AS691" i="3"/>
  <c r="AS690" i="3"/>
  <c r="AS689" i="3"/>
  <c r="AS688" i="3"/>
  <c r="AS687" i="3"/>
  <c r="AS686" i="3"/>
  <c r="AS685" i="3"/>
  <c r="AS684" i="3"/>
  <c r="AS683" i="3"/>
  <c r="AS682" i="3"/>
  <c r="AS681" i="3"/>
  <c r="AS680" i="3"/>
  <c r="AS679" i="3"/>
  <c r="AS678" i="3"/>
  <c r="AS677" i="3"/>
  <c r="AS676" i="3"/>
  <c r="AS675" i="3"/>
  <c r="AS674" i="3"/>
  <c r="AS673" i="3"/>
  <c r="AS672" i="3"/>
  <c r="AS671" i="3"/>
  <c r="AS670" i="3"/>
  <c r="AS669" i="3"/>
  <c r="AS668" i="3"/>
  <c r="AS667" i="3"/>
  <c r="AS666" i="3"/>
  <c r="AS665" i="3"/>
  <c r="AS664" i="3"/>
  <c r="AS663" i="3"/>
  <c r="AS662" i="3"/>
  <c r="AS661" i="3"/>
  <c r="AS660" i="3"/>
  <c r="AS659" i="3"/>
  <c r="AS658" i="3"/>
  <c r="AS657" i="3"/>
  <c r="AS656" i="3"/>
  <c r="AS655" i="3"/>
  <c r="AS654" i="3"/>
  <c r="AS653" i="3"/>
  <c r="AS652" i="3"/>
  <c r="AS651" i="3"/>
  <c r="AS650" i="3"/>
  <c r="AS649" i="3"/>
  <c r="AS648" i="3"/>
  <c r="AS647" i="3"/>
  <c r="AS646" i="3"/>
  <c r="AS645" i="3"/>
  <c r="AS644" i="3"/>
  <c r="AS643" i="3"/>
  <c r="AS642" i="3"/>
  <c r="AS641" i="3"/>
  <c r="AS640" i="3"/>
  <c r="AS639" i="3"/>
  <c r="AS638" i="3"/>
  <c r="AS637" i="3"/>
  <c r="AS636" i="3"/>
  <c r="AS635" i="3"/>
  <c r="AS634" i="3"/>
  <c r="AS633" i="3"/>
  <c r="AS632" i="3"/>
  <c r="AS631" i="3"/>
  <c r="AS630" i="3"/>
  <c r="AS629" i="3"/>
  <c r="AS628" i="3"/>
  <c r="AS627" i="3"/>
  <c r="AS626" i="3"/>
  <c r="AS625" i="3"/>
  <c r="AS624" i="3"/>
  <c r="AS623" i="3"/>
  <c r="AS622" i="3"/>
  <c r="AS621" i="3"/>
  <c r="AS620" i="3"/>
  <c r="AS619" i="3"/>
  <c r="AS618" i="3"/>
  <c r="AS617" i="3"/>
  <c r="AS616" i="3"/>
  <c r="AS615" i="3"/>
  <c r="AS614" i="3"/>
  <c r="AS613" i="3"/>
  <c r="AS612" i="3"/>
  <c r="AS611" i="3"/>
  <c r="AS610" i="3"/>
  <c r="AS609" i="3"/>
  <c r="AS608" i="3"/>
  <c r="AS607" i="3"/>
  <c r="AS606" i="3"/>
  <c r="AS605" i="3"/>
  <c r="AS604" i="3"/>
  <c r="AS603" i="3"/>
  <c r="AS602" i="3"/>
  <c r="AS601" i="3"/>
  <c r="AS600" i="3"/>
  <c r="AS599" i="3"/>
  <c r="AS598" i="3"/>
  <c r="AS597" i="3"/>
  <c r="AS596" i="3"/>
  <c r="AS595" i="3"/>
  <c r="AS594" i="3"/>
  <c r="AS593" i="3"/>
  <c r="AS592" i="3"/>
  <c r="AS591" i="3"/>
  <c r="AS590" i="3"/>
  <c r="AS589" i="3"/>
  <c r="AS588" i="3"/>
  <c r="AS587" i="3"/>
  <c r="AS586" i="3"/>
  <c r="AS585" i="3"/>
  <c r="AS584" i="3"/>
  <c r="AS583" i="3"/>
  <c r="AS582" i="3"/>
  <c r="AS581" i="3"/>
  <c r="AS580" i="3"/>
  <c r="AS579" i="3"/>
  <c r="AS578" i="3"/>
  <c r="AS577" i="3"/>
  <c r="AS576" i="3"/>
  <c r="AS575" i="3"/>
  <c r="AS574" i="3"/>
  <c r="AS573" i="3"/>
  <c r="AS572" i="3"/>
  <c r="AS571" i="3"/>
  <c r="AS570" i="3"/>
  <c r="AS569" i="3"/>
  <c r="AS568" i="3"/>
  <c r="AS567" i="3"/>
  <c r="AS566" i="3"/>
  <c r="AS565" i="3"/>
  <c r="AS564" i="3"/>
  <c r="AS563" i="3"/>
  <c r="AS562" i="3"/>
  <c r="AS561" i="3"/>
  <c r="AS560" i="3"/>
  <c r="AS559" i="3"/>
  <c r="AS558" i="3"/>
  <c r="AS557" i="3"/>
  <c r="AS556" i="3"/>
  <c r="AS555" i="3"/>
  <c r="AS554" i="3"/>
  <c r="AS553" i="3"/>
  <c r="AS552" i="3"/>
  <c r="AS551" i="3"/>
  <c r="AS550" i="3"/>
  <c r="AS549" i="3"/>
  <c r="AS548" i="3"/>
  <c r="AS547" i="3"/>
  <c r="AS546" i="3"/>
  <c r="AS545" i="3"/>
  <c r="AS544" i="3"/>
  <c r="AS543" i="3"/>
  <c r="AS542" i="3"/>
  <c r="AS541" i="3"/>
  <c r="AS540" i="3"/>
  <c r="AS539" i="3"/>
  <c r="AS538" i="3"/>
  <c r="AS537" i="3"/>
  <c r="AS536" i="3"/>
  <c r="AS535" i="3"/>
  <c r="AS534" i="3"/>
  <c r="AS533" i="3"/>
  <c r="AS532" i="3"/>
  <c r="AS531" i="3"/>
  <c r="AS530" i="3"/>
  <c r="AS529" i="3"/>
  <c r="AS528" i="3"/>
  <c r="AS527" i="3"/>
  <c r="AS526" i="3"/>
  <c r="AS525" i="3"/>
  <c r="AS524" i="3"/>
  <c r="AS523" i="3"/>
  <c r="AS522" i="3"/>
  <c r="AS521" i="3"/>
  <c r="AS520" i="3"/>
  <c r="AS519" i="3"/>
  <c r="AS518" i="3"/>
  <c r="AS517" i="3"/>
  <c r="AS516" i="3"/>
  <c r="AS515" i="3"/>
  <c r="AS514" i="3"/>
  <c r="AS513" i="3"/>
  <c r="AS512" i="3"/>
  <c r="AS511" i="3"/>
  <c r="AS510" i="3"/>
  <c r="AS509" i="3"/>
  <c r="AS508" i="3"/>
  <c r="AS507" i="3"/>
  <c r="AS506" i="3"/>
  <c r="AS505" i="3"/>
  <c r="AS504" i="3"/>
  <c r="AS503" i="3"/>
  <c r="AS502" i="3"/>
  <c r="AS501" i="3"/>
  <c r="AS500" i="3"/>
  <c r="AS499" i="3"/>
  <c r="AS498" i="3"/>
  <c r="AS497" i="3"/>
  <c r="AS496" i="3"/>
  <c r="AS495" i="3"/>
  <c r="AS494" i="3"/>
  <c r="AS493" i="3"/>
  <c r="AS492" i="3"/>
  <c r="AS491" i="3"/>
  <c r="AS490" i="3"/>
  <c r="AS489" i="3"/>
  <c r="AS488" i="3"/>
  <c r="AS487" i="3"/>
  <c r="AS486" i="3"/>
  <c r="AS485" i="3"/>
  <c r="AS484" i="3"/>
  <c r="AS483" i="3"/>
  <c r="AS482" i="3"/>
  <c r="AS481" i="3"/>
  <c r="AS480" i="3"/>
  <c r="AS479" i="3"/>
  <c r="AS478" i="3"/>
  <c r="AS477" i="3"/>
  <c r="AS476" i="3"/>
  <c r="AS475" i="3"/>
  <c r="AS474" i="3"/>
  <c r="AS473" i="3"/>
  <c r="AS472" i="3"/>
  <c r="AS471" i="3"/>
  <c r="AS470" i="3"/>
  <c r="AS469" i="3"/>
  <c r="AS468" i="3"/>
  <c r="AS467" i="3"/>
  <c r="AS466" i="3"/>
  <c r="AS465" i="3"/>
  <c r="AS464" i="3"/>
  <c r="AS463" i="3"/>
  <c r="AS462" i="3"/>
  <c r="AS461" i="3"/>
  <c r="AS460" i="3"/>
  <c r="AS459" i="3"/>
  <c r="AS458" i="3"/>
  <c r="AS457" i="3"/>
  <c r="AS456" i="3"/>
  <c r="AS455" i="3"/>
  <c r="AS454" i="3"/>
  <c r="AS453" i="3"/>
  <c r="AS452" i="3"/>
  <c r="AS451" i="3"/>
  <c r="AS450" i="3"/>
  <c r="AS449" i="3"/>
  <c r="AS448" i="3"/>
  <c r="AS447" i="3"/>
  <c r="AS446" i="3"/>
  <c r="AS445" i="3"/>
  <c r="AS444" i="3"/>
  <c r="AS443" i="3"/>
  <c r="AS442" i="3"/>
  <c r="AS441" i="3"/>
  <c r="AS440" i="3"/>
  <c r="AS439" i="3"/>
  <c r="AS438" i="3"/>
  <c r="AS437" i="3"/>
  <c r="AS436" i="3"/>
  <c r="AS435" i="3"/>
  <c r="AS434" i="3"/>
  <c r="AS433" i="3"/>
  <c r="AS432" i="3"/>
  <c r="AS431" i="3"/>
  <c r="AS430" i="3"/>
  <c r="AS429" i="3"/>
  <c r="AS428" i="3"/>
  <c r="AS427" i="3"/>
  <c r="AS426" i="3"/>
  <c r="AS425" i="3"/>
  <c r="AS424" i="3"/>
  <c r="AS423" i="3"/>
  <c r="AS422" i="3"/>
  <c r="AS421" i="3"/>
  <c r="AS420" i="3"/>
  <c r="AS419" i="3"/>
  <c r="AS418" i="3"/>
  <c r="AS417" i="3"/>
  <c r="AS416" i="3"/>
  <c r="AS415" i="3"/>
  <c r="AS414" i="3"/>
  <c r="AS413" i="3"/>
  <c r="AS412" i="3"/>
  <c r="AS411" i="3"/>
  <c r="AS410" i="3"/>
  <c r="AS409" i="3"/>
  <c r="AS408" i="3"/>
  <c r="AS407" i="3"/>
  <c r="AS406" i="3"/>
  <c r="AS405" i="3"/>
  <c r="AS404" i="3"/>
  <c r="AS403" i="3"/>
  <c r="AS402" i="3"/>
  <c r="AS401" i="3"/>
  <c r="AS400" i="3"/>
  <c r="AS399" i="3"/>
  <c r="AS398" i="3"/>
  <c r="AS397" i="3"/>
  <c r="AS396" i="3"/>
  <c r="AS395" i="3"/>
  <c r="AS394" i="3"/>
  <c r="AS393" i="3"/>
  <c r="AS392" i="3"/>
  <c r="AS391" i="3"/>
  <c r="AS390" i="3"/>
  <c r="AS389" i="3"/>
  <c r="AS388" i="3"/>
  <c r="AS387" i="3"/>
  <c r="AS386" i="3"/>
  <c r="AS385" i="3"/>
  <c r="AS384" i="3"/>
  <c r="AS383" i="3"/>
  <c r="AS382" i="3"/>
  <c r="AS381" i="3"/>
  <c r="AS380" i="3"/>
  <c r="AS379" i="3"/>
  <c r="AS378" i="3"/>
  <c r="AS377" i="3"/>
  <c r="AS376" i="3"/>
  <c r="AS375" i="3"/>
  <c r="AS374" i="3"/>
  <c r="AS373" i="3"/>
  <c r="AS372" i="3"/>
  <c r="AS371" i="3"/>
  <c r="AS370" i="3"/>
  <c r="AS369" i="3"/>
  <c r="AS368" i="3"/>
  <c r="AS367" i="3"/>
  <c r="AS366" i="3"/>
  <c r="AS365" i="3"/>
  <c r="AS364" i="3"/>
  <c r="AS363" i="3"/>
  <c r="AS362" i="3"/>
  <c r="AS361" i="3"/>
  <c r="AS360" i="3"/>
  <c r="AS359" i="3"/>
  <c r="AS358" i="3"/>
  <c r="AS357" i="3"/>
  <c r="AS356" i="3"/>
  <c r="AS355" i="3"/>
  <c r="AS354" i="3"/>
  <c r="AS353" i="3"/>
  <c r="AS352" i="3"/>
  <c r="AS351" i="3"/>
  <c r="AS350" i="3"/>
  <c r="AS349" i="3"/>
  <c r="AS348" i="3"/>
  <c r="AS347" i="3"/>
  <c r="AS346" i="3"/>
  <c r="AS345" i="3"/>
  <c r="AS344" i="3"/>
  <c r="AS343" i="3"/>
  <c r="AS342" i="3"/>
  <c r="AS341" i="3"/>
  <c r="AS340" i="3"/>
  <c r="AS339" i="3"/>
  <c r="AS338" i="3"/>
  <c r="AS337" i="3"/>
  <c r="AS336" i="3"/>
  <c r="AS335" i="3"/>
  <c r="AS334" i="3"/>
  <c r="AS333" i="3"/>
  <c r="AS332" i="3"/>
  <c r="AS331" i="3"/>
  <c r="AS330" i="3"/>
  <c r="AS329" i="3"/>
  <c r="AS328" i="3"/>
  <c r="AS327" i="3"/>
  <c r="AS326" i="3"/>
  <c r="AS325" i="3"/>
  <c r="AS324" i="3"/>
  <c r="AS323" i="3"/>
  <c r="AS322" i="3"/>
  <c r="AS321" i="3"/>
  <c r="AS320" i="3"/>
  <c r="AS319" i="3"/>
  <c r="AS318" i="3"/>
  <c r="AS317" i="3"/>
  <c r="AS316" i="3"/>
  <c r="AS315" i="3"/>
  <c r="AS314" i="3"/>
  <c r="AS313" i="3"/>
  <c r="AS312" i="3"/>
  <c r="AS311" i="3"/>
  <c r="AS310" i="3"/>
  <c r="AS309" i="3"/>
  <c r="AS308" i="3"/>
  <c r="AS307" i="3"/>
  <c r="AS306" i="3"/>
  <c r="AS305" i="3"/>
  <c r="AS304" i="3"/>
  <c r="AS303" i="3"/>
  <c r="AS302" i="3"/>
  <c r="AS301" i="3"/>
  <c r="AS300" i="3"/>
  <c r="AS299" i="3"/>
  <c r="AS298" i="3"/>
  <c r="AS297" i="3"/>
  <c r="AS296" i="3"/>
  <c r="AS295" i="3"/>
  <c r="AS294" i="3"/>
  <c r="AS293" i="3"/>
  <c r="AS292" i="3"/>
  <c r="AS291" i="3"/>
  <c r="AS290" i="3"/>
  <c r="AS289" i="3"/>
  <c r="AS288" i="3"/>
  <c r="AS287" i="3"/>
  <c r="AS286" i="3"/>
  <c r="AS285" i="3"/>
  <c r="AS284" i="3"/>
  <c r="AS283" i="3"/>
  <c r="AS282" i="3"/>
  <c r="AS281" i="3"/>
  <c r="AS280" i="3"/>
  <c r="AS279" i="3"/>
  <c r="AS278" i="3"/>
  <c r="AS277" i="3"/>
  <c r="AS276" i="3"/>
  <c r="AS275" i="3"/>
  <c r="AS274" i="3"/>
  <c r="AS273" i="3"/>
  <c r="AS272" i="3"/>
  <c r="AS271" i="3"/>
  <c r="AS270" i="3"/>
  <c r="AS269" i="3"/>
  <c r="AS268" i="3"/>
  <c r="AS267" i="3"/>
  <c r="AS266" i="3"/>
  <c r="AS265" i="3"/>
  <c r="AS264" i="3"/>
  <c r="AS263" i="3"/>
  <c r="AS262" i="3"/>
  <c r="AS261" i="3"/>
  <c r="AS260" i="3"/>
  <c r="AS259" i="3"/>
  <c r="AS258" i="3"/>
  <c r="AS257" i="3"/>
  <c r="AS256" i="3"/>
  <c r="AS255" i="3"/>
  <c r="AS254" i="3"/>
  <c r="AS253" i="3"/>
  <c r="AS252" i="3"/>
  <c r="AS251" i="3"/>
  <c r="AS250" i="3"/>
  <c r="AS249" i="3"/>
  <c r="AS248" i="3"/>
  <c r="AS247" i="3"/>
  <c r="AS246" i="3"/>
  <c r="AS245" i="3"/>
  <c r="AS244" i="3"/>
  <c r="AS243" i="3"/>
  <c r="AS242" i="3"/>
  <c r="AS241" i="3"/>
  <c r="AS240" i="3"/>
  <c r="AS239" i="3"/>
  <c r="AS238" i="3"/>
  <c r="AS237" i="3"/>
  <c r="AS236" i="3"/>
  <c r="AS235" i="3"/>
  <c r="AS234" i="3"/>
  <c r="AS233" i="3"/>
  <c r="AS232" i="3"/>
  <c r="AS231" i="3"/>
  <c r="AS230" i="3"/>
  <c r="AS229" i="3"/>
  <c r="AS228" i="3"/>
  <c r="AS227" i="3"/>
  <c r="AS226" i="3"/>
  <c r="AS225" i="3"/>
  <c r="AS224" i="3"/>
  <c r="AS223" i="3"/>
  <c r="AS222" i="3"/>
  <c r="AS221" i="3"/>
  <c r="AS220" i="3"/>
  <c r="AS219" i="3"/>
  <c r="AS218" i="3"/>
  <c r="AS217" i="3"/>
  <c r="AS216" i="3"/>
  <c r="AS215" i="3"/>
  <c r="AS214" i="3"/>
  <c r="AS213" i="3"/>
  <c r="AS212" i="3"/>
  <c r="AS211" i="3"/>
  <c r="AS210" i="3"/>
  <c r="AS209" i="3"/>
  <c r="AS208" i="3"/>
  <c r="AS207" i="3"/>
  <c r="AS206" i="3"/>
  <c r="AS205" i="3"/>
  <c r="AS204" i="3"/>
  <c r="AS203" i="3"/>
  <c r="AS202" i="3"/>
  <c r="AS201" i="3"/>
  <c r="AS200" i="3"/>
  <c r="AS199" i="3"/>
  <c r="AS198" i="3"/>
  <c r="AS197" i="3"/>
  <c r="AS196" i="3"/>
  <c r="AS195" i="3"/>
  <c r="AS194" i="3"/>
  <c r="AS193" i="3"/>
  <c r="AS192" i="3"/>
  <c r="AS191" i="3"/>
  <c r="AS190" i="3"/>
  <c r="AS189" i="3"/>
  <c r="AS188" i="3"/>
  <c r="AS187" i="3"/>
  <c r="AS186" i="3"/>
  <c r="AS185" i="3"/>
  <c r="AS184" i="3"/>
  <c r="AS183" i="3"/>
  <c r="AS182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S105" i="3"/>
  <c r="AS104" i="3"/>
  <c r="AS103" i="3"/>
  <c r="AS102" i="3"/>
  <c r="AS101" i="3"/>
  <c r="AS100" i="3"/>
  <c r="AS99" i="3"/>
  <c r="AS98" i="3"/>
  <c r="AS97" i="3"/>
  <c r="AS96" i="3"/>
  <c r="AS95" i="3"/>
  <c r="AS94" i="3"/>
  <c r="AS93" i="3"/>
  <c r="AS92" i="3"/>
  <c r="AS91" i="3"/>
  <c r="AS90" i="3"/>
  <c r="AS89" i="3"/>
  <c r="AS88" i="3"/>
  <c r="AS87" i="3"/>
  <c r="AS86" i="3"/>
  <c r="AS85" i="3"/>
  <c r="AS84" i="3"/>
  <c r="AS83" i="3"/>
  <c r="AS82" i="3"/>
  <c r="AS81" i="3"/>
  <c r="AS80" i="3"/>
  <c r="AS79" i="3"/>
  <c r="AS78" i="3"/>
  <c r="AS77" i="3"/>
  <c r="AS76" i="3"/>
  <c r="AS75" i="3"/>
  <c r="AS74" i="3"/>
  <c r="AS73" i="3"/>
  <c r="AS72" i="3"/>
  <c r="AS71" i="3"/>
  <c r="AS70" i="3"/>
  <c r="AS69" i="3"/>
  <c r="AS68" i="3"/>
  <c r="AS67" i="3"/>
  <c r="AS66" i="3"/>
  <c r="AS65" i="3"/>
  <c r="AS64" i="3"/>
  <c r="AS63" i="3"/>
  <c r="AS62" i="3"/>
  <c r="AS61" i="3"/>
  <c r="AS60" i="3"/>
  <c r="AS59" i="3"/>
  <c r="AS58" i="3"/>
  <c r="AS57" i="3"/>
  <c r="AS56" i="3"/>
  <c r="AS55" i="3"/>
  <c r="AS54" i="3"/>
  <c r="AS53" i="3"/>
  <c r="AS52" i="3"/>
  <c r="AS51" i="3"/>
  <c r="AS50" i="3"/>
  <c r="AS49" i="3"/>
  <c r="AS48" i="3"/>
  <c r="AS47" i="3"/>
  <c r="AS46" i="3"/>
  <c r="AS45" i="3"/>
  <c r="AS44" i="3"/>
  <c r="AS43" i="3"/>
  <c r="AS42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4" i="3"/>
  <c r="AS13" i="3"/>
  <c r="AS12" i="3"/>
  <c r="AS11" i="3"/>
  <c r="AS10" i="3"/>
  <c r="AS9" i="3"/>
  <c r="AS8" i="3"/>
  <c r="AS7" i="3"/>
  <c r="AS6" i="3"/>
  <c r="AS5" i="3"/>
  <c r="AS4" i="3"/>
  <c r="AS3" i="3"/>
  <c r="AS2" i="3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W4" i="2"/>
  <c r="AW3" i="2"/>
  <c r="AW2" i="2"/>
  <c r="AR1734" i="3"/>
  <c r="AR1733" i="3"/>
  <c r="AR1732" i="3"/>
  <c r="AR1731" i="3"/>
  <c r="AR1730" i="3"/>
  <c r="AR1729" i="3"/>
  <c r="AR1728" i="3"/>
  <c r="AR1727" i="3"/>
  <c r="AR1726" i="3"/>
  <c r="AR1725" i="3"/>
  <c r="AR1724" i="3"/>
  <c r="AR1723" i="3"/>
  <c r="AR1722" i="3"/>
  <c r="AR1721" i="3"/>
  <c r="AR1720" i="3"/>
  <c r="AR1719" i="3"/>
  <c r="AR1718" i="3"/>
  <c r="AR1717" i="3"/>
  <c r="AR1716" i="3"/>
  <c r="AR1715" i="3"/>
  <c r="AR1714" i="3"/>
  <c r="AR1713" i="3"/>
  <c r="AR1712" i="3"/>
  <c r="AR1711" i="3"/>
  <c r="AR1710" i="3"/>
  <c r="AR1709" i="3"/>
  <c r="AR1708" i="3"/>
  <c r="AR1707" i="3"/>
  <c r="AR1706" i="3"/>
  <c r="AR1705" i="3"/>
  <c r="AR1704" i="3"/>
  <c r="AR1703" i="3"/>
  <c r="AR1702" i="3"/>
  <c r="AR1701" i="3"/>
  <c r="AR1700" i="3"/>
  <c r="AR1699" i="3"/>
  <c r="AR1698" i="3"/>
  <c r="AR1697" i="3"/>
  <c r="AR1696" i="3"/>
  <c r="AR1695" i="3"/>
  <c r="AR1694" i="3"/>
  <c r="AR1693" i="3"/>
  <c r="AR1692" i="3"/>
  <c r="AR1691" i="3"/>
  <c r="AR1690" i="3"/>
  <c r="AR1689" i="3"/>
  <c r="AR1688" i="3"/>
  <c r="AR1687" i="3"/>
  <c r="AR1686" i="3"/>
  <c r="AR1685" i="3"/>
  <c r="AR1684" i="3"/>
  <c r="AR1683" i="3"/>
  <c r="AR1682" i="3"/>
  <c r="AR1681" i="3"/>
  <c r="AR1680" i="3"/>
  <c r="AR1679" i="3"/>
  <c r="AR1678" i="3"/>
  <c r="AR1677" i="3"/>
  <c r="AR1676" i="3"/>
  <c r="AR1675" i="3"/>
  <c r="AR1674" i="3"/>
  <c r="AR1673" i="3"/>
  <c r="AR1672" i="3"/>
  <c r="AR1671" i="3"/>
  <c r="AR1670" i="3"/>
  <c r="AR1669" i="3"/>
  <c r="AR1668" i="3"/>
  <c r="AR1667" i="3"/>
  <c r="AR1666" i="3"/>
  <c r="AR1665" i="3"/>
  <c r="AR1664" i="3"/>
  <c r="AR1663" i="3"/>
  <c r="AR1662" i="3"/>
  <c r="AR1661" i="3"/>
  <c r="AR1660" i="3"/>
  <c r="AR1659" i="3"/>
  <c r="AR1658" i="3"/>
  <c r="AR1657" i="3"/>
  <c r="AR1656" i="3"/>
  <c r="AR1655" i="3"/>
  <c r="AR1654" i="3"/>
  <c r="AR1653" i="3"/>
  <c r="AR1652" i="3"/>
  <c r="AR1651" i="3"/>
  <c r="AR1650" i="3"/>
  <c r="AR1649" i="3"/>
  <c r="AR1648" i="3"/>
  <c r="AR1647" i="3"/>
  <c r="AR1646" i="3"/>
  <c r="AR1645" i="3"/>
  <c r="AR1644" i="3"/>
  <c r="AR1643" i="3"/>
  <c r="AR1642" i="3"/>
  <c r="AR1641" i="3"/>
  <c r="AR1640" i="3"/>
  <c r="AR1639" i="3"/>
  <c r="AR1638" i="3"/>
  <c r="AR1637" i="3"/>
  <c r="AR1636" i="3"/>
  <c r="AR1635" i="3"/>
  <c r="AR1634" i="3"/>
  <c r="AR1633" i="3"/>
  <c r="AR1632" i="3"/>
  <c r="AR1631" i="3"/>
  <c r="AR1630" i="3"/>
  <c r="AR1629" i="3"/>
  <c r="AR1628" i="3"/>
  <c r="AR1627" i="3"/>
  <c r="AR1626" i="3"/>
  <c r="AR1625" i="3"/>
  <c r="AR1624" i="3"/>
  <c r="AR1623" i="3"/>
  <c r="AR1622" i="3"/>
  <c r="AR1621" i="3"/>
  <c r="AR1620" i="3"/>
  <c r="AR1619" i="3"/>
  <c r="AR1618" i="3"/>
  <c r="AR1617" i="3"/>
  <c r="AR1616" i="3"/>
  <c r="AR1615" i="3"/>
  <c r="AR1614" i="3"/>
  <c r="AR1613" i="3"/>
  <c r="AR1612" i="3"/>
  <c r="AR1611" i="3"/>
  <c r="AR1610" i="3"/>
  <c r="AR1609" i="3"/>
  <c r="AR1608" i="3"/>
  <c r="AR1607" i="3"/>
  <c r="AR1606" i="3"/>
  <c r="AR1605" i="3"/>
  <c r="AR1604" i="3"/>
  <c r="AR1603" i="3"/>
  <c r="AR1602" i="3"/>
  <c r="AR1601" i="3"/>
  <c r="AR1600" i="3"/>
  <c r="AR1599" i="3"/>
  <c r="AR1598" i="3"/>
  <c r="AR1597" i="3"/>
  <c r="AR1596" i="3"/>
  <c r="AR1595" i="3"/>
  <c r="AR1594" i="3"/>
  <c r="AR1593" i="3"/>
  <c r="AR1592" i="3"/>
  <c r="AR1591" i="3"/>
  <c r="AR1590" i="3"/>
  <c r="AR1589" i="3"/>
  <c r="AR1588" i="3"/>
  <c r="AR1587" i="3"/>
  <c r="AR1586" i="3"/>
  <c r="AR1585" i="3"/>
  <c r="AR1584" i="3"/>
  <c r="AR1583" i="3"/>
  <c r="AR1582" i="3"/>
  <c r="AR1581" i="3"/>
  <c r="AR1580" i="3"/>
  <c r="AR1579" i="3"/>
  <c r="AR1578" i="3"/>
  <c r="AR1577" i="3"/>
  <c r="AR1576" i="3"/>
  <c r="AR1575" i="3"/>
  <c r="AR1574" i="3"/>
  <c r="AR1573" i="3"/>
  <c r="AR1572" i="3"/>
  <c r="AR1571" i="3"/>
  <c r="AR1570" i="3"/>
  <c r="AR1569" i="3"/>
  <c r="AR1568" i="3"/>
  <c r="AR1567" i="3"/>
  <c r="AR1566" i="3"/>
  <c r="AR1565" i="3"/>
  <c r="AR1564" i="3"/>
  <c r="AR1563" i="3"/>
  <c r="AR1562" i="3"/>
  <c r="AR1561" i="3"/>
  <c r="AR1560" i="3"/>
  <c r="AR1559" i="3"/>
  <c r="AR1558" i="3"/>
  <c r="AR1557" i="3"/>
  <c r="AR1556" i="3"/>
  <c r="AR1555" i="3"/>
  <c r="AR1554" i="3"/>
  <c r="AR1553" i="3"/>
  <c r="AR1552" i="3"/>
  <c r="AR1551" i="3"/>
  <c r="AR1550" i="3"/>
  <c r="AR1549" i="3"/>
  <c r="AR1548" i="3"/>
  <c r="AR1547" i="3"/>
  <c r="AR1546" i="3"/>
  <c r="AR1545" i="3"/>
  <c r="AR1544" i="3"/>
  <c r="AR1543" i="3"/>
  <c r="AR1542" i="3"/>
  <c r="AR1541" i="3"/>
  <c r="AR1540" i="3"/>
  <c r="AR1539" i="3"/>
  <c r="AR1538" i="3"/>
  <c r="AR1537" i="3"/>
  <c r="AR1536" i="3"/>
  <c r="AR1535" i="3"/>
  <c r="AR1534" i="3"/>
  <c r="AR1533" i="3"/>
  <c r="AR1532" i="3"/>
  <c r="AR1531" i="3"/>
  <c r="AR1530" i="3"/>
  <c r="AR1529" i="3"/>
  <c r="AR1528" i="3"/>
  <c r="AR1527" i="3"/>
  <c r="AR1526" i="3"/>
  <c r="AR1525" i="3"/>
  <c r="AR1524" i="3"/>
  <c r="AR1523" i="3"/>
  <c r="AR1522" i="3"/>
  <c r="AR1521" i="3"/>
  <c r="AR1520" i="3"/>
  <c r="AR1519" i="3"/>
  <c r="AR1518" i="3"/>
  <c r="AR1517" i="3"/>
  <c r="AR1516" i="3"/>
  <c r="AR1515" i="3"/>
  <c r="AR1514" i="3"/>
  <c r="AR1513" i="3"/>
  <c r="AR1512" i="3"/>
  <c r="AR1511" i="3"/>
  <c r="AR1510" i="3"/>
  <c r="AR1509" i="3"/>
  <c r="AR1508" i="3"/>
  <c r="AR1507" i="3"/>
  <c r="AR1506" i="3"/>
  <c r="AR1505" i="3"/>
  <c r="AR1504" i="3"/>
  <c r="AR1503" i="3"/>
  <c r="AR1502" i="3"/>
  <c r="AR1501" i="3"/>
  <c r="AR1500" i="3"/>
  <c r="AR1499" i="3"/>
  <c r="AR1498" i="3"/>
  <c r="AR1497" i="3"/>
  <c r="AR1496" i="3"/>
  <c r="AR1495" i="3"/>
  <c r="AR1494" i="3"/>
  <c r="AR1493" i="3"/>
  <c r="AR1492" i="3"/>
  <c r="AR1491" i="3"/>
  <c r="AR1490" i="3"/>
  <c r="AR1489" i="3"/>
  <c r="AR1488" i="3"/>
  <c r="AR1487" i="3"/>
  <c r="AR1486" i="3"/>
  <c r="AR1485" i="3"/>
  <c r="AR1484" i="3"/>
  <c r="AR1483" i="3"/>
  <c r="AR1482" i="3"/>
  <c r="AR1481" i="3"/>
  <c r="AR1480" i="3"/>
  <c r="AR1479" i="3"/>
  <c r="AR1478" i="3"/>
  <c r="AR1477" i="3"/>
  <c r="AR1476" i="3"/>
  <c r="AR1475" i="3"/>
  <c r="AR1474" i="3"/>
  <c r="AR1473" i="3"/>
  <c r="AR1472" i="3"/>
  <c r="AR1471" i="3"/>
  <c r="AR1470" i="3"/>
  <c r="AR1469" i="3"/>
  <c r="AR1468" i="3"/>
  <c r="AR1467" i="3"/>
  <c r="AR1466" i="3"/>
  <c r="AR1465" i="3"/>
  <c r="AR1464" i="3"/>
  <c r="AR1463" i="3"/>
  <c r="AR1462" i="3"/>
  <c r="AR1461" i="3"/>
  <c r="AR1460" i="3"/>
  <c r="AR1459" i="3"/>
  <c r="AR1458" i="3"/>
  <c r="AR1457" i="3"/>
  <c r="AR1456" i="3"/>
  <c r="AR1455" i="3"/>
  <c r="AR1454" i="3"/>
  <c r="AR1453" i="3"/>
  <c r="AR1452" i="3"/>
  <c r="AR1451" i="3"/>
  <c r="AR1450" i="3"/>
  <c r="AR1449" i="3"/>
  <c r="AR1448" i="3"/>
  <c r="AR1447" i="3"/>
  <c r="AR1446" i="3"/>
  <c r="AR1445" i="3"/>
  <c r="AR1444" i="3"/>
  <c r="AR1443" i="3"/>
  <c r="AR1442" i="3"/>
  <c r="AR1441" i="3"/>
  <c r="AR1440" i="3"/>
  <c r="AR1439" i="3"/>
  <c r="AR1438" i="3"/>
  <c r="AR1437" i="3"/>
  <c r="AR1436" i="3"/>
  <c r="AR1435" i="3"/>
  <c r="AR1434" i="3"/>
  <c r="AR1433" i="3"/>
  <c r="AR1432" i="3"/>
  <c r="AR1431" i="3"/>
  <c r="AR1430" i="3"/>
  <c r="AR1429" i="3"/>
  <c r="AR1428" i="3"/>
  <c r="AR1427" i="3"/>
  <c r="AR1426" i="3"/>
  <c r="AR1425" i="3"/>
  <c r="AR1424" i="3"/>
  <c r="AR1423" i="3"/>
  <c r="AR1422" i="3"/>
  <c r="AR1421" i="3"/>
  <c r="AR1420" i="3"/>
  <c r="AR1419" i="3"/>
  <c r="AR1418" i="3"/>
  <c r="AR1417" i="3"/>
  <c r="AR1416" i="3"/>
  <c r="AR1415" i="3"/>
  <c r="AR1414" i="3"/>
  <c r="AR1413" i="3"/>
  <c r="AR1412" i="3"/>
  <c r="AR1411" i="3"/>
  <c r="AR1410" i="3"/>
  <c r="AR1409" i="3"/>
  <c r="AR1408" i="3"/>
  <c r="AR1407" i="3"/>
  <c r="AR1406" i="3"/>
  <c r="AR1405" i="3"/>
  <c r="AR1404" i="3"/>
  <c r="AR1403" i="3"/>
  <c r="AR1402" i="3"/>
  <c r="AR1401" i="3"/>
  <c r="AR1400" i="3"/>
  <c r="AR1399" i="3"/>
  <c r="AR1398" i="3"/>
  <c r="AR1397" i="3"/>
  <c r="AR1396" i="3"/>
  <c r="AR1395" i="3"/>
  <c r="AR1394" i="3"/>
  <c r="AR1393" i="3"/>
  <c r="AR1392" i="3"/>
  <c r="AR1391" i="3"/>
  <c r="AR1390" i="3"/>
  <c r="AR1389" i="3"/>
  <c r="AR1388" i="3"/>
  <c r="AR1387" i="3"/>
  <c r="AR1386" i="3"/>
  <c r="AR1385" i="3"/>
  <c r="AR1384" i="3"/>
  <c r="AR1383" i="3"/>
  <c r="AR1382" i="3"/>
  <c r="AR1381" i="3"/>
  <c r="AR1380" i="3"/>
  <c r="AR1379" i="3"/>
  <c r="AR1378" i="3"/>
  <c r="AR1377" i="3"/>
  <c r="AR1376" i="3"/>
  <c r="AR1375" i="3"/>
  <c r="AR1374" i="3"/>
  <c r="AR1373" i="3"/>
  <c r="AR1372" i="3"/>
  <c r="AR1371" i="3"/>
  <c r="AR1370" i="3"/>
  <c r="AR1369" i="3"/>
  <c r="AR1368" i="3"/>
  <c r="AR1367" i="3"/>
  <c r="AR1366" i="3"/>
  <c r="AR1365" i="3"/>
  <c r="AR1364" i="3"/>
  <c r="AR1363" i="3"/>
  <c r="AR1362" i="3"/>
  <c r="AR1361" i="3"/>
  <c r="AR1360" i="3"/>
  <c r="AR1359" i="3"/>
  <c r="AR1358" i="3"/>
  <c r="AR1357" i="3"/>
  <c r="AR1356" i="3"/>
  <c r="AR1355" i="3"/>
  <c r="AR1354" i="3"/>
  <c r="AR1353" i="3"/>
  <c r="AR1352" i="3"/>
  <c r="AR1351" i="3"/>
  <c r="AR1350" i="3"/>
  <c r="AR1349" i="3"/>
  <c r="AR1348" i="3"/>
  <c r="AR1347" i="3"/>
  <c r="AR1346" i="3"/>
  <c r="AR1345" i="3"/>
  <c r="AR1344" i="3"/>
  <c r="AR1343" i="3"/>
  <c r="AR1342" i="3"/>
  <c r="AR1341" i="3"/>
  <c r="AR1340" i="3"/>
  <c r="AR1339" i="3"/>
  <c r="AR1338" i="3"/>
  <c r="AR1337" i="3"/>
  <c r="AR1336" i="3"/>
  <c r="AR1335" i="3"/>
  <c r="AR1334" i="3"/>
  <c r="AR1333" i="3"/>
  <c r="AR1332" i="3"/>
  <c r="AR1331" i="3"/>
  <c r="AR1330" i="3"/>
  <c r="AR1329" i="3"/>
  <c r="AR1328" i="3"/>
  <c r="AR1327" i="3"/>
  <c r="AR1326" i="3"/>
  <c r="AR1325" i="3"/>
  <c r="AR1324" i="3"/>
  <c r="AR1323" i="3"/>
  <c r="AR1322" i="3"/>
  <c r="AR1321" i="3"/>
  <c r="AR1320" i="3"/>
  <c r="AR1319" i="3"/>
  <c r="AR1318" i="3"/>
  <c r="AR1317" i="3"/>
  <c r="AR1316" i="3"/>
  <c r="AR1315" i="3"/>
  <c r="AR1314" i="3"/>
  <c r="AR1313" i="3"/>
  <c r="AR1312" i="3"/>
  <c r="AR1311" i="3"/>
  <c r="AR1310" i="3"/>
  <c r="AR1309" i="3"/>
  <c r="AR1308" i="3"/>
  <c r="AR1307" i="3"/>
  <c r="AR1306" i="3"/>
  <c r="AR1305" i="3"/>
  <c r="AR1304" i="3"/>
  <c r="AR1303" i="3"/>
  <c r="AR1302" i="3"/>
  <c r="AR1301" i="3"/>
  <c r="AR1300" i="3"/>
  <c r="AR1299" i="3"/>
  <c r="AR1298" i="3"/>
  <c r="AR1297" i="3"/>
  <c r="AR1296" i="3"/>
  <c r="AR1295" i="3"/>
  <c r="AR1294" i="3"/>
  <c r="AR1293" i="3"/>
  <c r="AR1292" i="3"/>
  <c r="AR1291" i="3"/>
  <c r="AR1290" i="3"/>
  <c r="AR1289" i="3"/>
  <c r="AR1288" i="3"/>
  <c r="AR1287" i="3"/>
  <c r="AR1286" i="3"/>
  <c r="AR1285" i="3"/>
  <c r="AR1284" i="3"/>
  <c r="AR1283" i="3"/>
  <c r="AR1282" i="3"/>
  <c r="AR1281" i="3"/>
  <c r="AR1280" i="3"/>
  <c r="AR1279" i="3"/>
  <c r="AR1278" i="3"/>
  <c r="AR1277" i="3"/>
  <c r="AR1276" i="3"/>
  <c r="AR1275" i="3"/>
  <c r="AR1274" i="3"/>
  <c r="AR1273" i="3"/>
  <c r="AR1272" i="3"/>
  <c r="AR1271" i="3"/>
  <c r="AR1270" i="3"/>
  <c r="AR1269" i="3"/>
  <c r="AR1268" i="3"/>
  <c r="AR1267" i="3"/>
  <c r="AR1266" i="3"/>
  <c r="AR1265" i="3"/>
  <c r="AR1264" i="3"/>
  <c r="AR1263" i="3"/>
  <c r="AR1262" i="3"/>
  <c r="AR1261" i="3"/>
  <c r="AR1260" i="3"/>
  <c r="AR1259" i="3"/>
  <c r="AR1258" i="3"/>
  <c r="AR1257" i="3"/>
  <c r="AR1256" i="3"/>
  <c r="AR1255" i="3"/>
  <c r="AR1254" i="3"/>
  <c r="AR1253" i="3"/>
  <c r="AR1252" i="3"/>
  <c r="AR1251" i="3"/>
  <c r="AR1250" i="3"/>
  <c r="AR1249" i="3"/>
  <c r="AR1248" i="3"/>
  <c r="AR1247" i="3"/>
  <c r="AR1246" i="3"/>
  <c r="AR1245" i="3"/>
  <c r="AR1244" i="3"/>
  <c r="AR1243" i="3"/>
  <c r="AR1242" i="3"/>
  <c r="AR1241" i="3"/>
  <c r="AR1240" i="3"/>
  <c r="AR1239" i="3"/>
  <c r="AR1238" i="3"/>
  <c r="AR1237" i="3"/>
  <c r="AR1236" i="3"/>
  <c r="AR1235" i="3"/>
  <c r="AR1234" i="3"/>
  <c r="AR1233" i="3"/>
  <c r="AR1232" i="3"/>
  <c r="AR1231" i="3"/>
  <c r="AR1230" i="3"/>
  <c r="AR1229" i="3"/>
  <c r="AR1228" i="3"/>
  <c r="AR1227" i="3"/>
  <c r="AR1226" i="3"/>
  <c r="AR1225" i="3"/>
  <c r="AR1224" i="3"/>
  <c r="AR1223" i="3"/>
  <c r="AR1222" i="3"/>
  <c r="AR1221" i="3"/>
  <c r="AR1220" i="3"/>
  <c r="AR1219" i="3"/>
  <c r="AR1218" i="3"/>
  <c r="AR1217" i="3"/>
  <c r="AR1216" i="3"/>
  <c r="AR1215" i="3"/>
  <c r="AR1214" i="3"/>
  <c r="AR1213" i="3"/>
  <c r="AR1212" i="3"/>
  <c r="AR1211" i="3"/>
  <c r="AR1210" i="3"/>
  <c r="AR1209" i="3"/>
  <c r="AR1208" i="3"/>
  <c r="AR1207" i="3"/>
  <c r="AR1206" i="3"/>
  <c r="AR1205" i="3"/>
  <c r="AR1204" i="3"/>
  <c r="AR1203" i="3"/>
  <c r="AR1202" i="3"/>
  <c r="AR1201" i="3"/>
  <c r="AR1200" i="3"/>
  <c r="AR1199" i="3"/>
  <c r="AR1198" i="3"/>
  <c r="AR1197" i="3"/>
  <c r="AR1196" i="3"/>
  <c r="AR1195" i="3"/>
  <c r="AR1194" i="3"/>
  <c r="AR1193" i="3"/>
  <c r="AR1192" i="3"/>
  <c r="AR1191" i="3"/>
  <c r="AR1190" i="3"/>
  <c r="AR1189" i="3"/>
  <c r="AR1188" i="3"/>
  <c r="AR1187" i="3"/>
  <c r="AR1186" i="3"/>
  <c r="AR1185" i="3"/>
  <c r="AR1184" i="3"/>
  <c r="AR1183" i="3"/>
  <c r="AR1182" i="3"/>
  <c r="AR1181" i="3"/>
  <c r="AR1180" i="3"/>
  <c r="AR1179" i="3"/>
  <c r="AR1178" i="3"/>
  <c r="AR1177" i="3"/>
  <c r="AR1176" i="3"/>
  <c r="AR1175" i="3"/>
  <c r="AR1174" i="3"/>
  <c r="AR1173" i="3"/>
  <c r="AR1172" i="3"/>
  <c r="AR1171" i="3"/>
  <c r="AR1170" i="3"/>
  <c r="AR1169" i="3"/>
  <c r="AR1168" i="3"/>
  <c r="AR1167" i="3"/>
  <c r="AR1166" i="3"/>
  <c r="AR1165" i="3"/>
  <c r="AR1164" i="3"/>
  <c r="AR1163" i="3"/>
  <c r="AR1162" i="3"/>
  <c r="AR1161" i="3"/>
  <c r="AR1160" i="3"/>
  <c r="AR1159" i="3"/>
  <c r="AR1158" i="3"/>
  <c r="AR1157" i="3"/>
  <c r="AR1156" i="3"/>
  <c r="AR1155" i="3"/>
  <c r="AR1154" i="3"/>
  <c r="AR1153" i="3"/>
  <c r="AR1152" i="3"/>
  <c r="AR1151" i="3"/>
  <c r="AR1150" i="3"/>
  <c r="AR1149" i="3"/>
  <c r="AR1148" i="3"/>
  <c r="AR1147" i="3"/>
  <c r="AR1146" i="3"/>
  <c r="AR1145" i="3"/>
  <c r="AR1144" i="3"/>
  <c r="AR1143" i="3"/>
  <c r="AR1142" i="3"/>
  <c r="AR1141" i="3"/>
  <c r="AR1140" i="3"/>
  <c r="AR1139" i="3"/>
  <c r="AR1138" i="3"/>
  <c r="AR1137" i="3"/>
  <c r="AR1136" i="3"/>
  <c r="AR1135" i="3"/>
  <c r="AR1134" i="3"/>
  <c r="AR1133" i="3"/>
  <c r="AR1132" i="3"/>
  <c r="AR1131" i="3"/>
  <c r="AR1130" i="3"/>
  <c r="AR1129" i="3"/>
  <c r="AR1128" i="3"/>
  <c r="AR1127" i="3"/>
  <c r="AR1126" i="3"/>
  <c r="AR1125" i="3"/>
  <c r="AR1124" i="3"/>
  <c r="AR1123" i="3"/>
  <c r="AR1122" i="3"/>
  <c r="AR1121" i="3"/>
  <c r="AR1120" i="3"/>
  <c r="AR1119" i="3"/>
  <c r="AR1118" i="3"/>
  <c r="AR1117" i="3"/>
  <c r="AR1116" i="3"/>
  <c r="AR1115" i="3"/>
  <c r="AR1114" i="3"/>
  <c r="AR1113" i="3"/>
  <c r="AR1112" i="3"/>
  <c r="AR1111" i="3"/>
  <c r="AR1110" i="3"/>
  <c r="AR1109" i="3"/>
  <c r="AR1108" i="3"/>
  <c r="AR1107" i="3"/>
  <c r="AR1106" i="3"/>
  <c r="AR1105" i="3"/>
  <c r="AR1104" i="3"/>
  <c r="AR1103" i="3"/>
  <c r="AR1102" i="3"/>
  <c r="AR1101" i="3"/>
  <c r="AR1100" i="3"/>
  <c r="AR1099" i="3"/>
  <c r="AR1098" i="3"/>
  <c r="AR1097" i="3"/>
  <c r="AR1096" i="3"/>
  <c r="AR1095" i="3"/>
  <c r="AR1094" i="3"/>
  <c r="AR1093" i="3"/>
  <c r="AR1092" i="3"/>
  <c r="AR1091" i="3"/>
  <c r="AR1090" i="3"/>
  <c r="AR1089" i="3"/>
  <c r="AR1088" i="3"/>
  <c r="AR1087" i="3"/>
  <c r="AR1086" i="3"/>
  <c r="AR1085" i="3"/>
  <c r="AR1084" i="3"/>
  <c r="AR1083" i="3"/>
  <c r="AR1082" i="3"/>
  <c r="AR1081" i="3"/>
  <c r="AR1080" i="3"/>
  <c r="AR1079" i="3"/>
  <c r="AR1078" i="3"/>
  <c r="AR1077" i="3"/>
  <c r="AR1076" i="3"/>
  <c r="AR1075" i="3"/>
  <c r="AR1074" i="3"/>
  <c r="AR1073" i="3"/>
  <c r="AR1072" i="3"/>
  <c r="AR1071" i="3"/>
  <c r="AR1070" i="3"/>
  <c r="AR1069" i="3"/>
  <c r="AR1068" i="3"/>
  <c r="AR1067" i="3"/>
  <c r="AR1066" i="3"/>
  <c r="AR1065" i="3"/>
  <c r="AR1064" i="3"/>
  <c r="AR1063" i="3"/>
  <c r="AR1062" i="3"/>
  <c r="AR1061" i="3"/>
  <c r="AR1060" i="3"/>
  <c r="AR1059" i="3"/>
  <c r="AR1058" i="3"/>
  <c r="AR1057" i="3"/>
  <c r="AR1056" i="3"/>
  <c r="AR1055" i="3"/>
  <c r="AR1054" i="3"/>
  <c r="AR1053" i="3"/>
  <c r="AR1052" i="3"/>
  <c r="AR1051" i="3"/>
  <c r="AR1050" i="3"/>
  <c r="AR1049" i="3"/>
  <c r="AR1048" i="3"/>
  <c r="AR1047" i="3"/>
  <c r="AR1046" i="3"/>
  <c r="AR1045" i="3"/>
  <c r="AR1044" i="3"/>
  <c r="AR1043" i="3"/>
  <c r="AR1042" i="3"/>
  <c r="AR1041" i="3"/>
  <c r="AR1040" i="3"/>
  <c r="AR1039" i="3"/>
  <c r="AR1038" i="3"/>
  <c r="AR1037" i="3"/>
  <c r="AR1036" i="3"/>
  <c r="AR1035" i="3"/>
  <c r="AR1034" i="3"/>
  <c r="AR1033" i="3"/>
  <c r="AR1032" i="3"/>
  <c r="AR1031" i="3"/>
  <c r="AR1030" i="3"/>
  <c r="AR1029" i="3"/>
  <c r="AR1028" i="3"/>
  <c r="AR1027" i="3"/>
  <c r="AR1026" i="3"/>
  <c r="AR1025" i="3"/>
  <c r="AR1024" i="3"/>
  <c r="AR1023" i="3"/>
  <c r="AR1022" i="3"/>
  <c r="AR1021" i="3"/>
  <c r="AR1020" i="3"/>
  <c r="AR1019" i="3"/>
  <c r="AR1018" i="3"/>
  <c r="AR1017" i="3"/>
  <c r="AR1016" i="3"/>
  <c r="AR1015" i="3"/>
  <c r="AR1014" i="3"/>
  <c r="AR1013" i="3"/>
  <c r="AR1012" i="3"/>
  <c r="AR1011" i="3"/>
  <c r="AR1010" i="3"/>
  <c r="AR1009" i="3"/>
  <c r="AR1008" i="3"/>
  <c r="AR1007" i="3"/>
  <c r="AR1006" i="3"/>
  <c r="AR1005" i="3"/>
  <c r="AR1004" i="3"/>
  <c r="AR1003" i="3"/>
  <c r="AR1002" i="3"/>
  <c r="AR1001" i="3"/>
  <c r="AR1000" i="3"/>
  <c r="AR999" i="3"/>
  <c r="AR998" i="3"/>
  <c r="AR997" i="3"/>
  <c r="AR996" i="3"/>
  <c r="AR995" i="3"/>
  <c r="AR994" i="3"/>
  <c r="AR993" i="3"/>
  <c r="AR992" i="3"/>
  <c r="AR991" i="3"/>
  <c r="AR990" i="3"/>
  <c r="AR989" i="3"/>
  <c r="AR988" i="3"/>
  <c r="AR987" i="3"/>
  <c r="AR986" i="3"/>
  <c r="AR985" i="3"/>
  <c r="AR984" i="3"/>
  <c r="AR983" i="3"/>
  <c r="AR982" i="3"/>
  <c r="AR981" i="3"/>
  <c r="AR980" i="3"/>
  <c r="AR979" i="3"/>
  <c r="AR978" i="3"/>
  <c r="AR977" i="3"/>
  <c r="AR976" i="3"/>
  <c r="AR975" i="3"/>
  <c r="AR974" i="3"/>
  <c r="AR973" i="3"/>
  <c r="AR972" i="3"/>
  <c r="AR971" i="3"/>
  <c r="AR970" i="3"/>
  <c r="AR969" i="3"/>
  <c r="AR968" i="3"/>
  <c r="AR967" i="3"/>
  <c r="AR966" i="3"/>
  <c r="AR965" i="3"/>
  <c r="AR964" i="3"/>
  <c r="AR963" i="3"/>
  <c r="AR962" i="3"/>
  <c r="AR961" i="3"/>
  <c r="AR960" i="3"/>
  <c r="AR959" i="3"/>
  <c r="AR958" i="3"/>
  <c r="AR957" i="3"/>
  <c r="AR956" i="3"/>
  <c r="AR955" i="3"/>
  <c r="AR954" i="3"/>
  <c r="AR953" i="3"/>
  <c r="AR952" i="3"/>
  <c r="AR951" i="3"/>
  <c r="AR950" i="3"/>
  <c r="AR949" i="3"/>
  <c r="AR948" i="3"/>
  <c r="AR947" i="3"/>
  <c r="AR946" i="3"/>
  <c r="AR945" i="3"/>
  <c r="AR944" i="3"/>
  <c r="AR943" i="3"/>
  <c r="AR942" i="3"/>
  <c r="AR941" i="3"/>
  <c r="AR940" i="3"/>
  <c r="AR939" i="3"/>
  <c r="AR938" i="3"/>
  <c r="AR937" i="3"/>
  <c r="AR936" i="3"/>
  <c r="AR935" i="3"/>
  <c r="AR934" i="3"/>
  <c r="AR933" i="3"/>
  <c r="AR932" i="3"/>
  <c r="AR931" i="3"/>
  <c r="AR930" i="3"/>
  <c r="AR929" i="3"/>
  <c r="AR928" i="3"/>
  <c r="AR927" i="3"/>
  <c r="AR926" i="3"/>
  <c r="AR925" i="3"/>
  <c r="AR924" i="3"/>
  <c r="AR923" i="3"/>
  <c r="AR922" i="3"/>
  <c r="AR921" i="3"/>
  <c r="AR920" i="3"/>
  <c r="AR919" i="3"/>
  <c r="AR918" i="3"/>
  <c r="AR917" i="3"/>
  <c r="AR916" i="3"/>
  <c r="AR915" i="3"/>
  <c r="AR914" i="3"/>
  <c r="AR913" i="3"/>
  <c r="AR912" i="3"/>
  <c r="AR911" i="3"/>
  <c r="AR910" i="3"/>
  <c r="AR909" i="3"/>
  <c r="AR908" i="3"/>
  <c r="AR907" i="3"/>
  <c r="AR906" i="3"/>
  <c r="AR905" i="3"/>
  <c r="AR904" i="3"/>
  <c r="AR903" i="3"/>
  <c r="AR902" i="3"/>
  <c r="AR901" i="3"/>
  <c r="AR900" i="3"/>
  <c r="AR899" i="3"/>
  <c r="AR898" i="3"/>
  <c r="AR897" i="3"/>
  <c r="AR896" i="3"/>
  <c r="AR895" i="3"/>
  <c r="AR894" i="3"/>
  <c r="AR893" i="3"/>
  <c r="AR892" i="3"/>
  <c r="AR891" i="3"/>
  <c r="AR890" i="3"/>
  <c r="AR889" i="3"/>
  <c r="AR888" i="3"/>
  <c r="AR887" i="3"/>
  <c r="AR886" i="3"/>
  <c r="AR885" i="3"/>
  <c r="AR884" i="3"/>
  <c r="AR883" i="3"/>
  <c r="AR882" i="3"/>
  <c r="AR881" i="3"/>
  <c r="AR880" i="3"/>
  <c r="AR879" i="3"/>
  <c r="AR878" i="3"/>
  <c r="AR877" i="3"/>
  <c r="AR876" i="3"/>
  <c r="AR875" i="3"/>
  <c r="AR874" i="3"/>
  <c r="AR873" i="3"/>
  <c r="AR872" i="3"/>
  <c r="AR871" i="3"/>
  <c r="AR870" i="3"/>
  <c r="AR869" i="3"/>
  <c r="AR868" i="3"/>
  <c r="AR867" i="3"/>
  <c r="AR866" i="3"/>
  <c r="AR865" i="3"/>
  <c r="AR864" i="3"/>
  <c r="AR863" i="3"/>
  <c r="AR862" i="3"/>
  <c r="AR861" i="3"/>
  <c r="AR860" i="3"/>
  <c r="AR859" i="3"/>
  <c r="AR858" i="3"/>
  <c r="AR857" i="3"/>
  <c r="AR856" i="3"/>
  <c r="AR855" i="3"/>
  <c r="AR854" i="3"/>
  <c r="AR853" i="3"/>
  <c r="AR852" i="3"/>
  <c r="AR851" i="3"/>
  <c r="AR850" i="3"/>
  <c r="AR849" i="3"/>
  <c r="AR848" i="3"/>
  <c r="AR847" i="3"/>
  <c r="AR846" i="3"/>
  <c r="AR845" i="3"/>
  <c r="AR844" i="3"/>
  <c r="AR843" i="3"/>
  <c r="AR842" i="3"/>
  <c r="AR841" i="3"/>
  <c r="AR840" i="3"/>
  <c r="AR839" i="3"/>
  <c r="AR838" i="3"/>
  <c r="AR837" i="3"/>
  <c r="AR836" i="3"/>
  <c r="AR835" i="3"/>
  <c r="AR834" i="3"/>
  <c r="AR833" i="3"/>
  <c r="AR832" i="3"/>
  <c r="AR831" i="3"/>
  <c r="AR830" i="3"/>
  <c r="AR829" i="3"/>
  <c r="AR828" i="3"/>
  <c r="AR827" i="3"/>
  <c r="AR826" i="3"/>
  <c r="AR825" i="3"/>
  <c r="AR824" i="3"/>
  <c r="AR823" i="3"/>
  <c r="AR822" i="3"/>
  <c r="AR821" i="3"/>
  <c r="AR820" i="3"/>
  <c r="AR819" i="3"/>
  <c r="AR818" i="3"/>
  <c r="AR817" i="3"/>
  <c r="AR816" i="3"/>
  <c r="AR815" i="3"/>
  <c r="AR814" i="3"/>
  <c r="AR813" i="3"/>
  <c r="AR812" i="3"/>
  <c r="AR811" i="3"/>
  <c r="AR810" i="3"/>
  <c r="AR809" i="3"/>
  <c r="AR808" i="3"/>
  <c r="AR807" i="3"/>
  <c r="AR806" i="3"/>
  <c r="AR805" i="3"/>
  <c r="AR804" i="3"/>
  <c r="AR803" i="3"/>
  <c r="AR802" i="3"/>
  <c r="AR801" i="3"/>
  <c r="AR800" i="3"/>
  <c r="AR799" i="3"/>
  <c r="AR798" i="3"/>
  <c r="AR797" i="3"/>
  <c r="AR796" i="3"/>
  <c r="AR795" i="3"/>
  <c r="AR794" i="3"/>
  <c r="AR793" i="3"/>
  <c r="AR792" i="3"/>
  <c r="AR791" i="3"/>
  <c r="AR790" i="3"/>
  <c r="AR789" i="3"/>
  <c r="AR788" i="3"/>
  <c r="AR787" i="3"/>
  <c r="AR786" i="3"/>
  <c r="AR785" i="3"/>
  <c r="AR784" i="3"/>
  <c r="AR783" i="3"/>
  <c r="AR782" i="3"/>
  <c r="AR781" i="3"/>
  <c r="AR780" i="3"/>
  <c r="AR779" i="3"/>
  <c r="AR778" i="3"/>
  <c r="AR777" i="3"/>
  <c r="AR776" i="3"/>
  <c r="AR775" i="3"/>
  <c r="AR774" i="3"/>
  <c r="AR773" i="3"/>
  <c r="AR772" i="3"/>
  <c r="AR771" i="3"/>
  <c r="AR770" i="3"/>
  <c r="AR769" i="3"/>
  <c r="AR768" i="3"/>
  <c r="AR767" i="3"/>
  <c r="AR766" i="3"/>
  <c r="AR765" i="3"/>
  <c r="AR764" i="3"/>
  <c r="AR763" i="3"/>
  <c r="AR762" i="3"/>
  <c r="AR761" i="3"/>
  <c r="AR760" i="3"/>
  <c r="AR759" i="3"/>
  <c r="AR758" i="3"/>
  <c r="AR757" i="3"/>
  <c r="AR756" i="3"/>
  <c r="AR755" i="3"/>
  <c r="AR754" i="3"/>
  <c r="AR753" i="3"/>
  <c r="AR752" i="3"/>
  <c r="AR751" i="3"/>
  <c r="AR750" i="3"/>
  <c r="AR749" i="3"/>
  <c r="AR748" i="3"/>
  <c r="AR747" i="3"/>
  <c r="AR746" i="3"/>
  <c r="AR745" i="3"/>
  <c r="AR744" i="3"/>
  <c r="AR743" i="3"/>
  <c r="AR742" i="3"/>
  <c r="AR741" i="3"/>
  <c r="AR740" i="3"/>
  <c r="AR739" i="3"/>
  <c r="AR738" i="3"/>
  <c r="AR737" i="3"/>
  <c r="AR736" i="3"/>
  <c r="AR735" i="3"/>
  <c r="AR734" i="3"/>
  <c r="AR733" i="3"/>
  <c r="AR732" i="3"/>
  <c r="AR731" i="3"/>
  <c r="AR730" i="3"/>
  <c r="AR729" i="3"/>
  <c r="AR728" i="3"/>
  <c r="AR727" i="3"/>
  <c r="AR726" i="3"/>
  <c r="AR725" i="3"/>
  <c r="AR724" i="3"/>
  <c r="AR723" i="3"/>
  <c r="AR722" i="3"/>
  <c r="AR721" i="3"/>
  <c r="AR720" i="3"/>
  <c r="AR719" i="3"/>
  <c r="AR718" i="3"/>
  <c r="AR717" i="3"/>
  <c r="AR716" i="3"/>
  <c r="AR715" i="3"/>
  <c r="AR714" i="3"/>
  <c r="AR713" i="3"/>
  <c r="AR712" i="3"/>
  <c r="AR711" i="3"/>
  <c r="AR710" i="3"/>
  <c r="AR709" i="3"/>
  <c r="AR708" i="3"/>
  <c r="AR707" i="3"/>
  <c r="AR706" i="3"/>
  <c r="AR705" i="3"/>
  <c r="AR704" i="3"/>
  <c r="AR703" i="3"/>
  <c r="AR702" i="3"/>
  <c r="AR701" i="3"/>
  <c r="AR700" i="3"/>
  <c r="AR699" i="3"/>
  <c r="AR698" i="3"/>
  <c r="AR697" i="3"/>
  <c r="AR696" i="3"/>
  <c r="AR695" i="3"/>
  <c r="AR694" i="3"/>
  <c r="AR693" i="3"/>
  <c r="AR692" i="3"/>
  <c r="AR691" i="3"/>
  <c r="AR690" i="3"/>
  <c r="AR689" i="3"/>
  <c r="AR688" i="3"/>
  <c r="AR687" i="3"/>
  <c r="AR686" i="3"/>
  <c r="AR685" i="3"/>
  <c r="AR684" i="3"/>
  <c r="AR683" i="3"/>
  <c r="AR682" i="3"/>
  <c r="AR681" i="3"/>
  <c r="AR680" i="3"/>
  <c r="AR679" i="3"/>
  <c r="AR678" i="3"/>
  <c r="AR677" i="3"/>
  <c r="AR676" i="3"/>
  <c r="AR675" i="3"/>
  <c r="AR674" i="3"/>
  <c r="AR673" i="3"/>
  <c r="AR672" i="3"/>
  <c r="AR671" i="3"/>
  <c r="AR670" i="3"/>
  <c r="AR669" i="3"/>
  <c r="AR668" i="3"/>
  <c r="AR667" i="3"/>
  <c r="AR666" i="3"/>
  <c r="AR665" i="3"/>
  <c r="AR664" i="3"/>
  <c r="AR663" i="3"/>
  <c r="AR662" i="3"/>
  <c r="AR661" i="3"/>
  <c r="AR660" i="3"/>
  <c r="AR659" i="3"/>
  <c r="AR658" i="3"/>
  <c r="AR657" i="3"/>
  <c r="AR656" i="3"/>
  <c r="AR655" i="3"/>
  <c r="AR654" i="3"/>
  <c r="AR653" i="3"/>
  <c r="AR652" i="3"/>
  <c r="AR651" i="3"/>
  <c r="AR650" i="3"/>
  <c r="AR649" i="3"/>
  <c r="AR648" i="3"/>
  <c r="AR647" i="3"/>
  <c r="AR646" i="3"/>
  <c r="AR645" i="3"/>
  <c r="AR644" i="3"/>
  <c r="AR643" i="3"/>
  <c r="AR642" i="3"/>
  <c r="AR641" i="3"/>
  <c r="AR640" i="3"/>
  <c r="AR639" i="3"/>
  <c r="AR638" i="3"/>
  <c r="AR637" i="3"/>
  <c r="AR636" i="3"/>
  <c r="AR635" i="3"/>
  <c r="AR634" i="3"/>
  <c r="AR633" i="3"/>
  <c r="AR632" i="3"/>
  <c r="AR631" i="3"/>
  <c r="AR630" i="3"/>
  <c r="AR629" i="3"/>
  <c r="AR628" i="3"/>
  <c r="AR627" i="3"/>
  <c r="AR626" i="3"/>
  <c r="AR625" i="3"/>
  <c r="AR624" i="3"/>
  <c r="AR623" i="3"/>
  <c r="AR622" i="3"/>
  <c r="AR621" i="3"/>
  <c r="AR620" i="3"/>
  <c r="AR619" i="3"/>
  <c r="AR618" i="3"/>
  <c r="AR617" i="3"/>
  <c r="AR616" i="3"/>
  <c r="AR615" i="3"/>
  <c r="AR614" i="3"/>
  <c r="AR613" i="3"/>
  <c r="AR612" i="3"/>
  <c r="AR611" i="3"/>
  <c r="AR610" i="3"/>
  <c r="AR609" i="3"/>
  <c r="AR608" i="3"/>
  <c r="AR607" i="3"/>
  <c r="AR606" i="3"/>
  <c r="AR605" i="3"/>
  <c r="AR604" i="3"/>
  <c r="AR603" i="3"/>
  <c r="AR602" i="3"/>
  <c r="AR601" i="3"/>
  <c r="AR600" i="3"/>
  <c r="AR599" i="3"/>
  <c r="AR598" i="3"/>
  <c r="AR597" i="3"/>
  <c r="AR596" i="3"/>
  <c r="AR595" i="3"/>
  <c r="AR594" i="3"/>
  <c r="AR593" i="3"/>
  <c r="AR592" i="3"/>
  <c r="AR591" i="3"/>
  <c r="AR590" i="3"/>
  <c r="AR589" i="3"/>
  <c r="AR588" i="3"/>
  <c r="AR587" i="3"/>
  <c r="AR586" i="3"/>
  <c r="AR585" i="3"/>
  <c r="AR584" i="3"/>
  <c r="AR583" i="3"/>
  <c r="AR582" i="3"/>
  <c r="AR581" i="3"/>
  <c r="AR580" i="3"/>
  <c r="AR579" i="3"/>
  <c r="AR578" i="3"/>
  <c r="AR577" i="3"/>
  <c r="AR576" i="3"/>
  <c r="AR575" i="3"/>
  <c r="AR574" i="3"/>
  <c r="AR573" i="3"/>
  <c r="AR572" i="3"/>
  <c r="AR571" i="3"/>
  <c r="AR570" i="3"/>
  <c r="AR569" i="3"/>
  <c r="AR568" i="3"/>
  <c r="AR567" i="3"/>
  <c r="AR566" i="3"/>
  <c r="AR565" i="3"/>
  <c r="AR564" i="3"/>
  <c r="AR563" i="3"/>
  <c r="AR562" i="3"/>
  <c r="AR561" i="3"/>
  <c r="AR560" i="3"/>
  <c r="AR559" i="3"/>
  <c r="AR558" i="3"/>
  <c r="AR557" i="3"/>
  <c r="AR556" i="3"/>
  <c r="AR555" i="3"/>
  <c r="AR554" i="3"/>
  <c r="AR553" i="3"/>
  <c r="AR552" i="3"/>
  <c r="AR551" i="3"/>
  <c r="AR550" i="3"/>
  <c r="AR549" i="3"/>
  <c r="AR548" i="3"/>
  <c r="AR547" i="3"/>
  <c r="AR546" i="3"/>
  <c r="AR545" i="3"/>
  <c r="AR544" i="3"/>
  <c r="AR543" i="3"/>
  <c r="AR542" i="3"/>
  <c r="AR541" i="3"/>
  <c r="AR540" i="3"/>
  <c r="AR539" i="3"/>
  <c r="AR538" i="3"/>
  <c r="AR537" i="3"/>
  <c r="AR536" i="3"/>
  <c r="AR535" i="3"/>
  <c r="AR534" i="3"/>
  <c r="AR533" i="3"/>
  <c r="AR532" i="3"/>
  <c r="AR531" i="3"/>
  <c r="AR530" i="3"/>
  <c r="AR529" i="3"/>
  <c r="AR528" i="3"/>
  <c r="AR527" i="3"/>
  <c r="AR526" i="3"/>
  <c r="AR525" i="3"/>
  <c r="AR524" i="3"/>
  <c r="AR523" i="3"/>
  <c r="AR522" i="3"/>
  <c r="AR521" i="3"/>
  <c r="AR520" i="3"/>
  <c r="AR519" i="3"/>
  <c r="AR518" i="3"/>
  <c r="AR517" i="3"/>
  <c r="AR516" i="3"/>
  <c r="AR515" i="3"/>
  <c r="AR514" i="3"/>
  <c r="AR513" i="3"/>
  <c r="AR512" i="3"/>
  <c r="AR511" i="3"/>
  <c r="AR510" i="3"/>
  <c r="AR509" i="3"/>
  <c r="AR508" i="3"/>
  <c r="AR507" i="3"/>
  <c r="AR506" i="3"/>
  <c r="AR505" i="3"/>
  <c r="AR504" i="3"/>
  <c r="AR503" i="3"/>
  <c r="AR502" i="3"/>
  <c r="AR501" i="3"/>
  <c r="AR500" i="3"/>
  <c r="AR499" i="3"/>
  <c r="AR498" i="3"/>
  <c r="AR497" i="3"/>
  <c r="AR496" i="3"/>
  <c r="AR495" i="3"/>
  <c r="AR494" i="3"/>
  <c r="AR493" i="3"/>
  <c r="AR492" i="3"/>
  <c r="AR491" i="3"/>
  <c r="AR490" i="3"/>
  <c r="AR489" i="3"/>
  <c r="AR488" i="3"/>
  <c r="AR487" i="3"/>
  <c r="AR486" i="3"/>
  <c r="AR485" i="3"/>
  <c r="AR484" i="3"/>
  <c r="AR483" i="3"/>
  <c r="AR482" i="3"/>
  <c r="AR481" i="3"/>
  <c r="AR480" i="3"/>
  <c r="AR479" i="3"/>
  <c r="AR478" i="3"/>
  <c r="AR477" i="3"/>
  <c r="AR476" i="3"/>
  <c r="AR475" i="3"/>
  <c r="AR474" i="3"/>
  <c r="AR473" i="3"/>
  <c r="AR472" i="3"/>
  <c r="AR471" i="3"/>
  <c r="AR470" i="3"/>
  <c r="AR469" i="3"/>
  <c r="AR468" i="3"/>
  <c r="AR467" i="3"/>
  <c r="AR466" i="3"/>
  <c r="AR465" i="3"/>
  <c r="AR464" i="3"/>
  <c r="AR463" i="3"/>
  <c r="AR462" i="3"/>
  <c r="AR461" i="3"/>
  <c r="AR460" i="3"/>
  <c r="AR459" i="3"/>
  <c r="AR458" i="3"/>
  <c r="AR457" i="3"/>
  <c r="AR456" i="3"/>
  <c r="AR455" i="3"/>
  <c r="AR454" i="3"/>
  <c r="AR453" i="3"/>
  <c r="AR452" i="3"/>
  <c r="AR451" i="3"/>
  <c r="AR450" i="3"/>
  <c r="AR449" i="3"/>
  <c r="AR448" i="3"/>
  <c r="AR447" i="3"/>
  <c r="AR446" i="3"/>
  <c r="AR445" i="3"/>
  <c r="AR444" i="3"/>
  <c r="AR443" i="3"/>
  <c r="AR442" i="3"/>
  <c r="AR441" i="3"/>
  <c r="AR440" i="3"/>
  <c r="AR439" i="3"/>
  <c r="AR438" i="3"/>
  <c r="AR437" i="3"/>
  <c r="AR436" i="3"/>
  <c r="AR435" i="3"/>
  <c r="AR434" i="3"/>
  <c r="AR433" i="3"/>
  <c r="AR432" i="3"/>
  <c r="AR431" i="3"/>
  <c r="AR430" i="3"/>
  <c r="AR429" i="3"/>
  <c r="AR428" i="3"/>
  <c r="AR427" i="3"/>
  <c r="AR426" i="3"/>
  <c r="AR425" i="3"/>
  <c r="AR424" i="3"/>
  <c r="AR423" i="3"/>
  <c r="AR422" i="3"/>
  <c r="AR421" i="3"/>
  <c r="AR420" i="3"/>
  <c r="AR419" i="3"/>
  <c r="AR418" i="3"/>
  <c r="AR417" i="3"/>
  <c r="AR416" i="3"/>
  <c r="AR415" i="3"/>
  <c r="AR414" i="3"/>
  <c r="AR413" i="3"/>
  <c r="AR412" i="3"/>
  <c r="AR411" i="3"/>
  <c r="AR410" i="3"/>
  <c r="AR409" i="3"/>
  <c r="AR408" i="3"/>
  <c r="AR407" i="3"/>
  <c r="AR406" i="3"/>
  <c r="AR405" i="3"/>
  <c r="AR404" i="3"/>
  <c r="AR403" i="3"/>
  <c r="AR402" i="3"/>
  <c r="AR401" i="3"/>
  <c r="AR400" i="3"/>
  <c r="AR399" i="3"/>
  <c r="AR398" i="3"/>
  <c r="AR397" i="3"/>
  <c r="AR396" i="3"/>
  <c r="AR395" i="3"/>
  <c r="AR394" i="3"/>
  <c r="AR393" i="3"/>
  <c r="AR392" i="3"/>
  <c r="AR391" i="3"/>
  <c r="AR390" i="3"/>
  <c r="AR389" i="3"/>
  <c r="AR388" i="3"/>
  <c r="AR387" i="3"/>
  <c r="AR386" i="3"/>
  <c r="AR385" i="3"/>
  <c r="AR384" i="3"/>
  <c r="AR383" i="3"/>
  <c r="AR382" i="3"/>
  <c r="AR381" i="3"/>
  <c r="AR380" i="3"/>
  <c r="AR379" i="3"/>
  <c r="AR378" i="3"/>
  <c r="AR377" i="3"/>
  <c r="AR376" i="3"/>
  <c r="AR375" i="3"/>
  <c r="AR374" i="3"/>
  <c r="AR373" i="3"/>
  <c r="AR372" i="3"/>
  <c r="AR371" i="3"/>
  <c r="AR370" i="3"/>
  <c r="AR369" i="3"/>
  <c r="AR368" i="3"/>
  <c r="AR367" i="3"/>
  <c r="AR366" i="3"/>
  <c r="AR365" i="3"/>
  <c r="AR364" i="3"/>
  <c r="AR363" i="3"/>
  <c r="AR362" i="3"/>
  <c r="AR361" i="3"/>
  <c r="AR360" i="3"/>
  <c r="AR359" i="3"/>
  <c r="AR358" i="3"/>
  <c r="AR357" i="3"/>
  <c r="AR356" i="3"/>
  <c r="AR355" i="3"/>
  <c r="AR354" i="3"/>
  <c r="AR353" i="3"/>
  <c r="AR352" i="3"/>
  <c r="AR351" i="3"/>
  <c r="AR350" i="3"/>
  <c r="AR349" i="3"/>
  <c r="AR348" i="3"/>
  <c r="AR347" i="3"/>
  <c r="AR346" i="3"/>
  <c r="AR345" i="3"/>
  <c r="AR344" i="3"/>
  <c r="AR343" i="3"/>
  <c r="AR342" i="3"/>
  <c r="AR341" i="3"/>
  <c r="AR340" i="3"/>
  <c r="AR339" i="3"/>
  <c r="AR338" i="3"/>
  <c r="AR337" i="3"/>
  <c r="AR336" i="3"/>
  <c r="AR335" i="3"/>
  <c r="AR334" i="3"/>
  <c r="AR333" i="3"/>
  <c r="AR332" i="3"/>
  <c r="AR331" i="3"/>
  <c r="AR330" i="3"/>
  <c r="AR329" i="3"/>
  <c r="AR328" i="3"/>
  <c r="AR327" i="3"/>
  <c r="AR326" i="3"/>
  <c r="AR325" i="3"/>
  <c r="AR324" i="3"/>
  <c r="AR323" i="3"/>
  <c r="AR322" i="3"/>
  <c r="AR321" i="3"/>
  <c r="AR320" i="3"/>
  <c r="AR319" i="3"/>
  <c r="AR318" i="3"/>
  <c r="AR317" i="3"/>
  <c r="AR316" i="3"/>
  <c r="AR315" i="3"/>
  <c r="AR314" i="3"/>
  <c r="AR313" i="3"/>
  <c r="AR312" i="3"/>
  <c r="AR311" i="3"/>
  <c r="AR310" i="3"/>
  <c r="AR309" i="3"/>
  <c r="AR308" i="3"/>
  <c r="AR307" i="3"/>
  <c r="AR306" i="3"/>
  <c r="AR305" i="3"/>
  <c r="AR304" i="3"/>
  <c r="AR303" i="3"/>
  <c r="AR302" i="3"/>
  <c r="AR301" i="3"/>
  <c r="AR300" i="3"/>
  <c r="AR299" i="3"/>
  <c r="AR298" i="3"/>
  <c r="AR297" i="3"/>
  <c r="AR296" i="3"/>
  <c r="AR295" i="3"/>
  <c r="AR294" i="3"/>
  <c r="AR293" i="3"/>
  <c r="AR292" i="3"/>
  <c r="AR291" i="3"/>
  <c r="AR290" i="3"/>
  <c r="AR289" i="3"/>
  <c r="AR288" i="3"/>
  <c r="AR287" i="3"/>
  <c r="AR286" i="3"/>
  <c r="AR285" i="3"/>
  <c r="AR284" i="3"/>
  <c r="AR283" i="3"/>
  <c r="AR282" i="3"/>
  <c r="AR281" i="3"/>
  <c r="AR280" i="3"/>
  <c r="AR279" i="3"/>
  <c r="AR278" i="3"/>
  <c r="AR277" i="3"/>
  <c r="AR276" i="3"/>
  <c r="AR275" i="3"/>
  <c r="AR274" i="3"/>
  <c r="AR273" i="3"/>
  <c r="AR272" i="3"/>
  <c r="AR271" i="3"/>
  <c r="AR270" i="3"/>
  <c r="AR269" i="3"/>
  <c r="AR268" i="3"/>
  <c r="AR267" i="3"/>
  <c r="AR266" i="3"/>
  <c r="AR265" i="3"/>
  <c r="AR264" i="3"/>
  <c r="AR263" i="3"/>
  <c r="AR262" i="3"/>
  <c r="AR261" i="3"/>
  <c r="AR260" i="3"/>
  <c r="AR259" i="3"/>
  <c r="AR258" i="3"/>
  <c r="AR257" i="3"/>
  <c r="AR256" i="3"/>
  <c r="AR255" i="3"/>
  <c r="AR254" i="3"/>
  <c r="AR253" i="3"/>
  <c r="AR252" i="3"/>
  <c r="AR251" i="3"/>
  <c r="AR250" i="3"/>
  <c r="AR249" i="3"/>
  <c r="AR248" i="3"/>
  <c r="AR247" i="3"/>
  <c r="AR246" i="3"/>
  <c r="AR245" i="3"/>
  <c r="AR244" i="3"/>
  <c r="AR243" i="3"/>
  <c r="AR242" i="3"/>
  <c r="AR241" i="3"/>
  <c r="AR240" i="3"/>
  <c r="AR239" i="3"/>
  <c r="AR238" i="3"/>
  <c r="AR237" i="3"/>
  <c r="AR236" i="3"/>
  <c r="AR235" i="3"/>
  <c r="AR234" i="3"/>
  <c r="AR233" i="3"/>
  <c r="AR232" i="3"/>
  <c r="AR231" i="3"/>
  <c r="AR230" i="3"/>
  <c r="AR229" i="3"/>
  <c r="AR228" i="3"/>
  <c r="AR227" i="3"/>
  <c r="AR226" i="3"/>
  <c r="AR225" i="3"/>
  <c r="AR224" i="3"/>
  <c r="AR223" i="3"/>
  <c r="AR222" i="3"/>
  <c r="AR221" i="3"/>
  <c r="AR220" i="3"/>
  <c r="AR219" i="3"/>
  <c r="AR218" i="3"/>
  <c r="AR217" i="3"/>
  <c r="AR216" i="3"/>
  <c r="AR215" i="3"/>
  <c r="AR214" i="3"/>
  <c r="AR213" i="3"/>
  <c r="AR212" i="3"/>
  <c r="AR211" i="3"/>
  <c r="AR210" i="3"/>
  <c r="AR209" i="3"/>
  <c r="AR208" i="3"/>
  <c r="AR207" i="3"/>
  <c r="AR206" i="3"/>
  <c r="AR205" i="3"/>
  <c r="AR204" i="3"/>
  <c r="AR203" i="3"/>
  <c r="AR202" i="3"/>
  <c r="AR201" i="3"/>
  <c r="AR200" i="3"/>
  <c r="AR199" i="3"/>
  <c r="AR198" i="3"/>
  <c r="AR197" i="3"/>
  <c r="AR196" i="3"/>
  <c r="AR195" i="3"/>
  <c r="AR194" i="3"/>
  <c r="AR193" i="3"/>
  <c r="AR192" i="3"/>
  <c r="AR191" i="3"/>
  <c r="AR190" i="3"/>
  <c r="AR189" i="3"/>
  <c r="AR188" i="3"/>
  <c r="AR187" i="3"/>
  <c r="AR186" i="3"/>
  <c r="AR185" i="3"/>
  <c r="AR184" i="3"/>
  <c r="AR183" i="3"/>
  <c r="AR182" i="3"/>
  <c r="AR181" i="3"/>
  <c r="AR180" i="3"/>
  <c r="AR179" i="3"/>
  <c r="AR178" i="3"/>
  <c r="AR177" i="3"/>
  <c r="AR176" i="3"/>
  <c r="AR175" i="3"/>
  <c r="AR174" i="3"/>
  <c r="AR173" i="3"/>
  <c r="AR172" i="3"/>
  <c r="AR171" i="3"/>
  <c r="AR170" i="3"/>
  <c r="AR169" i="3"/>
  <c r="AR168" i="3"/>
  <c r="AR167" i="3"/>
  <c r="AR166" i="3"/>
  <c r="AR165" i="3"/>
  <c r="AR164" i="3"/>
  <c r="AR163" i="3"/>
  <c r="AR162" i="3"/>
  <c r="AR161" i="3"/>
  <c r="AR160" i="3"/>
  <c r="AR159" i="3"/>
  <c r="AR158" i="3"/>
  <c r="AR157" i="3"/>
  <c r="AR156" i="3"/>
  <c r="AR155" i="3"/>
  <c r="AR154" i="3"/>
  <c r="AR153" i="3"/>
  <c r="AR152" i="3"/>
  <c r="AR151" i="3"/>
  <c r="AR150" i="3"/>
  <c r="AR149" i="3"/>
  <c r="AR148" i="3"/>
  <c r="AR147" i="3"/>
  <c r="AR146" i="3"/>
  <c r="AR145" i="3"/>
  <c r="AR144" i="3"/>
  <c r="AR143" i="3"/>
  <c r="AR142" i="3"/>
  <c r="AR141" i="3"/>
  <c r="AR140" i="3"/>
  <c r="AR139" i="3"/>
  <c r="AR138" i="3"/>
  <c r="AR137" i="3"/>
  <c r="AR136" i="3"/>
  <c r="AR135" i="3"/>
  <c r="AR134" i="3"/>
  <c r="AR133" i="3"/>
  <c r="AR132" i="3"/>
  <c r="AR131" i="3"/>
  <c r="AR130" i="3"/>
  <c r="AR129" i="3"/>
  <c r="AR128" i="3"/>
  <c r="AR127" i="3"/>
  <c r="AR126" i="3"/>
  <c r="AR125" i="3"/>
  <c r="AR124" i="3"/>
  <c r="AR123" i="3"/>
  <c r="AR122" i="3"/>
  <c r="AR121" i="3"/>
  <c r="AR120" i="3"/>
  <c r="AR119" i="3"/>
  <c r="AR118" i="3"/>
  <c r="AR117" i="3"/>
  <c r="AR116" i="3"/>
  <c r="AR115" i="3"/>
  <c r="AR114" i="3"/>
  <c r="AR113" i="3"/>
  <c r="AR112" i="3"/>
  <c r="AR111" i="3"/>
  <c r="AR110" i="3"/>
  <c r="AR109" i="3"/>
  <c r="AR108" i="3"/>
  <c r="AR107" i="3"/>
  <c r="AR106" i="3"/>
  <c r="AR105" i="3"/>
  <c r="AR104" i="3"/>
  <c r="AR103" i="3"/>
  <c r="AR102" i="3"/>
  <c r="AR101" i="3"/>
  <c r="AR100" i="3"/>
  <c r="AR99" i="3"/>
  <c r="AR98" i="3"/>
  <c r="AR97" i="3"/>
  <c r="AR96" i="3"/>
  <c r="AR95" i="3"/>
  <c r="AR94" i="3"/>
  <c r="AR93" i="3"/>
  <c r="AR92" i="3"/>
  <c r="AR91" i="3"/>
  <c r="AR90" i="3"/>
  <c r="AR89" i="3"/>
  <c r="AR88" i="3"/>
  <c r="AR87" i="3"/>
  <c r="AR86" i="3"/>
  <c r="AR85" i="3"/>
  <c r="AR84" i="3"/>
  <c r="AR83" i="3"/>
  <c r="AR82" i="3"/>
  <c r="AR81" i="3"/>
  <c r="AR80" i="3"/>
  <c r="AR79" i="3"/>
  <c r="AR78" i="3"/>
  <c r="AR77" i="3"/>
  <c r="AR76" i="3"/>
  <c r="AR75" i="3"/>
  <c r="AR74" i="3"/>
  <c r="AR73" i="3"/>
  <c r="AR72" i="3"/>
  <c r="AR71" i="3"/>
  <c r="AR70" i="3"/>
  <c r="AR69" i="3"/>
  <c r="AR68" i="3"/>
  <c r="AR67" i="3"/>
  <c r="AR66" i="3"/>
  <c r="AR65" i="3"/>
  <c r="AR64" i="3"/>
  <c r="AR63" i="3"/>
  <c r="AR62" i="3"/>
  <c r="AR61" i="3"/>
  <c r="AR60" i="3"/>
  <c r="AR59" i="3"/>
  <c r="AR58" i="3"/>
  <c r="AR57" i="3"/>
  <c r="AR56" i="3"/>
  <c r="AR55" i="3"/>
  <c r="AR54" i="3"/>
  <c r="AR53" i="3"/>
  <c r="AR52" i="3"/>
  <c r="AR51" i="3"/>
  <c r="AR50" i="3"/>
  <c r="AR49" i="3"/>
  <c r="AR48" i="3"/>
  <c r="AR47" i="3"/>
  <c r="AR46" i="3"/>
  <c r="AR45" i="3"/>
  <c r="AR44" i="3"/>
  <c r="AR43" i="3"/>
  <c r="AR42" i="3"/>
  <c r="AR41" i="3"/>
  <c r="AR40" i="3"/>
  <c r="AR39" i="3"/>
  <c r="AR38" i="3"/>
  <c r="AR37" i="3"/>
  <c r="AR36" i="3"/>
  <c r="AR35" i="3"/>
  <c r="AR34" i="3"/>
  <c r="AR33" i="3"/>
  <c r="AR32" i="3"/>
  <c r="AR31" i="3"/>
  <c r="AR30" i="3"/>
  <c r="AR29" i="3"/>
  <c r="AR28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4" i="3"/>
  <c r="AR13" i="3"/>
  <c r="AR12" i="3"/>
  <c r="AR11" i="3"/>
  <c r="AR10" i="3"/>
  <c r="AR9" i="3"/>
  <c r="AR8" i="3"/>
  <c r="AR7" i="3"/>
  <c r="AR6" i="3"/>
  <c r="AR5" i="3"/>
  <c r="AR4" i="3"/>
  <c r="AR3" i="3"/>
  <c r="AR2" i="3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V4" i="2"/>
  <c r="AV3" i="2"/>
  <c r="AV2" i="2"/>
  <c r="AQ1734" i="3"/>
  <c r="AQ1733" i="3"/>
  <c r="AQ1732" i="3"/>
  <c r="AQ1731" i="3"/>
  <c r="AQ1730" i="3"/>
  <c r="AQ1729" i="3"/>
  <c r="AQ1728" i="3"/>
  <c r="AQ1727" i="3"/>
  <c r="AQ1726" i="3"/>
  <c r="AQ1725" i="3"/>
  <c r="AQ1724" i="3"/>
  <c r="AQ1723" i="3"/>
  <c r="AQ1722" i="3"/>
  <c r="AQ1721" i="3"/>
  <c r="AQ1720" i="3"/>
  <c r="AQ1719" i="3"/>
  <c r="AQ1718" i="3"/>
  <c r="AQ1717" i="3"/>
  <c r="AQ1716" i="3"/>
  <c r="AQ1715" i="3"/>
  <c r="AQ1714" i="3"/>
  <c r="AQ1713" i="3"/>
  <c r="AQ1712" i="3"/>
  <c r="AQ1711" i="3"/>
  <c r="AQ1710" i="3"/>
  <c r="AQ1709" i="3"/>
  <c r="AQ1708" i="3"/>
  <c r="AQ1707" i="3"/>
  <c r="AQ1706" i="3"/>
  <c r="AQ1705" i="3"/>
  <c r="AQ1704" i="3"/>
  <c r="AQ1703" i="3"/>
  <c r="AQ1702" i="3"/>
  <c r="AQ1701" i="3"/>
  <c r="AQ1700" i="3"/>
  <c r="AQ1699" i="3"/>
  <c r="AQ1698" i="3"/>
  <c r="AQ1697" i="3"/>
  <c r="AQ1696" i="3"/>
  <c r="AQ1695" i="3"/>
  <c r="AQ1694" i="3"/>
  <c r="AQ1693" i="3"/>
  <c r="AQ1692" i="3"/>
  <c r="AQ1691" i="3"/>
  <c r="AQ1690" i="3"/>
  <c r="AQ1689" i="3"/>
  <c r="AQ1688" i="3"/>
  <c r="AQ1687" i="3"/>
  <c r="AQ1686" i="3"/>
  <c r="AQ1685" i="3"/>
  <c r="AQ1684" i="3"/>
  <c r="AQ1683" i="3"/>
  <c r="AQ1682" i="3"/>
  <c r="AQ1681" i="3"/>
  <c r="AQ1680" i="3"/>
  <c r="AQ1679" i="3"/>
  <c r="AQ1678" i="3"/>
  <c r="AQ1677" i="3"/>
  <c r="AQ1676" i="3"/>
  <c r="AQ1675" i="3"/>
  <c r="AQ1674" i="3"/>
  <c r="AQ1673" i="3"/>
  <c r="AQ1672" i="3"/>
  <c r="AQ1671" i="3"/>
  <c r="AQ1670" i="3"/>
  <c r="AQ1669" i="3"/>
  <c r="AQ1668" i="3"/>
  <c r="AQ1667" i="3"/>
  <c r="AQ1666" i="3"/>
  <c r="AQ1665" i="3"/>
  <c r="AQ1664" i="3"/>
  <c r="AQ1663" i="3"/>
  <c r="AQ1662" i="3"/>
  <c r="AQ1661" i="3"/>
  <c r="AQ1660" i="3"/>
  <c r="AQ1659" i="3"/>
  <c r="AQ1658" i="3"/>
  <c r="AQ1657" i="3"/>
  <c r="AQ1656" i="3"/>
  <c r="AQ1655" i="3"/>
  <c r="AQ1654" i="3"/>
  <c r="AQ1653" i="3"/>
  <c r="AQ1652" i="3"/>
  <c r="AQ1651" i="3"/>
  <c r="AQ1650" i="3"/>
  <c r="AQ1649" i="3"/>
  <c r="AQ1648" i="3"/>
  <c r="AQ1647" i="3"/>
  <c r="AQ1646" i="3"/>
  <c r="AQ1645" i="3"/>
  <c r="AQ1644" i="3"/>
  <c r="AQ1643" i="3"/>
  <c r="AQ1642" i="3"/>
  <c r="AQ1641" i="3"/>
  <c r="AQ1640" i="3"/>
  <c r="AQ1639" i="3"/>
  <c r="AQ1638" i="3"/>
  <c r="AQ1637" i="3"/>
  <c r="AQ1636" i="3"/>
  <c r="AQ1635" i="3"/>
  <c r="AQ1634" i="3"/>
  <c r="AQ1633" i="3"/>
  <c r="AQ1632" i="3"/>
  <c r="AQ1631" i="3"/>
  <c r="AQ1630" i="3"/>
  <c r="AQ1629" i="3"/>
  <c r="AQ1628" i="3"/>
  <c r="AQ1627" i="3"/>
  <c r="AQ1626" i="3"/>
  <c r="AQ1625" i="3"/>
  <c r="AQ1624" i="3"/>
  <c r="AQ1623" i="3"/>
  <c r="AQ1622" i="3"/>
  <c r="AQ1621" i="3"/>
  <c r="AQ1620" i="3"/>
  <c r="AQ1619" i="3"/>
  <c r="AQ1618" i="3"/>
  <c r="AQ1617" i="3"/>
  <c r="AQ1616" i="3"/>
  <c r="AQ1615" i="3"/>
  <c r="AQ1614" i="3"/>
  <c r="AQ1613" i="3"/>
  <c r="AQ1612" i="3"/>
  <c r="AQ1611" i="3"/>
  <c r="AQ1610" i="3"/>
  <c r="AQ1609" i="3"/>
  <c r="AQ1608" i="3"/>
  <c r="AQ1607" i="3"/>
  <c r="AQ1606" i="3"/>
  <c r="AQ1605" i="3"/>
  <c r="AQ1604" i="3"/>
  <c r="AQ1603" i="3"/>
  <c r="AQ1602" i="3"/>
  <c r="AQ1601" i="3"/>
  <c r="AQ1600" i="3"/>
  <c r="AQ1599" i="3"/>
  <c r="AQ1598" i="3"/>
  <c r="AQ1597" i="3"/>
  <c r="AQ1596" i="3"/>
  <c r="AQ1595" i="3"/>
  <c r="AQ1594" i="3"/>
  <c r="AQ1593" i="3"/>
  <c r="AQ1592" i="3"/>
  <c r="AQ1591" i="3"/>
  <c r="AQ1590" i="3"/>
  <c r="AQ1589" i="3"/>
  <c r="AQ1588" i="3"/>
  <c r="AQ1587" i="3"/>
  <c r="AQ1586" i="3"/>
  <c r="AQ1585" i="3"/>
  <c r="AQ1584" i="3"/>
  <c r="AQ1583" i="3"/>
  <c r="AQ1582" i="3"/>
  <c r="AQ1581" i="3"/>
  <c r="AQ1580" i="3"/>
  <c r="AQ1579" i="3"/>
  <c r="AQ1578" i="3"/>
  <c r="AQ1577" i="3"/>
  <c r="AQ1576" i="3"/>
  <c r="AQ1575" i="3"/>
  <c r="AQ1574" i="3"/>
  <c r="AQ1573" i="3"/>
  <c r="AQ1572" i="3"/>
  <c r="AQ1571" i="3"/>
  <c r="AQ1570" i="3"/>
  <c r="AQ1569" i="3"/>
  <c r="AQ1568" i="3"/>
  <c r="AQ1567" i="3"/>
  <c r="AQ1566" i="3"/>
  <c r="AQ1565" i="3"/>
  <c r="AQ1564" i="3"/>
  <c r="AQ1563" i="3"/>
  <c r="AQ1562" i="3"/>
  <c r="AQ1561" i="3"/>
  <c r="AQ1560" i="3"/>
  <c r="AQ1559" i="3"/>
  <c r="AQ1558" i="3"/>
  <c r="AQ1557" i="3"/>
  <c r="AQ1556" i="3"/>
  <c r="AQ1555" i="3"/>
  <c r="AQ1554" i="3"/>
  <c r="AQ1553" i="3"/>
  <c r="AQ1552" i="3"/>
  <c r="AQ1551" i="3"/>
  <c r="AQ1550" i="3"/>
  <c r="AQ1549" i="3"/>
  <c r="AQ1548" i="3"/>
  <c r="AQ1547" i="3"/>
  <c r="AQ1546" i="3"/>
  <c r="AQ1545" i="3"/>
  <c r="AQ1544" i="3"/>
  <c r="AQ1543" i="3"/>
  <c r="AQ1542" i="3"/>
  <c r="AQ1541" i="3"/>
  <c r="AQ1540" i="3"/>
  <c r="AQ1539" i="3"/>
  <c r="AQ1538" i="3"/>
  <c r="AQ1537" i="3"/>
  <c r="AQ1536" i="3"/>
  <c r="AQ1535" i="3"/>
  <c r="AQ1534" i="3"/>
  <c r="AQ1533" i="3"/>
  <c r="AQ1532" i="3"/>
  <c r="AQ1531" i="3"/>
  <c r="AQ1530" i="3"/>
  <c r="AQ1529" i="3"/>
  <c r="AQ1528" i="3"/>
  <c r="AQ1527" i="3"/>
  <c r="AQ1526" i="3"/>
  <c r="AQ1525" i="3"/>
  <c r="AQ1524" i="3"/>
  <c r="AQ1523" i="3"/>
  <c r="AQ1522" i="3"/>
  <c r="AQ1521" i="3"/>
  <c r="AQ1520" i="3"/>
  <c r="AQ1519" i="3"/>
  <c r="AQ1518" i="3"/>
  <c r="AQ1517" i="3"/>
  <c r="AQ1516" i="3"/>
  <c r="AQ1515" i="3"/>
  <c r="AQ1514" i="3"/>
  <c r="AQ1513" i="3"/>
  <c r="AQ1512" i="3"/>
  <c r="AQ1511" i="3"/>
  <c r="AQ1510" i="3"/>
  <c r="AQ1509" i="3"/>
  <c r="AQ1508" i="3"/>
  <c r="AQ1507" i="3"/>
  <c r="AQ1506" i="3"/>
  <c r="AQ1505" i="3"/>
  <c r="AQ1504" i="3"/>
  <c r="AQ1503" i="3"/>
  <c r="AQ1502" i="3"/>
  <c r="AQ1501" i="3"/>
  <c r="AQ1500" i="3"/>
  <c r="AQ1499" i="3"/>
  <c r="AQ1498" i="3"/>
  <c r="AQ1497" i="3"/>
  <c r="AQ1496" i="3"/>
  <c r="AQ1495" i="3"/>
  <c r="AQ1494" i="3"/>
  <c r="AQ1493" i="3"/>
  <c r="AQ1492" i="3"/>
  <c r="AQ1491" i="3"/>
  <c r="AQ1490" i="3"/>
  <c r="AQ1489" i="3"/>
  <c r="AQ1488" i="3"/>
  <c r="AQ1487" i="3"/>
  <c r="AQ1486" i="3"/>
  <c r="AQ1485" i="3"/>
  <c r="AQ1484" i="3"/>
  <c r="AQ1483" i="3"/>
  <c r="AQ1482" i="3"/>
  <c r="AQ1481" i="3"/>
  <c r="AQ1480" i="3"/>
  <c r="AQ1479" i="3"/>
  <c r="AQ1478" i="3"/>
  <c r="AQ1477" i="3"/>
  <c r="AQ1476" i="3"/>
  <c r="AQ1475" i="3"/>
  <c r="AQ1474" i="3"/>
  <c r="AQ1473" i="3"/>
  <c r="AQ1472" i="3"/>
  <c r="AQ1471" i="3"/>
  <c r="AQ1470" i="3"/>
  <c r="AQ1469" i="3"/>
  <c r="AQ1468" i="3"/>
  <c r="AQ1467" i="3"/>
  <c r="AQ1466" i="3"/>
  <c r="AQ1465" i="3"/>
  <c r="AQ1464" i="3"/>
  <c r="AQ1463" i="3"/>
  <c r="AQ1462" i="3"/>
  <c r="AQ1461" i="3"/>
  <c r="AQ1460" i="3"/>
  <c r="AQ1459" i="3"/>
  <c r="AQ1458" i="3"/>
  <c r="AQ1457" i="3"/>
  <c r="AQ1456" i="3"/>
  <c r="AQ1455" i="3"/>
  <c r="AQ1454" i="3"/>
  <c r="AQ1453" i="3"/>
  <c r="AQ1452" i="3"/>
  <c r="AQ1451" i="3"/>
  <c r="AQ1450" i="3"/>
  <c r="AQ1449" i="3"/>
  <c r="AQ1448" i="3"/>
  <c r="AQ1447" i="3"/>
  <c r="AQ1446" i="3"/>
  <c r="AQ1445" i="3"/>
  <c r="AQ1444" i="3"/>
  <c r="AQ1443" i="3"/>
  <c r="AQ1442" i="3"/>
  <c r="AQ1441" i="3"/>
  <c r="AQ1440" i="3"/>
  <c r="AQ1439" i="3"/>
  <c r="AQ1438" i="3"/>
  <c r="AQ1437" i="3"/>
  <c r="AQ1436" i="3"/>
  <c r="AQ1435" i="3"/>
  <c r="AQ1434" i="3"/>
  <c r="AQ1433" i="3"/>
  <c r="AQ1432" i="3"/>
  <c r="AQ1431" i="3"/>
  <c r="AQ1430" i="3"/>
  <c r="AQ1429" i="3"/>
  <c r="AQ1428" i="3"/>
  <c r="AQ1427" i="3"/>
  <c r="AQ1426" i="3"/>
  <c r="AQ1425" i="3"/>
  <c r="AQ1424" i="3"/>
  <c r="AQ1423" i="3"/>
  <c r="AQ1422" i="3"/>
  <c r="AQ1421" i="3"/>
  <c r="AQ1420" i="3"/>
  <c r="AQ1419" i="3"/>
  <c r="AQ1418" i="3"/>
  <c r="AQ1417" i="3"/>
  <c r="AQ1416" i="3"/>
  <c r="AQ1415" i="3"/>
  <c r="AQ1414" i="3"/>
  <c r="AQ1413" i="3"/>
  <c r="AQ1412" i="3"/>
  <c r="AQ1411" i="3"/>
  <c r="AQ1410" i="3"/>
  <c r="AQ1409" i="3"/>
  <c r="AQ1408" i="3"/>
  <c r="AQ1407" i="3"/>
  <c r="AQ1406" i="3"/>
  <c r="AQ1405" i="3"/>
  <c r="AQ1404" i="3"/>
  <c r="AQ1403" i="3"/>
  <c r="AQ1402" i="3"/>
  <c r="AQ1401" i="3"/>
  <c r="AQ1400" i="3"/>
  <c r="AQ1399" i="3"/>
  <c r="AQ1398" i="3"/>
  <c r="AQ1397" i="3"/>
  <c r="AQ1396" i="3"/>
  <c r="AQ1395" i="3"/>
  <c r="AQ1394" i="3"/>
  <c r="AQ1393" i="3"/>
  <c r="AQ1392" i="3"/>
  <c r="AQ1391" i="3"/>
  <c r="AQ1390" i="3"/>
  <c r="AQ1389" i="3"/>
  <c r="AQ1388" i="3"/>
  <c r="AQ1387" i="3"/>
  <c r="AQ1386" i="3"/>
  <c r="AQ1385" i="3"/>
  <c r="AQ1384" i="3"/>
  <c r="AQ1383" i="3"/>
  <c r="AQ1382" i="3"/>
  <c r="AQ1381" i="3"/>
  <c r="AQ1380" i="3"/>
  <c r="AQ1379" i="3"/>
  <c r="AQ1378" i="3"/>
  <c r="AQ1377" i="3"/>
  <c r="AQ1376" i="3"/>
  <c r="AQ1375" i="3"/>
  <c r="AQ1374" i="3"/>
  <c r="AQ1373" i="3"/>
  <c r="AQ1372" i="3"/>
  <c r="AQ1371" i="3"/>
  <c r="AQ1370" i="3"/>
  <c r="AQ1369" i="3"/>
  <c r="AQ1368" i="3"/>
  <c r="AQ1367" i="3"/>
  <c r="AQ1366" i="3"/>
  <c r="AQ1365" i="3"/>
  <c r="AQ1364" i="3"/>
  <c r="AQ1363" i="3"/>
  <c r="AQ1362" i="3"/>
  <c r="AQ1361" i="3"/>
  <c r="AQ1360" i="3"/>
  <c r="AQ1359" i="3"/>
  <c r="AQ1358" i="3"/>
  <c r="AQ1357" i="3"/>
  <c r="AQ1356" i="3"/>
  <c r="AQ1355" i="3"/>
  <c r="AQ1354" i="3"/>
  <c r="AQ1353" i="3"/>
  <c r="AQ1352" i="3"/>
  <c r="AQ1351" i="3"/>
  <c r="AQ1350" i="3"/>
  <c r="AQ1349" i="3"/>
  <c r="AQ1348" i="3"/>
  <c r="AQ1347" i="3"/>
  <c r="AQ1346" i="3"/>
  <c r="AQ1345" i="3"/>
  <c r="AQ1344" i="3"/>
  <c r="AQ1343" i="3"/>
  <c r="AQ1342" i="3"/>
  <c r="AQ1341" i="3"/>
  <c r="AQ1340" i="3"/>
  <c r="AQ1339" i="3"/>
  <c r="AQ1338" i="3"/>
  <c r="AQ1337" i="3"/>
  <c r="AQ1336" i="3"/>
  <c r="AQ1335" i="3"/>
  <c r="AQ1334" i="3"/>
  <c r="AQ1333" i="3"/>
  <c r="AQ1332" i="3"/>
  <c r="AQ1331" i="3"/>
  <c r="AQ1330" i="3"/>
  <c r="AQ1329" i="3"/>
  <c r="AQ1328" i="3"/>
  <c r="AQ1327" i="3"/>
  <c r="AQ1326" i="3"/>
  <c r="AQ1325" i="3"/>
  <c r="AQ1324" i="3"/>
  <c r="AQ1323" i="3"/>
  <c r="AQ1322" i="3"/>
  <c r="AQ1321" i="3"/>
  <c r="AQ1320" i="3"/>
  <c r="AQ1319" i="3"/>
  <c r="AQ1318" i="3"/>
  <c r="AQ1317" i="3"/>
  <c r="AQ1316" i="3"/>
  <c r="AQ1315" i="3"/>
  <c r="AQ1314" i="3"/>
  <c r="AQ1313" i="3"/>
  <c r="AQ1312" i="3"/>
  <c r="AQ1311" i="3"/>
  <c r="AQ1310" i="3"/>
  <c r="AQ1309" i="3"/>
  <c r="AQ1308" i="3"/>
  <c r="AQ1307" i="3"/>
  <c r="AQ1306" i="3"/>
  <c r="AQ1305" i="3"/>
  <c r="AQ1304" i="3"/>
  <c r="AQ1303" i="3"/>
  <c r="AQ1302" i="3"/>
  <c r="AQ1301" i="3"/>
  <c r="AQ1300" i="3"/>
  <c r="AQ1299" i="3"/>
  <c r="AQ1298" i="3"/>
  <c r="AQ1297" i="3"/>
  <c r="AQ1296" i="3"/>
  <c r="AQ1295" i="3"/>
  <c r="AQ1294" i="3"/>
  <c r="AQ1293" i="3"/>
  <c r="AQ1292" i="3"/>
  <c r="AQ1291" i="3"/>
  <c r="AQ1290" i="3"/>
  <c r="AQ1289" i="3"/>
  <c r="AQ1288" i="3"/>
  <c r="AQ1287" i="3"/>
  <c r="AQ1286" i="3"/>
  <c r="AQ1285" i="3"/>
  <c r="AQ1284" i="3"/>
  <c r="AQ1283" i="3"/>
  <c r="AQ1282" i="3"/>
  <c r="AQ1281" i="3"/>
  <c r="AQ1280" i="3"/>
  <c r="AQ1279" i="3"/>
  <c r="AQ1278" i="3"/>
  <c r="AQ1277" i="3"/>
  <c r="AQ1276" i="3"/>
  <c r="AQ1275" i="3"/>
  <c r="AQ1274" i="3"/>
  <c r="AQ1273" i="3"/>
  <c r="AQ1272" i="3"/>
  <c r="AQ1271" i="3"/>
  <c r="AQ1270" i="3"/>
  <c r="AQ1269" i="3"/>
  <c r="AQ1268" i="3"/>
  <c r="AQ1267" i="3"/>
  <c r="AQ1266" i="3"/>
  <c r="AQ1265" i="3"/>
  <c r="AQ1264" i="3"/>
  <c r="AQ1263" i="3"/>
  <c r="AQ1262" i="3"/>
  <c r="AQ1261" i="3"/>
  <c r="AQ1260" i="3"/>
  <c r="AQ1259" i="3"/>
  <c r="AQ1258" i="3"/>
  <c r="AQ1257" i="3"/>
  <c r="AQ1256" i="3"/>
  <c r="AQ1255" i="3"/>
  <c r="AQ1254" i="3"/>
  <c r="AQ1253" i="3"/>
  <c r="AQ1252" i="3"/>
  <c r="AQ1251" i="3"/>
  <c r="AQ1250" i="3"/>
  <c r="AQ1249" i="3"/>
  <c r="AQ1248" i="3"/>
  <c r="AQ1247" i="3"/>
  <c r="AQ1246" i="3"/>
  <c r="AQ1245" i="3"/>
  <c r="AQ1244" i="3"/>
  <c r="AQ1243" i="3"/>
  <c r="AQ1242" i="3"/>
  <c r="AQ1241" i="3"/>
  <c r="AQ1240" i="3"/>
  <c r="AQ1239" i="3"/>
  <c r="AQ1238" i="3"/>
  <c r="AQ1237" i="3"/>
  <c r="AQ1236" i="3"/>
  <c r="AQ1235" i="3"/>
  <c r="AQ1234" i="3"/>
  <c r="AQ1233" i="3"/>
  <c r="AQ1232" i="3"/>
  <c r="AQ1231" i="3"/>
  <c r="AQ1230" i="3"/>
  <c r="AQ1229" i="3"/>
  <c r="AQ1228" i="3"/>
  <c r="AQ1227" i="3"/>
  <c r="AQ1226" i="3"/>
  <c r="AQ1225" i="3"/>
  <c r="AQ1224" i="3"/>
  <c r="AQ1223" i="3"/>
  <c r="AQ1222" i="3"/>
  <c r="AQ1221" i="3"/>
  <c r="AQ1220" i="3"/>
  <c r="AQ1219" i="3"/>
  <c r="AQ1218" i="3"/>
  <c r="AQ1217" i="3"/>
  <c r="AQ1216" i="3"/>
  <c r="AQ1215" i="3"/>
  <c r="AQ1214" i="3"/>
  <c r="AQ1213" i="3"/>
  <c r="AQ1212" i="3"/>
  <c r="AQ1211" i="3"/>
  <c r="AQ1210" i="3"/>
  <c r="AQ1209" i="3"/>
  <c r="AQ1208" i="3"/>
  <c r="AQ1207" i="3"/>
  <c r="AQ1206" i="3"/>
  <c r="AQ1205" i="3"/>
  <c r="AQ1204" i="3"/>
  <c r="AQ1203" i="3"/>
  <c r="AQ1202" i="3"/>
  <c r="AQ1201" i="3"/>
  <c r="AQ1200" i="3"/>
  <c r="AQ1199" i="3"/>
  <c r="AQ1198" i="3"/>
  <c r="AQ1197" i="3"/>
  <c r="AQ1196" i="3"/>
  <c r="AQ1195" i="3"/>
  <c r="AQ1194" i="3"/>
  <c r="AQ1193" i="3"/>
  <c r="AQ1192" i="3"/>
  <c r="AQ1191" i="3"/>
  <c r="AQ1190" i="3"/>
  <c r="AQ1189" i="3"/>
  <c r="AQ1188" i="3"/>
  <c r="AQ1187" i="3"/>
  <c r="AQ1186" i="3"/>
  <c r="AQ1185" i="3"/>
  <c r="AQ1184" i="3"/>
  <c r="AQ1183" i="3"/>
  <c r="AQ1182" i="3"/>
  <c r="AQ1181" i="3"/>
  <c r="AQ1180" i="3"/>
  <c r="AQ1179" i="3"/>
  <c r="AQ1178" i="3"/>
  <c r="AQ1177" i="3"/>
  <c r="AQ1176" i="3"/>
  <c r="AQ1175" i="3"/>
  <c r="AQ1174" i="3"/>
  <c r="AQ1173" i="3"/>
  <c r="AQ1172" i="3"/>
  <c r="AQ1171" i="3"/>
  <c r="AQ1170" i="3"/>
  <c r="AQ1169" i="3"/>
  <c r="AQ1168" i="3"/>
  <c r="AQ1167" i="3"/>
  <c r="AQ1166" i="3"/>
  <c r="AQ1165" i="3"/>
  <c r="AQ1164" i="3"/>
  <c r="AQ1163" i="3"/>
  <c r="AQ1162" i="3"/>
  <c r="AQ1161" i="3"/>
  <c r="AQ1160" i="3"/>
  <c r="AQ1159" i="3"/>
  <c r="AQ1158" i="3"/>
  <c r="AQ1157" i="3"/>
  <c r="AQ1156" i="3"/>
  <c r="AQ1155" i="3"/>
  <c r="AQ1154" i="3"/>
  <c r="AQ1153" i="3"/>
  <c r="AQ1152" i="3"/>
  <c r="AQ1151" i="3"/>
  <c r="AQ1150" i="3"/>
  <c r="AQ1149" i="3"/>
  <c r="AQ1148" i="3"/>
  <c r="AQ1147" i="3"/>
  <c r="AQ1146" i="3"/>
  <c r="AQ1145" i="3"/>
  <c r="AQ1144" i="3"/>
  <c r="AQ1143" i="3"/>
  <c r="AQ1142" i="3"/>
  <c r="AQ1141" i="3"/>
  <c r="AQ1140" i="3"/>
  <c r="AQ1139" i="3"/>
  <c r="AQ1138" i="3"/>
  <c r="AQ1137" i="3"/>
  <c r="AQ1136" i="3"/>
  <c r="AQ1135" i="3"/>
  <c r="AQ1134" i="3"/>
  <c r="AQ1133" i="3"/>
  <c r="AQ1132" i="3"/>
  <c r="AQ1131" i="3"/>
  <c r="AQ1130" i="3"/>
  <c r="AQ1129" i="3"/>
  <c r="AQ1128" i="3"/>
  <c r="AQ1127" i="3"/>
  <c r="AQ1126" i="3"/>
  <c r="AQ1125" i="3"/>
  <c r="AQ1124" i="3"/>
  <c r="AQ1123" i="3"/>
  <c r="AQ1122" i="3"/>
  <c r="AQ1121" i="3"/>
  <c r="AQ1120" i="3"/>
  <c r="AQ1119" i="3"/>
  <c r="AQ1118" i="3"/>
  <c r="AQ1117" i="3"/>
  <c r="AQ1116" i="3"/>
  <c r="AQ1115" i="3"/>
  <c r="AQ1114" i="3"/>
  <c r="AQ1113" i="3"/>
  <c r="AQ1112" i="3"/>
  <c r="AQ1111" i="3"/>
  <c r="AQ1110" i="3"/>
  <c r="AQ1109" i="3"/>
  <c r="AQ1108" i="3"/>
  <c r="AQ1107" i="3"/>
  <c r="AQ1106" i="3"/>
  <c r="AQ1105" i="3"/>
  <c r="AQ1104" i="3"/>
  <c r="AQ1103" i="3"/>
  <c r="AQ1102" i="3"/>
  <c r="AQ1101" i="3"/>
  <c r="AQ1100" i="3"/>
  <c r="AQ1099" i="3"/>
  <c r="AQ1098" i="3"/>
  <c r="AQ1097" i="3"/>
  <c r="AQ1096" i="3"/>
  <c r="AQ1095" i="3"/>
  <c r="AQ1094" i="3"/>
  <c r="AQ1093" i="3"/>
  <c r="AQ1092" i="3"/>
  <c r="AQ1091" i="3"/>
  <c r="AQ1090" i="3"/>
  <c r="AQ1089" i="3"/>
  <c r="AQ1088" i="3"/>
  <c r="AQ1087" i="3"/>
  <c r="AQ1086" i="3"/>
  <c r="AQ1085" i="3"/>
  <c r="AQ1084" i="3"/>
  <c r="AQ1083" i="3"/>
  <c r="AQ1082" i="3"/>
  <c r="AQ1081" i="3"/>
  <c r="AQ1080" i="3"/>
  <c r="AQ1079" i="3"/>
  <c r="AQ1078" i="3"/>
  <c r="AQ1077" i="3"/>
  <c r="AQ1076" i="3"/>
  <c r="AQ1075" i="3"/>
  <c r="AQ1074" i="3"/>
  <c r="AQ1073" i="3"/>
  <c r="AQ1072" i="3"/>
  <c r="AQ1071" i="3"/>
  <c r="AQ1070" i="3"/>
  <c r="AQ1069" i="3"/>
  <c r="AQ1068" i="3"/>
  <c r="AQ1067" i="3"/>
  <c r="AQ1066" i="3"/>
  <c r="AQ1065" i="3"/>
  <c r="AQ1064" i="3"/>
  <c r="AQ1063" i="3"/>
  <c r="AQ1062" i="3"/>
  <c r="AQ1061" i="3"/>
  <c r="AQ1060" i="3"/>
  <c r="AQ1059" i="3"/>
  <c r="AQ1058" i="3"/>
  <c r="AQ1057" i="3"/>
  <c r="AQ1056" i="3"/>
  <c r="AQ1055" i="3"/>
  <c r="AQ1054" i="3"/>
  <c r="AQ1053" i="3"/>
  <c r="AQ1052" i="3"/>
  <c r="AQ1051" i="3"/>
  <c r="AQ1050" i="3"/>
  <c r="AQ1049" i="3"/>
  <c r="AQ1048" i="3"/>
  <c r="AQ1047" i="3"/>
  <c r="AQ1046" i="3"/>
  <c r="AQ1045" i="3"/>
  <c r="AQ1044" i="3"/>
  <c r="AQ1043" i="3"/>
  <c r="AQ1042" i="3"/>
  <c r="AQ1041" i="3"/>
  <c r="AQ1040" i="3"/>
  <c r="AQ1039" i="3"/>
  <c r="AQ1038" i="3"/>
  <c r="AQ1037" i="3"/>
  <c r="AQ1036" i="3"/>
  <c r="AQ1035" i="3"/>
  <c r="AQ1034" i="3"/>
  <c r="AQ1033" i="3"/>
  <c r="AQ1032" i="3"/>
  <c r="AQ1031" i="3"/>
  <c r="AQ1030" i="3"/>
  <c r="AQ1029" i="3"/>
  <c r="AQ1028" i="3"/>
  <c r="AQ1027" i="3"/>
  <c r="AQ1026" i="3"/>
  <c r="AQ1025" i="3"/>
  <c r="AQ1024" i="3"/>
  <c r="AQ1023" i="3"/>
  <c r="AQ1022" i="3"/>
  <c r="AQ1021" i="3"/>
  <c r="AQ1020" i="3"/>
  <c r="AQ1019" i="3"/>
  <c r="AQ1018" i="3"/>
  <c r="AQ1017" i="3"/>
  <c r="AQ1016" i="3"/>
  <c r="AQ1015" i="3"/>
  <c r="AQ1014" i="3"/>
  <c r="AQ1013" i="3"/>
  <c r="AQ1012" i="3"/>
  <c r="AQ1011" i="3"/>
  <c r="AQ1010" i="3"/>
  <c r="AQ1009" i="3"/>
  <c r="AQ1008" i="3"/>
  <c r="AQ1007" i="3"/>
  <c r="AQ1006" i="3"/>
  <c r="AQ1005" i="3"/>
  <c r="AQ1004" i="3"/>
  <c r="AQ1003" i="3"/>
  <c r="AQ1002" i="3"/>
  <c r="AQ1001" i="3"/>
  <c r="AQ1000" i="3"/>
  <c r="AQ999" i="3"/>
  <c r="AQ998" i="3"/>
  <c r="AQ997" i="3"/>
  <c r="AQ996" i="3"/>
  <c r="AQ995" i="3"/>
  <c r="AQ994" i="3"/>
  <c r="AQ993" i="3"/>
  <c r="AQ992" i="3"/>
  <c r="AQ991" i="3"/>
  <c r="AQ990" i="3"/>
  <c r="AQ989" i="3"/>
  <c r="AQ988" i="3"/>
  <c r="AQ987" i="3"/>
  <c r="AQ986" i="3"/>
  <c r="AQ985" i="3"/>
  <c r="AQ984" i="3"/>
  <c r="AQ983" i="3"/>
  <c r="AQ982" i="3"/>
  <c r="AQ981" i="3"/>
  <c r="AQ980" i="3"/>
  <c r="AQ979" i="3"/>
  <c r="AQ978" i="3"/>
  <c r="AQ977" i="3"/>
  <c r="AQ976" i="3"/>
  <c r="AQ975" i="3"/>
  <c r="AQ974" i="3"/>
  <c r="AQ973" i="3"/>
  <c r="AQ972" i="3"/>
  <c r="AQ971" i="3"/>
  <c r="AQ970" i="3"/>
  <c r="AQ969" i="3"/>
  <c r="AQ968" i="3"/>
  <c r="AQ967" i="3"/>
  <c r="AQ966" i="3"/>
  <c r="AQ965" i="3"/>
  <c r="AQ964" i="3"/>
  <c r="AQ963" i="3"/>
  <c r="AQ962" i="3"/>
  <c r="AQ961" i="3"/>
  <c r="AQ960" i="3"/>
  <c r="AQ959" i="3"/>
  <c r="AQ958" i="3"/>
  <c r="AQ957" i="3"/>
  <c r="AQ956" i="3"/>
  <c r="AQ955" i="3"/>
  <c r="AQ954" i="3"/>
  <c r="AQ953" i="3"/>
  <c r="AQ952" i="3"/>
  <c r="AQ951" i="3"/>
  <c r="AQ950" i="3"/>
  <c r="AQ949" i="3"/>
  <c r="AQ948" i="3"/>
  <c r="AQ947" i="3"/>
  <c r="AQ946" i="3"/>
  <c r="AQ945" i="3"/>
  <c r="AQ944" i="3"/>
  <c r="AQ943" i="3"/>
  <c r="AQ942" i="3"/>
  <c r="AQ941" i="3"/>
  <c r="AQ940" i="3"/>
  <c r="AQ939" i="3"/>
  <c r="AQ938" i="3"/>
  <c r="AQ937" i="3"/>
  <c r="AQ936" i="3"/>
  <c r="AQ935" i="3"/>
  <c r="AQ934" i="3"/>
  <c r="AQ933" i="3"/>
  <c r="AQ932" i="3"/>
  <c r="AQ931" i="3"/>
  <c r="AQ930" i="3"/>
  <c r="AQ929" i="3"/>
  <c r="AQ928" i="3"/>
  <c r="AQ927" i="3"/>
  <c r="AQ926" i="3"/>
  <c r="AQ925" i="3"/>
  <c r="AQ924" i="3"/>
  <c r="AQ923" i="3"/>
  <c r="AQ922" i="3"/>
  <c r="AQ921" i="3"/>
  <c r="AQ920" i="3"/>
  <c r="AQ919" i="3"/>
  <c r="AQ918" i="3"/>
  <c r="AQ917" i="3"/>
  <c r="AQ916" i="3"/>
  <c r="AQ915" i="3"/>
  <c r="AQ914" i="3"/>
  <c r="AQ913" i="3"/>
  <c r="AQ912" i="3"/>
  <c r="AQ911" i="3"/>
  <c r="AQ910" i="3"/>
  <c r="AQ909" i="3"/>
  <c r="AQ908" i="3"/>
  <c r="AQ907" i="3"/>
  <c r="AQ906" i="3"/>
  <c r="AQ905" i="3"/>
  <c r="AQ904" i="3"/>
  <c r="AQ903" i="3"/>
  <c r="AQ902" i="3"/>
  <c r="AQ901" i="3"/>
  <c r="AQ900" i="3"/>
  <c r="AQ899" i="3"/>
  <c r="AQ898" i="3"/>
  <c r="AQ897" i="3"/>
  <c r="AQ896" i="3"/>
  <c r="AQ895" i="3"/>
  <c r="AQ894" i="3"/>
  <c r="AQ893" i="3"/>
  <c r="AQ892" i="3"/>
  <c r="AQ891" i="3"/>
  <c r="AQ890" i="3"/>
  <c r="AQ889" i="3"/>
  <c r="AQ888" i="3"/>
  <c r="AQ887" i="3"/>
  <c r="AQ886" i="3"/>
  <c r="AQ885" i="3"/>
  <c r="AQ884" i="3"/>
  <c r="AQ883" i="3"/>
  <c r="AQ882" i="3"/>
  <c r="AQ881" i="3"/>
  <c r="AQ880" i="3"/>
  <c r="AQ879" i="3"/>
  <c r="AQ878" i="3"/>
  <c r="AQ877" i="3"/>
  <c r="AQ876" i="3"/>
  <c r="AQ875" i="3"/>
  <c r="AQ874" i="3"/>
  <c r="AQ873" i="3"/>
  <c r="AQ872" i="3"/>
  <c r="AQ871" i="3"/>
  <c r="AQ870" i="3"/>
  <c r="AQ869" i="3"/>
  <c r="AQ868" i="3"/>
  <c r="AQ867" i="3"/>
  <c r="AQ866" i="3"/>
  <c r="AQ865" i="3"/>
  <c r="AQ864" i="3"/>
  <c r="AQ863" i="3"/>
  <c r="AQ862" i="3"/>
  <c r="AQ861" i="3"/>
  <c r="AQ860" i="3"/>
  <c r="AQ859" i="3"/>
  <c r="AQ858" i="3"/>
  <c r="AQ857" i="3"/>
  <c r="AQ856" i="3"/>
  <c r="AQ855" i="3"/>
  <c r="AQ854" i="3"/>
  <c r="AQ853" i="3"/>
  <c r="AQ852" i="3"/>
  <c r="AQ851" i="3"/>
  <c r="AQ850" i="3"/>
  <c r="AQ849" i="3"/>
  <c r="AQ848" i="3"/>
  <c r="AQ847" i="3"/>
  <c r="AQ846" i="3"/>
  <c r="AQ845" i="3"/>
  <c r="AQ844" i="3"/>
  <c r="AQ843" i="3"/>
  <c r="AQ842" i="3"/>
  <c r="AQ841" i="3"/>
  <c r="AQ840" i="3"/>
  <c r="AQ839" i="3"/>
  <c r="AQ838" i="3"/>
  <c r="AQ837" i="3"/>
  <c r="AQ836" i="3"/>
  <c r="AQ835" i="3"/>
  <c r="AQ834" i="3"/>
  <c r="AQ833" i="3"/>
  <c r="AQ832" i="3"/>
  <c r="AQ831" i="3"/>
  <c r="AQ830" i="3"/>
  <c r="AQ829" i="3"/>
  <c r="AQ828" i="3"/>
  <c r="AQ827" i="3"/>
  <c r="AQ826" i="3"/>
  <c r="AQ825" i="3"/>
  <c r="AQ824" i="3"/>
  <c r="AQ823" i="3"/>
  <c r="AQ822" i="3"/>
  <c r="AQ821" i="3"/>
  <c r="AQ820" i="3"/>
  <c r="AQ819" i="3"/>
  <c r="AQ818" i="3"/>
  <c r="AQ817" i="3"/>
  <c r="AQ816" i="3"/>
  <c r="AQ815" i="3"/>
  <c r="AQ814" i="3"/>
  <c r="AQ813" i="3"/>
  <c r="AQ812" i="3"/>
  <c r="AQ811" i="3"/>
  <c r="AQ810" i="3"/>
  <c r="AQ809" i="3"/>
  <c r="AQ808" i="3"/>
  <c r="AQ807" i="3"/>
  <c r="AQ806" i="3"/>
  <c r="AQ805" i="3"/>
  <c r="AQ804" i="3"/>
  <c r="AQ803" i="3"/>
  <c r="AQ802" i="3"/>
  <c r="AQ801" i="3"/>
  <c r="AQ800" i="3"/>
  <c r="AQ799" i="3"/>
  <c r="AQ798" i="3"/>
  <c r="AQ797" i="3"/>
  <c r="AQ796" i="3"/>
  <c r="AQ795" i="3"/>
  <c r="AQ794" i="3"/>
  <c r="AQ793" i="3"/>
  <c r="AQ792" i="3"/>
  <c r="AQ791" i="3"/>
  <c r="AQ790" i="3"/>
  <c r="AQ789" i="3"/>
  <c r="AQ788" i="3"/>
  <c r="AQ787" i="3"/>
  <c r="AQ786" i="3"/>
  <c r="AQ785" i="3"/>
  <c r="AQ784" i="3"/>
  <c r="AQ783" i="3"/>
  <c r="AQ782" i="3"/>
  <c r="AQ781" i="3"/>
  <c r="AQ780" i="3"/>
  <c r="AQ779" i="3"/>
  <c r="AQ778" i="3"/>
  <c r="AQ777" i="3"/>
  <c r="AQ776" i="3"/>
  <c r="AQ775" i="3"/>
  <c r="AQ774" i="3"/>
  <c r="AQ773" i="3"/>
  <c r="AQ772" i="3"/>
  <c r="AQ771" i="3"/>
  <c r="AQ770" i="3"/>
  <c r="AQ769" i="3"/>
  <c r="AQ768" i="3"/>
  <c r="AQ767" i="3"/>
  <c r="AQ766" i="3"/>
  <c r="AQ765" i="3"/>
  <c r="AQ764" i="3"/>
  <c r="AQ763" i="3"/>
  <c r="AQ762" i="3"/>
  <c r="AQ761" i="3"/>
  <c r="AQ760" i="3"/>
  <c r="AQ759" i="3"/>
  <c r="AQ758" i="3"/>
  <c r="AQ757" i="3"/>
  <c r="AQ756" i="3"/>
  <c r="AQ755" i="3"/>
  <c r="AQ754" i="3"/>
  <c r="AQ753" i="3"/>
  <c r="AQ752" i="3"/>
  <c r="AQ751" i="3"/>
  <c r="AQ750" i="3"/>
  <c r="AQ749" i="3"/>
  <c r="AQ748" i="3"/>
  <c r="AQ747" i="3"/>
  <c r="AQ746" i="3"/>
  <c r="AQ745" i="3"/>
  <c r="AQ744" i="3"/>
  <c r="AQ743" i="3"/>
  <c r="AQ742" i="3"/>
  <c r="AQ741" i="3"/>
  <c r="AQ740" i="3"/>
  <c r="AQ739" i="3"/>
  <c r="AQ738" i="3"/>
  <c r="AQ737" i="3"/>
  <c r="AQ736" i="3"/>
  <c r="AQ735" i="3"/>
  <c r="AQ734" i="3"/>
  <c r="AQ733" i="3"/>
  <c r="AQ732" i="3"/>
  <c r="AQ731" i="3"/>
  <c r="AQ730" i="3"/>
  <c r="AQ729" i="3"/>
  <c r="AQ728" i="3"/>
  <c r="AQ727" i="3"/>
  <c r="AQ726" i="3"/>
  <c r="AQ725" i="3"/>
  <c r="AQ724" i="3"/>
  <c r="AQ723" i="3"/>
  <c r="AQ722" i="3"/>
  <c r="AQ721" i="3"/>
  <c r="AQ720" i="3"/>
  <c r="AQ719" i="3"/>
  <c r="AQ718" i="3"/>
  <c r="AQ717" i="3"/>
  <c r="AQ716" i="3"/>
  <c r="AQ715" i="3"/>
  <c r="AQ714" i="3"/>
  <c r="AQ713" i="3"/>
  <c r="AQ712" i="3"/>
  <c r="AQ711" i="3"/>
  <c r="AQ710" i="3"/>
  <c r="AQ709" i="3"/>
  <c r="AQ708" i="3"/>
  <c r="AQ707" i="3"/>
  <c r="AQ706" i="3"/>
  <c r="AQ705" i="3"/>
  <c r="AQ704" i="3"/>
  <c r="AQ703" i="3"/>
  <c r="AQ702" i="3"/>
  <c r="AQ701" i="3"/>
  <c r="AQ700" i="3"/>
  <c r="AQ699" i="3"/>
  <c r="AQ698" i="3"/>
  <c r="AQ697" i="3"/>
  <c r="AQ696" i="3"/>
  <c r="AQ695" i="3"/>
  <c r="AQ694" i="3"/>
  <c r="AQ693" i="3"/>
  <c r="AQ692" i="3"/>
  <c r="AQ691" i="3"/>
  <c r="AQ690" i="3"/>
  <c r="AQ689" i="3"/>
  <c r="AQ688" i="3"/>
  <c r="AQ687" i="3"/>
  <c r="AQ686" i="3"/>
  <c r="AQ685" i="3"/>
  <c r="AQ684" i="3"/>
  <c r="AQ683" i="3"/>
  <c r="AQ682" i="3"/>
  <c r="AQ681" i="3"/>
  <c r="AQ680" i="3"/>
  <c r="AQ679" i="3"/>
  <c r="AQ678" i="3"/>
  <c r="AQ677" i="3"/>
  <c r="AQ676" i="3"/>
  <c r="AQ675" i="3"/>
  <c r="AQ674" i="3"/>
  <c r="AQ673" i="3"/>
  <c r="AQ672" i="3"/>
  <c r="AQ671" i="3"/>
  <c r="AQ670" i="3"/>
  <c r="AQ669" i="3"/>
  <c r="AQ668" i="3"/>
  <c r="AQ667" i="3"/>
  <c r="AQ666" i="3"/>
  <c r="AQ665" i="3"/>
  <c r="AQ664" i="3"/>
  <c r="AQ663" i="3"/>
  <c r="AQ662" i="3"/>
  <c r="AQ661" i="3"/>
  <c r="AQ660" i="3"/>
  <c r="AQ659" i="3"/>
  <c r="AQ658" i="3"/>
  <c r="AQ657" i="3"/>
  <c r="AQ656" i="3"/>
  <c r="AQ655" i="3"/>
  <c r="AQ654" i="3"/>
  <c r="AQ653" i="3"/>
  <c r="AQ652" i="3"/>
  <c r="AQ651" i="3"/>
  <c r="AQ650" i="3"/>
  <c r="AQ649" i="3"/>
  <c r="AQ648" i="3"/>
  <c r="AQ647" i="3"/>
  <c r="AQ646" i="3"/>
  <c r="AQ645" i="3"/>
  <c r="AQ644" i="3"/>
  <c r="AQ643" i="3"/>
  <c r="AQ642" i="3"/>
  <c r="AQ641" i="3"/>
  <c r="AQ640" i="3"/>
  <c r="AQ639" i="3"/>
  <c r="AQ638" i="3"/>
  <c r="AQ637" i="3"/>
  <c r="AQ636" i="3"/>
  <c r="AQ635" i="3"/>
  <c r="AQ634" i="3"/>
  <c r="AQ633" i="3"/>
  <c r="AQ632" i="3"/>
  <c r="AQ631" i="3"/>
  <c r="AQ630" i="3"/>
  <c r="AQ629" i="3"/>
  <c r="AQ628" i="3"/>
  <c r="AQ627" i="3"/>
  <c r="AQ626" i="3"/>
  <c r="AQ625" i="3"/>
  <c r="AQ624" i="3"/>
  <c r="AQ623" i="3"/>
  <c r="AQ622" i="3"/>
  <c r="AQ621" i="3"/>
  <c r="AQ620" i="3"/>
  <c r="AQ619" i="3"/>
  <c r="AQ618" i="3"/>
  <c r="AQ617" i="3"/>
  <c r="AQ616" i="3"/>
  <c r="AQ615" i="3"/>
  <c r="AQ614" i="3"/>
  <c r="AQ613" i="3"/>
  <c r="AQ612" i="3"/>
  <c r="AQ611" i="3"/>
  <c r="AQ610" i="3"/>
  <c r="AQ609" i="3"/>
  <c r="AQ608" i="3"/>
  <c r="AQ607" i="3"/>
  <c r="AQ606" i="3"/>
  <c r="AQ605" i="3"/>
  <c r="AQ604" i="3"/>
  <c r="AQ603" i="3"/>
  <c r="AQ602" i="3"/>
  <c r="AQ601" i="3"/>
  <c r="AQ600" i="3"/>
  <c r="AQ599" i="3"/>
  <c r="AQ598" i="3"/>
  <c r="AQ597" i="3"/>
  <c r="AQ596" i="3"/>
  <c r="AQ595" i="3"/>
  <c r="AQ594" i="3"/>
  <c r="AQ593" i="3"/>
  <c r="AQ592" i="3"/>
  <c r="AQ591" i="3"/>
  <c r="AQ590" i="3"/>
  <c r="AQ589" i="3"/>
  <c r="AQ588" i="3"/>
  <c r="AQ587" i="3"/>
  <c r="AQ586" i="3"/>
  <c r="AQ585" i="3"/>
  <c r="AQ584" i="3"/>
  <c r="AQ583" i="3"/>
  <c r="AQ582" i="3"/>
  <c r="AQ581" i="3"/>
  <c r="AQ580" i="3"/>
  <c r="AQ579" i="3"/>
  <c r="AQ578" i="3"/>
  <c r="AQ577" i="3"/>
  <c r="AQ576" i="3"/>
  <c r="AQ575" i="3"/>
  <c r="AQ574" i="3"/>
  <c r="AQ573" i="3"/>
  <c r="AQ572" i="3"/>
  <c r="AQ571" i="3"/>
  <c r="AQ570" i="3"/>
  <c r="AQ569" i="3"/>
  <c r="AQ568" i="3"/>
  <c r="AQ567" i="3"/>
  <c r="AQ566" i="3"/>
  <c r="AQ565" i="3"/>
  <c r="AQ564" i="3"/>
  <c r="AQ563" i="3"/>
  <c r="AQ562" i="3"/>
  <c r="AQ561" i="3"/>
  <c r="AQ560" i="3"/>
  <c r="AQ559" i="3"/>
  <c r="AQ558" i="3"/>
  <c r="AQ557" i="3"/>
  <c r="AQ556" i="3"/>
  <c r="AQ555" i="3"/>
  <c r="AQ554" i="3"/>
  <c r="AQ553" i="3"/>
  <c r="AQ552" i="3"/>
  <c r="AQ551" i="3"/>
  <c r="AQ550" i="3"/>
  <c r="AQ549" i="3"/>
  <c r="AQ548" i="3"/>
  <c r="AQ547" i="3"/>
  <c r="AQ546" i="3"/>
  <c r="AQ545" i="3"/>
  <c r="AQ544" i="3"/>
  <c r="AQ543" i="3"/>
  <c r="AQ542" i="3"/>
  <c r="AQ541" i="3"/>
  <c r="AQ540" i="3"/>
  <c r="AQ539" i="3"/>
  <c r="AQ538" i="3"/>
  <c r="AQ537" i="3"/>
  <c r="AQ536" i="3"/>
  <c r="AQ535" i="3"/>
  <c r="AQ534" i="3"/>
  <c r="AQ533" i="3"/>
  <c r="AQ532" i="3"/>
  <c r="AQ531" i="3"/>
  <c r="AQ530" i="3"/>
  <c r="AQ529" i="3"/>
  <c r="AQ528" i="3"/>
  <c r="AQ527" i="3"/>
  <c r="AQ526" i="3"/>
  <c r="AQ525" i="3"/>
  <c r="AQ524" i="3"/>
  <c r="AQ523" i="3"/>
  <c r="AQ522" i="3"/>
  <c r="AQ521" i="3"/>
  <c r="AQ520" i="3"/>
  <c r="AQ519" i="3"/>
  <c r="AQ518" i="3"/>
  <c r="AQ517" i="3"/>
  <c r="AQ516" i="3"/>
  <c r="AQ515" i="3"/>
  <c r="AQ514" i="3"/>
  <c r="AQ513" i="3"/>
  <c r="AQ512" i="3"/>
  <c r="AQ511" i="3"/>
  <c r="AQ510" i="3"/>
  <c r="AQ509" i="3"/>
  <c r="AQ508" i="3"/>
  <c r="AQ507" i="3"/>
  <c r="AQ506" i="3"/>
  <c r="AQ505" i="3"/>
  <c r="AQ504" i="3"/>
  <c r="AQ503" i="3"/>
  <c r="AQ502" i="3"/>
  <c r="AQ501" i="3"/>
  <c r="AQ500" i="3"/>
  <c r="AQ499" i="3"/>
  <c r="AQ498" i="3"/>
  <c r="AQ497" i="3"/>
  <c r="AQ496" i="3"/>
  <c r="AQ495" i="3"/>
  <c r="AQ494" i="3"/>
  <c r="AQ493" i="3"/>
  <c r="AQ492" i="3"/>
  <c r="AQ491" i="3"/>
  <c r="AQ490" i="3"/>
  <c r="AQ489" i="3"/>
  <c r="AQ488" i="3"/>
  <c r="AQ487" i="3"/>
  <c r="AQ486" i="3"/>
  <c r="AQ485" i="3"/>
  <c r="AQ484" i="3"/>
  <c r="AQ483" i="3"/>
  <c r="AQ482" i="3"/>
  <c r="AQ481" i="3"/>
  <c r="AQ480" i="3"/>
  <c r="AQ479" i="3"/>
  <c r="AQ478" i="3"/>
  <c r="AQ477" i="3"/>
  <c r="AQ476" i="3"/>
  <c r="AQ475" i="3"/>
  <c r="AQ474" i="3"/>
  <c r="AQ473" i="3"/>
  <c r="AQ472" i="3"/>
  <c r="AQ471" i="3"/>
  <c r="AQ470" i="3"/>
  <c r="AQ469" i="3"/>
  <c r="AQ468" i="3"/>
  <c r="AQ467" i="3"/>
  <c r="AQ466" i="3"/>
  <c r="AQ465" i="3"/>
  <c r="AQ464" i="3"/>
  <c r="AQ463" i="3"/>
  <c r="AQ462" i="3"/>
  <c r="AQ461" i="3"/>
  <c r="AQ460" i="3"/>
  <c r="AQ459" i="3"/>
  <c r="AQ458" i="3"/>
  <c r="AQ457" i="3"/>
  <c r="AQ456" i="3"/>
  <c r="AQ455" i="3"/>
  <c r="AQ454" i="3"/>
  <c r="AQ453" i="3"/>
  <c r="AQ452" i="3"/>
  <c r="AQ451" i="3"/>
  <c r="AQ450" i="3"/>
  <c r="AQ449" i="3"/>
  <c r="AQ448" i="3"/>
  <c r="AQ447" i="3"/>
  <c r="AQ446" i="3"/>
  <c r="AQ445" i="3"/>
  <c r="AQ444" i="3"/>
  <c r="AQ443" i="3"/>
  <c r="AQ442" i="3"/>
  <c r="AQ441" i="3"/>
  <c r="AQ440" i="3"/>
  <c r="AQ439" i="3"/>
  <c r="AQ438" i="3"/>
  <c r="AQ437" i="3"/>
  <c r="AQ436" i="3"/>
  <c r="AQ435" i="3"/>
  <c r="AQ434" i="3"/>
  <c r="AQ433" i="3"/>
  <c r="AQ432" i="3"/>
  <c r="AQ431" i="3"/>
  <c r="AQ430" i="3"/>
  <c r="AQ429" i="3"/>
  <c r="AQ428" i="3"/>
  <c r="AQ427" i="3"/>
  <c r="AQ426" i="3"/>
  <c r="AQ425" i="3"/>
  <c r="AQ424" i="3"/>
  <c r="AQ423" i="3"/>
  <c r="AQ422" i="3"/>
  <c r="AQ421" i="3"/>
  <c r="AQ420" i="3"/>
  <c r="AQ419" i="3"/>
  <c r="AQ418" i="3"/>
  <c r="AQ417" i="3"/>
  <c r="AQ416" i="3"/>
  <c r="AQ415" i="3"/>
  <c r="AQ414" i="3"/>
  <c r="AQ413" i="3"/>
  <c r="AQ412" i="3"/>
  <c r="AQ411" i="3"/>
  <c r="AQ410" i="3"/>
  <c r="AQ409" i="3"/>
  <c r="AQ408" i="3"/>
  <c r="AQ407" i="3"/>
  <c r="AQ406" i="3"/>
  <c r="AQ405" i="3"/>
  <c r="AQ404" i="3"/>
  <c r="AQ403" i="3"/>
  <c r="AQ402" i="3"/>
  <c r="AQ401" i="3"/>
  <c r="AQ400" i="3"/>
  <c r="AQ399" i="3"/>
  <c r="AQ398" i="3"/>
  <c r="AQ397" i="3"/>
  <c r="AQ396" i="3"/>
  <c r="AQ395" i="3"/>
  <c r="AQ394" i="3"/>
  <c r="AQ393" i="3"/>
  <c r="AQ392" i="3"/>
  <c r="AQ391" i="3"/>
  <c r="AQ390" i="3"/>
  <c r="AQ389" i="3"/>
  <c r="AQ388" i="3"/>
  <c r="AQ387" i="3"/>
  <c r="AQ386" i="3"/>
  <c r="AQ385" i="3"/>
  <c r="AQ384" i="3"/>
  <c r="AQ383" i="3"/>
  <c r="AQ382" i="3"/>
  <c r="AQ381" i="3"/>
  <c r="AQ380" i="3"/>
  <c r="AQ379" i="3"/>
  <c r="AQ378" i="3"/>
  <c r="AQ377" i="3"/>
  <c r="AQ376" i="3"/>
  <c r="AQ375" i="3"/>
  <c r="AQ374" i="3"/>
  <c r="AQ373" i="3"/>
  <c r="AQ372" i="3"/>
  <c r="AQ371" i="3"/>
  <c r="AQ370" i="3"/>
  <c r="AQ369" i="3"/>
  <c r="AQ368" i="3"/>
  <c r="AQ367" i="3"/>
  <c r="AQ366" i="3"/>
  <c r="AQ365" i="3"/>
  <c r="AQ364" i="3"/>
  <c r="AQ363" i="3"/>
  <c r="AQ362" i="3"/>
  <c r="AQ361" i="3"/>
  <c r="AQ360" i="3"/>
  <c r="AQ359" i="3"/>
  <c r="AQ358" i="3"/>
  <c r="AQ357" i="3"/>
  <c r="AQ356" i="3"/>
  <c r="AQ355" i="3"/>
  <c r="AQ354" i="3"/>
  <c r="AQ353" i="3"/>
  <c r="AQ352" i="3"/>
  <c r="AQ351" i="3"/>
  <c r="AQ350" i="3"/>
  <c r="AQ349" i="3"/>
  <c r="AQ348" i="3"/>
  <c r="AQ347" i="3"/>
  <c r="AQ346" i="3"/>
  <c r="AQ345" i="3"/>
  <c r="AQ344" i="3"/>
  <c r="AQ343" i="3"/>
  <c r="AQ342" i="3"/>
  <c r="AQ341" i="3"/>
  <c r="AQ340" i="3"/>
  <c r="AQ339" i="3"/>
  <c r="AQ338" i="3"/>
  <c r="AQ337" i="3"/>
  <c r="AQ336" i="3"/>
  <c r="AQ335" i="3"/>
  <c r="AQ334" i="3"/>
  <c r="AQ333" i="3"/>
  <c r="AQ332" i="3"/>
  <c r="AQ331" i="3"/>
  <c r="AQ330" i="3"/>
  <c r="AQ329" i="3"/>
  <c r="AQ328" i="3"/>
  <c r="AQ327" i="3"/>
  <c r="AQ326" i="3"/>
  <c r="AQ325" i="3"/>
  <c r="AQ324" i="3"/>
  <c r="AQ323" i="3"/>
  <c r="AQ322" i="3"/>
  <c r="AQ321" i="3"/>
  <c r="AQ320" i="3"/>
  <c r="AQ319" i="3"/>
  <c r="AQ318" i="3"/>
  <c r="AQ317" i="3"/>
  <c r="AQ316" i="3"/>
  <c r="AQ315" i="3"/>
  <c r="AQ314" i="3"/>
  <c r="AQ313" i="3"/>
  <c r="AQ312" i="3"/>
  <c r="AQ311" i="3"/>
  <c r="AQ310" i="3"/>
  <c r="AQ309" i="3"/>
  <c r="AQ308" i="3"/>
  <c r="AQ307" i="3"/>
  <c r="AQ306" i="3"/>
  <c r="AQ305" i="3"/>
  <c r="AQ304" i="3"/>
  <c r="AQ303" i="3"/>
  <c r="AQ302" i="3"/>
  <c r="AQ301" i="3"/>
  <c r="AQ300" i="3"/>
  <c r="AQ299" i="3"/>
  <c r="AQ298" i="3"/>
  <c r="AQ297" i="3"/>
  <c r="AQ296" i="3"/>
  <c r="AQ295" i="3"/>
  <c r="AQ294" i="3"/>
  <c r="AQ293" i="3"/>
  <c r="AQ292" i="3"/>
  <c r="AQ291" i="3"/>
  <c r="AQ290" i="3"/>
  <c r="AQ289" i="3"/>
  <c r="AQ288" i="3"/>
  <c r="AQ287" i="3"/>
  <c r="AQ286" i="3"/>
  <c r="AQ285" i="3"/>
  <c r="AQ284" i="3"/>
  <c r="AQ283" i="3"/>
  <c r="AQ282" i="3"/>
  <c r="AQ281" i="3"/>
  <c r="AQ280" i="3"/>
  <c r="AQ279" i="3"/>
  <c r="AQ278" i="3"/>
  <c r="AQ277" i="3"/>
  <c r="AQ276" i="3"/>
  <c r="AQ275" i="3"/>
  <c r="AQ274" i="3"/>
  <c r="AQ273" i="3"/>
  <c r="AQ272" i="3"/>
  <c r="AQ271" i="3"/>
  <c r="AQ270" i="3"/>
  <c r="AQ269" i="3"/>
  <c r="AQ268" i="3"/>
  <c r="AQ267" i="3"/>
  <c r="AQ266" i="3"/>
  <c r="AQ265" i="3"/>
  <c r="AQ264" i="3"/>
  <c r="AQ263" i="3"/>
  <c r="AQ262" i="3"/>
  <c r="AQ261" i="3"/>
  <c r="AQ260" i="3"/>
  <c r="AQ259" i="3"/>
  <c r="AQ258" i="3"/>
  <c r="AQ257" i="3"/>
  <c r="AQ256" i="3"/>
  <c r="AQ255" i="3"/>
  <c r="AQ254" i="3"/>
  <c r="AQ253" i="3"/>
  <c r="AQ252" i="3"/>
  <c r="AQ251" i="3"/>
  <c r="AQ250" i="3"/>
  <c r="AQ249" i="3"/>
  <c r="AQ248" i="3"/>
  <c r="AQ247" i="3"/>
  <c r="AQ246" i="3"/>
  <c r="AQ245" i="3"/>
  <c r="AQ244" i="3"/>
  <c r="AQ243" i="3"/>
  <c r="AQ242" i="3"/>
  <c r="AQ241" i="3"/>
  <c r="AQ240" i="3"/>
  <c r="AQ239" i="3"/>
  <c r="AQ238" i="3"/>
  <c r="AQ237" i="3"/>
  <c r="AQ236" i="3"/>
  <c r="AQ235" i="3"/>
  <c r="AQ234" i="3"/>
  <c r="AQ233" i="3"/>
  <c r="AQ232" i="3"/>
  <c r="AQ231" i="3"/>
  <c r="AQ230" i="3"/>
  <c r="AQ229" i="3"/>
  <c r="AQ228" i="3"/>
  <c r="AQ227" i="3"/>
  <c r="AQ226" i="3"/>
  <c r="AQ225" i="3"/>
  <c r="AQ224" i="3"/>
  <c r="AQ223" i="3"/>
  <c r="AQ222" i="3"/>
  <c r="AQ221" i="3"/>
  <c r="AQ220" i="3"/>
  <c r="AQ219" i="3"/>
  <c r="AQ218" i="3"/>
  <c r="AQ217" i="3"/>
  <c r="AQ216" i="3"/>
  <c r="AQ215" i="3"/>
  <c r="AQ214" i="3"/>
  <c r="AQ213" i="3"/>
  <c r="AQ212" i="3"/>
  <c r="AQ211" i="3"/>
  <c r="AQ210" i="3"/>
  <c r="AQ209" i="3"/>
  <c r="AQ208" i="3"/>
  <c r="AQ207" i="3"/>
  <c r="AQ206" i="3"/>
  <c r="AQ205" i="3"/>
  <c r="AQ204" i="3"/>
  <c r="AQ203" i="3"/>
  <c r="AQ202" i="3"/>
  <c r="AQ201" i="3"/>
  <c r="AQ200" i="3"/>
  <c r="AQ199" i="3"/>
  <c r="AQ198" i="3"/>
  <c r="AQ197" i="3"/>
  <c r="AQ196" i="3"/>
  <c r="AQ195" i="3"/>
  <c r="AQ194" i="3"/>
  <c r="AQ193" i="3"/>
  <c r="AQ192" i="3"/>
  <c r="AQ191" i="3"/>
  <c r="AQ190" i="3"/>
  <c r="AQ189" i="3"/>
  <c r="AQ188" i="3"/>
  <c r="AQ187" i="3"/>
  <c r="AQ186" i="3"/>
  <c r="AQ185" i="3"/>
  <c r="AQ184" i="3"/>
  <c r="AQ183" i="3"/>
  <c r="AQ182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Q40" i="3"/>
  <c r="AQ39" i="3"/>
  <c r="AQ38" i="3"/>
  <c r="AQ37" i="3"/>
  <c r="AQ36" i="3"/>
  <c r="AQ35" i="3"/>
  <c r="AQ34" i="3"/>
  <c r="AQ33" i="3"/>
  <c r="AQ32" i="3"/>
  <c r="AQ31" i="3"/>
  <c r="AQ30" i="3"/>
  <c r="AQ29" i="3"/>
  <c r="AQ28" i="3"/>
  <c r="AQ27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4" i="3"/>
  <c r="AQ13" i="3"/>
  <c r="AQ12" i="3"/>
  <c r="AQ11" i="3"/>
  <c r="AQ10" i="3"/>
  <c r="AQ9" i="3"/>
  <c r="AQ8" i="3"/>
  <c r="AQ7" i="3"/>
  <c r="AQ6" i="3"/>
  <c r="AQ5" i="3"/>
  <c r="AQ4" i="3"/>
  <c r="AQ3" i="3"/>
  <c r="AQ2" i="3"/>
  <c r="AU1914" i="2"/>
  <c r="AU1913" i="2"/>
  <c r="AU1912" i="2"/>
  <c r="AU1911" i="2"/>
  <c r="AU1910" i="2"/>
  <c r="AU1909" i="2"/>
  <c r="AU1908" i="2"/>
  <c r="AU1907" i="2"/>
  <c r="AU1906" i="2"/>
  <c r="AU1905" i="2"/>
  <c r="AU1904" i="2"/>
  <c r="AU1903" i="2"/>
  <c r="AU1902" i="2"/>
  <c r="AU1901" i="2"/>
  <c r="AU1900" i="2"/>
  <c r="AU1899" i="2"/>
  <c r="AU1898" i="2"/>
  <c r="AU1897" i="2"/>
  <c r="AU1896" i="2"/>
  <c r="AU1895" i="2"/>
  <c r="AU1894" i="2"/>
  <c r="AU1893" i="2"/>
  <c r="AU1892" i="2"/>
  <c r="AU1891" i="2"/>
  <c r="AU1890" i="2"/>
  <c r="AU1889" i="2"/>
  <c r="AU1888" i="2"/>
  <c r="AU1887" i="2"/>
  <c r="AU1886" i="2"/>
  <c r="AU1885" i="2"/>
  <c r="AU1884" i="2"/>
  <c r="AU1883" i="2"/>
  <c r="AU1882" i="2"/>
  <c r="AU1881" i="2"/>
  <c r="AU1880" i="2"/>
  <c r="AU1879" i="2"/>
  <c r="AU1878" i="2"/>
  <c r="AU1877" i="2"/>
  <c r="AU1876" i="2"/>
  <c r="AU1875" i="2"/>
  <c r="AU1874" i="2"/>
  <c r="AU1873" i="2"/>
  <c r="AU1872" i="2"/>
  <c r="AU1871" i="2"/>
  <c r="AU1870" i="2"/>
  <c r="AU1869" i="2"/>
  <c r="AU1868" i="2"/>
  <c r="AU1867" i="2"/>
  <c r="AU1866" i="2"/>
  <c r="AU1865" i="2"/>
  <c r="AU1864" i="2"/>
  <c r="AU1863" i="2"/>
  <c r="AU1862" i="2"/>
  <c r="AU1861" i="2"/>
  <c r="AU1860" i="2"/>
  <c r="AU1859" i="2"/>
  <c r="AU1858" i="2"/>
  <c r="AU1857" i="2"/>
  <c r="AU1856" i="2"/>
  <c r="AU1855" i="2"/>
  <c r="AU1854" i="2"/>
  <c r="AU1853" i="2"/>
  <c r="AU1852" i="2"/>
  <c r="AU1851" i="2"/>
  <c r="AU1850" i="2"/>
  <c r="AU1849" i="2"/>
  <c r="AU1848" i="2"/>
  <c r="AU1847" i="2"/>
  <c r="AU1846" i="2"/>
  <c r="AU1845" i="2"/>
  <c r="AU1844" i="2"/>
  <c r="AU1843" i="2"/>
  <c r="AU1842" i="2"/>
  <c r="AU1841" i="2"/>
  <c r="AU1840" i="2"/>
  <c r="AU1839" i="2"/>
  <c r="AU1838" i="2"/>
  <c r="AU1837" i="2"/>
  <c r="AU1836" i="2"/>
  <c r="AU1835" i="2"/>
  <c r="AU1834" i="2"/>
  <c r="AU1833" i="2"/>
  <c r="AU1832" i="2"/>
  <c r="AU1831" i="2"/>
  <c r="AU1830" i="2"/>
  <c r="AU1829" i="2"/>
  <c r="AU1828" i="2"/>
  <c r="AU1827" i="2"/>
  <c r="AU1826" i="2"/>
  <c r="AU1825" i="2"/>
  <c r="AU1824" i="2"/>
  <c r="AU1823" i="2"/>
  <c r="AU1822" i="2"/>
  <c r="AU1821" i="2"/>
  <c r="AU1820" i="2"/>
  <c r="AU1819" i="2"/>
  <c r="AU1818" i="2"/>
  <c r="AU1817" i="2"/>
  <c r="AU1816" i="2"/>
  <c r="AU1815" i="2"/>
  <c r="AU1814" i="2"/>
  <c r="AU1813" i="2"/>
  <c r="AU1812" i="2"/>
  <c r="AU1811" i="2"/>
  <c r="AU1810" i="2"/>
  <c r="AU1809" i="2"/>
  <c r="AU1808" i="2"/>
  <c r="AU1807" i="2"/>
  <c r="AU1806" i="2"/>
  <c r="AU1805" i="2"/>
  <c r="AU1804" i="2"/>
  <c r="AU1803" i="2"/>
  <c r="AU1802" i="2"/>
  <c r="AU1801" i="2"/>
  <c r="AU1800" i="2"/>
  <c r="AU1799" i="2"/>
  <c r="AU1798" i="2"/>
  <c r="AU1797" i="2"/>
  <c r="AU1796" i="2"/>
  <c r="AU1795" i="2"/>
  <c r="AU1794" i="2"/>
  <c r="AU1793" i="2"/>
  <c r="AU1792" i="2"/>
  <c r="AU1791" i="2"/>
  <c r="AU1790" i="2"/>
  <c r="AU1789" i="2"/>
  <c r="AU1788" i="2"/>
  <c r="AU1787" i="2"/>
  <c r="AU1786" i="2"/>
  <c r="AU1785" i="2"/>
  <c r="AU1784" i="2"/>
  <c r="AU1783" i="2"/>
  <c r="AU1782" i="2"/>
  <c r="AU1781" i="2"/>
  <c r="AU1780" i="2"/>
  <c r="AU1779" i="2"/>
  <c r="AU1778" i="2"/>
  <c r="AU1777" i="2"/>
  <c r="AU1776" i="2"/>
  <c r="AU1775" i="2"/>
  <c r="AU1774" i="2"/>
  <c r="AU1773" i="2"/>
  <c r="AU1772" i="2"/>
  <c r="AU1771" i="2"/>
  <c r="AU1770" i="2"/>
  <c r="AU1769" i="2"/>
  <c r="AU1768" i="2"/>
  <c r="AU1767" i="2"/>
  <c r="AU1766" i="2"/>
  <c r="AU1765" i="2"/>
  <c r="AU1764" i="2"/>
  <c r="AU1763" i="2"/>
  <c r="AU1762" i="2"/>
  <c r="AU1761" i="2"/>
  <c r="AU1760" i="2"/>
  <c r="AU1759" i="2"/>
  <c r="AU1758" i="2"/>
  <c r="AU1757" i="2"/>
  <c r="AU1756" i="2"/>
  <c r="AU1755" i="2"/>
  <c r="AU1754" i="2"/>
  <c r="AU1753" i="2"/>
  <c r="AU1752" i="2"/>
  <c r="AU1751" i="2"/>
  <c r="AU1750" i="2"/>
  <c r="AU1749" i="2"/>
  <c r="AU1748" i="2"/>
  <c r="AU1747" i="2"/>
  <c r="AU1746" i="2"/>
  <c r="AU1745" i="2"/>
  <c r="AU1744" i="2"/>
  <c r="AU1743" i="2"/>
  <c r="AU1742" i="2"/>
  <c r="AU1741" i="2"/>
  <c r="AU1740" i="2"/>
  <c r="AU1739" i="2"/>
  <c r="AU1738" i="2"/>
  <c r="AU1737" i="2"/>
  <c r="AU1736" i="2"/>
  <c r="AU1735" i="2"/>
  <c r="AU1734" i="2"/>
  <c r="AU1733" i="2"/>
  <c r="AU1732" i="2"/>
  <c r="AU1731" i="2"/>
  <c r="AU1730" i="2"/>
  <c r="AU1729" i="2"/>
  <c r="AU1728" i="2"/>
  <c r="AU1727" i="2"/>
  <c r="AU1726" i="2"/>
  <c r="AU1725" i="2"/>
  <c r="AU1724" i="2"/>
  <c r="AU1723" i="2"/>
  <c r="AU1722" i="2"/>
  <c r="AU1721" i="2"/>
  <c r="AU1720" i="2"/>
  <c r="AU1719" i="2"/>
  <c r="AU1718" i="2"/>
  <c r="AU1717" i="2"/>
  <c r="AU1716" i="2"/>
  <c r="AU1715" i="2"/>
  <c r="AU1714" i="2"/>
  <c r="AU1713" i="2"/>
  <c r="AU1712" i="2"/>
  <c r="AU1711" i="2"/>
  <c r="AU1710" i="2"/>
  <c r="AU1709" i="2"/>
  <c r="AU1708" i="2"/>
  <c r="AU1707" i="2"/>
  <c r="AU1706" i="2"/>
  <c r="AU1705" i="2"/>
  <c r="AU1704" i="2"/>
  <c r="AU1703" i="2"/>
  <c r="AU1702" i="2"/>
  <c r="AU1701" i="2"/>
  <c r="AU1700" i="2"/>
  <c r="AU1699" i="2"/>
  <c r="AU1698" i="2"/>
  <c r="AU1697" i="2"/>
  <c r="AU1696" i="2"/>
  <c r="AU1695" i="2"/>
  <c r="AU1694" i="2"/>
  <c r="AU1693" i="2"/>
  <c r="AU1692" i="2"/>
  <c r="AU1691" i="2"/>
  <c r="AU1690" i="2"/>
  <c r="AU1689" i="2"/>
  <c r="AU1688" i="2"/>
  <c r="AU1687" i="2"/>
  <c r="AU1686" i="2"/>
  <c r="AU1685" i="2"/>
  <c r="AU1684" i="2"/>
  <c r="AU1683" i="2"/>
  <c r="AU1682" i="2"/>
  <c r="AU1681" i="2"/>
  <c r="AU1680" i="2"/>
  <c r="AU1679" i="2"/>
  <c r="AU1678" i="2"/>
  <c r="AU1677" i="2"/>
  <c r="AU1676" i="2"/>
  <c r="AU1675" i="2"/>
  <c r="AU1674" i="2"/>
  <c r="AU1673" i="2"/>
  <c r="AU1672" i="2"/>
  <c r="AU1671" i="2"/>
  <c r="AU1670" i="2"/>
  <c r="AU1669" i="2"/>
  <c r="AU1668" i="2"/>
  <c r="AU1667" i="2"/>
  <c r="AU1666" i="2"/>
  <c r="AU1665" i="2"/>
  <c r="AU1664" i="2"/>
  <c r="AU1663" i="2"/>
  <c r="AU1662" i="2"/>
  <c r="AU1661" i="2"/>
  <c r="AU1660" i="2"/>
  <c r="AU1659" i="2"/>
  <c r="AU1658" i="2"/>
  <c r="AU1657" i="2"/>
  <c r="AU1656" i="2"/>
  <c r="AU1655" i="2"/>
  <c r="AU1654" i="2"/>
  <c r="AU1653" i="2"/>
  <c r="AU1652" i="2"/>
  <c r="AU1651" i="2"/>
  <c r="AU1650" i="2"/>
  <c r="AU1649" i="2"/>
  <c r="AU1648" i="2"/>
  <c r="AU1647" i="2"/>
  <c r="AU1646" i="2"/>
  <c r="AU1645" i="2"/>
  <c r="AU1644" i="2"/>
  <c r="AU1643" i="2"/>
  <c r="AU1642" i="2"/>
  <c r="AU1641" i="2"/>
  <c r="AU1640" i="2"/>
  <c r="AU1639" i="2"/>
  <c r="AU1638" i="2"/>
  <c r="AU1637" i="2"/>
  <c r="AU1636" i="2"/>
  <c r="AU1635" i="2"/>
  <c r="AU1634" i="2"/>
  <c r="AU1633" i="2"/>
  <c r="AU1632" i="2"/>
  <c r="AU1631" i="2"/>
  <c r="AU1630" i="2"/>
  <c r="AU1629" i="2"/>
  <c r="AU1628" i="2"/>
  <c r="AU1627" i="2"/>
  <c r="AU1626" i="2"/>
  <c r="AU1625" i="2"/>
  <c r="AU1624" i="2"/>
  <c r="AU1623" i="2"/>
  <c r="AU1622" i="2"/>
  <c r="AU1621" i="2"/>
  <c r="AU1620" i="2"/>
  <c r="AU1619" i="2"/>
  <c r="AU1618" i="2"/>
  <c r="AU1617" i="2"/>
  <c r="AU1616" i="2"/>
  <c r="AU1615" i="2"/>
  <c r="AU1614" i="2"/>
  <c r="AU1613" i="2"/>
  <c r="AU1612" i="2"/>
  <c r="AU1611" i="2"/>
  <c r="AU1610" i="2"/>
  <c r="AU1609" i="2"/>
  <c r="AU1608" i="2"/>
  <c r="AU1607" i="2"/>
  <c r="AU1606" i="2"/>
  <c r="AU1605" i="2"/>
  <c r="AU1604" i="2"/>
  <c r="AU1603" i="2"/>
  <c r="AU1602" i="2"/>
  <c r="AU1601" i="2"/>
  <c r="AU1600" i="2"/>
  <c r="AU1599" i="2"/>
  <c r="AU1598" i="2"/>
  <c r="AU1597" i="2"/>
  <c r="AU1596" i="2"/>
  <c r="AU1595" i="2"/>
  <c r="AU1594" i="2"/>
  <c r="AU1593" i="2"/>
  <c r="AU1592" i="2"/>
  <c r="AU1591" i="2"/>
  <c r="AU1590" i="2"/>
  <c r="AU1589" i="2"/>
  <c r="AU1588" i="2"/>
  <c r="AU1587" i="2"/>
  <c r="AU1586" i="2"/>
  <c r="AU1585" i="2"/>
  <c r="AU1584" i="2"/>
  <c r="AU1583" i="2"/>
  <c r="AU1582" i="2"/>
  <c r="AU1581" i="2"/>
  <c r="AU1580" i="2"/>
  <c r="AU1579" i="2"/>
  <c r="AU1578" i="2"/>
  <c r="AU1577" i="2"/>
  <c r="AU1576" i="2"/>
  <c r="AU1575" i="2"/>
  <c r="AU1574" i="2"/>
  <c r="AU1573" i="2"/>
  <c r="AU1572" i="2"/>
  <c r="AU1571" i="2"/>
  <c r="AU1570" i="2"/>
  <c r="AU1569" i="2"/>
  <c r="AU1568" i="2"/>
  <c r="AU1567" i="2"/>
  <c r="AU1566" i="2"/>
  <c r="AU1565" i="2"/>
  <c r="AU1564" i="2"/>
  <c r="AU1563" i="2"/>
  <c r="AU1562" i="2"/>
  <c r="AU1561" i="2"/>
  <c r="AU1560" i="2"/>
  <c r="AU1559" i="2"/>
  <c r="AU1558" i="2"/>
  <c r="AU1557" i="2"/>
  <c r="AU1556" i="2"/>
  <c r="AU1555" i="2"/>
  <c r="AU1554" i="2"/>
  <c r="AU1553" i="2"/>
  <c r="AU1552" i="2"/>
  <c r="AU1551" i="2"/>
  <c r="AU1550" i="2"/>
  <c r="AU1549" i="2"/>
  <c r="AU1548" i="2"/>
  <c r="AU1547" i="2"/>
  <c r="AU1546" i="2"/>
  <c r="AU1545" i="2"/>
  <c r="AU1544" i="2"/>
  <c r="AU1543" i="2"/>
  <c r="AU1542" i="2"/>
  <c r="AU1541" i="2"/>
  <c r="AU1540" i="2"/>
  <c r="AU1539" i="2"/>
  <c r="AU1538" i="2"/>
  <c r="AU1537" i="2"/>
  <c r="AU1536" i="2"/>
  <c r="AU1535" i="2"/>
  <c r="AU1534" i="2"/>
  <c r="AU1533" i="2"/>
  <c r="AU1532" i="2"/>
  <c r="AU1531" i="2"/>
  <c r="AU1530" i="2"/>
  <c r="AU1529" i="2"/>
  <c r="AU1528" i="2"/>
  <c r="AU1527" i="2"/>
  <c r="AU1526" i="2"/>
  <c r="AU1525" i="2"/>
  <c r="AU1524" i="2"/>
  <c r="AU1523" i="2"/>
  <c r="AU1522" i="2"/>
  <c r="AU1521" i="2"/>
  <c r="AU1520" i="2"/>
  <c r="AU1519" i="2"/>
  <c r="AU1518" i="2"/>
  <c r="AU1517" i="2"/>
  <c r="AU1516" i="2"/>
  <c r="AU1515" i="2"/>
  <c r="AU1514" i="2"/>
  <c r="AU1513" i="2"/>
  <c r="AU1512" i="2"/>
  <c r="AU1511" i="2"/>
  <c r="AU1510" i="2"/>
  <c r="AU1509" i="2"/>
  <c r="AU1508" i="2"/>
  <c r="AU1507" i="2"/>
  <c r="AU1506" i="2"/>
  <c r="AU1505" i="2"/>
  <c r="AU1504" i="2"/>
  <c r="AU1503" i="2"/>
  <c r="AU1502" i="2"/>
  <c r="AU1501" i="2"/>
  <c r="AU1500" i="2"/>
  <c r="AU1499" i="2"/>
  <c r="AU1498" i="2"/>
  <c r="AU1497" i="2"/>
  <c r="AU1496" i="2"/>
  <c r="AU1495" i="2"/>
  <c r="AU1494" i="2"/>
  <c r="AU1493" i="2"/>
  <c r="AU1492" i="2"/>
  <c r="AU1491" i="2"/>
  <c r="AU1490" i="2"/>
  <c r="AU1489" i="2"/>
  <c r="AU1488" i="2"/>
  <c r="AU1487" i="2"/>
  <c r="AU1486" i="2"/>
  <c r="AU1485" i="2"/>
  <c r="AU1484" i="2"/>
  <c r="AU1483" i="2"/>
  <c r="AU1482" i="2"/>
  <c r="AU1481" i="2"/>
  <c r="AU1480" i="2"/>
  <c r="AU1479" i="2"/>
  <c r="AU1478" i="2"/>
  <c r="AU1477" i="2"/>
  <c r="AU1476" i="2"/>
  <c r="AU1475" i="2"/>
  <c r="AU1474" i="2"/>
  <c r="AU1473" i="2"/>
  <c r="AU1472" i="2"/>
  <c r="AU1471" i="2"/>
  <c r="AU1470" i="2"/>
  <c r="AU1469" i="2"/>
  <c r="AU1468" i="2"/>
  <c r="AU1467" i="2"/>
  <c r="AU1466" i="2"/>
  <c r="AU1465" i="2"/>
  <c r="AU1464" i="2"/>
  <c r="AU1463" i="2"/>
  <c r="AU1462" i="2"/>
  <c r="AU1461" i="2"/>
  <c r="AU1460" i="2"/>
  <c r="AU1459" i="2"/>
  <c r="AU1458" i="2"/>
  <c r="AU1457" i="2"/>
  <c r="AU1456" i="2"/>
  <c r="AU1455" i="2"/>
  <c r="AU1454" i="2"/>
  <c r="AU1453" i="2"/>
  <c r="AU1452" i="2"/>
  <c r="AU1451" i="2"/>
  <c r="AU1450" i="2"/>
  <c r="AU1449" i="2"/>
  <c r="AU1448" i="2"/>
  <c r="AU1447" i="2"/>
  <c r="AU1446" i="2"/>
  <c r="AU1445" i="2"/>
  <c r="AU1444" i="2"/>
  <c r="AU1443" i="2"/>
  <c r="AU1442" i="2"/>
  <c r="AU1441" i="2"/>
  <c r="AU1440" i="2"/>
  <c r="AU1439" i="2"/>
  <c r="AU1438" i="2"/>
  <c r="AU1437" i="2"/>
  <c r="AU1436" i="2"/>
  <c r="AU1435" i="2"/>
  <c r="AU1434" i="2"/>
  <c r="AU1433" i="2"/>
  <c r="AU1432" i="2"/>
  <c r="AU1431" i="2"/>
  <c r="AU1430" i="2"/>
  <c r="AU1429" i="2"/>
  <c r="AU1428" i="2"/>
  <c r="AU1427" i="2"/>
  <c r="AU1426" i="2"/>
  <c r="AU1425" i="2"/>
  <c r="AU1424" i="2"/>
  <c r="AU1423" i="2"/>
  <c r="AU1422" i="2"/>
  <c r="AU1421" i="2"/>
  <c r="AU1420" i="2"/>
  <c r="AU1419" i="2"/>
  <c r="AU1418" i="2"/>
  <c r="AU1417" i="2"/>
  <c r="AU1416" i="2"/>
  <c r="AU1415" i="2"/>
  <c r="AU1414" i="2"/>
  <c r="AU1413" i="2"/>
  <c r="AU1412" i="2"/>
  <c r="AU1411" i="2"/>
  <c r="AU1410" i="2"/>
  <c r="AU1409" i="2"/>
  <c r="AU1408" i="2"/>
  <c r="AU1407" i="2"/>
  <c r="AU1406" i="2"/>
  <c r="AU1405" i="2"/>
  <c r="AU1404" i="2"/>
  <c r="AU1403" i="2"/>
  <c r="AU1402" i="2"/>
  <c r="AU1401" i="2"/>
  <c r="AU1400" i="2"/>
  <c r="AU1399" i="2"/>
  <c r="AU1398" i="2"/>
  <c r="AU1397" i="2"/>
  <c r="AU1396" i="2"/>
  <c r="AU1395" i="2"/>
  <c r="AU1394" i="2"/>
  <c r="AU1393" i="2"/>
  <c r="AU1392" i="2"/>
  <c r="AU1391" i="2"/>
  <c r="AU1390" i="2"/>
  <c r="AU1389" i="2"/>
  <c r="AU1388" i="2"/>
  <c r="AU1387" i="2"/>
  <c r="AU1386" i="2"/>
  <c r="AU1385" i="2"/>
  <c r="AU1384" i="2"/>
  <c r="AU1383" i="2"/>
  <c r="AU1382" i="2"/>
  <c r="AU1381" i="2"/>
  <c r="AU1380" i="2"/>
  <c r="AU1379" i="2"/>
  <c r="AU1378" i="2"/>
  <c r="AU1377" i="2"/>
  <c r="AU1376" i="2"/>
  <c r="AU1375" i="2"/>
  <c r="AU1374" i="2"/>
  <c r="AU1373" i="2"/>
  <c r="AU1372" i="2"/>
  <c r="AU1371" i="2"/>
  <c r="AU1370" i="2"/>
  <c r="AU1369" i="2"/>
  <c r="AU1368" i="2"/>
  <c r="AU1367" i="2"/>
  <c r="AU1366" i="2"/>
  <c r="AU1365" i="2"/>
  <c r="AU1364" i="2"/>
  <c r="AU1363" i="2"/>
  <c r="AU1362" i="2"/>
  <c r="AU1361" i="2"/>
  <c r="AU1360" i="2"/>
  <c r="AU1359" i="2"/>
  <c r="AU1358" i="2"/>
  <c r="AU1357" i="2"/>
  <c r="AU1356" i="2"/>
  <c r="AU1355" i="2"/>
  <c r="AU1354" i="2"/>
  <c r="AU1353" i="2"/>
  <c r="AU1352" i="2"/>
  <c r="AU1351" i="2"/>
  <c r="AU1350" i="2"/>
  <c r="AU1349" i="2"/>
  <c r="AU1348" i="2"/>
  <c r="AU1347" i="2"/>
  <c r="AU1346" i="2"/>
  <c r="AU1345" i="2"/>
  <c r="AU1344" i="2"/>
  <c r="AU1343" i="2"/>
  <c r="AU1342" i="2"/>
  <c r="AU1341" i="2"/>
  <c r="AU1340" i="2"/>
  <c r="AU1339" i="2"/>
  <c r="AU1338" i="2"/>
  <c r="AU1337" i="2"/>
  <c r="AU1336" i="2"/>
  <c r="AU1335" i="2"/>
  <c r="AU1334" i="2"/>
  <c r="AU1333" i="2"/>
  <c r="AU1332" i="2"/>
  <c r="AU1331" i="2"/>
  <c r="AU1330" i="2"/>
  <c r="AU1329" i="2"/>
  <c r="AU1328" i="2"/>
  <c r="AU1327" i="2"/>
  <c r="AU1326" i="2"/>
  <c r="AU1325" i="2"/>
  <c r="AU1324" i="2"/>
  <c r="AU1323" i="2"/>
  <c r="AU1322" i="2"/>
  <c r="AU1321" i="2"/>
  <c r="AU1320" i="2"/>
  <c r="AU1319" i="2"/>
  <c r="AU1318" i="2"/>
  <c r="AU1317" i="2"/>
  <c r="AU1316" i="2"/>
  <c r="AU1315" i="2"/>
  <c r="AU1314" i="2"/>
  <c r="AU1313" i="2"/>
  <c r="AU1312" i="2"/>
  <c r="AU1311" i="2"/>
  <c r="AU1310" i="2"/>
  <c r="AU1309" i="2"/>
  <c r="AU1308" i="2"/>
  <c r="AU1307" i="2"/>
  <c r="AU1306" i="2"/>
  <c r="AU1305" i="2"/>
  <c r="AU1304" i="2"/>
  <c r="AU1303" i="2"/>
  <c r="AU1302" i="2"/>
  <c r="AU1301" i="2"/>
  <c r="AU1300" i="2"/>
  <c r="AU1299" i="2"/>
  <c r="AU1298" i="2"/>
  <c r="AU1297" i="2"/>
  <c r="AU1296" i="2"/>
  <c r="AU1295" i="2"/>
  <c r="AU1294" i="2"/>
  <c r="AU1293" i="2"/>
  <c r="AU1292" i="2"/>
  <c r="AU1291" i="2"/>
  <c r="AU1290" i="2"/>
  <c r="AU1289" i="2"/>
  <c r="AU1288" i="2"/>
  <c r="AU1287" i="2"/>
  <c r="AU1286" i="2"/>
  <c r="AU1285" i="2"/>
  <c r="AU1284" i="2"/>
  <c r="AU1283" i="2"/>
  <c r="AU1282" i="2"/>
  <c r="AU1281" i="2"/>
  <c r="AU1280" i="2"/>
  <c r="AU1279" i="2"/>
  <c r="AU1278" i="2"/>
  <c r="AU1277" i="2"/>
  <c r="AU1276" i="2"/>
  <c r="AU1275" i="2"/>
  <c r="AU1274" i="2"/>
  <c r="AU1273" i="2"/>
  <c r="AU1272" i="2"/>
  <c r="AU1271" i="2"/>
  <c r="AU1270" i="2"/>
  <c r="AU1269" i="2"/>
  <c r="AU1268" i="2"/>
  <c r="AU1267" i="2"/>
  <c r="AU1266" i="2"/>
  <c r="AU1265" i="2"/>
  <c r="AU1264" i="2"/>
  <c r="AU1263" i="2"/>
  <c r="AU1262" i="2"/>
  <c r="AU1261" i="2"/>
  <c r="AU1260" i="2"/>
  <c r="AU1259" i="2"/>
  <c r="AU1258" i="2"/>
  <c r="AU1257" i="2"/>
  <c r="AU1256" i="2"/>
  <c r="AU1255" i="2"/>
  <c r="AU1254" i="2"/>
  <c r="AU1253" i="2"/>
  <c r="AU1252" i="2"/>
  <c r="AU1251" i="2"/>
  <c r="AU1250" i="2"/>
  <c r="AU1249" i="2"/>
  <c r="AU1248" i="2"/>
  <c r="AU1247" i="2"/>
  <c r="AU1246" i="2"/>
  <c r="AU1245" i="2"/>
  <c r="AU1244" i="2"/>
  <c r="AU1243" i="2"/>
  <c r="AU1242" i="2"/>
  <c r="AU1241" i="2"/>
  <c r="AU1240" i="2"/>
  <c r="AU1239" i="2"/>
  <c r="AU1238" i="2"/>
  <c r="AU1237" i="2"/>
  <c r="AU1236" i="2"/>
  <c r="AU1235" i="2"/>
  <c r="AU1234" i="2"/>
  <c r="AU1233" i="2"/>
  <c r="AU1232" i="2"/>
  <c r="AU1231" i="2"/>
  <c r="AU1230" i="2"/>
  <c r="AU1229" i="2"/>
  <c r="AU1228" i="2"/>
  <c r="AU1227" i="2"/>
  <c r="AU1226" i="2"/>
  <c r="AU1225" i="2"/>
  <c r="AU1224" i="2"/>
  <c r="AU1223" i="2"/>
  <c r="AU1222" i="2"/>
  <c r="AU1221" i="2"/>
  <c r="AU1220" i="2"/>
  <c r="AU1219" i="2"/>
  <c r="AU1218" i="2"/>
  <c r="AU1217" i="2"/>
  <c r="AU1216" i="2"/>
  <c r="AU1215" i="2"/>
  <c r="AU1214" i="2"/>
  <c r="AU1213" i="2"/>
  <c r="AU1212" i="2"/>
  <c r="AU1211" i="2"/>
  <c r="AU1210" i="2"/>
  <c r="AU1209" i="2"/>
  <c r="AU1208" i="2"/>
  <c r="AU1207" i="2"/>
  <c r="AU1206" i="2"/>
  <c r="AU1205" i="2"/>
  <c r="AU1204" i="2"/>
  <c r="AU1203" i="2"/>
  <c r="AU1202" i="2"/>
  <c r="AU1201" i="2"/>
  <c r="AU1200" i="2"/>
  <c r="AU1199" i="2"/>
  <c r="AU1198" i="2"/>
  <c r="AU1197" i="2"/>
  <c r="AU1196" i="2"/>
  <c r="AU1195" i="2"/>
  <c r="AU1194" i="2"/>
  <c r="AU1193" i="2"/>
  <c r="AU1192" i="2"/>
  <c r="AU1191" i="2"/>
  <c r="AU1190" i="2"/>
  <c r="AU1189" i="2"/>
  <c r="AU1188" i="2"/>
  <c r="AU1187" i="2"/>
  <c r="AU1186" i="2"/>
  <c r="AU1185" i="2"/>
  <c r="AU1184" i="2"/>
  <c r="AU1183" i="2"/>
  <c r="AU1182" i="2"/>
  <c r="AU1181" i="2"/>
  <c r="AU1180" i="2"/>
  <c r="AU1179" i="2"/>
  <c r="AU1178" i="2"/>
  <c r="AU1177" i="2"/>
  <c r="AU1176" i="2"/>
  <c r="AU1175" i="2"/>
  <c r="AU1174" i="2"/>
  <c r="AU1173" i="2"/>
  <c r="AU1172" i="2"/>
  <c r="AU1171" i="2"/>
  <c r="AU1170" i="2"/>
  <c r="AU1169" i="2"/>
  <c r="AU1168" i="2"/>
  <c r="AU1167" i="2"/>
  <c r="AU1166" i="2"/>
  <c r="AU1165" i="2"/>
  <c r="AU1164" i="2"/>
  <c r="AU1163" i="2"/>
  <c r="AU1162" i="2"/>
  <c r="AU1161" i="2"/>
  <c r="AU1160" i="2"/>
  <c r="AU1159" i="2"/>
  <c r="AU1158" i="2"/>
  <c r="AU1157" i="2"/>
  <c r="AU1156" i="2"/>
  <c r="AU1155" i="2"/>
  <c r="AU1154" i="2"/>
  <c r="AU1153" i="2"/>
  <c r="AU1152" i="2"/>
  <c r="AU1151" i="2"/>
  <c r="AU1150" i="2"/>
  <c r="AU1149" i="2"/>
  <c r="AU1148" i="2"/>
  <c r="AU1147" i="2"/>
  <c r="AU1146" i="2"/>
  <c r="AU1145" i="2"/>
  <c r="AU1144" i="2"/>
  <c r="AU1143" i="2"/>
  <c r="AU1142" i="2"/>
  <c r="AU1141" i="2"/>
  <c r="AU1140" i="2"/>
  <c r="AU1139" i="2"/>
  <c r="AU1138" i="2"/>
  <c r="AU1137" i="2"/>
  <c r="AU1136" i="2"/>
  <c r="AU1135" i="2"/>
  <c r="AU1134" i="2"/>
  <c r="AU1133" i="2"/>
  <c r="AU1132" i="2"/>
  <c r="AU1131" i="2"/>
  <c r="AU1130" i="2"/>
  <c r="AU1129" i="2"/>
  <c r="AU1128" i="2"/>
  <c r="AU1127" i="2"/>
  <c r="AU1126" i="2"/>
  <c r="AU1125" i="2"/>
  <c r="AU1124" i="2"/>
  <c r="AU1123" i="2"/>
  <c r="AU1122" i="2"/>
  <c r="AU1121" i="2"/>
  <c r="AU1120" i="2"/>
  <c r="AU1119" i="2"/>
  <c r="AU1118" i="2"/>
  <c r="AU1117" i="2"/>
  <c r="AU1116" i="2"/>
  <c r="AU1115" i="2"/>
  <c r="AU1114" i="2"/>
  <c r="AU1113" i="2"/>
  <c r="AU1112" i="2"/>
  <c r="AU1111" i="2"/>
  <c r="AU1110" i="2"/>
  <c r="AU1109" i="2"/>
  <c r="AU1108" i="2"/>
  <c r="AU1107" i="2"/>
  <c r="AU1106" i="2"/>
  <c r="AU1105" i="2"/>
  <c r="AU1104" i="2"/>
  <c r="AU1103" i="2"/>
  <c r="AU1102" i="2"/>
  <c r="AU1101" i="2"/>
  <c r="AU1100" i="2"/>
  <c r="AU1099" i="2"/>
  <c r="AU1098" i="2"/>
  <c r="AU1097" i="2"/>
  <c r="AU1096" i="2"/>
  <c r="AU1095" i="2"/>
  <c r="AU1094" i="2"/>
  <c r="AU1093" i="2"/>
  <c r="AU1092" i="2"/>
  <c r="AU1091" i="2"/>
  <c r="AU1090" i="2"/>
  <c r="AU1089" i="2"/>
  <c r="AU1088" i="2"/>
  <c r="AU1087" i="2"/>
  <c r="AU1086" i="2"/>
  <c r="AU1085" i="2"/>
  <c r="AU1084" i="2"/>
  <c r="AU1083" i="2"/>
  <c r="AU1082" i="2"/>
  <c r="AU1081" i="2"/>
  <c r="AU1080" i="2"/>
  <c r="AU1079" i="2"/>
  <c r="AU1078" i="2"/>
  <c r="AU1077" i="2"/>
  <c r="AU1076" i="2"/>
  <c r="AU1075" i="2"/>
  <c r="AU1074" i="2"/>
  <c r="AU1073" i="2"/>
  <c r="AU1072" i="2"/>
  <c r="AU1071" i="2"/>
  <c r="AU1070" i="2"/>
  <c r="AU1069" i="2"/>
  <c r="AU1068" i="2"/>
  <c r="AU1067" i="2"/>
  <c r="AU1066" i="2"/>
  <c r="AU1065" i="2"/>
  <c r="AU1064" i="2"/>
  <c r="AU1063" i="2"/>
  <c r="AU1062" i="2"/>
  <c r="AU1061" i="2"/>
  <c r="AU1060" i="2"/>
  <c r="AU1059" i="2"/>
  <c r="AU1058" i="2"/>
  <c r="AU1057" i="2"/>
  <c r="AU1056" i="2"/>
  <c r="AU1055" i="2"/>
  <c r="AU1054" i="2"/>
  <c r="AU1053" i="2"/>
  <c r="AU1052" i="2"/>
  <c r="AU1051" i="2"/>
  <c r="AU1050" i="2"/>
  <c r="AU1049" i="2"/>
  <c r="AU1048" i="2"/>
  <c r="AU1047" i="2"/>
  <c r="AU1046" i="2"/>
  <c r="AU1045" i="2"/>
  <c r="AU1044" i="2"/>
  <c r="AU1043" i="2"/>
  <c r="AU1042" i="2"/>
  <c r="AU1041" i="2"/>
  <c r="AU1040" i="2"/>
  <c r="AU1039" i="2"/>
  <c r="AU1038" i="2"/>
  <c r="AU1037" i="2"/>
  <c r="AU1036" i="2"/>
  <c r="AU1035" i="2"/>
  <c r="AU1034" i="2"/>
  <c r="AU1033" i="2"/>
  <c r="AU1032" i="2"/>
  <c r="AU1031" i="2"/>
  <c r="AU1030" i="2"/>
  <c r="AU1029" i="2"/>
  <c r="AU1028" i="2"/>
  <c r="AU1027" i="2"/>
  <c r="AU1026" i="2"/>
  <c r="AU1025" i="2"/>
  <c r="AU1024" i="2"/>
  <c r="AU1023" i="2"/>
  <c r="AU1022" i="2"/>
  <c r="AU1021" i="2"/>
  <c r="AU1020" i="2"/>
  <c r="AU1019" i="2"/>
  <c r="AU1018" i="2"/>
  <c r="AU1017" i="2"/>
  <c r="AU1016" i="2"/>
  <c r="AU1015" i="2"/>
  <c r="AU1014" i="2"/>
  <c r="AU1013" i="2"/>
  <c r="AU1012" i="2"/>
  <c r="AU1011" i="2"/>
  <c r="AU1010" i="2"/>
  <c r="AU1009" i="2"/>
  <c r="AU1008" i="2"/>
  <c r="AU1007" i="2"/>
  <c r="AU1006" i="2"/>
  <c r="AU1005" i="2"/>
  <c r="AU1004" i="2"/>
  <c r="AU1003" i="2"/>
  <c r="AU1002" i="2"/>
  <c r="AU1001" i="2"/>
  <c r="AU1000" i="2"/>
  <c r="AU999" i="2"/>
  <c r="AU998" i="2"/>
  <c r="AU997" i="2"/>
  <c r="AU996" i="2"/>
  <c r="AU995" i="2"/>
  <c r="AU994" i="2"/>
  <c r="AU993" i="2"/>
  <c r="AU992" i="2"/>
  <c r="AU991" i="2"/>
  <c r="AU990" i="2"/>
  <c r="AU989" i="2"/>
  <c r="AU988" i="2"/>
  <c r="AU987" i="2"/>
  <c r="AU986" i="2"/>
  <c r="AU985" i="2"/>
  <c r="AU984" i="2"/>
  <c r="AU983" i="2"/>
  <c r="AU982" i="2"/>
  <c r="AU981" i="2"/>
  <c r="AU980" i="2"/>
  <c r="AU979" i="2"/>
  <c r="AU978" i="2"/>
  <c r="AU977" i="2"/>
  <c r="AU976" i="2"/>
  <c r="AU975" i="2"/>
  <c r="AU974" i="2"/>
  <c r="AU973" i="2"/>
  <c r="AU972" i="2"/>
  <c r="AU971" i="2"/>
  <c r="AU970" i="2"/>
  <c r="AU969" i="2"/>
  <c r="AU968" i="2"/>
  <c r="AU967" i="2"/>
  <c r="AU966" i="2"/>
  <c r="AU965" i="2"/>
  <c r="AU964" i="2"/>
  <c r="AU963" i="2"/>
  <c r="AU962" i="2"/>
  <c r="AU961" i="2"/>
  <c r="AU960" i="2"/>
  <c r="AU959" i="2"/>
  <c r="AU958" i="2"/>
  <c r="AU957" i="2"/>
  <c r="AU956" i="2"/>
  <c r="AU955" i="2"/>
  <c r="AU954" i="2"/>
  <c r="AU953" i="2"/>
  <c r="AU952" i="2"/>
  <c r="AU951" i="2"/>
  <c r="AU950" i="2"/>
  <c r="AU949" i="2"/>
  <c r="AU948" i="2"/>
  <c r="AU947" i="2"/>
  <c r="AU946" i="2"/>
  <c r="AU945" i="2"/>
  <c r="AU944" i="2"/>
  <c r="AU943" i="2"/>
  <c r="AU942" i="2"/>
  <c r="AU941" i="2"/>
  <c r="AU940" i="2"/>
  <c r="AU939" i="2"/>
  <c r="AU938" i="2"/>
  <c r="AU937" i="2"/>
  <c r="AU936" i="2"/>
  <c r="AU935" i="2"/>
  <c r="AU934" i="2"/>
  <c r="AU933" i="2"/>
  <c r="AU932" i="2"/>
  <c r="AU931" i="2"/>
  <c r="AU930" i="2"/>
  <c r="AU929" i="2"/>
  <c r="AU928" i="2"/>
  <c r="AU927" i="2"/>
  <c r="AU926" i="2"/>
  <c r="AU925" i="2"/>
  <c r="AU924" i="2"/>
  <c r="AU923" i="2"/>
  <c r="AU922" i="2"/>
  <c r="AU921" i="2"/>
  <c r="AU920" i="2"/>
  <c r="AU919" i="2"/>
  <c r="AU918" i="2"/>
  <c r="AU917" i="2"/>
  <c r="AU916" i="2"/>
  <c r="AU915" i="2"/>
  <c r="AU914" i="2"/>
  <c r="AU913" i="2"/>
  <c r="AU912" i="2"/>
  <c r="AU911" i="2"/>
  <c r="AU910" i="2"/>
  <c r="AU909" i="2"/>
  <c r="AU908" i="2"/>
  <c r="AU907" i="2"/>
  <c r="AU906" i="2"/>
  <c r="AU905" i="2"/>
  <c r="AU904" i="2"/>
  <c r="AU903" i="2"/>
  <c r="AU902" i="2"/>
  <c r="AU901" i="2"/>
  <c r="AU900" i="2"/>
  <c r="AU899" i="2"/>
  <c r="AU898" i="2"/>
  <c r="AU897" i="2"/>
  <c r="AU896" i="2"/>
  <c r="AU895" i="2"/>
  <c r="AU894" i="2"/>
  <c r="AU893" i="2"/>
  <c r="AU892" i="2"/>
  <c r="AU891" i="2"/>
  <c r="AU890" i="2"/>
  <c r="AU889" i="2"/>
  <c r="AU888" i="2"/>
  <c r="AU887" i="2"/>
  <c r="AU886" i="2"/>
  <c r="AU885" i="2"/>
  <c r="AU884" i="2"/>
  <c r="AU883" i="2"/>
  <c r="AU882" i="2"/>
  <c r="AU881" i="2"/>
  <c r="AU880" i="2"/>
  <c r="AU879" i="2"/>
  <c r="AU878" i="2"/>
  <c r="AU877" i="2"/>
  <c r="AU876" i="2"/>
  <c r="AU875" i="2"/>
  <c r="AU874" i="2"/>
  <c r="AU873" i="2"/>
  <c r="AU872" i="2"/>
  <c r="AU871" i="2"/>
  <c r="AU870" i="2"/>
  <c r="AU869" i="2"/>
  <c r="AU868" i="2"/>
  <c r="AU867" i="2"/>
  <c r="AU866" i="2"/>
  <c r="AU865" i="2"/>
  <c r="AU864" i="2"/>
  <c r="AU863" i="2"/>
  <c r="AU862" i="2"/>
  <c r="AU861" i="2"/>
  <c r="AU860" i="2"/>
  <c r="AU859" i="2"/>
  <c r="AU858" i="2"/>
  <c r="AU857" i="2"/>
  <c r="AU856" i="2"/>
  <c r="AU855" i="2"/>
  <c r="AU854" i="2"/>
  <c r="AU853" i="2"/>
  <c r="AU852" i="2"/>
  <c r="AU851" i="2"/>
  <c r="AU850" i="2"/>
  <c r="AU849" i="2"/>
  <c r="AU848" i="2"/>
  <c r="AU847" i="2"/>
  <c r="AU846" i="2"/>
  <c r="AU845" i="2"/>
  <c r="AU844" i="2"/>
  <c r="AU843" i="2"/>
  <c r="AU842" i="2"/>
  <c r="AU841" i="2"/>
  <c r="AU840" i="2"/>
  <c r="AU839" i="2"/>
  <c r="AU838" i="2"/>
  <c r="AU837" i="2"/>
  <c r="AU836" i="2"/>
  <c r="AU835" i="2"/>
  <c r="AU834" i="2"/>
  <c r="AU833" i="2"/>
  <c r="AU832" i="2"/>
  <c r="AU831" i="2"/>
  <c r="AU830" i="2"/>
  <c r="AU829" i="2"/>
  <c r="AU828" i="2"/>
  <c r="AU827" i="2"/>
  <c r="AU826" i="2"/>
  <c r="AU825" i="2"/>
  <c r="AU824" i="2"/>
  <c r="AU823" i="2"/>
  <c r="AU822" i="2"/>
  <c r="AU821" i="2"/>
  <c r="AU820" i="2"/>
  <c r="AU819" i="2"/>
  <c r="AU818" i="2"/>
  <c r="AU817" i="2"/>
  <c r="AU816" i="2"/>
  <c r="AU815" i="2"/>
  <c r="AU814" i="2"/>
  <c r="AU813" i="2"/>
  <c r="AU812" i="2"/>
  <c r="AU811" i="2"/>
  <c r="AU810" i="2"/>
  <c r="AU809" i="2"/>
  <c r="AU808" i="2"/>
  <c r="AU807" i="2"/>
  <c r="AU806" i="2"/>
  <c r="AU805" i="2"/>
  <c r="AU804" i="2"/>
  <c r="AU803" i="2"/>
  <c r="AU802" i="2"/>
  <c r="AU801" i="2"/>
  <c r="AU800" i="2"/>
  <c r="AU799" i="2"/>
  <c r="AU798" i="2"/>
  <c r="AU797" i="2"/>
  <c r="AU796" i="2"/>
  <c r="AU795" i="2"/>
  <c r="AU794" i="2"/>
  <c r="AU793" i="2"/>
  <c r="AU792" i="2"/>
  <c r="AU791" i="2"/>
  <c r="AU790" i="2"/>
  <c r="AU789" i="2"/>
  <c r="AU788" i="2"/>
  <c r="AU787" i="2"/>
  <c r="AU786" i="2"/>
  <c r="AU785" i="2"/>
  <c r="AU784" i="2"/>
  <c r="AU783" i="2"/>
  <c r="AU782" i="2"/>
  <c r="AU781" i="2"/>
  <c r="AU780" i="2"/>
  <c r="AU779" i="2"/>
  <c r="AU778" i="2"/>
  <c r="AU777" i="2"/>
  <c r="AU776" i="2"/>
  <c r="AU775" i="2"/>
  <c r="AU774" i="2"/>
  <c r="AU773" i="2"/>
  <c r="AU772" i="2"/>
  <c r="AU771" i="2"/>
  <c r="AU770" i="2"/>
  <c r="AU769" i="2"/>
  <c r="AU768" i="2"/>
  <c r="AU767" i="2"/>
  <c r="AU766" i="2"/>
  <c r="AU765" i="2"/>
  <c r="AU764" i="2"/>
  <c r="AU763" i="2"/>
  <c r="AU762" i="2"/>
  <c r="AU761" i="2"/>
  <c r="AU760" i="2"/>
  <c r="AU759" i="2"/>
  <c r="AU758" i="2"/>
  <c r="AU757" i="2"/>
  <c r="AU756" i="2"/>
  <c r="AU755" i="2"/>
  <c r="AU754" i="2"/>
  <c r="AU753" i="2"/>
  <c r="AU752" i="2"/>
  <c r="AU751" i="2"/>
  <c r="AU750" i="2"/>
  <c r="AU749" i="2"/>
  <c r="AU748" i="2"/>
  <c r="AU747" i="2"/>
  <c r="AU746" i="2"/>
  <c r="AU745" i="2"/>
  <c r="AU744" i="2"/>
  <c r="AU743" i="2"/>
  <c r="AU742" i="2"/>
  <c r="AU741" i="2"/>
  <c r="AU740" i="2"/>
  <c r="AU739" i="2"/>
  <c r="AU738" i="2"/>
  <c r="AU737" i="2"/>
  <c r="AU736" i="2"/>
  <c r="AU735" i="2"/>
  <c r="AU734" i="2"/>
  <c r="AU733" i="2"/>
  <c r="AU732" i="2"/>
  <c r="AU731" i="2"/>
  <c r="AU730" i="2"/>
  <c r="AU729" i="2"/>
  <c r="AU728" i="2"/>
  <c r="AU727" i="2"/>
  <c r="AU726" i="2"/>
  <c r="AU725" i="2"/>
  <c r="AU724" i="2"/>
  <c r="AU723" i="2"/>
  <c r="AU722" i="2"/>
  <c r="AU721" i="2"/>
  <c r="AU720" i="2"/>
  <c r="AU719" i="2"/>
  <c r="AU718" i="2"/>
  <c r="AU717" i="2"/>
  <c r="AU716" i="2"/>
  <c r="AU715" i="2"/>
  <c r="AU714" i="2"/>
  <c r="AU713" i="2"/>
  <c r="AU712" i="2"/>
  <c r="AU711" i="2"/>
  <c r="AU710" i="2"/>
  <c r="AU709" i="2"/>
  <c r="AU708" i="2"/>
  <c r="AU707" i="2"/>
  <c r="AU706" i="2"/>
  <c r="AU705" i="2"/>
  <c r="AU704" i="2"/>
  <c r="AU703" i="2"/>
  <c r="AU702" i="2"/>
  <c r="AU701" i="2"/>
  <c r="AU700" i="2"/>
  <c r="AU699" i="2"/>
  <c r="AU698" i="2"/>
  <c r="AU697" i="2"/>
  <c r="AU696" i="2"/>
  <c r="AU695" i="2"/>
  <c r="AU694" i="2"/>
  <c r="AU693" i="2"/>
  <c r="AU692" i="2"/>
  <c r="AU691" i="2"/>
  <c r="AU690" i="2"/>
  <c r="AU689" i="2"/>
  <c r="AU688" i="2"/>
  <c r="AU687" i="2"/>
  <c r="AU686" i="2"/>
  <c r="AU685" i="2"/>
  <c r="AU684" i="2"/>
  <c r="AU683" i="2"/>
  <c r="AU682" i="2"/>
  <c r="AU681" i="2"/>
  <c r="AU680" i="2"/>
  <c r="AU679" i="2"/>
  <c r="AU678" i="2"/>
  <c r="AU677" i="2"/>
  <c r="AU676" i="2"/>
  <c r="AU675" i="2"/>
  <c r="AU674" i="2"/>
  <c r="AU673" i="2"/>
  <c r="AU672" i="2"/>
  <c r="AU671" i="2"/>
  <c r="AU670" i="2"/>
  <c r="AU669" i="2"/>
  <c r="AU668" i="2"/>
  <c r="AU667" i="2"/>
  <c r="AU666" i="2"/>
  <c r="AU665" i="2"/>
  <c r="AU664" i="2"/>
  <c r="AU663" i="2"/>
  <c r="AU662" i="2"/>
  <c r="AU661" i="2"/>
  <c r="AU660" i="2"/>
  <c r="AU659" i="2"/>
  <c r="AU658" i="2"/>
  <c r="AU657" i="2"/>
  <c r="AU656" i="2"/>
  <c r="AU655" i="2"/>
  <c r="AU654" i="2"/>
  <c r="AU653" i="2"/>
  <c r="AU652" i="2"/>
  <c r="AU651" i="2"/>
  <c r="AU650" i="2"/>
  <c r="AU649" i="2"/>
  <c r="AU648" i="2"/>
  <c r="AU647" i="2"/>
  <c r="AU646" i="2"/>
  <c r="AU645" i="2"/>
  <c r="AU644" i="2"/>
  <c r="AU643" i="2"/>
  <c r="AU642" i="2"/>
  <c r="AU641" i="2"/>
  <c r="AU640" i="2"/>
  <c r="AU639" i="2"/>
  <c r="AU638" i="2"/>
  <c r="AU637" i="2"/>
  <c r="AU636" i="2"/>
  <c r="AU635" i="2"/>
  <c r="AU634" i="2"/>
  <c r="AU633" i="2"/>
  <c r="AU632" i="2"/>
  <c r="AU631" i="2"/>
  <c r="AU630" i="2"/>
  <c r="AU629" i="2"/>
  <c r="AU628" i="2"/>
  <c r="AU627" i="2"/>
  <c r="AU626" i="2"/>
  <c r="AU625" i="2"/>
  <c r="AU624" i="2"/>
  <c r="AU623" i="2"/>
  <c r="AU622" i="2"/>
  <c r="AU621" i="2"/>
  <c r="AU620" i="2"/>
  <c r="AU619" i="2"/>
  <c r="AU618" i="2"/>
  <c r="AU617" i="2"/>
  <c r="AU616" i="2"/>
  <c r="AU615" i="2"/>
  <c r="AU614" i="2"/>
  <c r="AU613" i="2"/>
  <c r="AU612" i="2"/>
  <c r="AU611" i="2"/>
  <c r="AU610" i="2"/>
  <c r="AU609" i="2"/>
  <c r="AU608" i="2"/>
  <c r="AU607" i="2"/>
  <c r="AU606" i="2"/>
  <c r="AU605" i="2"/>
  <c r="AU604" i="2"/>
  <c r="AU603" i="2"/>
  <c r="AU602" i="2"/>
  <c r="AU601" i="2"/>
  <c r="AU600" i="2"/>
  <c r="AU599" i="2"/>
  <c r="AU598" i="2"/>
  <c r="AU597" i="2"/>
  <c r="AU596" i="2"/>
  <c r="AU595" i="2"/>
  <c r="AU594" i="2"/>
  <c r="AU593" i="2"/>
  <c r="AU592" i="2"/>
  <c r="AU591" i="2"/>
  <c r="AU590" i="2"/>
  <c r="AU589" i="2"/>
  <c r="AU588" i="2"/>
  <c r="AU587" i="2"/>
  <c r="AU586" i="2"/>
  <c r="AU585" i="2"/>
  <c r="AU584" i="2"/>
  <c r="AU583" i="2"/>
  <c r="AU582" i="2"/>
  <c r="AU581" i="2"/>
  <c r="AU580" i="2"/>
  <c r="AU579" i="2"/>
  <c r="AU578" i="2"/>
  <c r="AU577" i="2"/>
  <c r="AU576" i="2"/>
  <c r="AU575" i="2"/>
  <c r="AU574" i="2"/>
  <c r="AU573" i="2"/>
  <c r="AU572" i="2"/>
  <c r="AU571" i="2"/>
  <c r="AU570" i="2"/>
  <c r="AU569" i="2"/>
  <c r="AU568" i="2"/>
  <c r="AU567" i="2"/>
  <c r="AU566" i="2"/>
  <c r="AU565" i="2"/>
  <c r="AU564" i="2"/>
  <c r="AU563" i="2"/>
  <c r="AU562" i="2"/>
  <c r="AU561" i="2"/>
  <c r="AU560" i="2"/>
  <c r="AU559" i="2"/>
  <c r="AU558" i="2"/>
  <c r="AU557" i="2"/>
  <c r="AU556" i="2"/>
  <c r="AU555" i="2"/>
  <c r="AU554" i="2"/>
  <c r="AU553" i="2"/>
  <c r="AU552" i="2"/>
  <c r="AU551" i="2"/>
  <c r="AU550" i="2"/>
  <c r="AU549" i="2"/>
  <c r="AU548" i="2"/>
  <c r="AU547" i="2"/>
  <c r="AU546" i="2"/>
  <c r="AU545" i="2"/>
  <c r="AU544" i="2"/>
  <c r="AU543" i="2"/>
  <c r="AU542" i="2"/>
  <c r="AU541" i="2"/>
  <c r="AU540" i="2"/>
  <c r="AU539" i="2"/>
  <c r="AU538" i="2"/>
  <c r="AU537" i="2"/>
  <c r="AU536" i="2"/>
  <c r="AU535" i="2"/>
  <c r="AU534" i="2"/>
  <c r="AU533" i="2"/>
  <c r="AU532" i="2"/>
  <c r="AU531" i="2"/>
  <c r="AU530" i="2"/>
  <c r="AU529" i="2"/>
  <c r="AU528" i="2"/>
  <c r="AU527" i="2"/>
  <c r="AU526" i="2"/>
  <c r="AU525" i="2"/>
  <c r="AU524" i="2"/>
  <c r="AU523" i="2"/>
  <c r="AU522" i="2"/>
  <c r="AU521" i="2"/>
  <c r="AU520" i="2"/>
  <c r="AU519" i="2"/>
  <c r="AU518" i="2"/>
  <c r="AU517" i="2"/>
  <c r="AU516" i="2"/>
  <c r="AU515" i="2"/>
  <c r="AU514" i="2"/>
  <c r="AU513" i="2"/>
  <c r="AU512" i="2"/>
  <c r="AU511" i="2"/>
  <c r="AU510" i="2"/>
  <c r="AU509" i="2"/>
  <c r="AU508" i="2"/>
  <c r="AU507" i="2"/>
  <c r="AU506" i="2"/>
  <c r="AU505" i="2"/>
  <c r="AU504" i="2"/>
  <c r="AU503" i="2"/>
  <c r="AU502" i="2"/>
  <c r="AU501" i="2"/>
  <c r="AU500" i="2"/>
  <c r="AU499" i="2"/>
  <c r="AU498" i="2"/>
  <c r="AU497" i="2"/>
  <c r="AU496" i="2"/>
  <c r="AU495" i="2"/>
  <c r="AU494" i="2"/>
  <c r="AU493" i="2"/>
  <c r="AU492" i="2"/>
  <c r="AU491" i="2"/>
  <c r="AU490" i="2"/>
  <c r="AU489" i="2"/>
  <c r="AU488" i="2"/>
  <c r="AU487" i="2"/>
  <c r="AU486" i="2"/>
  <c r="AU485" i="2"/>
  <c r="AU484" i="2"/>
  <c r="AU483" i="2"/>
  <c r="AU482" i="2"/>
  <c r="AU481" i="2"/>
  <c r="AU480" i="2"/>
  <c r="AU479" i="2"/>
  <c r="AU478" i="2"/>
  <c r="AU477" i="2"/>
  <c r="AU476" i="2"/>
  <c r="AU475" i="2"/>
  <c r="AU474" i="2"/>
  <c r="AU473" i="2"/>
  <c r="AU472" i="2"/>
  <c r="AU471" i="2"/>
  <c r="AU470" i="2"/>
  <c r="AU469" i="2"/>
  <c r="AU468" i="2"/>
  <c r="AU467" i="2"/>
  <c r="AU466" i="2"/>
  <c r="AU465" i="2"/>
  <c r="AU464" i="2"/>
  <c r="AU463" i="2"/>
  <c r="AU462" i="2"/>
  <c r="AU461" i="2"/>
  <c r="AU460" i="2"/>
  <c r="AU459" i="2"/>
  <c r="AU458" i="2"/>
  <c r="AU457" i="2"/>
  <c r="AU456" i="2"/>
  <c r="AU455" i="2"/>
  <c r="AU454" i="2"/>
  <c r="AU453" i="2"/>
  <c r="AU452" i="2"/>
  <c r="AU451" i="2"/>
  <c r="AU450" i="2"/>
  <c r="AU449" i="2"/>
  <c r="AU448" i="2"/>
  <c r="AU447" i="2"/>
  <c r="AU446" i="2"/>
  <c r="AU445" i="2"/>
  <c r="AU444" i="2"/>
  <c r="AU443" i="2"/>
  <c r="AU442" i="2"/>
  <c r="AU441" i="2"/>
  <c r="AU440" i="2"/>
  <c r="AU439" i="2"/>
  <c r="AU438" i="2"/>
  <c r="AU437" i="2"/>
  <c r="AU436" i="2"/>
  <c r="AU435" i="2"/>
  <c r="AU434" i="2"/>
  <c r="AU433" i="2"/>
  <c r="AU432" i="2"/>
  <c r="AU431" i="2"/>
  <c r="AU430" i="2"/>
  <c r="AU429" i="2"/>
  <c r="AU428" i="2"/>
  <c r="AU427" i="2"/>
  <c r="AU426" i="2"/>
  <c r="AU425" i="2"/>
  <c r="AU424" i="2"/>
  <c r="AU423" i="2"/>
  <c r="AU422" i="2"/>
  <c r="AU421" i="2"/>
  <c r="AU420" i="2"/>
  <c r="AU419" i="2"/>
  <c r="AU418" i="2"/>
  <c r="AU417" i="2"/>
  <c r="AU416" i="2"/>
  <c r="AU415" i="2"/>
  <c r="AU414" i="2"/>
  <c r="AU413" i="2"/>
  <c r="AU412" i="2"/>
  <c r="AU411" i="2"/>
  <c r="AU410" i="2"/>
  <c r="AU409" i="2"/>
  <c r="AU408" i="2"/>
  <c r="AU407" i="2"/>
  <c r="AU406" i="2"/>
  <c r="AU405" i="2"/>
  <c r="AU404" i="2"/>
  <c r="AU403" i="2"/>
  <c r="AU402" i="2"/>
  <c r="AU401" i="2"/>
  <c r="AU400" i="2"/>
  <c r="AU399" i="2"/>
  <c r="AU398" i="2"/>
  <c r="AU397" i="2"/>
  <c r="AU396" i="2"/>
  <c r="AU395" i="2"/>
  <c r="AU394" i="2"/>
  <c r="AU393" i="2"/>
  <c r="AU392" i="2"/>
  <c r="AU391" i="2"/>
  <c r="AU390" i="2"/>
  <c r="AU389" i="2"/>
  <c r="AU388" i="2"/>
  <c r="AU387" i="2"/>
  <c r="AU386" i="2"/>
  <c r="AU385" i="2"/>
  <c r="AU384" i="2"/>
  <c r="AU383" i="2"/>
  <c r="AU382" i="2"/>
  <c r="AU381" i="2"/>
  <c r="AU380" i="2"/>
  <c r="AU379" i="2"/>
  <c r="AU378" i="2"/>
  <c r="AU377" i="2"/>
  <c r="AU376" i="2"/>
  <c r="AU375" i="2"/>
  <c r="AU374" i="2"/>
  <c r="AU373" i="2"/>
  <c r="AU372" i="2"/>
  <c r="AU371" i="2"/>
  <c r="AU370" i="2"/>
  <c r="AU369" i="2"/>
  <c r="AU368" i="2"/>
  <c r="AU367" i="2"/>
  <c r="AU366" i="2"/>
  <c r="AU365" i="2"/>
  <c r="AU364" i="2"/>
  <c r="AU363" i="2"/>
  <c r="AU362" i="2"/>
  <c r="AU361" i="2"/>
  <c r="AU360" i="2"/>
  <c r="AU359" i="2"/>
  <c r="AU358" i="2"/>
  <c r="AU357" i="2"/>
  <c r="AU356" i="2"/>
  <c r="AU355" i="2"/>
  <c r="AU354" i="2"/>
  <c r="AU353" i="2"/>
  <c r="AU352" i="2"/>
  <c r="AU351" i="2"/>
  <c r="AU350" i="2"/>
  <c r="AU349" i="2"/>
  <c r="AU348" i="2"/>
  <c r="AU347" i="2"/>
  <c r="AU346" i="2"/>
  <c r="AU345" i="2"/>
  <c r="AU344" i="2"/>
  <c r="AU343" i="2"/>
  <c r="AU342" i="2"/>
  <c r="AU341" i="2"/>
  <c r="AU340" i="2"/>
  <c r="AU339" i="2"/>
  <c r="AU338" i="2"/>
  <c r="AU337" i="2"/>
  <c r="AU336" i="2"/>
  <c r="AU335" i="2"/>
  <c r="AU334" i="2"/>
  <c r="AU333" i="2"/>
  <c r="AU332" i="2"/>
  <c r="AU331" i="2"/>
  <c r="AU330" i="2"/>
  <c r="AU329" i="2"/>
  <c r="AU328" i="2"/>
  <c r="AU327" i="2"/>
  <c r="AU326" i="2"/>
  <c r="AU325" i="2"/>
  <c r="AU324" i="2"/>
  <c r="AU323" i="2"/>
  <c r="AU322" i="2"/>
  <c r="AU321" i="2"/>
  <c r="AU320" i="2"/>
  <c r="AU319" i="2"/>
  <c r="AU318" i="2"/>
  <c r="AU317" i="2"/>
  <c r="AU316" i="2"/>
  <c r="AU315" i="2"/>
  <c r="AU314" i="2"/>
  <c r="AU313" i="2"/>
  <c r="AU312" i="2"/>
  <c r="AU311" i="2"/>
  <c r="AU310" i="2"/>
  <c r="AU309" i="2"/>
  <c r="AU308" i="2"/>
  <c r="AU307" i="2"/>
  <c r="AU306" i="2"/>
  <c r="AU305" i="2"/>
  <c r="AU304" i="2"/>
  <c r="AU303" i="2"/>
  <c r="AU302" i="2"/>
  <c r="AU301" i="2"/>
  <c r="AU300" i="2"/>
  <c r="AU299" i="2"/>
  <c r="AU298" i="2"/>
  <c r="AU297" i="2"/>
  <c r="AU296" i="2"/>
  <c r="AU295" i="2"/>
  <c r="AU294" i="2"/>
  <c r="AU293" i="2"/>
  <c r="AU292" i="2"/>
  <c r="AU291" i="2"/>
  <c r="AU290" i="2"/>
  <c r="AU289" i="2"/>
  <c r="AU288" i="2"/>
  <c r="AU287" i="2"/>
  <c r="AU286" i="2"/>
  <c r="AU285" i="2"/>
  <c r="AU284" i="2"/>
  <c r="AU283" i="2"/>
  <c r="AU282" i="2"/>
  <c r="AU281" i="2"/>
  <c r="AU280" i="2"/>
  <c r="AU279" i="2"/>
  <c r="AU278" i="2"/>
  <c r="AU277" i="2"/>
  <c r="AU276" i="2"/>
  <c r="AU275" i="2"/>
  <c r="AU274" i="2"/>
  <c r="AU273" i="2"/>
  <c r="AU272" i="2"/>
  <c r="AU271" i="2"/>
  <c r="AU270" i="2"/>
  <c r="AU269" i="2"/>
  <c r="AU268" i="2"/>
  <c r="AU267" i="2"/>
  <c r="AU266" i="2"/>
  <c r="AU265" i="2"/>
  <c r="AU264" i="2"/>
  <c r="AU263" i="2"/>
  <c r="AU262" i="2"/>
  <c r="AU261" i="2"/>
  <c r="AU260" i="2"/>
  <c r="AU259" i="2"/>
  <c r="AU258" i="2"/>
  <c r="AU257" i="2"/>
  <c r="AU256" i="2"/>
  <c r="AU255" i="2"/>
  <c r="AU254" i="2"/>
  <c r="AU253" i="2"/>
  <c r="AU252" i="2"/>
  <c r="AU251" i="2"/>
  <c r="AU250" i="2"/>
  <c r="AU249" i="2"/>
  <c r="AU248" i="2"/>
  <c r="AU247" i="2"/>
  <c r="AU246" i="2"/>
  <c r="AU245" i="2"/>
  <c r="AU244" i="2"/>
  <c r="AU243" i="2"/>
  <c r="AU242" i="2"/>
  <c r="AU241" i="2"/>
  <c r="AU240" i="2"/>
  <c r="AU239" i="2"/>
  <c r="AU238" i="2"/>
  <c r="AU237" i="2"/>
  <c r="AU236" i="2"/>
  <c r="AU235" i="2"/>
  <c r="AU234" i="2"/>
  <c r="AU233" i="2"/>
  <c r="AU232" i="2"/>
  <c r="AU231" i="2"/>
  <c r="AU230" i="2"/>
  <c r="AU229" i="2"/>
  <c r="AU228" i="2"/>
  <c r="AU227" i="2"/>
  <c r="AU226" i="2"/>
  <c r="AU225" i="2"/>
  <c r="AU224" i="2"/>
  <c r="AU223" i="2"/>
  <c r="AU222" i="2"/>
  <c r="AU221" i="2"/>
  <c r="AU220" i="2"/>
  <c r="AU219" i="2"/>
  <c r="AU218" i="2"/>
  <c r="AU217" i="2"/>
  <c r="AU216" i="2"/>
  <c r="AU215" i="2"/>
  <c r="AU214" i="2"/>
  <c r="AU213" i="2"/>
  <c r="AU212" i="2"/>
  <c r="AU211" i="2"/>
  <c r="AU210" i="2"/>
  <c r="AU209" i="2"/>
  <c r="AU208" i="2"/>
  <c r="AU207" i="2"/>
  <c r="AU206" i="2"/>
  <c r="AU205" i="2"/>
  <c r="AU204" i="2"/>
  <c r="AU203" i="2"/>
  <c r="AU202" i="2"/>
  <c r="AU201" i="2"/>
  <c r="AU200" i="2"/>
  <c r="AU199" i="2"/>
  <c r="AU198" i="2"/>
  <c r="AU197" i="2"/>
  <c r="AU196" i="2"/>
  <c r="AU195" i="2"/>
  <c r="AU194" i="2"/>
  <c r="AU193" i="2"/>
  <c r="AU192" i="2"/>
  <c r="AU191" i="2"/>
  <c r="AU190" i="2"/>
  <c r="AU189" i="2"/>
  <c r="AU188" i="2"/>
  <c r="AU187" i="2"/>
  <c r="AU186" i="2"/>
  <c r="AU185" i="2"/>
  <c r="AU184" i="2"/>
  <c r="AU183" i="2"/>
  <c r="AU182" i="2"/>
  <c r="AU181" i="2"/>
  <c r="AU180" i="2"/>
  <c r="AU179" i="2"/>
  <c r="AU178" i="2"/>
  <c r="AU177" i="2"/>
  <c r="AU176" i="2"/>
  <c r="AU175" i="2"/>
  <c r="AU174" i="2"/>
  <c r="AU173" i="2"/>
  <c r="AU172" i="2"/>
  <c r="AU171" i="2"/>
  <c r="AU170" i="2"/>
  <c r="AU169" i="2"/>
  <c r="AU168" i="2"/>
  <c r="AU167" i="2"/>
  <c r="AU166" i="2"/>
  <c r="AU165" i="2"/>
  <c r="AU164" i="2"/>
  <c r="AU163" i="2"/>
  <c r="AU162" i="2"/>
  <c r="AU161" i="2"/>
  <c r="AU160" i="2"/>
  <c r="AU159" i="2"/>
  <c r="AU158" i="2"/>
  <c r="AU157" i="2"/>
  <c r="AU156" i="2"/>
  <c r="AU155" i="2"/>
  <c r="AU154" i="2"/>
  <c r="AU153" i="2"/>
  <c r="AU152" i="2"/>
  <c r="AU151" i="2"/>
  <c r="AU150" i="2"/>
  <c r="AU149" i="2"/>
  <c r="AU148" i="2"/>
  <c r="AU147" i="2"/>
  <c r="AU146" i="2"/>
  <c r="AU145" i="2"/>
  <c r="AU144" i="2"/>
  <c r="AU143" i="2"/>
  <c r="AU142" i="2"/>
  <c r="AU141" i="2"/>
  <c r="AU140" i="2"/>
  <c r="AU139" i="2"/>
  <c r="AU138" i="2"/>
  <c r="AU137" i="2"/>
  <c r="AU136" i="2"/>
  <c r="AU135" i="2"/>
  <c r="AU134" i="2"/>
  <c r="AU133" i="2"/>
  <c r="AU132" i="2"/>
  <c r="AU131" i="2"/>
  <c r="AU130" i="2"/>
  <c r="AU129" i="2"/>
  <c r="AU128" i="2"/>
  <c r="AU127" i="2"/>
  <c r="AU126" i="2"/>
  <c r="AU125" i="2"/>
  <c r="AU124" i="2"/>
  <c r="AU123" i="2"/>
  <c r="AU122" i="2"/>
  <c r="AU121" i="2"/>
  <c r="AU120" i="2"/>
  <c r="AU119" i="2"/>
  <c r="AU118" i="2"/>
  <c r="AU117" i="2"/>
  <c r="AU116" i="2"/>
  <c r="AU115" i="2"/>
  <c r="AU114" i="2"/>
  <c r="AU113" i="2"/>
  <c r="AU112" i="2"/>
  <c r="AU111" i="2"/>
  <c r="AU110" i="2"/>
  <c r="AU109" i="2"/>
  <c r="AU108" i="2"/>
  <c r="AU107" i="2"/>
  <c r="AU106" i="2"/>
  <c r="AU105" i="2"/>
  <c r="AU104" i="2"/>
  <c r="AU103" i="2"/>
  <c r="AU102" i="2"/>
  <c r="AU101" i="2"/>
  <c r="AU100" i="2"/>
  <c r="AU99" i="2"/>
  <c r="AU98" i="2"/>
  <c r="AU97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U4" i="2"/>
  <c r="AU3" i="2"/>
  <c r="AU2" i="2"/>
  <c r="AR1914" i="2"/>
  <c r="AQ1914" i="2"/>
  <c r="AR1913" i="2"/>
  <c r="AQ1913" i="2"/>
  <c r="AR1912" i="2"/>
  <c r="AQ1912" i="2"/>
  <c r="AR1911" i="2"/>
  <c r="AQ1911" i="2"/>
  <c r="AR1910" i="2"/>
  <c r="AQ1910" i="2"/>
  <c r="AR1909" i="2"/>
  <c r="AQ1909" i="2"/>
  <c r="AR1908" i="2"/>
  <c r="AQ1908" i="2"/>
  <c r="AR1907" i="2"/>
  <c r="AQ1907" i="2"/>
  <c r="AR1906" i="2"/>
  <c r="AQ1906" i="2"/>
  <c r="AR1905" i="2"/>
  <c r="AQ1905" i="2"/>
  <c r="AR1904" i="2"/>
  <c r="AQ1904" i="2"/>
  <c r="AR1903" i="2"/>
  <c r="AQ1903" i="2"/>
  <c r="AR1902" i="2"/>
  <c r="AQ1902" i="2"/>
  <c r="AR1901" i="2"/>
  <c r="AQ1901" i="2"/>
  <c r="AR1900" i="2"/>
  <c r="AQ1900" i="2"/>
  <c r="AR1899" i="2"/>
  <c r="AQ1899" i="2"/>
  <c r="AR1898" i="2"/>
  <c r="AQ1898" i="2"/>
  <c r="AR1897" i="2"/>
  <c r="AQ1897" i="2"/>
  <c r="AR1896" i="2"/>
  <c r="AQ1896" i="2"/>
  <c r="AR1895" i="2"/>
  <c r="AQ1895" i="2"/>
  <c r="AR1894" i="2"/>
  <c r="AQ1894" i="2"/>
  <c r="AR1893" i="2"/>
  <c r="AQ1893" i="2"/>
  <c r="AR1892" i="2"/>
  <c r="AQ1892" i="2"/>
  <c r="AR1891" i="2"/>
  <c r="AQ1891" i="2"/>
  <c r="AR1890" i="2"/>
  <c r="AQ1890" i="2"/>
  <c r="AR1889" i="2"/>
  <c r="AQ1889" i="2"/>
  <c r="AR1888" i="2"/>
  <c r="AQ1888" i="2"/>
  <c r="AR1887" i="2"/>
  <c r="AQ1887" i="2"/>
  <c r="AR1886" i="2"/>
  <c r="AQ1886" i="2"/>
  <c r="AR1885" i="2"/>
  <c r="AQ1885" i="2"/>
  <c r="AR1884" i="2"/>
  <c r="AQ1884" i="2"/>
  <c r="AR1883" i="2"/>
  <c r="AQ1883" i="2"/>
  <c r="AR1882" i="2"/>
  <c r="AQ1882" i="2"/>
  <c r="AR1881" i="2"/>
  <c r="AQ1881" i="2"/>
  <c r="AR1880" i="2"/>
  <c r="AQ1880" i="2"/>
  <c r="AR1879" i="2"/>
  <c r="AQ1879" i="2"/>
  <c r="AR1878" i="2"/>
  <c r="AQ1878" i="2"/>
  <c r="AR1877" i="2"/>
  <c r="AQ1877" i="2"/>
  <c r="AR1876" i="2"/>
  <c r="AQ1876" i="2"/>
  <c r="AR1875" i="2"/>
  <c r="AQ1875" i="2"/>
  <c r="AR1874" i="2"/>
  <c r="AQ1874" i="2"/>
  <c r="AR1873" i="2"/>
  <c r="AQ1873" i="2"/>
  <c r="AR1872" i="2"/>
  <c r="AQ1872" i="2"/>
  <c r="AR1871" i="2"/>
  <c r="AQ1871" i="2"/>
  <c r="AR1870" i="2"/>
  <c r="AQ1870" i="2"/>
  <c r="AR1869" i="2"/>
  <c r="AQ1869" i="2"/>
  <c r="AR1868" i="2"/>
  <c r="AQ1868" i="2"/>
  <c r="AR1867" i="2"/>
  <c r="AQ1867" i="2"/>
  <c r="AR1866" i="2"/>
  <c r="AQ1866" i="2"/>
  <c r="AR1865" i="2"/>
  <c r="AQ1865" i="2"/>
  <c r="AR1864" i="2"/>
  <c r="AQ1864" i="2"/>
  <c r="AR1863" i="2"/>
  <c r="AQ1863" i="2"/>
  <c r="AR1862" i="2"/>
  <c r="AQ1862" i="2"/>
  <c r="AR1861" i="2"/>
  <c r="AQ1861" i="2"/>
  <c r="AR1860" i="2"/>
  <c r="AQ1860" i="2"/>
  <c r="AR1859" i="2"/>
  <c r="AQ1859" i="2"/>
  <c r="AR1858" i="2"/>
  <c r="AQ1858" i="2"/>
  <c r="AR1857" i="2"/>
  <c r="AQ1857" i="2"/>
  <c r="AR1856" i="2"/>
  <c r="AQ1856" i="2"/>
  <c r="AR1855" i="2"/>
  <c r="AQ1855" i="2"/>
  <c r="AR1854" i="2"/>
  <c r="AQ1854" i="2"/>
  <c r="AR1853" i="2"/>
  <c r="AQ1853" i="2"/>
  <c r="AR1852" i="2"/>
  <c r="AQ1852" i="2"/>
  <c r="AR1851" i="2"/>
  <c r="AQ1851" i="2"/>
  <c r="AR1850" i="2"/>
  <c r="AQ1850" i="2"/>
  <c r="AR1849" i="2"/>
  <c r="AQ1849" i="2"/>
  <c r="AR1848" i="2"/>
  <c r="AQ1848" i="2"/>
  <c r="AR1847" i="2"/>
  <c r="AQ1847" i="2"/>
  <c r="AR1846" i="2"/>
  <c r="AQ1846" i="2"/>
  <c r="AR1845" i="2"/>
  <c r="AQ1845" i="2"/>
  <c r="AR1844" i="2"/>
  <c r="AQ1844" i="2"/>
  <c r="AR1843" i="2"/>
  <c r="AQ1843" i="2"/>
  <c r="AR1842" i="2"/>
  <c r="AQ1842" i="2"/>
  <c r="AR1841" i="2"/>
  <c r="AQ1841" i="2"/>
  <c r="AN1734" i="3"/>
  <c r="AM1734" i="3"/>
  <c r="AN1733" i="3"/>
  <c r="AM1733" i="3"/>
  <c r="AN1732" i="3"/>
  <c r="AM1732" i="3"/>
  <c r="AO1732" i="3" s="1"/>
  <c r="AN1731" i="3"/>
  <c r="AM1731" i="3"/>
  <c r="AN1730" i="3"/>
  <c r="AM1730" i="3"/>
  <c r="AO1730" i="3" s="1"/>
  <c r="AN1729" i="3"/>
  <c r="AM1729" i="3"/>
  <c r="AN1728" i="3"/>
  <c r="AM1728" i="3"/>
  <c r="AN1727" i="3"/>
  <c r="AM1727" i="3"/>
  <c r="AN1726" i="3"/>
  <c r="AM1726" i="3"/>
  <c r="AN1725" i="3"/>
  <c r="AM1725" i="3"/>
  <c r="AN1724" i="3"/>
  <c r="AM1724" i="3"/>
  <c r="AN1723" i="3"/>
  <c r="AM1723" i="3"/>
  <c r="AO1723" i="3" s="1"/>
  <c r="AN1722" i="3"/>
  <c r="AM1722" i="3"/>
  <c r="AN1721" i="3"/>
  <c r="AM1721" i="3"/>
  <c r="AO1721" i="3" s="1"/>
  <c r="AN1720" i="3"/>
  <c r="AM1720" i="3"/>
  <c r="AN1719" i="3"/>
  <c r="AM1719" i="3"/>
  <c r="AN1718" i="3"/>
  <c r="AM1718" i="3"/>
  <c r="AO1718" i="3" s="1"/>
  <c r="AN1717" i="3"/>
  <c r="AM1717" i="3"/>
  <c r="AN1716" i="3"/>
  <c r="AM1716" i="3"/>
  <c r="AO1716" i="3" s="1"/>
  <c r="AN1715" i="3"/>
  <c r="AM1715" i="3"/>
  <c r="AN1714" i="3"/>
  <c r="AM1714" i="3"/>
  <c r="AN1713" i="3"/>
  <c r="AM1713" i="3"/>
  <c r="AO1713" i="3" s="1"/>
  <c r="AN1712" i="3"/>
  <c r="AM1712" i="3"/>
  <c r="AO1712" i="3" s="1"/>
  <c r="AN1711" i="3"/>
  <c r="AM1711" i="3"/>
  <c r="AN1710" i="3"/>
  <c r="AM1710" i="3"/>
  <c r="AN1709" i="3"/>
  <c r="AM1709" i="3"/>
  <c r="AN1708" i="3"/>
  <c r="AM1708" i="3"/>
  <c r="AO1708" i="3" s="1"/>
  <c r="AN1707" i="3"/>
  <c r="AM1707" i="3"/>
  <c r="AN1706" i="3"/>
  <c r="AM1706" i="3"/>
  <c r="AN1705" i="3"/>
  <c r="AM1705" i="3"/>
  <c r="AN1704" i="3"/>
  <c r="AM1704" i="3"/>
  <c r="AN1703" i="3"/>
  <c r="AM1703" i="3"/>
  <c r="AN1702" i="3"/>
  <c r="AM1702" i="3"/>
  <c r="AO1702" i="3" s="1"/>
  <c r="AN1701" i="3"/>
  <c r="AM1701" i="3"/>
  <c r="AN1700" i="3"/>
  <c r="AM1700" i="3"/>
  <c r="AO1700" i="3" s="1"/>
  <c r="AN1699" i="3"/>
  <c r="AM1699" i="3"/>
  <c r="AN1698" i="3"/>
  <c r="AM1698" i="3"/>
  <c r="AN1697" i="3"/>
  <c r="AM1697" i="3"/>
  <c r="AN1696" i="3"/>
  <c r="AM1696" i="3"/>
  <c r="AN1695" i="3"/>
  <c r="AM1695" i="3"/>
  <c r="AN1694" i="3"/>
  <c r="AM1694" i="3"/>
  <c r="AN1693" i="3"/>
  <c r="AM1693" i="3"/>
  <c r="AN1692" i="3"/>
  <c r="AM1692" i="3"/>
  <c r="AN1691" i="3"/>
  <c r="AM1691" i="3"/>
  <c r="AN1690" i="3"/>
  <c r="AM1690" i="3"/>
  <c r="AN1689" i="3"/>
  <c r="AM1689" i="3"/>
  <c r="AO1689" i="3" s="1"/>
  <c r="AN1688" i="3"/>
  <c r="AM1688" i="3"/>
  <c r="AN1687" i="3"/>
  <c r="AM1687" i="3"/>
  <c r="AN1686" i="3"/>
  <c r="AM1686" i="3"/>
  <c r="AN1685" i="3"/>
  <c r="AM1685" i="3"/>
  <c r="AN1684" i="3"/>
  <c r="AM1684" i="3"/>
  <c r="AN1683" i="3"/>
  <c r="AM1683" i="3"/>
  <c r="AN1682" i="3"/>
  <c r="AM1682" i="3"/>
  <c r="AN1681" i="3"/>
  <c r="AM1681" i="3"/>
  <c r="AN1680" i="3"/>
  <c r="AM1680" i="3"/>
  <c r="AN1679" i="3"/>
  <c r="AM1679" i="3"/>
  <c r="AN1678" i="3"/>
  <c r="AM1678" i="3"/>
  <c r="AO1678" i="3" s="1"/>
  <c r="AN1677" i="3"/>
  <c r="AM1677" i="3"/>
  <c r="AN1676" i="3"/>
  <c r="AN1675" i="3"/>
  <c r="AU1675" i="3" s="1"/>
  <c r="AN1674" i="3"/>
  <c r="AN1673" i="3"/>
  <c r="AN1672" i="3"/>
  <c r="AN1671" i="3"/>
  <c r="AN1670" i="3"/>
  <c r="AU1670" i="3" s="1"/>
  <c r="AN1669" i="3"/>
  <c r="AN1668" i="3"/>
  <c r="AU1668" i="3" s="1"/>
  <c r="AN1667" i="3"/>
  <c r="AN1666" i="3"/>
  <c r="AN1665" i="3"/>
  <c r="AN1664" i="3"/>
  <c r="AU1664" i="3" s="1"/>
  <c r="AN1663" i="3"/>
  <c r="AN1662" i="3"/>
  <c r="AN1661" i="3"/>
  <c r="AN1660" i="3"/>
  <c r="AN1659" i="3"/>
  <c r="AN1658" i="3"/>
  <c r="AN1657" i="3"/>
  <c r="AN1656" i="3"/>
  <c r="AN1655" i="3"/>
  <c r="AN1654" i="3"/>
  <c r="AN1653" i="3"/>
  <c r="AN1652" i="3"/>
  <c r="AN1651" i="3"/>
  <c r="AN1650" i="3"/>
  <c r="AN1649" i="3"/>
  <c r="AU1649" i="3" s="1"/>
  <c r="AN1648" i="3"/>
  <c r="AN1647" i="3"/>
  <c r="AU1647" i="3" s="1"/>
  <c r="AN1646" i="3"/>
  <c r="AN1645" i="3"/>
  <c r="AN1644" i="3"/>
  <c r="AN1643" i="3"/>
  <c r="AN1642" i="3"/>
  <c r="AN1641" i="3"/>
  <c r="AN1640" i="3"/>
  <c r="AU1640" i="3" s="1"/>
  <c r="AN1639" i="3"/>
  <c r="AN1638" i="3"/>
  <c r="AN1637" i="3"/>
  <c r="AN1636" i="3"/>
  <c r="AN1635" i="3"/>
  <c r="AN1634" i="3"/>
  <c r="AU1634" i="3" s="1"/>
  <c r="AN1633" i="3"/>
  <c r="AN1632" i="3"/>
  <c r="AN1631" i="3"/>
  <c r="AN1630" i="3"/>
  <c r="AN1629" i="3"/>
  <c r="AN1628" i="3"/>
  <c r="AN1627" i="3"/>
  <c r="AN1626" i="3"/>
  <c r="AU1626" i="3" s="1"/>
  <c r="AN1625" i="3"/>
  <c r="AN1624" i="3"/>
  <c r="AN1623" i="3"/>
  <c r="AN1622" i="3"/>
  <c r="AU1622" i="3" s="1"/>
  <c r="AN1621" i="3"/>
  <c r="AN1620" i="3"/>
  <c r="AU1620" i="3" s="1"/>
  <c r="AN1619" i="3"/>
  <c r="AN1618" i="3"/>
  <c r="AN1617" i="3"/>
  <c r="AU1617" i="3" s="1"/>
  <c r="AN1616" i="3"/>
  <c r="AN1615" i="3"/>
  <c r="AU1615" i="3" s="1"/>
  <c r="AN1614" i="3"/>
  <c r="AN1613" i="3"/>
  <c r="AN1612" i="3"/>
  <c r="AN1611" i="3"/>
  <c r="AN1610" i="3"/>
  <c r="AN1609" i="3"/>
  <c r="AN1608" i="3"/>
  <c r="AN1607" i="3"/>
  <c r="AN1606" i="3"/>
  <c r="AU1606" i="3" s="1"/>
  <c r="AN1605" i="3"/>
  <c r="AN1604" i="3"/>
  <c r="AN1603" i="3"/>
  <c r="AN1602" i="3"/>
  <c r="AU1602" i="3" s="1"/>
  <c r="AN1601" i="3"/>
  <c r="AU1601" i="3" s="1"/>
  <c r="AN1600" i="3"/>
  <c r="AN1599" i="3"/>
  <c r="AU1599" i="3" s="1"/>
  <c r="AN1598" i="3"/>
  <c r="AN1597" i="3"/>
  <c r="AU1597" i="3" s="1"/>
  <c r="AN1596" i="3"/>
  <c r="AN1595" i="3"/>
  <c r="AN1594" i="3"/>
  <c r="AN1593" i="3"/>
  <c r="AN1592" i="3"/>
  <c r="AN1591" i="3"/>
  <c r="AN1590" i="3"/>
  <c r="AN1589" i="3"/>
  <c r="AN1588" i="3"/>
  <c r="AN1587" i="3"/>
  <c r="AN1586" i="3"/>
  <c r="AN1585" i="3"/>
  <c r="AN1584" i="3"/>
  <c r="AN1583" i="3"/>
  <c r="AN1582" i="3"/>
  <c r="AN1581" i="3"/>
  <c r="AN1580" i="3"/>
  <c r="AN1579" i="3"/>
  <c r="AN1578" i="3"/>
  <c r="AN1577" i="3"/>
  <c r="AN1576" i="3"/>
  <c r="AU1576" i="3" s="1"/>
  <c r="AN1575" i="3"/>
  <c r="AN1574" i="3"/>
  <c r="AN1573" i="3"/>
  <c r="AN1572" i="3"/>
  <c r="AN1571" i="3"/>
  <c r="AN1570" i="3"/>
  <c r="AN1569" i="3"/>
  <c r="AN1568" i="3"/>
  <c r="AN1567" i="3"/>
  <c r="AN1566" i="3"/>
  <c r="AN1565" i="3"/>
  <c r="AN1564" i="3"/>
  <c r="AN1563" i="3"/>
  <c r="AU1563" i="3" s="1"/>
  <c r="AN1562" i="3"/>
  <c r="AN1561" i="3"/>
  <c r="AU1561" i="3" s="1"/>
  <c r="AN1560" i="3"/>
  <c r="AN1559" i="3"/>
  <c r="AN1558" i="3"/>
  <c r="AN1557" i="3"/>
  <c r="AN1556" i="3"/>
  <c r="AN1555" i="3"/>
  <c r="AN1554" i="3"/>
  <c r="AU1554" i="3" s="1"/>
  <c r="AN1553" i="3"/>
  <c r="AN1552" i="3"/>
  <c r="AN1551" i="3"/>
  <c r="AN1550" i="3"/>
  <c r="AU1550" i="3" s="1"/>
  <c r="AN1549" i="3"/>
  <c r="AU1549" i="3" s="1"/>
  <c r="AN1548" i="3"/>
  <c r="AN1547" i="3"/>
  <c r="AN1546" i="3"/>
  <c r="AN1545" i="3"/>
  <c r="AU1545" i="3" s="1"/>
  <c r="AN1544" i="3"/>
  <c r="AN1543" i="3"/>
  <c r="AN1542" i="3"/>
  <c r="AN1541" i="3"/>
  <c r="AN1540" i="3"/>
  <c r="AN1539" i="3"/>
  <c r="AN1538" i="3"/>
  <c r="AN1537" i="3"/>
  <c r="AN1536" i="3"/>
  <c r="AN1535" i="3"/>
  <c r="AN1534" i="3"/>
  <c r="AN1533" i="3"/>
  <c r="AN1532" i="3"/>
  <c r="AN1531" i="3"/>
  <c r="AN1530" i="3"/>
  <c r="AN1529" i="3"/>
  <c r="AN1528" i="3"/>
  <c r="AN1527" i="3"/>
  <c r="AN1526" i="3"/>
  <c r="AU1526" i="3" s="1"/>
  <c r="AN1525" i="3"/>
  <c r="AU1525" i="3" s="1"/>
  <c r="AN1524" i="3"/>
  <c r="AN1523" i="3"/>
  <c r="AN1522" i="3"/>
  <c r="AN1521" i="3"/>
  <c r="AN1520" i="3"/>
  <c r="AN1519" i="3"/>
  <c r="AN1518" i="3"/>
  <c r="AN1517" i="3"/>
  <c r="AN1516" i="3"/>
  <c r="AN1515" i="3"/>
  <c r="AN1514" i="3"/>
  <c r="AN1513" i="3"/>
  <c r="AN1512" i="3"/>
  <c r="AN1511" i="3"/>
  <c r="AN1510" i="3"/>
  <c r="AN1509" i="3"/>
  <c r="AN1508" i="3"/>
  <c r="AN1507" i="3"/>
  <c r="AN1506" i="3"/>
  <c r="AN1505" i="3"/>
  <c r="AN1504" i="3"/>
  <c r="AU1504" i="3" s="1"/>
  <c r="AN1503" i="3"/>
  <c r="AN1502" i="3"/>
  <c r="AN1501" i="3"/>
  <c r="AN1500" i="3"/>
  <c r="AN1499" i="3"/>
  <c r="AU1499" i="3" s="1"/>
  <c r="AN1498" i="3"/>
  <c r="AN1497" i="3"/>
  <c r="AU1497" i="3" s="1"/>
  <c r="AN1496" i="3"/>
  <c r="AN1495" i="3"/>
  <c r="AU1495" i="3" s="1"/>
  <c r="AN1494" i="3"/>
  <c r="AU1494" i="3" s="1"/>
  <c r="AN1493" i="3"/>
  <c r="AN1492" i="3"/>
  <c r="AN1491" i="3"/>
  <c r="AN1490" i="3"/>
  <c r="AN1489" i="3"/>
  <c r="AN1488" i="3"/>
  <c r="AN1487" i="3"/>
  <c r="AN1486" i="3"/>
  <c r="AN1485" i="3"/>
  <c r="AN1484" i="3"/>
  <c r="AN1483" i="3"/>
  <c r="AN1482" i="3"/>
  <c r="AN1481" i="3"/>
  <c r="AN1480" i="3"/>
  <c r="AN1479" i="3"/>
  <c r="AN1478" i="3"/>
  <c r="AN1477" i="3"/>
  <c r="AN1476" i="3"/>
  <c r="AN1475" i="3"/>
  <c r="AN1474" i="3"/>
  <c r="AN1473" i="3"/>
  <c r="AN1472" i="3"/>
  <c r="AN1471" i="3"/>
  <c r="AN1470" i="3"/>
  <c r="AU1470" i="3" s="1"/>
  <c r="AN1469" i="3"/>
  <c r="AN1468" i="3"/>
  <c r="AU1468" i="3" s="1"/>
  <c r="AN1467" i="3"/>
  <c r="AN1466" i="3"/>
  <c r="AN1465" i="3"/>
  <c r="AN1464" i="3"/>
  <c r="AN1463" i="3"/>
  <c r="AN1462" i="3"/>
  <c r="AN1461" i="3"/>
  <c r="AN1460" i="3"/>
  <c r="AN1459" i="3"/>
  <c r="AN1458" i="3"/>
  <c r="AN1457" i="3"/>
  <c r="AN1456" i="3"/>
  <c r="AN1455" i="3"/>
  <c r="AN1454" i="3"/>
  <c r="AN1453" i="3"/>
  <c r="AN1452" i="3"/>
  <c r="AN1451" i="3"/>
  <c r="AN1450" i="3"/>
  <c r="AN1449" i="3"/>
  <c r="AU1449" i="3" s="1"/>
  <c r="AN1448" i="3"/>
  <c r="AN1447" i="3"/>
  <c r="AN1446" i="3"/>
  <c r="AN1445" i="3"/>
  <c r="AN1444" i="3"/>
  <c r="AN1443" i="3"/>
  <c r="AN1442" i="3"/>
  <c r="AU1442" i="3" s="1"/>
  <c r="AN1441" i="3"/>
  <c r="AN1440" i="3"/>
  <c r="AN1439" i="3"/>
  <c r="AN1438" i="3"/>
  <c r="AN1437" i="3"/>
  <c r="AN1436" i="3"/>
  <c r="AU1436" i="3" s="1"/>
  <c r="AN1435" i="3"/>
  <c r="AU1435" i="3" s="1"/>
  <c r="AN1434" i="3"/>
  <c r="AN1433" i="3"/>
  <c r="AN1432" i="3"/>
  <c r="AU1432" i="3" s="1"/>
  <c r="AN1431" i="3"/>
  <c r="AN1430" i="3"/>
  <c r="AU1430" i="3" s="1"/>
  <c r="AN1429" i="3"/>
  <c r="AN1428" i="3"/>
  <c r="AN1427" i="3"/>
  <c r="AN1426" i="3"/>
  <c r="AN1425" i="3"/>
  <c r="AN1424" i="3"/>
  <c r="AU1424" i="3" s="1"/>
  <c r="AN1423" i="3"/>
  <c r="AU1423" i="3" s="1"/>
  <c r="AN1422" i="3"/>
  <c r="AU1422" i="3" s="1"/>
  <c r="AN1421" i="3"/>
  <c r="AN1420" i="3"/>
  <c r="AN1419" i="3"/>
  <c r="AN1418" i="3"/>
  <c r="AN1417" i="3"/>
  <c r="AN1416" i="3"/>
  <c r="AU1416" i="3" s="1"/>
  <c r="AN1415" i="3"/>
  <c r="AN1414" i="3"/>
  <c r="AU1414" i="3" s="1"/>
  <c r="AN1413" i="3"/>
  <c r="AN1412" i="3"/>
  <c r="AN1411" i="3"/>
  <c r="AN1410" i="3"/>
  <c r="AN1409" i="3"/>
  <c r="AN1408" i="3"/>
  <c r="AN1407" i="3"/>
  <c r="AN1406" i="3"/>
  <c r="AN1405" i="3"/>
  <c r="AN1404" i="3"/>
  <c r="AN1403" i="3"/>
  <c r="AN1402" i="3"/>
  <c r="AN1401" i="3"/>
  <c r="AN1400" i="3"/>
  <c r="AN1399" i="3"/>
  <c r="AN1398" i="3"/>
  <c r="AN1397" i="3"/>
  <c r="AN1396" i="3"/>
  <c r="AN1395" i="3"/>
  <c r="AU1395" i="3" s="1"/>
  <c r="AN1394" i="3"/>
  <c r="AN1393" i="3"/>
  <c r="AN1392" i="3"/>
  <c r="AN1391" i="3"/>
  <c r="AN1390" i="3"/>
  <c r="AN1389" i="3"/>
  <c r="AN1388" i="3"/>
  <c r="AN1387" i="3"/>
  <c r="AU1387" i="3" s="1"/>
  <c r="AN1386" i="3"/>
  <c r="AN1385" i="3"/>
  <c r="AN1384" i="3"/>
  <c r="AU1384" i="3" s="1"/>
  <c r="AN1383" i="3"/>
  <c r="AN1382" i="3"/>
  <c r="AN1381" i="3"/>
  <c r="AN1380" i="3"/>
  <c r="AN1379" i="3"/>
  <c r="AU1379" i="3" s="1"/>
  <c r="AN1378" i="3"/>
  <c r="AN1377" i="3"/>
  <c r="AN1376" i="3"/>
  <c r="AN1375" i="3"/>
  <c r="AN1374" i="3"/>
  <c r="AN1373" i="3"/>
  <c r="AN1372" i="3"/>
  <c r="AN1371" i="3"/>
  <c r="AN1370" i="3"/>
  <c r="AN1369" i="3"/>
  <c r="AN1368" i="3"/>
  <c r="AN1367" i="3"/>
  <c r="AN1366" i="3"/>
  <c r="AN1365" i="3"/>
  <c r="AN1364" i="3"/>
  <c r="AN1363" i="3"/>
  <c r="AN1362" i="3"/>
  <c r="AN1361" i="3"/>
  <c r="AU1361" i="3" s="1"/>
  <c r="AN1360" i="3"/>
  <c r="AN1359" i="3"/>
  <c r="AU1359" i="3" s="1"/>
  <c r="AN1358" i="3"/>
  <c r="AU1358" i="3" s="1"/>
  <c r="AN1357" i="3"/>
  <c r="AN1356" i="3"/>
  <c r="AN1355" i="3"/>
  <c r="AN1354" i="3"/>
  <c r="AU1354" i="3" s="1"/>
  <c r="AN1353" i="3"/>
  <c r="AN1352" i="3"/>
  <c r="AN1351" i="3"/>
  <c r="AU1351" i="3" s="1"/>
  <c r="AN1350" i="3"/>
  <c r="AN1349" i="3"/>
  <c r="AN1348" i="3"/>
  <c r="AU1348" i="3" s="1"/>
  <c r="AN1347" i="3"/>
  <c r="AN1346" i="3"/>
  <c r="AN1345" i="3"/>
  <c r="AN1344" i="3"/>
  <c r="AN1343" i="3"/>
  <c r="AN1342" i="3"/>
  <c r="AU1342" i="3" s="1"/>
  <c r="AN1341" i="3"/>
  <c r="AU1341" i="3" s="1"/>
  <c r="AN1340" i="3"/>
  <c r="AN1339" i="3"/>
  <c r="AN1338" i="3"/>
  <c r="AN1337" i="3"/>
  <c r="AN1336" i="3"/>
  <c r="AN1335" i="3"/>
  <c r="AN1334" i="3"/>
  <c r="AN1333" i="3"/>
  <c r="AN1332" i="3"/>
  <c r="AN1331" i="3"/>
  <c r="AN1330" i="3"/>
  <c r="AN1329" i="3"/>
  <c r="AN1328" i="3"/>
  <c r="AN1327" i="3"/>
  <c r="AN1326" i="3"/>
  <c r="AN1325" i="3"/>
  <c r="AU1325" i="3" s="1"/>
  <c r="AN1324" i="3"/>
  <c r="AU1324" i="3" s="1"/>
  <c r="AN1323" i="3"/>
  <c r="AU1323" i="3" s="1"/>
  <c r="AN1322" i="3"/>
  <c r="AN1321" i="3"/>
  <c r="AN1320" i="3"/>
  <c r="AN1319" i="3"/>
  <c r="AN1318" i="3"/>
  <c r="AN1317" i="3"/>
  <c r="AN1316" i="3"/>
  <c r="AN1315" i="3"/>
  <c r="AN1314" i="3"/>
  <c r="AN1313" i="3"/>
  <c r="AU1313" i="3" s="1"/>
  <c r="AN1312" i="3"/>
  <c r="AN1311" i="3"/>
  <c r="AN1310" i="3"/>
  <c r="AN1309" i="3"/>
  <c r="AN1308" i="3"/>
  <c r="AN1307" i="3"/>
  <c r="AU1307" i="3" s="1"/>
  <c r="AN1306" i="3"/>
  <c r="AN1305" i="3"/>
  <c r="AN1304" i="3"/>
  <c r="AN1303" i="3"/>
  <c r="AU1303" i="3" s="1"/>
  <c r="AN1302" i="3"/>
  <c r="AN1301" i="3"/>
  <c r="AU1301" i="3" s="1"/>
  <c r="AN1300" i="3"/>
  <c r="AN1299" i="3"/>
  <c r="AU1299" i="3" s="1"/>
  <c r="AN1298" i="3"/>
  <c r="AU1298" i="3" s="1"/>
  <c r="AN1297" i="3"/>
  <c r="AN1296" i="3"/>
  <c r="AN1295" i="3"/>
  <c r="AN1294" i="3"/>
  <c r="AN1293" i="3"/>
  <c r="AU1293" i="3" s="1"/>
  <c r="AN1292" i="3"/>
  <c r="AN1291" i="3"/>
  <c r="AU1291" i="3" s="1"/>
  <c r="AN1290" i="3"/>
  <c r="AN1289" i="3"/>
  <c r="AN1288" i="3"/>
  <c r="AN1287" i="3"/>
  <c r="AU1287" i="3" s="1"/>
  <c r="AN1286" i="3"/>
  <c r="AN1285" i="3"/>
  <c r="AN1284" i="3"/>
  <c r="AN1283" i="3"/>
  <c r="AN1282" i="3"/>
  <c r="AN1281" i="3"/>
  <c r="AN1280" i="3"/>
  <c r="AN1279" i="3"/>
  <c r="AN1278" i="3"/>
  <c r="AN1277" i="3"/>
  <c r="AN1276" i="3"/>
  <c r="AN1275" i="3"/>
  <c r="AU1275" i="3" s="1"/>
  <c r="AN1274" i="3"/>
  <c r="AN1273" i="3"/>
  <c r="AN1272" i="3"/>
  <c r="AN1271" i="3"/>
  <c r="AU1271" i="3" s="1"/>
  <c r="AN1270" i="3"/>
  <c r="AN1269" i="3"/>
  <c r="AN1268" i="3"/>
  <c r="AN1267" i="3"/>
  <c r="AU1267" i="3" s="1"/>
  <c r="AN1266" i="3"/>
  <c r="AN1265" i="3"/>
  <c r="AU1265" i="3" s="1"/>
  <c r="AN1264" i="3"/>
  <c r="AN1263" i="3"/>
  <c r="AN1262" i="3"/>
  <c r="AN1261" i="3"/>
  <c r="AN1260" i="3"/>
  <c r="AN1259" i="3"/>
  <c r="AN1258" i="3"/>
  <c r="AN1257" i="3"/>
  <c r="AN1256" i="3"/>
  <c r="AN1255" i="3"/>
  <c r="AU1255" i="3" s="1"/>
  <c r="AN1254" i="3"/>
  <c r="AN1253" i="3"/>
  <c r="AU1253" i="3" s="1"/>
  <c r="AN1252" i="3"/>
  <c r="AN1251" i="3"/>
  <c r="AN1250" i="3"/>
  <c r="AN1249" i="3"/>
  <c r="AN1248" i="3"/>
  <c r="AN1247" i="3"/>
  <c r="AN1246" i="3"/>
  <c r="AN1245" i="3"/>
  <c r="AN1244" i="3"/>
  <c r="AN1243" i="3"/>
  <c r="AN1242" i="3"/>
  <c r="AN1241" i="3"/>
  <c r="AN1240" i="3"/>
  <c r="AN1239" i="3"/>
  <c r="AU1239" i="3" s="1"/>
  <c r="AN1238" i="3"/>
  <c r="AN1237" i="3"/>
  <c r="AN1236" i="3"/>
  <c r="AU1236" i="3" s="1"/>
  <c r="AN1235" i="3"/>
  <c r="AN1234" i="3"/>
  <c r="AN1233" i="3"/>
  <c r="AN1232" i="3"/>
  <c r="AN1231" i="3"/>
  <c r="AN1230" i="3"/>
  <c r="AU1230" i="3" s="1"/>
  <c r="AN1229" i="3"/>
  <c r="AN1228" i="3"/>
  <c r="AN1227" i="3"/>
  <c r="AN1226" i="3"/>
  <c r="AN1225" i="3"/>
  <c r="AN1224" i="3"/>
  <c r="AN1223" i="3"/>
  <c r="AN1222" i="3"/>
  <c r="AN1221" i="3"/>
  <c r="AN1220" i="3"/>
  <c r="AN1219" i="3"/>
  <c r="AN1218" i="3"/>
  <c r="AN1217" i="3"/>
  <c r="AU1217" i="3" s="1"/>
  <c r="AN1216" i="3"/>
  <c r="AU1216" i="3" s="1"/>
  <c r="AN1215" i="3"/>
  <c r="AU1215" i="3" s="1"/>
  <c r="AN1214" i="3"/>
  <c r="AN1213" i="3"/>
  <c r="AN1212" i="3"/>
  <c r="AN1211" i="3"/>
  <c r="AN1210" i="3"/>
  <c r="AN1209" i="3"/>
  <c r="AN1208" i="3"/>
  <c r="AU1208" i="3" s="1"/>
  <c r="AN1207" i="3"/>
  <c r="AN1206" i="3"/>
  <c r="AU1206" i="3" s="1"/>
  <c r="AN1205" i="3"/>
  <c r="AN1204" i="3"/>
  <c r="AN1203" i="3"/>
  <c r="AU1203" i="3" s="1"/>
  <c r="AN1202" i="3"/>
  <c r="AN1201" i="3"/>
  <c r="AN1200" i="3"/>
  <c r="AN1199" i="3"/>
  <c r="AN1198" i="3"/>
  <c r="AN1197" i="3"/>
  <c r="AU1197" i="3" s="1"/>
  <c r="AN1196" i="3"/>
  <c r="AN1195" i="3"/>
  <c r="AN1194" i="3"/>
  <c r="AN1193" i="3"/>
  <c r="AU1193" i="3" s="1"/>
  <c r="AN1192" i="3"/>
  <c r="AN1191" i="3"/>
  <c r="AN1190" i="3"/>
  <c r="AN1189" i="3"/>
  <c r="AN1188" i="3"/>
  <c r="AN1187" i="3"/>
  <c r="AN1186" i="3"/>
  <c r="AN1185" i="3"/>
  <c r="AN1184" i="3"/>
  <c r="AN1183" i="3"/>
  <c r="AN1182" i="3"/>
  <c r="AN1181" i="3"/>
  <c r="AN1180" i="3"/>
  <c r="AN1179" i="3"/>
  <c r="AN1178" i="3"/>
  <c r="AN1177" i="3"/>
  <c r="AU1177" i="3" s="1"/>
  <c r="AN1176" i="3"/>
  <c r="AN1175" i="3"/>
  <c r="AU1175" i="3" s="1"/>
  <c r="AN1174" i="3"/>
  <c r="AN1173" i="3"/>
  <c r="AU1173" i="3" s="1"/>
  <c r="AN1172" i="3"/>
  <c r="AN1171" i="3"/>
  <c r="AN1170" i="3"/>
  <c r="AN1169" i="3"/>
  <c r="AN1168" i="3"/>
  <c r="AN1167" i="3"/>
  <c r="AN1166" i="3"/>
  <c r="AN1165" i="3"/>
  <c r="AN1164" i="3"/>
  <c r="AN1163" i="3"/>
  <c r="AN1162" i="3"/>
  <c r="AN1161" i="3"/>
  <c r="AU1161" i="3" s="1"/>
  <c r="AN1160" i="3"/>
  <c r="AN1159" i="3"/>
  <c r="AU1159" i="3" s="1"/>
  <c r="AN1158" i="3"/>
  <c r="AU1158" i="3" s="1"/>
  <c r="AN1157" i="3"/>
  <c r="AN1156" i="3"/>
  <c r="AN1155" i="3"/>
  <c r="AN1154" i="3"/>
  <c r="AN1153" i="3"/>
  <c r="AU1153" i="3" s="1"/>
  <c r="AN1152" i="3"/>
  <c r="AU1152" i="3" s="1"/>
  <c r="AN1151" i="3"/>
  <c r="AN1150" i="3"/>
  <c r="AN1149" i="3"/>
  <c r="AN1148" i="3"/>
  <c r="AU1148" i="3" s="1"/>
  <c r="AN1147" i="3"/>
  <c r="AN1146" i="3"/>
  <c r="AN1145" i="3"/>
  <c r="AU1145" i="3" s="1"/>
  <c r="AN1144" i="3"/>
  <c r="AN1143" i="3"/>
  <c r="AN1142" i="3"/>
  <c r="AU1142" i="3" s="1"/>
  <c r="AN1141" i="3"/>
  <c r="AN1140" i="3"/>
  <c r="AN1139" i="3"/>
  <c r="AN1138" i="3"/>
  <c r="AN1137" i="3"/>
  <c r="AN1136" i="3"/>
  <c r="AN1135" i="3"/>
  <c r="AN1134" i="3"/>
  <c r="AN1133" i="3"/>
  <c r="AN1132" i="3"/>
  <c r="AN1131" i="3"/>
  <c r="AN1130" i="3"/>
  <c r="AN1129" i="3"/>
  <c r="AN1128" i="3"/>
  <c r="AN1127" i="3"/>
  <c r="AN1126" i="3"/>
  <c r="AN1125" i="3"/>
  <c r="AN1124" i="3"/>
  <c r="AN1123" i="3"/>
  <c r="AN1122" i="3"/>
  <c r="AU1122" i="3" s="1"/>
  <c r="AN1121" i="3"/>
  <c r="AN1120" i="3"/>
  <c r="AN1119" i="3"/>
  <c r="AN1118" i="3"/>
  <c r="AN1117" i="3"/>
  <c r="AU1117" i="3" s="1"/>
  <c r="AN1116" i="3"/>
  <c r="AN1115" i="3"/>
  <c r="AN1114" i="3"/>
  <c r="AN1113" i="3"/>
  <c r="AU1113" i="3" s="1"/>
  <c r="AN1112" i="3"/>
  <c r="AN1111" i="3"/>
  <c r="AN1110" i="3"/>
  <c r="AN1109" i="3"/>
  <c r="AN1108" i="3"/>
  <c r="AN1107" i="3"/>
  <c r="AN1106" i="3"/>
  <c r="AN1105" i="3"/>
  <c r="AN1104" i="3"/>
  <c r="AN1103" i="3"/>
  <c r="AN1102" i="3"/>
  <c r="AN1101" i="3"/>
  <c r="AN1100" i="3"/>
  <c r="AN1099" i="3"/>
  <c r="AN1098" i="3"/>
  <c r="AN1097" i="3"/>
  <c r="AN1096" i="3"/>
  <c r="AN1095" i="3"/>
  <c r="AN1094" i="3"/>
  <c r="AN1093" i="3"/>
  <c r="AN1092" i="3"/>
  <c r="AU1092" i="3" s="1"/>
  <c r="AN1091" i="3"/>
  <c r="AU1091" i="3" s="1"/>
  <c r="AN1090" i="3"/>
  <c r="AN1089" i="3"/>
  <c r="AN1088" i="3"/>
  <c r="AN1087" i="3"/>
  <c r="AN1086" i="3"/>
  <c r="AN1085" i="3"/>
  <c r="AN1084" i="3"/>
  <c r="AN1083" i="3"/>
  <c r="AN1082" i="3"/>
  <c r="AN1081" i="3"/>
  <c r="AN1080" i="3"/>
  <c r="AN1079" i="3"/>
  <c r="AN1078" i="3"/>
  <c r="AN1077" i="3"/>
  <c r="AN1076" i="3"/>
  <c r="AN1075" i="3"/>
  <c r="AN1074" i="3"/>
  <c r="AU1074" i="3" s="1"/>
  <c r="AN1073" i="3"/>
  <c r="AN1072" i="3"/>
  <c r="AN1071" i="3"/>
  <c r="AN1070" i="3"/>
  <c r="AN1069" i="3"/>
  <c r="AN1068" i="3"/>
  <c r="AU1068" i="3" s="1"/>
  <c r="AN1067" i="3"/>
  <c r="AN1066" i="3"/>
  <c r="AN1065" i="3"/>
  <c r="AN1064" i="3"/>
  <c r="AN1063" i="3"/>
  <c r="AN1062" i="3"/>
  <c r="AU1062" i="3" s="1"/>
  <c r="AN1061" i="3"/>
  <c r="AU1061" i="3" s="1"/>
  <c r="AN1060" i="3"/>
  <c r="AN1059" i="3"/>
  <c r="AN1058" i="3"/>
  <c r="AU1058" i="3" s="1"/>
  <c r="AN1057" i="3"/>
  <c r="AN1056" i="3"/>
  <c r="AN1055" i="3"/>
  <c r="AN1054" i="3"/>
  <c r="AN1053" i="3"/>
  <c r="AN1052" i="3"/>
  <c r="AN1051" i="3"/>
  <c r="AN1050" i="3"/>
  <c r="AN1049" i="3"/>
  <c r="AN1048" i="3"/>
  <c r="AN1047" i="3"/>
  <c r="AN1046" i="3"/>
  <c r="AN1045" i="3"/>
  <c r="AU1045" i="3" s="1"/>
  <c r="AN1044" i="3"/>
  <c r="AU1044" i="3" s="1"/>
  <c r="AN1043" i="3"/>
  <c r="AN1042" i="3"/>
  <c r="AU1042" i="3" s="1"/>
  <c r="AN1041" i="3"/>
  <c r="AN1040" i="3"/>
  <c r="AN1039" i="3"/>
  <c r="AN1038" i="3"/>
  <c r="AN1037" i="3"/>
  <c r="AN1036" i="3"/>
  <c r="AN1035" i="3"/>
  <c r="AN1034" i="3"/>
  <c r="AN1033" i="3"/>
  <c r="AU1033" i="3" s="1"/>
  <c r="AN1032" i="3"/>
  <c r="AN1031" i="3"/>
  <c r="AU1031" i="3" s="1"/>
  <c r="AN1030" i="3"/>
  <c r="AN1029" i="3"/>
  <c r="AN1028" i="3"/>
  <c r="AU1028" i="3" s="1"/>
  <c r="AN1027" i="3"/>
  <c r="AU1027" i="3" s="1"/>
  <c r="AN1026" i="3"/>
  <c r="AU1026" i="3" s="1"/>
  <c r="AN1025" i="3"/>
  <c r="AN1024" i="3"/>
  <c r="AN1023" i="3"/>
  <c r="AN1022" i="3"/>
  <c r="AN1021" i="3"/>
  <c r="AN1020" i="3"/>
  <c r="AN1019" i="3"/>
  <c r="AU1019" i="3" s="1"/>
  <c r="AN1018" i="3"/>
  <c r="AN1017" i="3"/>
  <c r="AN1016" i="3"/>
  <c r="AN1015" i="3"/>
  <c r="AN1014" i="3"/>
  <c r="AN1013" i="3"/>
  <c r="AN1012" i="3"/>
  <c r="AN1011" i="3"/>
  <c r="AU1011" i="3" s="1"/>
  <c r="AN1010" i="3"/>
  <c r="AN1009" i="3"/>
  <c r="AU1009" i="3" s="1"/>
  <c r="AN1008" i="3"/>
  <c r="AN1007" i="3"/>
  <c r="AN1006" i="3"/>
  <c r="AN1005" i="3"/>
  <c r="AN1004" i="3"/>
  <c r="AN1003" i="3"/>
  <c r="AN1002" i="3"/>
  <c r="AN1001" i="3"/>
  <c r="AN1000" i="3"/>
  <c r="AN999" i="3"/>
  <c r="AN998" i="3"/>
  <c r="AN997" i="3"/>
  <c r="AN996" i="3"/>
  <c r="AN995" i="3"/>
  <c r="AN994" i="3"/>
  <c r="AN993" i="3"/>
  <c r="AN992" i="3"/>
  <c r="AN991" i="3"/>
  <c r="AN990" i="3"/>
  <c r="AN989" i="3"/>
  <c r="AN988" i="3"/>
  <c r="AN987" i="3"/>
  <c r="AN986" i="3"/>
  <c r="AN985" i="3"/>
  <c r="AU985" i="3" s="1"/>
  <c r="AN984" i="3"/>
  <c r="AN983" i="3"/>
  <c r="AN982" i="3"/>
  <c r="AN981" i="3"/>
  <c r="AU981" i="3" s="1"/>
  <c r="AN980" i="3"/>
  <c r="AN979" i="3"/>
  <c r="AN978" i="3"/>
  <c r="AN977" i="3"/>
  <c r="AN976" i="3"/>
  <c r="AN975" i="3"/>
  <c r="AN974" i="3"/>
  <c r="AN973" i="3"/>
  <c r="AU973" i="3" s="1"/>
  <c r="AN972" i="3"/>
  <c r="AU972" i="3" s="1"/>
  <c r="AN971" i="3"/>
  <c r="AN970" i="3"/>
  <c r="AN969" i="3"/>
  <c r="AN968" i="3"/>
  <c r="AN967" i="3"/>
  <c r="AN966" i="3"/>
  <c r="AN965" i="3"/>
  <c r="AN964" i="3"/>
  <c r="AN963" i="3"/>
  <c r="AN962" i="3"/>
  <c r="AN961" i="3"/>
  <c r="AN960" i="3"/>
  <c r="AU960" i="3" s="1"/>
  <c r="AN959" i="3"/>
  <c r="AU959" i="3" s="1"/>
  <c r="AN958" i="3"/>
  <c r="AN957" i="3"/>
  <c r="AN956" i="3"/>
  <c r="AN955" i="3"/>
  <c r="AN954" i="3"/>
  <c r="AN953" i="3"/>
  <c r="AN952" i="3"/>
  <c r="AU952" i="3" s="1"/>
  <c r="AN951" i="3"/>
  <c r="AN950" i="3"/>
  <c r="AU950" i="3" s="1"/>
  <c r="AN949" i="3"/>
  <c r="AN948" i="3"/>
  <c r="AN947" i="3"/>
  <c r="AN946" i="3"/>
  <c r="AN945" i="3"/>
  <c r="AN944" i="3"/>
  <c r="AU944" i="3" s="1"/>
  <c r="AN943" i="3"/>
  <c r="AN942" i="3"/>
  <c r="AN941" i="3"/>
  <c r="AN940" i="3"/>
  <c r="AN939" i="3"/>
  <c r="AU939" i="3" s="1"/>
  <c r="AN938" i="3"/>
  <c r="AN937" i="3"/>
  <c r="AN936" i="3"/>
  <c r="AN935" i="3"/>
  <c r="AN934" i="3"/>
  <c r="AN933" i="3"/>
  <c r="AN932" i="3"/>
  <c r="AN931" i="3"/>
  <c r="AN930" i="3"/>
  <c r="AU930" i="3" s="1"/>
  <c r="AN929" i="3"/>
  <c r="AU929" i="3" s="1"/>
  <c r="AN928" i="3"/>
  <c r="AN927" i="3"/>
  <c r="AN926" i="3"/>
  <c r="AN925" i="3"/>
  <c r="AN924" i="3"/>
  <c r="AN923" i="3"/>
  <c r="AN922" i="3"/>
  <c r="AN921" i="3"/>
  <c r="AU921" i="3" s="1"/>
  <c r="AN920" i="3"/>
  <c r="AN919" i="3"/>
  <c r="AN918" i="3"/>
  <c r="AN917" i="3"/>
  <c r="AN916" i="3"/>
  <c r="AN915" i="3"/>
  <c r="AN914" i="3"/>
  <c r="AN913" i="3"/>
  <c r="AN912" i="3"/>
  <c r="AN911" i="3"/>
  <c r="AN910" i="3"/>
  <c r="AN909" i="3"/>
  <c r="AU909" i="3" s="1"/>
  <c r="AN908" i="3"/>
  <c r="AN907" i="3"/>
  <c r="AN906" i="3"/>
  <c r="AN905" i="3"/>
  <c r="AN904" i="3"/>
  <c r="AN903" i="3"/>
  <c r="AN902" i="3"/>
  <c r="AN901" i="3"/>
  <c r="AN900" i="3"/>
  <c r="AN899" i="3"/>
  <c r="AN898" i="3"/>
  <c r="AN897" i="3"/>
  <c r="AN896" i="3"/>
  <c r="AN895" i="3"/>
  <c r="AN894" i="3"/>
  <c r="AN893" i="3"/>
  <c r="AN892" i="3"/>
  <c r="AN891" i="3"/>
  <c r="AN890" i="3"/>
  <c r="AU890" i="3" s="1"/>
  <c r="AN889" i="3"/>
  <c r="AU889" i="3" s="1"/>
  <c r="AN888" i="3"/>
  <c r="AN887" i="3"/>
  <c r="AN886" i="3"/>
  <c r="AN885" i="3"/>
  <c r="AN884" i="3"/>
  <c r="AN883" i="3"/>
  <c r="AN882" i="3"/>
  <c r="AN881" i="3"/>
  <c r="AU881" i="3" s="1"/>
  <c r="AN880" i="3"/>
  <c r="AU880" i="3" s="1"/>
  <c r="AN879" i="3"/>
  <c r="AU879" i="3" s="1"/>
  <c r="AN878" i="3"/>
  <c r="AN877" i="3"/>
  <c r="AU877" i="3" s="1"/>
  <c r="AN876" i="3"/>
  <c r="AN875" i="3"/>
  <c r="AN874" i="3"/>
  <c r="AN873" i="3"/>
  <c r="AU873" i="3" s="1"/>
  <c r="AN872" i="3"/>
  <c r="AN871" i="3"/>
  <c r="AN870" i="3"/>
  <c r="AN869" i="3"/>
  <c r="AN868" i="3"/>
  <c r="AN867" i="3"/>
  <c r="AN866" i="3"/>
  <c r="AN865" i="3"/>
  <c r="AU865" i="3" s="1"/>
  <c r="AN864" i="3"/>
  <c r="AN863" i="3"/>
  <c r="AN862" i="3"/>
  <c r="AN861" i="3"/>
  <c r="AU861" i="3" s="1"/>
  <c r="AN860" i="3"/>
  <c r="AN859" i="3"/>
  <c r="AN858" i="3"/>
  <c r="AU858" i="3" s="1"/>
  <c r="AN857" i="3"/>
  <c r="AU857" i="3" s="1"/>
  <c r="AN856" i="3"/>
  <c r="AN855" i="3"/>
  <c r="AN854" i="3"/>
  <c r="AN853" i="3"/>
  <c r="AU853" i="3" s="1"/>
  <c r="AN852" i="3"/>
  <c r="AN851" i="3"/>
  <c r="AN850" i="3"/>
  <c r="AN849" i="3"/>
  <c r="AN848" i="3"/>
  <c r="AU848" i="3" s="1"/>
  <c r="AN847" i="3"/>
  <c r="AN846" i="3"/>
  <c r="AN845" i="3"/>
  <c r="AN844" i="3"/>
  <c r="AN843" i="3"/>
  <c r="AN842" i="3"/>
  <c r="AN841" i="3"/>
  <c r="AN840" i="3"/>
  <c r="AN839" i="3"/>
  <c r="AN838" i="3"/>
  <c r="AU838" i="3" s="1"/>
  <c r="AN837" i="3"/>
  <c r="AU837" i="3" s="1"/>
  <c r="AN836" i="3"/>
  <c r="AN835" i="3"/>
  <c r="AN834" i="3"/>
  <c r="AN833" i="3"/>
  <c r="AN832" i="3"/>
  <c r="AN831" i="3"/>
  <c r="AN830" i="3"/>
  <c r="AN829" i="3"/>
  <c r="AN828" i="3"/>
  <c r="AN827" i="3"/>
  <c r="AN826" i="3"/>
  <c r="AU826" i="3" s="1"/>
  <c r="AN825" i="3"/>
  <c r="AN824" i="3"/>
  <c r="AN823" i="3"/>
  <c r="AU823" i="3" s="1"/>
  <c r="AN822" i="3"/>
  <c r="AN821" i="3"/>
  <c r="AN820" i="3"/>
  <c r="AN819" i="3"/>
  <c r="AN818" i="3"/>
  <c r="AN817" i="3"/>
  <c r="AN816" i="3"/>
  <c r="AN815" i="3"/>
  <c r="AN814" i="3"/>
  <c r="AN813" i="3"/>
  <c r="AN812" i="3"/>
  <c r="AN811" i="3"/>
  <c r="AN810" i="3"/>
  <c r="AU810" i="3" s="1"/>
  <c r="AN809" i="3"/>
  <c r="AN808" i="3"/>
  <c r="AN807" i="3"/>
  <c r="AN806" i="3"/>
  <c r="AN805" i="3"/>
  <c r="AN804" i="3"/>
  <c r="AN803" i="3"/>
  <c r="AN802" i="3"/>
  <c r="AN801" i="3"/>
  <c r="AN800" i="3"/>
  <c r="AN799" i="3"/>
  <c r="AN798" i="3"/>
  <c r="AN797" i="3"/>
  <c r="AU797" i="3" s="1"/>
  <c r="AN796" i="3"/>
  <c r="AN795" i="3"/>
  <c r="AN794" i="3"/>
  <c r="AN793" i="3"/>
  <c r="AN792" i="3"/>
  <c r="AN791" i="3"/>
  <c r="AN790" i="3"/>
  <c r="AN789" i="3"/>
  <c r="AN788" i="3"/>
  <c r="AN787" i="3"/>
  <c r="AN786" i="3"/>
  <c r="AU786" i="3" s="1"/>
  <c r="AN785" i="3"/>
  <c r="AN784" i="3"/>
  <c r="AN783" i="3"/>
  <c r="AU783" i="3" s="1"/>
  <c r="AN782" i="3"/>
  <c r="AN781" i="3"/>
  <c r="AN780" i="3"/>
  <c r="AN779" i="3"/>
  <c r="AN778" i="3"/>
  <c r="AU778" i="3" s="1"/>
  <c r="AN777" i="3"/>
  <c r="AN776" i="3"/>
  <c r="AU776" i="3" s="1"/>
  <c r="AN775" i="3"/>
  <c r="AN774" i="3"/>
  <c r="AU774" i="3" s="1"/>
  <c r="AN773" i="3"/>
  <c r="AU773" i="3" s="1"/>
  <c r="AN772" i="3"/>
  <c r="AN771" i="3"/>
  <c r="AU771" i="3" s="1"/>
  <c r="AN770" i="3"/>
  <c r="AN769" i="3"/>
  <c r="AN768" i="3"/>
  <c r="AN767" i="3"/>
  <c r="AN766" i="3"/>
  <c r="AN765" i="3"/>
  <c r="AN764" i="3"/>
  <c r="AN763" i="3"/>
  <c r="AN762" i="3"/>
  <c r="AN761" i="3"/>
  <c r="AN760" i="3"/>
  <c r="AN759" i="3"/>
  <c r="AN758" i="3"/>
  <c r="AN757" i="3"/>
  <c r="AN756" i="3"/>
  <c r="AN755" i="3"/>
  <c r="AU755" i="3" s="1"/>
  <c r="AN754" i="3"/>
  <c r="AN753" i="3"/>
  <c r="AU753" i="3" s="1"/>
  <c r="AN752" i="3"/>
  <c r="AN751" i="3"/>
  <c r="AN750" i="3"/>
  <c r="AU750" i="3" s="1"/>
  <c r="AN749" i="3"/>
  <c r="AN748" i="3"/>
  <c r="AN747" i="3"/>
  <c r="AU747" i="3" s="1"/>
  <c r="AN746" i="3"/>
  <c r="AN745" i="3"/>
  <c r="AN744" i="3"/>
  <c r="AN743" i="3"/>
  <c r="AN742" i="3"/>
  <c r="AN741" i="3"/>
  <c r="AU741" i="3" s="1"/>
  <c r="AN740" i="3"/>
  <c r="AN739" i="3"/>
  <c r="AN738" i="3"/>
  <c r="AN737" i="3"/>
  <c r="AN736" i="3"/>
  <c r="AN735" i="3"/>
  <c r="AN734" i="3"/>
  <c r="AN733" i="3"/>
  <c r="AN732" i="3"/>
  <c r="AU732" i="3" s="1"/>
  <c r="AN731" i="3"/>
  <c r="AN730" i="3"/>
  <c r="AU730" i="3" s="1"/>
  <c r="AN729" i="3"/>
  <c r="AN728" i="3"/>
  <c r="AU728" i="3" s="1"/>
  <c r="AN727" i="3"/>
  <c r="AN726" i="3"/>
  <c r="AU726" i="3" s="1"/>
  <c r="AN725" i="3"/>
  <c r="AN724" i="3"/>
  <c r="AN723" i="3"/>
  <c r="AU723" i="3" s="1"/>
  <c r="AN722" i="3"/>
  <c r="AN721" i="3"/>
  <c r="AN720" i="3"/>
  <c r="AU720" i="3" s="1"/>
  <c r="AN719" i="3"/>
  <c r="AU719" i="3" s="1"/>
  <c r="AN718" i="3"/>
  <c r="AN717" i="3"/>
  <c r="AN716" i="3"/>
  <c r="AN715" i="3"/>
  <c r="AN714" i="3"/>
  <c r="AN713" i="3"/>
  <c r="AN712" i="3"/>
  <c r="AN711" i="3"/>
  <c r="AU711" i="3" s="1"/>
  <c r="AN710" i="3"/>
  <c r="AN709" i="3"/>
  <c r="AN708" i="3"/>
  <c r="AN707" i="3"/>
  <c r="AN706" i="3"/>
  <c r="AN705" i="3"/>
  <c r="AN704" i="3"/>
  <c r="AU704" i="3" s="1"/>
  <c r="AN703" i="3"/>
  <c r="AN702" i="3"/>
  <c r="AN701" i="3"/>
  <c r="AN700" i="3"/>
  <c r="AN699" i="3"/>
  <c r="AN698" i="3"/>
  <c r="AU698" i="3" s="1"/>
  <c r="AN697" i="3"/>
  <c r="AN696" i="3"/>
  <c r="AN695" i="3"/>
  <c r="AN694" i="3"/>
  <c r="AN693" i="3"/>
  <c r="AN692" i="3"/>
  <c r="AN691" i="3"/>
  <c r="AU691" i="3" s="1"/>
  <c r="AN690" i="3"/>
  <c r="AN689" i="3"/>
  <c r="AU689" i="3" s="1"/>
  <c r="AN688" i="3"/>
  <c r="AN687" i="3"/>
  <c r="AN686" i="3"/>
  <c r="AN685" i="3"/>
  <c r="AN684" i="3"/>
  <c r="AN683" i="3"/>
  <c r="AN682" i="3"/>
  <c r="AN681" i="3"/>
  <c r="AU681" i="3" s="1"/>
  <c r="AN680" i="3"/>
  <c r="AN679" i="3"/>
  <c r="AU679" i="3" s="1"/>
  <c r="AN678" i="3"/>
  <c r="AN677" i="3"/>
  <c r="AU677" i="3" s="1"/>
  <c r="AN676" i="3"/>
  <c r="AN675" i="3"/>
  <c r="AN674" i="3"/>
  <c r="AN673" i="3"/>
  <c r="AN672" i="3"/>
  <c r="AN671" i="3"/>
  <c r="AN670" i="3"/>
  <c r="AN669" i="3"/>
  <c r="AN668" i="3"/>
  <c r="AN667" i="3"/>
  <c r="AN666" i="3"/>
  <c r="AN665" i="3"/>
  <c r="AN664" i="3"/>
  <c r="AN663" i="3"/>
  <c r="AN662" i="3"/>
  <c r="AU662" i="3" s="1"/>
  <c r="AN661" i="3"/>
  <c r="AN660" i="3"/>
  <c r="AU660" i="3" s="1"/>
  <c r="AN659" i="3"/>
  <c r="AN658" i="3"/>
  <c r="AN657" i="3"/>
  <c r="AN656" i="3"/>
  <c r="AU656" i="3" s="1"/>
  <c r="AN655" i="3"/>
  <c r="AN654" i="3"/>
  <c r="AN653" i="3"/>
  <c r="AN652" i="3"/>
  <c r="AN651" i="3"/>
  <c r="AN650" i="3"/>
  <c r="AN649" i="3"/>
  <c r="AU649" i="3" s="1"/>
  <c r="AN648" i="3"/>
  <c r="AN647" i="3"/>
  <c r="AN646" i="3"/>
  <c r="AN645" i="3"/>
  <c r="AN644" i="3"/>
  <c r="AN643" i="3"/>
  <c r="AN642" i="3"/>
  <c r="AN641" i="3"/>
  <c r="AN640" i="3"/>
  <c r="AN639" i="3"/>
  <c r="AN638" i="3"/>
  <c r="AU638" i="3" s="1"/>
  <c r="AN637" i="3"/>
  <c r="AN636" i="3"/>
  <c r="AN635" i="3"/>
  <c r="AN634" i="3"/>
  <c r="AN633" i="3"/>
  <c r="AN632" i="3"/>
  <c r="AN631" i="3"/>
  <c r="AN630" i="3"/>
  <c r="AN629" i="3"/>
  <c r="AN628" i="3"/>
  <c r="AN627" i="3"/>
  <c r="AU627" i="3" s="1"/>
  <c r="AN626" i="3"/>
  <c r="AN625" i="3"/>
  <c r="AN624" i="3"/>
  <c r="AN623" i="3"/>
  <c r="AN622" i="3"/>
  <c r="AN621" i="3"/>
  <c r="AU621" i="3" s="1"/>
  <c r="AN620" i="3"/>
  <c r="AN619" i="3"/>
  <c r="AN618" i="3"/>
  <c r="AN617" i="3"/>
  <c r="AN616" i="3"/>
  <c r="AN615" i="3"/>
  <c r="AN614" i="3"/>
  <c r="AN613" i="3"/>
  <c r="AN612" i="3"/>
  <c r="AN611" i="3"/>
  <c r="AN610" i="3"/>
  <c r="AN609" i="3"/>
  <c r="AN608" i="3"/>
  <c r="AN607" i="3"/>
  <c r="AN606" i="3"/>
  <c r="AN605" i="3"/>
  <c r="AN604" i="3"/>
  <c r="AN603" i="3"/>
  <c r="AN602" i="3"/>
  <c r="AN601" i="3"/>
  <c r="AN600" i="3"/>
  <c r="AN599" i="3"/>
  <c r="AN598" i="3"/>
  <c r="AN597" i="3"/>
  <c r="AN596" i="3"/>
  <c r="AN595" i="3"/>
  <c r="AU595" i="3" s="1"/>
  <c r="AN594" i="3"/>
  <c r="AN593" i="3"/>
  <c r="AN592" i="3"/>
  <c r="AN591" i="3"/>
  <c r="AN590" i="3"/>
  <c r="AN589" i="3"/>
  <c r="AN588" i="3"/>
  <c r="AN587" i="3"/>
  <c r="AN586" i="3"/>
  <c r="AN585" i="3"/>
  <c r="AN584" i="3"/>
  <c r="AN583" i="3"/>
  <c r="AN582" i="3"/>
  <c r="AN581" i="3"/>
  <c r="AU581" i="3" s="1"/>
  <c r="AN580" i="3"/>
  <c r="AN579" i="3"/>
  <c r="AN578" i="3"/>
  <c r="AU578" i="3" s="1"/>
  <c r="AN577" i="3"/>
  <c r="AN576" i="3"/>
  <c r="AN575" i="3"/>
  <c r="AN574" i="3"/>
  <c r="AN573" i="3"/>
  <c r="AN572" i="3"/>
  <c r="AN571" i="3"/>
  <c r="AU571" i="3" s="1"/>
  <c r="AN570" i="3"/>
  <c r="AN569" i="3"/>
  <c r="AN568" i="3"/>
  <c r="AN567" i="3"/>
  <c r="AN566" i="3"/>
  <c r="AN565" i="3"/>
  <c r="AN564" i="3"/>
  <c r="AU564" i="3" s="1"/>
  <c r="AN563" i="3"/>
  <c r="AN562" i="3"/>
  <c r="AN561" i="3"/>
  <c r="AU561" i="3" s="1"/>
  <c r="AN560" i="3"/>
  <c r="AN559" i="3"/>
  <c r="AN558" i="3"/>
  <c r="AN557" i="3"/>
  <c r="AN556" i="3"/>
  <c r="AN555" i="3"/>
  <c r="AU555" i="3" s="1"/>
  <c r="AN554" i="3"/>
  <c r="AN553" i="3"/>
  <c r="AN552" i="3"/>
  <c r="AN551" i="3"/>
  <c r="AN550" i="3"/>
  <c r="AN549" i="3"/>
  <c r="AN548" i="3"/>
  <c r="AN547" i="3"/>
  <c r="AN546" i="3"/>
  <c r="AN545" i="3"/>
  <c r="AN544" i="3"/>
  <c r="AN543" i="3"/>
  <c r="AN542" i="3"/>
  <c r="AN541" i="3"/>
  <c r="AN540" i="3"/>
  <c r="AN539" i="3"/>
  <c r="AN538" i="3"/>
  <c r="AN537" i="3"/>
  <c r="AU537" i="3" s="1"/>
  <c r="AN536" i="3"/>
  <c r="AU536" i="3" s="1"/>
  <c r="AN535" i="3"/>
  <c r="AU535" i="3" s="1"/>
  <c r="AN534" i="3"/>
  <c r="AN533" i="3"/>
  <c r="AN532" i="3"/>
  <c r="AN531" i="3"/>
  <c r="AN530" i="3"/>
  <c r="AU530" i="3" s="1"/>
  <c r="AN529" i="3"/>
  <c r="AN528" i="3"/>
  <c r="AN527" i="3"/>
  <c r="AN526" i="3"/>
  <c r="AU526" i="3" s="1"/>
  <c r="AN525" i="3"/>
  <c r="AN524" i="3"/>
  <c r="AN523" i="3"/>
  <c r="AU523" i="3" s="1"/>
  <c r="AN522" i="3"/>
  <c r="AN521" i="3"/>
  <c r="AN520" i="3"/>
  <c r="AN519" i="3"/>
  <c r="AU519" i="3" s="1"/>
  <c r="AN518" i="3"/>
  <c r="AU518" i="3" s="1"/>
  <c r="AN517" i="3"/>
  <c r="AU517" i="3" s="1"/>
  <c r="AN516" i="3"/>
  <c r="AN515" i="3"/>
  <c r="AN514" i="3"/>
  <c r="AN513" i="3"/>
  <c r="AU513" i="3" s="1"/>
  <c r="AN512" i="3"/>
  <c r="AU512" i="3" s="1"/>
  <c r="AN511" i="3"/>
  <c r="AN510" i="3"/>
  <c r="AN509" i="3"/>
  <c r="AU509" i="3" s="1"/>
  <c r="AN508" i="3"/>
  <c r="AN507" i="3"/>
  <c r="AN506" i="3"/>
  <c r="AN505" i="3"/>
  <c r="AN504" i="3"/>
  <c r="AN503" i="3"/>
  <c r="AN502" i="3"/>
  <c r="AN501" i="3"/>
  <c r="AN500" i="3"/>
  <c r="AN499" i="3"/>
  <c r="AN498" i="3"/>
  <c r="AN497" i="3"/>
  <c r="AN496" i="3"/>
  <c r="AN495" i="3"/>
  <c r="AN494" i="3"/>
  <c r="AN493" i="3"/>
  <c r="AN492" i="3"/>
  <c r="AN491" i="3"/>
  <c r="AN490" i="3"/>
  <c r="AN489" i="3"/>
  <c r="AN488" i="3"/>
  <c r="AN487" i="3"/>
  <c r="AN486" i="3"/>
  <c r="AN485" i="3"/>
  <c r="AN484" i="3"/>
  <c r="AN483" i="3"/>
  <c r="AU483" i="3" s="1"/>
  <c r="AN482" i="3"/>
  <c r="AN481" i="3"/>
  <c r="AN480" i="3"/>
  <c r="AU480" i="3" s="1"/>
  <c r="AN479" i="3"/>
  <c r="AN478" i="3"/>
  <c r="AU478" i="3" s="1"/>
  <c r="AN477" i="3"/>
  <c r="AN476" i="3"/>
  <c r="AN475" i="3"/>
  <c r="AN474" i="3"/>
  <c r="AU474" i="3" s="1"/>
  <c r="AN473" i="3"/>
  <c r="AN472" i="3"/>
  <c r="AN471" i="3"/>
  <c r="AN470" i="3"/>
  <c r="AN469" i="3"/>
  <c r="AN468" i="3"/>
  <c r="AN467" i="3"/>
  <c r="AN466" i="3"/>
  <c r="AN465" i="3"/>
  <c r="AN464" i="3"/>
  <c r="AN463" i="3"/>
  <c r="AN462" i="3"/>
  <c r="AN461" i="3"/>
  <c r="AN460" i="3"/>
  <c r="AN459" i="3"/>
  <c r="AN458" i="3"/>
  <c r="AN457" i="3"/>
  <c r="AN456" i="3"/>
  <c r="AU456" i="3" s="1"/>
  <c r="AN455" i="3"/>
  <c r="AN454" i="3"/>
  <c r="AN453" i="3"/>
  <c r="AU453" i="3" s="1"/>
  <c r="AN452" i="3"/>
  <c r="AN451" i="3"/>
  <c r="AN450" i="3"/>
  <c r="AN449" i="3"/>
  <c r="AN448" i="3"/>
  <c r="AN447" i="3"/>
  <c r="AU447" i="3" s="1"/>
  <c r="AN446" i="3"/>
  <c r="AN445" i="3"/>
  <c r="AN444" i="3"/>
  <c r="AN443" i="3"/>
  <c r="AN442" i="3"/>
  <c r="AN441" i="3"/>
  <c r="AU441" i="3" s="1"/>
  <c r="AN440" i="3"/>
  <c r="AN439" i="3"/>
  <c r="AN438" i="3"/>
  <c r="AU438" i="3" s="1"/>
  <c r="AN437" i="3"/>
  <c r="AU437" i="3" s="1"/>
  <c r="AN436" i="3"/>
  <c r="AN435" i="3"/>
  <c r="AN434" i="3"/>
  <c r="AN433" i="3"/>
  <c r="AN432" i="3"/>
  <c r="AN431" i="3"/>
  <c r="AN430" i="3"/>
  <c r="AN429" i="3"/>
  <c r="AN428" i="3"/>
  <c r="AN427" i="3"/>
  <c r="AU427" i="3" s="1"/>
  <c r="AN426" i="3"/>
  <c r="AU426" i="3" s="1"/>
  <c r="AN425" i="3"/>
  <c r="AN424" i="3"/>
  <c r="AN423" i="3"/>
  <c r="AN422" i="3"/>
  <c r="AN421" i="3"/>
  <c r="AN420" i="3"/>
  <c r="AN419" i="3"/>
  <c r="AN418" i="3"/>
  <c r="AN417" i="3"/>
  <c r="AN416" i="3"/>
  <c r="AN415" i="3"/>
  <c r="AN414" i="3"/>
  <c r="AN413" i="3"/>
  <c r="AN412" i="3"/>
  <c r="AU412" i="3" s="1"/>
  <c r="AN411" i="3"/>
  <c r="AN410" i="3"/>
  <c r="AN409" i="3"/>
  <c r="AN408" i="3"/>
  <c r="AN407" i="3"/>
  <c r="AN406" i="3"/>
  <c r="AN405" i="3"/>
  <c r="AN404" i="3"/>
  <c r="AN403" i="3"/>
  <c r="AU403" i="3" s="1"/>
  <c r="AN402" i="3"/>
  <c r="AN401" i="3"/>
  <c r="AU401" i="3" s="1"/>
  <c r="AN400" i="3"/>
  <c r="AU400" i="3" s="1"/>
  <c r="AN399" i="3"/>
  <c r="AN398" i="3"/>
  <c r="AN397" i="3"/>
  <c r="AN396" i="3"/>
  <c r="AN395" i="3"/>
  <c r="AN394" i="3"/>
  <c r="AN393" i="3"/>
  <c r="AN392" i="3"/>
  <c r="AN391" i="3"/>
  <c r="AN390" i="3"/>
  <c r="AN389" i="3"/>
  <c r="AN388" i="3"/>
  <c r="AN387" i="3"/>
  <c r="AN386" i="3"/>
  <c r="AN385" i="3"/>
  <c r="AN384" i="3"/>
  <c r="AN383" i="3"/>
  <c r="AU383" i="3" s="1"/>
  <c r="AN382" i="3"/>
  <c r="AN381" i="3"/>
  <c r="AN380" i="3"/>
  <c r="AU380" i="3" s="1"/>
  <c r="AN379" i="3"/>
  <c r="AN378" i="3"/>
  <c r="AN377" i="3"/>
  <c r="AN376" i="3"/>
  <c r="AN375" i="3"/>
  <c r="AN374" i="3"/>
  <c r="AN373" i="3"/>
  <c r="AN372" i="3"/>
  <c r="AN371" i="3"/>
  <c r="AN370" i="3"/>
  <c r="AN369" i="3"/>
  <c r="AN368" i="3"/>
  <c r="AU368" i="3" s="1"/>
  <c r="AN367" i="3"/>
  <c r="AN366" i="3"/>
  <c r="AN365" i="3"/>
  <c r="AN364" i="3"/>
  <c r="AN363" i="3"/>
  <c r="AN362" i="3"/>
  <c r="AU362" i="3" s="1"/>
  <c r="AN361" i="3"/>
  <c r="AN360" i="3"/>
  <c r="AN359" i="3"/>
  <c r="AN358" i="3"/>
  <c r="AN357" i="3"/>
  <c r="AU357" i="3" s="1"/>
  <c r="AN356" i="3"/>
  <c r="AN355" i="3"/>
  <c r="AU355" i="3" s="1"/>
  <c r="AN354" i="3"/>
  <c r="AN353" i="3"/>
  <c r="AN352" i="3"/>
  <c r="AN351" i="3"/>
  <c r="AU351" i="3" s="1"/>
  <c r="AN350" i="3"/>
  <c r="AU350" i="3" s="1"/>
  <c r="AN349" i="3"/>
  <c r="AN348" i="3"/>
  <c r="AN347" i="3"/>
  <c r="AN346" i="3"/>
  <c r="AN345" i="3"/>
  <c r="AU345" i="3" s="1"/>
  <c r="AN344" i="3"/>
  <c r="AN343" i="3"/>
  <c r="AN342" i="3"/>
  <c r="AN341" i="3"/>
  <c r="AN340" i="3"/>
  <c r="AN339" i="3"/>
  <c r="AN338" i="3"/>
  <c r="AN337" i="3"/>
  <c r="AN336" i="3"/>
  <c r="AN335" i="3"/>
  <c r="AN334" i="3"/>
  <c r="AN333" i="3"/>
  <c r="AU333" i="3" s="1"/>
  <c r="AN332" i="3"/>
  <c r="AN331" i="3"/>
  <c r="AU331" i="3" s="1"/>
  <c r="AN330" i="3"/>
  <c r="AN329" i="3"/>
  <c r="AN328" i="3"/>
  <c r="AN327" i="3"/>
  <c r="AN326" i="3"/>
  <c r="AU326" i="3" s="1"/>
  <c r="AN325" i="3"/>
  <c r="AN324" i="3"/>
  <c r="AU324" i="3" s="1"/>
  <c r="AN323" i="3"/>
  <c r="AU323" i="3" s="1"/>
  <c r="AN322" i="3"/>
  <c r="AN321" i="3"/>
  <c r="AN320" i="3"/>
  <c r="AU320" i="3" s="1"/>
  <c r="AN319" i="3"/>
  <c r="AN318" i="3"/>
  <c r="AU318" i="3" s="1"/>
  <c r="AN317" i="3"/>
  <c r="AN316" i="3"/>
  <c r="AN315" i="3"/>
  <c r="AN314" i="3"/>
  <c r="AN313" i="3"/>
  <c r="AN312" i="3"/>
  <c r="AN311" i="3"/>
  <c r="AN310" i="3"/>
  <c r="AN309" i="3"/>
  <c r="AN308" i="3"/>
  <c r="AN307" i="3"/>
  <c r="AN306" i="3"/>
  <c r="AU306" i="3" s="1"/>
  <c r="AN305" i="3"/>
  <c r="AN304" i="3"/>
  <c r="AU304" i="3" s="1"/>
  <c r="AN303" i="3"/>
  <c r="AN302" i="3"/>
  <c r="AN301" i="3"/>
  <c r="AN300" i="3"/>
  <c r="AU300" i="3" s="1"/>
  <c r="AN299" i="3"/>
  <c r="AN298" i="3"/>
  <c r="AN297" i="3"/>
  <c r="AN296" i="3"/>
  <c r="AN295" i="3"/>
  <c r="AN294" i="3"/>
  <c r="AN293" i="3"/>
  <c r="AN292" i="3"/>
  <c r="AN291" i="3"/>
  <c r="AN290" i="3"/>
  <c r="AU290" i="3" s="1"/>
  <c r="AN289" i="3"/>
  <c r="AN288" i="3"/>
  <c r="AN287" i="3"/>
  <c r="AN286" i="3"/>
  <c r="AN285" i="3"/>
  <c r="AN284" i="3"/>
  <c r="AN283" i="3"/>
  <c r="AN282" i="3"/>
  <c r="AN281" i="3"/>
  <c r="AU281" i="3" s="1"/>
  <c r="AN280" i="3"/>
  <c r="AN279" i="3"/>
  <c r="AN278" i="3"/>
  <c r="AN277" i="3"/>
  <c r="AN276" i="3"/>
  <c r="AN275" i="3"/>
  <c r="AN274" i="3"/>
  <c r="AU274" i="3" s="1"/>
  <c r="AN273" i="3"/>
  <c r="AN272" i="3"/>
  <c r="AN271" i="3"/>
  <c r="AN270" i="3"/>
  <c r="AN269" i="3"/>
  <c r="AU269" i="3" s="1"/>
  <c r="AN268" i="3"/>
  <c r="AU268" i="3" s="1"/>
  <c r="AN267" i="3"/>
  <c r="AU267" i="3" s="1"/>
  <c r="AN266" i="3"/>
  <c r="AN265" i="3"/>
  <c r="AN264" i="3"/>
  <c r="AN263" i="3"/>
  <c r="AU263" i="3" s="1"/>
  <c r="AN262" i="3"/>
  <c r="AU262" i="3" s="1"/>
  <c r="AN261" i="3"/>
  <c r="AN260" i="3"/>
  <c r="AN259" i="3"/>
  <c r="AN258" i="3"/>
  <c r="AN257" i="3"/>
  <c r="AN256" i="3"/>
  <c r="AU256" i="3" s="1"/>
  <c r="AN255" i="3"/>
  <c r="AN254" i="3"/>
  <c r="AN253" i="3"/>
  <c r="AN252" i="3"/>
  <c r="AU252" i="3" s="1"/>
  <c r="AN251" i="3"/>
  <c r="AN250" i="3"/>
  <c r="AN249" i="3"/>
  <c r="AN248" i="3"/>
  <c r="AU248" i="3" s="1"/>
  <c r="AN247" i="3"/>
  <c r="AN246" i="3"/>
  <c r="AN245" i="3"/>
  <c r="AN244" i="3"/>
  <c r="AU244" i="3" s="1"/>
  <c r="AN243" i="3"/>
  <c r="AN242" i="3"/>
  <c r="AN241" i="3"/>
  <c r="AN240" i="3"/>
  <c r="AN239" i="3"/>
  <c r="AU239" i="3" s="1"/>
  <c r="AN238" i="3"/>
  <c r="AN237" i="3"/>
  <c r="AN236" i="3"/>
  <c r="AN235" i="3"/>
  <c r="AN234" i="3"/>
  <c r="AN233" i="3"/>
  <c r="AN232" i="3"/>
  <c r="AN231" i="3"/>
  <c r="AN230" i="3"/>
  <c r="AN229" i="3"/>
  <c r="AN228" i="3"/>
  <c r="AN227" i="3"/>
  <c r="AN226" i="3"/>
  <c r="AN225" i="3"/>
  <c r="AN224" i="3"/>
  <c r="AN223" i="3"/>
  <c r="AN222" i="3"/>
  <c r="AN221" i="3"/>
  <c r="AU221" i="3" s="1"/>
  <c r="AN220" i="3"/>
  <c r="AN219" i="3"/>
  <c r="AN218" i="3"/>
  <c r="AU218" i="3" s="1"/>
  <c r="AN217" i="3"/>
  <c r="AU217" i="3" s="1"/>
  <c r="AN216" i="3"/>
  <c r="AN215" i="3"/>
  <c r="AN214" i="3"/>
  <c r="AN213" i="3"/>
  <c r="AU213" i="3" s="1"/>
  <c r="AN212" i="3"/>
  <c r="AN211" i="3"/>
  <c r="AN210" i="3"/>
  <c r="AN209" i="3"/>
  <c r="AN208" i="3"/>
  <c r="AU208" i="3" s="1"/>
  <c r="AN207" i="3"/>
  <c r="AN206" i="3"/>
  <c r="AN205" i="3"/>
  <c r="AU205" i="3" s="1"/>
  <c r="AN204" i="3"/>
  <c r="AN203" i="3"/>
  <c r="AN202" i="3"/>
  <c r="AN201" i="3"/>
  <c r="AN200" i="3"/>
  <c r="AN199" i="3"/>
  <c r="AN198" i="3"/>
  <c r="AN197" i="3"/>
  <c r="AU197" i="3" s="1"/>
  <c r="AN196" i="3"/>
  <c r="AN195" i="3"/>
  <c r="AN194" i="3"/>
  <c r="AU194" i="3" s="1"/>
  <c r="AN193" i="3"/>
  <c r="AN192" i="3"/>
  <c r="AN191" i="3"/>
  <c r="AN190" i="3"/>
  <c r="AN189" i="3"/>
  <c r="AN188" i="3"/>
  <c r="AN187" i="3"/>
  <c r="AN186" i="3"/>
  <c r="AN185" i="3"/>
  <c r="AN184" i="3"/>
  <c r="AN183" i="3"/>
  <c r="AN182" i="3"/>
  <c r="AN181" i="3"/>
  <c r="AN180" i="3"/>
  <c r="AN179" i="3"/>
  <c r="AN178" i="3"/>
  <c r="AN177" i="3"/>
  <c r="AN176" i="3"/>
  <c r="AN175" i="3"/>
  <c r="AU175" i="3" s="1"/>
  <c r="AN174" i="3"/>
  <c r="AN173" i="3"/>
  <c r="AN172" i="3"/>
  <c r="AN171" i="3"/>
  <c r="AN170" i="3"/>
  <c r="AN169" i="3"/>
  <c r="AN168" i="3"/>
  <c r="AN167" i="3"/>
  <c r="AN166" i="3"/>
  <c r="AN165" i="3"/>
  <c r="AN164" i="3"/>
  <c r="AN163" i="3"/>
  <c r="AN162" i="3"/>
  <c r="AN161" i="3"/>
  <c r="AN160" i="3"/>
  <c r="AN159" i="3"/>
  <c r="AN158" i="3"/>
  <c r="AU158" i="3" s="1"/>
  <c r="AN157" i="3"/>
  <c r="AN156" i="3"/>
  <c r="AN155" i="3"/>
  <c r="AN154" i="3"/>
  <c r="AN153" i="3"/>
  <c r="AN152" i="3"/>
  <c r="AN151" i="3"/>
  <c r="AN150" i="3"/>
  <c r="AN149" i="3"/>
  <c r="AN148" i="3"/>
  <c r="AN147" i="3"/>
  <c r="AN146" i="3"/>
  <c r="AN145" i="3"/>
  <c r="AN144" i="3"/>
  <c r="AN143" i="3"/>
  <c r="AN142" i="3"/>
  <c r="AN141" i="3"/>
  <c r="AN140" i="3"/>
  <c r="AN139" i="3"/>
  <c r="AN138" i="3"/>
  <c r="AN137" i="3"/>
  <c r="AU137" i="3" s="1"/>
  <c r="AN136" i="3"/>
  <c r="AU136" i="3" s="1"/>
  <c r="AN135" i="3"/>
  <c r="AN134" i="3"/>
  <c r="AU134" i="3" s="1"/>
  <c r="AN133" i="3"/>
  <c r="AN132" i="3"/>
  <c r="AN131" i="3"/>
  <c r="AN130" i="3"/>
  <c r="AN129" i="3"/>
  <c r="AN128" i="3"/>
  <c r="AN127" i="3"/>
  <c r="AN126" i="3"/>
  <c r="AN125" i="3"/>
  <c r="AN124" i="3"/>
  <c r="AN123" i="3"/>
  <c r="AN122" i="3"/>
  <c r="AN121" i="3"/>
  <c r="AN120" i="3"/>
  <c r="AN119" i="3"/>
  <c r="AU119" i="3" s="1"/>
  <c r="AN118" i="3"/>
  <c r="AN117" i="3"/>
  <c r="AN116" i="3"/>
  <c r="AN115" i="3"/>
  <c r="AN114" i="3"/>
  <c r="AU114" i="3" s="1"/>
  <c r="AN113" i="3"/>
  <c r="AN112" i="3"/>
  <c r="AN111" i="3"/>
  <c r="AU111" i="3" s="1"/>
  <c r="AN110" i="3"/>
  <c r="AU110" i="3" s="1"/>
  <c r="AN109" i="3"/>
  <c r="AN108" i="3"/>
  <c r="AN107" i="3"/>
  <c r="AN106" i="3"/>
  <c r="AN105" i="3"/>
  <c r="AN104" i="3"/>
  <c r="AN103" i="3"/>
  <c r="AN102" i="3"/>
  <c r="AU102" i="3" s="1"/>
  <c r="AN101" i="3"/>
  <c r="AU101" i="3" s="1"/>
  <c r="AN100" i="3"/>
  <c r="AU100" i="3" s="1"/>
  <c r="AN99" i="3"/>
  <c r="AN98" i="3"/>
  <c r="AN97" i="3"/>
  <c r="AN96" i="3"/>
  <c r="AN95" i="3"/>
  <c r="AN94" i="3"/>
  <c r="AN93" i="3"/>
  <c r="AN92" i="3"/>
  <c r="AN91" i="3"/>
  <c r="AN90" i="3"/>
  <c r="AU90" i="3" s="1"/>
  <c r="AN89" i="3"/>
  <c r="AU89" i="3" s="1"/>
  <c r="AN88" i="3"/>
  <c r="AN87" i="3"/>
  <c r="AN86" i="3"/>
  <c r="AN85" i="3"/>
  <c r="AN84" i="3"/>
  <c r="AU84" i="3" s="1"/>
  <c r="AN83" i="3"/>
  <c r="AN82" i="3"/>
  <c r="AN81" i="3"/>
  <c r="AU81" i="3" s="1"/>
  <c r="AN80" i="3"/>
  <c r="AN79" i="3"/>
  <c r="AN78" i="3"/>
  <c r="AN77" i="3"/>
  <c r="AN76" i="3"/>
  <c r="AU76" i="3" s="1"/>
  <c r="AN75" i="3"/>
  <c r="AN74" i="3"/>
  <c r="AU74" i="3" s="1"/>
  <c r="AN73" i="3"/>
  <c r="AN72" i="3"/>
  <c r="AU72" i="3" s="1"/>
  <c r="AN71" i="3"/>
  <c r="AN70" i="3"/>
  <c r="AU70" i="3" s="1"/>
  <c r="AN69" i="3"/>
  <c r="AN68" i="3"/>
  <c r="AN67" i="3"/>
  <c r="AN66" i="3"/>
  <c r="AN65" i="3"/>
  <c r="AN64" i="3"/>
  <c r="AN63" i="3"/>
  <c r="AN62" i="3"/>
  <c r="AN61" i="3"/>
  <c r="AN60" i="3"/>
  <c r="AN59" i="3"/>
  <c r="AU59" i="3" s="1"/>
  <c r="AN58" i="3"/>
  <c r="AN57" i="3"/>
  <c r="AU57" i="3" s="1"/>
  <c r="AN56" i="3"/>
  <c r="AN55" i="3"/>
  <c r="AU55" i="3" s="1"/>
  <c r="AN54" i="3"/>
  <c r="AN53" i="3"/>
  <c r="AN52" i="3"/>
  <c r="AU52" i="3" s="1"/>
  <c r="AN51" i="3"/>
  <c r="AU51" i="3" s="1"/>
  <c r="AN50" i="3"/>
  <c r="AN49" i="3"/>
  <c r="AN48" i="3"/>
  <c r="AN47" i="3"/>
  <c r="AN46" i="3"/>
  <c r="AN45" i="3"/>
  <c r="AN44" i="3"/>
  <c r="AN43" i="3"/>
  <c r="AN42" i="3"/>
  <c r="AU42" i="3" s="1"/>
  <c r="AN41" i="3"/>
  <c r="AN40" i="3"/>
  <c r="AN39" i="3"/>
  <c r="AN38" i="3"/>
  <c r="AN37" i="3"/>
  <c r="AN36" i="3"/>
  <c r="AN35" i="3"/>
  <c r="AN34" i="3"/>
  <c r="AN33" i="3"/>
  <c r="AN32" i="3"/>
  <c r="AN31" i="3"/>
  <c r="AU31" i="3" s="1"/>
  <c r="AN30" i="3"/>
  <c r="AN29" i="3"/>
  <c r="AN28" i="3"/>
  <c r="AN27" i="3"/>
  <c r="AN26" i="3"/>
  <c r="AN25" i="3"/>
  <c r="AU25" i="3" s="1"/>
  <c r="AN24" i="3"/>
  <c r="AN23" i="3"/>
  <c r="AN22" i="3"/>
  <c r="AU22" i="3" s="1"/>
  <c r="AN21" i="3"/>
  <c r="AN20" i="3"/>
  <c r="AU20" i="3" s="1"/>
  <c r="AN19" i="3"/>
  <c r="AN18" i="3"/>
  <c r="AN17" i="3"/>
  <c r="AU17" i="3" s="1"/>
  <c r="AN16" i="3"/>
  <c r="AU16" i="3" s="1"/>
  <c r="AN15" i="3"/>
  <c r="AN14" i="3"/>
  <c r="AN13" i="3"/>
  <c r="AN12" i="3"/>
  <c r="AN11" i="3"/>
  <c r="AN10" i="3"/>
  <c r="AN9" i="3"/>
  <c r="AN8" i="3"/>
  <c r="AN7" i="3"/>
  <c r="AN6" i="3"/>
  <c r="AN5" i="3"/>
  <c r="AU5" i="3" s="1"/>
  <c r="AN4" i="3"/>
  <c r="AN3" i="3"/>
  <c r="AN2" i="3"/>
  <c r="AM1676" i="3"/>
  <c r="AM1675" i="3"/>
  <c r="AP1675" i="3" s="1"/>
  <c r="AM1674" i="3"/>
  <c r="AM1673" i="3"/>
  <c r="AM1672" i="3"/>
  <c r="AM1671" i="3"/>
  <c r="AM1670" i="3"/>
  <c r="AO1670" i="3" s="1"/>
  <c r="AM1669" i="3"/>
  <c r="AM1668" i="3"/>
  <c r="AO1668" i="3" s="1"/>
  <c r="AM1667" i="3"/>
  <c r="AM1666" i="3"/>
  <c r="AM1665" i="3"/>
  <c r="AM1664" i="3"/>
  <c r="AO1664" i="3" s="1"/>
  <c r="AM1663" i="3"/>
  <c r="AM1662" i="3"/>
  <c r="AM1661" i="3"/>
  <c r="AM1660" i="3"/>
  <c r="AM1659" i="3"/>
  <c r="AM1658" i="3"/>
  <c r="AM1657" i="3"/>
  <c r="AM1656" i="3"/>
  <c r="AM1655" i="3"/>
  <c r="AM1654" i="3"/>
  <c r="AM1653" i="3"/>
  <c r="AM1652" i="3"/>
  <c r="AM1651" i="3"/>
  <c r="AM1650" i="3"/>
  <c r="AM1649" i="3"/>
  <c r="AP1649" i="3" s="1"/>
  <c r="AM1648" i="3"/>
  <c r="AM1647" i="3"/>
  <c r="AP1647" i="3" s="1"/>
  <c r="AM1646" i="3"/>
  <c r="AM1645" i="3"/>
  <c r="AM1644" i="3"/>
  <c r="AM1643" i="3"/>
  <c r="AM1642" i="3"/>
  <c r="AM1641" i="3"/>
  <c r="AM1640" i="3"/>
  <c r="AO1640" i="3" s="1"/>
  <c r="AM1639" i="3"/>
  <c r="AM1638" i="3"/>
  <c r="AM1637" i="3"/>
  <c r="AM1636" i="3"/>
  <c r="AM1635" i="3"/>
  <c r="AM1634" i="3"/>
  <c r="AO1634" i="3" s="1"/>
  <c r="AM1633" i="3"/>
  <c r="AM1632" i="3"/>
  <c r="AM1631" i="3"/>
  <c r="AM1630" i="3"/>
  <c r="AM1629" i="3"/>
  <c r="AM1628" i="3"/>
  <c r="AM1627" i="3"/>
  <c r="AM1626" i="3"/>
  <c r="AO1626" i="3" s="1"/>
  <c r="AM1625" i="3"/>
  <c r="AM1624" i="3"/>
  <c r="AM1623" i="3"/>
  <c r="AM1622" i="3"/>
  <c r="AO1622" i="3" s="1"/>
  <c r="AM1621" i="3"/>
  <c r="AM1620" i="3"/>
  <c r="AO1620" i="3" s="1"/>
  <c r="AM1619" i="3"/>
  <c r="AM1618" i="3"/>
  <c r="AM1617" i="3"/>
  <c r="AP1617" i="3" s="1"/>
  <c r="AM1616" i="3"/>
  <c r="AM1615" i="3"/>
  <c r="AP1615" i="3" s="1"/>
  <c r="AM1614" i="3"/>
  <c r="AM1613" i="3"/>
  <c r="AM1612" i="3"/>
  <c r="AM1611" i="3"/>
  <c r="AM1610" i="3"/>
  <c r="AM1609" i="3"/>
  <c r="AM1608" i="3"/>
  <c r="AM1607" i="3"/>
  <c r="AM1606" i="3"/>
  <c r="AO1606" i="3" s="1"/>
  <c r="AM1605" i="3"/>
  <c r="AM1604" i="3"/>
  <c r="AM1603" i="3"/>
  <c r="AM1602" i="3"/>
  <c r="AO1602" i="3" s="1"/>
  <c r="AM1601" i="3"/>
  <c r="AP1601" i="3" s="1"/>
  <c r="AM1600" i="3"/>
  <c r="AM1599" i="3"/>
  <c r="AP1599" i="3" s="1"/>
  <c r="AM1598" i="3"/>
  <c r="AM1597" i="3"/>
  <c r="AP1597" i="3" s="1"/>
  <c r="AM1596" i="3"/>
  <c r="AM1595" i="3"/>
  <c r="AM1594" i="3"/>
  <c r="AM1593" i="3"/>
  <c r="AM1592" i="3"/>
  <c r="AM1591" i="3"/>
  <c r="AM1590" i="3"/>
  <c r="AM1589" i="3"/>
  <c r="AM1588" i="3"/>
  <c r="AM1587" i="3"/>
  <c r="AM1586" i="3"/>
  <c r="AM1585" i="3"/>
  <c r="AM1584" i="3"/>
  <c r="AM1583" i="3"/>
  <c r="AM1582" i="3"/>
  <c r="AM1581" i="3"/>
  <c r="AM1580" i="3"/>
  <c r="AM1579" i="3"/>
  <c r="AM1578" i="3"/>
  <c r="AM1577" i="3"/>
  <c r="AM1576" i="3"/>
  <c r="AO1576" i="3" s="1"/>
  <c r="AM1575" i="3"/>
  <c r="AM1574" i="3"/>
  <c r="AM1573" i="3"/>
  <c r="AM1572" i="3"/>
  <c r="AM1571" i="3"/>
  <c r="AM1570" i="3"/>
  <c r="AM1569" i="3"/>
  <c r="AM1568" i="3"/>
  <c r="AM1567" i="3"/>
  <c r="AM1566" i="3"/>
  <c r="AM1565" i="3"/>
  <c r="AM1564" i="3"/>
  <c r="AM1563" i="3"/>
  <c r="AP1563" i="3" s="1"/>
  <c r="AM1562" i="3"/>
  <c r="AM1561" i="3"/>
  <c r="AP1561" i="3" s="1"/>
  <c r="AM1560" i="3"/>
  <c r="AM1559" i="3"/>
  <c r="AM1558" i="3"/>
  <c r="AM1557" i="3"/>
  <c r="AM1556" i="3"/>
  <c r="AM1555" i="3"/>
  <c r="AM1554" i="3"/>
  <c r="AO1554" i="3" s="1"/>
  <c r="AM1553" i="3"/>
  <c r="AM1552" i="3"/>
  <c r="AM1551" i="3"/>
  <c r="AM1550" i="3"/>
  <c r="AO1550" i="3" s="1"/>
  <c r="AM1549" i="3"/>
  <c r="AP1549" i="3" s="1"/>
  <c r="AM1548" i="3"/>
  <c r="AM1547" i="3"/>
  <c r="AM1546" i="3"/>
  <c r="AM1545" i="3"/>
  <c r="AP1545" i="3" s="1"/>
  <c r="AM1544" i="3"/>
  <c r="AM1543" i="3"/>
  <c r="AM1542" i="3"/>
  <c r="AM1541" i="3"/>
  <c r="AM1540" i="3"/>
  <c r="AM1539" i="3"/>
  <c r="AM1538" i="3"/>
  <c r="AM1537" i="3"/>
  <c r="AM1536" i="3"/>
  <c r="AM1535" i="3"/>
  <c r="AM1534" i="3"/>
  <c r="AM1533" i="3"/>
  <c r="AM1532" i="3"/>
  <c r="AM1531" i="3"/>
  <c r="AM1530" i="3"/>
  <c r="AM1529" i="3"/>
  <c r="AM1528" i="3"/>
  <c r="AM1527" i="3"/>
  <c r="AM1526" i="3"/>
  <c r="AO1526" i="3" s="1"/>
  <c r="AM1525" i="3"/>
  <c r="AP1525" i="3" s="1"/>
  <c r="AM1524" i="3"/>
  <c r="AM1523" i="3"/>
  <c r="AM1522" i="3"/>
  <c r="AM1521" i="3"/>
  <c r="AM1520" i="3"/>
  <c r="AM1519" i="3"/>
  <c r="AM1518" i="3"/>
  <c r="AM1517" i="3"/>
  <c r="AM1516" i="3"/>
  <c r="AM1515" i="3"/>
  <c r="AM1514" i="3"/>
  <c r="AM1513" i="3"/>
  <c r="AM1512" i="3"/>
  <c r="AM1511" i="3"/>
  <c r="AM1510" i="3"/>
  <c r="AM1509" i="3"/>
  <c r="AM1508" i="3"/>
  <c r="AM1507" i="3"/>
  <c r="AM1506" i="3"/>
  <c r="AM1505" i="3"/>
  <c r="AM1504" i="3"/>
  <c r="AO1504" i="3" s="1"/>
  <c r="AM1503" i="3"/>
  <c r="AM1502" i="3"/>
  <c r="AM1501" i="3"/>
  <c r="AM1500" i="3"/>
  <c r="AM1499" i="3"/>
  <c r="AP1499" i="3" s="1"/>
  <c r="AM1498" i="3"/>
  <c r="AM1497" i="3"/>
  <c r="AP1497" i="3" s="1"/>
  <c r="AM1496" i="3"/>
  <c r="AM1495" i="3"/>
  <c r="AP1495" i="3" s="1"/>
  <c r="AM1494" i="3"/>
  <c r="AO1494" i="3" s="1"/>
  <c r="AM1493" i="3"/>
  <c r="AM1492" i="3"/>
  <c r="AM1491" i="3"/>
  <c r="AM1490" i="3"/>
  <c r="AM1489" i="3"/>
  <c r="AM1488" i="3"/>
  <c r="AM1487" i="3"/>
  <c r="AM1486" i="3"/>
  <c r="AM1485" i="3"/>
  <c r="AM1484" i="3"/>
  <c r="AM1483" i="3"/>
  <c r="AM1482" i="3"/>
  <c r="AM1481" i="3"/>
  <c r="AM1480" i="3"/>
  <c r="AM1479" i="3"/>
  <c r="AM1478" i="3"/>
  <c r="AM1477" i="3"/>
  <c r="AM1476" i="3"/>
  <c r="AM1475" i="3"/>
  <c r="AM1474" i="3"/>
  <c r="AM1473" i="3"/>
  <c r="AM1472" i="3"/>
  <c r="AM1471" i="3"/>
  <c r="AM1470" i="3"/>
  <c r="AO1470" i="3" s="1"/>
  <c r="AM1469" i="3"/>
  <c r="AM1468" i="3"/>
  <c r="AO1468" i="3" s="1"/>
  <c r="AM1467" i="3"/>
  <c r="AM1466" i="3"/>
  <c r="AM1465" i="3"/>
  <c r="AM1464" i="3"/>
  <c r="AM1463" i="3"/>
  <c r="AM1462" i="3"/>
  <c r="AM1461" i="3"/>
  <c r="AM1460" i="3"/>
  <c r="AM1459" i="3"/>
  <c r="AM1458" i="3"/>
  <c r="AM1457" i="3"/>
  <c r="AM1456" i="3"/>
  <c r="AM1455" i="3"/>
  <c r="AM1454" i="3"/>
  <c r="AM1453" i="3"/>
  <c r="AM1452" i="3"/>
  <c r="AM1451" i="3"/>
  <c r="AM1450" i="3"/>
  <c r="AM1449" i="3"/>
  <c r="AP1449" i="3" s="1"/>
  <c r="AM1448" i="3"/>
  <c r="AM1447" i="3"/>
  <c r="AM1446" i="3"/>
  <c r="AM1445" i="3"/>
  <c r="AM1444" i="3"/>
  <c r="AM1443" i="3"/>
  <c r="AM1442" i="3"/>
  <c r="AO1442" i="3" s="1"/>
  <c r="AM1441" i="3"/>
  <c r="AM1440" i="3"/>
  <c r="AM1439" i="3"/>
  <c r="AM1438" i="3"/>
  <c r="AM1437" i="3"/>
  <c r="AM1436" i="3"/>
  <c r="AO1436" i="3" s="1"/>
  <c r="AM1435" i="3"/>
  <c r="AP1435" i="3" s="1"/>
  <c r="AM1434" i="3"/>
  <c r="AM1433" i="3"/>
  <c r="AM1432" i="3"/>
  <c r="AO1432" i="3" s="1"/>
  <c r="AM1431" i="3"/>
  <c r="AM1430" i="3"/>
  <c r="AO1430" i="3" s="1"/>
  <c r="AM1429" i="3"/>
  <c r="AM1428" i="3"/>
  <c r="AM1427" i="3"/>
  <c r="AM1426" i="3"/>
  <c r="AM1425" i="3"/>
  <c r="AM1424" i="3"/>
  <c r="AO1424" i="3" s="1"/>
  <c r="AM1423" i="3"/>
  <c r="AP1423" i="3" s="1"/>
  <c r="AM1422" i="3"/>
  <c r="AO1422" i="3" s="1"/>
  <c r="AM1421" i="3"/>
  <c r="AM1420" i="3"/>
  <c r="AM1419" i="3"/>
  <c r="AM1418" i="3"/>
  <c r="AM1417" i="3"/>
  <c r="AM1416" i="3"/>
  <c r="AP1416" i="3" s="1"/>
  <c r="AM1415" i="3"/>
  <c r="AM1414" i="3"/>
  <c r="AP1414" i="3" s="1"/>
  <c r="AM1413" i="3"/>
  <c r="AM1412" i="3"/>
  <c r="AM1411" i="3"/>
  <c r="AM1410" i="3"/>
  <c r="AM1409" i="3"/>
  <c r="AM1408" i="3"/>
  <c r="AM1407" i="3"/>
  <c r="AM1406" i="3"/>
  <c r="AM1405" i="3"/>
  <c r="AM1404" i="3"/>
  <c r="AM1403" i="3"/>
  <c r="AM1402" i="3"/>
  <c r="AM1401" i="3"/>
  <c r="AM1400" i="3"/>
  <c r="AM1399" i="3"/>
  <c r="AM1398" i="3"/>
  <c r="AM1397" i="3"/>
  <c r="AM1396" i="3"/>
  <c r="AM1395" i="3"/>
  <c r="AO1395" i="3" s="1"/>
  <c r="AM1394" i="3"/>
  <c r="AM1393" i="3"/>
  <c r="AM1392" i="3"/>
  <c r="AM1391" i="3"/>
  <c r="AM1390" i="3"/>
  <c r="AM1389" i="3"/>
  <c r="AM1388" i="3"/>
  <c r="AM1387" i="3"/>
  <c r="AO1387" i="3" s="1"/>
  <c r="AM1386" i="3"/>
  <c r="AM1385" i="3"/>
  <c r="AM1384" i="3"/>
  <c r="AP1384" i="3" s="1"/>
  <c r="AM1383" i="3"/>
  <c r="AM1382" i="3"/>
  <c r="AM1381" i="3"/>
  <c r="AM1380" i="3"/>
  <c r="AM1379" i="3"/>
  <c r="AO1379" i="3" s="1"/>
  <c r="AM1378" i="3"/>
  <c r="AM1377" i="3"/>
  <c r="AM1376" i="3"/>
  <c r="AM1375" i="3"/>
  <c r="AM1374" i="3"/>
  <c r="AM1373" i="3"/>
  <c r="AM1372" i="3"/>
  <c r="AM1371" i="3"/>
  <c r="AM1370" i="3"/>
  <c r="AM1369" i="3"/>
  <c r="AM1368" i="3"/>
  <c r="AM1367" i="3"/>
  <c r="AM1366" i="3"/>
  <c r="AM1365" i="3"/>
  <c r="AM1364" i="3"/>
  <c r="AM1363" i="3"/>
  <c r="AM1362" i="3"/>
  <c r="AM1361" i="3"/>
  <c r="AO1361" i="3" s="1"/>
  <c r="AM1360" i="3"/>
  <c r="AM1359" i="3"/>
  <c r="AO1359" i="3" s="1"/>
  <c r="AM1358" i="3"/>
  <c r="AP1358" i="3" s="1"/>
  <c r="AM1357" i="3"/>
  <c r="AM1356" i="3"/>
  <c r="AM1355" i="3"/>
  <c r="AM1354" i="3"/>
  <c r="AP1354" i="3" s="1"/>
  <c r="AM1353" i="3"/>
  <c r="AM1352" i="3"/>
  <c r="AM1351" i="3"/>
  <c r="AO1351" i="3" s="1"/>
  <c r="AM1350" i="3"/>
  <c r="AM1349" i="3"/>
  <c r="AM1348" i="3"/>
  <c r="AP1348" i="3" s="1"/>
  <c r="AM1347" i="3"/>
  <c r="AM1346" i="3"/>
  <c r="AM1345" i="3"/>
  <c r="AM1344" i="3"/>
  <c r="AM1343" i="3"/>
  <c r="AM1342" i="3"/>
  <c r="AP1342" i="3" s="1"/>
  <c r="AM1341" i="3"/>
  <c r="AO1341" i="3" s="1"/>
  <c r="AM1340" i="3"/>
  <c r="AM1339" i="3"/>
  <c r="AM1338" i="3"/>
  <c r="AM1337" i="3"/>
  <c r="AM1336" i="3"/>
  <c r="AM1335" i="3"/>
  <c r="AM1334" i="3"/>
  <c r="AM1333" i="3"/>
  <c r="AM1332" i="3"/>
  <c r="AM1331" i="3"/>
  <c r="AM1330" i="3"/>
  <c r="AM1329" i="3"/>
  <c r="AM1328" i="3"/>
  <c r="AM1327" i="3"/>
  <c r="AM1326" i="3"/>
  <c r="AM1325" i="3"/>
  <c r="AO1325" i="3" s="1"/>
  <c r="AM1324" i="3"/>
  <c r="AP1324" i="3" s="1"/>
  <c r="AM1323" i="3"/>
  <c r="AO1323" i="3" s="1"/>
  <c r="AM1322" i="3"/>
  <c r="AM1321" i="3"/>
  <c r="AM1320" i="3"/>
  <c r="AM1319" i="3"/>
  <c r="AM1318" i="3"/>
  <c r="AM1317" i="3"/>
  <c r="AM1316" i="3"/>
  <c r="AM1315" i="3"/>
  <c r="AM1314" i="3"/>
  <c r="AM1313" i="3"/>
  <c r="AO1313" i="3" s="1"/>
  <c r="AM1312" i="3"/>
  <c r="AM1311" i="3"/>
  <c r="AM1310" i="3"/>
  <c r="AM1309" i="3"/>
  <c r="AM1308" i="3"/>
  <c r="AM1307" i="3"/>
  <c r="AO1307" i="3" s="1"/>
  <c r="AM1306" i="3"/>
  <c r="AM1305" i="3"/>
  <c r="AM1304" i="3"/>
  <c r="AM1303" i="3"/>
  <c r="AO1303" i="3" s="1"/>
  <c r="AM1302" i="3"/>
  <c r="AM1301" i="3"/>
  <c r="AO1301" i="3" s="1"/>
  <c r="AM1300" i="3"/>
  <c r="AM1299" i="3"/>
  <c r="AO1299" i="3" s="1"/>
  <c r="AM1298" i="3"/>
  <c r="AP1298" i="3" s="1"/>
  <c r="AM1297" i="3"/>
  <c r="AM1296" i="3"/>
  <c r="AM1295" i="3"/>
  <c r="AM1294" i="3"/>
  <c r="AM1293" i="3"/>
  <c r="AO1293" i="3" s="1"/>
  <c r="AM1292" i="3"/>
  <c r="AM1291" i="3"/>
  <c r="AO1291" i="3" s="1"/>
  <c r="AM1290" i="3"/>
  <c r="AM1289" i="3"/>
  <c r="AM1288" i="3"/>
  <c r="AM1287" i="3"/>
  <c r="AO1287" i="3" s="1"/>
  <c r="AM1286" i="3"/>
  <c r="AM1285" i="3"/>
  <c r="AM1284" i="3"/>
  <c r="AM1283" i="3"/>
  <c r="AM1282" i="3"/>
  <c r="AM1281" i="3"/>
  <c r="AM1280" i="3"/>
  <c r="AM1279" i="3"/>
  <c r="AM1278" i="3"/>
  <c r="AM1277" i="3"/>
  <c r="AM1276" i="3"/>
  <c r="AM1275" i="3"/>
  <c r="AO1275" i="3" s="1"/>
  <c r="AM1274" i="3"/>
  <c r="AM1273" i="3"/>
  <c r="AM1272" i="3"/>
  <c r="AM1271" i="3"/>
  <c r="AO1271" i="3" s="1"/>
  <c r="AM1270" i="3"/>
  <c r="AM1269" i="3"/>
  <c r="AM1268" i="3"/>
  <c r="AM1267" i="3"/>
  <c r="AO1267" i="3" s="1"/>
  <c r="AM1266" i="3"/>
  <c r="AM1265" i="3"/>
  <c r="AO1265" i="3" s="1"/>
  <c r="AM1264" i="3"/>
  <c r="AM1263" i="3"/>
  <c r="AM1262" i="3"/>
  <c r="AM1261" i="3"/>
  <c r="AM1260" i="3"/>
  <c r="AM1259" i="3"/>
  <c r="AM1258" i="3"/>
  <c r="AM1257" i="3"/>
  <c r="AM1256" i="3"/>
  <c r="AM1255" i="3"/>
  <c r="AO1255" i="3" s="1"/>
  <c r="AM1254" i="3"/>
  <c r="AM1253" i="3"/>
  <c r="AO1253" i="3" s="1"/>
  <c r="AM1252" i="3"/>
  <c r="AM1251" i="3"/>
  <c r="AM1250" i="3"/>
  <c r="AM1249" i="3"/>
  <c r="AM1248" i="3"/>
  <c r="AM1247" i="3"/>
  <c r="AM1246" i="3"/>
  <c r="AM1245" i="3"/>
  <c r="AM1244" i="3"/>
  <c r="AM1243" i="3"/>
  <c r="AM1242" i="3"/>
  <c r="AM1241" i="3"/>
  <c r="AM1240" i="3"/>
  <c r="AM1239" i="3"/>
  <c r="AO1239" i="3" s="1"/>
  <c r="AM1238" i="3"/>
  <c r="AM1237" i="3"/>
  <c r="AM1236" i="3"/>
  <c r="AP1236" i="3" s="1"/>
  <c r="AM1235" i="3"/>
  <c r="AM1234" i="3"/>
  <c r="AM1233" i="3"/>
  <c r="AM1232" i="3"/>
  <c r="AM1231" i="3"/>
  <c r="AM1230" i="3"/>
  <c r="AP1230" i="3" s="1"/>
  <c r="AM1229" i="3"/>
  <c r="AM1228" i="3"/>
  <c r="AM1227" i="3"/>
  <c r="AM1226" i="3"/>
  <c r="AM1225" i="3"/>
  <c r="AM1224" i="3"/>
  <c r="AM1223" i="3"/>
  <c r="AM1222" i="3"/>
  <c r="AM1221" i="3"/>
  <c r="AM1220" i="3"/>
  <c r="AM1219" i="3"/>
  <c r="AM1218" i="3"/>
  <c r="AM1217" i="3"/>
  <c r="AO1217" i="3" s="1"/>
  <c r="AM1216" i="3"/>
  <c r="AP1216" i="3" s="1"/>
  <c r="AM1215" i="3"/>
  <c r="AO1215" i="3" s="1"/>
  <c r="AM1214" i="3"/>
  <c r="AM1213" i="3"/>
  <c r="AM1212" i="3"/>
  <c r="AM1211" i="3"/>
  <c r="AM1210" i="3"/>
  <c r="AM1209" i="3"/>
  <c r="AM1208" i="3"/>
  <c r="AP1208" i="3" s="1"/>
  <c r="AM1207" i="3"/>
  <c r="AM1206" i="3"/>
  <c r="AP1206" i="3" s="1"/>
  <c r="AM1205" i="3"/>
  <c r="AM1204" i="3"/>
  <c r="AM1203" i="3"/>
  <c r="AO1203" i="3" s="1"/>
  <c r="AM1202" i="3"/>
  <c r="AM1201" i="3"/>
  <c r="AM1200" i="3"/>
  <c r="AM1199" i="3"/>
  <c r="AM1198" i="3"/>
  <c r="AM1197" i="3"/>
  <c r="AO1197" i="3" s="1"/>
  <c r="AM1196" i="3"/>
  <c r="AM1195" i="3"/>
  <c r="AM1194" i="3"/>
  <c r="AM1193" i="3"/>
  <c r="AO1193" i="3" s="1"/>
  <c r="AM1192" i="3"/>
  <c r="AM1191" i="3"/>
  <c r="AM1190" i="3"/>
  <c r="AM1189" i="3"/>
  <c r="AM1188" i="3"/>
  <c r="AM1187" i="3"/>
  <c r="AM1186" i="3"/>
  <c r="AM1185" i="3"/>
  <c r="AM1184" i="3"/>
  <c r="AM1183" i="3"/>
  <c r="AM1182" i="3"/>
  <c r="AM1181" i="3"/>
  <c r="AM1180" i="3"/>
  <c r="AM1179" i="3"/>
  <c r="AM1178" i="3"/>
  <c r="AM1177" i="3"/>
  <c r="AO1177" i="3" s="1"/>
  <c r="AM1176" i="3"/>
  <c r="AM1175" i="3"/>
  <c r="AO1175" i="3" s="1"/>
  <c r="AM1174" i="3"/>
  <c r="AM1173" i="3"/>
  <c r="AO1173" i="3" s="1"/>
  <c r="AM1172" i="3"/>
  <c r="AM1171" i="3"/>
  <c r="AM1170" i="3"/>
  <c r="AM1169" i="3"/>
  <c r="AM1168" i="3"/>
  <c r="AM1167" i="3"/>
  <c r="AM1166" i="3"/>
  <c r="AM1165" i="3"/>
  <c r="AM1164" i="3"/>
  <c r="AM1163" i="3"/>
  <c r="AM1162" i="3"/>
  <c r="AM1161" i="3"/>
  <c r="AO1161" i="3" s="1"/>
  <c r="AM1160" i="3"/>
  <c r="AM1159" i="3"/>
  <c r="AO1159" i="3" s="1"/>
  <c r="AM1158" i="3"/>
  <c r="AP1158" i="3" s="1"/>
  <c r="AM1157" i="3"/>
  <c r="AM1156" i="3"/>
  <c r="AM1155" i="3"/>
  <c r="AM1154" i="3"/>
  <c r="AM1153" i="3"/>
  <c r="AO1153" i="3" s="1"/>
  <c r="AM1152" i="3"/>
  <c r="AP1152" i="3" s="1"/>
  <c r="AM1151" i="3"/>
  <c r="AM1150" i="3"/>
  <c r="AM1149" i="3"/>
  <c r="AM1148" i="3"/>
  <c r="AP1148" i="3" s="1"/>
  <c r="AM1147" i="3"/>
  <c r="AM1146" i="3"/>
  <c r="AM1145" i="3"/>
  <c r="AO1145" i="3" s="1"/>
  <c r="AM1144" i="3"/>
  <c r="AM1143" i="3"/>
  <c r="AM1142" i="3"/>
  <c r="AP1142" i="3" s="1"/>
  <c r="AM1141" i="3"/>
  <c r="AM1140" i="3"/>
  <c r="AM1139" i="3"/>
  <c r="AM1138" i="3"/>
  <c r="AM1137" i="3"/>
  <c r="AM1136" i="3"/>
  <c r="AM1135" i="3"/>
  <c r="AM1134" i="3"/>
  <c r="AM1133" i="3"/>
  <c r="AM1132" i="3"/>
  <c r="AM1131" i="3"/>
  <c r="AM1130" i="3"/>
  <c r="AM1129" i="3"/>
  <c r="AM1128" i="3"/>
  <c r="AM1127" i="3"/>
  <c r="AM1126" i="3"/>
  <c r="AM1125" i="3"/>
  <c r="AM1124" i="3"/>
  <c r="AM1123" i="3"/>
  <c r="AM1122" i="3"/>
  <c r="AP1122" i="3" s="1"/>
  <c r="AM1121" i="3"/>
  <c r="AM1120" i="3"/>
  <c r="AM1119" i="3"/>
  <c r="AM1118" i="3"/>
  <c r="AM1117" i="3"/>
  <c r="AO1117" i="3" s="1"/>
  <c r="AM1116" i="3"/>
  <c r="AM1115" i="3"/>
  <c r="AM1114" i="3"/>
  <c r="AM1113" i="3"/>
  <c r="AO1113" i="3" s="1"/>
  <c r="AM1112" i="3"/>
  <c r="AM1111" i="3"/>
  <c r="AM1110" i="3"/>
  <c r="AM1109" i="3"/>
  <c r="AM1108" i="3"/>
  <c r="AM1107" i="3"/>
  <c r="AM1106" i="3"/>
  <c r="AM1105" i="3"/>
  <c r="AM1104" i="3"/>
  <c r="AM1103" i="3"/>
  <c r="AM1102" i="3"/>
  <c r="AM1101" i="3"/>
  <c r="AM1100" i="3"/>
  <c r="AM1099" i="3"/>
  <c r="AM1098" i="3"/>
  <c r="AM1097" i="3"/>
  <c r="AM1096" i="3"/>
  <c r="AM1095" i="3"/>
  <c r="AM1094" i="3"/>
  <c r="AM1093" i="3"/>
  <c r="AM1092" i="3"/>
  <c r="AP1092" i="3" s="1"/>
  <c r="AM1091" i="3"/>
  <c r="AO1091" i="3" s="1"/>
  <c r="AM1090" i="3"/>
  <c r="AM1089" i="3"/>
  <c r="AM1088" i="3"/>
  <c r="AM1087" i="3"/>
  <c r="AM1086" i="3"/>
  <c r="AM1085" i="3"/>
  <c r="AM1084" i="3"/>
  <c r="AM1083" i="3"/>
  <c r="AM1082" i="3"/>
  <c r="AM1081" i="3"/>
  <c r="AM1080" i="3"/>
  <c r="AM1079" i="3"/>
  <c r="AM1078" i="3"/>
  <c r="AM1077" i="3"/>
  <c r="AM1076" i="3"/>
  <c r="AM1075" i="3"/>
  <c r="AM1074" i="3"/>
  <c r="AP1074" i="3" s="1"/>
  <c r="AM1073" i="3"/>
  <c r="AM1072" i="3"/>
  <c r="AM1071" i="3"/>
  <c r="AM1070" i="3"/>
  <c r="AM1069" i="3"/>
  <c r="AM1068" i="3"/>
  <c r="AP1068" i="3" s="1"/>
  <c r="AM1067" i="3"/>
  <c r="AM1066" i="3"/>
  <c r="AM1065" i="3"/>
  <c r="AM1064" i="3"/>
  <c r="AM1063" i="3"/>
  <c r="AM1062" i="3"/>
  <c r="AP1062" i="3" s="1"/>
  <c r="AM1061" i="3"/>
  <c r="AO1061" i="3" s="1"/>
  <c r="AM1060" i="3"/>
  <c r="AM1059" i="3"/>
  <c r="AM1058" i="3"/>
  <c r="AP1058" i="3" s="1"/>
  <c r="AM1057" i="3"/>
  <c r="AM1056" i="3"/>
  <c r="AM1055" i="3"/>
  <c r="AM1054" i="3"/>
  <c r="AM1053" i="3"/>
  <c r="AM1052" i="3"/>
  <c r="AM1051" i="3"/>
  <c r="AM1050" i="3"/>
  <c r="AM1049" i="3"/>
  <c r="AM1048" i="3"/>
  <c r="AM1047" i="3"/>
  <c r="AM1046" i="3"/>
  <c r="AM1045" i="3"/>
  <c r="AO1045" i="3" s="1"/>
  <c r="AM1044" i="3"/>
  <c r="AP1044" i="3" s="1"/>
  <c r="AM1043" i="3"/>
  <c r="AM1042" i="3"/>
  <c r="AP1042" i="3" s="1"/>
  <c r="AM1041" i="3"/>
  <c r="AM1040" i="3"/>
  <c r="AM1039" i="3"/>
  <c r="AM1038" i="3"/>
  <c r="AM1037" i="3"/>
  <c r="AM1036" i="3"/>
  <c r="AM1035" i="3"/>
  <c r="AM1034" i="3"/>
  <c r="AM1033" i="3"/>
  <c r="AO1033" i="3" s="1"/>
  <c r="AM1032" i="3"/>
  <c r="AM1031" i="3"/>
  <c r="AO1031" i="3" s="1"/>
  <c r="AM1030" i="3"/>
  <c r="AM1029" i="3"/>
  <c r="AM1028" i="3"/>
  <c r="AP1028" i="3" s="1"/>
  <c r="AM1027" i="3"/>
  <c r="AO1027" i="3" s="1"/>
  <c r="AM1026" i="3"/>
  <c r="AP1026" i="3" s="1"/>
  <c r="AM1025" i="3"/>
  <c r="AM1024" i="3"/>
  <c r="AM1023" i="3"/>
  <c r="AM1022" i="3"/>
  <c r="AM1021" i="3"/>
  <c r="AM1020" i="3"/>
  <c r="AM1019" i="3"/>
  <c r="AO1019" i="3" s="1"/>
  <c r="AM1018" i="3"/>
  <c r="AM1017" i="3"/>
  <c r="AM1016" i="3"/>
  <c r="AM1015" i="3"/>
  <c r="AM1014" i="3"/>
  <c r="AM1013" i="3"/>
  <c r="AM1012" i="3"/>
  <c r="AM1011" i="3"/>
  <c r="AO1011" i="3" s="1"/>
  <c r="AM1010" i="3"/>
  <c r="AM1009" i="3"/>
  <c r="AO1009" i="3" s="1"/>
  <c r="AM1008" i="3"/>
  <c r="AM1007" i="3"/>
  <c r="AM1006" i="3"/>
  <c r="AM1005" i="3"/>
  <c r="AM1004" i="3"/>
  <c r="AM1003" i="3"/>
  <c r="AM1002" i="3"/>
  <c r="AM1001" i="3"/>
  <c r="AM1000" i="3"/>
  <c r="AM999" i="3"/>
  <c r="AM998" i="3"/>
  <c r="AM997" i="3"/>
  <c r="AM996" i="3"/>
  <c r="AM995" i="3"/>
  <c r="AM994" i="3"/>
  <c r="AM993" i="3"/>
  <c r="AM992" i="3"/>
  <c r="AM991" i="3"/>
  <c r="AM990" i="3"/>
  <c r="AM989" i="3"/>
  <c r="AM988" i="3"/>
  <c r="AM987" i="3"/>
  <c r="AM986" i="3"/>
  <c r="AM985" i="3"/>
  <c r="AO985" i="3" s="1"/>
  <c r="AM984" i="3"/>
  <c r="AM983" i="3"/>
  <c r="AM982" i="3"/>
  <c r="AM981" i="3"/>
  <c r="AO981" i="3" s="1"/>
  <c r="AM980" i="3"/>
  <c r="AM979" i="3"/>
  <c r="AM978" i="3"/>
  <c r="AM977" i="3"/>
  <c r="AM976" i="3"/>
  <c r="AM975" i="3"/>
  <c r="AM974" i="3"/>
  <c r="AM973" i="3"/>
  <c r="AO973" i="3" s="1"/>
  <c r="AM972" i="3"/>
  <c r="AP972" i="3" s="1"/>
  <c r="AM971" i="3"/>
  <c r="AM970" i="3"/>
  <c r="AM969" i="3"/>
  <c r="AM968" i="3"/>
  <c r="AM967" i="3"/>
  <c r="AM966" i="3"/>
  <c r="AM965" i="3"/>
  <c r="AM964" i="3"/>
  <c r="AM963" i="3"/>
  <c r="AM962" i="3"/>
  <c r="AM961" i="3"/>
  <c r="AM960" i="3"/>
  <c r="AP960" i="3" s="1"/>
  <c r="AM959" i="3"/>
  <c r="AO959" i="3" s="1"/>
  <c r="AM958" i="3"/>
  <c r="AM957" i="3"/>
  <c r="AM956" i="3"/>
  <c r="AM955" i="3"/>
  <c r="AM954" i="3"/>
  <c r="AM953" i="3"/>
  <c r="AM952" i="3"/>
  <c r="AP952" i="3" s="1"/>
  <c r="AM951" i="3"/>
  <c r="AM950" i="3"/>
  <c r="AP950" i="3" s="1"/>
  <c r="AM949" i="3"/>
  <c r="AM948" i="3"/>
  <c r="AM947" i="3"/>
  <c r="AM946" i="3"/>
  <c r="AM945" i="3"/>
  <c r="AM944" i="3"/>
  <c r="AP944" i="3" s="1"/>
  <c r="AM943" i="3"/>
  <c r="AM942" i="3"/>
  <c r="AM941" i="3"/>
  <c r="AM940" i="3"/>
  <c r="AM939" i="3"/>
  <c r="AO939" i="3" s="1"/>
  <c r="AM938" i="3"/>
  <c r="AM937" i="3"/>
  <c r="AM936" i="3"/>
  <c r="AM935" i="3"/>
  <c r="AM934" i="3"/>
  <c r="AM933" i="3"/>
  <c r="AM932" i="3"/>
  <c r="AM931" i="3"/>
  <c r="AM930" i="3"/>
  <c r="AP930" i="3" s="1"/>
  <c r="AM929" i="3"/>
  <c r="AO929" i="3" s="1"/>
  <c r="AM928" i="3"/>
  <c r="AM927" i="3"/>
  <c r="AM926" i="3"/>
  <c r="AM925" i="3"/>
  <c r="AM924" i="3"/>
  <c r="AM923" i="3"/>
  <c r="AM922" i="3"/>
  <c r="AM921" i="3"/>
  <c r="AO921" i="3" s="1"/>
  <c r="AM920" i="3"/>
  <c r="AM919" i="3"/>
  <c r="AM918" i="3"/>
  <c r="AM917" i="3"/>
  <c r="AU917" i="3" s="1"/>
  <c r="AM916" i="3"/>
  <c r="AM915" i="3"/>
  <c r="AM914" i="3"/>
  <c r="AM913" i="3"/>
  <c r="AM912" i="3"/>
  <c r="AM911" i="3"/>
  <c r="AM910" i="3"/>
  <c r="AM909" i="3"/>
  <c r="AO909" i="3" s="1"/>
  <c r="AM908" i="3"/>
  <c r="AM907" i="3"/>
  <c r="AM906" i="3"/>
  <c r="AM905" i="3"/>
  <c r="AM904" i="3"/>
  <c r="AM903" i="3"/>
  <c r="AM902" i="3"/>
  <c r="AM901" i="3"/>
  <c r="AM900" i="3"/>
  <c r="AM899" i="3"/>
  <c r="AM898" i="3"/>
  <c r="AM897" i="3"/>
  <c r="AM896" i="3"/>
  <c r="AM895" i="3"/>
  <c r="AM894" i="3"/>
  <c r="AM893" i="3"/>
  <c r="AM892" i="3"/>
  <c r="AM891" i="3"/>
  <c r="AM890" i="3"/>
  <c r="AP890" i="3" s="1"/>
  <c r="AM889" i="3"/>
  <c r="AO889" i="3" s="1"/>
  <c r="AM888" i="3"/>
  <c r="AM887" i="3"/>
  <c r="AM886" i="3"/>
  <c r="AM885" i="3"/>
  <c r="AM884" i="3"/>
  <c r="AM883" i="3"/>
  <c r="AM882" i="3"/>
  <c r="AM881" i="3"/>
  <c r="AO881" i="3" s="1"/>
  <c r="AM880" i="3"/>
  <c r="AP880" i="3" s="1"/>
  <c r="AM879" i="3"/>
  <c r="AO879" i="3" s="1"/>
  <c r="AM878" i="3"/>
  <c r="AM877" i="3"/>
  <c r="AO877" i="3" s="1"/>
  <c r="AM876" i="3"/>
  <c r="AM875" i="3"/>
  <c r="AM874" i="3"/>
  <c r="AM873" i="3"/>
  <c r="AO873" i="3" s="1"/>
  <c r="AM872" i="3"/>
  <c r="AM871" i="3"/>
  <c r="AM870" i="3"/>
  <c r="AM869" i="3"/>
  <c r="AM868" i="3"/>
  <c r="AM867" i="3"/>
  <c r="AM866" i="3"/>
  <c r="AM865" i="3"/>
  <c r="AO865" i="3" s="1"/>
  <c r="AM864" i="3"/>
  <c r="AM863" i="3"/>
  <c r="AM862" i="3"/>
  <c r="AM861" i="3"/>
  <c r="AO861" i="3" s="1"/>
  <c r="AM860" i="3"/>
  <c r="AM859" i="3"/>
  <c r="AM858" i="3"/>
  <c r="AP858" i="3" s="1"/>
  <c r="AM857" i="3"/>
  <c r="AO857" i="3" s="1"/>
  <c r="AM856" i="3"/>
  <c r="AM855" i="3"/>
  <c r="AM854" i="3"/>
  <c r="AM853" i="3"/>
  <c r="AO853" i="3" s="1"/>
  <c r="AM852" i="3"/>
  <c r="AM851" i="3"/>
  <c r="AM850" i="3"/>
  <c r="AM849" i="3"/>
  <c r="AM848" i="3"/>
  <c r="AP848" i="3" s="1"/>
  <c r="AM847" i="3"/>
  <c r="AM846" i="3"/>
  <c r="AM845" i="3"/>
  <c r="AM844" i="3"/>
  <c r="AM843" i="3"/>
  <c r="AM842" i="3"/>
  <c r="AM841" i="3"/>
  <c r="AM840" i="3"/>
  <c r="AM839" i="3"/>
  <c r="AM838" i="3"/>
  <c r="AP838" i="3" s="1"/>
  <c r="AM837" i="3"/>
  <c r="AO837" i="3" s="1"/>
  <c r="AM836" i="3"/>
  <c r="AM835" i="3"/>
  <c r="AM834" i="3"/>
  <c r="AM833" i="3"/>
  <c r="AM832" i="3"/>
  <c r="AM831" i="3"/>
  <c r="AM830" i="3"/>
  <c r="AM829" i="3"/>
  <c r="AM828" i="3"/>
  <c r="AM827" i="3"/>
  <c r="AM826" i="3"/>
  <c r="AP826" i="3" s="1"/>
  <c r="AM825" i="3"/>
  <c r="AM824" i="3"/>
  <c r="AM823" i="3"/>
  <c r="AO823" i="3" s="1"/>
  <c r="AM822" i="3"/>
  <c r="AM821" i="3"/>
  <c r="AM820" i="3"/>
  <c r="AM819" i="3"/>
  <c r="AM818" i="3"/>
  <c r="AM817" i="3"/>
  <c r="AM816" i="3"/>
  <c r="AM815" i="3"/>
  <c r="AM814" i="3"/>
  <c r="AM813" i="3"/>
  <c r="AM812" i="3"/>
  <c r="AM811" i="3"/>
  <c r="AM810" i="3"/>
  <c r="AP810" i="3" s="1"/>
  <c r="AM809" i="3"/>
  <c r="AM808" i="3"/>
  <c r="AM807" i="3"/>
  <c r="AM806" i="3"/>
  <c r="AM805" i="3"/>
  <c r="AM804" i="3"/>
  <c r="AM803" i="3"/>
  <c r="AM802" i="3"/>
  <c r="AM801" i="3"/>
  <c r="AM800" i="3"/>
  <c r="AM799" i="3"/>
  <c r="AM798" i="3"/>
  <c r="AM797" i="3"/>
  <c r="AO797" i="3" s="1"/>
  <c r="AM796" i="3"/>
  <c r="AM795" i="3"/>
  <c r="AM794" i="3"/>
  <c r="AM793" i="3"/>
  <c r="AM792" i="3"/>
  <c r="AM791" i="3"/>
  <c r="AM790" i="3"/>
  <c r="AM789" i="3"/>
  <c r="AM788" i="3"/>
  <c r="AM787" i="3"/>
  <c r="AM786" i="3"/>
  <c r="AP786" i="3" s="1"/>
  <c r="AM785" i="3"/>
  <c r="AM784" i="3"/>
  <c r="AM783" i="3"/>
  <c r="AO783" i="3" s="1"/>
  <c r="AM782" i="3"/>
  <c r="AM781" i="3"/>
  <c r="AM780" i="3"/>
  <c r="AM779" i="3"/>
  <c r="AM778" i="3"/>
  <c r="AP778" i="3" s="1"/>
  <c r="AM777" i="3"/>
  <c r="AM776" i="3"/>
  <c r="AP776" i="3" s="1"/>
  <c r="AM775" i="3"/>
  <c r="AM774" i="3"/>
  <c r="AP774" i="3" s="1"/>
  <c r="AM773" i="3"/>
  <c r="AO773" i="3" s="1"/>
  <c r="AM772" i="3"/>
  <c r="AM771" i="3"/>
  <c r="AO771" i="3" s="1"/>
  <c r="AM770" i="3"/>
  <c r="AM769" i="3"/>
  <c r="AM768" i="3"/>
  <c r="AM767" i="3"/>
  <c r="AM766" i="3"/>
  <c r="AM765" i="3"/>
  <c r="AM764" i="3"/>
  <c r="AM763" i="3"/>
  <c r="AM762" i="3"/>
  <c r="AM761" i="3"/>
  <c r="AM760" i="3"/>
  <c r="AM759" i="3"/>
  <c r="AM758" i="3"/>
  <c r="AM757" i="3"/>
  <c r="AM756" i="3"/>
  <c r="AM755" i="3"/>
  <c r="AO755" i="3" s="1"/>
  <c r="AM754" i="3"/>
  <c r="AM753" i="3"/>
  <c r="AO753" i="3" s="1"/>
  <c r="AM752" i="3"/>
  <c r="AM751" i="3"/>
  <c r="AM750" i="3"/>
  <c r="AP750" i="3" s="1"/>
  <c r="AM749" i="3"/>
  <c r="AM748" i="3"/>
  <c r="AM747" i="3"/>
  <c r="AO747" i="3" s="1"/>
  <c r="AM746" i="3"/>
  <c r="AM745" i="3"/>
  <c r="AM744" i="3"/>
  <c r="AM743" i="3"/>
  <c r="AM742" i="3"/>
  <c r="AM741" i="3"/>
  <c r="AO741" i="3" s="1"/>
  <c r="AM740" i="3"/>
  <c r="AM739" i="3"/>
  <c r="AO738" i="3"/>
  <c r="AM738" i="3"/>
  <c r="AM737" i="3"/>
  <c r="AM736" i="3"/>
  <c r="AM735" i="3"/>
  <c r="AM734" i="3"/>
  <c r="AM733" i="3"/>
  <c r="AM732" i="3"/>
  <c r="AP732" i="3" s="1"/>
  <c r="AM731" i="3"/>
  <c r="AM730" i="3"/>
  <c r="AP730" i="3" s="1"/>
  <c r="AM729" i="3"/>
  <c r="AM728" i="3"/>
  <c r="AP728" i="3" s="1"/>
  <c r="AM727" i="3"/>
  <c r="AM726" i="3"/>
  <c r="AP726" i="3" s="1"/>
  <c r="AM725" i="3"/>
  <c r="AM724" i="3"/>
  <c r="AM723" i="3"/>
  <c r="AO723" i="3" s="1"/>
  <c r="AM722" i="3"/>
  <c r="AM721" i="3"/>
  <c r="AM720" i="3"/>
  <c r="AP720" i="3" s="1"/>
  <c r="AM719" i="3"/>
  <c r="AO719" i="3" s="1"/>
  <c r="AM718" i="3"/>
  <c r="AM717" i="3"/>
  <c r="AM716" i="3"/>
  <c r="AM715" i="3"/>
  <c r="AM714" i="3"/>
  <c r="AM713" i="3"/>
  <c r="AM712" i="3"/>
  <c r="AM711" i="3"/>
  <c r="AO711" i="3" s="1"/>
  <c r="AM710" i="3"/>
  <c r="AM709" i="3"/>
  <c r="AM708" i="3"/>
  <c r="AM707" i="3"/>
  <c r="AM706" i="3"/>
  <c r="AM705" i="3"/>
  <c r="AM704" i="3"/>
  <c r="AP704" i="3" s="1"/>
  <c r="AM703" i="3"/>
  <c r="AM702" i="3"/>
  <c r="AM701" i="3"/>
  <c r="AM700" i="3"/>
  <c r="AM699" i="3"/>
  <c r="AM698" i="3"/>
  <c r="AP698" i="3" s="1"/>
  <c r="AM697" i="3"/>
  <c r="AM696" i="3"/>
  <c r="AM695" i="3"/>
  <c r="AM694" i="3"/>
  <c r="AM693" i="3"/>
  <c r="AM692" i="3"/>
  <c r="AM691" i="3"/>
  <c r="AO691" i="3" s="1"/>
  <c r="AM690" i="3"/>
  <c r="AM689" i="3"/>
  <c r="AO689" i="3" s="1"/>
  <c r="AM688" i="3"/>
  <c r="AM687" i="3"/>
  <c r="AM686" i="3"/>
  <c r="AM685" i="3"/>
  <c r="AM684" i="3"/>
  <c r="AM683" i="3"/>
  <c r="AM682" i="3"/>
  <c r="AM681" i="3"/>
  <c r="AO681" i="3" s="1"/>
  <c r="AM680" i="3"/>
  <c r="AM679" i="3"/>
  <c r="AO679" i="3" s="1"/>
  <c r="AM678" i="3"/>
  <c r="AM677" i="3"/>
  <c r="AO677" i="3" s="1"/>
  <c r="AM676" i="3"/>
  <c r="AM675" i="3"/>
  <c r="AM674" i="3"/>
  <c r="AM673" i="3"/>
  <c r="AM672" i="3"/>
  <c r="AM671" i="3"/>
  <c r="AM670" i="3"/>
  <c r="AM669" i="3"/>
  <c r="AM668" i="3"/>
  <c r="AM667" i="3"/>
  <c r="AM666" i="3"/>
  <c r="AM665" i="3"/>
  <c r="AM664" i="3"/>
  <c r="AM663" i="3"/>
  <c r="AM662" i="3"/>
  <c r="AP662" i="3" s="1"/>
  <c r="AM661" i="3"/>
  <c r="AM660" i="3"/>
  <c r="AP660" i="3" s="1"/>
  <c r="AM659" i="3"/>
  <c r="AM658" i="3"/>
  <c r="AM657" i="3"/>
  <c r="AM656" i="3"/>
  <c r="AP656" i="3" s="1"/>
  <c r="AM655" i="3"/>
  <c r="AM654" i="3"/>
  <c r="AM653" i="3"/>
  <c r="AM652" i="3"/>
  <c r="AM651" i="3"/>
  <c r="AM650" i="3"/>
  <c r="AM649" i="3"/>
  <c r="AO649" i="3" s="1"/>
  <c r="AM648" i="3"/>
  <c r="AM647" i="3"/>
  <c r="AM646" i="3"/>
  <c r="AM645" i="3"/>
  <c r="AM644" i="3"/>
  <c r="AM643" i="3"/>
  <c r="AM642" i="3"/>
  <c r="AM641" i="3"/>
  <c r="AM640" i="3"/>
  <c r="AM639" i="3"/>
  <c r="AM638" i="3"/>
  <c r="AP638" i="3" s="1"/>
  <c r="AM637" i="3"/>
  <c r="AM636" i="3"/>
  <c r="AM635" i="3"/>
  <c r="AM634" i="3"/>
  <c r="AM633" i="3"/>
  <c r="AM632" i="3"/>
  <c r="AM631" i="3"/>
  <c r="AM630" i="3"/>
  <c r="AM629" i="3"/>
  <c r="AM628" i="3"/>
  <c r="AM627" i="3"/>
  <c r="AO627" i="3" s="1"/>
  <c r="AM626" i="3"/>
  <c r="AM625" i="3"/>
  <c r="AM624" i="3"/>
  <c r="AM623" i="3"/>
  <c r="AM622" i="3"/>
  <c r="AM621" i="3"/>
  <c r="AO621" i="3" s="1"/>
  <c r="AM620" i="3"/>
  <c r="AM619" i="3"/>
  <c r="AM618" i="3"/>
  <c r="AM617" i="3"/>
  <c r="AM616" i="3"/>
  <c r="AM615" i="3"/>
  <c r="AM614" i="3"/>
  <c r="AM613" i="3"/>
  <c r="AM612" i="3"/>
  <c r="AM611" i="3"/>
  <c r="AM610" i="3"/>
  <c r="AM609" i="3"/>
  <c r="AM608" i="3"/>
  <c r="AM607" i="3"/>
  <c r="AM606" i="3"/>
  <c r="AM605" i="3"/>
  <c r="AM604" i="3"/>
  <c r="AM603" i="3"/>
  <c r="AM602" i="3"/>
  <c r="AM601" i="3"/>
  <c r="AM600" i="3"/>
  <c r="AM599" i="3"/>
  <c r="AM598" i="3"/>
  <c r="AM597" i="3"/>
  <c r="AM596" i="3"/>
  <c r="AM595" i="3"/>
  <c r="AO595" i="3" s="1"/>
  <c r="AM594" i="3"/>
  <c r="AM593" i="3"/>
  <c r="AM592" i="3"/>
  <c r="AM591" i="3"/>
  <c r="AM590" i="3"/>
  <c r="AM589" i="3"/>
  <c r="AM588" i="3"/>
  <c r="AM587" i="3"/>
  <c r="AM586" i="3"/>
  <c r="AM585" i="3"/>
  <c r="AM584" i="3"/>
  <c r="AU584" i="3" s="1"/>
  <c r="AM583" i="3"/>
  <c r="AM582" i="3"/>
  <c r="AM581" i="3"/>
  <c r="AO581" i="3" s="1"/>
  <c r="AM580" i="3"/>
  <c r="AM579" i="3"/>
  <c r="AM578" i="3"/>
  <c r="AP578" i="3" s="1"/>
  <c r="AM577" i="3"/>
  <c r="AM576" i="3"/>
  <c r="AM575" i="3"/>
  <c r="AM574" i="3"/>
  <c r="AM573" i="3"/>
  <c r="AM572" i="3"/>
  <c r="AM571" i="3"/>
  <c r="AO571" i="3" s="1"/>
  <c r="AM570" i="3"/>
  <c r="AM569" i="3"/>
  <c r="AM568" i="3"/>
  <c r="AM567" i="3"/>
  <c r="AM566" i="3"/>
  <c r="AM565" i="3"/>
  <c r="AM564" i="3"/>
  <c r="AP564" i="3" s="1"/>
  <c r="AM563" i="3"/>
  <c r="AM562" i="3"/>
  <c r="AM561" i="3"/>
  <c r="AO561" i="3" s="1"/>
  <c r="AM560" i="3"/>
  <c r="AM559" i="3"/>
  <c r="AM558" i="3"/>
  <c r="AM557" i="3"/>
  <c r="AM556" i="3"/>
  <c r="AM555" i="3"/>
  <c r="AO555" i="3" s="1"/>
  <c r="AM554" i="3"/>
  <c r="AM553" i="3"/>
  <c r="AM552" i="3"/>
  <c r="AM551" i="3"/>
  <c r="AM550" i="3"/>
  <c r="AM549" i="3"/>
  <c r="AM548" i="3"/>
  <c r="AM547" i="3"/>
  <c r="AM546" i="3"/>
  <c r="AM545" i="3"/>
  <c r="AM544" i="3"/>
  <c r="AM543" i="3"/>
  <c r="AM542" i="3"/>
  <c r="AM541" i="3"/>
  <c r="AM540" i="3"/>
  <c r="AM539" i="3"/>
  <c r="AM538" i="3"/>
  <c r="AM537" i="3"/>
  <c r="AO537" i="3" s="1"/>
  <c r="AM536" i="3"/>
  <c r="AP536" i="3" s="1"/>
  <c r="AM535" i="3"/>
  <c r="AO535" i="3" s="1"/>
  <c r="AM534" i="3"/>
  <c r="AM533" i="3"/>
  <c r="AM532" i="3"/>
  <c r="AM531" i="3"/>
  <c r="AM530" i="3"/>
  <c r="AP530" i="3" s="1"/>
  <c r="AM529" i="3"/>
  <c r="AM528" i="3"/>
  <c r="AM527" i="3"/>
  <c r="AM526" i="3"/>
  <c r="AP526" i="3" s="1"/>
  <c r="AM525" i="3"/>
  <c r="AM524" i="3"/>
  <c r="AM523" i="3"/>
  <c r="AO523" i="3" s="1"/>
  <c r="AM522" i="3"/>
  <c r="AM521" i="3"/>
  <c r="AM520" i="3"/>
  <c r="AM519" i="3"/>
  <c r="AO519" i="3" s="1"/>
  <c r="AM518" i="3"/>
  <c r="AP518" i="3" s="1"/>
  <c r="AM517" i="3"/>
  <c r="AO517" i="3" s="1"/>
  <c r="AM516" i="3"/>
  <c r="AM515" i="3"/>
  <c r="AM514" i="3"/>
  <c r="AM513" i="3"/>
  <c r="AO513" i="3" s="1"/>
  <c r="AM512" i="3"/>
  <c r="AP512" i="3" s="1"/>
  <c r="AM511" i="3"/>
  <c r="AM510" i="3"/>
  <c r="AM509" i="3"/>
  <c r="AO509" i="3" s="1"/>
  <c r="AM508" i="3"/>
  <c r="AM507" i="3"/>
  <c r="AM506" i="3"/>
  <c r="AM505" i="3"/>
  <c r="AM504" i="3"/>
  <c r="AM503" i="3"/>
  <c r="AM502" i="3"/>
  <c r="AM501" i="3"/>
  <c r="AM500" i="3"/>
  <c r="AM499" i="3"/>
  <c r="AM498" i="3"/>
  <c r="AM497" i="3"/>
  <c r="AM496" i="3"/>
  <c r="AM495" i="3"/>
  <c r="AM494" i="3"/>
  <c r="AM493" i="3"/>
  <c r="AM492" i="3"/>
  <c r="AM491" i="3"/>
  <c r="AM490" i="3"/>
  <c r="AM489" i="3"/>
  <c r="AM488" i="3"/>
  <c r="AM487" i="3"/>
  <c r="AM486" i="3"/>
  <c r="AM485" i="3"/>
  <c r="AM484" i="3"/>
  <c r="AM483" i="3"/>
  <c r="AO483" i="3" s="1"/>
  <c r="AM482" i="3"/>
  <c r="AM481" i="3"/>
  <c r="AM480" i="3"/>
  <c r="AP480" i="3" s="1"/>
  <c r="AM479" i="3"/>
  <c r="AM478" i="3"/>
  <c r="AP478" i="3" s="1"/>
  <c r="AM477" i="3"/>
  <c r="AM476" i="3"/>
  <c r="AM475" i="3"/>
  <c r="AM474" i="3"/>
  <c r="AP474" i="3" s="1"/>
  <c r="AM473" i="3"/>
  <c r="AM472" i="3"/>
  <c r="AM471" i="3"/>
  <c r="AM470" i="3"/>
  <c r="AM469" i="3"/>
  <c r="AM468" i="3"/>
  <c r="AM467" i="3"/>
  <c r="AM466" i="3"/>
  <c r="AM465" i="3"/>
  <c r="AM464" i="3"/>
  <c r="AM463" i="3"/>
  <c r="AM462" i="3"/>
  <c r="AM461" i="3"/>
  <c r="AM460" i="3"/>
  <c r="AM459" i="3"/>
  <c r="AM458" i="3"/>
  <c r="AM457" i="3"/>
  <c r="AM456" i="3"/>
  <c r="AP456" i="3" s="1"/>
  <c r="AM455" i="3"/>
  <c r="AM454" i="3"/>
  <c r="AM453" i="3"/>
  <c r="AO453" i="3" s="1"/>
  <c r="AM452" i="3"/>
  <c r="AM451" i="3"/>
  <c r="AM450" i="3"/>
  <c r="AM449" i="3"/>
  <c r="AM448" i="3"/>
  <c r="AM447" i="3"/>
  <c r="AO447" i="3" s="1"/>
  <c r="AM446" i="3"/>
  <c r="AM445" i="3"/>
  <c r="AM444" i="3"/>
  <c r="AM443" i="3"/>
  <c r="AM442" i="3"/>
  <c r="AM441" i="3"/>
  <c r="AO441" i="3" s="1"/>
  <c r="AM440" i="3"/>
  <c r="AM439" i="3"/>
  <c r="AM438" i="3"/>
  <c r="AP438" i="3" s="1"/>
  <c r="AM437" i="3"/>
  <c r="AO437" i="3" s="1"/>
  <c r="AM436" i="3"/>
  <c r="AM435" i="3"/>
  <c r="AM434" i="3"/>
  <c r="AM433" i="3"/>
  <c r="AM432" i="3"/>
  <c r="AM431" i="3"/>
  <c r="AM430" i="3"/>
  <c r="AM429" i="3"/>
  <c r="AM428" i="3"/>
  <c r="AM427" i="3"/>
  <c r="AO427" i="3" s="1"/>
  <c r="AM426" i="3"/>
  <c r="AP426" i="3" s="1"/>
  <c r="AM425" i="3"/>
  <c r="AM424" i="3"/>
  <c r="AM423" i="3"/>
  <c r="AM422" i="3"/>
  <c r="AM421" i="3"/>
  <c r="AM420" i="3"/>
  <c r="AM419" i="3"/>
  <c r="AM418" i="3"/>
  <c r="AM417" i="3"/>
  <c r="AM416" i="3"/>
  <c r="AM415" i="3"/>
  <c r="AM414" i="3"/>
  <c r="AM413" i="3"/>
  <c r="AM412" i="3"/>
  <c r="AP412" i="3" s="1"/>
  <c r="AM411" i="3"/>
  <c r="AM410" i="3"/>
  <c r="AM409" i="3"/>
  <c r="AM408" i="3"/>
  <c r="AM407" i="3"/>
  <c r="AM406" i="3"/>
  <c r="AM405" i="3"/>
  <c r="AM404" i="3"/>
  <c r="AM403" i="3"/>
  <c r="AO403" i="3" s="1"/>
  <c r="AM402" i="3"/>
  <c r="AM401" i="3"/>
  <c r="AO401" i="3" s="1"/>
  <c r="AM400" i="3"/>
  <c r="AP400" i="3" s="1"/>
  <c r="AM399" i="3"/>
  <c r="AM398" i="3"/>
  <c r="AM397" i="3"/>
  <c r="AM396" i="3"/>
  <c r="AM395" i="3"/>
  <c r="AM394" i="3"/>
  <c r="AM393" i="3"/>
  <c r="AM392" i="3"/>
  <c r="AM391" i="3"/>
  <c r="AM390" i="3"/>
  <c r="AM389" i="3"/>
  <c r="AM388" i="3"/>
  <c r="AM387" i="3"/>
  <c r="AM386" i="3"/>
  <c r="AM385" i="3"/>
  <c r="AM384" i="3"/>
  <c r="AM383" i="3"/>
  <c r="AO383" i="3" s="1"/>
  <c r="AM382" i="3"/>
  <c r="AM381" i="3"/>
  <c r="AM380" i="3"/>
  <c r="AP380" i="3" s="1"/>
  <c r="AM379" i="3"/>
  <c r="AM378" i="3"/>
  <c r="AM377" i="3"/>
  <c r="AM376" i="3"/>
  <c r="AM375" i="3"/>
  <c r="AM374" i="3"/>
  <c r="AM373" i="3"/>
  <c r="AM372" i="3"/>
  <c r="AM371" i="3"/>
  <c r="AM370" i="3"/>
  <c r="AM369" i="3"/>
  <c r="AM368" i="3"/>
  <c r="AP368" i="3" s="1"/>
  <c r="AM367" i="3"/>
  <c r="AM366" i="3"/>
  <c r="AM365" i="3"/>
  <c r="AM364" i="3"/>
  <c r="AM363" i="3"/>
  <c r="AM362" i="3"/>
  <c r="AP362" i="3" s="1"/>
  <c r="AM361" i="3"/>
  <c r="AM360" i="3"/>
  <c r="AM359" i="3"/>
  <c r="AM358" i="3"/>
  <c r="AM357" i="3"/>
  <c r="AO357" i="3" s="1"/>
  <c r="AM356" i="3"/>
  <c r="AM355" i="3"/>
  <c r="AO355" i="3" s="1"/>
  <c r="AM354" i="3"/>
  <c r="AM353" i="3"/>
  <c r="AM352" i="3"/>
  <c r="AM351" i="3"/>
  <c r="AO351" i="3" s="1"/>
  <c r="AM350" i="3"/>
  <c r="AP350" i="3" s="1"/>
  <c r="AM349" i="3"/>
  <c r="AM348" i="3"/>
  <c r="AM347" i="3"/>
  <c r="AM346" i="3"/>
  <c r="AM345" i="3"/>
  <c r="AO345" i="3" s="1"/>
  <c r="AM344" i="3"/>
  <c r="AM343" i="3"/>
  <c r="AM342" i="3"/>
  <c r="AM341" i="3"/>
  <c r="AM340" i="3"/>
  <c r="AM339" i="3"/>
  <c r="AM338" i="3"/>
  <c r="AM337" i="3"/>
  <c r="AM336" i="3"/>
  <c r="AM335" i="3"/>
  <c r="AM334" i="3"/>
  <c r="AM333" i="3"/>
  <c r="AO333" i="3" s="1"/>
  <c r="AM332" i="3"/>
  <c r="AM331" i="3"/>
  <c r="AO331" i="3" s="1"/>
  <c r="AM330" i="3"/>
  <c r="AM329" i="3"/>
  <c r="AM328" i="3"/>
  <c r="AM327" i="3"/>
  <c r="AM326" i="3"/>
  <c r="AP326" i="3" s="1"/>
  <c r="AM325" i="3"/>
  <c r="AM324" i="3"/>
  <c r="AP324" i="3" s="1"/>
  <c r="AM323" i="3"/>
  <c r="AO323" i="3" s="1"/>
  <c r="AM322" i="3"/>
  <c r="AM321" i="3"/>
  <c r="AM320" i="3"/>
  <c r="AP320" i="3" s="1"/>
  <c r="AM319" i="3"/>
  <c r="AM318" i="3"/>
  <c r="AP318" i="3" s="1"/>
  <c r="AM317" i="3"/>
  <c r="AM316" i="3"/>
  <c r="AM315" i="3"/>
  <c r="AM314" i="3"/>
  <c r="AM313" i="3"/>
  <c r="AM312" i="3"/>
  <c r="AM311" i="3"/>
  <c r="AM310" i="3"/>
  <c r="AM309" i="3"/>
  <c r="AM308" i="3"/>
  <c r="AM307" i="3"/>
  <c r="AM306" i="3"/>
  <c r="AP306" i="3" s="1"/>
  <c r="AM305" i="3"/>
  <c r="AM304" i="3"/>
  <c r="AP304" i="3" s="1"/>
  <c r="AM303" i="3"/>
  <c r="AM302" i="3"/>
  <c r="AM301" i="3"/>
  <c r="AM300" i="3"/>
  <c r="AP300" i="3" s="1"/>
  <c r="AM299" i="3"/>
  <c r="AM298" i="3"/>
  <c r="AM297" i="3"/>
  <c r="AM296" i="3"/>
  <c r="AM295" i="3"/>
  <c r="AM294" i="3"/>
  <c r="AM293" i="3"/>
  <c r="AM292" i="3"/>
  <c r="AM291" i="3"/>
  <c r="AM290" i="3"/>
  <c r="AP290" i="3" s="1"/>
  <c r="AM289" i="3"/>
  <c r="AM288" i="3"/>
  <c r="AM287" i="3"/>
  <c r="AM286" i="3"/>
  <c r="AM285" i="3"/>
  <c r="AM284" i="3"/>
  <c r="AM283" i="3"/>
  <c r="AM282" i="3"/>
  <c r="AM281" i="3"/>
  <c r="AO281" i="3" s="1"/>
  <c r="AM280" i="3"/>
  <c r="AM279" i="3"/>
  <c r="AM278" i="3"/>
  <c r="AM277" i="3"/>
  <c r="AM276" i="3"/>
  <c r="AM275" i="3"/>
  <c r="AM274" i="3"/>
  <c r="AP274" i="3" s="1"/>
  <c r="AM273" i="3"/>
  <c r="AM272" i="3"/>
  <c r="AM271" i="3"/>
  <c r="AM270" i="3"/>
  <c r="AM269" i="3"/>
  <c r="AO269" i="3" s="1"/>
  <c r="AM268" i="3"/>
  <c r="AP268" i="3" s="1"/>
  <c r="AM267" i="3"/>
  <c r="AO267" i="3" s="1"/>
  <c r="AM266" i="3"/>
  <c r="AM265" i="3"/>
  <c r="AM264" i="3"/>
  <c r="AM263" i="3"/>
  <c r="AO263" i="3" s="1"/>
  <c r="AM262" i="3"/>
  <c r="AP262" i="3" s="1"/>
  <c r="AM261" i="3"/>
  <c r="AM260" i="3"/>
  <c r="AM259" i="3"/>
  <c r="AM258" i="3"/>
  <c r="AM257" i="3"/>
  <c r="AM256" i="3"/>
  <c r="AP256" i="3" s="1"/>
  <c r="AM255" i="3"/>
  <c r="AM254" i="3"/>
  <c r="AM253" i="3"/>
  <c r="AM252" i="3"/>
  <c r="AP252" i="3" s="1"/>
  <c r="AM251" i="3"/>
  <c r="AM250" i="3"/>
  <c r="AM249" i="3"/>
  <c r="AM248" i="3"/>
  <c r="AP248" i="3" s="1"/>
  <c r="AM247" i="3"/>
  <c r="AM246" i="3"/>
  <c r="AM245" i="3"/>
  <c r="AM244" i="3"/>
  <c r="AP244" i="3" s="1"/>
  <c r="AM243" i="3"/>
  <c r="AM242" i="3"/>
  <c r="AM241" i="3"/>
  <c r="AM240" i="3"/>
  <c r="AM239" i="3"/>
  <c r="AO239" i="3" s="1"/>
  <c r="AM238" i="3"/>
  <c r="AM237" i="3"/>
  <c r="AM236" i="3"/>
  <c r="AM235" i="3"/>
  <c r="AM234" i="3"/>
  <c r="AM233" i="3"/>
  <c r="AM232" i="3"/>
  <c r="AM231" i="3"/>
  <c r="AM230" i="3"/>
  <c r="AM229" i="3"/>
  <c r="AM228" i="3"/>
  <c r="AM227" i="3"/>
  <c r="AM226" i="3"/>
  <c r="AM225" i="3"/>
  <c r="AM224" i="3"/>
  <c r="AM223" i="3"/>
  <c r="AM222" i="3"/>
  <c r="AM221" i="3"/>
  <c r="AO221" i="3" s="1"/>
  <c r="AM220" i="3"/>
  <c r="AM219" i="3"/>
  <c r="AM218" i="3"/>
  <c r="AP218" i="3" s="1"/>
  <c r="AM217" i="3"/>
  <c r="AO217" i="3" s="1"/>
  <c r="AM216" i="3"/>
  <c r="AM215" i="3"/>
  <c r="AM214" i="3"/>
  <c r="AM213" i="3"/>
  <c r="AO213" i="3" s="1"/>
  <c r="AM212" i="3"/>
  <c r="AM211" i="3"/>
  <c r="AM210" i="3"/>
  <c r="AM209" i="3"/>
  <c r="AM208" i="3"/>
  <c r="AP208" i="3" s="1"/>
  <c r="AM207" i="3"/>
  <c r="AM206" i="3"/>
  <c r="AM205" i="3"/>
  <c r="AO205" i="3" s="1"/>
  <c r="AM204" i="3"/>
  <c r="AM203" i="3"/>
  <c r="AM202" i="3"/>
  <c r="AM201" i="3"/>
  <c r="AM200" i="3"/>
  <c r="AM199" i="3"/>
  <c r="AM198" i="3"/>
  <c r="AM197" i="3"/>
  <c r="AO197" i="3" s="1"/>
  <c r="AM196" i="3"/>
  <c r="AM195" i="3"/>
  <c r="AM194" i="3"/>
  <c r="AP194" i="3" s="1"/>
  <c r="AM193" i="3"/>
  <c r="AM192" i="3"/>
  <c r="AM191" i="3"/>
  <c r="AM190" i="3"/>
  <c r="AM189" i="3"/>
  <c r="AM188" i="3"/>
  <c r="AM187" i="3"/>
  <c r="AM186" i="3"/>
  <c r="AM185" i="3"/>
  <c r="AM184" i="3"/>
  <c r="AM183" i="3"/>
  <c r="AM182" i="3"/>
  <c r="AM181" i="3"/>
  <c r="AM180" i="3"/>
  <c r="AM179" i="3"/>
  <c r="AM178" i="3"/>
  <c r="AM177" i="3"/>
  <c r="AM176" i="3"/>
  <c r="AM175" i="3"/>
  <c r="AO175" i="3" s="1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P158" i="3" s="1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O137" i="3" s="1"/>
  <c r="AM136" i="3"/>
  <c r="AP136" i="3" s="1"/>
  <c r="AM135" i="3"/>
  <c r="AM134" i="3"/>
  <c r="AP134" i="3" s="1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O119" i="3" s="1"/>
  <c r="AM118" i="3"/>
  <c r="AM117" i="3"/>
  <c r="AM116" i="3"/>
  <c r="AM115" i="3"/>
  <c r="AM114" i="3"/>
  <c r="AP114" i="3" s="1"/>
  <c r="AM113" i="3"/>
  <c r="AM112" i="3"/>
  <c r="AM111" i="3"/>
  <c r="AO111" i="3" s="1"/>
  <c r="AM110" i="3"/>
  <c r="AP110" i="3" s="1"/>
  <c r="AM109" i="3"/>
  <c r="AM108" i="3"/>
  <c r="AM107" i="3"/>
  <c r="AM106" i="3"/>
  <c r="AM105" i="3"/>
  <c r="AM104" i="3"/>
  <c r="AM103" i="3"/>
  <c r="AM102" i="3"/>
  <c r="AP102" i="3" s="1"/>
  <c r="AM101" i="3"/>
  <c r="AO101" i="3" s="1"/>
  <c r="AM100" i="3"/>
  <c r="AP100" i="3" s="1"/>
  <c r="AM99" i="3"/>
  <c r="AM98" i="3"/>
  <c r="AM97" i="3"/>
  <c r="AM96" i="3"/>
  <c r="AM95" i="3"/>
  <c r="AM94" i="3"/>
  <c r="AM93" i="3"/>
  <c r="AM92" i="3"/>
  <c r="AM91" i="3"/>
  <c r="AM90" i="3"/>
  <c r="AP90" i="3" s="1"/>
  <c r="AM89" i="3"/>
  <c r="AO89" i="3" s="1"/>
  <c r="AM88" i="3"/>
  <c r="AM87" i="3"/>
  <c r="AM86" i="3"/>
  <c r="AM85" i="3"/>
  <c r="AM84" i="3"/>
  <c r="AP84" i="3" s="1"/>
  <c r="AM83" i="3"/>
  <c r="AM82" i="3"/>
  <c r="AM81" i="3"/>
  <c r="AO81" i="3" s="1"/>
  <c r="AM80" i="3"/>
  <c r="AM79" i="3"/>
  <c r="AM78" i="3"/>
  <c r="AM77" i="3"/>
  <c r="AM76" i="3"/>
  <c r="AP76" i="3" s="1"/>
  <c r="AM75" i="3"/>
  <c r="AM74" i="3"/>
  <c r="AP74" i="3" s="1"/>
  <c r="AM73" i="3"/>
  <c r="AM72" i="3"/>
  <c r="AP72" i="3" s="1"/>
  <c r="AM71" i="3"/>
  <c r="AM70" i="3"/>
  <c r="AP70" i="3" s="1"/>
  <c r="AM69" i="3"/>
  <c r="AM68" i="3"/>
  <c r="AM67" i="3"/>
  <c r="AM66" i="3"/>
  <c r="AM65" i="3"/>
  <c r="AM64" i="3"/>
  <c r="AM63" i="3"/>
  <c r="AM62" i="3"/>
  <c r="AM61" i="3"/>
  <c r="AM60" i="3"/>
  <c r="AM59" i="3"/>
  <c r="AO59" i="3" s="1"/>
  <c r="AM58" i="3"/>
  <c r="AM57" i="3"/>
  <c r="AO57" i="3" s="1"/>
  <c r="AM56" i="3"/>
  <c r="AM55" i="3"/>
  <c r="AO55" i="3" s="1"/>
  <c r="AM54" i="3"/>
  <c r="AM53" i="3"/>
  <c r="AM52" i="3"/>
  <c r="AP52" i="3" s="1"/>
  <c r="AM51" i="3"/>
  <c r="AO51" i="3" s="1"/>
  <c r="AM50" i="3"/>
  <c r="AM49" i="3"/>
  <c r="AM48" i="3"/>
  <c r="AM47" i="3"/>
  <c r="AM46" i="3"/>
  <c r="AM45" i="3"/>
  <c r="AM44" i="3"/>
  <c r="AM43" i="3"/>
  <c r="AM42" i="3"/>
  <c r="AP42" i="3" s="1"/>
  <c r="AM41" i="3"/>
  <c r="AM40" i="3"/>
  <c r="AM39" i="3"/>
  <c r="AM38" i="3"/>
  <c r="AM37" i="3"/>
  <c r="AM36" i="3"/>
  <c r="AM35" i="3"/>
  <c r="AM34" i="3"/>
  <c r="AM33" i="3"/>
  <c r="AM32" i="3"/>
  <c r="AM31" i="3"/>
  <c r="AO31" i="3" s="1"/>
  <c r="AM30" i="3"/>
  <c r="AM29" i="3"/>
  <c r="AM28" i="3"/>
  <c r="AM27" i="3"/>
  <c r="AM26" i="3"/>
  <c r="AM25" i="3"/>
  <c r="AO25" i="3" s="1"/>
  <c r="AM24" i="3"/>
  <c r="AM23" i="3"/>
  <c r="AM22" i="3"/>
  <c r="AP22" i="3" s="1"/>
  <c r="AM21" i="3"/>
  <c r="AM20" i="3"/>
  <c r="AP20" i="3" s="1"/>
  <c r="AM19" i="3"/>
  <c r="AM18" i="3"/>
  <c r="AM17" i="3"/>
  <c r="AO17" i="3" s="1"/>
  <c r="AM16" i="3"/>
  <c r="AP16" i="3" s="1"/>
  <c r="AM15" i="3"/>
  <c r="AM14" i="3"/>
  <c r="AM13" i="3"/>
  <c r="AM12" i="3"/>
  <c r="AM11" i="3"/>
  <c r="AM10" i="3"/>
  <c r="AM9" i="3"/>
  <c r="AM8" i="3"/>
  <c r="AM7" i="3"/>
  <c r="AM6" i="3"/>
  <c r="AM5" i="3"/>
  <c r="AO5" i="3" s="1"/>
  <c r="AM4" i="3"/>
  <c r="AM3" i="3"/>
  <c r="AM2" i="3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5" i="1"/>
  <c r="F4" i="1"/>
  <c r="F3" i="1"/>
  <c r="F2" i="1"/>
  <c r="F6" i="1"/>
  <c r="AR1840" i="2"/>
  <c r="AQ1840" i="2"/>
  <c r="AY1840" i="2" s="1"/>
  <c r="AR1839" i="2"/>
  <c r="AQ1839" i="2"/>
  <c r="AY1839" i="2" s="1"/>
  <c r="AR1838" i="2"/>
  <c r="AQ1838" i="2"/>
  <c r="AY1838" i="2" s="1"/>
  <c r="AR1837" i="2"/>
  <c r="AQ1837" i="2"/>
  <c r="AR1836" i="2"/>
  <c r="AQ1836" i="2"/>
  <c r="AY1836" i="2" s="1"/>
  <c r="AR1835" i="2"/>
  <c r="AQ1835" i="2"/>
  <c r="AY1835" i="2" s="1"/>
  <c r="AR1834" i="2"/>
  <c r="AQ1834" i="2"/>
  <c r="AY1834" i="2" s="1"/>
  <c r="AR1833" i="2"/>
  <c r="AQ1833" i="2"/>
  <c r="AY1833" i="2" s="1"/>
  <c r="AR1832" i="2"/>
  <c r="AQ1832" i="2"/>
  <c r="AY1832" i="2" s="1"/>
  <c r="AR1831" i="2"/>
  <c r="AQ1831" i="2"/>
  <c r="AR1830" i="2"/>
  <c r="AQ1830" i="2"/>
  <c r="AY1830" i="2" s="1"/>
  <c r="AR1829" i="2"/>
  <c r="AQ1829" i="2"/>
  <c r="AY1829" i="2" s="1"/>
  <c r="AR1828" i="2"/>
  <c r="AQ1828" i="2"/>
  <c r="AR1827" i="2"/>
  <c r="AQ1827" i="2"/>
  <c r="AY1827" i="2" s="1"/>
  <c r="AR1826" i="2"/>
  <c r="AQ1826" i="2"/>
  <c r="AY1826" i="2" s="1"/>
  <c r="AR1825" i="2"/>
  <c r="AQ1825" i="2"/>
  <c r="AR1824" i="2"/>
  <c r="AQ1824" i="2"/>
  <c r="AY1824" i="2" s="1"/>
  <c r="AR1823" i="2"/>
  <c r="AQ1823" i="2"/>
  <c r="AY1823" i="2" s="1"/>
  <c r="AR1822" i="2"/>
  <c r="AQ1822" i="2"/>
  <c r="AY1822" i="2" s="1"/>
  <c r="AR1821" i="2"/>
  <c r="AQ1821" i="2"/>
  <c r="AY1821" i="2" s="1"/>
  <c r="AR1820" i="2"/>
  <c r="AQ1820" i="2"/>
  <c r="AY1820" i="2" s="1"/>
  <c r="AR1819" i="2"/>
  <c r="AQ1819" i="2"/>
  <c r="AY1819" i="2" s="1"/>
  <c r="AR1818" i="2"/>
  <c r="AQ1818" i="2"/>
  <c r="AY1818" i="2" s="1"/>
  <c r="AR1817" i="2"/>
  <c r="AQ1817" i="2"/>
  <c r="AR1816" i="2"/>
  <c r="AQ1816" i="2"/>
  <c r="AY1816" i="2" s="1"/>
  <c r="AR1815" i="2"/>
  <c r="AQ1815" i="2"/>
  <c r="AR1814" i="2"/>
  <c r="AQ1814" i="2"/>
  <c r="AY1814" i="2" s="1"/>
  <c r="AR1813" i="2"/>
  <c r="AQ1813" i="2"/>
  <c r="AY1813" i="2" s="1"/>
  <c r="AR1812" i="2"/>
  <c r="AQ1812" i="2"/>
  <c r="AY1812" i="2" s="1"/>
  <c r="AR1811" i="2"/>
  <c r="AQ1811" i="2"/>
  <c r="AY1811" i="2" s="1"/>
  <c r="AR1810" i="2"/>
  <c r="AQ1810" i="2"/>
  <c r="AY1810" i="2" s="1"/>
  <c r="AR1809" i="2"/>
  <c r="AQ1809" i="2"/>
  <c r="AY1809" i="2" s="1"/>
  <c r="AR1808" i="2"/>
  <c r="AQ1808" i="2"/>
  <c r="AR1807" i="2"/>
  <c r="AQ1807" i="2"/>
  <c r="AY1807" i="2" s="1"/>
  <c r="AR1806" i="2"/>
  <c r="AQ1806" i="2"/>
  <c r="AR1805" i="2"/>
  <c r="AQ1805" i="2"/>
  <c r="AY1805" i="2" s="1"/>
  <c r="AR1804" i="2"/>
  <c r="AQ1804" i="2"/>
  <c r="AY1804" i="2" s="1"/>
  <c r="AR1803" i="2"/>
  <c r="AQ1803" i="2"/>
  <c r="AY1803" i="2" s="1"/>
  <c r="AR1802" i="2"/>
  <c r="AQ1802" i="2"/>
  <c r="AY1802" i="2" s="1"/>
  <c r="AR1801" i="2"/>
  <c r="AQ1801" i="2"/>
  <c r="AY1801" i="2" s="1"/>
  <c r="AR1800" i="2"/>
  <c r="AQ1800" i="2"/>
  <c r="AY1800" i="2" s="1"/>
  <c r="AR1799" i="2"/>
  <c r="AQ1799" i="2"/>
  <c r="AY1799" i="2" s="1"/>
  <c r="AR1798" i="2"/>
  <c r="AQ1798" i="2"/>
  <c r="AY1798" i="2" s="1"/>
  <c r="AR1797" i="2"/>
  <c r="AQ1797" i="2"/>
  <c r="AR1796" i="2"/>
  <c r="AQ1796" i="2"/>
  <c r="AY1796" i="2" s="1"/>
  <c r="AR1795" i="2"/>
  <c r="AQ1795" i="2"/>
  <c r="AY1795" i="2" s="1"/>
  <c r="AR1794" i="2"/>
  <c r="AQ1794" i="2"/>
  <c r="AY1794" i="2" s="1"/>
  <c r="AR1793" i="2"/>
  <c r="AQ1793" i="2"/>
  <c r="AY1793" i="2" s="1"/>
  <c r="AR1792" i="2"/>
  <c r="AQ1792" i="2"/>
  <c r="AY1792" i="2" s="1"/>
  <c r="AR1791" i="2"/>
  <c r="AQ1791" i="2"/>
  <c r="AY1791" i="2" s="1"/>
  <c r="AR1790" i="2"/>
  <c r="AQ1790" i="2"/>
  <c r="AY1790" i="2" s="1"/>
  <c r="AR1789" i="2"/>
  <c r="AQ1789" i="2"/>
  <c r="AR1788" i="2"/>
  <c r="AQ1788" i="2"/>
  <c r="AY1788" i="2" s="1"/>
  <c r="AR1787" i="2"/>
  <c r="AQ1787" i="2"/>
  <c r="AY1787" i="2" s="1"/>
  <c r="AR1786" i="2"/>
  <c r="AQ1786" i="2"/>
  <c r="AY1786" i="2" s="1"/>
  <c r="AR1785" i="2"/>
  <c r="AQ1785" i="2"/>
  <c r="AY1785" i="2" s="1"/>
  <c r="AR1784" i="2"/>
  <c r="AQ1784" i="2"/>
  <c r="AY1784" i="2" s="1"/>
  <c r="AR1783" i="2"/>
  <c r="AQ1783" i="2"/>
  <c r="AY1783" i="2" s="1"/>
  <c r="AR1782" i="2"/>
  <c r="AQ1782" i="2"/>
  <c r="AY1782" i="2" s="1"/>
  <c r="AR1781" i="2"/>
  <c r="AQ1781" i="2"/>
  <c r="AY1781" i="2" s="1"/>
  <c r="AR1780" i="2"/>
  <c r="AQ1780" i="2"/>
  <c r="AY1780" i="2" s="1"/>
  <c r="AR1779" i="2"/>
  <c r="AQ1779" i="2"/>
  <c r="AR1778" i="2"/>
  <c r="AQ1778" i="2"/>
  <c r="AY1778" i="2" s="1"/>
  <c r="AR1777" i="2"/>
  <c r="AQ1777" i="2"/>
  <c r="AY1777" i="2" s="1"/>
  <c r="AR1776" i="2"/>
  <c r="AQ1776" i="2"/>
  <c r="AY1776" i="2" s="1"/>
  <c r="AR1775" i="2"/>
  <c r="AQ1775" i="2"/>
  <c r="AY1775" i="2" s="1"/>
  <c r="AR1774" i="2"/>
  <c r="AQ1774" i="2"/>
  <c r="AR1773" i="2"/>
  <c r="AQ1773" i="2"/>
  <c r="AY1773" i="2" s="1"/>
  <c r="AR1772" i="2"/>
  <c r="AQ1772" i="2"/>
  <c r="AY1772" i="2" s="1"/>
  <c r="AR1771" i="2"/>
  <c r="AQ1771" i="2"/>
  <c r="AY1771" i="2" s="1"/>
  <c r="AR1770" i="2"/>
  <c r="AQ1770" i="2"/>
  <c r="AY1770" i="2" s="1"/>
  <c r="AR1769" i="2"/>
  <c r="AQ1769" i="2"/>
  <c r="AY1769" i="2" s="1"/>
  <c r="AR1768" i="2"/>
  <c r="AQ1768" i="2"/>
  <c r="AY1768" i="2" s="1"/>
  <c r="AR1767" i="2"/>
  <c r="AQ1767" i="2"/>
  <c r="AY1767" i="2" s="1"/>
  <c r="AR1766" i="2"/>
  <c r="AQ1766" i="2"/>
  <c r="AY1766" i="2" s="1"/>
  <c r="AR1765" i="2"/>
  <c r="AQ1765" i="2"/>
  <c r="AY1765" i="2" s="1"/>
  <c r="AR1764" i="2"/>
  <c r="AQ1764" i="2"/>
  <c r="AY1764" i="2" s="1"/>
  <c r="AR1763" i="2"/>
  <c r="AQ1763" i="2"/>
  <c r="AY1763" i="2" s="1"/>
  <c r="AR1762" i="2"/>
  <c r="AQ1762" i="2"/>
  <c r="AY1762" i="2" s="1"/>
  <c r="AR1761" i="2"/>
  <c r="AQ1761" i="2"/>
  <c r="AY1761" i="2" s="1"/>
  <c r="AR1760" i="2"/>
  <c r="AQ1760" i="2"/>
  <c r="AY1760" i="2" s="1"/>
  <c r="AR1759" i="2"/>
  <c r="AQ1759" i="2"/>
  <c r="AR1758" i="2"/>
  <c r="AQ1758" i="2"/>
  <c r="AY1758" i="2" s="1"/>
  <c r="AR1757" i="2"/>
  <c r="AQ1757" i="2"/>
  <c r="AY1757" i="2" s="1"/>
  <c r="AR1756" i="2"/>
  <c r="AQ1756" i="2"/>
  <c r="AY1756" i="2" s="1"/>
  <c r="AR1755" i="2"/>
  <c r="AQ1755" i="2"/>
  <c r="AY1755" i="2" s="1"/>
  <c r="AR1754" i="2"/>
  <c r="AQ1754" i="2"/>
  <c r="AY1754" i="2" s="1"/>
  <c r="AR1753" i="2"/>
  <c r="AQ1753" i="2"/>
  <c r="AR1752" i="2"/>
  <c r="AQ1752" i="2"/>
  <c r="AY1752" i="2" s="1"/>
  <c r="AR1751" i="2"/>
  <c r="AQ1751" i="2"/>
  <c r="AY1751" i="2" s="1"/>
  <c r="AR1750" i="2"/>
  <c r="AQ1750" i="2"/>
  <c r="AY1750" i="2" s="1"/>
  <c r="AR1749" i="2"/>
  <c r="AQ1749" i="2"/>
  <c r="AY1749" i="2" s="1"/>
  <c r="AR1748" i="2"/>
  <c r="AQ1748" i="2"/>
  <c r="AY1748" i="2" s="1"/>
  <c r="AR1747" i="2"/>
  <c r="AQ1747" i="2"/>
  <c r="AY1747" i="2" s="1"/>
  <c r="AR1746" i="2"/>
  <c r="AQ1746" i="2"/>
  <c r="AY1746" i="2" s="1"/>
  <c r="AR1745" i="2"/>
  <c r="AQ1745" i="2"/>
  <c r="AY1745" i="2" s="1"/>
  <c r="AR1744" i="2"/>
  <c r="AQ1744" i="2"/>
  <c r="AY1744" i="2" s="1"/>
  <c r="AR1743" i="2"/>
  <c r="AQ1743" i="2"/>
  <c r="AR1742" i="2"/>
  <c r="AQ1742" i="2"/>
  <c r="AR1741" i="2"/>
  <c r="AQ1741" i="2"/>
  <c r="AR1740" i="2"/>
  <c r="AQ1740" i="2"/>
  <c r="AY1740" i="2" s="1"/>
  <c r="AR1739" i="2"/>
  <c r="AQ1739" i="2"/>
  <c r="AY1739" i="2" s="1"/>
  <c r="AR1738" i="2"/>
  <c r="AQ1738" i="2"/>
  <c r="AY1738" i="2" s="1"/>
  <c r="AR1737" i="2"/>
  <c r="AQ1737" i="2"/>
  <c r="AY1737" i="2" s="1"/>
  <c r="AR1736" i="2"/>
  <c r="AQ1736" i="2"/>
  <c r="AY1736" i="2" s="1"/>
  <c r="AR1735" i="2"/>
  <c r="AQ1735" i="2"/>
  <c r="AY1735" i="2" s="1"/>
  <c r="AR1734" i="2"/>
  <c r="AQ1734" i="2"/>
  <c r="AY1734" i="2" s="1"/>
  <c r="AR1733" i="2"/>
  <c r="AQ1733" i="2"/>
  <c r="AY1733" i="2" s="1"/>
  <c r="AR1732" i="2"/>
  <c r="AQ1732" i="2"/>
  <c r="AR1731" i="2"/>
  <c r="AQ1731" i="2"/>
  <c r="AY1731" i="2" s="1"/>
  <c r="AR1730" i="2"/>
  <c r="AQ1730" i="2"/>
  <c r="AY1730" i="2" s="1"/>
  <c r="AR1729" i="2"/>
  <c r="AQ1729" i="2"/>
  <c r="AR1728" i="2"/>
  <c r="AQ1728" i="2"/>
  <c r="AY1728" i="2" s="1"/>
  <c r="AR1727" i="2"/>
  <c r="AQ1727" i="2"/>
  <c r="AY1727" i="2" s="1"/>
  <c r="AR1726" i="2"/>
  <c r="AQ1726" i="2"/>
  <c r="AY1726" i="2" s="1"/>
  <c r="AR1725" i="2"/>
  <c r="AQ1725" i="2"/>
  <c r="AY1725" i="2" s="1"/>
  <c r="AR1724" i="2"/>
  <c r="AQ1724" i="2"/>
  <c r="AY1724" i="2" s="1"/>
  <c r="AR1723" i="2"/>
  <c r="AQ1723" i="2"/>
  <c r="AY1723" i="2" s="1"/>
  <c r="AR1722" i="2"/>
  <c r="AQ1722" i="2"/>
  <c r="AY1722" i="2" s="1"/>
  <c r="AR1721" i="2"/>
  <c r="AQ1721" i="2"/>
  <c r="AR1720" i="2"/>
  <c r="AQ1720" i="2"/>
  <c r="AY1720" i="2" s="1"/>
  <c r="AR1719" i="2"/>
  <c r="AQ1719" i="2"/>
  <c r="AY1719" i="2" s="1"/>
  <c r="AR1718" i="2"/>
  <c r="AQ1718" i="2"/>
  <c r="AY1718" i="2" s="1"/>
  <c r="AR1717" i="2"/>
  <c r="AQ1717" i="2"/>
  <c r="AY1717" i="2" s="1"/>
  <c r="AR1716" i="2"/>
  <c r="AQ1716" i="2"/>
  <c r="AY1716" i="2" s="1"/>
  <c r="AR1715" i="2"/>
  <c r="AQ1715" i="2"/>
  <c r="AY1715" i="2" s="1"/>
  <c r="AR1714" i="2"/>
  <c r="AQ1714" i="2"/>
  <c r="AY1714" i="2" s="1"/>
  <c r="AR1713" i="2"/>
  <c r="AQ1713" i="2"/>
  <c r="AR1712" i="2"/>
  <c r="AQ1712" i="2"/>
  <c r="AY1712" i="2" s="1"/>
  <c r="AR1711" i="2"/>
  <c r="AQ1711" i="2"/>
  <c r="AY1711" i="2" s="1"/>
  <c r="AR1710" i="2"/>
  <c r="AQ1710" i="2"/>
  <c r="AY1710" i="2" s="1"/>
  <c r="AR1709" i="2"/>
  <c r="AQ1709" i="2"/>
  <c r="AY1709" i="2" s="1"/>
  <c r="AR1708" i="2"/>
  <c r="AQ1708" i="2"/>
  <c r="AY1708" i="2" s="1"/>
  <c r="AR1707" i="2"/>
  <c r="AQ1707" i="2"/>
  <c r="AY1707" i="2" s="1"/>
  <c r="AR1706" i="2"/>
  <c r="AQ1706" i="2"/>
  <c r="AY1706" i="2" s="1"/>
  <c r="AR1705" i="2"/>
  <c r="AQ1705" i="2"/>
  <c r="AY1705" i="2" s="1"/>
  <c r="AR1704" i="2"/>
  <c r="AQ1704" i="2"/>
  <c r="AY1704" i="2" s="1"/>
  <c r="AR1703" i="2"/>
  <c r="AQ1703" i="2"/>
  <c r="AY1703" i="2" s="1"/>
  <c r="AR1702" i="2"/>
  <c r="AQ1702" i="2"/>
  <c r="AY1702" i="2" s="1"/>
  <c r="AR1701" i="2"/>
  <c r="AQ1701" i="2"/>
  <c r="AY1701" i="2" s="1"/>
  <c r="AR1700" i="2"/>
  <c r="AQ1700" i="2"/>
  <c r="AY1700" i="2" s="1"/>
  <c r="AR1699" i="2"/>
  <c r="AQ1699" i="2"/>
  <c r="AY1699" i="2" s="1"/>
  <c r="AR1698" i="2"/>
  <c r="AQ1698" i="2"/>
  <c r="AY1698" i="2" s="1"/>
  <c r="AR1697" i="2"/>
  <c r="AQ1697" i="2"/>
  <c r="AY1697" i="2" s="1"/>
  <c r="AR1696" i="2"/>
  <c r="AQ1696" i="2"/>
  <c r="AY1696" i="2" s="1"/>
  <c r="AR1695" i="2"/>
  <c r="AQ1695" i="2"/>
  <c r="AY1695" i="2" s="1"/>
  <c r="AR1694" i="2"/>
  <c r="AQ1694" i="2"/>
  <c r="AR1693" i="2"/>
  <c r="AQ1693" i="2"/>
  <c r="AY1693" i="2" s="1"/>
  <c r="AR1692" i="2"/>
  <c r="AQ1692" i="2"/>
  <c r="AY1692" i="2" s="1"/>
  <c r="AR1691" i="2"/>
  <c r="AQ1691" i="2"/>
  <c r="AY1691" i="2" s="1"/>
  <c r="AR1690" i="2"/>
  <c r="AQ1690" i="2"/>
  <c r="AR1689" i="2"/>
  <c r="AQ1689" i="2"/>
  <c r="AY1689" i="2" s="1"/>
  <c r="AR1688" i="2"/>
  <c r="AQ1688" i="2"/>
  <c r="AY1688" i="2" s="1"/>
  <c r="AR1687" i="2"/>
  <c r="AQ1687" i="2"/>
  <c r="AY1687" i="2" s="1"/>
  <c r="AR1686" i="2"/>
  <c r="AQ1686" i="2"/>
  <c r="AY1686" i="2" s="1"/>
  <c r="AR1685" i="2"/>
  <c r="AQ1685" i="2"/>
  <c r="AY1685" i="2" s="1"/>
  <c r="AR1684" i="2"/>
  <c r="AQ1684" i="2"/>
  <c r="AY1684" i="2" s="1"/>
  <c r="AR1683" i="2"/>
  <c r="AQ1683" i="2"/>
  <c r="AY1683" i="2" s="1"/>
  <c r="AR1682" i="2"/>
  <c r="AQ1682" i="2"/>
  <c r="AY1682" i="2" s="1"/>
  <c r="AR1681" i="2"/>
  <c r="AQ1681" i="2"/>
  <c r="AR1680" i="2"/>
  <c r="AQ1680" i="2"/>
  <c r="AY1680" i="2" s="1"/>
  <c r="AR1679" i="2"/>
  <c r="AQ1679" i="2"/>
  <c r="AR1678" i="2"/>
  <c r="AQ1678" i="2"/>
  <c r="AR1677" i="2"/>
  <c r="AQ1677" i="2"/>
  <c r="AY1677" i="2" s="1"/>
  <c r="AR1676" i="2"/>
  <c r="AQ1676" i="2"/>
  <c r="AY1676" i="2" s="1"/>
  <c r="AR1675" i="2"/>
  <c r="AQ1675" i="2"/>
  <c r="AY1675" i="2" s="1"/>
  <c r="AR1674" i="2"/>
  <c r="AQ1674" i="2"/>
  <c r="AY1674" i="2" s="1"/>
  <c r="AR1673" i="2"/>
  <c r="AQ1673" i="2"/>
  <c r="AR1672" i="2"/>
  <c r="AQ1672" i="2"/>
  <c r="AY1672" i="2" s="1"/>
  <c r="AR1671" i="2"/>
  <c r="AQ1671" i="2"/>
  <c r="AY1671" i="2" s="1"/>
  <c r="AR1670" i="2"/>
  <c r="AQ1670" i="2"/>
  <c r="AY1670" i="2" s="1"/>
  <c r="AR1669" i="2"/>
  <c r="AQ1669" i="2"/>
  <c r="AY1669" i="2" s="1"/>
  <c r="AR1668" i="2"/>
  <c r="AQ1668" i="2"/>
  <c r="AY1668" i="2" s="1"/>
  <c r="AR1667" i="2"/>
  <c r="AQ1667" i="2"/>
  <c r="AY1667" i="2" s="1"/>
  <c r="AR1666" i="2"/>
  <c r="AQ1666" i="2"/>
  <c r="AY1666" i="2" s="1"/>
  <c r="AR1665" i="2"/>
  <c r="AQ1665" i="2"/>
  <c r="AY1665" i="2" s="1"/>
  <c r="AR1664" i="2"/>
  <c r="AQ1664" i="2"/>
  <c r="AY1664" i="2" s="1"/>
  <c r="AR1663" i="2"/>
  <c r="AQ1663" i="2"/>
  <c r="AY1663" i="2" s="1"/>
  <c r="AR1662" i="2"/>
  <c r="AQ1662" i="2"/>
  <c r="AR1661" i="2"/>
  <c r="AQ1661" i="2"/>
  <c r="AY1661" i="2" s="1"/>
  <c r="AR1660" i="2"/>
  <c r="AQ1660" i="2"/>
  <c r="AR1659" i="2"/>
  <c r="AQ1659" i="2"/>
  <c r="AY1659" i="2" s="1"/>
  <c r="AR1658" i="2"/>
  <c r="AQ1658" i="2"/>
  <c r="AY1658" i="2" s="1"/>
  <c r="AR1657" i="2"/>
  <c r="AQ1657" i="2"/>
  <c r="AY1657" i="2" s="1"/>
  <c r="AR1656" i="2"/>
  <c r="AQ1656" i="2"/>
  <c r="AY1656" i="2" s="1"/>
  <c r="AR1655" i="2"/>
  <c r="AQ1655" i="2"/>
  <c r="AY1655" i="2" s="1"/>
  <c r="AR1654" i="2"/>
  <c r="AQ1654" i="2"/>
  <c r="AY1654" i="2" s="1"/>
  <c r="AR1653" i="2"/>
  <c r="AQ1653" i="2"/>
  <c r="AY1653" i="2" s="1"/>
  <c r="AR1652" i="2"/>
  <c r="AQ1652" i="2"/>
  <c r="AY1652" i="2" s="1"/>
  <c r="AR1651" i="2"/>
  <c r="AQ1651" i="2"/>
  <c r="AY1651" i="2" s="1"/>
  <c r="AR1650" i="2"/>
  <c r="AQ1650" i="2"/>
  <c r="AY1650" i="2" s="1"/>
  <c r="AR1649" i="2"/>
  <c r="AQ1649" i="2"/>
  <c r="AY1649" i="2" s="1"/>
  <c r="AR1648" i="2"/>
  <c r="AQ1648" i="2"/>
  <c r="AY1648" i="2" s="1"/>
  <c r="AR1647" i="2"/>
  <c r="AQ1647" i="2"/>
  <c r="AY1647" i="2" s="1"/>
  <c r="AR1646" i="2"/>
  <c r="AQ1646" i="2"/>
  <c r="AY1646" i="2" s="1"/>
  <c r="AR1645" i="2"/>
  <c r="AQ1645" i="2"/>
  <c r="AY1645" i="2" s="1"/>
  <c r="AR1644" i="2"/>
  <c r="AQ1644" i="2"/>
  <c r="AY1644" i="2" s="1"/>
  <c r="AR1643" i="2"/>
  <c r="AQ1643" i="2"/>
  <c r="AY1643" i="2" s="1"/>
  <c r="AR1642" i="2"/>
  <c r="AQ1642" i="2"/>
  <c r="AR1641" i="2"/>
  <c r="AQ1641" i="2"/>
  <c r="AY1641" i="2" s="1"/>
  <c r="AR1640" i="2"/>
  <c r="AQ1640" i="2"/>
  <c r="AY1640" i="2" s="1"/>
  <c r="AR1639" i="2"/>
  <c r="AQ1639" i="2"/>
  <c r="AY1639" i="2" s="1"/>
  <c r="AR1638" i="2"/>
  <c r="AQ1638" i="2"/>
  <c r="AY1638" i="2" s="1"/>
  <c r="AR1637" i="2"/>
  <c r="AQ1637" i="2"/>
  <c r="AY1637" i="2" s="1"/>
  <c r="AR1636" i="2"/>
  <c r="AQ1636" i="2"/>
  <c r="AY1636" i="2" s="1"/>
  <c r="AR1635" i="2"/>
  <c r="AQ1635" i="2"/>
  <c r="AY1635" i="2" s="1"/>
  <c r="AR1634" i="2"/>
  <c r="AQ1634" i="2"/>
  <c r="AY1634" i="2" s="1"/>
  <c r="AR1633" i="2"/>
  <c r="AQ1633" i="2"/>
  <c r="AY1633" i="2" s="1"/>
  <c r="AR1632" i="2"/>
  <c r="AQ1632" i="2"/>
  <c r="AY1632" i="2" s="1"/>
  <c r="AR1631" i="2"/>
  <c r="AQ1631" i="2"/>
  <c r="AY1631" i="2" s="1"/>
  <c r="AR1630" i="2"/>
  <c r="AQ1630" i="2"/>
  <c r="AY1630" i="2" s="1"/>
  <c r="AR1629" i="2"/>
  <c r="AQ1629" i="2"/>
  <c r="AY1629" i="2" s="1"/>
  <c r="AR1628" i="2"/>
  <c r="AQ1628" i="2"/>
  <c r="AY1628" i="2" s="1"/>
  <c r="AR1627" i="2"/>
  <c r="AQ1627" i="2"/>
  <c r="AY1627" i="2" s="1"/>
  <c r="AR1626" i="2"/>
  <c r="AQ1626" i="2"/>
  <c r="AR1625" i="2"/>
  <c r="AQ1625" i="2"/>
  <c r="AY1625" i="2" s="1"/>
  <c r="AR1624" i="2"/>
  <c r="AQ1624" i="2"/>
  <c r="AY1624" i="2" s="1"/>
  <c r="AR1623" i="2"/>
  <c r="AQ1623" i="2"/>
  <c r="AY1623" i="2" s="1"/>
  <c r="AR1622" i="2"/>
  <c r="AQ1622" i="2"/>
  <c r="AY1622" i="2" s="1"/>
  <c r="AR1621" i="2"/>
  <c r="AQ1621" i="2"/>
  <c r="AY1621" i="2" s="1"/>
  <c r="AR1620" i="2"/>
  <c r="AQ1620" i="2"/>
  <c r="AR1619" i="2"/>
  <c r="AQ1619" i="2"/>
  <c r="AY1619" i="2" s="1"/>
  <c r="AR1618" i="2"/>
  <c r="AQ1618" i="2"/>
  <c r="AY1618" i="2" s="1"/>
  <c r="AR1617" i="2"/>
  <c r="AQ1617" i="2"/>
  <c r="AY1617" i="2" s="1"/>
  <c r="AR1616" i="2"/>
  <c r="AQ1616" i="2"/>
  <c r="AY1616" i="2" s="1"/>
  <c r="AR1615" i="2"/>
  <c r="AQ1615" i="2"/>
  <c r="AR1614" i="2"/>
  <c r="AQ1614" i="2"/>
  <c r="AY1614" i="2" s="1"/>
  <c r="AR1613" i="2"/>
  <c r="AQ1613" i="2"/>
  <c r="AY1613" i="2" s="1"/>
  <c r="AR1612" i="2"/>
  <c r="AQ1612" i="2"/>
  <c r="AY1612" i="2" s="1"/>
  <c r="AR1611" i="2"/>
  <c r="AQ1611" i="2"/>
  <c r="AR1610" i="2"/>
  <c r="AQ1610" i="2"/>
  <c r="AY1610" i="2" s="1"/>
  <c r="AR1609" i="2"/>
  <c r="AQ1609" i="2"/>
  <c r="AY1609" i="2" s="1"/>
  <c r="AR1608" i="2"/>
  <c r="AQ1608" i="2"/>
  <c r="AY1608" i="2" s="1"/>
  <c r="AR1607" i="2"/>
  <c r="AQ1607" i="2"/>
  <c r="AY1607" i="2" s="1"/>
  <c r="AR1606" i="2"/>
  <c r="AQ1606" i="2"/>
  <c r="AY1606" i="2" s="1"/>
  <c r="AR1605" i="2"/>
  <c r="AQ1605" i="2"/>
  <c r="AY1605" i="2" s="1"/>
  <c r="AR1604" i="2"/>
  <c r="AQ1604" i="2"/>
  <c r="AY1604" i="2" s="1"/>
  <c r="AR1603" i="2"/>
  <c r="AQ1603" i="2"/>
  <c r="AY1603" i="2" s="1"/>
  <c r="AR1602" i="2"/>
  <c r="AQ1602" i="2"/>
  <c r="AR1601" i="2"/>
  <c r="AQ1601" i="2"/>
  <c r="AY1601" i="2" s="1"/>
  <c r="AR1600" i="2"/>
  <c r="AQ1600" i="2"/>
  <c r="AR1599" i="2"/>
  <c r="AQ1599" i="2"/>
  <c r="AY1599" i="2" s="1"/>
  <c r="AR1598" i="2"/>
  <c r="AQ1598" i="2"/>
  <c r="AY1598" i="2" s="1"/>
  <c r="AR1597" i="2"/>
  <c r="AQ1597" i="2"/>
  <c r="AR1596" i="2"/>
  <c r="AQ1596" i="2"/>
  <c r="AR1595" i="2"/>
  <c r="AQ1595" i="2"/>
  <c r="AY1595" i="2" s="1"/>
  <c r="AR1594" i="2"/>
  <c r="AQ1594" i="2"/>
  <c r="AY1594" i="2" s="1"/>
  <c r="AR1593" i="2"/>
  <c r="AQ1593" i="2"/>
  <c r="AY1593" i="2" s="1"/>
  <c r="AR1592" i="2"/>
  <c r="AQ1592" i="2"/>
  <c r="AR1591" i="2"/>
  <c r="AQ1591" i="2"/>
  <c r="AY1591" i="2" s="1"/>
  <c r="AR1590" i="2"/>
  <c r="AQ1590" i="2"/>
  <c r="AY1590" i="2" s="1"/>
  <c r="AR1589" i="2"/>
  <c r="AQ1589" i="2"/>
  <c r="AY1589" i="2" s="1"/>
  <c r="AR1588" i="2"/>
  <c r="AQ1588" i="2"/>
  <c r="AY1588" i="2" s="1"/>
  <c r="AR1587" i="2"/>
  <c r="AQ1587" i="2"/>
  <c r="AY1587" i="2" s="1"/>
  <c r="AR1586" i="2"/>
  <c r="AQ1586" i="2"/>
  <c r="AY1586" i="2" s="1"/>
  <c r="AR1585" i="2"/>
  <c r="AQ1585" i="2"/>
  <c r="AY1585" i="2" s="1"/>
  <c r="AR1584" i="2"/>
  <c r="AQ1584" i="2"/>
  <c r="AR1583" i="2"/>
  <c r="AQ1583" i="2"/>
  <c r="AR1582" i="2"/>
  <c r="AQ1582" i="2"/>
  <c r="AY1582" i="2" s="1"/>
  <c r="AR1581" i="2"/>
  <c r="AQ1581" i="2"/>
  <c r="AY1581" i="2" s="1"/>
  <c r="AR1580" i="2"/>
  <c r="AQ1580" i="2"/>
  <c r="AR1579" i="2"/>
  <c r="AQ1579" i="2"/>
  <c r="AY1579" i="2" s="1"/>
  <c r="AR1578" i="2"/>
  <c r="AQ1578" i="2"/>
  <c r="AR1577" i="2"/>
  <c r="AQ1577" i="2"/>
  <c r="AY1577" i="2" s="1"/>
  <c r="AR1576" i="2"/>
  <c r="AQ1576" i="2"/>
  <c r="AY1576" i="2" s="1"/>
  <c r="AR1575" i="2"/>
  <c r="AQ1575" i="2"/>
  <c r="AR1574" i="2"/>
  <c r="AQ1574" i="2"/>
  <c r="AY1574" i="2" s="1"/>
  <c r="AR1573" i="2"/>
  <c r="AQ1573" i="2"/>
  <c r="AY1573" i="2" s="1"/>
  <c r="AR1572" i="2"/>
  <c r="AQ1572" i="2"/>
  <c r="AY1572" i="2" s="1"/>
  <c r="AR1571" i="2"/>
  <c r="AQ1571" i="2"/>
  <c r="AY1571" i="2" s="1"/>
  <c r="AR1570" i="2"/>
  <c r="AQ1570" i="2"/>
  <c r="AR1569" i="2"/>
  <c r="AQ1569" i="2"/>
  <c r="AY1569" i="2" s="1"/>
  <c r="AR1568" i="2"/>
  <c r="AQ1568" i="2"/>
  <c r="AR1567" i="2"/>
  <c r="AQ1567" i="2"/>
  <c r="AY1567" i="2" s="1"/>
  <c r="AR1566" i="2"/>
  <c r="AQ1566" i="2"/>
  <c r="AY1566" i="2" s="1"/>
  <c r="AR1565" i="2"/>
  <c r="AQ1565" i="2"/>
  <c r="AY1565" i="2" s="1"/>
  <c r="AR1564" i="2"/>
  <c r="AQ1564" i="2"/>
  <c r="AR1563" i="2"/>
  <c r="AQ1563" i="2"/>
  <c r="AY1563" i="2" s="1"/>
  <c r="AR1562" i="2"/>
  <c r="AQ1562" i="2"/>
  <c r="AY1562" i="2" s="1"/>
  <c r="AR1561" i="2"/>
  <c r="AQ1561" i="2"/>
  <c r="AY1561" i="2" s="1"/>
  <c r="AR1560" i="2"/>
  <c r="AQ1560" i="2"/>
  <c r="AR1559" i="2"/>
  <c r="AQ1559" i="2"/>
  <c r="AY1559" i="2" s="1"/>
  <c r="AR1558" i="2"/>
  <c r="AQ1558" i="2"/>
  <c r="AR1557" i="2"/>
  <c r="AQ1557" i="2"/>
  <c r="AR1556" i="2"/>
  <c r="AQ1556" i="2"/>
  <c r="AY1556" i="2" s="1"/>
  <c r="AR1555" i="2"/>
  <c r="AQ1555" i="2"/>
  <c r="AY1555" i="2" s="1"/>
  <c r="AR1554" i="2"/>
  <c r="AQ1554" i="2"/>
  <c r="AY1554" i="2" s="1"/>
  <c r="AR1553" i="2"/>
  <c r="AQ1553" i="2"/>
  <c r="AR1552" i="2"/>
  <c r="AQ1552" i="2"/>
  <c r="AY1552" i="2" s="1"/>
  <c r="AR1551" i="2"/>
  <c r="AQ1551" i="2"/>
  <c r="AY1551" i="2" s="1"/>
  <c r="AR1550" i="2"/>
  <c r="AQ1550" i="2"/>
  <c r="AY1550" i="2" s="1"/>
  <c r="AR1549" i="2"/>
  <c r="AQ1549" i="2"/>
  <c r="AR1548" i="2"/>
  <c r="AQ1548" i="2"/>
  <c r="AR1547" i="2"/>
  <c r="AQ1547" i="2"/>
  <c r="AR1546" i="2"/>
  <c r="AQ1546" i="2"/>
  <c r="AY1546" i="2" s="1"/>
  <c r="AR1545" i="2"/>
  <c r="AQ1545" i="2"/>
  <c r="AY1545" i="2" s="1"/>
  <c r="AR1544" i="2"/>
  <c r="AQ1544" i="2"/>
  <c r="AR1543" i="2"/>
  <c r="AQ1543" i="2"/>
  <c r="AY1543" i="2" s="1"/>
  <c r="AR1542" i="2"/>
  <c r="AQ1542" i="2"/>
  <c r="AR1541" i="2"/>
  <c r="AQ1541" i="2"/>
  <c r="AY1541" i="2" s="1"/>
  <c r="AR1540" i="2"/>
  <c r="AQ1540" i="2"/>
  <c r="AY1540" i="2" s="1"/>
  <c r="AR1539" i="2"/>
  <c r="AQ1539" i="2"/>
  <c r="AR1538" i="2"/>
  <c r="AQ1538" i="2"/>
  <c r="AY1538" i="2" s="1"/>
  <c r="AR1537" i="2"/>
  <c r="AQ1537" i="2"/>
  <c r="AY1537" i="2" s="1"/>
  <c r="AR1536" i="2"/>
  <c r="AQ1536" i="2"/>
  <c r="AY1536" i="2" s="1"/>
  <c r="AR1535" i="2"/>
  <c r="AQ1535" i="2"/>
  <c r="AY1535" i="2" s="1"/>
  <c r="AR1534" i="2"/>
  <c r="AQ1534" i="2"/>
  <c r="AY1534" i="2" s="1"/>
  <c r="AR1533" i="2"/>
  <c r="AQ1533" i="2"/>
  <c r="AY1533" i="2" s="1"/>
  <c r="AR1532" i="2"/>
  <c r="AQ1532" i="2"/>
  <c r="AY1532" i="2" s="1"/>
  <c r="AR1531" i="2"/>
  <c r="AQ1531" i="2"/>
  <c r="AY1531" i="2" s="1"/>
  <c r="AR1530" i="2"/>
  <c r="AQ1530" i="2"/>
  <c r="AY1530" i="2" s="1"/>
  <c r="AR1529" i="2"/>
  <c r="AQ1529" i="2"/>
  <c r="AY1529" i="2" s="1"/>
  <c r="AR1528" i="2"/>
  <c r="AQ1528" i="2"/>
  <c r="AY1528" i="2" s="1"/>
  <c r="AR1527" i="2"/>
  <c r="AQ1527" i="2"/>
  <c r="AY1527" i="2" s="1"/>
  <c r="AR1526" i="2"/>
  <c r="AQ1526" i="2"/>
  <c r="AR1525" i="2"/>
  <c r="AQ1525" i="2"/>
  <c r="AY1525" i="2" s="1"/>
  <c r="AR1524" i="2"/>
  <c r="AQ1524" i="2"/>
  <c r="AY1524" i="2" s="1"/>
  <c r="AR1523" i="2"/>
  <c r="AQ1523" i="2"/>
  <c r="AY1523" i="2" s="1"/>
  <c r="AR1522" i="2"/>
  <c r="AQ1522" i="2"/>
  <c r="AR1521" i="2"/>
  <c r="AQ1521" i="2"/>
  <c r="AR1520" i="2"/>
  <c r="AQ1520" i="2"/>
  <c r="AY1520" i="2" s="1"/>
  <c r="AR1519" i="2"/>
  <c r="AQ1519" i="2"/>
  <c r="AY1519" i="2" s="1"/>
  <c r="AR1518" i="2"/>
  <c r="AQ1518" i="2"/>
  <c r="AY1518" i="2" s="1"/>
  <c r="AR1517" i="2"/>
  <c r="AQ1517" i="2"/>
  <c r="AY1517" i="2" s="1"/>
  <c r="AR1516" i="2"/>
  <c r="AQ1516" i="2"/>
  <c r="AR1515" i="2"/>
  <c r="AQ1515" i="2"/>
  <c r="AY1515" i="2" s="1"/>
  <c r="AR1514" i="2"/>
  <c r="AQ1514" i="2"/>
  <c r="AY1514" i="2" s="1"/>
  <c r="AR1513" i="2"/>
  <c r="AQ1513" i="2"/>
  <c r="AY1513" i="2" s="1"/>
  <c r="AR1512" i="2"/>
  <c r="AQ1512" i="2"/>
  <c r="AY1512" i="2" s="1"/>
  <c r="AR1511" i="2"/>
  <c r="AQ1511" i="2"/>
  <c r="AY1511" i="2" s="1"/>
  <c r="AR1510" i="2"/>
  <c r="AQ1510" i="2"/>
  <c r="AY1510" i="2" s="1"/>
  <c r="AR1509" i="2"/>
  <c r="AQ1509" i="2"/>
  <c r="AY1509" i="2" s="1"/>
  <c r="AR1508" i="2"/>
  <c r="AQ1508" i="2"/>
  <c r="AY1508" i="2" s="1"/>
  <c r="AR1507" i="2"/>
  <c r="AQ1507" i="2"/>
  <c r="AR1506" i="2"/>
  <c r="AQ1506" i="2"/>
  <c r="AY1506" i="2" s="1"/>
  <c r="AR1505" i="2"/>
  <c r="AQ1505" i="2"/>
  <c r="AY1505" i="2" s="1"/>
  <c r="AR1504" i="2"/>
  <c r="AQ1504" i="2"/>
  <c r="AY1504" i="2" s="1"/>
  <c r="AR1503" i="2"/>
  <c r="AQ1503" i="2"/>
  <c r="AY1503" i="2" s="1"/>
  <c r="AR1502" i="2"/>
  <c r="AQ1502" i="2"/>
  <c r="AY1502" i="2" s="1"/>
  <c r="AR1501" i="2"/>
  <c r="AQ1501" i="2"/>
  <c r="AY1501" i="2" s="1"/>
  <c r="AR1500" i="2"/>
  <c r="AQ1500" i="2"/>
  <c r="AY1500" i="2" s="1"/>
  <c r="AR1499" i="2"/>
  <c r="AQ1499" i="2"/>
  <c r="AY1499" i="2" s="1"/>
  <c r="AR1498" i="2"/>
  <c r="AQ1498" i="2"/>
  <c r="AR1497" i="2"/>
  <c r="AQ1497" i="2"/>
  <c r="AY1497" i="2" s="1"/>
  <c r="AR1496" i="2"/>
  <c r="AQ1496" i="2"/>
  <c r="AY1496" i="2" s="1"/>
  <c r="AR1495" i="2"/>
  <c r="AQ1495" i="2"/>
  <c r="AY1495" i="2" s="1"/>
  <c r="AR1494" i="2"/>
  <c r="AQ1494" i="2"/>
  <c r="AY1494" i="2" s="1"/>
  <c r="AR1493" i="2"/>
  <c r="AQ1493" i="2"/>
  <c r="AY1493" i="2" s="1"/>
  <c r="AR1492" i="2"/>
  <c r="AQ1492" i="2"/>
  <c r="AY1492" i="2" s="1"/>
  <c r="AR1491" i="2"/>
  <c r="AQ1491" i="2"/>
  <c r="AR1490" i="2"/>
  <c r="AQ1490" i="2"/>
  <c r="AY1490" i="2" s="1"/>
  <c r="AR1489" i="2"/>
  <c r="AQ1489" i="2"/>
  <c r="AY1489" i="2" s="1"/>
  <c r="AR1488" i="2"/>
  <c r="AQ1488" i="2"/>
  <c r="AY1488" i="2" s="1"/>
  <c r="AR1487" i="2"/>
  <c r="AQ1487" i="2"/>
  <c r="AY1487" i="2" s="1"/>
  <c r="AR1486" i="2"/>
  <c r="AQ1486" i="2"/>
  <c r="AY1486" i="2" s="1"/>
  <c r="AR1485" i="2"/>
  <c r="AQ1485" i="2"/>
  <c r="AY1485" i="2" s="1"/>
  <c r="AR1484" i="2"/>
  <c r="AQ1484" i="2"/>
  <c r="AY1484" i="2" s="1"/>
  <c r="AR1483" i="2"/>
  <c r="AQ1483" i="2"/>
  <c r="AY1483" i="2" s="1"/>
  <c r="AR1482" i="2"/>
  <c r="AQ1482" i="2"/>
  <c r="AY1482" i="2" s="1"/>
  <c r="AR1481" i="2"/>
  <c r="AQ1481" i="2"/>
  <c r="AY1481" i="2" s="1"/>
  <c r="AR1480" i="2"/>
  <c r="AQ1480" i="2"/>
  <c r="AY1480" i="2" s="1"/>
  <c r="AR1479" i="2"/>
  <c r="AQ1479" i="2"/>
  <c r="AY1479" i="2" s="1"/>
  <c r="AR1478" i="2"/>
  <c r="AQ1478" i="2"/>
  <c r="AY1478" i="2" s="1"/>
  <c r="AR1477" i="2"/>
  <c r="AQ1477" i="2"/>
  <c r="AY1477" i="2" s="1"/>
  <c r="AR1476" i="2"/>
  <c r="AQ1476" i="2"/>
  <c r="AY1476" i="2" s="1"/>
  <c r="AR1475" i="2"/>
  <c r="AQ1475" i="2"/>
  <c r="AR1474" i="2"/>
  <c r="AQ1474" i="2"/>
  <c r="AY1474" i="2" s="1"/>
  <c r="AR1473" i="2"/>
  <c r="AY1473" i="2" s="1"/>
  <c r="AQ1473" i="2"/>
  <c r="AR1472" i="2"/>
  <c r="AQ1472" i="2"/>
  <c r="AR1471" i="2"/>
  <c r="AQ1471" i="2"/>
  <c r="AY1471" i="2" s="1"/>
  <c r="AR1470" i="2"/>
  <c r="AQ1470" i="2"/>
  <c r="AY1470" i="2" s="1"/>
  <c r="AR1469" i="2"/>
  <c r="AQ1469" i="2"/>
  <c r="AY1469" i="2" s="1"/>
  <c r="AR1468" i="2"/>
  <c r="AQ1468" i="2"/>
  <c r="AR1467" i="2"/>
  <c r="AQ1467" i="2"/>
  <c r="AY1467" i="2" s="1"/>
  <c r="AR1466" i="2"/>
  <c r="AQ1466" i="2"/>
  <c r="AY1466" i="2" s="1"/>
  <c r="AR1465" i="2"/>
  <c r="AQ1465" i="2"/>
  <c r="AY1465" i="2" s="1"/>
  <c r="AR1464" i="2"/>
  <c r="AQ1464" i="2"/>
  <c r="AY1464" i="2" s="1"/>
  <c r="AR1463" i="2"/>
  <c r="AQ1463" i="2"/>
  <c r="AY1463" i="2" s="1"/>
  <c r="AR1462" i="2"/>
  <c r="AQ1462" i="2"/>
  <c r="AY1462" i="2" s="1"/>
  <c r="AR1461" i="2"/>
  <c r="AQ1461" i="2"/>
  <c r="AR1460" i="2"/>
  <c r="AQ1460" i="2"/>
  <c r="AY1460" i="2" s="1"/>
  <c r="AR1459" i="2"/>
  <c r="AQ1459" i="2"/>
  <c r="AR1458" i="2"/>
  <c r="AQ1458" i="2"/>
  <c r="AY1458" i="2" s="1"/>
  <c r="AR1457" i="2"/>
  <c r="AQ1457" i="2"/>
  <c r="AY1457" i="2" s="1"/>
  <c r="AR1456" i="2"/>
  <c r="AQ1456" i="2"/>
  <c r="AY1456" i="2" s="1"/>
  <c r="AR1455" i="2"/>
  <c r="AQ1455" i="2"/>
  <c r="AR1454" i="2"/>
  <c r="AQ1454" i="2"/>
  <c r="AY1454" i="2" s="1"/>
  <c r="AR1453" i="2"/>
  <c r="AQ1453" i="2"/>
  <c r="AY1453" i="2" s="1"/>
  <c r="AR1452" i="2"/>
  <c r="AQ1452" i="2"/>
  <c r="AY1452" i="2" s="1"/>
  <c r="AR1451" i="2"/>
  <c r="AQ1451" i="2"/>
  <c r="AR1450" i="2"/>
  <c r="AQ1450" i="2"/>
  <c r="AY1450" i="2" s="1"/>
  <c r="AR1449" i="2"/>
  <c r="AQ1449" i="2"/>
  <c r="AY1449" i="2" s="1"/>
  <c r="AR1448" i="2"/>
  <c r="AQ1448" i="2"/>
  <c r="AY1448" i="2" s="1"/>
  <c r="AR1447" i="2"/>
  <c r="AQ1447" i="2"/>
  <c r="AY1447" i="2" s="1"/>
  <c r="AR1446" i="2"/>
  <c r="AQ1446" i="2"/>
  <c r="AY1446" i="2" s="1"/>
  <c r="AR1445" i="2"/>
  <c r="AQ1445" i="2"/>
  <c r="AY1445" i="2" s="1"/>
  <c r="AR1444" i="2"/>
  <c r="AQ1444" i="2"/>
  <c r="AY1444" i="2" s="1"/>
  <c r="AR1443" i="2"/>
  <c r="AQ1443" i="2"/>
  <c r="AY1443" i="2" s="1"/>
  <c r="AR1442" i="2"/>
  <c r="AQ1442" i="2"/>
  <c r="AY1442" i="2" s="1"/>
  <c r="AR1441" i="2"/>
  <c r="AQ1441" i="2"/>
  <c r="AY1441" i="2" s="1"/>
  <c r="AR1440" i="2"/>
  <c r="AQ1440" i="2"/>
  <c r="AY1440" i="2" s="1"/>
  <c r="AR1439" i="2"/>
  <c r="AQ1439" i="2"/>
  <c r="AY1439" i="2" s="1"/>
  <c r="AR1438" i="2"/>
  <c r="AQ1438" i="2"/>
  <c r="AY1438" i="2" s="1"/>
  <c r="AR1437" i="2"/>
  <c r="AQ1437" i="2"/>
  <c r="AY1437" i="2" s="1"/>
  <c r="AR1436" i="2"/>
  <c r="AQ1436" i="2"/>
  <c r="AY1436" i="2" s="1"/>
  <c r="AR1435" i="2"/>
  <c r="AQ1435" i="2"/>
  <c r="AY1435" i="2" s="1"/>
  <c r="AR1434" i="2"/>
  <c r="AQ1434" i="2"/>
  <c r="AY1434" i="2" s="1"/>
  <c r="AR1433" i="2"/>
  <c r="AQ1433" i="2"/>
  <c r="AY1433" i="2" s="1"/>
  <c r="AR1432" i="2"/>
  <c r="AQ1432" i="2"/>
  <c r="AY1432" i="2" s="1"/>
  <c r="AR1431" i="2"/>
  <c r="AQ1431" i="2"/>
  <c r="AY1431" i="2" s="1"/>
  <c r="AR1430" i="2"/>
  <c r="AQ1430" i="2"/>
  <c r="AY1430" i="2" s="1"/>
  <c r="AR1429" i="2"/>
  <c r="AQ1429" i="2"/>
  <c r="AY1429" i="2" s="1"/>
  <c r="AR1428" i="2"/>
  <c r="AQ1428" i="2"/>
  <c r="AY1428" i="2" s="1"/>
  <c r="AR1427" i="2"/>
  <c r="AQ1427" i="2"/>
  <c r="AY1427" i="2" s="1"/>
  <c r="AR1426" i="2"/>
  <c r="AQ1426" i="2"/>
  <c r="AY1426" i="2" s="1"/>
  <c r="AR1425" i="2"/>
  <c r="AQ1425" i="2"/>
  <c r="AY1425" i="2" s="1"/>
  <c r="AR1424" i="2"/>
  <c r="AQ1424" i="2"/>
  <c r="AY1424" i="2" s="1"/>
  <c r="AR1423" i="2"/>
  <c r="AQ1423" i="2"/>
  <c r="AY1423" i="2" s="1"/>
  <c r="AR1422" i="2"/>
  <c r="AQ1422" i="2"/>
  <c r="AY1422" i="2" s="1"/>
  <c r="AR1421" i="2"/>
  <c r="AQ1421" i="2"/>
  <c r="AY1421" i="2" s="1"/>
  <c r="AR1420" i="2"/>
  <c r="AQ1420" i="2"/>
  <c r="AY1420" i="2" s="1"/>
  <c r="AR1419" i="2"/>
  <c r="AQ1419" i="2"/>
  <c r="AY1419" i="2" s="1"/>
  <c r="AR1418" i="2"/>
  <c r="AQ1418" i="2"/>
  <c r="AY1418" i="2" s="1"/>
  <c r="AR1417" i="2"/>
  <c r="AQ1417" i="2"/>
  <c r="AY1417" i="2" s="1"/>
  <c r="AR1416" i="2"/>
  <c r="AQ1416" i="2"/>
  <c r="AY1416" i="2" s="1"/>
  <c r="AR1415" i="2"/>
  <c r="AQ1415" i="2"/>
  <c r="AR1414" i="2"/>
  <c r="AQ1414" i="2"/>
  <c r="AY1414" i="2" s="1"/>
  <c r="AR1413" i="2"/>
  <c r="AQ1413" i="2"/>
  <c r="AY1413" i="2" s="1"/>
  <c r="AR1412" i="2"/>
  <c r="AQ1412" i="2"/>
  <c r="AY1412" i="2" s="1"/>
  <c r="AR1411" i="2"/>
  <c r="AQ1411" i="2"/>
  <c r="AR1410" i="2"/>
  <c r="AQ1410" i="2"/>
  <c r="AY1410" i="2" s="1"/>
  <c r="AR1409" i="2"/>
  <c r="AQ1409" i="2"/>
  <c r="AR1408" i="2"/>
  <c r="AQ1408" i="2"/>
  <c r="AY1408" i="2" s="1"/>
  <c r="AR1407" i="2"/>
  <c r="AQ1407" i="2"/>
  <c r="AY1407" i="2" s="1"/>
  <c r="AR1406" i="2"/>
  <c r="AQ1406" i="2"/>
  <c r="AY1406" i="2" s="1"/>
  <c r="AR1405" i="2"/>
  <c r="AQ1405" i="2"/>
  <c r="AY1405" i="2" s="1"/>
  <c r="AR1404" i="2"/>
  <c r="AQ1404" i="2"/>
  <c r="AY1404" i="2" s="1"/>
  <c r="AR1403" i="2"/>
  <c r="AQ1403" i="2"/>
  <c r="AY1403" i="2" s="1"/>
  <c r="AR1402" i="2"/>
  <c r="AQ1402" i="2"/>
  <c r="AY1402" i="2" s="1"/>
  <c r="AR1401" i="2"/>
  <c r="AQ1401" i="2"/>
  <c r="AY1401" i="2" s="1"/>
  <c r="AR1400" i="2"/>
  <c r="AQ1400" i="2"/>
  <c r="AY1400" i="2" s="1"/>
  <c r="AR1399" i="2"/>
  <c r="AQ1399" i="2"/>
  <c r="AY1399" i="2" s="1"/>
  <c r="AR1398" i="2"/>
  <c r="AQ1398" i="2"/>
  <c r="AY1398" i="2" s="1"/>
  <c r="AR1397" i="2"/>
  <c r="AQ1397" i="2"/>
  <c r="AY1397" i="2" s="1"/>
  <c r="AR1396" i="2"/>
  <c r="AQ1396" i="2"/>
  <c r="AY1396" i="2" s="1"/>
  <c r="AR1395" i="2"/>
  <c r="AQ1395" i="2"/>
  <c r="AY1395" i="2" s="1"/>
  <c r="AR1394" i="2"/>
  <c r="AQ1394" i="2"/>
  <c r="AY1394" i="2" s="1"/>
  <c r="AR1393" i="2"/>
  <c r="AQ1393" i="2"/>
  <c r="AY1393" i="2" s="1"/>
  <c r="AR1392" i="2"/>
  <c r="AQ1392" i="2"/>
  <c r="AY1392" i="2" s="1"/>
  <c r="AR1391" i="2"/>
  <c r="AQ1391" i="2"/>
  <c r="AY1391" i="2" s="1"/>
  <c r="AR1390" i="2"/>
  <c r="AQ1390" i="2"/>
  <c r="AY1390" i="2" s="1"/>
  <c r="AR1389" i="2"/>
  <c r="AQ1389" i="2"/>
  <c r="AY1389" i="2" s="1"/>
  <c r="AR1388" i="2"/>
  <c r="AQ1388" i="2"/>
  <c r="AY1388" i="2" s="1"/>
  <c r="AR1387" i="2"/>
  <c r="AQ1387" i="2"/>
  <c r="AY1387" i="2" s="1"/>
  <c r="AR1386" i="2"/>
  <c r="AQ1386" i="2"/>
  <c r="AY1386" i="2" s="1"/>
  <c r="AR1385" i="2"/>
  <c r="AQ1385" i="2"/>
  <c r="AY1385" i="2" s="1"/>
  <c r="AR1384" i="2"/>
  <c r="AQ1384" i="2"/>
  <c r="AY1384" i="2" s="1"/>
  <c r="AR1383" i="2"/>
  <c r="AQ1383" i="2"/>
  <c r="AY1383" i="2" s="1"/>
  <c r="AR1382" i="2"/>
  <c r="AQ1382" i="2"/>
  <c r="AY1382" i="2" s="1"/>
  <c r="AR1381" i="2"/>
  <c r="AQ1381" i="2"/>
  <c r="AY1381" i="2" s="1"/>
  <c r="AR1380" i="2"/>
  <c r="AQ1380" i="2"/>
  <c r="AR1379" i="2"/>
  <c r="AQ1379" i="2"/>
  <c r="AR1378" i="2"/>
  <c r="AQ1378" i="2"/>
  <c r="AY1378" i="2" s="1"/>
  <c r="AR1377" i="2"/>
  <c r="AQ1377" i="2"/>
  <c r="AY1377" i="2" s="1"/>
  <c r="AR1376" i="2"/>
  <c r="AQ1376" i="2"/>
  <c r="AY1376" i="2" s="1"/>
  <c r="AR1375" i="2"/>
  <c r="AQ1375" i="2"/>
  <c r="AR1374" i="2"/>
  <c r="AQ1374" i="2"/>
  <c r="AY1374" i="2" s="1"/>
  <c r="AR1373" i="2"/>
  <c r="AQ1373" i="2"/>
  <c r="AY1373" i="2" s="1"/>
  <c r="AR1372" i="2"/>
  <c r="AQ1372" i="2"/>
  <c r="AY1372" i="2" s="1"/>
  <c r="AR1371" i="2"/>
  <c r="AQ1371" i="2"/>
  <c r="AY1371" i="2" s="1"/>
  <c r="AR1370" i="2"/>
  <c r="AQ1370" i="2"/>
  <c r="AY1370" i="2" s="1"/>
  <c r="AR1369" i="2"/>
  <c r="AQ1369" i="2"/>
  <c r="AY1369" i="2" s="1"/>
  <c r="AR1368" i="2"/>
  <c r="AQ1368" i="2"/>
  <c r="AY1368" i="2" s="1"/>
  <c r="AR1367" i="2"/>
  <c r="AQ1367" i="2"/>
  <c r="AR1366" i="2"/>
  <c r="AQ1366" i="2"/>
  <c r="AR1365" i="2"/>
  <c r="AQ1365" i="2"/>
  <c r="AY1365" i="2" s="1"/>
  <c r="AR1364" i="2"/>
  <c r="AQ1364" i="2"/>
  <c r="AR1363" i="2"/>
  <c r="AQ1363" i="2"/>
  <c r="AY1363" i="2" s="1"/>
  <c r="AR1362" i="2"/>
  <c r="AQ1362" i="2"/>
  <c r="AY1362" i="2" s="1"/>
  <c r="AR1361" i="2"/>
  <c r="AQ1361" i="2"/>
  <c r="AY1361" i="2" s="1"/>
  <c r="AR1360" i="2"/>
  <c r="AQ1360" i="2"/>
  <c r="AY1360" i="2" s="1"/>
  <c r="AR1359" i="2"/>
  <c r="AQ1359" i="2"/>
  <c r="AY1359" i="2" s="1"/>
  <c r="AR1358" i="2"/>
  <c r="AQ1358" i="2"/>
  <c r="AR1357" i="2"/>
  <c r="AQ1357" i="2"/>
  <c r="AR1356" i="2"/>
  <c r="AQ1356" i="2"/>
  <c r="AY1356" i="2" s="1"/>
  <c r="AR1355" i="2"/>
  <c r="AQ1355" i="2"/>
  <c r="AY1355" i="2" s="1"/>
  <c r="AR1354" i="2"/>
  <c r="AQ1354" i="2"/>
  <c r="AY1354" i="2" s="1"/>
  <c r="AR1353" i="2"/>
  <c r="AQ1353" i="2"/>
  <c r="AY1353" i="2" s="1"/>
  <c r="AR1352" i="2"/>
  <c r="AQ1352" i="2"/>
  <c r="AR1351" i="2"/>
  <c r="AQ1351" i="2"/>
  <c r="AY1351" i="2" s="1"/>
  <c r="AR1350" i="2"/>
  <c r="AQ1350" i="2"/>
  <c r="AR1349" i="2"/>
  <c r="AQ1349" i="2"/>
  <c r="AY1349" i="2" s="1"/>
  <c r="AR1348" i="2"/>
  <c r="AQ1348" i="2"/>
  <c r="AY1348" i="2" s="1"/>
  <c r="AR1347" i="2"/>
  <c r="AQ1347" i="2"/>
  <c r="AY1347" i="2" s="1"/>
  <c r="AR1346" i="2"/>
  <c r="AQ1346" i="2"/>
  <c r="AY1346" i="2" s="1"/>
  <c r="AR1345" i="2"/>
  <c r="AQ1345" i="2"/>
  <c r="AY1345" i="2" s="1"/>
  <c r="AR1344" i="2"/>
  <c r="AQ1344" i="2"/>
  <c r="AY1344" i="2" s="1"/>
  <c r="AR1343" i="2"/>
  <c r="AQ1343" i="2"/>
  <c r="AR1342" i="2"/>
  <c r="AQ1342" i="2"/>
  <c r="AY1342" i="2" s="1"/>
  <c r="AR1341" i="2"/>
  <c r="AQ1341" i="2"/>
  <c r="AY1341" i="2" s="1"/>
  <c r="AR1340" i="2"/>
  <c r="AQ1340" i="2"/>
  <c r="AY1340" i="2" s="1"/>
  <c r="AR1339" i="2"/>
  <c r="AQ1339" i="2"/>
  <c r="AY1339" i="2" s="1"/>
  <c r="AR1338" i="2"/>
  <c r="AQ1338" i="2"/>
  <c r="AY1338" i="2" s="1"/>
  <c r="AR1337" i="2"/>
  <c r="AQ1337" i="2"/>
  <c r="AY1337" i="2" s="1"/>
  <c r="AR1336" i="2"/>
  <c r="AQ1336" i="2"/>
  <c r="AY1336" i="2" s="1"/>
  <c r="AR1335" i="2"/>
  <c r="AQ1335" i="2"/>
  <c r="AY1335" i="2" s="1"/>
  <c r="AR1334" i="2"/>
  <c r="AQ1334" i="2"/>
  <c r="AY1334" i="2" s="1"/>
  <c r="AR1333" i="2"/>
  <c r="AQ1333" i="2"/>
  <c r="AR1332" i="2"/>
  <c r="AQ1332" i="2"/>
  <c r="AY1332" i="2" s="1"/>
  <c r="AR1331" i="2"/>
  <c r="AQ1331" i="2"/>
  <c r="AY1331" i="2" s="1"/>
  <c r="AR1330" i="2"/>
  <c r="AQ1330" i="2"/>
  <c r="AR1329" i="2"/>
  <c r="AQ1329" i="2"/>
  <c r="AY1329" i="2" s="1"/>
  <c r="AR1328" i="2"/>
  <c r="AQ1328" i="2"/>
  <c r="AY1328" i="2" s="1"/>
  <c r="AR1327" i="2"/>
  <c r="AQ1327" i="2"/>
  <c r="AY1327" i="2" s="1"/>
  <c r="AR1326" i="2"/>
  <c r="AQ1326" i="2"/>
  <c r="AY1326" i="2" s="1"/>
  <c r="AR1325" i="2"/>
  <c r="AQ1325" i="2"/>
  <c r="AY1325" i="2" s="1"/>
  <c r="AR1324" i="2"/>
  <c r="AQ1324" i="2"/>
  <c r="AY1324" i="2" s="1"/>
  <c r="AR1323" i="2"/>
  <c r="AQ1323" i="2"/>
  <c r="AY1323" i="2" s="1"/>
  <c r="AR1322" i="2"/>
  <c r="AQ1322" i="2"/>
  <c r="AY1322" i="2" s="1"/>
  <c r="AR1321" i="2"/>
  <c r="AQ1321" i="2"/>
  <c r="AY1321" i="2" s="1"/>
  <c r="AR1320" i="2"/>
  <c r="AQ1320" i="2"/>
  <c r="AR1319" i="2"/>
  <c r="AQ1319" i="2"/>
  <c r="AY1319" i="2" s="1"/>
  <c r="AR1318" i="2"/>
  <c r="AQ1318" i="2"/>
  <c r="AR1317" i="2"/>
  <c r="AQ1317" i="2"/>
  <c r="AY1317" i="2" s="1"/>
  <c r="AR1316" i="2"/>
  <c r="AQ1316" i="2"/>
  <c r="AY1316" i="2" s="1"/>
  <c r="AR1315" i="2"/>
  <c r="AQ1315" i="2"/>
  <c r="AY1315" i="2" s="1"/>
  <c r="AR1314" i="2"/>
  <c r="AQ1314" i="2"/>
  <c r="AR1313" i="2"/>
  <c r="AQ1313" i="2"/>
  <c r="AR1312" i="2"/>
  <c r="AQ1312" i="2"/>
  <c r="AY1312" i="2" s="1"/>
  <c r="AR1311" i="2"/>
  <c r="AQ1311" i="2"/>
  <c r="AY1311" i="2" s="1"/>
  <c r="AR1310" i="2"/>
  <c r="AQ1310" i="2"/>
  <c r="AY1310" i="2" s="1"/>
  <c r="AR1309" i="2"/>
  <c r="AQ1309" i="2"/>
  <c r="AR1308" i="2"/>
  <c r="AQ1308" i="2"/>
  <c r="AY1308" i="2" s="1"/>
  <c r="AR1307" i="2"/>
  <c r="AQ1307" i="2"/>
  <c r="AY1307" i="2" s="1"/>
  <c r="AR1306" i="2"/>
  <c r="AQ1306" i="2"/>
  <c r="AY1306" i="2" s="1"/>
  <c r="AR1305" i="2"/>
  <c r="AQ1305" i="2"/>
  <c r="AY1305" i="2" s="1"/>
  <c r="AR1304" i="2"/>
  <c r="AQ1304" i="2"/>
  <c r="AY1304" i="2" s="1"/>
  <c r="AR1303" i="2"/>
  <c r="AQ1303" i="2"/>
  <c r="AY1303" i="2" s="1"/>
  <c r="AR1302" i="2"/>
  <c r="AQ1302" i="2"/>
  <c r="AY1302" i="2" s="1"/>
  <c r="AR1301" i="2"/>
  <c r="AQ1301" i="2"/>
  <c r="AY1301" i="2" s="1"/>
  <c r="AR1300" i="2"/>
  <c r="AQ1300" i="2"/>
  <c r="AR1299" i="2"/>
  <c r="AQ1299" i="2"/>
  <c r="AY1299" i="2" s="1"/>
  <c r="AR1298" i="2"/>
  <c r="AQ1298" i="2"/>
  <c r="AY1298" i="2" s="1"/>
  <c r="AR1297" i="2"/>
  <c r="AQ1297" i="2"/>
  <c r="AY1297" i="2" s="1"/>
  <c r="AR1296" i="2"/>
  <c r="AQ1296" i="2"/>
  <c r="AY1296" i="2" s="1"/>
  <c r="AR1295" i="2"/>
  <c r="AQ1295" i="2"/>
  <c r="AY1295" i="2" s="1"/>
  <c r="AR1294" i="2"/>
  <c r="AQ1294" i="2"/>
  <c r="AY1294" i="2" s="1"/>
  <c r="AR1293" i="2"/>
  <c r="AQ1293" i="2"/>
  <c r="AY1293" i="2" s="1"/>
  <c r="AR1292" i="2"/>
  <c r="AQ1292" i="2"/>
  <c r="AY1292" i="2" s="1"/>
  <c r="AR1291" i="2"/>
  <c r="AQ1291" i="2"/>
  <c r="AY1291" i="2" s="1"/>
  <c r="AR1290" i="2"/>
  <c r="AQ1290" i="2"/>
  <c r="AY1290" i="2" s="1"/>
  <c r="AR1289" i="2"/>
  <c r="AQ1289" i="2"/>
  <c r="AY1289" i="2" s="1"/>
  <c r="AR1288" i="2"/>
  <c r="AQ1288" i="2"/>
  <c r="AY1288" i="2" s="1"/>
  <c r="AR1287" i="2"/>
  <c r="AQ1287" i="2"/>
  <c r="AY1287" i="2" s="1"/>
  <c r="AR1286" i="2"/>
  <c r="AQ1286" i="2"/>
  <c r="AR1285" i="2"/>
  <c r="AQ1285" i="2"/>
  <c r="AY1285" i="2" s="1"/>
  <c r="AR1284" i="2"/>
  <c r="AQ1284" i="2"/>
  <c r="AY1284" i="2" s="1"/>
  <c r="AR1283" i="2"/>
  <c r="AQ1283" i="2"/>
  <c r="AY1283" i="2" s="1"/>
  <c r="AR1282" i="2"/>
  <c r="AQ1282" i="2"/>
  <c r="AY1282" i="2" s="1"/>
  <c r="AR1281" i="2"/>
  <c r="AQ1281" i="2"/>
  <c r="AY1281" i="2" s="1"/>
  <c r="AR1280" i="2"/>
  <c r="AQ1280" i="2"/>
  <c r="AY1280" i="2" s="1"/>
  <c r="AR1279" i="2"/>
  <c r="AQ1279" i="2"/>
  <c r="AY1279" i="2" s="1"/>
  <c r="AR1278" i="2"/>
  <c r="AQ1278" i="2"/>
  <c r="AY1278" i="2" s="1"/>
  <c r="AR1277" i="2"/>
  <c r="AQ1277" i="2"/>
  <c r="AR1276" i="2"/>
  <c r="AQ1276" i="2"/>
  <c r="AY1276" i="2" s="1"/>
  <c r="AR1275" i="2"/>
  <c r="AQ1275" i="2"/>
  <c r="AY1275" i="2" s="1"/>
  <c r="AR1274" i="2"/>
  <c r="AQ1274" i="2"/>
  <c r="AY1274" i="2" s="1"/>
  <c r="AR1273" i="2"/>
  <c r="AQ1273" i="2"/>
  <c r="AY1273" i="2" s="1"/>
  <c r="AR1272" i="2"/>
  <c r="AQ1272" i="2"/>
  <c r="AR1271" i="2"/>
  <c r="AQ1271" i="2"/>
  <c r="AY1271" i="2" s="1"/>
  <c r="AR1270" i="2"/>
  <c r="AQ1270" i="2"/>
  <c r="AR1269" i="2"/>
  <c r="AQ1269" i="2"/>
  <c r="AY1269" i="2" s="1"/>
  <c r="AR1268" i="2"/>
  <c r="AQ1268" i="2"/>
  <c r="AY1268" i="2" s="1"/>
  <c r="AR1267" i="2"/>
  <c r="AQ1267" i="2"/>
  <c r="AY1267" i="2" s="1"/>
  <c r="AR1266" i="2"/>
  <c r="AQ1266" i="2"/>
  <c r="AY1266" i="2" s="1"/>
  <c r="AR1265" i="2"/>
  <c r="AQ1265" i="2"/>
  <c r="AY1265" i="2" s="1"/>
  <c r="AR1264" i="2"/>
  <c r="AQ1264" i="2"/>
  <c r="AY1264" i="2" s="1"/>
  <c r="AR1263" i="2"/>
  <c r="AQ1263" i="2"/>
  <c r="AR1262" i="2"/>
  <c r="AQ1262" i="2"/>
  <c r="AY1262" i="2" s="1"/>
  <c r="AR1261" i="2"/>
  <c r="AQ1261" i="2"/>
  <c r="AY1261" i="2" s="1"/>
  <c r="AR1260" i="2"/>
  <c r="AQ1260" i="2"/>
  <c r="AY1260" i="2" s="1"/>
  <c r="AR1259" i="2"/>
  <c r="AQ1259" i="2"/>
  <c r="AY1259" i="2" s="1"/>
  <c r="AR1258" i="2"/>
  <c r="AQ1258" i="2"/>
  <c r="AR1257" i="2"/>
  <c r="AQ1257" i="2"/>
  <c r="AY1257" i="2" s="1"/>
  <c r="AR1256" i="2"/>
  <c r="AQ1256" i="2"/>
  <c r="AY1256" i="2" s="1"/>
  <c r="AR1255" i="2"/>
  <c r="AQ1255" i="2"/>
  <c r="AY1255" i="2" s="1"/>
  <c r="AR1254" i="2"/>
  <c r="AQ1254" i="2"/>
  <c r="AY1254" i="2" s="1"/>
  <c r="AR1253" i="2"/>
  <c r="AQ1253" i="2"/>
  <c r="AY1253" i="2" s="1"/>
  <c r="AR1252" i="2"/>
  <c r="AQ1252" i="2"/>
  <c r="AY1252" i="2" s="1"/>
  <c r="AR1251" i="2"/>
  <c r="AQ1251" i="2"/>
  <c r="AY1251" i="2" s="1"/>
  <c r="AR1250" i="2"/>
  <c r="AQ1250" i="2"/>
  <c r="AR1249" i="2"/>
  <c r="AQ1249" i="2"/>
  <c r="AY1249" i="2" s="1"/>
  <c r="AR1248" i="2"/>
  <c r="AQ1248" i="2"/>
  <c r="AY1248" i="2" s="1"/>
  <c r="AR1247" i="2"/>
  <c r="AQ1247" i="2"/>
  <c r="AY1247" i="2" s="1"/>
  <c r="AR1246" i="2"/>
  <c r="AQ1246" i="2"/>
  <c r="AY1246" i="2" s="1"/>
  <c r="AR1245" i="2"/>
  <c r="AQ1245" i="2"/>
  <c r="AY1245" i="2" s="1"/>
  <c r="AR1244" i="2"/>
  <c r="AQ1244" i="2"/>
  <c r="AR1243" i="2"/>
  <c r="AQ1243" i="2"/>
  <c r="AY1243" i="2" s="1"/>
  <c r="AR1242" i="2"/>
  <c r="AQ1242" i="2"/>
  <c r="AR1241" i="2"/>
  <c r="AQ1241" i="2"/>
  <c r="AY1241" i="2" s="1"/>
  <c r="AR1240" i="2"/>
  <c r="AQ1240" i="2"/>
  <c r="AY1240" i="2" s="1"/>
  <c r="AR1239" i="2"/>
  <c r="AQ1239" i="2"/>
  <c r="AY1239" i="2" s="1"/>
  <c r="AR1238" i="2"/>
  <c r="AQ1238" i="2"/>
  <c r="AY1238" i="2" s="1"/>
  <c r="AR1237" i="2"/>
  <c r="AQ1237" i="2"/>
  <c r="AY1237" i="2" s="1"/>
  <c r="AR1236" i="2"/>
  <c r="AQ1236" i="2"/>
  <c r="AY1236" i="2" s="1"/>
  <c r="AR1235" i="2"/>
  <c r="AQ1235" i="2"/>
  <c r="AY1235" i="2" s="1"/>
  <c r="AR1234" i="2"/>
  <c r="AQ1234" i="2"/>
  <c r="AY1234" i="2" s="1"/>
  <c r="AR1233" i="2"/>
  <c r="AQ1233" i="2"/>
  <c r="AY1233" i="2" s="1"/>
  <c r="AR1232" i="2"/>
  <c r="AQ1232" i="2"/>
  <c r="AR1231" i="2"/>
  <c r="AQ1231" i="2"/>
  <c r="AY1231" i="2" s="1"/>
  <c r="AR1230" i="2"/>
  <c r="AQ1230" i="2"/>
  <c r="AR1229" i="2"/>
  <c r="AQ1229" i="2"/>
  <c r="AY1229" i="2" s="1"/>
  <c r="AR1228" i="2"/>
  <c r="AQ1228" i="2"/>
  <c r="AY1228" i="2" s="1"/>
  <c r="AR1227" i="2"/>
  <c r="AQ1227" i="2"/>
  <c r="AY1227" i="2" s="1"/>
  <c r="AR1226" i="2"/>
  <c r="AQ1226" i="2"/>
  <c r="AY1226" i="2" s="1"/>
  <c r="AR1225" i="2"/>
  <c r="AQ1225" i="2"/>
  <c r="AY1225" i="2" s="1"/>
  <c r="AR1224" i="2"/>
  <c r="AQ1224" i="2"/>
  <c r="AY1224" i="2" s="1"/>
  <c r="AR1223" i="2"/>
  <c r="AQ1223" i="2"/>
  <c r="AY1223" i="2" s="1"/>
  <c r="AR1222" i="2"/>
  <c r="AQ1222" i="2"/>
  <c r="AY1222" i="2" s="1"/>
  <c r="AR1221" i="2"/>
  <c r="AQ1221" i="2"/>
  <c r="AY1221" i="2" s="1"/>
  <c r="AR1220" i="2"/>
  <c r="AQ1220" i="2"/>
  <c r="AY1220" i="2" s="1"/>
  <c r="AR1219" i="2"/>
  <c r="AQ1219" i="2"/>
  <c r="AY1219" i="2" s="1"/>
  <c r="AR1218" i="2"/>
  <c r="AQ1218" i="2"/>
  <c r="AY1218" i="2" s="1"/>
  <c r="AR1217" i="2"/>
  <c r="AQ1217" i="2"/>
  <c r="AY1217" i="2" s="1"/>
  <c r="AR1216" i="2"/>
  <c r="AQ1216" i="2"/>
  <c r="AY1216" i="2" s="1"/>
  <c r="AR1215" i="2"/>
  <c r="AQ1215" i="2"/>
  <c r="AY1215" i="2" s="1"/>
  <c r="AR1214" i="2"/>
  <c r="AQ1214" i="2"/>
  <c r="AY1214" i="2" s="1"/>
  <c r="AR1213" i="2"/>
  <c r="AQ1213" i="2"/>
  <c r="AY1213" i="2" s="1"/>
  <c r="AR1212" i="2"/>
  <c r="AQ1212" i="2"/>
  <c r="AY1212" i="2" s="1"/>
  <c r="AR1211" i="2"/>
  <c r="AQ1211" i="2"/>
  <c r="AR1210" i="2"/>
  <c r="AQ1210" i="2"/>
  <c r="AR1209" i="2"/>
  <c r="AQ1209" i="2"/>
  <c r="AR1208" i="2"/>
  <c r="AQ1208" i="2"/>
  <c r="AR1207" i="2"/>
  <c r="AQ1207" i="2"/>
  <c r="AY1207" i="2" s="1"/>
  <c r="AR1206" i="2"/>
  <c r="AQ1206" i="2"/>
  <c r="AY1206" i="2" s="1"/>
  <c r="AR1205" i="2"/>
  <c r="AQ1205" i="2"/>
  <c r="AY1205" i="2" s="1"/>
  <c r="AR1204" i="2"/>
  <c r="AQ1204" i="2"/>
  <c r="AY1204" i="2" s="1"/>
  <c r="AR1203" i="2"/>
  <c r="AQ1203" i="2"/>
  <c r="AY1203" i="2" s="1"/>
  <c r="AR1202" i="2"/>
  <c r="AQ1202" i="2"/>
  <c r="AY1202" i="2" s="1"/>
  <c r="AR1201" i="2"/>
  <c r="AQ1201" i="2"/>
  <c r="AY1201" i="2" s="1"/>
  <c r="AR1200" i="2"/>
  <c r="AQ1200" i="2"/>
  <c r="AR1199" i="2"/>
  <c r="AQ1199" i="2"/>
  <c r="AY1199" i="2" s="1"/>
  <c r="AR1198" i="2"/>
  <c r="AQ1198" i="2"/>
  <c r="AY1198" i="2" s="1"/>
  <c r="AR1197" i="2"/>
  <c r="AQ1197" i="2"/>
  <c r="AR1196" i="2"/>
  <c r="AQ1196" i="2"/>
  <c r="AY1196" i="2" s="1"/>
  <c r="AR1195" i="2"/>
  <c r="AQ1195" i="2"/>
  <c r="AY1195" i="2" s="1"/>
  <c r="AR1194" i="2"/>
  <c r="AQ1194" i="2"/>
  <c r="AY1194" i="2" s="1"/>
  <c r="AR1193" i="2"/>
  <c r="AQ1193" i="2"/>
  <c r="AR1192" i="2"/>
  <c r="AQ1192" i="2"/>
  <c r="AY1192" i="2" s="1"/>
  <c r="AR1191" i="2"/>
  <c r="AQ1191" i="2"/>
  <c r="AR1190" i="2"/>
  <c r="AQ1190" i="2"/>
  <c r="AY1190" i="2" s="1"/>
  <c r="AR1189" i="2"/>
  <c r="AQ1189" i="2"/>
  <c r="AY1189" i="2" s="1"/>
  <c r="AR1188" i="2"/>
  <c r="AQ1188" i="2"/>
  <c r="AY1188" i="2" s="1"/>
  <c r="AR1187" i="2"/>
  <c r="AQ1187" i="2"/>
  <c r="AR1186" i="2"/>
  <c r="AQ1186" i="2"/>
  <c r="AR1185" i="2"/>
  <c r="AQ1185" i="2"/>
  <c r="AR1184" i="2"/>
  <c r="AQ1184" i="2"/>
  <c r="AR1183" i="2"/>
  <c r="AQ1183" i="2"/>
  <c r="AY1183" i="2" s="1"/>
  <c r="AR1182" i="2"/>
  <c r="AQ1182" i="2"/>
  <c r="AY1182" i="2" s="1"/>
  <c r="AR1181" i="2"/>
  <c r="AQ1181" i="2"/>
  <c r="AY1181" i="2" s="1"/>
  <c r="AR1180" i="2"/>
  <c r="AQ1180" i="2"/>
  <c r="AY1180" i="2" s="1"/>
  <c r="AR1179" i="2"/>
  <c r="AQ1179" i="2"/>
  <c r="AY1179" i="2" s="1"/>
  <c r="AR1178" i="2"/>
  <c r="AQ1178" i="2"/>
  <c r="AY1178" i="2" s="1"/>
  <c r="AR1177" i="2"/>
  <c r="AQ1177" i="2"/>
  <c r="AY1177" i="2" s="1"/>
  <c r="AR1176" i="2"/>
  <c r="AQ1176" i="2"/>
  <c r="AY1176" i="2" s="1"/>
  <c r="AR1175" i="2"/>
  <c r="AQ1175" i="2"/>
  <c r="AY1175" i="2" s="1"/>
  <c r="AR1174" i="2"/>
  <c r="AQ1174" i="2"/>
  <c r="AY1174" i="2" s="1"/>
  <c r="AR1173" i="2"/>
  <c r="AQ1173" i="2"/>
  <c r="AY1173" i="2" s="1"/>
  <c r="AR1172" i="2"/>
  <c r="AQ1172" i="2"/>
  <c r="AY1172" i="2" s="1"/>
  <c r="AR1171" i="2"/>
  <c r="AQ1171" i="2"/>
  <c r="AY1171" i="2" s="1"/>
  <c r="AR1170" i="2"/>
  <c r="AQ1170" i="2"/>
  <c r="AY1170" i="2" s="1"/>
  <c r="AR1169" i="2"/>
  <c r="AQ1169" i="2"/>
  <c r="AR1168" i="2"/>
  <c r="AQ1168" i="2"/>
  <c r="AY1168" i="2" s="1"/>
  <c r="AR1167" i="2"/>
  <c r="AQ1167" i="2"/>
  <c r="AY1167" i="2" s="1"/>
  <c r="AR1166" i="2"/>
  <c r="AQ1166" i="2"/>
  <c r="AY1166" i="2" s="1"/>
  <c r="AR1165" i="2"/>
  <c r="AQ1165" i="2"/>
  <c r="AY1165" i="2" s="1"/>
  <c r="AR1164" i="2"/>
  <c r="AQ1164" i="2"/>
  <c r="AY1164" i="2" s="1"/>
  <c r="AR1163" i="2"/>
  <c r="AQ1163" i="2"/>
  <c r="AR1162" i="2"/>
  <c r="AQ1162" i="2"/>
  <c r="AY1162" i="2" s="1"/>
  <c r="AR1161" i="2"/>
  <c r="AQ1161" i="2"/>
  <c r="AY1161" i="2" s="1"/>
  <c r="AR1160" i="2"/>
  <c r="AQ1160" i="2"/>
  <c r="AY1160" i="2" s="1"/>
  <c r="AR1159" i="2"/>
  <c r="AQ1159" i="2"/>
  <c r="AY1159" i="2" s="1"/>
  <c r="AR1158" i="2"/>
  <c r="AQ1158" i="2"/>
  <c r="AY1158" i="2" s="1"/>
  <c r="AR1157" i="2"/>
  <c r="AQ1157" i="2"/>
  <c r="AY1157" i="2" s="1"/>
  <c r="AR1156" i="2"/>
  <c r="AQ1156" i="2"/>
  <c r="AY1156" i="2" s="1"/>
  <c r="AR1155" i="2"/>
  <c r="AQ1155" i="2"/>
  <c r="AR1154" i="2"/>
  <c r="AQ1154" i="2"/>
  <c r="AR1153" i="2"/>
  <c r="AQ1153" i="2"/>
  <c r="AR1152" i="2"/>
  <c r="AQ1152" i="2"/>
  <c r="AR1151" i="2"/>
  <c r="AQ1151" i="2"/>
  <c r="AY1151" i="2" s="1"/>
  <c r="AR1150" i="2"/>
  <c r="AQ1150" i="2"/>
  <c r="AR1149" i="2"/>
  <c r="AQ1149" i="2"/>
  <c r="AR1148" i="2"/>
  <c r="AQ1148" i="2"/>
  <c r="AY1148" i="2" s="1"/>
  <c r="AR1147" i="2"/>
  <c r="AQ1147" i="2"/>
  <c r="AY1147" i="2" s="1"/>
  <c r="AR1146" i="2"/>
  <c r="AQ1146" i="2"/>
  <c r="AY1146" i="2" s="1"/>
  <c r="AR1145" i="2"/>
  <c r="AQ1145" i="2"/>
  <c r="AR1144" i="2"/>
  <c r="AQ1144" i="2"/>
  <c r="AY1144" i="2" s="1"/>
  <c r="AR1143" i="2"/>
  <c r="AQ1143" i="2"/>
  <c r="AR1142" i="2"/>
  <c r="AQ1142" i="2"/>
  <c r="AR1141" i="2"/>
  <c r="AQ1141" i="2"/>
  <c r="AY1141" i="2" s="1"/>
  <c r="AR1140" i="2"/>
  <c r="AQ1140" i="2"/>
  <c r="AY1140" i="2" s="1"/>
  <c r="AR1139" i="2"/>
  <c r="AQ1139" i="2"/>
  <c r="AY1139" i="2" s="1"/>
  <c r="AR1138" i="2"/>
  <c r="AQ1138" i="2"/>
  <c r="AR1137" i="2"/>
  <c r="AQ1137" i="2"/>
  <c r="AY1137" i="2" s="1"/>
  <c r="AR1136" i="2"/>
  <c r="AQ1136" i="2"/>
  <c r="AY1136" i="2" s="1"/>
  <c r="AR1135" i="2"/>
  <c r="AQ1135" i="2"/>
  <c r="AY1135" i="2" s="1"/>
  <c r="AR1134" i="2"/>
  <c r="AQ1134" i="2"/>
  <c r="AR1133" i="2"/>
  <c r="AQ1133" i="2"/>
  <c r="AY1133" i="2" s="1"/>
  <c r="AR1132" i="2"/>
  <c r="AQ1132" i="2"/>
  <c r="AY1132" i="2" s="1"/>
  <c r="AR1131" i="2"/>
  <c r="AQ1131" i="2"/>
  <c r="AY1131" i="2" s="1"/>
  <c r="AR1130" i="2"/>
  <c r="AQ1130" i="2"/>
  <c r="AY1130" i="2" s="1"/>
  <c r="AR1129" i="2"/>
  <c r="AQ1129" i="2"/>
  <c r="AR1128" i="2"/>
  <c r="AQ1128" i="2"/>
  <c r="AY1128" i="2" s="1"/>
  <c r="AR1127" i="2"/>
  <c r="AQ1127" i="2"/>
  <c r="AY1127" i="2" s="1"/>
  <c r="AR1126" i="2"/>
  <c r="AQ1126" i="2"/>
  <c r="AY1126" i="2" s="1"/>
  <c r="AR1125" i="2"/>
  <c r="AQ1125" i="2"/>
  <c r="AY1125" i="2" s="1"/>
  <c r="AR1124" i="2"/>
  <c r="AQ1124" i="2"/>
  <c r="AY1124" i="2" s="1"/>
  <c r="AR1123" i="2"/>
  <c r="AQ1123" i="2"/>
  <c r="AY1123" i="2" s="1"/>
  <c r="AR1122" i="2"/>
  <c r="AQ1122" i="2"/>
  <c r="AY1122" i="2" s="1"/>
  <c r="AR1121" i="2"/>
  <c r="AQ1121" i="2"/>
  <c r="AY1121" i="2" s="1"/>
  <c r="AR1120" i="2"/>
  <c r="AQ1120" i="2"/>
  <c r="AY1120" i="2" s="1"/>
  <c r="AR1119" i="2"/>
  <c r="AQ1119" i="2"/>
  <c r="AY1119" i="2" s="1"/>
  <c r="AR1118" i="2"/>
  <c r="AQ1118" i="2"/>
  <c r="AY1118" i="2" s="1"/>
  <c r="AR1117" i="2"/>
  <c r="AQ1117" i="2"/>
  <c r="AY1117" i="2" s="1"/>
  <c r="AR1116" i="2"/>
  <c r="AQ1116" i="2"/>
  <c r="AY1116" i="2" s="1"/>
  <c r="AR1115" i="2"/>
  <c r="AQ1115" i="2"/>
  <c r="AY1115" i="2" s="1"/>
  <c r="AR1114" i="2"/>
  <c r="AQ1114" i="2"/>
  <c r="AY1114" i="2" s="1"/>
  <c r="AR1113" i="2"/>
  <c r="AQ1113" i="2"/>
  <c r="AY1113" i="2" s="1"/>
  <c r="AR1112" i="2"/>
  <c r="AQ1112" i="2"/>
  <c r="AY1112" i="2" s="1"/>
  <c r="AR1111" i="2"/>
  <c r="AQ1111" i="2"/>
  <c r="AR1110" i="2"/>
  <c r="AQ1110" i="2"/>
  <c r="AY1110" i="2" s="1"/>
  <c r="AR1109" i="2"/>
  <c r="AQ1109" i="2"/>
  <c r="AY1109" i="2" s="1"/>
  <c r="AR1108" i="2"/>
  <c r="AQ1108" i="2"/>
  <c r="AR1107" i="2"/>
  <c r="AQ1107" i="2"/>
  <c r="AR1106" i="2"/>
  <c r="AQ1106" i="2"/>
  <c r="AR1105" i="2"/>
  <c r="AQ1105" i="2"/>
  <c r="AY1105" i="2" s="1"/>
  <c r="AR1104" i="2"/>
  <c r="AQ1104" i="2"/>
  <c r="AY1104" i="2" s="1"/>
  <c r="AR1103" i="2"/>
  <c r="AQ1103" i="2"/>
  <c r="AY1103" i="2" s="1"/>
  <c r="AR1102" i="2"/>
  <c r="AQ1102" i="2"/>
  <c r="AR1101" i="2"/>
  <c r="AQ1101" i="2"/>
  <c r="AY1101" i="2" s="1"/>
  <c r="AR1100" i="2"/>
  <c r="AQ1100" i="2"/>
  <c r="AY1100" i="2" s="1"/>
  <c r="AR1099" i="2"/>
  <c r="AQ1099" i="2"/>
  <c r="AR1098" i="2"/>
  <c r="AQ1098" i="2"/>
  <c r="AY1098" i="2" s="1"/>
  <c r="AR1097" i="2"/>
  <c r="AQ1097" i="2"/>
  <c r="AR1096" i="2"/>
  <c r="AQ1096" i="2"/>
  <c r="AY1096" i="2" s="1"/>
  <c r="AR1095" i="2"/>
  <c r="AQ1095" i="2"/>
  <c r="AY1095" i="2" s="1"/>
  <c r="AR1094" i="2"/>
  <c r="AQ1094" i="2"/>
  <c r="AY1094" i="2" s="1"/>
  <c r="AR1093" i="2"/>
  <c r="AQ1093" i="2"/>
  <c r="AY1093" i="2" s="1"/>
  <c r="AR1092" i="2"/>
  <c r="AQ1092" i="2"/>
  <c r="AY1092" i="2" s="1"/>
  <c r="AR1091" i="2"/>
  <c r="AQ1091" i="2"/>
  <c r="AY1091" i="2" s="1"/>
  <c r="AR1090" i="2"/>
  <c r="AQ1090" i="2"/>
  <c r="AY1090" i="2" s="1"/>
  <c r="AR1089" i="2"/>
  <c r="AQ1089" i="2"/>
  <c r="AR1088" i="2"/>
  <c r="AQ1088" i="2"/>
  <c r="AY1088" i="2" s="1"/>
  <c r="AR1087" i="2"/>
  <c r="AQ1087" i="2"/>
  <c r="AY1087" i="2" s="1"/>
  <c r="AR1086" i="2"/>
  <c r="AQ1086" i="2"/>
  <c r="AY1086" i="2" s="1"/>
  <c r="AR1085" i="2"/>
  <c r="AQ1085" i="2"/>
  <c r="AY1085" i="2" s="1"/>
  <c r="AR1084" i="2"/>
  <c r="AQ1084" i="2"/>
  <c r="AY1084" i="2" s="1"/>
  <c r="AR1083" i="2"/>
  <c r="AQ1083" i="2"/>
  <c r="AR1082" i="2"/>
  <c r="AQ1082" i="2"/>
  <c r="AY1082" i="2" s="1"/>
  <c r="AR1081" i="2"/>
  <c r="AQ1081" i="2"/>
  <c r="AY1081" i="2" s="1"/>
  <c r="AR1080" i="2"/>
  <c r="AQ1080" i="2"/>
  <c r="AY1080" i="2" s="1"/>
  <c r="AR1079" i="2"/>
  <c r="AQ1079" i="2"/>
  <c r="AR1078" i="2"/>
  <c r="AQ1078" i="2"/>
  <c r="AR1077" i="2"/>
  <c r="AQ1077" i="2"/>
  <c r="AY1077" i="2" s="1"/>
  <c r="AR1076" i="2"/>
  <c r="AQ1076" i="2"/>
  <c r="AY1076" i="2" s="1"/>
  <c r="AR1075" i="2"/>
  <c r="AQ1075" i="2"/>
  <c r="AY1075" i="2" s="1"/>
  <c r="AR1074" i="2"/>
  <c r="AQ1074" i="2"/>
  <c r="AY1074" i="2" s="1"/>
  <c r="AR1073" i="2"/>
  <c r="AQ1073" i="2"/>
  <c r="AY1073" i="2" s="1"/>
  <c r="AR1072" i="2"/>
  <c r="AQ1072" i="2"/>
  <c r="AY1072" i="2" s="1"/>
  <c r="AR1071" i="2"/>
  <c r="AQ1071" i="2"/>
  <c r="AR1070" i="2"/>
  <c r="AQ1070" i="2"/>
  <c r="AY1070" i="2" s="1"/>
  <c r="AR1069" i="2"/>
  <c r="AQ1069" i="2"/>
  <c r="AR1068" i="2"/>
  <c r="AQ1068" i="2"/>
  <c r="AY1068" i="2" s="1"/>
  <c r="AR1067" i="2"/>
  <c r="AQ1067" i="2"/>
  <c r="AY1067" i="2" s="1"/>
  <c r="AR1066" i="2"/>
  <c r="AQ1066" i="2"/>
  <c r="AY1066" i="2" s="1"/>
  <c r="AR1065" i="2"/>
  <c r="AQ1065" i="2"/>
  <c r="AY1065" i="2" s="1"/>
  <c r="AR1064" i="2"/>
  <c r="AQ1064" i="2"/>
  <c r="AY1064" i="2" s="1"/>
  <c r="AR1063" i="2"/>
  <c r="AQ1063" i="2"/>
  <c r="AY1063" i="2" s="1"/>
  <c r="AR1062" i="2"/>
  <c r="AQ1062" i="2"/>
  <c r="AY1062" i="2" s="1"/>
  <c r="AR1061" i="2"/>
  <c r="AQ1061" i="2"/>
  <c r="AR1060" i="2"/>
  <c r="AQ1060" i="2"/>
  <c r="AR1059" i="2"/>
  <c r="AQ1059" i="2"/>
  <c r="AY1059" i="2" s="1"/>
  <c r="AR1058" i="2"/>
  <c r="AQ1058" i="2"/>
  <c r="AY1058" i="2" s="1"/>
  <c r="AR1057" i="2"/>
  <c r="AQ1057" i="2"/>
  <c r="AY1057" i="2" s="1"/>
  <c r="AR1056" i="2"/>
  <c r="AQ1056" i="2"/>
  <c r="AY1056" i="2" s="1"/>
  <c r="AR1055" i="2"/>
  <c r="AQ1055" i="2"/>
  <c r="AY1055" i="2" s="1"/>
  <c r="AR1054" i="2"/>
  <c r="AQ1054" i="2"/>
  <c r="AY1054" i="2" s="1"/>
  <c r="AR1053" i="2"/>
  <c r="AQ1053" i="2"/>
  <c r="AY1053" i="2" s="1"/>
  <c r="AR1052" i="2"/>
  <c r="AQ1052" i="2"/>
  <c r="AY1052" i="2" s="1"/>
  <c r="AR1051" i="2"/>
  <c r="AQ1051" i="2"/>
  <c r="AY1051" i="2" s="1"/>
  <c r="AR1050" i="2"/>
  <c r="AQ1050" i="2"/>
  <c r="AY1050" i="2" s="1"/>
  <c r="AR1049" i="2"/>
  <c r="AQ1049" i="2"/>
  <c r="AY1049" i="2" s="1"/>
  <c r="AR1048" i="2"/>
  <c r="AQ1048" i="2"/>
  <c r="AY1048" i="2" s="1"/>
  <c r="AR1047" i="2"/>
  <c r="AQ1047" i="2"/>
  <c r="AY1047" i="2" s="1"/>
  <c r="AR1046" i="2"/>
  <c r="AQ1046" i="2"/>
  <c r="AY1046" i="2" s="1"/>
  <c r="AR1045" i="2"/>
  <c r="AQ1045" i="2"/>
  <c r="AY1045" i="2" s="1"/>
  <c r="AR1044" i="2"/>
  <c r="AQ1044" i="2"/>
  <c r="AR1043" i="2"/>
  <c r="AQ1043" i="2"/>
  <c r="AY1043" i="2" s="1"/>
  <c r="AR1042" i="2"/>
  <c r="AQ1042" i="2"/>
  <c r="AR1041" i="2"/>
  <c r="AQ1041" i="2"/>
  <c r="AY1041" i="2" s="1"/>
  <c r="AR1040" i="2"/>
  <c r="AQ1040" i="2"/>
  <c r="AY1040" i="2" s="1"/>
  <c r="AR1039" i="2"/>
  <c r="AQ1039" i="2"/>
  <c r="AY1039" i="2" s="1"/>
  <c r="AR1038" i="2"/>
  <c r="AQ1038" i="2"/>
  <c r="AY1038" i="2" s="1"/>
  <c r="AR1037" i="2"/>
  <c r="AQ1037" i="2"/>
  <c r="AR1036" i="2"/>
  <c r="AQ1036" i="2"/>
  <c r="AY1036" i="2" s="1"/>
  <c r="AR1035" i="2"/>
  <c r="AQ1035" i="2"/>
  <c r="AY1035" i="2" s="1"/>
  <c r="AR1034" i="2"/>
  <c r="AQ1034" i="2"/>
  <c r="AY1034" i="2" s="1"/>
  <c r="AR1033" i="2"/>
  <c r="AQ1033" i="2"/>
  <c r="AY1033" i="2" s="1"/>
  <c r="AR1032" i="2"/>
  <c r="AQ1032" i="2"/>
  <c r="AY1032" i="2" s="1"/>
  <c r="AR1031" i="2"/>
  <c r="AQ1031" i="2"/>
  <c r="AY1031" i="2" s="1"/>
  <c r="AR1030" i="2"/>
  <c r="AQ1030" i="2"/>
  <c r="AY1030" i="2" s="1"/>
  <c r="AR1029" i="2"/>
  <c r="AQ1029" i="2"/>
  <c r="AR1028" i="2"/>
  <c r="AQ1028" i="2"/>
  <c r="AY1028" i="2" s="1"/>
  <c r="AR1027" i="2"/>
  <c r="AQ1027" i="2"/>
  <c r="AY1027" i="2" s="1"/>
  <c r="AR1026" i="2"/>
  <c r="AQ1026" i="2"/>
  <c r="AY1026" i="2" s="1"/>
  <c r="AR1025" i="2"/>
  <c r="AQ1025" i="2"/>
  <c r="AR1024" i="2"/>
  <c r="AQ1024" i="2"/>
  <c r="AR1023" i="2"/>
  <c r="AQ1023" i="2"/>
  <c r="AY1023" i="2" s="1"/>
  <c r="AR1022" i="2"/>
  <c r="AQ1022" i="2"/>
  <c r="AY1022" i="2" s="1"/>
  <c r="AR1021" i="2"/>
  <c r="AQ1021" i="2"/>
  <c r="AR1020" i="2"/>
  <c r="AQ1020" i="2"/>
  <c r="AY1020" i="2" s="1"/>
  <c r="AR1019" i="2"/>
  <c r="AQ1019" i="2"/>
  <c r="AY1019" i="2" s="1"/>
  <c r="AR1018" i="2"/>
  <c r="AQ1018" i="2"/>
  <c r="AY1018" i="2" s="1"/>
  <c r="AR1017" i="2"/>
  <c r="AQ1017" i="2"/>
  <c r="AY1017" i="2" s="1"/>
  <c r="AR1016" i="2"/>
  <c r="AQ1016" i="2"/>
  <c r="AY1016" i="2" s="1"/>
  <c r="AR1015" i="2"/>
  <c r="AQ1015" i="2"/>
  <c r="AR1014" i="2"/>
  <c r="AQ1014" i="2"/>
  <c r="AY1014" i="2" s="1"/>
  <c r="AR1013" i="2"/>
  <c r="AQ1013" i="2"/>
  <c r="AY1013" i="2" s="1"/>
  <c r="AR1012" i="2"/>
  <c r="AQ1012" i="2"/>
  <c r="AR1011" i="2"/>
  <c r="AQ1011" i="2"/>
  <c r="AY1011" i="2" s="1"/>
  <c r="AR1010" i="2"/>
  <c r="AQ1010" i="2"/>
  <c r="AY1010" i="2" s="1"/>
  <c r="AR1009" i="2"/>
  <c r="AQ1009" i="2"/>
  <c r="AY1009" i="2" s="1"/>
  <c r="AR1008" i="2"/>
  <c r="AQ1008" i="2"/>
  <c r="AR1007" i="2"/>
  <c r="AQ1007" i="2"/>
  <c r="AY1007" i="2" s="1"/>
  <c r="AR1006" i="2"/>
  <c r="AQ1006" i="2"/>
  <c r="AY1006" i="2" s="1"/>
  <c r="AR1005" i="2"/>
  <c r="AQ1005" i="2"/>
  <c r="AY1005" i="2" s="1"/>
  <c r="AR1004" i="2"/>
  <c r="AQ1004" i="2"/>
  <c r="AY1004" i="2" s="1"/>
  <c r="AR1003" i="2"/>
  <c r="AQ1003" i="2"/>
  <c r="AR1002" i="2"/>
  <c r="AQ1002" i="2"/>
  <c r="AY1002" i="2" s="1"/>
  <c r="AR1001" i="2"/>
  <c r="AQ1001" i="2"/>
  <c r="AR1000" i="2"/>
  <c r="AQ1000" i="2"/>
  <c r="AR999" i="2"/>
  <c r="AQ999" i="2"/>
  <c r="AR998" i="2"/>
  <c r="AQ998" i="2"/>
  <c r="AY998" i="2" s="1"/>
  <c r="AR997" i="2"/>
  <c r="AQ997" i="2"/>
  <c r="AY997" i="2" s="1"/>
  <c r="AR996" i="2"/>
  <c r="AQ996" i="2"/>
  <c r="AY996" i="2" s="1"/>
  <c r="AR995" i="2"/>
  <c r="AQ995" i="2"/>
  <c r="AY995" i="2" s="1"/>
  <c r="AR994" i="2"/>
  <c r="AQ994" i="2"/>
  <c r="AY994" i="2" s="1"/>
  <c r="AR993" i="2"/>
  <c r="AQ993" i="2"/>
  <c r="AY993" i="2" s="1"/>
  <c r="AR992" i="2"/>
  <c r="AQ992" i="2"/>
  <c r="AY992" i="2" s="1"/>
  <c r="AR991" i="2"/>
  <c r="AQ991" i="2"/>
  <c r="AR990" i="2"/>
  <c r="AQ990" i="2"/>
  <c r="AY990" i="2" s="1"/>
  <c r="AR989" i="2"/>
  <c r="AQ989" i="2"/>
  <c r="AY989" i="2" s="1"/>
  <c r="AR988" i="2"/>
  <c r="AQ988" i="2"/>
  <c r="AY988" i="2" s="1"/>
  <c r="AR987" i="2"/>
  <c r="AQ987" i="2"/>
  <c r="AY987" i="2" s="1"/>
  <c r="AR986" i="2"/>
  <c r="AQ986" i="2"/>
  <c r="AR985" i="2"/>
  <c r="AQ985" i="2"/>
  <c r="AY985" i="2" s="1"/>
  <c r="AR984" i="2"/>
  <c r="AQ984" i="2"/>
  <c r="AR983" i="2"/>
  <c r="AQ983" i="2"/>
  <c r="AR982" i="2"/>
  <c r="AQ982" i="2"/>
  <c r="AY982" i="2" s="1"/>
  <c r="AR981" i="2"/>
  <c r="AQ981" i="2"/>
  <c r="AY981" i="2" s="1"/>
  <c r="AR980" i="2"/>
  <c r="AQ980" i="2"/>
  <c r="AY980" i="2" s="1"/>
  <c r="AR979" i="2"/>
  <c r="AQ979" i="2"/>
  <c r="AY979" i="2" s="1"/>
  <c r="AR978" i="2"/>
  <c r="AQ978" i="2"/>
  <c r="AR977" i="2"/>
  <c r="AQ977" i="2"/>
  <c r="AY977" i="2" s="1"/>
  <c r="AR976" i="2"/>
  <c r="AQ976" i="2"/>
  <c r="AR975" i="2"/>
  <c r="AQ975" i="2"/>
  <c r="AR974" i="2"/>
  <c r="AQ974" i="2"/>
  <c r="AY974" i="2" s="1"/>
  <c r="AR973" i="2"/>
  <c r="AQ973" i="2"/>
  <c r="AR972" i="2"/>
  <c r="AQ972" i="2"/>
  <c r="AY972" i="2" s="1"/>
  <c r="AR971" i="2"/>
  <c r="AQ971" i="2"/>
  <c r="AY971" i="2" s="1"/>
  <c r="AR970" i="2"/>
  <c r="AQ970" i="2"/>
  <c r="AY970" i="2" s="1"/>
  <c r="AR969" i="2"/>
  <c r="AQ969" i="2"/>
  <c r="AR968" i="2"/>
  <c r="AQ968" i="2"/>
  <c r="AY968" i="2" s="1"/>
  <c r="AR967" i="2"/>
  <c r="AQ967" i="2"/>
  <c r="AY967" i="2" s="1"/>
  <c r="AR966" i="2"/>
  <c r="AQ966" i="2"/>
  <c r="AY966" i="2" s="1"/>
  <c r="AR965" i="2"/>
  <c r="AQ965" i="2"/>
  <c r="AY965" i="2" s="1"/>
  <c r="AR964" i="2"/>
  <c r="AQ964" i="2"/>
  <c r="AY964" i="2" s="1"/>
  <c r="AR963" i="2"/>
  <c r="AQ963" i="2"/>
  <c r="AR962" i="2"/>
  <c r="AQ962" i="2"/>
  <c r="AY962" i="2" s="1"/>
  <c r="AR961" i="2"/>
  <c r="AQ961" i="2"/>
  <c r="AY961" i="2" s="1"/>
  <c r="AR960" i="2"/>
  <c r="AQ960" i="2"/>
  <c r="AY960" i="2" s="1"/>
  <c r="AR959" i="2"/>
  <c r="AQ959" i="2"/>
  <c r="AY959" i="2" s="1"/>
  <c r="AR958" i="2"/>
  <c r="AQ958" i="2"/>
  <c r="AY958" i="2" s="1"/>
  <c r="AR957" i="2"/>
  <c r="AQ957" i="2"/>
  <c r="AR956" i="2"/>
  <c r="AQ956" i="2"/>
  <c r="AY956" i="2" s="1"/>
  <c r="AR955" i="2"/>
  <c r="AQ955" i="2"/>
  <c r="AY955" i="2" s="1"/>
  <c r="AR954" i="2"/>
  <c r="AQ954" i="2"/>
  <c r="AY954" i="2" s="1"/>
  <c r="AR953" i="2"/>
  <c r="AQ953" i="2"/>
  <c r="AR952" i="2"/>
  <c r="AQ952" i="2"/>
  <c r="AY952" i="2" s="1"/>
  <c r="AR951" i="2"/>
  <c r="AQ951" i="2"/>
  <c r="AY951" i="2" s="1"/>
  <c r="AR950" i="2"/>
  <c r="AQ950" i="2"/>
  <c r="AY950" i="2" s="1"/>
  <c r="AR949" i="2"/>
  <c r="AQ949" i="2"/>
  <c r="AY949" i="2" s="1"/>
  <c r="AR948" i="2"/>
  <c r="AQ948" i="2"/>
  <c r="AY948" i="2" s="1"/>
  <c r="AR947" i="2"/>
  <c r="AQ947" i="2"/>
  <c r="AY947" i="2" s="1"/>
  <c r="AR946" i="2"/>
  <c r="AQ946" i="2"/>
  <c r="AY946" i="2" s="1"/>
  <c r="AR945" i="2"/>
  <c r="AQ945" i="2"/>
  <c r="AY945" i="2" s="1"/>
  <c r="AR944" i="2"/>
  <c r="AQ944" i="2"/>
  <c r="AY944" i="2" s="1"/>
  <c r="AR943" i="2"/>
  <c r="AQ943" i="2"/>
  <c r="AY943" i="2" s="1"/>
  <c r="AR942" i="2"/>
  <c r="AQ942" i="2"/>
  <c r="AY942" i="2" s="1"/>
  <c r="AR941" i="2"/>
  <c r="AQ941" i="2"/>
  <c r="AY941" i="2" s="1"/>
  <c r="AR940" i="2"/>
  <c r="AQ940" i="2"/>
  <c r="AY940" i="2" s="1"/>
  <c r="AR939" i="2"/>
  <c r="AQ939" i="2"/>
  <c r="AY939" i="2" s="1"/>
  <c r="AR938" i="2"/>
  <c r="AQ938" i="2"/>
  <c r="AY938" i="2" s="1"/>
  <c r="AR937" i="2"/>
  <c r="AQ937" i="2"/>
  <c r="AR936" i="2"/>
  <c r="AQ936" i="2"/>
  <c r="AR935" i="2"/>
  <c r="AQ935" i="2"/>
  <c r="AY935" i="2" s="1"/>
  <c r="AR934" i="2"/>
  <c r="AQ934" i="2"/>
  <c r="AY934" i="2" s="1"/>
  <c r="AR933" i="2"/>
  <c r="AQ933" i="2"/>
  <c r="AY933" i="2" s="1"/>
  <c r="AR932" i="2"/>
  <c r="AQ932" i="2"/>
  <c r="AY932" i="2" s="1"/>
  <c r="AR931" i="2"/>
  <c r="AQ931" i="2"/>
  <c r="AY931" i="2" s="1"/>
  <c r="AR930" i="2"/>
  <c r="AQ930" i="2"/>
  <c r="AY930" i="2" s="1"/>
  <c r="AR929" i="2"/>
  <c r="AQ929" i="2"/>
  <c r="AY929" i="2" s="1"/>
  <c r="AR928" i="2"/>
  <c r="AQ928" i="2"/>
  <c r="AY928" i="2" s="1"/>
  <c r="AR927" i="2"/>
  <c r="AQ927" i="2"/>
  <c r="AY927" i="2" s="1"/>
  <c r="AR926" i="2"/>
  <c r="AQ926" i="2"/>
  <c r="AY926" i="2" s="1"/>
  <c r="AR925" i="2"/>
  <c r="AQ925" i="2"/>
  <c r="AY925" i="2" s="1"/>
  <c r="AR924" i="2"/>
  <c r="AQ924" i="2"/>
  <c r="AY924" i="2" s="1"/>
  <c r="AR923" i="2"/>
  <c r="AQ923" i="2"/>
  <c r="AY923" i="2" s="1"/>
  <c r="AR922" i="2"/>
  <c r="AQ922" i="2"/>
  <c r="AY922" i="2" s="1"/>
  <c r="AR921" i="2"/>
  <c r="AQ921" i="2"/>
  <c r="AY921" i="2" s="1"/>
  <c r="AR920" i="2"/>
  <c r="AQ920" i="2"/>
  <c r="AR919" i="2"/>
  <c r="AQ919" i="2"/>
  <c r="AY919" i="2" s="1"/>
  <c r="AR918" i="2"/>
  <c r="AQ918" i="2"/>
  <c r="AR917" i="2"/>
  <c r="AQ917" i="2"/>
  <c r="AY917" i="2" s="1"/>
  <c r="AR916" i="2"/>
  <c r="AQ916" i="2"/>
  <c r="AY916" i="2" s="1"/>
  <c r="AR915" i="2"/>
  <c r="AQ915" i="2"/>
  <c r="AY915" i="2" s="1"/>
  <c r="AR914" i="2"/>
  <c r="AQ914" i="2"/>
  <c r="AR913" i="2"/>
  <c r="AQ913" i="2"/>
  <c r="AY913" i="2" s="1"/>
  <c r="AR912" i="2"/>
  <c r="AQ912" i="2"/>
  <c r="AY912" i="2" s="1"/>
  <c r="AR911" i="2"/>
  <c r="AQ911" i="2"/>
  <c r="AR910" i="2"/>
  <c r="AQ910" i="2"/>
  <c r="AR909" i="2"/>
  <c r="AQ909" i="2"/>
  <c r="AY909" i="2" s="1"/>
  <c r="AR908" i="2"/>
  <c r="AQ908" i="2"/>
  <c r="AY908" i="2" s="1"/>
  <c r="AR907" i="2"/>
  <c r="AQ907" i="2"/>
  <c r="AY907" i="2" s="1"/>
  <c r="AR906" i="2"/>
  <c r="AQ906" i="2"/>
  <c r="AR905" i="2"/>
  <c r="AQ905" i="2"/>
  <c r="AY905" i="2" s="1"/>
  <c r="AR904" i="2"/>
  <c r="AQ904" i="2"/>
  <c r="AY904" i="2" s="1"/>
  <c r="AR903" i="2"/>
  <c r="AQ903" i="2"/>
  <c r="AR902" i="2"/>
  <c r="AQ902" i="2"/>
  <c r="AY902" i="2" s="1"/>
  <c r="AR901" i="2"/>
  <c r="AQ901" i="2"/>
  <c r="AR900" i="2"/>
  <c r="AQ900" i="2"/>
  <c r="AY900" i="2" s="1"/>
  <c r="AR899" i="2"/>
  <c r="AQ899" i="2"/>
  <c r="AY899" i="2" s="1"/>
  <c r="AR898" i="2"/>
  <c r="AQ898" i="2"/>
  <c r="AY898" i="2" s="1"/>
  <c r="AR897" i="2"/>
  <c r="AQ897" i="2"/>
  <c r="AY897" i="2" s="1"/>
  <c r="AR896" i="2"/>
  <c r="AQ896" i="2"/>
  <c r="AY896" i="2" s="1"/>
  <c r="AR895" i="2"/>
  <c r="AQ895" i="2"/>
  <c r="AR894" i="2"/>
  <c r="AQ894" i="2"/>
  <c r="AY894" i="2" s="1"/>
  <c r="AR893" i="2"/>
  <c r="AQ893" i="2"/>
  <c r="AR892" i="2"/>
  <c r="AQ892" i="2"/>
  <c r="AY892" i="2" s="1"/>
  <c r="AR891" i="2"/>
  <c r="AQ891" i="2"/>
  <c r="AY891" i="2" s="1"/>
  <c r="AR890" i="2"/>
  <c r="AQ890" i="2"/>
  <c r="AR889" i="2"/>
  <c r="AQ889" i="2"/>
  <c r="AY889" i="2" s="1"/>
  <c r="AR888" i="2"/>
  <c r="AQ888" i="2"/>
  <c r="AY888" i="2" s="1"/>
  <c r="AR887" i="2"/>
  <c r="AQ887" i="2"/>
  <c r="AY887" i="2" s="1"/>
  <c r="AR886" i="2"/>
  <c r="AQ886" i="2"/>
  <c r="AY886" i="2" s="1"/>
  <c r="AR885" i="2"/>
  <c r="AQ885" i="2"/>
  <c r="AY885" i="2" s="1"/>
  <c r="AR884" i="2"/>
  <c r="AQ884" i="2"/>
  <c r="AY884" i="2" s="1"/>
  <c r="AR883" i="2"/>
  <c r="AQ883" i="2"/>
  <c r="AY883" i="2" s="1"/>
  <c r="AR882" i="2"/>
  <c r="AQ882" i="2"/>
  <c r="AY882" i="2" s="1"/>
  <c r="AR881" i="2"/>
  <c r="AQ881" i="2"/>
  <c r="AY881" i="2" s="1"/>
  <c r="AR880" i="2"/>
  <c r="AQ880" i="2"/>
  <c r="AY880" i="2" s="1"/>
  <c r="AR879" i="2"/>
  <c r="AQ879" i="2"/>
  <c r="AY879" i="2" s="1"/>
  <c r="AR878" i="2"/>
  <c r="AQ878" i="2"/>
  <c r="AY878" i="2" s="1"/>
  <c r="AR877" i="2"/>
  <c r="AQ877" i="2"/>
  <c r="AY877" i="2" s="1"/>
  <c r="AR876" i="2"/>
  <c r="AQ876" i="2"/>
  <c r="AY876" i="2" s="1"/>
  <c r="AR875" i="2"/>
  <c r="AQ875" i="2"/>
  <c r="AR874" i="2"/>
  <c r="AQ874" i="2"/>
  <c r="AY874" i="2" s="1"/>
  <c r="AR873" i="2"/>
  <c r="AQ873" i="2"/>
  <c r="AY873" i="2" s="1"/>
  <c r="AR872" i="2"/>
  <c r="AQ872" i="2"/>
  <c r="AY872" i="2" s="1"/>
  <c r="AR871" i="2"/>
  <c r="AQ871" i="2"/>
  <c r="AY871" i="2" s="1"/>
  <c r="AR870" i="2"/>
  <c r="AQ870" i="2"/>
  <c r="AR869" i="2"/>
  <c r="AQ869" i="2"/>
  <c r="AY869" i="2" s="1"/>
  <c r="AR868" i="2"/>
  <c r="AQ868" i="2"/>
  <c r="AY868" i="2" s="1"/>
  <c r="AR867" i="2"/>
  <c r="AQ867" i="2"/>
  <c r="AY867" i="2" s="1"/>
  <c r="AR866" i="2"/>
  <c r="AQ866" i="2"/>
  <c r="AR865" i="2"/>
  <c r="AQ865" i="2"/>
  <c r="AY865" i="2" s="1"/>
  <c r="AR864" i="2"/>
  <c r="AQ864" i="2"/>
  <c r="AY864" i="2" s="1"/>
  <c r="AR863" i="2"/>
  <c r="AQ863" i="2"/>
  <c r="AR862" i="2"/>
  <c r="AQ862" i="2"/>
  <c r="AY862" i="2" s="1"/>
  <c r="AR861" i="2"/>
  <c r="AQ861" i="2"/>
  <c r="AR860" i="2"/>
  <c r="AQ860" i="2"/>
  <c r="AY860" i="2" s="1"/>
  <c r="AR859" i="2"/>
  <c r="AQ859" i="2"/>
  <c r="AY859" i="2" s="1"/>
  <c r="AR858" i="2"/>
  <c r="AQ858" i="2"/>
  <c r="AR857" i="2"/>
  <c r="AQ857" i="2"/>
  <c r="AY857" i="2" s="1"/>
  <c r="AR856" i="2"/>
  <c r="AQ856" i="2"/>
  <c r="AY856" i="2" s="1"/>
  <c r="AR855" i="2"/>
  <c r="AQ855" i="2"/>
  <c r="AY855" i="2" s="1"/>
  <c r="AR854" i="2"/>
  <c r="AQ854" i="2"/>
  <c r="AY854" i="2" s="1"/>
  <c r="AR853" i="2"/>
  <c r="AQ853" i="2"/>
  <c r="AY853" i="2" s="1"/>
  <c r="AR852" i="2"/>
  <c r="AQ852" i="2"/>
  <c r="AY852" i="2" s="1"/>
  <c r="AR851" i="2"/>
  <c r="AQ851" i="2"/>
  <c r="AY851" i="2" s="1"/>
  <c r="AR850" i="2"/>
  <c r="AQ850" i="2"/>
  <c r="AY850" i="2" s="1"/>
  <c r="AR849" i="2"/>
  <c r="AQ849" i="2"/>
  <c r="AY849" i="2" s="1"/>
  <c r="AR848" i="2"/>
  <c r="AQ848" i="2"/>
  <c r="AY848" i="2" s="1"/>
  <c r="AR847" i="2"/>
  <c r="AQ847" i="2"/>
  <c r="AR846" i="2"/>
  <c r="AQ846" i="2"/>
  <c r="AY846" i="2" s="1"/>
  <c r="AR845" i="2"/>
  <c r="AQ845" i="2"/>
  <c r="AY845" i="2" s="1"/>
  <c r="AR844" i="2"/>
  <c r="AQ844" i="2"/>
  <c r="AY844" i="2" s="1"/>
  <c r="AR843" i="2"/>
  <c r="AQ843" i="2"/>
  <c r="AY843" i="2" s="1"/>
  <c r="AR842" i="2"/>
  <c r="AQ842" i="2"/>
  <c r="AY842" i="2" s="1"/>
  <c r="AR841" i="2"/>
  <c r="AQ841" i="2"/>
  <c r="AY841" i="2" s="1"/>
  <c r="AR840" i="2"/>
  <c r="AQ840" i="2"/>
  <c r="AY840" i="2" s="1"/>
  <c r="AR839" i="2"/>
  <c r="AQ839" i="2"/>
  <c r="AY839" i="2" s="1"/>
  <c r="AR838" i="2"/>
  <c r="AQ838" i="2"/>
  <c r="AY838" i="2" s="1"/>
  <c r="AR837" i="2"/>
  <c r="AQ837" i="2"/>
  <c r="AY837" i="2" s="1"/>
  <c r="AR836" i="2"/>
  <c r="AQ836" i="2"/>
  <c r="AR835" i="2"/>
  <c r="AQ835" i="2"/>
  <c r="AY835" i="2" s="1"/>
  <c r="AR834" i="2"/>
  <c r="AQ834" i="2"/>
  <c r="AY834" i="2" s="1"/>
  <c r="AR833" i="2"/>
  <c r="AQ833" i="2"/>
  <c r="AY833" i="2" s="1"/>
  <c r="AR832" i="2"/>
  <c r="AQ832" i="2"/>
  <c r="AR831" i="2"/>
  <c r="AQ831" i="2"/>
  <c r="AY831" i="2" s="1"/>
  <c r="AR830" i="2"/>
  <c r="AQ830" i="2"/>
  <c r="AY830" i="2" s="1"/>
  <c r="AR829" i="2"/>
  <c r="AQ829" i="2"/>
  <c r="AY829" i="2" s="1"/>
  <c r="AR828" i="2"/>
  <c r="AQ828" i="2"/>
  <c r="AY828" i="2" s="1"/>
  <c r="AR827" i="2"/>
  <c r="AQ827" i="2"/>
  <c r="AR826" i="2"/>
  <c r="AQ826" i="2"/>
  <c r="AY826" i="2" s="1"/>
  <c r="AR825" i="2"/>
  <c r="AQ825" i="2"/>
  <c r="AY825" i="2" s="1"/>
  <c r="AR824" i="2"/>
  <c r="AQ824" i="2"/>
  <c r="AR823" i="2"/>
  <c r="AQ823" i="2"/>
  <c r="AY823" i="2" s="1"/>
  <c r="AR822" i="2"/>
  <c r="AQ822" i="2"/>
  <c r="AY822" i="2" s="1"/>
  <c r="AR821" i="2"/>
  <c r="AQ821" i="2"/>
  <c r="AY821" i="2" s="1"/>
  <c r="AR820" i="2"/>
  <c r="AQ820" i="2"/>
  <c r="AR819" i="2"/>
  <c r="AQ819" i="2"/>
  <c r="AY819" i="2" s="1"/>
  <c r="AR818" i="2"/>
  <c r="AQ818" i="2"/>
  <c r="AY818" i="2" s="1"/>
  <c r="AR817" i="2"/>
  <c r="AQ817" i="2"/>
  <c r="AY817" i="2" s="1"/>
  <c r="AR816" i="2"/>
  <c r="AQ816" i="2"/>
  <c r="AY816" i="2" s="1"/>
  <c r="AR815" i="2"/>
  <c r="AQ815" i="2"/>
  <c r="AY815" i="2" s="1"/>
  <c r="AR814" i="2"/>
  <c r="AQ814" i="2"/>
  <c r="AY814" i="2" s="1"/>
  <c r="AR813" i="2"/>
  <c r="AQ813" i="2"/>
  <c r="AY813" i="2" s="1"/>
  <c r="AR812" i="2"/>
  <c r="AQ812" i="2"/>
  <c r="AY812" i="2" s="1"/>
  <c r="AR811" i="2"/>
  <c r="AQ811" i="2"/>
  <c r="AY811" i="2" s="1"/>
  <c r="AR810" i="2"/>
  <c r="AQ810" i="2"/>
  <c r="AY810" i="2" s="1"/>
  <c r="AR809" i="2"/>
  <c r="AQ809" i="2"/>
  <c r="AY809" i="2" s="1"/>
  <c r="AR808" i="2"/>
  <c r="AQ808" i="2"/>
  <c r="AY808" i="2" s="1"/>
  <c r="AR807" i="2"/>
  <c r="AQ807" i="2"/>
  <c r="AY807" i="2" s="1"/>
  <c r="AR806" i="2"/>
  <c r="AQ806" i="2"/>
  <c r="AY806" i="2" s="1"/>
  <c r="AR805" i="2"/>
  <c r="AQ805" i="2"/>
  <c r="AY805" i="2" s="1"/>
  <c r="AR804" i="2"/>
  <c r="AQ804" i="2"/>
  <c r="AR803" i="2"/>
  <c r="AQ803" i="2"/>
  <c r="AR802" i="2"/>
  <c r="AQ802" i="2"/>
  <c r="AR801" i="2"/>
  <c r="AQ801" i="2"/>
  <c r="AY801" i="2" s="1"/>
  <c r="AR800" i="2"/>
  <c r="AQ800" i="2"/>
  <c r="AR799" i="2"/>
  <c r="AQ799" i="2"/>
  <c r="AY799" i="2" s="1"/>
  <c r="AR798" i="2"/>
  <c r="AQ798" i="2"/>
  <c r="AY798" i="2" s="1"/>
  <c r="AR797" i="2"/>
  <c r="AQ797" i="2"/>
  <c r="AY797" i="2" s="1"/>
  <c r="AR796" i="2"/>
  <c r="AQ796" i="2"/>
  <c r="AY796" i="2" s="1"/>
  <c r="AR795" i="2"/>
  <c r="AQ795" i="2"/>
  <c r="AY795" i="2" s="1"/>
  <c r="AR794" i="2"/>
  <c r="AQ794" i="2"/>
  <c r="AY794" i="2" s="1"/>
  <c r="AR793" i="2"/>
  <c r="AQ793" i="2"/>
  <c r="AY793" i="2" s="1"/>
  <c r="AR792" i="2"/>
  <c r="AQ792" i="2"/>
  <c r="AY792" i="2" s="1"/>
  <c r="AR791" i="2"/>
  <c r="AQ791" i="2"/>
  <c r="AY791" i="2" s="1"/>
  <c r="AR790" i="2"/>
  <c r="AQ790" i="2"/>
  <c r="AY790" i="2" s="1"/>
  <c r="AR789" i="2"/>
  <c r="AQ789" i="2"/>
  <c r="AY789" i="2" s="1"/>
  <c r="AR788" i="2"/>
  <c r="AQ788" i="2"/>
  <c r="AY788" i="2" s="1"/>
  <c r="AR787" i="2"/>
  <c r="AQ787" i="2"/>
  <c r="AR786" i="2"/>
  <c r="AQ786" i="2"/>
  <c r="AY786" i="2" s="1"/>
  <c r="AR785" i="2"/>
  <c r="AQ785" i="2"/>
  <c r="AY785" i="2" s="1"/>
  <c r="AR784" i="2"/>
  <c r="AQ784" i="2"/>
  <c r="AR783" i="2"/>
  <c r="AQ783" i="2"/>
  <c r="AY783" i="2" s="1"/>
  <c r="AR782" i="2"/>
  <c r="AQ782" i="2"/>
  <c r="AY782" i="2" s="1"/>
  <c r="AR781" i="2"/>
  <c r="AQ781" i="2"/>
  <c r="AY781" i="2" s="1"/>
  <c r="AR780" i="2"/>
  <c r="AQ780" i="2"/>
  <c r="AY780" i="2" s="1"/>
  <c r="AR779" i="2"/>
  <c r="AQ779" i="2"/>
  <c r="AY779" i="2" s="1"/>
  <c r="AR778" i="2"/>
  <c r="AQ778" i="2"/>
  <c r="AY778" i="2" s="1"/>
  <c r="AR777" i="2"/>
  <c r="AQ777" i="2"/>
  <c r="AY777" i="2" s="1"/>
  <c r="AR776" i="2"/>
  <c r="AQ776" i="2"/>
  <c r="AR775" i="2"/>
  <c r="AQ775" i="2"/>
  <c r="AR774" i="2"/>
  <c r="AQ774" i="2"/>
  <c r="AY774" i="2" s="1"/>
  <c r="AR773" i="2"/>
  <c r="AQ773" i="2"/>
  <c r="AY773" i="2" s="1"/>
  <c r="AR772" i="2"/>
  <c r="AQ772" i="2"/>
  <c r="AR771" i="2"/>
  <c r="AQ771" i="2"/>
  <c r="AY771" i="2" s="1"/>
  <c r="AR770" i="2"/>
  <c r="AQ770" i="2"/>
  <c r="AY770" i="2" s="1"/>
  <c r="AR769" i="2"/>
  <c r="AQ769" i="2"/>
  <c r="AY769" i="2" s="1"/>
  <c r="AR768" i="2"/>
  <c r="AQ768" i="2"/>
  <c r="AY768" i="2" s="1"/>
  <c r="AR767" i="2"/>
  <c r="AQ767" i="2"/>
  <c r="AR766" i="2"/>
  <c r="AQ766" i="2"/>
  <c r="AR765" i="2"/>
  <c r="AQ765" i="2"/>
  <c r="AY765" i="2" s="1"/>
  <c r="AR764" i="2"/>
  <c r="AQ764" i="2"/>
  <c r="AY764" i="2" s="1"/>
  <c r="AR763" i="2"/>
  <c r="AQ763" i="2"/>
  <c r="AY763" i="2" s="1"/>
  <c r="AR762" i="2"/>
  <c r="AQ762" i="2"/>
  <c r="AY762" i="2" s="1"/>
  <c r="AR761" i="2"/>
  <c r="AQ761" i="2"/>
  <c r="AY761" i="2" s="1"/>
  <c r="AR760" i="2"/>
  <c r="AQ760" i="2"/>
  <c r="AY760" i="2" s="1"/>
  <c r="AR759" i="2"/>
  <c r="AQ759" i="2"/>
  <c r="AY759" i="2" s="1"/>
  <c r="AR758" i="2"/>
  <c r="AQ758" i="2"/>
  <c r="AR757" i="2"/>
  <c r="AQ757" i="2"/>
  <c r="AY757" i="2" s="1"/>
  <c r="AR756" i="2"/>
  <c r="AQ756" i="2"/>
  <c r="AR755" i="2"/>
  <c r="AQ755" i="2"/>
  <c r="AY755" i="2" s="1"/>
  <c r="AR754" i="2"/>
  <c r="AQ754" i="2"/>
  <c r="AY754" i="2" s="1"/>
  <c r="AR753" i="2"/>
  <c r="AQ753" i="2"/>
  <c r="AY753" i="2" s="1"/>
  <c r="AR752" i="2"/>
  <c r="AQ752" i="2"/>
  <c r="AY752" i="2" s="1"/>
  <c r="AR751" i="2"/>
  <c r="AQ751" i="2"/>
  <c r="AY751" i="2" s="1"/>
  <c r="AR750" i="2"/>
  <c r="AQ750" i="2"/>
  <c r="AY750" i="2" s="1"/>
  <c r="AR749" i="2"/>
  <c r="AQ749" i="2"/>
  <c r="AY749" i="2" s="1"/>
  <c r="AR748" i="2"/>
  <c r="AQ748" i="2"/>
  <c r="AY748" i="2" s="1"/>
  <c r="AR747" i="2"/>
  <c r="AQ747" i="2"/>
  <c r="AY747" i="2" s="1"/>
  <c r="AR746" i="2"/>
  <c r="AQ746" i="2"/>
  <c r="AY746" i="2" s="1"/>
  <c r="AR745" i="2"/>
  <c r="AQ745" i="2"/>
  <c r="AY745" i="2" s="1"/>
  <c r="AR744" i="2"/>
  <c r="AQ744" i="2"/>
  <c r="AY744" i="2" s="1"/>
  <c r="AR743" i="2"/>
  <c r="AQ743" i="2"/>
  <c r="AY743" i="2" s="1"/>
  <c r="AR742" i="2"/>
  <c r="AQ742" i="2"/>
  <c r="AY742" i="2" s="1"/>
  <c r="AR741" i="2"/>
  <c r="AQ741" i="2"/>
  <c r="AR740" i="2"/>
  <c r="AQ740" i="2"/>
  <c r="AY740" i="2" s="1"/>
  <c r="AR739" i="2"/>
  <c r="AQ739" i="2"/>
  <c r="AY739" i="2" s="1"/>
  <c r="AR738" i="2"/>
  <c r="AQ738" i="2"/>
  <c r="AR737" i="2"/>
  <c r="AQ737" i="2"/>
  <c r="AY737" i="2" s="1"/>
  <c r="AR736" i="2"/>
  <c r="AQ736" i="2"/>
  <c r="AR735" i="2"/>
  <c r="AQ735" i="2"/>
  <c r="AY735" i="2" s="1"/>
  <c r="AR734" i="2"/>
  <c r="AQ734" i="2"/>
  <c r="AY734" i="2" s="1"/>
  <c r="AR733" i="2"/>
  <c r="AQ733" i="2"/>
  <c r="AY733" i="2" s="1"/>
  <c r="AR732" i="2"/>
  <c r="AQ732" i="2"/>
  <c r="AR731" i="2"/>
  <c r="AQ731" i="2"/>
  <c r="AY731" i="2" s="1"/>
  <c r="AR730" i="2"/>
  <c r="AQ730" i="2"/>
  <c r="AR729" i="2"/>
  <c r="AQ729" i="2"/>
  <c r="AY729" i="2" s="1"/>
  <c r="AR728" i="2"/>
  <c r="AQ728" i="2"/>
  <c r="AR727" i="2"/>
  <c r="AQ727" i="2"/>
  <c r="AY727" i="2" s="1"/>
  <c r="AR726" i="2"/>
  <c r="AQ726" i="2"/>
  <c r="AR725" i="2"/>
  <c r="AQ725" i="2"/>
  <c r="AY725" i="2" s="1"/>
  <c r="AR724" i="2"/>
  <c r="AQ724" i="2"/>
  <c r="AY724" i="2" s="1"/>
  <c r="AR723" i="2"/>
  <c r="AQ723" i="2"/>
  <c r="AY723" i="2" s="1"/>
  <c r="AR722" i="2"/>
  <c r="AQ722" i="2"/>
  <c r="AY722" i="2" s="1"/>
  <c r="AR721" i="2"/>
  <c r="AQ721" i="2"/>
  <c r="AY721" i="2" s="1"/>
  <c r="AR720" i="2"/>
  <c r="AQ720" i="2"/>
  <c r="AR719" i="2"/>
  <c r="AQ719" i="2"/>
  <c r="AR718" i="2"/>
  <c r="AQ718" i="2"/>
  <c r="AR717" i="2"/>
  <c r="AQ717" i="2"/>
  <c r="AY717" i="2" s="1"/>
  <c r="AR716" i="2"/>
  <c r="AQ716" i="2"/>
  <c r="AY716" i="2" s="1"/>
  <c r="AR715" i="2"/>
  <c r="AQ715" i="2"/>
  <c r="AY715" i="2" s="1"/>
  <c r="AR714" i="2"/>
  <c r="AQ714" i="2"/>
  <c r="AY714" i="2" s="1"/>
  <c r="AR713" i="2"/>
  <c r="AQ713" i="2"/>
  <c r="AR712" i="2"/>
  <c r="AQ712" i="2"/>
  <c r="AY712" i="2" s="1"/>
  <c r="AR711" i="2"/>
  <c r="AQ711" i="2"/>
  <c r="AR710" i="2"/>
  <c r="AQ710" i="2"/>
  <c r="AR709" i="2"/>
  <c r="AQ709" i="2"/>
  <c r="AY709" i="2" s="1"/>
  <c r="AR708" i="2"/>
  <c r="AQ708" i="2"/>
  <c r="AY708" i="2" s="1"/>
  <c r="AR707" i="2"/>
  <c r="AQ707" i="2"/>
  <c r="AY707" i="2" s="1"/>
  <c r="AR706" i="2"/>
  <c r="AQ706" i="2"/>
  <c r="AY706" i="2" s="1"/>
  <c r="AR705" i="2"/>
  <c r="AQ705" i="2"/>
  <c r="AY705" i="2" s="1"/>
  <c r="AR704" i="2"/>
  <c r="AQ704" i="2"/>
  <c r="AY704" i="2" s="1"/>
  <c r="AR703" i="2"/>
  <c r="AQ703" i="2"/>
  <c r="AR702" i="2"/>
  <c r="AQ702" i="2"/>
  <c r="AY702" i="2" s="1"/>
  <c r="AR701" i="2"/>
  <c r="AQ701" i="2"/>
  <c r="AY701" i="2" s="1"/>
  <c r="AR700" i="2"/>
  <c r="AQ700" i="2"/>
  <c r="AY700" i="2" s="1"/>
  <c r="AR699" i="2"/>
  <c r="AQ699" i="2"/>
  <c r="AY699" i="2" s="1"/>
  <c r="AR698" i="2"/>
  <c r="AQ698" i="2"/>
  <c r="AY698" i="2" s="1"/>
  <c r="AR697" i="2"/>
  <c r="AQ697" i="2"/>
  <c r="AR696" i="2"/>
  <c r="AQ696" i="2"/>
  <c r="AY696" i="2" s="1"/>
  <c r="AR695" i="2"/>
  <c r="AQ695" i="2"/>
  <c r="AY695" i="2" s="1"/>
  <c r="AR694" i="2"/>
  <c r="AQ694" i="2"/>
  <c r="AY694" i="2" s="1"/>
  <c r="AR693" i="2"/>
  <c r="AQ693" i="2"/>
  <c r="AR692" i="2"/>
  <c r="AQ692" i="2"/>
  <c r="AY692" i="2" s="1"/>
  <c r="AR691" i="2"/>
  <c r="AQ691" i="2"/>
  <c r="AR690" i="2"/>
  <c r="AQ690" i="2"/>
  <c r="AY690" i="2" s="1"/>
  <c r="AR689" i="2"/>
  <c r="AQ689" i="2"/>
  <c r="AY689" i="2" s="1"/>
  <c r="AR688" i="2"/>
  <c r="AQ688" i="2"/>
  <c r="AY688" i="2" s="1"/>
  <c r="AR687" i="2"/>
  <c r="AQ687" i="2"/>
  <c r="AY687" i="2" s="1"/>
  <c r="AR686" i="2"/>
  <c r="AQ686" i="2"/>
  <c r="AY686" i="2" s="1"/>
  <c r="AR685" i="2"/>
  <c r="AQ685" i="2"/>
  <c r="AR684" i="2"/>
  <c r="AQ684" i="2"/>
  <c r="AY684" i="2" s="1"/>
  <c r="AR683" i="2"/>
  <c r="AQ683" i="2"/>
  <c r="AY683" i="2" s="1"/>
  <c r="AR682" i="2"/>
  <c r="AQ682" i="2"/>
  <c r="AY682" i="2" s="1"/>
  <c r="AR681" i="2"/>
  <c r="AQ681" i="2"/>
  <c r="AY681" i="2" s="1"/>
  <c r="AR680" i="2"/>
  <c r="AQ680" i="2"/>
  <c r="AR679" i="2"/>
  <c r="AQ679" i="2"/>
  <c r="AY679" i="2" s="1"/>
  <c r="AR678" i="2"/>
  <c r="AQ678" i="2"/>
  <c r="AY678" i="2" s="1"/>
  <c r="AR677" i="2"/>
  <c r="AQ677" i="2"/>
  <c r="AY677" i="2" s="1"/>
  <c r="AR676" i="2"/>
  <c r="AQ676" i="2"/>
  <c r="AY676" i="2" s="1"/>
  <c r="AR675" i="2"/>
  <c r="AQ675" i="2"/>
  <c r="AY675" i="2" s="1"/>
  <c r="AR674" i="2"/>
  <c r="AQ674" i="2"/>
  <c r="AY674" i="2" s="1"/>
  <c r="AR673" i="2"/>
  <c r="AQ673" i="2"/>
  <c r="AY673" i="2" s="1"/>
  <c r="AR672" i="2"/>
  <c r="AQ672" i="2"/>
  <c r="AR671" i="2"/>
  <c r="AQ671" i="2"/>
  <c r="AY671" i="2" s="1"/>
  <c r="AR670" i="2"/>
  <c r="AQ670" i="2"/>
  <c r="AY670" i="2" s="1"/>
  <c r="AR669" i="2"/>
  <c r="AQ669" i="2"/>
  <c r="AY669" i="2" s="1"/>
  <c r="AR668" i="2"/>
  <c r="AQ668" i="2"/>
  <c r="AY668" i="2" s="1"/>
  <c r="AR667" i="2"/>
  <c r="AQ667" i="2"/>
  <c r="AY667" i="2" s="1"/>
  <c r="AR666" i="2"/>
  <c r="AQ666" i="2"/>
  <c r="AY666" i="2" s="1"/>
  <c r="AR665" i="2"/>
  <c r="AQ665" i="2"/>
  <c r="AY665" i="2" s="1"/>
  <c r="AR664" i="2"/>
  <c r="AQ664" i="2"/>
  <c r="AR663" i="2"/>
  <c r="AQ663" i="2"/>
  <c r="AY663" i="2" s="1"/>
  <c r="AR662" i="2"/>
  <c r="AQ662" i="2"/>
  <c r="AR661" i="2"/>
  <c r="AQ661" i="2"/>
  <c r="AY661" i="2" s="1"/>
  <c r="AR660" i="2"/>
  <c r="AQ660" i="2"/>
  <c r="AR659" i="2"/>
  <c r="AQ659" i="2"/>
  <c r="AY659" i="2" s="1"/>
  <c r="AR658" i="2"/>
  <c r="AQ658" i="2"/>
  <c r="AY658" i="2" s="1"/>
  <c r="AR657" i="2"/>
  <c r="AQ657" i="2"/>
  <c r="AY657" i="2" s="1"/>
  <c r="AR656" i="2"/>
  <c r="AQ656" i="2"/>
  <c r="AY656" i="2" s="1"/>
  <c r="AR655" i="2"/>
  <c r="AQ655" i="2"/>
  <c r="AY655" i="2" s="1"/>
  <c r="AR654" i="2"/>
  <c r="AQ654" i="2"/>
  <c r="AY654" i="2" s="1"/>
  <c r="AR653" i="2"/>
  <c r="AQ653" i="2"/>
  <c r="AR652" i="2"/>
  <c r="AQ652" i="2"/>
  <c r="AR651" i="2"/>
  <c r="AQ651" i="2"/>
  <c r="AY651" i="2" s="1"/>
  <c r="AR650" i="2"/>
  <c r="AQ650" i="2"/>
  <c r="AY650" i="2" s="1"/>
  <c r="AR649" i="2"/>
  <c r="AQ649" i="2"/>
  <c r="AY649" i="2" s="1"/>
  <c r="AR648" i="2"/>
  <c r="AQ648" i="2"/>
  <c r="AY648" i="2" s="1"/>
  <c r="AR647" i="2"/>
  <c r="AQ647" i="2"/>
  <c r="AY647" i="2" s="1"/>
  <c r="AR646" i="2"/>
  <c r="AQ646" i="2"/>
  <c r="AR645" i="2"/>
  <c r="AQ645" i="2"/>
  <c r="AY645" i="2" s="1"/>
  <c r="AR644" i="2"/>
  <c r="AQ644" i="2"/>
  <c r="AY644" i="2" s="1"/>
  <c r="AR643" i="2"/>
  <c r="AQ643" i="2"/>
  <c r="AR642" i="2"/>
  <c r="AQ642" i="2"/>
  <c r="AY642" i="2" s="1"/>
  <c r="AR641" i="2"/>
  <c r="AQ641" i="2"/>
  <c r="AY641" i="2" s="1"/>
  <c r="AR640" i="2"/>
  <c r="AQ640" i="2"/>
  <c r="AY640" i="2" s="1"/>
  <c r="AR639" i="2"/>
  <c r="AQ639" i="2"/>
  <c r="AY639" i="2" s="1"/>
  <c r="AR638" i="2"/>
  <c r="AQ638" i="2"/>
  <c r="AY638" i="2" s="1"/>
  <c r="AR637" i="2"/>
  <c r="AQ637" i="2"/>
  <c r="AR636" i="2"/>
  <c r="AQ636" i="2"/>
  <c r="AY636" i="2" s="1"/>
  <c r="AR635" i="2"/>
  <c r="AQ635" i="2"/>
  <c r="AR634" i="2"/>
  <c r="AQ634" i="2"/>
  <c r="AY634" i="2" s="1"/>
  <c r="AR633" i="2"/>
  <c r="AQ633" i="2"/>
  <c r="AY633" i="2" s="1"/>
  <c r="AR632" i="2"/>
  <c r="AQ632" i="2"/>
  <c r="AY632" i="2" s="1"/>
  <c r="AR631" i="2"/>
  <c r="AQ631" i="2"/>
  <c r="AY631" i="2" s="1"/>
  <c r="AR630" i="2"/>
  <c r="AQ630" i="2"/>
  <c r="AY630" i="2" s="1"/>
  <c r="AR629" i="2"/>
  <c r="AQ629" i="2"/>
  <c r="AY629" i="2" s="1"/>
  <c r="AR628" i="2"/>
  <c r="AQ628" i="2"/>
  <c r="AY628" i="2" s="1"/>
  <c r="AR627" i="2"/>
  <c r="AQ627" i="2"/>
  <c r="AY627" i="2" s="1"/>
  <c r="AR626" i="2"/>
  <c r="AQ626" i="2"/>
  <c r="AY626" i="2" s="1"/>
  <c r="AR625" i="2"/>
  <c r="AQ625" i="2"/>
  <c r="AY625" i="2" s="1"/>
  <c r="AR624" i="2"/>
  <c r="AQ624" i="2"/>
  <c r="AY624" i="2" s="1"/>
  <c r="AR623" i="2"/>
  <c r="AQ623" i="2"/>
  <c r="AR622" i="2"/>
  <c r="AQ622" i="2"/>
  <c r="AR621" i="2"/>
  <c r="AQ621" i="2"/>
  <c r="AY621" i="2" s="1"/>
  <c r="AR620" i="2"/>
  <c r="AQ620" i="2"/>
  <c r="AR619" i="2"/>
  <c r="AQ619" i="2"/>
  <c r="AY619" i="2" s="1"/>
  <c r="AR618" i="2"/>
  <c r="AQ618" i="2"/>
  <c r="AY618" i="2" s="1"/>
  <c r="AR617" i="2"/>
  <c r="AQ617" i="2"/>
  <c r="AY617" i="2" s="1"/>
  <c r="AR616" i="2"/>
  <c r="AQ616" i="2"/>
  <c r="AY616" i="2" s="1"/>
  <c r="AR615" i="2"/>
  <c r="AQ615" i="2"/>
  <c r="AR614" i="2"/>
  <c r="AQ614" i="2"/>
  <c r="AY614" i="2" s="1"/>
  <c r="AR613" i="2"/>
  <c r="AQ613" i="2"/>
  <c r="AY613" i="2" s="1"/>
  <c r="AR612" i="2"/>
  <c r="AQ612" i="2"/>
  <c r="AY612" i="2" s="1"/>
  <c r="AR611" i="2"/>
  <c r="AQ611" i="2"/>
  <c r="AY611" i="2" s="1"/>
  <c r="AR610" i="2"/>
  <c r="AQ610" i="2"/>
  <c r="AY610" i="2" s="1"/>
  <c r="AR609" i="2"/>
  <c r="AQ609" i="2"/>
  <c r="AY609" i="2" s="1"/>
  <c r="AR608" i="2"/>
  <c r="AQ608" i="2"/>
  <c r="AY608" i="2" s="1"/>
  <c r="AR607" i="2"/>
  <c r="AQ607" i="2"/>
  <c r="AY607" i="2" s="1"/>
  <c r="AR606" i="2"/>
  <c r="AQ606" i="2"/>
  <c r="AY606" i="2" s="1"/>
  <c r="AR605" i="2"/>
  <c r="AQ605" i="2"/>
  <c r="AY605" i="2" s="1"/>
  <c r="AR604" i="2"/>
  <c r="AQ604" i="2"/>
  <c r="AY604" i="2" s="1"/>
  <c r="AR603" i="2"/>
  <c r="AQ603" i="2"/>
  <c r="AY603" i="2" s="1"/>
  <c r="AR602" i="2"/>
  <c r="AQ602" i="2"/>
  <c r="AR601" i="2"/>
  <c r="AQ601" i="2"/>
  <c r="AY601" i="2" s="1"/>
  <c r="AR600" i="2"/>
  <c r="AQ600" i="2"/>
  <c r="AY600" i="2" s="1"/>
  <c r="AR599" i="2"/>
  <c r="AQ599" i="2"/>
  <c r="AR598" i="2"/>
  <c r="AQ598" i="2"/>
  <c r="AR597" i="2"/>
  <c r="AQ597" i="2"/>
  <c r="AY597" i="2" s="1"/>
  <c r="AR596" i="2"/>
  <c r="AQ596" i="2"/>
  <c r="AY596" i="2" s="1"/>
  <c r="AR595" i="2"/>
  <c r="AQ595" i="2"/>
  <c r="AR594" i="2"/>
  <c r="AQ594" i="2"/>
  <c r="AY594" i="2" s="1"/>
  <c r="AR593" i="2"/>
  <c r="AQ593" i="2"/>
  <c r="AY593" i="2" s="1"/>
  <c r="AR592" i="2"/>
  <c r="AQ592" i="2"/>
  <c r="AY592" i="2" s="1"/>
  <c r="AR591" i="2"/>
  <c r="AQ591" i="2"/>
  <c r="AY591" i="2" s="1"/>
  <c r="AR590" i="2"/>
  <c r="AQ590" i="2"/>
  <c r="AY590" i="2" s="1"/>
  <c r="AR589" i="2"/>
  <c r="AQ589" i="2"/>
  <c r="AY589" i="2" s="1"/>
  <c r="AR588" i="2"/>
  <c r="AQ588" i="2"/>
  <c r="AR587" i="2"/>
  <c r="AQ587" i="2"/>
  <c r="AR586" i="2"/>
  <c r="AQ586" i="2"/>
  <c r="AY586" i="2" s="1"/>
  <c r="AR585" i="2"/>
  <c r="AQ585" i="2"/>
  <c r="AY585" i="2" s="1"/>
  <c r="AR584" i="2"/>
  <c r="AQ584" i="2"/>
  <c r="AY584" i="2" s="1"/>
  <c r="AR583" i="2"/>
  <c r="AQ583" i="2"/>
  <c r="AR582" i="2"/>
  <c r="AQ582" i="2"/>
  <c r="AY582" i="2" s="1"/>
  <c r="AR581" i="2"/>
  <c r="AQ581" i="2"/>
  <c r="AY581" i="2" s="1"/>
  <c r="AR580" i="2"/>
  <c r="AQ580" i="2"/>
  <c r="AY580" i="2" s="1"/>
  <c r="AR579" i="2"/>
  <c r="AQ579" i="2"/>
  <c r="AY579" i="2" s="1"/>
  <c r="AR578" i="2"/>
  <c r="AQ578" i="2"/>
  <c r="AR577" i="2"/>
  <c r="AQ577" i="2"/>
  <c r="AY577" i="2" s="1"/>
  <c r="AR576" i="2"/>
  <c r="AQ576" i="2"/>
  <c r="AY576" i="2" s="1"/>
  <c r="AR575" i="2"/>
  <c r="AQ575" i="2"/>
  <c r="AY575" i="2" s="1"/>
  <c r="AR574" i="2"/>
  <c r="AQ574" i="2"/>
  <c r="AY574" i="2" s="1"/>
  <c r="AR573" i="2"/>
  <c r="AQ573" i="2"/>
  <c r="AY573" i="2" s="1"/>
  <c r="AR572" i="2"/>
  <c r="AQ572" i="2"/>
  <c r="AY572" i="2" s="1"/>
  <c r="AR571" i="2"/>
  <c r="AQ571" i="2"/>
  <c r="AY571" i="2" s="1"/>
  <c r="AR570" i="2"/>
  <c r="AQ570" i="2"/>
  <c r="AR569" i="2"/>
  <c r="AQ569" i="2"/>
  <c r="AY569" i="2" s="1"/>
  <c r="AR568" i="2"/>
  <c r="AQ568" i="2"/>
  <c r="AY568" i="2" s="1"/>
  <c r="AR567" i="2"/>
  <c r="AQ567" i="2"/>
  <c r="AR566" i="2"/>
  <c r="AQ566" i="2"/>
  <c r="AR565" i="2"/>
  <c r="AQ565" i="2"/>
  <c r="AY565" i="2" s="1"/>
  <c r="AR564" i="2"/>
  <c r="AQ564" i="2"/>
  <c r="AY564" i="2" s="1"/>
  <c r="AR563" i="2"/>
  <c r="AQ563" i="2"/>
  <c r="AY563" i="2" s="1"/>
  <c r="AR562" i="2"/>
  <c r="AQ562" i="2"/>
  <c r="AY562" i="2" s="1"/>
  <c r="AR561" i="2"/>
  <c r="AQ561" i="2"/>
  <c r="AY561" i="2" s="1"/>
  <c r="AR560" i="2"/>
  <c r="AQ560" i="2"/>
  <c r="AR559" i="2"/>
  <c r="AQ559" i="2"/>
  <c r="AY559" i="2" s="1"/>
  <c r="AR558" i="2"/>
  <c r="AQ558" i="2"/>
  <c r="AY558" i="2" s="1"/>
  <c r="AR557" i="2"/>
  <c r="AQ557" i="2"/>
  <c r="AY557" i="2" s="1"/>
  <c r="AR556" i="2"/>
  <c r="AQ556" i="2"/>
  <c r="AR555" i="2"/>
  <c r="AQ555" i="2"/>
  <c r="AY555" i="2" s="1"/>
  <c r="AR554" i="2"/>
  <c r="AQ554" i="2"/>
  <c r="AR553" i="2"/>
  <c r="AQ553" i="2"/>
  <c r="AR552" i="2"/>
  <c r="AQ552" i="2"/>
  <c r="AR551" i="2"/>
  <c r="AQ551" i="2"/>
  <c r="AY551" i="2" s="1"/>
  <c r="AR550" i="2"/>
  <c r="AQ550" i="2"/>
  <c r="AY550" i="2" s="1"/>
  <c r="AR549" i="2"/>
  <c r="AQ549" i="2"/>
  <c r="AY549" i="2" s="1"/>
  <c r="AR548" i="2"/>
  <c r="AQ548" i="2"/>
  <c r="AY548" i="2" s="1"/>
  <c r="AR547" i="2"/>
  <c r="AQ547" i="2"/>
  <c r="AY547" i="2" s="1"/>
  <c r="AR546" i="2"/>
  <c r="AQ546" i="2"/>
  <c r="AY546" i="2" s="1"/>
  <c r="AR545" i="2"/>
  <c r="AQ545" i="2"/>
  <c r="AY545" i="2" s="1"/>
  <c r="AR544" i="2"/>
  <c r="AQ544" i="2"/>
  <c r="AY544" i="2" s="1"/>
  <c r="AR543" i="2"/>
  <c r="AQ543" i="2"/>
  <c r="AY543" i="2" s="1"/>
  <c r="AR542" i="2"/>
  <c r="AQ542" i="2"/>
  <c r="AR541" i="2"/>
  <c r="AQ541" i="2"/>
  <c r="AY541" i="2" s="1"/>
  <c r="AR540" i="2"/>
  <c r="AQ540" i="2"/>
  <c r="AY540" i="2" s="1"/>
  <c r="AR539" i="2"/>
  <c r="AQ539" i="2"/>
  <c r="AY539" i="2" s="1"/>
  <c r="AR538" i="2"/>
  <c r="AQ538" i="2"/>
  <c r="AY538" i="2" s="1"/>
  <c r="AR537" i="2"/>
  <c r="AQ537" i="2"/>
  <c r="AY537" i="2" s="1"/>
  <c r="AR536" i="2"/>
  <c r="AQ536" i="2"/>
  <c r="AY536" i="2" s="1"/>
  <c r="AR535" i="2"/>
  <c r="AQ535" i="2"/>
  <c r="AY535" i="2" s="1"/>
  <c r="AR534" i="2"/>
  <c r="AQ534" i="2"/>
  <c r="AY534" i="2" s="1"/>
  <c r="AR533" i="2"/>
  <c r="AQ533" i="2"/>
  <c r="AY533" i="2" s="1"/>
  <c r="AR532" i="2"/>
  <c r="AQ532" i="2"/>
  <c r="AR531" i="2"/>
  <c r="AQ531" i="2"/>
  <c r="AY531" i="2" s="1"/>
  <c r="AR530" i="2"/>
  <c r="AQ530" i="2"/>
  <c r="AY530" i="2" s="1"/>
  <c r="AR529" i="2"/>
  <c r="AQ529" i="2"/>
  <c r="AR528" i="2"/>
  <c r="AQ528" i="2"/>
  <c r="AY528" i="2" s="1"/>
  <c r="AR527" i="2"/>
  <c r="AQ527" i="2"/>
  <c r="AY527" i="2" s="1"/>
  <c r="AR526" i="2"/>
  <c r="AQ526" i="2"/>
  <c r="AY526" i="2" s="1"/>
  <c r="AR525" i="2"/>
  <c r="AQ525" i="2"/>
  <c r="AR524" i="2"/>
  <c r="AQ524" i="2"/>
  <c r="AY524" i="2" s="1"/>
  <c r="AR523" i="2"/>
  <c r="AQ523" i="2"/>
  <c r="AY523" i="2" s="1"/>
  <c r="AR522" i="2"/>
  <c r="AQ522" i="2"/>
  <c r="AY522" i="2" s="1"/>
  <c r="AR521" i="2"/>
  <c r="AQ521" i="2"/>
  <c r="AR520" i="2"/>
  <c r="AQ520" i="2"/>
  <c r="AY520" i="2" s="1"/>
  <c r="AR519" i="2"/>
  <c r="AQ519" i="2"/>
  <c r="AY519" i="2" s="1"/>
  <c r="AR518" i="2"/>
  <c r="AQ518" i="2"/>
  <c r="AY518" i="2" s="1"/>
  <c r="AR517" i="2"/>
  <c r="AQ517" i="2"/>
  <c r="AY517" i="2" s="1"/>
  <c r="AR516" i="2"/>
  <c r="AQ516" i="2"/>
  <c r="AR515" i="2"/>
  <c r="AQ515" i="2"/>
  <c r="AY515" i="2" s="1"/>
  <c r="AR514" i="2"/>
  <c r="AQ514" i="2"/>
  <c r="AR513" i="2"/>
  <c r="AQ513" i="2"/>
  <c r="AY513" i="2" s="1"/>
  <c r="AR512" i="2"/>
  <c r="AQ512" i="2"/>
  <c r="AR511" i="2"/>
  <c r="AQ511" i="2"/>
  <c r="AY511" i="2" s="1"/>
  <c r="AR510" i="2"/>
  <c r="AQ510" i="2"/>
  <c r="AY510" i="2" s="1"/>
  <c r="AR509" i="2"/>
  <c r="AQ509" i="2"/>
  <c r="AY509" i="2" s="1"/>
  <c r="AR508" i="2"/>
  <c r="AQ508" i="2"/>
  <c r="AY508" i="2" s="1"/>
  <c r="AR507" i="2"/>
  <c r="AQ507" i="2"/>
  <c r="AR506" i="2"/>
  <c r="AQ506" i="2"/>
  <c r="AY506" i="2" s="1"/>
  <c r="AR505" i="2"/>
  <c r="AQ505" i="2"/>
  <c r="AY505" i="2" s="1"/>
  <c r="AR504" i="2"/>
  <c r="AQ504" i="2"/>
  <c r="AR503" i="2"/>
  <c r="AQ503" i="2"/>
  <c r="AY503" i="2" s="1"/>
  <c r="AR502" i="2"/>
  <c r="AQ502" i="2"/>
  <c r="AR501" i="2"/>
  <c r="AQ501" i="2"/>
  <c r="AY501" i="2" s="1"/>
  <c r="AR500" i="2"/>
  <c r="AQ500" i="2"/>
  <c r="AY500" i="2" s="1"/>
  <c r="AR499" i="2"/>
  <c r="AQ499" i="2"/>
  <c r="AR498" i="2"/>
  <c r="AQ498" i="2"/>
  <c r="AY498" i="2" s="1"/>
  <c r="AR497" i="2"/>
  <c r="AQ497" i="2"/>
  <c r="AR496" i="2"/>
  <c r="AQ496" i="2"/>
  <c r="AY496" i="2" s="1"/>
  <c r="AR495" i="2"/>
  <c r="AQ495" i="2"/>
  <c r="AY495" i="2" s="1"/>
  <c r="AR494" i="2"/>
  <c r="AQ494" i="2"/>
  <c r="AY494" i="2" s="1"/>
  <c r="AR493" i="2"/>
  <c r="AQ493" i="2"/>
  <c r="AY493" i="2" s="1"/>
  <c r="AR492" i="2"/>
  <c r="AQ492" i="2"/>
  <c r="AY492" i="2" s="1"/>
  <c r="AR491" i="2"/>
  <c r="AQ491" i="2"/>
  <c r="AR490" i="2"/>
  <c r="AQ490" i="2"/>
  <c r="AY490" i="2" s="1"/>
  <c r="AR489" i="2"/>
  <c r="AQ489" i="2"/>
  <c r="AY489" i="2" s="1"/>
  <c r="AR488" i="2"/>
  <c r="AQ488" i="2"/>
  <c r="AY488" i="2" s="1"/>
  <c r="AR487" i="2"/>
  <c r="AQ487" i="2"/>
  <c r="AY487" i="2" s="1"/>
  <c r="AR486" i="2"/>
  <c r="AQ486" i="2"/>
  <c r="AR485" i="2"/>
  <c r="AQ485" i="2"/>
  <c r="AR484" i="2"/>
  <c r="AQ484" i="2"/>
  <c r="AY484" i="2" s="1"/>
  <c r="AR483" i="2"/>
  <c r="AQ483" i="2"/>
  <c r="AY483" i="2" s="1"/>
  <c r="AR482" i="2"/>
  <c r="AQ482" i="2"/>
  <c r="AY482" i="2" s="1"/>
  <c r="AR481" i="2"/>
  <c r="AQ481" i="2"/>
  <c r="AY481" i="2" s="1"/>
  <c r="AR480" i="2"/>
  <c r="AQ480" i="2"/>
  <c r="AY480" i="2" s="1"/>
  <c r="AR479" i="2"/>
  <c r="AQ479" i="2"/>
  <c r="AY479" i="2" s="1"/>
  <c r="AR478" i="2"/>
  <c r="AQ478" i="2"/>
  <c r="AY478" i="2" s="1"/>
  <c r="AR477" i="2"/>
  <c r="AQ477" i="2"/>
  <c r="AY477" i="2" s="1"/>
  <c r="AR476" i="2"/>
  <c r="AQ476" i="2"/>
  <c r="AY476" i="2" s="1"/>
  <c r="AR475" i="2"/>
  <c r="AQ475" i="2"/>
  <c r="AR474" i="2"/>
  <c r="AQ474" i="2"/>
  <c r="AY474" i="2" s="1"/>
  <c r="AR473" i="2"/>
  <c r="AQ473" i="2"/>
  <c r="AY473" i="2" s="1"/>
  <c r="AR472" i="2"/>
  <c r="AQ472" i="2"/>
  <c r="AR471" i="2"/>
  <c r="AQ471" i="2"/>
  <c r="AR470" i="2"/>
  <c r="AQ470" i="2"/>
  <c r="AY470" i="2" s="1"/>
  <c r="AR469" i="2"/>
  <c r="AQ469" i="2"/>
  <c r="AY469" i="2" s="1"/>
  <c r="AR468" i="2"/>
  <c r="AQ468" i="2"/>
  <c r="AY468" i="2" s="1"/>
  <c r="AR467" i="2"/>
  <c r="AQ467" i="2"/>
  <c r="AY467" i="2" s="1"/>
  <c r="AR466" i="2"/>
  <c r="AQ466" i="2"/>
  <c r="AY466" i="2" s="1"/>
  <c r="AR465" i="2"/>
  <c r="AQ465" i="2"/>
  <c r="AR464" i="2"/>
  <c r="AQ464" i="2"/>
  <c r="AY464" i="2" s="1"/>
  <c r="AR463" i="2"/>
  <c r="AQ463" i="2"/>
  <c r="AY463" i="2" s="1"/>
  <c r="AR462" i="2"/>
  <c r="AQ462" i="2"/>
  <c r="AR461" i="2"/>
  <c r="AQ461" i="2"/>
  <c r="AR460" i="2"/>
  <c r="AQ460" i="2"/>
  <c r="AR459" i="2"/>
  <c r="AQ459" i="2"/>
  <c r="AY459" i="2" s="1"/>
  <c r="AR458" i="2"/>
  <c r="AQ458" i="2"/>
  <c r="AY458" i="2" s="1"/>
  <c r="AR457" i="2"/>
  <c r="AQ457" i="2"/>
  <c r="AY457" i="2" s="1"/>
  <c r="AR456" i="2"/>
  <c r="AQ456" i="2"/>
  <c r="AY456" i="2" s="1"/>
  <c r="AR455" i="2"/>
  <c r="AQ455" i="2"/>
  <c r="AY455" i="2" s="1"/>
  <c r="AR454" i="2"/>
  <c r="AQ454" i="2"/>
  <c r="AR453" i="2"/>
  <c r="AQ453" i="2"/>
  <c r="AY453" i="2" s="1"/>
  <c r="AR452" i="2"/>
  <c r="AQ452" i="2"/>
  <c r="AR451" i="2"/>
  <c r="AQ451" i="2"/>
  <c r="AY451" i="2" s="1"/>
  <c r="AR450" i="2"/>
  <c r="AQ450" i="2"/>
  <c r="AY450" i="2" s="1"/>
  <c r="AR449" i="2"/>
  <c r="AQ449" i="2"/>
  <c r="AY449" i="2" s="1"/>
  <c r="AR448" i="2"/>
  <c r="AQ448" i="2"/>
  <c r="AY448" i="2" s="1"/>
  <c r="AR447" i="2"/>
  <c r="AQ447" i="2"/>
  <c r="AR446" i="2"/>
  <c r="AQ446" i="2"/>
  <c r="AY446" i="2" s="1"/>
  <c r="AR445" i="2"/>
  <c r="AQ445" i="2"/>
  <c r="AY445" i="2" s="1"/>
  <c r="AR444" i="2"/>
  <c r="AQ444" i="2"/>
  <c r="AY444" i="2" s="1"/>
  <c r="AR443" i="2"/>
  <c r="AQ443" i="2"/>
  <c r="AR442" i="2"/>
  <c r="AQ442" i="2"/>
  <c r="AY442" i="2" s="1"/>
  <c r="AR441" i="2"/>
  <c r="AQ441" i="2"/>
  <c r="AR440" i="2"/>
  <c r="AQ440" i="2"/>
  <c r="AR439" i="2"/>
  <c r="AQ439" i="2"/>
  <c r="AR438" i="2"/>
  <c r="AQ438" i="2"/>
  <c r="AY438" i="2" s="1"/>
  <c r="AR437" i="2"/>
  <c r="AQ437" i="2"/>
  <c r="AY437" i="2" s="1"/>
  <c r="AR436" i="2"/>
  <c r="AQ436" i="2"/>
  <c r="AR435" i="2"/>
  <c r="AQ435" i="2"/>
  <c r="AY435" i="2" s="1"/>
  <c r="AR434" i="2"/>
  <c r="AQ434" i="2"/>
  <c r="AY434" i="2" s="1"/>
  <c r="AR433" i="2"/>
  <c r="AQ433" i="2"/>
  <c r="AY433" i="2" s="1"/>
  <c r="AR432" i="2"/>
  <c r="AQ432" i="2"/>
  <c r="AY432" i="2" s="1"/>
  <c r="AR431" i="2"/>
  <c r="AQ431" i="2"/>
  <c r="AR430" i="2"/>
  <c r="AQ430" i="2"/>
  <c r="AY430" i="2" s="1"/>
  <c r="AR429" i="2"/>
  <c r="AQ429" i="2"/>
  <c r="AY429" i="2" s="1"/>
  <c r="AR428" i="2"/>
  <c r="AQ428" i="2"/>
  <c r="AY428" i="2" s="1"/>
  <c r="AR427" i="2"/>
  <c r="AQ427" i="2"/>
  <c r="AY427" i="2" s="1"/>
  <c r="AR426" i="2"/>
  <c r="AQ426" i="2"/>
  <c r="AY426" i="2" s="1"/>
  <c r="AR425" i="2"/>
  <c r="AQ425" i="2"/>
  <c r="AY425" i="2" s="1"/>
  <c r="AR424" i="2"/>
  <c r="AQ424" i="2"/>
  <c r="AY424" i="2" s="1"/>
  <c r="AR423" i="2"/>
  <c r="AQ423" i="2"/>
  <c r="AY423" i="2" s="1"/>
  <c r="AR422" i="2"/>
  <c r="AQ422" i="2"/>
  <c r="AY422" i="2" s="1"/>
  <c r="AR421" i="2"/>
  <c r="AQ421" i="2"/>
  <c r="AY421" i="2" s="1"/>
  <c r="AR420" i="2"/>
  <c r="AQ420" i="2"/>
  <c r="AR419" i="2"/>
  <c r="AQ419" i="2"/>
  <c r="AY419" i="2" s="1"/>
  <c r="AR418" i="2"/>
  <c r="AQ418" i="2"/>
  <c r="AR417" i="2"/>
  <c r="AQ417" i="2"/>
  <c r="AY417" i="2" s="1"/>
  <c r="AR416" i="2"/>
  <c r="AQ416" i="2"/>
  <c r="AR415" i="2"/>
  <c r="AQ415" i="2"/>
  <c r="AY415" i="2" s="1"/>
  <c r="AR414" i="2"/>
  <c r="AQ414" i="2"/>
  <c r="AY414" i="2" s="1"/>
  <c r="AR413" i="2"/>
  <c r="AQ413" i="2"/>
  <c r="AY413" i="2" s="1"/>
  <c r="AR412" i="2"/>
  <c r="AQ412" i="2"/>
  <c r="AY412" i="2" s="1"/>
  <c r="AR411" i="2"/>
  <c r="AQ411" i="2"/>
  <c r="AY411" i="2" s="1"/>
  <c r="AR410" i="2"/>
  <c r="AQ410" i="2"/>
  <c r="AR409" i="2"/>
  <c r="AQ409" i="2"/>
  <c r="AY409" i="2" s="1"/>
  <c r="AR408" i="2"/>
  <c r="AQ408" i="2"/>
  <c r="AY408" i="2" s="1"/>
  <c r="AR407" i="2"/>
  <c r="AQ407" i="2"/>
  <c r="AR406" i="2"/>
  <c r="AQ406" i="2"/>
  <c r="AY406" i="2" s="1"/>
  <c r="AR405" i="2"/>
  <c r="AQ405" i="2"/>
  <c r="AY405" i="2" s="1"/>
  <c r="AR404" i="2"/>
  <c r="AQ404" i="2"/>
  <c r="AY404" i="2" s="1"/>
  <c r="AR403" i="2"/>
  <c r="AQ403" i="2"/>
  <c r="AY403" i="2" s="1"/>
  <c r="AR402" i="2"/>
  <c r="AQ402" i="2"/>
  <c r="AY402" i="2" s="1"/>
  <c r="AR401" i="2"/>
  <c r="AQ401" i="2"/>
  <c r="AY401" i="2" s="1"/>
  <c r="AR400" i="2"/>
  <c r="AQ400" i="2"/>
  <c r="AR399" i="2"/>
  <c r="AQ399" i="2"/>
  <c r="AY399" i="2" s="1"/>
  <c r="AR398" i="2"/>
  <c r="AQ398" i="2"/>
  <c r="AR397" i="2"/>
  <c r="AQ397" i="2"/>
  <c r="AR396" i="2"/>
  <c r="AQ396" i="2"/>
  <c r="AR395" i="2"/>
  <c r="AQ395" i="2"/>
  <c r="AY395" i="2" s="1"/>
  <c r="AR394" i="2"/>
  <c r="AQ394" i="2"/>
  <c r="AY394" i="2" s="1"/>
  <c r="AR393" i="2"/>
  <c r="AQ393" i="2"/>
  <c r="AY393" i="2" s="1"/>
  <c r="AR392" i="2"/>
  <c r="AQ392" i="2"/>
  <c r="AY392" i="2" s="1"/>
  <c r="AR391" i="2"/>
  <c r="AQ391" i="2"/>
  <c r="AY391" i="2" s="1"/>
  <c r="AR390" i="2"/>
  <c r="AQ390" i="2"/>
  <c r="AR389" i="2"/>
  <c r="AQ389" i="2"/>
  <c r="AY389" i="2" s="1"/>
  <c r="AR388" i="2"/>
  <c r="AQ388" i="2"/>
  <c r="AY388" i="2" s="1"/>
  <c r="AR387" i="2"/>
  <c r="AQ387" i="2"/>
  <c r="AY387" i="2" s="1"/>
  <c r="AR386" i="2"/>
  <c r="AQ386" i="2"/>
  <c r="AY386" i="2" s="1"/>
  <c r="AR385" i="2"/>
  <c r="AQ385" i="2"/>
  <c r="AY385" i="2" s="1"/>
  <c r="AR384" i="2"/>
  <c r="AQ384" i="2"/>
  <c r="AY384" i="2" s="1"/>
  <c r="AR383" i="2"/>
  <c r="AQ383" i="2"/>
  <c r="AY383" i="2" s="1"/>
  <c r="AR382" i="2"/>
  <c r="AQ382" i="2"/>
  <c r="AR381" i="2"/>
  <c r="AQ381" i="2"/>
  <c r="AR380" i="2"/>
  <c r="AQ380" i="2"/>
  <c r="AY380" i="2" s="1"/>
  <c r="AR379" i="2"/>
  <c r="AQ379" i="2"/>
  <c r="AY379" i="2" s="1"/>
  <c r="AR378" i="2"/>
  <c r="AQ378" i="2"/>
  <c r="AY378" i="2" s="1"/>
  <c r="AR377" i="2"/>
  <c r="AQ377" i="2"/>
  <c r="AR376" i="2"/>
  <c r="AQ376" i="2"/>
  <c r="AY376" i="2" s="1"/>
  <c r="AR375" i="2"/>
  <c r="AQ375" i="2"/>
  <c r="AY375" i="2" s="1"/>
  <c r="AR374" i="2"/>
  <c r="AQ374" i="2"/>
  <c r="AY374" i="2" s="1"/>
  <c r="AR373" i="2"/>
  <c r="AQ373" i="2"/>
  <c r="AY373" i="2" s="1"/>
  <c r="AR372" i="2"/>
  <c r="AQ372" i="2"/>
  <c r="AY372" i="2" s="1"/>
  <c r="AR371" i="2"/>
  <c r="AQ371" i="2"/>
  <c r="AY371" i="2" s="1"/>
  <c r="AR370" i="2"/>
  <c r="AQ370" i="2"/>
  <c r="AR369" i="2"/>
  <c r="AQ369" i="2"/>
  <c r="AY369" i="2" s="1"/>
  <c r="AR368" i="2"/>
  <c r="AQ368" i="2"/>
  <c r="AY368" i="2" s="1"/>
  <c r="AR367" i="2"/>
  <c r="AQ367" i="2"/>
  <c r="AR366" i="2"/>
  <c r="AQ366" i="2"/>
  <c r="AR365" i="2"/>
  <c r="AQ365" i="2"/>
  <c r="AY365" i="2" s="1"/>
  <c r="AR364" i="2"/>
  <c r="AQ364" i="2"/>
  <c r="AY364" i="2" s="1"/>
  <c r="AR363" i="2"/>
  <c r="AQ363" i="2"/>
  <c r="AY363" i="2" s="1"/>
  <c r="AR362" i="2"/>
  <c r="AQ362" i="2"/>
  <c r="AY362" i="2" s="1"/>
  <c r="AR361" i="2"/>
  <c r="AQ361" i="2"/>
  <c r="AY361" i="2" s="1"/>
  <c r="AR360" i="2"/>
  <c r="AQ360" i="2"/>
  <c r="AR359" i="2"/>
  <c r="AQ359" i="2"/>
  <c r="AY359" i="2" s="1"/>
  <c r="AR358" i="2"/>
  <c r="AQ358" i="2"/>
  <c r="AR357" i="2"/>
  <c r="AQ357" i="2"/>
  <c r="AY357" i="2" s="1"/>
  <c r="AR356" i="2"/>
  <c r="AQ356" i="2"/>
  <c r="AY356" i="2" s="1"/>
  <c r="AR355" i="2"/>
  <c r="AQ355" i="2"/>
  <c r="AY355" i="2" s="1"/>
  <c r="AR354" i="2"/>
  <c r="AQ354" i="2"/>
  <c r="AY354" i="2" s="1"/>
  <c r="AR353" i="2"/>
  <c r="AQ353" i="2"/>
  <c r="AY353" i="2" s="1"/>
  <c r="AR352" i="2"/>
  <c r="AQ352" i="2"/>
  <c r="AR351" i="2"/>
  <c r="AQ351" i="2"/>
  <c r="AY351" i="2" s="1"/>
  <c r="AR350" i="2"/>
  <c r="AQ350" i="2"/>
  <c r="AY350" i="2" s="1"/>
  <c r="AR349" i="2"/>
  <c r="AQ349" i="2"/>
  <c r="AY349" i="2" s="1"/>
  <c r="AR348" i="2"/>
  <c r="AQ348" i="2"/>
  <c r="AY348" i="2" s="1"/>
  <c r="AR347" i="2"/>
  <c r="AQ347" i="2"/>
  <c r="AR346" i="2"/>
  <c r="AQ346" i="2"/>
  <c r="AY346" i="2" s="1"/>
  <c r="AR345" i="2"/>
  <c r="AQ345" i="2"/>
  <c r="AY345" i="2" s="1"/>
  <c r="AR344" i="2"/>
  <c r="AQ344" i="2"/>
  <c r="AY344" i="2" s="1"/>
  <c r="AR343" i="2"/>
  <c r="AQ343" i="2"/>
  <c r="AY343" i="2" s="1"/>
  <c r="AR342" i="2"/>
  <c r="AQ342" i="2"/>
  <c r="AY342" i="2" s="1"/>
  <c r="AR341" i="2"/>
  <c r="AQ341" i="2"/>
  <c r="AR340" i="2"/>
  <c r="AQ340" i="2"/>
  <c r="AY340" i="2" s="1"/>
  <c r="AR339" i="2"/>
  <c r="AQ339" i="2"/>
  <c r="AR338" i="2"/>
  <c r="AQ338" i="2"/>
  <c r="AY338" i="2" s="1"/>
  <c r="AR337" i="2"/>
  <c r="AQ337" i="2"/>
  <c r="AR336" i="2"/>
  <c r="AQ336" i="2"/>
  <c r="AR335" i="2"/>
  <c r="AQ335" i="2"/>
  <c r="AY335" i="2" s="1"/>
  <c r="AR334" i="2"/>
  <c r="AQ334" i="2"/>
  <c r="AY334" i="2" s="1"/>
  <c r="AR333" i="2"/>
  <c r="AQ333" i="2"/>
  <c r="AR332" i="2"/>
  <c r="AQ332" i="2"/>
  <c r="AY332" i="2" s="1"/>
  <c r="AR331" i="2"/>
  <c r="AQ331" i="2"/>
  <c r="AY331" i="2" s="1"/>
  <c r="AR330" i="2"/>
  <c r="AQ330" i="2"/>
  <c r="AY330" i="2" s="1"/>
  <c r="AR329" i="2"/>
  <c r="AQ329" i="2"/>
  <c r="AY329" i="2" s="1"/>
  <c r="AR328" i="2"/>
  <c r="AQ328" i="2"/>
  <c r="AR327" i="2"/>
  <c r="AQ327" i="2"/>
  <c r="AY327" i="2" s="1"/>
  <c r="AR326" i="2"/>
  <c r="AQ326" i="2"/>
  <c r="AY326" i="2" s="1"/>
  <c r="AR325" i="2"/>
  <c r="AQ325" i="2"/>
  <c r="AY325" i="2" s="1"/>
  <c r="AR324" i="2"/>
  <c r="AQ324" i="2"/>
  <c r="AY324" i="2" s="1"/>
  <c r="AR323" i="2"/>
  <c r="AQ323" i="2"/>
  <c r="AR322" i="2"/>
  <c r="AQ322" i="2"/>
  <c r="AY322" i="2" s="1"/>
  <c r="AR321" i="2"/>
  <c r="AQ321" i="2"/>
  <c r="AY321" i="2" s="1"/>
  <c r="AR320" i="2"/>
  <c r="AQ320" i="2"/>
  <c r="AY320" i="2" s="1"/>
  <c r="AR319" i="2"/>
  <c r="AQ319" i="2"/>
  <c r="AY319" i="2" s="1"/>
  <c r="AR318" i="2"/>
  <c r="AQ318" i="2"/>
  <c r="AY318" i="2" s="1"/>
  <c r="AR317" i="2"/>
  <c r="AQ317" i="2"/>
  <c r="AY317" i="2" s="1"/>
  <c r="AR316" i="2"/>
  <c r="AQ316" i="2"/>
  <c r="AR315" i="2"/>
  <c r="AQ315" i="2"/>
  <c r="AR314" i="2"/>
  <c r="AQ314" i="2"/>
  <c r="AY314" i="2" s="1"/>
  <c r="AR313" i="2"/>
  <c r="AQ313" i="2"/>
  <c r="AY313" i="2" s="1"/>
  <c r="AR312" i="2"/>
  <c r="AQ312" i="2"/>
  <c r="AY312" i="2" s="1"/>
  <c r="AR311" i="2"/>
  <c r="AQ311" i="2"/>
  <c r="AR310" i="2"/>
  <c r="AQ310" i="2"/>
  <c r="AR309" i="2"/>
  <c r="AQ309" i="2"/>
  <c r="AY309" i="2" s="1"/>
  <c r="AR308" i="2"/>
  <c r="AQ308" i="2"/>
  <c r="AR307" i="2"/>
  <c r="AQ307" i="2"/>
  <c r="AR306" i="2"/>
  <c r="AQ306" i="2"/>
  <c r="AY306" i="2" s="1"/>
  <c r="AR305" i="2"/>
  <c r="AQ305" i="2"/>
  <c r="AY305" i="2" s="1"/>
  <c r="AR304" i="2"/>
  <c r="AQ304" i="2"/>
  <c r="AY304" i="2" s="1"/>
  <c r="AR303" i="2"/>
  <c r="AQ303" i="2"/>
  <c r="AY303" i="2" s="1"/>
  <c r="AR302" i="2"/>
  <c r="AQ302" i="2"/>
  <c r="AY302" i="2" s="1"/>
  <c r="AR301" i="2"/>
  <c r="AQ301" i="2"/>
  <c r="AY301" i="2" s="1"/>
  <c r="AR300" i="2"/>
  <c r="AQ300" i="2"/>
  <c r="AY300" i="2" s="1"/>
  <c r="AR299" i="2"/>
  <c r="AQ299" i="2"/>
  <c r="AY299" i="2" s="1"/>
  <c r="AR298" i="2"/>
  <c r="AQ298" i="2"/>
  <c r="AY298" i="2" s="1"/>
  <c r="AR297" i="2"/>
  <c r="AQ297" i="2"/>
  <c r="AR296" i="2"/>
  <c r="AQ296" i="2"/>
  <c r="AR295" i="2"/>
  <c r="AQ295" i="2"/>
  <c r="AY295" i="2" s="1"/>
  <c r="AR294" i="2"/>
  <c r="AQ294" i="2"/>
  <c r="AY294" i="2" s="1"/>
  <c r="AR293" i="2"/>
  <c r="AQ293" i="2"/>
  <c r="AY293" i="2" s="1"/>
  <c r="AR292" i="2"/>
  <c r="AQ292" i="2"/>
  <c r="AY292" i="2" s="1"/>
  <c r="AR291" i="2"/>
  <c r="AQ291" i="2"/>
  <c r="AY291" i="2" s="1"/>
  <c r="AR290" i="2"/>
  <c r="AQ290" i="2"/>
  <c r="AY290" i="2" s="1"/>
  <c r="AR289" i="2"/>
  <c r="AQ289" i="2"/>
  <c r="AY289" i="2" s="1"/>
  <c r="AR288" i="2"/>
  <c r="AQ288" i="2"/>
  <c r="AY288" i="2" s="1"/>
  <c r="AR287" i="2"/>
  <c r="AQ287" i="2"/>
  <c r="AY287" i="2" s="1"/>
  <c r="AR286" i="2"/>
  <c r="AQ286" i="2"/>
  <c r="AY286" i="2" s="1"/>
  <c r="AR285" i="2"/>
  <c r="AQ285" i="2"/>
  <c r="AY285" i="2" s="1"/>
  <c r="AR284" i="2"/>
  <c r="AQ284" i="2"/>
  <c r="AY284" i="2" s="1"/>
  <c r="AR283" i="2"/>
  <c r="AQ283" i="2"/>
  <c r="AY283" i="2" s="1"/>
  <c r="AR282" i="2"/>
  <c r="AQ282" i="2"/>
  <c r="AY282" i="2" s="1"/>
  <c r="AR281" i="2"/>
  <c r="AQ281" i="2"/>
  <c r="AY281" i="2" s="1"/>
  <c r="AR280" i="2"/>
  <c r="AQ280" i="2"/>
  <c r="AY280" i="2" s="1"/>
  <c r="AR279" i="2"/>
  <c r="AQ279" i="2"/>
  <c r="AY279" i="2" s="1"/>
  <c r="AR278" i="2"/>
  <c r="AQ278" i="2"/>
  <c r="AY278" i="2" s="1"/>
  <c r="AR277" i="2"/>
  <c r="AQ277" i="2"/>
  <c r="AR276" i="2"/>
  <c r="AQ276" i="2"/>
  <c r="AY276" i="2" s="1"/>
  <c r="AR275" i="2"/>
  <c r="AQ275" i="2"/>
  <c r="AR274" i="2"/>
  <c r="AQ274" i="2"/>
  <c r="AR273" i="2"/>
  <c r="AQ273" i="2"/>
  <c r="AY273" i="2" s="1"/>
  <c r="AR272" i="2"/>
  <c r="AQ272" i="2"/>
  <c r="AR271" i="2"/>
  <c r="AQ271" i="2"/>
  <c r="AY271" i="2" s="1"/>
  <c r="AR270" i="2"/>
  <c r="AQ270" i="2"/>
  <c r="AY270" i="2" s="1"/>
  <c r="AR269" i="2"/>
  <c r="AQ269" i="2"/>
  <c r="AY269" i="2" s="1"/>
  <c r="AR268" i="2"/>
  <c r="AQ268" i="2"/>
  <c r="AY268" i="2" s="1"/>
  <c r="AR267" i="2"/>
  <c r="AQ267" i="2"/>
  <c r="AY267" i="2" s="1"/>
  <c r="AR266" i="2"/>
  <c r="AQ266" i="2"/>
  <c r="AY266" i="2" s="1"/>
  <c r="AR265" i="2"/>
  <c r="AQ265" i="2"/>
  <c r="AY265" i="2" s="1"/>
  <c r="AR264" i="2"/>
  <c r="AQ264" i="2"/>
  <c r="AY264" i="2" s="1"/>
  <c r="AR263" i="2"/>
  <c r="AQ263" i="2"/>
  <c r="AR262" i="2"/>
  <c r="AQ262" i="2"/>
  <c r="AR261" i="2"/>
  <c r="AQ261" i="2"/>
  <c r="AY261" i="2" s="1"/>
  <c r="AR260" i="2"/>
  <c r="AQ260" i="2"/>
  <c r="AY260" i="2" s="1"/>
  <c r="AR259" i="2"/>
  <c r="AQ259" i="2"/>
  <c r="AY259" i="2" s="1"/>
  <c r="AR258" i="2"/>
  <c r="AQ258" i="2"/>
  <c r="AY258" i="2" s="1"/>
  <c r="AR257" i="2"/>
  <c r="AQ257" i="2"/>
  <c r="AY257" i="2" s="1"/>
  <c r="AR256" i="2"/>
  <c r="AQ256" i="2"/>
  <c r="AY256" i="2" s="1"/>
  <c r="AR255" i="2"/>
  <c r="AQ255" i="2"/>
  <c r="AY255" i="2" s="1"/>
  <c r="AR254" i="2"/>
  <c r="AQ254" i="2"/>
  <c r="AY254" i="2" s="1"/>
  <c r="AR253" i="2"/>
  <c r="AQ253" i="2"/>
  <c r="AR252" i="2"/>
  <c r="AQ252" i="2"/>
  <c r="AY252" i="2" s="1"/>
  <c r="AR251" i="2"/>
  <c r="AQ251" i="2"/>
  <c r="AY251" i="2" s="1"/>
  <c r="AR250" i="2"/>
  <c r="AQ250" i="2"/>
  <c r="AY250" i="2" s="1"/>
  <c r="AR249" i="2"/>
  <c r="AQ249" i="2"/>
  <c r="AY249" i="2" s="1"/>
  <c r="AR248" i="2"/>
  <c r="AQ248" i="2"/>
  <c r="AY248" i="2" s="1"/>
  <c r="AR247" i="2"/>
  <c r="AQ247" i="2"/>
  <c r="AY247" i="2" s="1"/>
  <c r="AR246" i="2"/>
  <c r="AQ246" i="2"/>
  <c r="AY246" i="2" s="1"/>
  <c r="AR245" i="2"/>
  <c r="AQ245" i="2"/>
  <c r="AY245" i="2" s="1"/>
  <c r="AR244" i="2"/>
  <c r="AQ244" i="2"/>
  <c r="AY244" i="2" s="1"/>
  <c r="AR243" i="2"/>
  <c r="AQ243" i="2"/>
  <c r="AY243" i="2" s="1"/>
  <c r="AR242" i="2"/>
  <c r="AQ242" i="2"/>
  <c r="AR241" i="2"/>
  <c r="AQ241" i="2"/>
  <c r="AY241" i="2" s="1"/>
  <c r="AR240" i="2"/>
  <c r="AQ240" i="2"/>
  <c r="AR239" i="2"/>
  <c r="AQ239" i="2"/>
  <c r="AY239" i="2" s="1"/>
  <c r="AR238" i="2"/>
  <c r="AQ238" i="2"/>
  <c r="AY238" i="2" s="1"/>
  <c r="AR237" i="2"/>
  <c r="AQ237" i="2"/>
  <c r="AR236" i="2"/>
  <c r="AQ236" i="2"/>
  <c r="AR235" i="2"/>
  <c r="AQ235" i="2"/>
  <c r="AY235" i="2" s="1"/>
  <c r="AR234" i="2"/>
  <c r="AQ234" i="2"/>
  <c r="AR233" i="2"/>
  <c r="AQ233" i="2"/>
  <c r="AY233" i="2" s="1"/>
  <c r="AR232" i="2"/>
  <c r="AQ232" i="2"/>
  <c r="AY232" i="2" s="1"/>
  <c r="AR231" i="2"/>
  <c r="AQ231" i="2"/>
  <c r="AY231" i="2" s="1"/>
  <c r="AR230" i="2"/>
  <c r="AQ230" i="2"/>
  <c r="AY230" i="2" s="1"/>
  <c r="AR229" i="2"/>
  <c r="AQ229" i="2"/>
  <c r="AR228" i="2"/>
  <c r="AQ228" i="2"/>
  <c r="AY228" i="2" s="1"/>
  <c r="AR227" i="2"/>
  <c r="AQ227" i="2"/>
  <c r="AY227" i="2" s="1"/>
  <c r="AR226" i="2"/>
  <c r="AQ226" i="2"/>
  <c r="AY226" i="2" s="1"/>
  <c r="AR225" i="2"/>
  <c r="AQ225" i="2"/>
  <c r="AY225" i="2" s="1"/>
  <c r="AR224" i="2"/>
  <c r="AQ224" i="2"/>
  <c r="AY224" i="2" s="1"/>
  <c r="AR223" i="2"/>
  <c r="AQ223" i="2"/>
  <c r="AY223" i="2" s="1"/>
  <c r="AR222" i="2"/>
  <c r="AQ222" i="2"/>
  <c r="AY222" i="2" s="1"/>
  <c r="AR221" i="2"/>
  <c r="AQ221" i="2"/>
  <c r="AY221" i="2" s="1"/>
  <c r="AR220" i="2"/>
  <c r="AQ220" i="2"/>
  <c r="AR219" i="2"/>
  <c r="AQ219" i="2"/>
  <c r="AY219" i="2" s="1"/>
  <c r="AR218" i="2"/>
  <c r="AQ218" i="2"/>
  <c r="AY218" i="2" s="1"/>
  <c r="AR217" i="2"/>
  <c r="AQ217" i="2"/>
  <c r="AY217" i="2" s="1"/>
  <c r="AR216" i="2"/>
  <c r="AQ216" i="2"/>
  <c r="AY216" i="2" s="1"/>
  <c r="AR215" i="2"/>
  <c r="AQ215" i="2"/>
  <c r="AY215" i="2" s="1"/>
  <c r="AR214" i="2"/>
  <c r="AQ214" i="2"/>
  <c r="AY214" i="2" s="1"/>
  <c r="AR213" i="2"/>
  <c r="AQ213" i="2"/>
  <c r="AY213" i="2" s="1"/>
  <c r="AR212" i="2"/>
  <c r="AQ212" i="2"/>
  <c r="AY212" i="2" s="1"/>
  <c r="AR211" i="2"/>
  <c r="AQ211" i="2"/>
  <c r="AY211" i="2" s="1"/>
  <c r="AR210" i="2"/>
  <c r="AQ210" i="2"/>
  <c r="AY210" i="2" s="1"/>
  <c r="AR209" i="2"/>
  <c r="AQ209" i="2"/>
  <c r="AR208" i="2"/>
  <c r="AQ208" i="2"/>
  <c r="AY208" i="2" s="1"/>
  <c r="AR207" i="2"/>
  <c r="AQ207" i="2"/>
  <c r="AY207" i="2" s="1"/>
  <c r="AR206" i="2"/>
  <c r="AQ206" i="2"/>
  <c r="AR205" i="2"/>
  <c r="AQ205" i="2"/>
  <c r="AY205" i="2" s="1"/>
  <c r="AR204" i="2"/>
  <c r="AQ204" i="2"/>
  <c r="AY204" i="2" s="1"/>
  <c r="AR203" i="2"/>
  <c r="AQ203" i="2"/>
  <c r="AY203" i="2" s="1"/>
  <c r="AR202" i="2"/>
  <c r="AQ202" i="2"/>
  <c r="AR201" i="2"/>
  <c r="AQ201" i="2"/>
  <c r="AY201" i="2" s="1"/>
  <c r="AR200" i="2"/>
  <c r="AQ200" i="2"/>
  <c r="AY200" i="2" s="1"/>
  <c r="AR199" i="2"/>
  <c r="AQ199" i="2"/>
  <c r="AY199" i="2" s="1"/>
  <c r="AR198" i="2"/>
  <c r="AQ198" i="2"/>
  <c r="AR197" i="2"/>
  <c r="AQ197" i="2"/>
  <c r="AR196" i="2"/>
  <c r="AQ196" i="2"/>
  <c r="AY196" i="2" s="1"/>
  <c r="AR195" i="2"/>
  <c r="AQ195" i="2"/>
  <c r="AY195" i="2" s="1"/>
  <c r="AR194" i="2"/>
  <c r="AQ194" i="2"/>
  <c r="AR193" i="2"/>
  <c r="AQ193" i="2"/>
  <c r="AY193" i="2" s="1"/>
  <c r="AR192" i="2"/>
  <c r="AQ192" i="2"/>
  <c r="AY192" i="2" s="1"/>
  <c r="AR191" i="2"/>
  <c r="AQ191" i="2"/>
  <c r="AY191" i="2" s="1"/>
  <c r="AR190" i="2"/>
  <c r="AQ190" i="2"/>
  <c r="AR189" i="2"/>
  <c r="AQ189" i="2"/>
  <c r="AY189" i="2" s="1"/>
  <c r="AR188" i="2"/>
  <c r="AQ188" i="2"/>
  <c r="AY188" i="2" s="1"/>
  <c r="AR187" i="2"/>
  <c r="AQ187" i="2"/>
  <c r="AR186" i="2"/>
  <c r="AQ186" i="2"/>
  <c r="AR185" i="2"/>
  <c r="AQ185" i="2"/>
  <c r="AR184" i="2"/>
  <c r="AQ184" i="2"/>
  <c r="AY184" i="2" s="1"/>
  <c r="AR183" i="2"/>
  <c r="AQ183" i="2"/>
  <c r="AY183" i="2" s="1"/>
  <c r="AR182" i="2"/>
  <c r="AQ182" i="2"/>
  <c r="AY182" i="2" s="1"/>
  <c r="AR181" i="2"/>
  <c r="AQ181" i="2"/>
  <c r="AY181" i="2" s="1"/>
  <c r="AR180" i="2"/>
  <c r="AQ180" i="2"/>
  <c r="AY180" i="2" s="1"/>
  <c r="AR179" i="2"/>
  <c r="AR178" i="2"/>
  <c r="AR177" i="2"/>
  <c r="AR176" i="2"/>
  <c r="AR175" i="2"/>
  <c r="AR174" i="2"/>
  <c r="AY174" i="2" s="1"/>
  <c r="AR173" i="2"/>
  <c r="AR172" i="2"/>
  <c r="AR171" i="2"/>
  <c r="AR170" i="2"/>
  <c r="AR169" i="2"/>
  <c r="AR168" i="2"/>
  <c r="AY168" i="2" s="1"/>
  <c r="AR167" i="2"/>
  <c r="AR166" i="2"/>
  <c r="AR165" i="2"/>
  <c r="AY165" i="2" s="1"/>
  <c r="AR164" i="2"/>
  <c r="AR163" i="2"/>
  <c r="AR162" i="2"/>
  <c r="AR161" i="2"/>
  <c r="AR160" i="2"/>
  <c r="AR159" i="2"/>
  <c r="AR158" i="2"/>
  <c r="AR157" i="2"/>
  <c r="AR156" i="2"/>
  <c r="AR155" i="2"/>
  <c r="AR154" i="2"/>
  <c r="AR153" i="2"/>
  <c r="AY153" i="2" s="1"/>
  <c r="AR152" i="2"/>
  <c r="AY152" i="2" s="1"/>
  <c r="AR151" i="2"/>
  <c r="AR150" i="2"/>
  <c r="AR149" i="2"/>
  <c r="AY149" i="2" s="1"/>
  <c r="AR148" i="2"/>
  <c r="AR147" i="2"/>
  <c r="AR146" i="2"/>
  <c r="AY146" i="2" s="1"/>
  <c r="AR145" i="2"/>
  <c r="AR144" i="2"/>
  <c r="AY144" i="2" s="1"/>
  <c r="AR143" i="2"/>
  <c r="AR142" i="2"/>
  <c r="AY142" i="2" s="1"/>
  <c r="AR141" i="2"/>
  <c r="AR140" i="2"/>
  <c r="AR139" i="2"/>
  <c r="AY139" i="2" s="1"/>
  <c r="AR138" i="2"/>
  <c r="AR137" i="2"/>
  <c r="AR136" i="2"/>
  <c r="AR135" i="2"/>
  <c r="AR134" i="2"/>
  <c r="AR133" i="2"/>
  <c r="AR132" i="2"/>
  <c r="AR131" i="2"/>
  <c r="AR130" i="2"/>
  <c r="AY130" i="2" s="1"/>
  <c r="AR129" i="2"/>
  <c r="AR128" i="2"/>
  <c r="AY128" i="2" s="1"/>
  <c r="AR127" i="2"/>
  <c r="AR126" i="2"/>
  <c r="AR125" i="2"/>
  <c r="AR124" i="2"/>
  <c r="AR123" i="2"/>
  <c r="AR122" i="2"/>
  <c r="AR121" i="2"/>
  <c r="AR120" i="2"/>
  <c r="AY120" i="2" s="1"/>
  <c r="AR119" i="2"/>
  <c r="AY119" i="2" s="1"/>
  <c r="AR118" i="2"/>
  <c r="AR117" i="2"/>
  <c r="AY117" i="2" s="1"/>
  <c r="AR116" i="2"/>
  <c r="AR115" i="2"/>
  <c r="AR114" i="2"/>
  <c r="AR113" i="2"/>
  <c r="AR112" i="2"/>
  <c r="AR111" i="2"/>
  <c r="AY111" i="2" s="1"/>
  <c r="AR110" i="2"/>
  <c r="AR109" i="2"/>
  <c r="AR108" i="2"/>
  <c r="AY108" i="2" s="1"/>
  <c r="AR107" i="2"/>
  <c r="AR106" i="2"/>
  <c r="AY106" i="2" s="1"/>
  <c r="AR105" i="2"/>
  <c r="AY105" i="2" s="1"/>
  <c r="AR104" i="2"/>
  <c r="AR103" i="2"/>
  <c r="AY103" i="2" s="1"/>
  <c r="AR102" i="2"/>
  <c r="AR101" i="2"/>
  <c r="AR100" i="2"/>
  <c r="AR99" i="2"/>
  <c r="AR98" i="2"/>
  <c r="AR97" i="2"/>
  <c r="AR96" i="2"/>
  <c r="AR95" i="2"/>
  <c r="AR94" i="2"/>
  <c r="AR93" i="2"/>
  <c r="AR92" i="2"/>
  <c r="AY92" i="2" s="1"/>
  <c r="AR91" i="2"/>
  <c r="AR90" i="2"/>
  <c r="AR89" i="2"/>
  <c r="AR88" i="2"/>
  <c r="AR87" i="2"/>
  <c r="AR86" i="2"/>
  <c r="AR85" i="2"/>
  <c r="AR84" i="2"/>
  <c r="AY84" i="2" s="1"/>
  <c r="AR83" i="2"/>
  <c r="AR82" i="2"/>
  <c r="AR81" i="2"/>
  <c r="AR80" i="2"/>
  <c r="AR79" i="2"/>
  <c r="AR78" i="2"/>
  <c r="AR77" i="2"/>
  <c r="AR76" i="2"/>
  <c r="AR75" i="2"/>
  <c r="AY75" i="2" s="1"/>
  <c r="AR74" i="2"/>
  <c r="AY74" i="2" s="1"/>
  <c r="AR73" i="2"/>
  <c r="AY73" i="2" s="1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Y47" i="2" s="1"/>
  <c r="AR46" i="2"/>
  <c r="AR45" i="2"/>
  <c r="AR44" i="2"/>
  <c r="AY44" i="2" s="1"/>
  <c r="AR43" i="2"/>
  <c r="AR42" i="2"/>
  <c r="AR41" i="2"/>
  <c r="AR40" i="2"/>
  <c r="AR39" i="2"/>
  <c r="AR38" i="2"/>
  <c r="AR37" i="2"/>
  <c r="AY37" i="2" s="1"/>
  <c r="AR36" i="2"/>
  <c r="AR35" i="2"/>
  <c r="AR34" i="2"/>
  <c r="AR33" i="2"/>
  <c r="AR32" i="2"/>
  <c r="AR31" i="2"/>
  <c r="AR30" i="2"/>
  <c r="AR29" i="2"/>
  <c r="AR28" i="2"/>
  <c r="AR27" i="2"/>
  <c r="AR26" i="2"/>
  <c r="AY26" i="2" s="1"/>
  <c r="AR25" i="2"/>
  <c r="AR24" i="2"/>
  <c r="AR23" i="2"/>
  <c r="AR22" i="2"/>
  <c r="AR21" i="2"/>
  <c r="AY21" i="2" s="1"/>
  <c r="AR20" i="2"/>
  <c r="AR19" i="2"/>
  <c r="AR18" i="2"/>
  <c r="AR17" i="2"/>
  <c r="AR16" i="2"/>
  <c r="AR15" i="2"/>
  <c r="AR14" i="2"/>
  <c r="AY14" i="2" s="1"/>
  <c r="AR13" i="2"/>
  <c r="AR12" i="2"/>
  <c r="AR11" i="2"/>
  <c r="AR10" i="2"/>
  <c r="AR9" i="2"/>
  <c r="AR8" i="2"/>
  <c r="AR7" i="2"/>
  <c r="AY7" i="2" s="1"/>
  <c r="AR6" i="2"/>
  <c r="AR5" i="2"/>
  <c r="AR4" i="2"/>
  <c r="AY4" i="2" s="1"/>
  <c r="AR3" i="2"/>
  <c r="AR2" i="2"/>
  <c r="AY2" i="2" s="1"/>
  <c r="AQ179" i="2"/>
  <c r="AQ178" i="2"/>
  <c r="AQ177" i="2"/>
  <c r="AQ176" i="2"/>
  <c r="AQ175" i="2"/>
  <c r="AQ174" i="2"/>
  <c r="AS174" i="2" s="1"/>
  <c r="AQ173" i="2"/>
  <c r="AQ172" i="2"/>
  <c r="AQ171" i="2"/>
  <c r="AQ170" i="2"/>
  <c r="AQ169" i="2"/>
  <c r="AQ168" i="2"/>
  <c r="AS168" i="2" s="1"/>
  <c r="AQ167" i="2"/>
  <c r="AQ166" i="2"/>
  <c r="AQ165" i="2"/>
  <c r="AS165" i="2" s="1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S153" i="2" s="1"/>
  <c r="AQ152" i="2"/>
  <c r="AS152" i="2" s="1"/>
  <c r="AQ151" i="2"/>
  <c r="AQ150" i="2"/>
  <c r="AQ149" i="2"/>
  <c r="AS149" i="2" s="1"/>
  <c r="AQ148" i="2"/>
  <c r="AQ147" i="2"/>
  <c r="AQ146" i="2"/>
  <c r="AS146" i="2" s="1"/>
  <c r="AQ145" i="2"/>
  <c r="AQ144" i="2"/>
  <c r="AS144" i="2" s="1"/>
  <c r="AQ143" i="2"/>
  <c r="AQ142" i="2"/>
  <c r="AS142" i="2" s="1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S130" i="2" s="1"/>
  <c r="AQ129" i="2"/>
  <c r="AQ128" i="2"/>
  <c r="AS128" i="2" s="1"/>
  <c r="AQ127" i="2"/>
  <c r="AQ126" i="2"/>
  <c r="AQ125" i="2"/>
  <c r="AQ124" i="2"/>
  <c r="AQ123" i="2"/>
  <c r="AQ122" i="2"/>
  <c r="AQ121" i="2"/>
  <c r="AQ120" i="2"/>
  <c r="AS120" i="2" s="1"/>
  <c r="AQ119" i="2"/>
  <c r="AQ118" i="2"/>
  <c r="AQ117" i="2"/>
  <c r="AS117" i="2" s="1"/>
  <c r="AQ116" i="2"/>
  <c r="AQ115" i="2"/>
  <c r="AQ114" i="2"/>
  <c r="AQ113" i="2"/>
  <c r="AQ112" i="2"/>
  <c r="AQ111" i="2"/>
  <c r="AQ110" i="2"/>
  <c r="AQ109" i="2"/>
  <c r="AQ108" i="2"/>
  <c r="AS108" i="2" s="1"/>
  <c r="AQ107" i="2"/>
  <c r="AQ106" i="2"/>
  <c r="AS106" i="2" s="1"/>
  <c r="AQ105" i="2"/>
  <c r="AS105" i="2" s="1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S92" i="2" s="1"/>
  <c r="AQ91" i="2"/>
  <c r="AQ90" i="2"/>
  <c r="AQ89" i="2"/>
  <c r="AQ88" i="2"/>
  <c r="AQ87" i="2"/>
  <c r="AQ86" i="2"/>
  <c r="AQ85" i="2"/>
  <c r="AQ84" i="2"/>
  <c r="AS84" i="2" s="1"/>
  <c r="AQ83" i="2"/>
  <c r="AQ82" i="2"/>
  <c r="AQ81" i="2"/>
  <c r="AQ80" i="2"/>
  <c r="AQ79" i="2"/>
  <c r="AQ78" i="2"/>
  <c r="AQ77" i="2"/>
  <c r="AQ76" i="2"/>
  <c r="AQ75" i="2"/>
  <c r="AQ74" i="2"/>
  <c r="AS74" i="2" s="1"/>
  <c r="AQ73" i="2"/>
  <c r="AS73" i="2" s="1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S44" i="2" s="1"/>
  <c r="AQ43" i="2"/>
  <c r="AQ42" i="2"/>
  <c r="AQ41" i="2"/>
  <c r="AQ40" i="2"/>
  <c r="AQ39" i="2"/>
  <c r="AQ38" i="2"/>
  <c r="AQ37" i="2"/>
  <c r="AS37" i="2" s="1"/>
  <c r="AQ36" i="2"/>
  <c r="AQ35" i="2"/>
  <c r="AQ34" i="2"/>
  <c r="AQ33" i="2"/>
  <c r="AQ32" i="2"/>
  <c r="AQ31" i="2"/>
  <c r="AQ30" i="2"/>
  <c r="AQ29" i="2"/>
  <c r="AQ28" i="2"/>
  <c r="AQ27" i="2"/>
  <c r="AQ26" i="2"/>
  <c r="AS26" i="2" s="1"/>
  <c r="AQ25" i="2"/>
  <c r="AQ24" i="2"/>
  <c r="AQ23" i="2"/>
  <c r="AQ22" i="2"/>
  <c r="AQ21" i="2"/>
  <c r="AS21" i="2" s="1"/>
  <c r="AQ20" i="2"/>
  <c r="AQ19" i="2"/>
  <c r="AQ18" i="2"/>
  <c r="AQ17" i="2"/>
  <c r="AQ16" i="2"/>
  <c r="AQ15" i="2"/>
  <c r="AQ14" i="2"/>
  <c r="AS14" i="2" s="1"/>
  <c r="AQ13" i="2"/>
  <c r="AQ12" i="2"/>
  <c r="AQ11" i="2"/>
  <c r="AQ10" i="2"/>
  <c r="AQ9" i="2"/>
  <c r="AQ8" i="2"/>
  <c r="AQ7" i="2"/>
  <c r="AQ6" i="2"/>
  <c r="AQ5" i="2"/>
  <c r="AQ4" i="2"/>
  <c r="AS4" i="2" s="1"/>
  <c r="AQ3" i="2"/>
  <c r="AQ2" i="2"/>
  <c r="AS2" i="2" s="1"/>
  <c r="L119" i="1"/>
  <c r="M119" i="1" s="1"/>
  <c r="L118" i="1"/>
  <c r="M118" i="1" s="1"/>
  <c r="L117" i="1"/>
  <c r="M117" i="1" s="1"/>
  <c r="L116" i="1"/>
  <c r="M116" i="1" s="1"/>
  <c r="L115" i="1"/>
  <c r="M115" i="1" s="1"/>
  <c r="L114" i="1"/>
  <c r="M114" i="1" s="1"/>
  <c r="L113" i="1"/>
  <c r="M113" i="1" s="1"/>
  <c r="L112" i="1"/>
  <c r="M112" i="1" s="1"/>
  <c r="L111" i="1"/>
  <c r="M111" i="1" s="1"/>
  <c r="L110" i="1"/>
  <c r="M110" i="1" s="1"/>
  <c r="L109" i="1"/>
  <c r="M109" i="1" s="1"/>
  <c r="L108" i="1"/>
  <c r="M108" i="1" s="1"/>
  <c r="L107" i="1"/>
  <c r="M107" i="1" s="1"/>
  <c r="L106" i="1"/>
  <c r="M106" i="1" s="1"/>
  <c r="L105" i="1"/>
  <c r="M105" i="1" s="1"/>
  <c r="L104" i="1"/>
  <c r="M104" i="1" s="1"/>
  <c r="L103" i="1"/>
  <c r="M103" i="1" s="1"/>
  <c r="L102" i="1"/>
  <c r="M102" i="1" s="1"/>
  <c r="L101" i="1"/>
  <c r="M101" i="1" s="1"/>
  <c r="L100" i="1"/>
  <c r="M100" i="1" s="1"/>
  <c r="L99" i="1"/>
  <c r="M99" i="1" s="1"/>
  <c r="L98" i="1"/>
  <c r="M98" i="1" s="1"/>
  <c r="L97" i="1"/>
  <c r="M97" i="1" s="1"/>
  <c r="L96" i="1"/>
  <c r="M96" i="1" s="1"/>
  <c r="L95" i="1"/>
  <c r="M95" i="1" s="1"/>
  <c r="L94" i="1"/>
  <c r="M94" i="1" s="1"/>
  <c r="L93" i="1"/>
  <c r="M93" i="1" s="1"/>
  <c r="L92" i="1"/>
  <c r="M92" i="1" s="1"/>
  <c r="L91" i="1"/>
  <c r="M91" i="1" s="1"/>
  <c r="L90" i="1"/>
  <c r="M90" i="1" s="1"/>
  <c r="L89" i="1"/>
  <c r="M89" i="1" s="1"/>
  <c r="L88" i="1"/>
  <c r="M88" i="1" s="1"/>
  <c r="L87" i="1"/>
  <c r="M87" i="1" s="1"/>
  <c r="L86" i="1"/>
  <c r="M86" i="1" s="1"/>
  <c r="L85" i="1"/>
  <c r="M85" i="1" s="1"/>
  <c r="L84" i="1"/>
  <c r="M84" i="1" s="1"/>
  <c r="L83" i="1"/>
  <c r="M83" i="1" s="1"/>
  <c r="L82" i="1"/>
  <c r="M82" i="1" s="1"/>
  <c r="L81" i="1"/>
  <c r="M81" i="1" s="1"/>
  <c r="L80" i="1"/>
  <c r="M80" i="1" s="1"/>
  <c r="L79" i="1"/>
  <c r="M79" i="1" s="1"/>
  <c r="L78" i="1"/>
  <c r="M78" i="1" s="1"/>
  <c r="L77" i="1"/>
  <c r="M77" i="1" s="1"/>
  <c r="L76" i="1"/>
  <c r="M76" i="1" s="1"/>
  <c r="L75" i="1"/>
  <c r="M75" i="1" s="1"/>
  <c r="L74" i="1"/>
  <c r="M74" i="1" s="1"/>
  <c r="L73" i="1"/>
  <c r="M73" i="1" s="1"/>
  <c r="L72" i="1"/>
  <c r="M72" i="1" s="1"/>
  <c r="L71" i="1"/>
  <c r="M71" i="1" s="1"/>
  <c r="L70" i="1"/>
  <c r="M70" i="1" s="1"/>
  <c r="L69" i="1"/>
  <c r="M69" i="1" s="1"/>
  <c r="L68" i="1"/>
  <c r="M68" i="1" s="1"/>
  <c r="L67" i="1"/>
  <c r="M67" i="1" s="1"/>
  <c r="L66" i="1"/>
  <c r="M66" i="1" s="1"/>
  <c r="L65" i="1"/>
  <c r="M65" i="1" s="1"/>
  <c r="L64" i="1"/>
  <c r="M64" i="1" s="1"/>
  <c r="L63" i="1"/>
  <c r="M63" i="1" s="1"/>
  <c r="L62" i="1"/>
  <c r="M62" i="1" s="1"/>
  <c r="L61" i="1"/>
  <c r="M61" i="1" s="1"/>
  <c r="L60" i="1"/>
  <c r="M60" i="1" s="1"/>
  <c r="L59" i="1"/>
  <c r="M59" i="1" s="1"/>
  <c r="L58" i="1"/>
  <c r="M58" i="1" s="1"/>
  <c r="L57" i="1"/>
  <c r="M57" i="1" s="1"/>
  <c r="L56" i="1"/>
  <c r="M56" i="1" s="1"/>
  <c r="L55" i="1"/>
  <c r="M55" i="1" s="1"/>
  <c r="L54" i="1"/>
  <c r="M54" i="1" s="1"/>
  <c r="L53" i="1"/>
  <c r="M53" i="1" s="1"/>
  <c r="L52" i="1"/>
  <c r="M52" i="1" s="1"/>
  <c r="L51" i="1"/>
  <c r="M51" i="1" s="1"/>
  <c r="L50" i="1"/>
  <c r="M50" i="1" s="1"/>
  <c r="L49" i="1"/>
  <c r="M49" i="1" s="1"/>
  <c r="L48" i="1"/>
  <c r="M48" i="1" s="1"/>
  <c r="L47" i="1"/>
  <c r="M47" i="1" s="1"/>
  <c r="L46" i="1"/>
  <c r="M46" i="1" s="1"/>
  <c r="L45" i="1"/>
  <c r="M45" i="1" s="1"/>
  <c r="L44" i="1"/>
  <c r="M44" i="1" s="1"/>
  <c r="L43" i="1"/>
  <c r="M43" i="1" s="1"/>
  <c r="L42" i="1"/>
  <c r="M42" i="1" s="1"/>
  <c r="L41" i="1"/>
  <c r="M41" i="1" s="1"/>
  <c r="L40" i="1"/>
  <c r="M40" i="1" s="1"/>
  <c r="L39" i="1"/>
  <c r="M39" i="1" s="1"/>
  <c r="L38" i="1"/>
  <c r="M38" i="1" s="1"/>
  <c r="L37" i="1"/>
  <c r="M37" i="1" s="1"/>
  <c r="L36" i="1"/>
  <c r="M36" i="1" s="1"/>
  <c r="L35" i="1"/>
  <c r="M35" i="1" s="1"/>
  <c r="L34" i="1"/>
  <c r="M34" i="1" s="1"/>
  <c r="L33" i="1"/>
  <c r="M33" i="1" s="1"/>
  <c r="L32" i="1"/>
  <c r="M32" i="1" s="1"/>
  <c r="L31" i="1"/>
  <c r="M31" i="1" s="1"/>
  <c r="L30" i="1"/>
  <c r="M30" i="1" s="1"/>
  <c r="L29" i="1"/>
  <c r="M29" i="1" s="1"/>
  <c r="L28" i="1"/>
  <c r="M28" i="1" s="1"/>
  <c r="L27" i="1"/>
  <c r="M27" i="1" s="1"/>
  <c r="L26" i="1"/>
  <c r="M26" i="1" s="1"/>
  <c r="L25" i="1"/>
  <c r="M25" i="1" s="1"/>
  <c r="L24" i="1"/>
  <c r="M24" i="1" s="1"/>
  <c r="L23" i="1"/>
  <c r="M23" i="1" s="1"/>
  <c r="L22" i="1"/>
  <c r="M22" i="1" s="1"/>
  <c r="L21" i="1"/>
  <c r="M21" i="1" s="1"/>
  <c r="L20" i="1"/>
  <c r="M20" i="1" s="1"/>
  <c r="L19" i="1"/>
  <c r="M19" i="1" s="1"/>
  <c r="L18" i="1"/>
  <c r="M18" i="1" s="1"/>
  <c r="L17" i="1"/>
  <c r="M17" i="1" s="1"/>
  <c r="L16" i="1"/>
  <c r="M16" i="1" s="1"/>
  <c r="L15" i="1"/>
  <c r="M15" i="1" s="1"/>
  <c r="L14" i="1"/>
  <c r="M14" i="1" s="1"/>
  <c r="L13" i="1"/>
  <c r="M13" i="1" s="1"/>
  <c r="L12" i="1"/>
  <c r="M12" i="1" s="1"/>
  <c r="L11" i="1"/>
  <c r="M11" i="1" s="1"/>
  <c r="L10" i="1"/>
  <c r="M10" i="1" s="1"/>
  <c r="L9" i="1"/>
  <c r="M9" i="1" s="1"/>
  <c r="L8" i="1"/>
  <c r="M8" i="1" s="1"/>
  <c r="L7" i="1"/>
  <c r="M7" i="1" s="1"/>
  <c r="L6" i="1"/>
  <c r="M6" i="1" s="1"/>
  <c r="L5" i="1"/>
  <c r="M5" i="1" s="1"/>
  <c r="L4" i="1"/>
  <c r="M4" i="1" s="1"/>
  <c r="L3" i="1"/>
  <c r="M3" i="1" s="1"/>
  <c r="L2" i="1"/>
  <c r="M2" i="1" s="1"/>
  <c r="H119" i="1"/>
  <c r="I119" i="1" s="1"/>
  <c r="J119" i="1" s="1"/>
  <c r="K119" i="1" s="1"/>
  <c r="H118" i="1"/>
  <c r="I118" i="1" s="1"/>
  <c r="J118" i="1" s="1"/>
  <c r="K118" i="1" s="1"/>
  <c r="H117" i="1"/>
  <c r="I117" i="1" s="1"/>
  <c r="J117" i="1" s="1"/>
  <c r="K117" i="1" s="1"/>
  <c r="H116" i="1"/>
  <c r="I116" i="1" s="1"/>
  <c r="J116" i="1" s="1"/>
  <c r="K116" i="1" s="1"/>
  <c r="H115" i="1"/>
  <c r="I115" i="1" s="1"/>
  <c r="J115" i="1" s="1"/>
  <c r="K115" i="1" s="1"/>
  <c r="H114" i="1"/>
  <c r="I114" i="1" s="1"/>
  <c r="J114" i="1" s="1"/>
  <c r="K114" i="1" s="1"/>
  <c r="H113" i="1"/>
  <c r="I113" i="1" s="1"/>
  <c r="J113" i="1" s="1"/>
  <c r="K113" i="1" s="1"/>
  <c r="H112" i="1"/>
  <c r="I112" i="1" s="1"/>
  <c r="J112" i="1" s="1"/>
  <c r="K112" i="1" s="1"/>
  <c r="H111" i="1"/>
  <c r="I111" i="1" s="1"/>
  <c r="J111" i="1" s="1"/>
  <c r="K111" i="1" s="1"/>
  <c r="H110" i="1"/>
  <c r="I110" i="1" s="1"/>
  <c r="J110" i="1" s="1"/>
  <c r="K110" i="1" s="1"/>
  <c r="H109" i="1"/>
  <c r="I109" i="1" s="1"/>
  <c r="J109" i="1" s="1"/>
  <c r="K109" i="1" s="1"/>
  <c r="H108" i="1"/>
  <c r="I108" i="1" s="1"/>
  <c r="J108" i="1" s="1"/>
  <c r="K108" i="1" s="1"/>
  <c r="H107" i="1"/>
  <c r="I107" i="1" s="1"/>
  <c r="J107" i="1" s="1"/>
  <c r="K107" i="1" s="1"/>
  <c r="H106" i="1"/>
  <c r="I106" i="1" s="1"/>
  <c r="J106" i="1" s="1"/>
  <c r="K106" i="1" s="1"/>
  <c r="H105" i="1"/>
  <c r="I105" i="1" s="1"/>
  <c r="J105" i="1" s="1"/>
  <c r="K105" i="1" s="1"/>
  <c r="H104" i="1"/>
  <c r="I104" i="1" s="1"/>
  <c r="J104" i="1" s="1"/>
  <c r="K104" i="1" s="1"/>
  <c r="H103" i="1"/>
  <c r="I103" i="1" s="1"/>
  <c r="J103" i="1" s="1"/>
  <c r="K103" i="1" s="1"/>
  <c r="H102" i="1"/>
  <c r="I102" i="1" s="1"/>
  <c r="J102" i="1" s="1"/>
  <c r="K102" i="1" s="1"/>
  <c r="H101" i="1"/>
  <c r="I101" i="1" s="1"/>
  <c r="J101" i="1" s="1"/>
  <c r="K101" i="1" s="1"/>
  <c r="H100" i="1"/>
  <c r="I100" i="1" s="1"/>
  <c r="J100" i="1" s="1"/>
  <c r="K100" i="1" s="1"/>
  <c r="H99" i="1"/>
  <c r="I99" i="1" s="1"/>
  <c r="J99" i="1" s="1"/>
  <c r="K99" i="1" s="1"/>
  <c r="H98" i="1"/>
  <c r="I98" i="1" s="1"/>
  <c r="J98" i="1" s="1"/>
  <c r="K98" i="1" s="1"/>
  <c r="H97" i="1"/>
  <c r="I97" i="1" s="1"/>
  <c r="J97" i="1" s="1"/>
  <c r="K97" i="1" s="1"/>
  <c r="H96" i="1"/>
  <c r="I96" i="1" s="1"/>
  <c r="J96" i="1" s="1"/>
  <c r="K96" i="1" s="1"/>
  <c r="H95" i="1"/>
  <c r="I95" i="1" s="1"/>
  <c r="J95" i="1" s="1"/>
  <c r="K95" i="1" s="1"/>
  <c r="H94" i="1"/>
  <c r="I94" i="1" s="1"/>
  <c r="J94" i="1" s="1"/>
  <c r="K94" i="1" s="1"/>
  <c r="H93" i="1"/>
  <c r="I93" i="1" s="1"/>
  <c r="J93" i="1" s="1"/>
  <c r="K93" i="1" s="1"/>
  <c r="H92" i="1"/>
  <c r="I92" i="1" s="1"/>
  <c r="J92" i="1" s="1"/>
  <c r="K92" i="1" s="1"/>
  <c r="H91" i="1"/>
  <c r="I91" i="1" s="1"/>
  <c r="J91" i="1" s="1"/>
  <c r="K91" i="1" s="1"/>
  <c r="H90" i="1"/>
  <c r="I90" i="1" s="1"/>
  <c r="J90" i="1" s="1"/>
  <c r="K90" i="1" s="1"/>
  <c r="H89" i="1"/>
  <c r="I89" i="1" s="1"/>
  <c r="J89" i="1" s="1"/>
  <c r="K89" i="1" s="1"/>
  <c r="H88" i="1"/>
  <c r="I88" i="1" s="1"/>
  <c r="J88" i="1" s="1"/>
  <c r="K88" i="1" s="1"/>
  <c r="H87" i="1"/>
  <c r="I87" i="1" s="1"/>
  <c r="J87" i="1" s="1"/>
  <c r="K87" i="1" s="1"/>
  <c r="H86" i="1"/>
  <c r="I86" i="1" s="1"/>
  <c r="J86" i="1" s="1"/>
  <c r="K86" i="1" s="1"/>
  <c r="H85" i="1"/>
  <c r="I85" i="1" s="1"/>
  <c r="J85" i="1" s="1"/>
  <c r="K85" i="1" s="1"/>
  <c r="H84" i="1"/>
  <c r="I84" i="1" s="1"/>
  <c r="J84" i="1" s="1"/>
  <c r="K84" i="1" s="1"/>
  <c r="H83" i="1"/>
  <c r="I83" i="1" s="1"/>
  <c r="J83" i="1" s="1"/>
  <c r="K83" i="1" s="1"/>
  <c r="H82" i="1"/>
  <c r="I82" i="1" s="1"/>
  <c r="J82" i="1" s="1"/>
  <c r="K82" i="1" s="1"/>
  <c r="H81" i="1"/>
  <c r="I81" i="1" s="1"/>
  <c r="J81" i="1" s="1"/>
  <c r="K81" i="1" s="1"/>
  <c r="H80" i="1"/>
  <c r="I80" i="1" s="1"/>
  <c r="J80" i="1" s="1"/>
  <c r="K80" i="1" s="1"/>
  <c r="H79" i="1"/>
  <c r="I79" i="1" s="1"/>
  <c r="J79" i="1" s="1"/>
  <c r="K79" i="1" s="1"/>
  <c r="H78" i="1"/>
  <c r="I78" i="1" s="1"/>
  <c r="J78" i="1" s="1"/>
  <c r="K78" i="1" s="1"/>
  <c r="H77" i="1"/>
  <c r="I77" i="1" s="1"/>
  <c r="J77" i="1" s="1"/>
  <c r="K77" i="1" s="1"/>
  <c r="H76" i="1"/>
  <c r="I76" i="1" s="1"/>
  <c r="J76" i="1" s="1"/>
  <c r="K76" i="1" s="1"/>
  <c r="H75" i="1"/>
  <c r="I75" i="1" s="1"/>
  <c r="J75" i="1" s="1"/>
  <c r="K75" i="1" s="1"/>
  <c r="H74" i="1"/>
  <c r="I74" i="1" s="1"/>
  <c r="J74" i="1" s="1"/>
  <c r="K74" i="1" s="1"/>
  <c r="H73" i="1"/>
  <c r="I73" i="1" s="1"/>
  <c r="J73" i="1" s="1"/>
  <c r="K73" i="1" s="1"/>
  <c r="H72" i="1"/>
  <c r="I72" i="1" s="1"/>
  <c r="J72" i="1" s="1"/>
  <c r="K72" i="1" s="1"/>
  <c r="H71" i="1"/>
  <c r="I71" i="1" s="1"/>
  <c r="J71" i="1" s="1"/>
  <c r="K71" i="1" s="1"/>
  <c r="H70" i="1"/>
  <c r="I70" i="1" s="1"/>
  <c r="J70" i="1" s="1"/>
  <c r="K70" i="1" s="1"/>
  <c r="H69" i="1"/>
  <c r="I69" i="1" s="1"/>
  <c r="J69" i="1" s="1"/>
  <c r="K69" i="1" s="1"/>
  <c r="H68" i="1"/>
  <c r="I68" i="1" s="1"/>
  <c r="J68" i="1" s="1"/>
  <c r="K68" i="1" s="1"/>
  <c r="H67" i="1"/>
  <c r="I67" i="1" s="1"/>
  <c r="J67" i="1" s="1"/>
  <c r="K67" i="1" s="1"/>
  <c r="H66" i="1"/>
  <c r="I66" i="1" s="1"/>
  <c r="J66" i="1" s="1"/>
  <c r="K66" i="1" s="1"/>
  <c r="H65" i="1"/>
  <c r="I65" i="1" s="1"/>
  <c r="J65" i="1" s="1"/>
  <c r="K65" i="1" s="1"/>
  <c r="H64" i="1"/>
  <c r="I64" i="1" s="1"/>
  <c r="J64" i="1" s="1"/>
  <c r="K64" i="1" s="1"/>
  <c r="H63" i="1"/>
  <c r="I63" i="1" s="1"/>
  <c r="J63" i="1" s="1"/>
  <c r="K63" i="1" s="1"/>
  <c r="H62" i="1"/>
  <c r="I62" i="1" s="1"/>
  <c r="J62" i="1" s="1"/>
  <c r="K62" i="1" s="1"/>
  <c r="H61" i="1"/>
  <c r="I61" i="1" s="1"/>
  <c r="J61" i="1" s="1"/>
  <c r="K61" i="1" s="1"/>
  <c r="H60" i="1"/>
  <c r="I60" i="1" s="1"/>
  <c r="J60" i="1" s="1"/>
  <c r="K60" i="1" s="1"/>
  <c r="H59" i="1"/>
  <c r="I59" i="1" s="1"/>
  <c r="J59" i="1" s="1"/>
  <c r="K59" i="1" s="1"/>
  <c r="H58" i="1"/>
  <c r="I58" i="1" s="1"/>
  <c r="J58" i="1" s="1"/>
  <c r="K58" i="1" s="1"/>
  <c r="H57" i="1"/>
  <c r="I57" i="1" s="1"/>
  <c r="J57" i="1" s="1"/>
  <c r="K57" i="1" s="1"/>
  <c r="H56" i="1"/>
  <c r="I56" i="1" s="1"/>
  <c r="J56" i="1" s="1"/>
  <c r="K56" i="1" s="1"/>
  <c r="H55" i="1"/>
  <c r="I55" i="1" s="1"/>
  <c r="J55" i="1" s="1"/>
  <c r="K55" i="1" s="1"/>
  <c r="H54" i="1"/>
  <c r="I54" i="1" s="1"/>
  <c r="J54" i="1" s="1"/>
  <c r="K54" i="1" s="1"/>
  <c r="H53" i="1"/>
  <c r="I53" i="1" s="1"/>
  <c r="J53" i="1" s="1"/>
  <c r="K53" i="1" s="1"/>
  <c r="H52" i="1"/>
  <c r="I52" i="1" s="1"/>
  <c r="J52" i="1" s="1"/>
  <c r="K52" i="1" s="1"/>
  <c r="H51" i="1"/>
  <c r="I51" i="1" s="1"/>
  <c r="J51" i="1" s="1"/>
  <c r="K51" i="1" s="1"/>
  <c r="H50" i="1"/>
  <c r="I50" i="1" s="1"/>
  <c r="J50" i="1" s="1"/>
  <c r="K50" i="1" s="1"/>
  <c r="H49" i="1"/>
  <c r="I49" i="1" s="1"/>
  <c r="J49" i="1" s="1"/>
  <c r="K49" i="1" s="1"/>
  <c r="H48" i="1"/>
  <c r="I48" i="1" s="1"/>
  <c r="J48" i="1" s="1"/>
  <c r="K48" i="1" s="1"/>
  <c r="H47" i="1"/>
  <c r="I47" i="1" s="1"/>
  <c r="J47" i="1" s="1"/>
  <c r="K47" i="1" s="1"/>
  <c r="H46" i="1"/>
  <c r="I46" i="1" s="1"/>
  <c r="J46" i="1" s="1"/>
  <c r="K46" i="1" s="1"/>
  <c r="H45" i="1"/>
  <c r="I45" i="1" s="1"/>
  <c r="J45" i="1" s="1"/>
  <c r="K45" i="1" s="1"/>
  <c r="H44" i="1"/>
  <c r="I44" i="1" s="1"/>
  <c r="J44" i="1" s="1"/>
  <c r="K44" i="1" s="1"/>
  <c r="H43" i="1"/>
  <c r="I43" i="1" s="1"/>
  <c r="J43" i="1" s="1"/>
  <c r="K43" i="1" s="1"/>
  <c r="H42" i="1"/>
  <c r="I42" i="1" s="1"/>
  <c r="J42" i="1" s="1"/>
  <c r="K42" i="1" s="1"/>
  <c r="H41" i="1"/>
  <c r="I41" i="1" s="1"/>
  <c r="J41" i="1" s="1"/>
  <c r="K41" i="1" s="1"/>
  <c r="H40" i="1"/>
  <c r="I40" i="1" s="1"/>
  <c r="J40" i="1" s="1"/>
  <c r="K40" i="1" s="1"/>
  <c r="H39" i="1"/>
  <c r="I39" i="1" s="1"/>
  <c r="J39" i="1" s="1"/>
  <c r="K39" i="1" s="1"/>
  <c r="H38" i="1"/>
  <c r="I38" i="1" s="1"/>
  <c r="J38" i="1" s="1"/>
  <c r="K38" i="1" s="1"/>
  <c r="H37" i="1"/>
  <c r="I37" i="1" s="1"/>
  <c r="J37" i="1" s="1"/>
  <c r="K37" i="1" s="1"/>
  <c r="H36" i="1"/>
  <c r="I36" i="1" s="1"/>
  <c r="J36" i="1" s="1"/>
  <c r="K36" i="1" s="1"/>
  <c r="H35" i="1"/>
  <c r="I35" i="1" s="1"/>
  <c r="J35" i="1" s="1"/>
  <c r="K35" i="1" s="1"/>
  <c r="H34" i="1"/>
  <c r="I34" i="1" s="1"/>
  <c r="J34" i="1" s="1"/>
  <c r="K34" i="1" s="1"/>
  <c r="H33" i="1"/>
  <c r="I33" i="1" s="1"/>
  <c r="J33" i="1" s="1"/>
  <c r="K33" i="1" s="1"/>
  <c r="H32" i="1"/>
  <c r="I32" i="1" s="1"/>
  <c r="J32" i="1" s="1"/>
  <c r="K32" i="1" s="1"/>
  <c r="H31" i="1"/>
  <c r="I31" i="1" s="1"/>
  <c r="J31" i="1" s="1"/>
  <c r="K31" i="1" s="1"/>
  <c r="H30" i="1"/>
  <c r="I30" i="1" s="1"/>
  <c r="J30" i="1" s="1"/>
  <c r="K30" i="1" s="1"/>
  <c r="H29" i="1"/>
  <c r="I29" i="1" s="1"/>
  <c r="J29" i="1" s="1"/>
  <c r="K29" i="1" s="1"/>
  <c r="H28" i="1"/>
  <c r="I28" i="1" s="1"/>
  <c r="J28" i="1" s="1"/>
  <c r="K28" i="1" s="1"/>
  <c r="AL28" i="1" s="1"/>
  <c r="H27" i="1"/>
  <c r="I27" i="1" s="1"/>
  <c r="J27" i="1" s="1"/>
  <c r="K27" i="1" s="1"/>
  <c r="H26" i="1"/>
  <c r="I26" i="1" s="1"/>
  <c r="J26" i="1" s="1"/>
  <c r="K26" i="1" s="1"/>
  <c r="AL26" i="1" s="1"/>
  <c r="H25" i="1"/>
  <c r="I25" i="1" s="1"/>
  <c r="J25" i="1" s="1"/>
  <c r="K25" i="1" s="1"/>
  <c r="H24" i="1"/>
  <c r="I24" i="1" s="1"/>
  <c r="J24" i="1" s="1"/>
  <c r="K24" i="1" s="1"/>
  <c r="H23" i="1"/>
  <c r="I23" i="1" s="1"/>
  <c r="J23" i="1" s="1"/>
  <c r="K23" i="1" s="1"/>
  <c r="H22" i="1"/>
  <c r="I22" i="1" s="1"/>
  <c r="J22" i="1" s="1"/>
  <c r="K22" i="1" s="1"/>
  <c r="H21" i="1"/>
  <c r="I21" i="1" s="1"/>
  <c r="J21" i="1" s="1"/>
  <c r="K21" i="1" s="1"/>
  <c r="H20" i="1"/>
  <c r="I20" i="1" s="1"/>
  <c r="J20" i="1" s="1"/>
  <c r="K20" i="1" s="1"/>
  <c r="AK20" i="1" s="1"/>
  <c r="H19" i="1"/>
  <c r="I19" i="1" s="1"/>
  <c r="J19" i="1" s="1"/>
  <c r="K19" i="1" s="1"/>
  <c r="H18" i="1"/>
  <c r="I18" i="1" s="1"/>
  <c r="J18" i="1" s="1"/>
  <c r="K18" i="1" s="1"/>
  <c r="AK18" i="1" s="1"/>
  <c r="H17" i="1"/>
  <c r="I17" i="1" s="1"/>
  <c r="J17" i="1" s="1"/>
  <c r="K17" i="1" s="1"/>
  <c r="H16" i="1"/>
  <c r="I16" i="1" s="1"/>
  <c r="J16" i="1" s="1"/>
  <c r="K16" i="1" s="1"/>
  <c r="AK16" i="1" s="1"/>
  <c r="H15" i="1"/>
  <c r="I15" i="1" s="1"/>
  <c r="J15" i="1" s="1"/>
  <c r="K15" i="1" s="1"/>
  <c r="H14" i="1"/>
  <c r="I14" i="1" s="1"/>
  <c r="J14" i="1" s="1"/>
  <c r="K14" i="1" s="1"/>
  <c r="AK14" i="1" s="1"/>
  <c r="H13" i="1"/>
  <c r="I13" i="1" s="1"/>
  <c r="J13" i="1" s="1"/>
  <c r="K13" i="1" s="1"/>
  <c r="H12" i="1"/>
  <c r="I12" i="1" s="1"/>
  <c r="J12" i="1" s="1"/>
  <c r="K12" i="1" s="1"/>
  <c r="AK12" i="1" s="1"/>
  <c r="H11" i="1"/>
  <c r="I11" i="1" s="1"/>
  <c r="J11" i="1" s="1"/>
  <c r="K11" i="1" s="1"/>
  <c r="H10" i="1"/>
  <c r="I10" i="1" s="1"/>
  <c r="J10" i="1" s="1"/>
  <c r="K10" i="1" s="1"/>
  <c r="AK10" i="1" s="1"/>
  <c r="H9" i="1"/>
  <c r="I9" i="1" s="1"/>
  <c r="J9" i="1" s="1"/>
  <c r="K9" i="1" s="1"/>
  <c r="H8" i="1"/>
  <c r="I8" i="1" s="1"/>
  <c r="J8" i="1" s="1"/>
  <c r="K8" i="1" s="1"/>
  <c r="AK8" i="1" s="1"/>
  <c r="H7" i="1"/>
  <c r="I7" i="1" s="1"/>
  <c r="J7" i="1" s="1"/>
  <c r="K7" i="1" s="1"/>
  <c r="AK7" i="1" s="1"/>
  <c r="H6" i="1"/>
  <c r="I6" i="1" s="1"/>
  <c r="J6" i="1" s="1"/>
  <c r="K6" i="1" s="1"/>
  <c r="AK6" i="1" s="1"/>
  <c r="H5" i="1"/>
  <c r="I5" i="1" s="1"/>
  <c r="J5" i="1" s="1"/>
  <c r="K5" i="1" s="1"/>
  <c r="H4" i="1"/>
  <c r="I4" i="1" s="1"/>
  <c r="J4" i="1" s="1"/>
  <c r="K4" i="1" s="1"/>
  <c r="AK4" i="1" s="1"/>
  <c r="H3" i="1"/>
  <c r="I3" i="1" s="1"/>
  <c r="J3" i="1" s="1"/>
  <c r="K3" i="1" s="1"/>
  <c r="H2" i="1"/>
  <c r="T2" i="1" s="1"/>
  <c r="AS7" i="2" l="1"/>
  <c r="AS47" i="2"/>
  <c r="AS75" i="2"/>
  <c r="AS103" i="2"/>
  <c r="AS111" i="2"/>
  <c r="AS119" i="2"/>
  <c r="AS139" i="2"/>
  <c r="AO9" i="3"/>
  <c r="AU9" i="3"/>
  <c r="AO13" i="3"/>
  <c r="AU13" i="3"/>
  <c r="AO21" i="3"/>
  <c r="AU21" i="3"/>
  <c r="AO29" i="3"/>
  <c r="AU29" i="3"/>
  <c r="AO33" i="3"/>
  <c r="AU33" i="3"/>
  <c r="AO37" i="3"/>
  <c r="AU37" i="3"/>
  <c r="AO41" i="3"/>
  <c r="AU41" i="3"/>
  <c r="AO45" i="3"/>
  <c r="AU45" i="3"/>
  <c r="AO49" i="3"/>
  <c r="AU49" i="3"/>
  <c r="AO53" i="3"/>
  <c r="AU53" i="3"/>
  <c r="AO61" i="3"/>
  <c r="AU61" i="3"/>
  <c r="AO65" i="3"/>
  <c r="AU65" i="3"/>
  <c r="AO69" i="3"/>
  <c r="AU69" i="3"/>
  <c r="AO73" i="3"/>
  <c r="AU73" i="3"/>
  <c r="AO77" i="3"/>
  <c r="AU77" i="3"/>
  <c r="AO85" i="3"/>
  <c r="AU85" i="3"/>
  <c r="AO93" i="3"/>
  <c r="AU93" i="3"/>
  <c r="AO97" i="3"/>
  <c r="AU97" i="3"/>
  <c r="AO105" i="3"/>
  <c r="AU105" i="3"/>
  <c r="AO109" i="3"/>
  <c r="AU109" i="3"/>
  <c r="AO113" i="3"/>
  <c r="AU113" i="3"/>
  <c r="AO117" i="3"/>
  <c r="AU117" i="3"/>
  <c r="AO121" i="3"/>
  <c r="AU121" i="3"/>
  <c r="AO125" i="3"/>
  <c r="AU125" i="3"/>
  <c r="AO129" i="3"/>
  <c r="AU129" i="3"/>
  <c r="AO133" i="3"/>
  <c r="AU133" i="3"/>
  <c r="AO141" i="3"/>
  <c r="AU141" i="3"/>
  <c r="AO145" i="3"/>
  <c r="AU145" i="3"/>
  <c r="AO149" i="3"/>
  <c r="AU149" i="3"/>
  <c r="AO153" i="3"/>
  <c r="AU153" i="3"/>
  <c r="AO157" i="3"/>
  <c r="AU157" i="3"/>
  <c r="AO161" i="3"/>
  <c r="AU161" i="3"/>
  <c r="AO165" i="3"/>
  <c r="AU165" i="3"/>
  <c r="AO169" i="3"/>
  <c r="AU169" i="3"/>
  <c r="AO173" i="3"/>
  <c r="AU173" i="3"/>
  <c r="AO177" i="3"/>
  <c r="AU177" i="3"/>
  <c r="AO181" i="3"/>
  <c r="AU181" i="3"/>
  <c r="AO185" i="3"/>
  <c r="AU185" i="3"/>
  <c r="AO189" i="3"/>
  <c r="AU189" i="3"/>
  <c r="AO193" i="3"/>
  <c r="AU193" i="3"/>
  <c r="AO201" i="3"/>
  <c r="AU201" i="3"/>
  <c r="AO209" i="3"/>
  <c r="AU209" i="3"/>
  <c r="AO225" i="3"/>
  <c r="AU225" i="3"/>
  <c r="AO229" i="3"/>
  <c r="AU229" i="3"/>
  <c r="AO233" i="3"/>
  <c r="AU233" i="3"/>
  <c r="AO237" i="3"/>
  <c r="AU237" i="3"/>
  <c r="AO241" i="3"/>
  <c r="AU241" i="3"/>
  <c r="AO245" i="3"/>
  <c r="AU245" i="3"/>
  <c r="AO249" i="3"/>
  <c r="AU249" i="3"/>
  <c r="AO253" i="3"/>
  <c r="AU253" i="3"/>
  <c r="AO257" i="3"/>
  <c r="AU257" i="3"/>
  <c r="AO261" i="3"/>
  <c r="AU261" i="3"/>
  <c r="AO265" i="3"/>
  <c r="AU265" i="3"/>
  <c r="AO273" i="3"/>
  <c r="AU273" i="3"/>
  <c r="AO277" i="3"/>
  <c r="AU277" i="3"/>
  <c r="AO285" i="3"/>
  <c r="AU285" i="3"/>
  <c r="AO289" i="3"/>
  <c r="AU289" i="3"/>
  <c r="AO293" i="3"/>
  <c r="AU293" i="3"/>
  <c r="AO297" i="3"/>
  <c r="AU297" i="3"/>
  <c r="AO301" i="3"/>
  <c r="AU301" i="3"/>
  <c r="AO305" i="3"/>
  <c r="AU305" i="3"/>
  <c r="AO309" i="3"/>
  <c r="AU309" i="3"/>
  <c r="AO313" i="3"/>
  <c r="AU313" i="3"/>
  <c r="AO317" i="3"/>
  <c r="AU317" i="3"/>
  <c r="AO321" i="3"/>
  <c r="AU321" i="3"/>
  <c r="AO325" i="3"/>
  <c r="AU325" i="3"/>
  <c r="AO329" i="3"/>
  <c r="AU329" i="3"/>
  <c r="AO337" i="3"/>
  <c r="AU337" i="3"/>
  <c r="AO341" i="3"/>
  <c r="AU341" i="3"/>
  <c r="AO349" i="3"/>
  <c r="AU349" i="3"/>
  <c r="AO353" i="3"/>
  <c r="AU353" i="3"/>
  <c r="AO361" i="3"/>
  <c r="AU361" i="3"/>
  <c r="AO365" i="3"/>
  <c r="AU365" i="3"/>
  <c r="AO369" i="3"/>
  <c r="AU369" i="3"/>
  <c r="AO373" i="3"/>
  <c r="AU373" i="3"/>
  <c r="AO377" i="3"/>
  <c r="AU377" i="3"/>
  <c r="AO381" i="3"/>
  <c r="AU381" i="3"/>
  <c r="AO385" i="3"/>
  <c r="AU385" i="3"/>
  <c r="AO389" i="3"/>
  <c r="AU389" i="3"/>
  <c r="AO393" i="3"/>
  <c r="AU393" i="3"/>
  <c r="AO397" i="3"/>
  <c r="AU397" i="3"/>
  <c r="AO405" i="3"/>
  <c r="AU405" i="3"/>
  <c r="AO409" i="3"/>
  <c r="AU409" i="3"/>
  <c r="AO413" i="3"/>
  <c r="AU413" i="3"/>
  <c r="AO417" i="3"/>
  <c r="AU417" i="3"/>
  <c r="AO421" i="3"/>
  <c r="AU421" i="3"/>
  <c r="AO425" i="3"/>
  <c r="AU425" i="3"/>
  <c r="AO429" i="3"/>
  <c r="AU429" i="3"/>
  <c r="AO433" i="3"/>
  <c r="AU433" i="3"/>
  <c r="AO445" i="3"/>
  <c r="AU445" i="3"/>
  <c r="AO449" i="3"/>
  <c r="AU449" i="3"/>
  <c r="AO457" i="3"/>
  <c r="AU457" i="3"/>
  <c r="AO461" i="3"/>
  <c r="AU461" i="3"/>
  <c r="AO465" i="3"/>
  <c r="AU465" i="3"/>
  <c r="AO469" i="3"/>
  <c r="AU469" i="3"/>
  <c r="AO473" i="3"/>
  <c r="AU473" i="3"/>
  <c r="AO477" i="3"/>
  <c r="AU477" i="3"/>
  <c r="AO481" i="3"/>
  <c r="AU481" i="3"/>
  <c r="AO485" i="3"/>
  <c r="AU485" i="3"/>
  <c r="AO489" i="3"/>
  <c r="AU489" i="3"/>
  <c r="AO493" i="3"/>
  <c r="AU493" i="3"/>
  <c r="AO497" i="3"/>
  <c r="AU497" i="3"/>
  <c r="AO501" i="3"/>
  <c r="AU501" i="3"/>
  <c r="AO505" i="3"/>
  <c r="AU505" i="3"/>
  <c r="AO521" i="3"/>
  <c r="AU521" i="3"/>
  <c r="AO525" i="3"/>
  <c r="AU525" i="3"/>
  <c r="AO529" i="3"/>
  <c r="AU529" i="3"/>
  <c r="AO533" i="3"/>
  <c r="AU533" i="3"/>
  <c r="AO541" i="3"/>
  <c r="AU541" i="3"/>
  <c r="AO545" i="3"/>
  <c r="AU545" i="3"/>
  <c r="AO549" i="3"/>
  <c r="AU549" i="3"/>
  <c r="AO553" i="3"/>
  <c r="AU553" i="3"/>
  <c r="AO557" i="3"/>
  <c r="AU557" i="3"/>
  <c r="AO565" i="3"/>
  <c r="AU565" i="3"/>
  <c r="AO569" i="3"/>
  <c r="AU569" i="3"/>
  <c r="AO573" i="3"/>
  <c r="AU573" i="3"/>
  <c r="AO577" i="3"/>
  <c r="AU577" i="3"/>
  <c r="AO585" i="3"/>
  <c r="AU585" i="3"/>
  <c r="AO589" i="3"/>
  <c r="AU589" i="3"/>
  <c r="AO593" i="3"/>
  <c r="AU593" i="3"/>
  <c r="AO597" i="3"/>
  <c r="AU597" i="3"/>
  <c r="AO601" i="3"/>
  <c r="AU601" i="3"/>
  <c r="AO605" i="3"/>
  <c r="AU605" i="3"/>
  <c r="AO609" i="3"/>
  <c r="AU609" i="3"/>
  <c r="AO613" i="3"/>
  <c r="AU613" i="3"/>
  <c r="AO617" i="3"/>
  <c r="AU617" i="3"/>
  <c r="AO625" i="3"/>
  <c r="AU625" i="3"/>
  <c r="AO629" i="3"/>
  <c r="AU629" i="3"/>
  <c r="AO633" i="3"/>
  <c r="AU633" i="3"/>
  <c r="AO637" i="3"/>
  <c r="AU637" i="3"/>
  <c r="AO641" i="3"/>
  <c r="AU641" i="3"/>
  <c r="AO645" i="3"/>
  <c r="AU645" i="3"/>
  <c r="AO653" i="3"/>
  <c r="AU653" i="3"/>
  <c r="AO657" i="3"/>
  <c r="AU657" i="3"/>
  <c r="AO661" i="3"/>
  <c r="AU661" i="3"/>
  <c r="AO665" i="3"/>
  <c r="AU665" i="3"/>
  <c r="AO669" i="3"/>
  <c r="AU669" i="3"/>
  <c r="AO673" i="3"/>
  <c r="AU673" i="3"/>
  <c r="AO685" i="3"/>
  <c r="AU685" i="3"/>
  <c r="AO693" i="3"/>
  <c r="AU693" i="3"/>
  <c r="AO697" i="3"/>
  <c r="AU697" i="3"/>
  <c r="AO701" i="3"/>
  <c r="AU701" i="3"/>
  <c r="AO705" i="3"/>
  <c r="AU705" i="3"/>
  <c r="AO709" i="3"/>
  <c r="AU709" i="3"/>
  <c r="AO713" i="3"/>
  <c r="AU713" i="3"/>
  <c r="AO717" i="3"/>
  <c r="AU717" i="3"/>
  <c r="AO721" i="3"/>
  <c r="AU721" i="3"/>
  <c r="AO725" i="3"/>
  <c r="AU725" i="3"/>
  <c r="AO729" i="3"/>
  <c r="AU729" i="3"/>
  <c r="AO733" i="3"/>
  <c r="AU733" i="3"/>
  <c r="AO737" i="3"/>
  <c r="AU737" i="3"/>
  <c r="AP740" i="3"/>
  <c r="AU740" i="3"/>
  <c r="AP744" i="3"/>
  <c r="AU744" i="3"/>
  <c r="AP748" i="3"/>
  <c r="AU748" i="3"/>
  <c r="AP752" i="3"/>
  <c r="AU752" i="3"/>
  <c r="AP756" i="3"/>
  <c r="AU756" i="3"/>
  <c r="AP760" i="3"/>
  <c r="AU760" i="3"/>
  <c r="AP764" i="3"/>
  <c r="AU764" i="3"/>
  <c r="AP768" i="3"/>
  <c r="AU768" i="3"/>
  <c r="AP772" i="3"/>
  <c r="AU772" i="3"/>
  <c r="AP780" i="3"/>
  <c r="AU780" i="3"/>
  <c r="AP784" i="3"/>
  <c r="AU784" i="3"/>
  <c r="AP788" i="3"/>
  <c r="AU788" i="3"/>
  <c r="AP792" i="3"/>
  <c r="AU792" i="3"/>
  <c r="AP796" i="3"/>
  <c r="AU796" i="3"/>
  <c r="AP800" i="3"/>
  <c r="AU800" i="3"/>
  <c r="AP804" i="3"/>
  <c r="AU804" i="3"/>
  <c r="AP808" i="3"/>
  <c r="AU808" i="3"/>
  <c r="AP812" i="3"/>
  <c r="AU812" i="3"/>
  <c r="AP816" i="3"/>
  <c r="AU816" i="3"/>
  <c r="AP820" i="3"/>
  <c r="AU820" i="3"/>
  <c r="AP824" i="3"/>
  <c r="AU824" i="3"/>
  <c r="AP828" i="3"/>
  <c r="AU828" i="3"/>
  <c r="AP832" i="3"/>
  <c r="AU832" i="3"/>
  <c r="AP836" i="3"/>
  <c r="AU836" i="3"/>
  <c r="AP840" i="3"/>
  <c r="AU840" i="3"/>
  <c r="AP844" i="3"/>
  <c r="AU844" i="3"/>
  <c r="AP852" i="3"/>
  <c r="AU852" i="3"/>
  <c r="AP856" i="3"/>
  <c r="AU856" i="3"/>
  <c r="AP860" i="3"/>
  <c r="AU860" i="3"/>
  <c r="AP864" i="3"/>
  <c r="AU864" i="3"/>
  <c r="AP868" i="3"/>
  <c r="AU868" i="3"/>
  <c r="AP872" i="3"/>
  <c r="AU872" i="3"/>
  <c r="AP876" i="3"/>
  <c r="AU876" i="3"/>
  <c r="AP884" i="3"/>
  <c r="AU884" i="3"/>
  <c r="AP888" i="3"/>
  <c r="AU888" i="3"/>
  <c r="AP892" i="3"/>
  <c r="AU892" i="3"/>
  <c r="AP896" i="3"/>
  <c r="AU896" i="3"/>
  <c r="AP900" i="3"/>
  <c r="AU900" i="3"/>
  <c r="AP904" i="3"/>
  <c r="AU904" i="3"/>
  <c r="AP908" i="3"/>
  <c r="AU908" i="3"/>
  <c r="AP912" i="3"/>
  <c r="AU912" i="3"/>
  <c r="AP916" i="3"/>
  <c r="AU916" i="3"/>
  <c r="AP920" i="3"/>
  <c r="AU920" i="3"/>
  <c r="AP924" i="3"/>
  <c r="AU924" i="3"/>
  <c r="AP928" i="3"/>
  <c r="AU928" i="3"/>
  <c r="AP932" i="3"/>
  <c r="AU932" i="3"/>
  <c r="AP936" i="3"/>
  <c r="AU936" i="3"/>
  <c r="AP940" i="3"/>
  <c r="AU940" i="3"/>
  <c r="AP948" i="3"/>
  <c r="AU948" i="3"/>
  <c r="AP956" i="3"/>
  <c r="AU956" i="3"/>
  <c r="AP964" i="3"/>
  <c r="AU964" i="3"/>
  <c r="AP968" i="3"/>
  <c r="AU968" i="3"/>
  <c r="AP976" i="3"/>
  <c r="AU976" i="3"/>
  <c r="AP980" i="3"/>
  <c r="AU980" i="3"/>
  <c r="AP984" i="3"/>
  <c r="AU984" i="3"/>
  <c r="AP988" i="3"/>
  <c r="AU988" i="3"/>
  <c r="AP992" i="3"/>
  <c r="AU992" i="3"/>
  <c r="AP996" i="3"/>
  <c r="AU996" i="3"/>
  <c r="AP1000" i="3"/>
  <c r="AU1000" i="3"/>
  <c r="AP1004" i="3"/>
  <c r="AU1004" i="3"/>
  <c r="AP1008" i="3"/>
  <c r="AU1008" i="3"/>
  <c r="AP1012" i="3"/>
  <c r="AU1012" i="3"/>
  <c r="AP1016" i="3"/>
  <c r="AU1016" i="3"/>
  <c r="AP1020" i="3"/>
  <c r="AU1020" i="3"/>
  <c r="AP1024" i="3"/>
  <c r="AU1024" i="3"/>
  <c r="AP1032" i="3"/>
  <c r="AU1032" i="3"/>
  <c r="AP1036" i="3"/>
  <c r="AU1036" i="3"/>
  <c r="AP1040" i="3"/>
  <c r="AU1040" i="3"/>
  <c r="AP1048" i="3"/>
  <c r="AU1048" i="3"/>
  <c r="AP1052" i="3"/>
  <c r="AU1052" i="3"/>
  <c r="AP1056" i="3"/>
  <c r="AU1056" i="3"/>
  <c r="AP1060" i="3"/>
  <c r="AU1060" i="3"/>
  <c r="AP1064" i="3"/>
  <c r="AU1064" i="3"/>
  <c r="AP1072" i="3"/>
  <c r="AU1072" i="3"/>
  <c r="AP1076" i="3"/>
  <c r="AU1076" i="3"/>
  <c r="AP1080" i="3"/>
  <c r="AU1080" i="3"/>
  <c r="AP1084" i="3"/>
  <c r="AU1084" i="3"/>
  <c r="AP1088" i="3"/>
  <c r="AU1088" i="3"/>
  <c r="AP1096" i="3"/>
  <c r="AU1096" i="3"/>
  <c r="AP1100" i="3"/>
  <c r="AU1100" i="3"/>
  <c r="AP1104" i="3"/>
  <c r="AU1104" i="3"/>
  <c r="AP1108" i="3"/>
  <c r="AU1108" i="3"/>
  <c r="AP1112" i="3"/>
  <c r="AU1112" i="3"/>
  <c r="AP1116" i="3"/>
  <c r="AU1116" i="3"/>
  <c r="AP1120" i="3"/>
  <c r="AU1120" i="3"/>
  <c r="AP1124" i="3"/>
  <c r="AU1124" i="3"/>
  <c r="AP1128" i="3"/>
  <c r="AU1128" i="3"/>
  <c r="AP1132" i="3"/>
  <c r="AU1132" i="3"/>
  <c r="AP1136" i="3"/>
  <c r="AU1136" i="3"/>
  <c r="AP1140" i="3"/>
  <c r="AU1140" i="3"/>
  <c r="AP1144" i="3"/>
  <c r="AU1144" i="3"/>
  <c r="AP1156" i="3"/>
  <c r="AU1156" i="3"/>
  <c r="AP1160" i="3"/>
  <c r="AU1160" i="3"/>
  <c r="AP1164" i="3"/>
  <c r="AU1164" i="3"/>
  <c r="AP1168" i="3"/>
  <c r="AU1168" i="3"/>
  <c r="AP1172" i="3"/>
  <c r="AU1172" i="3"/>
  <c r="AP1176" i="3"/>
  <c r="AU1176" i="3"/>
  <c r="AP1180" i="3"/>
  <c r="AU1180" i="3"/>
  <c r="AP1184" i="3"/>
  <c r="AU1184" i="3"/>
  <c r="AP1188" i="3"/>
  <c r="AU1188" i="3"/>
  <c r="AP1192" i="3"/>
  <c r="AU1192" i="3"/>
  <c r="AP1196" i="3"/>
  <c r="AU1196" i="3"/>
  <c r="AP1200" i="3"/>
  <c r="AU1200" i="3"/>
  <c r="AP1204" i="3"/>
  <c r="AU1204" i="3"/>
  <c r="AP1212" i="3"/>
  <c r="AU1212" i="3"/>
  <c r="AP1220" i="3"/>
  <c r="AU1220" i="3"/>
  <c r="AP1224" i="3"/>
  <c r="AU1224" i="3"/>
  <c r="AP1228" i="3"/>
  <c r="AU1228" i="3"/>
  <c r="AP1232" i="3"/>
  <c r="AU1232" i="3"/>
  <c r="AP1240" i="3"/>
  <c r="AU1240" i="3"/>
  <c r="AP1244" i="3"/>
  <c r="AU1244" i="3"/>
  <c r="AP1248" i="3"/>
  <c r="AU1248" i="3"/>
  <c r="AP1252" i="3"/>
  <c r="AU1252" i="3"/>
  <c r="AP1256" i="3"/>
  <c r="AU1256" i="3"/>
  <c r="AP1260" i="3"/>
  <c r="AU1260" i="3"/>
  <c r="AP1264" i="3"/>
  <c r="AU1264" i="3"/>
  <c r="AP1268" i="3"/>
  <c r="AU1268" i="3"/>
  <c r="AP1272" i="3"/>
  <c r="AU1272" i="3"/>
  <c r="AP1276" i="3"/>
  <c r="AU1276" i="3"/>
  <c r="AP1280" i="3"/>
  <c r="AU1280" i="3"/>
  <c r="AP1284" i="3"/>
  <c r="AU1284" i="3"/>
  <c r="AP1288" i="3"/>
  <c r="AU1288" i="3"/>
  <c r="AP1292" i="3"/>
  <c r="AU1292" i="3"/>
  <c r="AP1296" i="3"/>
  <c r="AU1296" i="3"/>
  <c r="AP1300" i="3"/>
  <c r="AU1300" i="3"/>
  <c r="AP1304" i="3"/>
  <c r="AU1304" i="3"/>
  <c r="AP1308" i="3"/>
  <c r="AU1308" i="3"/>
  <c r="AP1312" i="3"/>
  <c r="AU1312" i="3"/>
  <c r="AP1316" i="3"/>
  <c r="AU1316" i="3"/>
  <c r="AP1320" i="3"/>
  <c r="AU1320" i="3"/>
  <c r="AP1328" i="3"/>
  <c r="AU1328" i="3"/>
  <c r="AP1332" i="3"/>
  <c r="AU1332" i="3"/>
  <c r="AP1336" i="3"/>
  <c r="AU1336" i="3"/>
  <c r="AP1340" i="3"/>
  <c r="AU1340" i="3"/>
  <c r="AP1344" i="3"/>
  <c r="AU1344" i="3"/>
  <c r="AP1352" i="3"/>
  <c r="AU1352" i="3"/>
  <c r="AP1356" i="3"/>
  <c r="AU1356" i="3"/>
  <c r="AP1360" i="3"/>
  <c r="AU1360" i="3"/>
  <c r="AP1364" i="3"/>
  <c r="AU1364" i="3"/>
  <c r="AP1368" i="3"/>
  <c r="AU1368" i="3"/>
  <c r="AP1372" i="3"/>
  <c r="AU1372" i="3"/>
  <c r="AP1376" i="3"/>
  <c r="AU1376" i="3"/>
  <c r="AP1380" i="3"/>
  <c r="AU1380" i="3"/>
  <c r="AP1388" i="3"/>
  <c r="AU1388" i="3"/>
  <c r="AP1392" i="3"/>
  <c r="AU1392" i="3"/>
  <c r="AP1396" i="3"/>
  <c r="AU1396" i="3"/>
  <c r="AP1400" i="3"/>
  <c r="AU1400" i="3"/>
  <c r="AP1404" i="3"/>
  <c r="AU1404" i="3"/>
  <c r="AP1408" i="3"/>
  <c r="AU1408" i="3"/>
  <c r="AP1412" i="3"/>
  <c r="AU1412" i="3"/>
  <c r="AP1420" i="3"/>
  <c r="AU1420" i="3"/>
  <c r="AO1428" i="3"/>
  <c r="AU1428" i="3"/>
  <c r="AO1440" i="3"/>
  <c r="AU1440" i="3"/>
  <c r="AO1444" i="3"/>
  <c r="AU1444" i="3"/>
  <c r="AO1448" i="3"/>
  <c r="AU1448" i="3"/>
  <c r="AO1452" i="3"/>
  <c r="AU1452" i="3"/>
  <c r="AO1456" i="3"/>
  <c r="AU1456" i="3"/>
  <c r="AO1460" i="3"/>
  <c r="AU1460" i="3"/>
  <c r="AO1464" i="3"/>
  <c r="AU1464" i="3"/>
  <c r="AO1472" i="3"/>
  <c r="AU1472" i="3"/>
  <c r="AO1476" i="3"/>
  <c r="AU1476" i="3"/>
  <c r="AO1480" i="3"/>
  <c r="AU1480" i="3"/>
  <c r="AO1484" i="3"/>
  <c r="AU1484" i="3"/>
  <c r="AO1488" i="3"/>
  <c r="AU1488" i="3"/>
  <c r="AO1492" i="3"/>
  <c r="AU1492" i="3"/>
  <c r="AO1496" i="3"/>
  <c r="AU1496" i="3"/>
  <c r="AO1500" i="3"/>
  <c r="AU1500" i="3"/>
  <c r="AO1508" i="3"/>
  <c r="AU1508" i="3"/>
  <c r="AO1512" i="3"/>
  <c r="AU1512" i="3"/>
  <c r="AO1516" i="3"/>
  <c r="AU1516" i="3"/>
  <c r="AO1520" i="3"/>
  <c r="AU1520" i="3"/>
  <c r="AO1524" i="3"/>
  <c r="AU1524" i="3"/>
  <c r="AO1528" i="3"/>
  <c r="AU1528" i="3"/>
  <c r="AO1532" i="3"/>
  <c r="AU1532" i="3"/>
  <c r="AO1536" i="3"/>
  <c r="AU1536" i="3"/>
  <c r="AO1540" i="3"/>
  <c r="AU1540" i="3"/>
  <c r="AO1544" i="3"/>
  <c r="AU1544" i="3"/>
  <c r="AO1548" i="3"/>
  <c r="AU1548" i="3"/>
  <c r="AO1552" i="3"/>
  <c r="AU1552" i="3"/>
  <c r="AO1556" i="3"/>
  <c r="AU1556" i="3"/>
  <c r="AO1560" i="3"/>
  <c r="AU1560" i="3"/>
  <c r="AO1564" i="3"/>
  <c r="AU1564" i="3"/>
  <c r="AO1568" i="3"/>
  <c r="AU1568" i="3"/>
  <c r="AO1572" i="3"/>
  <c r="AU1572" i="3"/>
  <c r="AO1580" i="3"/>
  <c r="AU1580" i="3"/>
  <c r="AO1584" i="3"/>
  <c r="AU1584" i="3"/>
  <c r="AO1588" i="3"/>
  <c r="AU1588" i="3"/>
  <c r="AO1592" i="3"/>
  <c r="AU1592" i="3"/>
  <c r="AO1596" i="3"/>
  <c r="AU1596" i="3"/>
  <c r="AO1600" i="3"/>
  <c r="AU1600" i="3"/>
  <c r="AO1604" i="3"/>
  <c r="AU1604" i="3"/>
  <c r="AO1608" i="3"/>
  <c r="AU1608" i="3"/>
  <c r="AO1612" i="3"/>
  <c r="AU1612" i="3"/>
  <c r="AO1616" i="3"/>
  <c r="AU1616" i="3"/>
  <c r="AO1624" i="3"/>
  <c r="AU1624" i="3"/>
  <c r="AO1628" i="3"/>
  <c r="AU1628" i="3"/>
  <c r="AO1632" i="3"/>
  <c r="AU1632" i="3"/>
  <c r="AO1636" i="3"/>
  <c r="AU1636" i="3"/>
  <c r="AO1644" i="3"/>
  <c r="AU1644" i="3"/>
  <c r="AO1648" i="3"/>
  <c r="AU1648" i="3"/>
  <c r="AO1652" i="3"/>
  <c r="AU1652" i="3"/>
  <c r="AO1656" i="3"/>
  <c r="AU1656" i="3"/>
  <c r="AO1660" i="3"/>
  <c r="AU1660" i="3"/>
  <c r="AO1672" i="3"/>
  <c r="AU1672" i="3"/>
  <c r="AO1676" i="3"/>
  <c r="AU1676" i="3"/>
  <c r="AO1677" i="3"/>
  <c r="AU1677" i="3"/>
  <c r="AO1679" i="3"/>
  <c r="AU1679" i="3"/>
  <c r="AO1681" i="3"/>
  <c r="AU1681" i="3"/>
  <c r="AO1683" i="3"/>
  <c r="AU1683" i="3"/>
  <c r="AO1685" i="3"/>
  <c r="AU1685" i="3"/>
  <c r="AO1687" i="3"/>
  <c r="AU1687" i="3"/>
  <c r="AO1691" i="3"/>
  <c r="AU1691" i="3"/>
  <c r="AO1693" i="3"/>
  <c r="AU1693" i="3"/>
  <c r="AO1695" i="3"/>
  <c r="AU1695" i="3"/>
  <c r="AO1697" i="3"/>
  <c r="AU1697" i="3"/>
  <c r="AO1699" i="3"/>
  <c r="AU1699" i="3"/>
  <c r="AO1701" i="3"/>
  <c r="AU1701" i="3"/>
  <c r="AO1703" i="3"/>
  <c r="AU1703" i="3"/>
  <c r="AO1705" i="3"/>
  <c r="AU1705" i="3"/>
  <c r="AO1707" i="3"/>
  <c r="AU1707" i="3"/>
  <c r="AO1709" i="3"/>
  <c r="AU1709" i="3"/>
  <c r="AO1711" i="3"/>
  <c r="AU1711" i="3"/>
  <c r="AO1715" i="3"/>
  <c r="AU1715" i="3"/>
  <c r="AO1717" i="3"/>
  <c r="AU1717" i="3"/>
  <c r="AO1719" i="3"/>
  <c r="AU1719" i="3"/>
  <c r="AO1725" i="3"/>
  <c r="AU1725" i="3"/>
  <c r="AO1727" i="3"/>
  <c r="AU1727" i="3"/>
  <c r="AO1729" i="3"/>
  <c r="AU1729" i="3"/>
  <c r="AP2" i="3"/>
  <c r="AU2" i="3"/>
  <c r="AP6" i="3"/>
  <c r="AU6" i="3"/>
  <c r="AP10" i="3"/>
  <c r="AU10" i="3"/>
  <c r="AP14" i="3"/>
  <c r="AU14" i="3"/>
  <c r="AP18" i="3"/>
  <c r="AU18" i="3"/>
  <c r="AP26" i="3"/>
  <c r="AU26" i="3"/>
  <c r="AP30" i="3"/>
  <c r="AU30" i="3"/>
  <c r="AP34" i="3"/>
  <c r="AU34" i="3"/>
  <c r="AP38" i="3"/>
  <c r="AU38" i="3"/>
  <c r="AP46" i="3"/>
  <c r="AU46" i="3"/>
  <c r="AP50" i="3"/>
  <c r="AU50" i="3"/>
  <c r="AP54" i="3"/>
  <c r="AU54" i="3"/>
  <c r="AP58" i="3"/>
  <c r="AU58" i="3"/>
  <c r="AP62" i="3"/>
  <c r="AU62" i="3"/>
  <c r="AP66" i="3"/>
  <c r="AU66" i="3"/>
  <c r="AP78" i="3"/>
  <c r="AU78" i="3"/>
  <c r="AP82" i="3"/>
  <c r="AU82" i="3"/>
  <c r="AP86" i="3"/>
  <c r="AU86" i="3"/>
  <c r="AP94" i="3"/>
  <c r="AU94" i="3"/>
  <c r="AP98" i="3"/>
  <c r="AU98" i="3"/>
  <c r="AP106" i="3"/>
  <c r="AU106" i="3"/>
  <c r="AP118" i="3"/>
  <c r="AU118" i="3"/>
  <c r="AP122" i="3"/>
  <c r="AU122" i="3"/>
  <c r="AP126" i="3"/>
  <c r="AU126" i="3"/>
  <c r="AP130" i="3"/>
  <c r="AU130" i="3"/>
  <c r="AP138" i="3"/>
  <c r="AU138" i="3"/>
  <c r="AP142" i="3"/>
  <c r="AU142" i="3"/>
  <c r="AP146" i="3"/>
  <c r="AU146" i="3"/>
  <c r="AP150" i="3"/>
  <c r="AU150" i="3"/>
  <c r="AP154" i="3"/>
  <c r="AU154" i="3"/>
  <c r="AP162" i="3"/>
  <c r="AU162" i="3"/>
  <c r="AP166" i="3"/>
  <c r="AU166" i="3"/>
  <c r="AP170" i="3"/>
  <c r="AU170" i="3"/>
  <c r="AP174" i="3"/>
  <c r="AU174" i="3"/>
  <c r="AP178" i="3"/>
  <c r="AU178" i="3"/>
  <c r="AP182" i="3"/>
  <c r="AU182" i="3"/>
  <c r="AP186" i="3"/>
  <c r="AU186" i="3"/>
  <c r="AP190" i="3"/>
  <c r="AU190" i="3"/>
  <c r="AP198" i="3"/>
  <c r="AU198" i="3"/>
  <c r="AP202" i="3"/>
  <c r="AU202" i="3"/>
  <c r="AP206" i="3"/>
  <c r="AU206" i="3"/>
  <c r="AP210" i="3"/>
  <c r="AU210" i="3"/>
  <c r="AP214" i="3"/>
  <c r="AU214" i="3"/>
  <c r="AP222" i="3"/>
  <c r="AU222" i="3"/>
  <c r="AP226" i="3"/>
  <c r="AU226" i="3"/>
  <c r="AP230" i="3"/>
  <c r="AU230" i="3"/>
  <c r="AP234" i="3"/>
  <c r="AU234" i="3"/>
  <c r="AP238" i="3"/>
  <c r="AU238" i="3"/>
  <c r="AP242" i="3"/>
  <c r="AU242" i="3"/>
  <c r="AP246" i="3"/>
  <c r="AU246" i="3"/>
  <c r="AP250" i="3"/>
  <c r="AU250" i="3"/>
  <c r="AP254" i="3"/>
  <c r="AU254" i="3"/>
  <c r="AP258" i="3"/>
  <c r="AU258" i="3"/>
  <c r="AP266" i="3"/>
  <c r="AU266" i="3"/>
  <c r="AP270" i="3"/>
  <c r="AU270" i="3"/>
  <c r="AP278" i="3"/>
  <c r="AU278" i="3"/>
  <c r="AP282" i="3"/>
  <c r="AU282" i="3"/>
  <c r="AP286" i="3"/>
  <c r="AU286" i="3"/>
  <c r="AP294" i="3"/>
  <c r="AU294" i="3"/>
  <c r="AP298" i="3"/>
  <c r="AU298" i="3"/>
  <c r="AP302" i="3"/>
  <c r="AU302" i="3"/>
  <c r="AP310" i="3"/>
  <c r="AU310" i="3"/>
  <c r="AP314" i="3"/>
  <c r="AU314" i="3"/>
  <c r="AP322" i="3"/>
  <c r="AU322" i="3"/>
  <c r="AP330" i="3"/>
  <c r="AU330" i="3"/>
  <c r="AP334" i="3"/>
  <c r="AU334" i="3"/>
  <c r="AP338" i="3"/>
  <c r="AU338" i="3"/>
  <c r="AP342" i="3"/>
  <c r="AU342" i="3"/>
  <c r="AP346" i="3"/>
  <c r="AU346" i="3"/>
  <c r="AP354" i="3"/>
  <c r="AU354" i="3"/>
  <c r="AP358" i="3"/>
  <c r="AU358" i="3"/>
  <c r="AP366" i="3"/>
  <c r="AU366" i="3"/>
  <c r="AP370" i="3"/>
  <c r="AU370" i="3"/>
  <c r="AP374" i="3"/>
  <c r="AU374" i="3"/>
  <c r="AP378" i="3"/>
  <c r="AU378" i="3"/>
  <c r="AP382" i="3"/>
  <c r="AU382" i="3"/>
  <c r="AP386" i="3"/>
  <c r="AU386" i="3"/>
  <c r="AP390" i="3"/>
  <c r="AU390" i="3"/>
  <c r="AP394" i="3"/>
  <c r="AU394" i="3"/>
  <c r="AP398" i="3"/>
  <c r="AU398" i="3"/>
  <c r="AP402" i="3"/>
  <c r="AU402" i="3"/>
  <c r="AP406" i="3"/>
  <c r="AU406" i="3"/>
  <c r="AP410" i="3"/>
  <c r="AU410" i="3"/>
  <c r="AP414" i="3"/>
  <c r="AU414" i="3"/>
  <c r="AP418" i="3"/>
  <c r="AU418" i="3"/>
  <c r="AP422" i="3"/>
  <c r="AU422" i="3"/>
  <c r="AP430" i="3"/>
  <c r="AU430" i="3"/>
  <c r="AP434" i="3"/>
  <c r="AU434" i="3"/>
  <c r="AP442" i="3"/>
  <c r="AU442" i="3"/>
  <c r="AP446" i="3"/>
  <c r="AU446" i="3"/>
  <c r="AP450" i="3"/>
  <c r="AU450" i="3"/>
  <c r="AP454" i="3"/>
  <c r="AU454" i="3"/>
  <c r="AP458" i="3"/>
  <c r="AU458" i="3"/>
  <c r="AP462" i="3"/>
  <c r="AU462" i="3"/>
  <c r="AP466" i="3"/>
  <c r="AU466" i="3"/>
  <c r="AP470" i="3"/>
  <c r="AU470" i="3"/>
  <c r="AP482" i="3"/>
  <c r="AU482" i="3"/>
  <c r="AP486" i="3"/>
  <c r="AU486" i="3"/>
  <c r="AP490" i="3"/>
  <c r="AU490" i="3"/>
  <c r="AP494" i="3"/>
  <c r="AU494" i="3"/>
  <c r="AP498" i="3"/>
  <c r="AU498" i="3"/>
  <c r="AP502" i="3"/>
  <c r="AU502" i="3"/>
  <c r="AP506" i="3"/>
  <c r="AU506" i="3"/>
  <c r="AP510" i="3"/>
  <c r="AU510" i="3"/>
  <c r="AP514" i="3"/>
  <c r="AU514" i="3"/>
  <c r="AP522" i="3"/>
  <c r="AU522" i="3"/>
  <c r="AP534" i="3"/>
  <c r="AU534" i="3"/>
  <c r="AP538" i="3"/>
  <c r="AU538" i="3"/>
  <c r="AP542" i="3"/>
  <c r="AU542" i="3"/>
  <c r="AP546" i="3"/>
  <c r="AU546" i="3"/>
  <c r="AP550" i="3"/>
  <c r="AU550" i="3"/>
  <c r="AP554" i="3"/>
  <c r="AU554" i="3"/>
  <c r="AP558" i="3"/>
  <c r="AU558" i="3"/>
  <c r="AP562" i="3"/>
  <c r="AU562" i="3"/>
  <c r="AP566" i="3"/>
  <c r="AU566" i="3"/>
  <c r="AP570" i="3"/>
  <c r="AU570" i="3"/>
  <c r="AP574" i="3"/>
  <c r="AU574" i="3"/>
  <c r="AP582" i="3"/>
  <c r="AU582" i="3"/>
  <c r="AP586" i="3"/>
  <c r="AU586" i="3"/>
  <c r="AP590" i="3"/>
  <c r="AU590" i="3"/>
  <c r="AP594" i="3"/>
  <c r="AU594" i="3"/>
  <c r="AP598" i="3"/>
  <c r="AU598" i="3"/>
  <c r="AP602" i="3"/>
  <c r="AU602" i="3"/>
  <c r="AP606" i="3"/>
  <c r="AU606" i="3"/>
  <c r="AP610" i="3"/>
  <c r="AU610" i="3"/>
  <c r="AP614" i="3"/>
  <c r="AU614" i="3"/>
  <c r="AP618" i="3"/>
  <c r="AU618" i="3"/>
  <c r="AP622" i="3"/>
  <c r="AU622" i="3"/>
  <c r="AP626" i="3"/>
  <c r="AU626" i="3"/>
  <c r="AP630" i="3"/>
  <c r="AU630" i="3"/>
  <c r="AP634" i="3"/>
  <c r="AU634" i="3"/>
  <c r="AP642" i="3"/>
  <c r="AU642" i="3"/>
  <c r="AP646" i="3"/>
  <c r="AU646" i="3"/>
  <c r="AP650" i="3"/>
  <c r="AU650" i="3"/>
  <c r="AP654" i="3"/>
  <c r="AU654" i="3"/>
  <c r="AP658" i="3"/>
  <c r="AU658" i="3"/>
  <c r="AP666" i="3"/>
  <c r="AU666" i="3"/>
  <c r="AP670" i="3"/>
  <c r="AU670" i="3"/>
  <c r="AP674" i="3"/>
  <c r="AU674" i="3"/>
  <c r="AP678" i="3"/>
  <c r="AU678" i="3"/>
  <c r="AP682" i="3"/>
  <c r="AU682" i="3"/>
  <c r="AP686" i="3"/>
  <c r="AU686" i="3"/>
  <c r="AP690" i="3"/>
  <c r="AU690" i="3"/>
  <c r="AP694" i="3"/>
  <c r="AU694" i="3"/>
  <c r="AP702" i="3"/>
  <c r="AU702" i="3"/>
  <c r="AP706" i="3"/>
  <c r="AU706" i="3"/>
  <c r="AP710" i="3"/>
  <c r="AU710" i="3"/>
  <c r="AP714" i="3"/>
  <c r="AU714" i="3"/>
  <c r="AP718" i="3"/>
  <c r="AU718" i="3"/>
  <c r="AP722" i="3"/>
  <c r="AU722" i="3"/>
  <c r="AP734" i="3"/>
  <c r="AU734" i="3"/>
  <c r="AP738" i="3"/>
  <c r="AU738" i="3"/>
  <c r="AO745" i="3"/>
  <c r="AU745" i="3"/>
  <c r="AO749" i="3"/>
  <c r="AU749" i="3"/>
  <c r="AO757" i="3"/>
  <c r="AU757" i="3"/>
  <c r="AO761" i="3"/>
  <c r="AU761" i="3"/>
  <c r="AO765" i="3"/>
  <c r="AU765" i="3"/>
  <c r="AO769" i="3"/>
  <c r="AU769" i="3"/>
  <c r="AO777" i="3"/>
  <c r="AU777" i="3"/>
  <c r="AO781" i="3"/>
  <c r="AU781" i="3"/>
  <c r="AO785" i="3"/>
  <c r="AU785" i="3"/>
  <c r="AO789" i="3"/>
  <c r="AU789" i="3"/>
  <c r="AO793" i="3"/>
  <c r="AU793" i="3"/>
  <c r="AO801" i="3"/>
  <c r="AU801" i="3"/>
  <c r="AO805" i="3"/>
  <c r="AU805" i="3"/>
  <c r="AO809" i="3"/>
  <c r="AU809" i="3"/>
  <c r="AO813" i="3"/>
  <c r="AU813" i="3"/>
  <c r="AO817" i="3"/>
  <c r="AU817" i="3"/>
  <c r="AO821" i="3"/>
  <c r="AU821" i="3"/>
  <c r="AO825" i="3"/>
  <c r="AU825" i="3"/>
  <c r="AO829" i="3"/>
  <c r="AU829" i="3"/>
  <c r="AO833" i="3"/>
  <c r="AU833" i="3"/>
  <c r="AO841" i="3"/>
  <c r="AU841" i="3"/>
  <c r="AO845" i="3"/>
  <c r="AU845" i="3"/>
  <c r="AO849" i="3"/>
  <c r="AU849" i="3"/>
  <c r="AO869" i="3"/>
  <c r="AU869" i="3"/>
  <c r="AO885" i="3"/>
  <c r="AU885" i="3"/>
  <c r="AO893" i="3"/>
  <c r="AU893" i="3"/>
  <c r="AO897" i="3"/>
  <c r="AU897" i="3"/>
  <c r="AO901" i="3"/>
  <c r="AU901" i="3"/>
  <c r="AO905" i="3"/>
  <c r="AU905" i="3"/>
  <c r="AO913" i="3"/>
  <c r="AU913" i="3"/>
  <c r="AO925" i="3"/>
  <c r="AU925" i="3"/>
  <c r="AO933" i="3"/>
  <c r="AU933" i="3"/>
  <c r="AO937" i="3"/>
  <c r="AU937" i="3"/>
  <c r="AO941" i="3"/>
  <c r="AU941" i="3"/>
  <c r="AO945" i="3"/>
  <c r="AU945" i="3"/>
  <c r="AO949" i="3"/>
  <c r="AU949" i="3"/>
  <c r="AO953" i="3"/>
  <c r="AU953" i="3"/>
  <c r="AO957" i="3"/>
  <c r="AU957" i="3"/>
  <c r="AO961" i="3"/>
  <c r="AU961" i="3"/>
  <c r="AO965" i="3"/>
  <c r="AU965" i="3"/>
  <c r="AO969" i="3"/>
  <c r="AU969" i="3"/>
  <c r="AO977" i="3"/>
  <c r="AU977" i="3"/>
  <c r="AO989" i="3"/>
  <c r="AU989" i="3"/>
  <c r="AO993" i="3"/>
  <c r="AU993" i="3"/>
  <c r="AO997" i="3"/>
  <c r="AU997" i="3"/>
  <c r="AO1001" i="3"/>
  <c r="AU1001" i="3"/>
  <c r="AO1005" i="3"/>
  <c r="AU1005" i="3"/>
  <c r="AO1013" i="3"/>
  <c r="AU1013" i="3"/>
  <c r="AO1017" i="3"/>
  <c r="AU1017" i="3"/>
  <c r="AO1021" i="3"/>
  <c r="AU1021" i="3"/>
  <c r="AO1025" i="3"/>
  <c r="AU1025" i="3"/>
  <c r="AO1029" i="3"/>
  <c r="AU1029" i="3"/>
  <c r="AO1037" i="3"/>
  <c r="AU1037" i="3"/>
  <c r="AO1041" i="3"/>
  <c r="AU1041" i="3"/>
  <c r="AO1049" i="3"/>
  <c r="AU1049" i="3"/>
  <c r="AO1053" i="3"/>
  <c r="AU1053" i="3"/>
  <c r="AO1057" i="3"/>
  <c r="AU1057" i="3"/>
  <c r="AO1065" i="3"/>
  <c r="AU1065" i="3"/>
  <c r="AO1069" i="3"/>
  <c r="AU1069" i="3"/>
  <c r="AO1073" i="3"/>
  <c r="AU1073" i="3"/>
  <c r="AO1077" i="3"/>
  <c r="AU1077" i="3"/>
  <c r="AO1081" i="3"/>
  <c r="AU1081" i="3"/>
  <c r="AO1085" i="3"/>
  <c r="AU1085" i="3"/>
  <c r="AO1089" i="3"/>
  <c r="AU1089" i="3"/>
  <c r="AO1093" i="3"/>
  <c r="AU1093" i="3"/>
  <c r="AO1097" i="3"/>
  <c r="AU1097" i="3"/>
  <c r="AO1101" i="3"/>
  <c r="AU1101" i="3"/>
  <c r="AO1105" i="3"/>
  <c r="AU1105" i="3"/>
  <c r="AO1109" i="3"/>
  <c r="AU1109" i="3"/>
  <c r="AO1121" i="3"/>
  <c r="AU1121" i="3"/>
  <c r="AO1125" i="3"/>
  <c r="AU1125" i="3"/>
  <c r="AO1129" i="3"/>
  <c r="AU1129" i="3"/>
  <c r="AO1133" i="3"/>
  <c r="AU1133" i="3"/>
  <c r="AO1137" i="3"/>
  <c r="AU1137" i="3"/>
  <c r="AO1141" i="3"/>
  <c r="AU1141" i="3"/>
  <c r="AO1149" i="3"/>
  <c r="AU1149" i="3"/>
  <c r="AO1157" i="3"/>
  <c r="AU1157" i="3"/>
  <c r="AO1165" i="3"/>
  <c r="AU1165" i="3"/>
  <c r="AO1169" i="3"/>
  <c r="AU1169" i="3"/>
  <c r="AO1181" i="3"/>
  <c r="AU1181" i="3"/>
  <c r="AO1185" i="3"/>
  <c r="AU1185" i="3"/>
  <c r="AO1189" i="3"/>
  <c r="AU1189" i="3"/>
  <c r="AO1201" i="3"/>
  <c r="AU1201" i="3"/>
  <c r="AO1205" i="3"/>
  <c r="AU1205" i="3"/>
  <c r="AO1209" i="3"/>
  <c r="AU1209" i="3"/>
  <c r="AO1213" i="3"/>
  <c r="AU1213" i="3"/>
  <c r="AO1221" i="3"/>
  <c r="AU1221" i="3"/>
  <c r="AO1225" i="3"/>
  <c r="AU1225" i="3"/>
  <c r="AO1229" i="3"/>
  <c r="AU1229" i="3"/>
  <c r="AO1233" i="3"/>
  <c r="AU1233" i="3"/>
  <c r="AO1237" i="3"/>
  <c r="AU1237" i="3"/>
  <c r="AO1241" i="3"/>
  <c r="AU1241" i="3"/>
  <c r="AO1245" i="3"/>
  <c r="AU1245" i="3"/>
  <c r="AO1249" i="3"/>
  <c r="AU1249" i="3"/>
  <c r="AO1257" i="3"/>
  <c r="AU1257" i="3"/>
  <c r="AO1261" i="3"/>
  <c r="AU1261" i="3"/>
  <c r="AO1269" i="3"/>
  <c r="AU1269" i="3"/>
  <c r="AO1273" i="3"/>
  <c r="AU1273" i="3"/>
  <c r="AO1277" i="3"/>
  <c r="AU1277" i="3"/>
  <c r="AO1281" i="3"/>
  <c r="AU1281" i="3"/>
  <c r="AO1285" i="3"/>
  <c r="AU1285" i="3"/>
  <c r="AO1289" i="3"/>
  <c r="AU1289" i="3"/>
  <c r="AO1297" i="3"/>
  <c r="AU1297" i="3"/>
  <c r="AO1305" i="3"/>
  <c r="AU1305" i="3"/>
  <c r="AO1309" i="3"/>
  <c r="AU1309" i="3"/>
  <c r="AO1317" i="3"/>
  <c r="AU1317" i="3"/>
  <c r="AO1321" i="3"/>
  <c r="AU1321" i="3"/>
  <c r="AO1329" i="3"/>
  <c r="AU1329" i="3"/>
  <c r="AO1333" i="3"/>
  <c r="AU1333" i="3"/>
  <c r="AO1337" i="3"/>
  <c r="AU1337" i="3"/>
  <c r="AO1345" i="3"/>
  <c r="AU1345" i="3"/>
  <c r="AO1349" i="3"/>
  <c r="AU1349" i="3"/>
  <c r="AO1353" i="3"/>
  <c r="AU1353" i="3"/>
  <c r="AO1357" i="3"/>
  <c r="AU1357" i="3"/>
  <c r="AO1365" i="3"/>
  <c r="AU1365" i="3"/>
  <c r="AO1369" i="3"/>
  <c r="AU1369" i="3"/>
  <c r="AO1373" i="3"/>
  <c r="AU1373" i="3"/>
  <c r="AO1377" i="3"/>
  <c r="AU1377" i="3"/>
  <c r="AO1381" i="3"/>
  <c r="AU1381" i="3"/>
  <c r="AO1385" i="3"/>
  <c r="AU1385" i="3"/>
  <c r="AO1389" i="3"/>
  <c r="AU1389" i="3"/>
  <c r="AO1393" i="3"/>
  <c r="AU1393" i="3"/>
  <c r="AO1397" i="3"/>
  <c r="AU1397" i="3"/>
  <c r="AO1401" i="3"/>
  <c r="AU1401" i="3"/>
  <c r="AO1405" i="3"/>
  <c r="AU1405" i="3"/>
  <c r="AO1409" i="3"/>
  <c r="AU1409" i="3"/>
  <c r="AO1413" i="3"/>
  <c r="AU1413" i="3"/>
  <c r="AO1417" i="3"/>
  <c r="AU1417" i="3"/>
  <c r="AP1421" i="3"/>
  <c r="AU1421" i="3"/>
  <c r="AP1425" i="3"/>
  <c r="AU1425" i="3"/>
  <c r="AP1429" i="3"/>
  <c r="AU1429" i="3"/>
  <c r="AP1433" i="3"/>
  <c r="AU1433" i="3"/>
  <c r="AP1437" i="3"/>
  <c r="AU1437" i="3"/>
  <c r="AP1441" i="3"/>
  <c r="AU1441" i="3"/>
  <c r="AP1445" i="3"/>
  <c r="AU1445" i="3"/>
  <c r="AP1453" i="3"/>
  <c r="AU1453" i="3"/>
  <c r="AP1457" i="3"/>
  <c r="AU1457" i="3"/>
  <c r="AP1461" i="3"/>
  <c r="AU1461" i="3"/>
  <c r="AP1465" i="3"/>
  <c r="AU1465" i="3"/>
  <c r="AP1469" i="3"/>
  <c r="AU1469" i="3"/>
  <c r="AP1473" i="3"/>
  <c r="AU1473" i="3"/>
  <c r="AP1477" i="3"/>
  <c r="AU1477" i="3"/>
  <c r="AP1481" i="3"/>
  <c r="AU1481" i="3"/>
  <c r="AP1485" i="3"/>
  <c r="AU1485" i="3"/>
  <c r="AP1489" i="3"/>
  <c r="AU1489" i="3"/>
  <c r="AP1493" i="3"/>
  <c r="AU1493" i="3"/>
  <c r="AP1501" i="3"/>
  <c r="AU1501" i="3"/>
  <c r="AP1505" i="3"/>
  <c r="AU1505" i="3"/>
  <c r="AP1509" i="3"/>
  <c r="AU1509" i="3"/>
  <c r="AP1513" i="3"/>
  <c r="AU1513" i="3"/>
  <c r="AP1517" i="3"/>
  <c r="AU1517" i="3"/>
  <c r="AP1521" i="3"/>
  <c r="AU1521" i="3"/>
  <c r="AP1529" i="3"/>
  <c r="AU1529" i="3"/>
  <c r="AP1533" i="3"/>
  <c r="AU1533" i="3"/>
  <c r="AP1537" i="3"/>
  <c r="AU1537" i="3"/>
  <c r="AP1541" i="3"/>
  <c r="AU1541" i="3"/>
  <c r="AP1553" i="3"/>
  <c r="AU1553" i="3"/>
  <c r="AP1557" i="3"/>
  <c r="AU1557" i="3"/>
  <c r="AP1565" i="3"/>
  <c r="AU1565" i="3"/>
  <c r="AP1569" i="3"/>
  <c r="AU1569" i="3"/>
  <c r="AP1573" i="3"/>
  <c r="AU1573" i="3"/>
  <c r="AP1577" i="3"/>
  <c r="AU1577" i="3"/>
  <c r="AP1581" i="3"/>
  <c r="AU1581" i="3"/>
  <c r="AP1585" i="3"/>
  <c r="AU1585" i="3"/>
  <c r="AP1589" i="3"/>
  <c r="AU1589" i="3"/>
  <c r="AP1593" i="3"/>
  <c r="AU1593" i="3"/>
  <c r="AP1605" i="3"/>
  <c r="AU1605" i="3"/>
  <c r="AP1609" i="3"/>
  <c r="AU1609" i="3"/>
  <c r="AP1613" i="3"/>
  <c r="AU1613" i="3"/>
  <c r="AP1621" i="3"/>
  <c r="AU1621" i="3"/>
  <c r="AP1625" i="3"/>
  <c r="AU1625" i="3"/>
  <c r="AP1629" i="3"/>
  <c r="AU1629" i="3"/>
  <c r="AP1633" i="3"/>
  <c r="AU1633" i="3"/>
  <c r="AP1637" i="3"/>
  <c r="AU1637" i="3"/>
  <c r="AP1641" i="3"/>
  <c r="AU1641" i="3"/>
  <c r="AP1645" i="3"/>
  <c r="AU1645" i="3"/>
  <c r="AP1653" i="3"/>
  <c r="AU1653" i="3"/>
  <c r="AP1657" i="3"/>
  <c r="AU1657" i="3"/>
  <c r="AP1661" i="3"/>
  <c r="AU1661" i="3"/>
  <c r="AP1665" i="3"/>
  <c r="AU1665" i="3"/>
  <c r="AP1669" i="3"/>
  <c r="AU1669" i="3"/>
  <c r="AP1673" i="3"/>
  <c r="AU1673" i="3"/>
  <c r="AP1677" i="3"/>
  <c r="AP1679" i="3"/>
  <c r="AP1681" i="3"/>
  <c r="AP1683" i="3"/>
  <c r="AP1685" i="3"/>
  <c r="AP1687" i="3"/>
  <c r="AP1689" i="3"/>
  <c r="AU1689" i="3"/>
  <c r="AP1691" i="3"/>
  <c r="AP1693" i="3"/>
  <c r="AP1695" i="3"/>
  <c r="AP1697" i="3"/>
  <c r="AP1699" i="3"/>
  <c r="AP1701" i="3"/>
  <c r="AP1703" i="3"/>
  <c r="AP1705" i="3"/>
  <c r="AP1707" i="3"/>
  <c r="AP1709" i="3"/>
  <c r="AO3" i="3"/>
  <c r="AU3" i="3"/>
  <c r="AO7" i="3"/>
  <c r="AU7" i="3"/>
  <c r="AO11" i="3"/>
  <c r="AU11" i="3"/>
  <c r="AO15" i="3"/>
  <c r="AU15" i="3"/>
  <c r="AO19" i="3"/>
  <c r="AU19" i="3"/>
  <c r="AO23" i="3"/>
  <c r="AU23" i="3"/>
  <c r="AO27" i="3"/>
  <c r="AU27" i="3"/>
  <c r="AO35" i="3"/>
  <c r="AU35" i="3"/>
  <c r="AO39" i="3"/>
  <c r="AU39" i="3"/>
  <c r="AO43" i="3"/>
  <c r="AU43" i="3"/>
  <c r="AO47" i="3"/>
  <c r="AU47" i="3"/>
  <c r="AO63" i="3"/>
  <c r="AU63" i="3"/>
  <c r="AO67" i="3"/>
  <c r="AU67" i="3"/>
  <c r="AO71" i="3"/>
  <c r="AU71" i="3"/>
  <c r="AO75" i="3"/>
  <c r="AU75" i="3"/>
  <c r="AO79" i="3"/>
  <c r="AU79" i="3"/>
  <c r="AO83" i="3"/>
  <c r="AU83" i="3"/>
  <c r="AO87" i="3"/>
  <c r="AU87" i="3"/>
  <c r="AO91" i="3"/>
  <c r="AU91" i="3"/>
  <c r="AO95" i="3"/>
  <c r="AU95" i="3"/>
  <c r="AO99" i="3"/>
  <c r="AU99" i="3"/>
  <c r="AO103" i="3"/>
  <c r="AU103" i="3"/>
  <c r="AO107" i="3"/>
  <c r="AU107" i="3"/>
  <c r="AO115" i="3"/>
  <c r="AU115" i="3"/>
  <c r="AO123" i="3"/>
  <c r="AU123" i="3"/>
  <c r="AO127" i="3"/>
  <c r="AU127" i="3"/>
  <c r="AO131" i="3"/>
  <c r="AU131" i="3"/>
  <c r="AO135" i="3"/>
  <c r="AU135" i="3"/>
  <c r="AO139" i="3"/>
  <c r="AU139" i="3"/>
  <c r="AO143" i="3"/>
  <c r="AU143" i="3"/>
  <c r="AO147" i="3"/>
  <c r="AU147" i="3"/>
  <c r="AO151" i="3"/>
  <c r="AU151" i="3"/>
  <c r="AO155" i="3"/>
  <c r="AU155" i="3"/>
  <c r="AO159" i="3"/>
  <c r="AU159" i="3"/>
  <c r="AO163" i="3"/>
  <c r="AU163" i="3"/>
  <c r="AO167" i="3"/>
  <c r="AU167" i="3"/>
  <c r="AO171" i="3"/>
  <c r="AU171" i="3"/>
  <c r="AO179" i="3"/>
  <c r="AU179" i="3"/>
  <c r="AO183" i="3"/>
  <c r="AU183" i="3"/>
  <c r="AO187" i="3"/>
  <c r="AU187" i="3"/>
  <c r="AO191" i="3"/>
  <c r="AU191" i="3"/>
  <c r="AO195" i="3"/>
  <c r="AU195" i="3"/>
  <c r="AO199" i="3"/>
  <c r="AU199" i="3"/>
  <c r="AO203" i="3"/>
  <c r="AU203" i="3"/>
  <c r="AO207" i="3"/>
  <c r="AU207" i="3"/>
  <c r="AO211" i="3"/>
  <c r="AU211" i="3"/>
  <c r="AO215" i="3"/>
  <c r="AU215" i="3"/>
  <c r="AO219" i="3"/>
  <c r="AU219" i="3"/>
  <c r="AO223" i="3"/>
  <c r="AU223" i="3"/>
  <c r="AO227" i="3"/>
  <c r="AU227" i="3"/>
  <c r="AO231" i="3"/>
  <c r="AU231" i="3"/>
  <c r="AO235" i="3"/>
  <c r="AU235" i="3"/>
  <c r="AO243" i="3"/>
  <c r="AU243" i="3"/>
  <c r="AO247" i="3"/>
  <c r="AU247" i="3"/>
  <c r="AO251" i="3"/>
  <c r="AU251" i="3"/>
  <c r="AO255" i="3"/>
  <c r="AU255" i="3"/>
  <c r="AO259" i="3"/>
  <c r="AU259" i="3"/>
  <c r="AO271" i="3"/>
  <c r="AU271" i="3"/>
  <c r="AO275" i="3"/>
  <c r="AU275" i="3"/>
  <c r="AO279" i="3"/>
  <c r="AU279" i="3"/>
  <c r="AO283" i="3"/>
  <c r="AU283" i="3"/>
  <c r="AO287" i="3"/>
  <c r="AU287" i="3"/>
  <c r="AO291" i="3"/>
  <c r="AU291" i="3"/>
  <c r="AO295" i="3"/>
  <c r="AU295" i="3"/>
  <c r="AO299" i="3"/>
  <c r="AU299" i="3"/>
  <c r="AO303" i="3"/>
  <c r="AU303" i="3"/>
  <c r="AO307" i="3"/>
  <c r="AU307" i="3"/>
  <c r="AO311" i="3"/>
  <c r="AU311" i="3"/>
  <c r="AO315" i="3"/>
  <c r="AU315" i="3"/>
  <c r="AO319" i="3"/>
  <c r="AU319" i="3"/>
  <c r="AO327" i="3"/>
  <c r="AU327" i="3"/>
  <c r="AO335" i="3"/>
  <c r="AU335" i="3"/>
  <c r="AO339" i="3"/>
  <c r="AU339" i="3"/>
  <c r="AO343" i="3"/>
  <c r="AU343" i="3"/>
  <c r="AO347" i="3"/>
  <c r="AU347" i="3"/>
  <c r="AO359" i="3"/>
  <c r="AU359" i="3"/>
  <c r="AO363" i="3"/>
  <c r="AU363" i="3"/>
  <c r="AO367" i="3"/>
  <c r="AU367" i="3"/>
  <c r="AO371" i="3"/>
  <c r="AU371" i="3"/>
  <c r="AO375" i="3"/>
  <c r="AU375" i="3"/>
  <c r="AO379" i="3"/>
  <c r="AU379" i="3"/>
  <c r="AO387" i="3"/>
  <c r="AU387" i="3"/>
  <c r="AO391" i="3"/>
  <c r="AU391" i="3"/>
  <c r="AO395" i="3"/>
  <c r="AU395" i="3"/>
  <c r="AO399" i="3"/>
  <c r="AU399" i="3"/>
  <c r="AO407" i="3"/>
  <c r="AU407" i="3"/>
  <c r="AO411" i="3"/>
  <c r="AU411" i="3"/>
  <c r="AO415" i="3"/>
  <c r="AU415" i="3"/>
  <c r="AO419" i="3"/>
  <c r="AU419" i="3"/>
  <c r="AO423" i="3"/>
  <c r="AU423" i="3"/>
  <c r="AO431" i="3"/>
  <c r="AU431" i="3"/>
  <c r="AO435" i="3"/>
  <c r="AU435" i="3"/>
  <c r="AO439" i="3"/>
  <c r="AU439" i="3"/>
  <c r="AO443" i="3"/>
  <c r="AU443" i="3"/>
  <c r="AO451" i="3"/>
  <c r="AU451" i="3"/>
  <c r="AO455" i="3"/>
  <c r="AU455" i="3"/>
  <c r="AO459" i="3"/>
  <c r="AU459" i="3"/>
  <c r="AO463" i="3"/>
  <c r="AU463" i="3"/>
  <c r="AO467" i="3"/>
  <c r="AU467" i="3"/>
  <c r="AO471" i="3"/>
  <c r="AU471" i="3"/>
  <c r="AO475" i="3"/>
  <c r="AU475" i="3"/>
  <c r="AO479" i="3"/>
  <c r="AU479" i="3"/>
  <c r="AO487" i="3"/>
  <c r="AU487" i="3"/>
  <c r="AO491" i="3"/>
  <c r="AU491" i="3"/>
  <c r="AO495" i="3"/>
  <c r="AU495" i="3"/>
  <c r="AO499" i="3"/>
  <c r="AU499" i="3"/>
  <c r="AO503" i="3"/>
  <c r="AU503" i="3"/>
  <c r="AO507" i="3"/>
  <c r="AU507" i="3"/>
  <c r="AO511" i="3"/>
  <c r="AU511" i="3"/>
  <c r="AO515" i="3"/>
  <c r="AU515" i="3"/>
  <c r="AO527" i="3"/>
  <c r="AU527" i="3"/>
  <c r="AO531" i="3"/>
  <c r="AU531" i="3"/>
  <c r="AO539" i="3"/>
  <c r="AU539" i="3"/>
  <c r="AO543" i="3"/>
  <c r="AU543" i="3"/>
  <c r="AO547" i="3"/>
  <c r="AU547" i="3"/>
  <c r="AO551" i="3"/>
  <c r="AU551" i="3"/>
  <c r="AO559" i="3"/>
  <c r="AU559" i="3"/>
  <c r="AO563" i="3"/>
  <c r="AU563" i="3"/>
  <c r="AO567" i="3"/>
  <c r="AU567" i="3"/>
  <c r="AO575" i="3"/>
  <c r="AU575" i="3"/>
  <c r="AO579" i="3"/>
  <c r="AU579" i="3"/>
  <c r="AO583" i="3"/>
  <c r="AU583" i="3"/>
  <c r="AO587" i="3"/>
  <c r="AU587" i="3"/>
  <c r="AO591" i="3"/>
  <c r="AU591" i="3"/>
  <c r="AO599" i="3"/>
  <c r="AU599" i="3"/>
  <c r="AO603" i="3"/>
  <c r="AU603" i="3"/>
  <c r="AO607" i="3"/>
  <c r="AU607" i="3"/>
  <c r="AO611" i="3"/>
  <c r="AU611" i="3"/>
  <c r="AO615" i="3"/>
  <c r="AU615" i="3"/>
  <c r="AO619" i="3"/>
  <c r="AU619" i="3"/>
  <c r="AO623" i="3"/>
  <c r="AU623" i="3"/>
  <c r="AO631" i="3"/>
  <c r="AU631" i="3"/>
  <c r="AO635" i="3"/>
  <c r="AU635" i="3"/>
  <c r="AO639" i="3"/>
  <c r="AU639" i="3"/>
  <c r="AO643" i="3"/>
  <c r="AU643" i="3"/>
  <c r="AO647" i="3"/>
  <c r="AU647" i="3"/>
  <c r="AO651" i="3"/>
  <c r="AU651" i="3"/>
  <c r="AO655" i="3"/>
  <c r="AU655" i="3"/>
  <c r="AO659" i="3"/>
  <c r="AU659" i="3"/>
  <c r="AO663" i="3"/>
  <c r="AU663" i="3"/>
  <c r="AO667" i="3"/>
  <c r="AU667" i="3"/>
  <c r="AO671" i="3"/>
  <c r="AU671" i="3"/>
  <c r="AO675" i="3"/>
  <c r="AU675" i="3"/>
  <c r="AO683" i="3"/>
  <c r="AU683" i="3"/>
  <c r="AO687" i="3"/>
  <c r="AU687" i="3"/>
  <c r="AO695" i="3"/>
  <c r="AU695" i="3"/>
  <c r="AO699" i="3"/>
  <c r="AU699" i="3"/>
  <c r="AO703" i="3"/>
  <c r="AU703" i="3"/>
  <c r="AO707" i="3"/>
  <c r="AU707" i="3"/>
  <c r="AO715" i="3"/>
  <c r="AU715" i="3"/>
  <c r="AO727" i="3"/>
  <c r="AU727" i="3"/>
  <c r="AO731" i="3"/>
  <c r="AU731" i="3"/>
  <c r="AO735" i="3"/>
  <c r="AU735" i="3"/>
  <c r="AP742" i="3"/>
  <c r="AU742" i="3"/>
  <c r="AP746" i="3"/>
  <c r="AU746" i="3"/>
  <c r="AP754" i="3"/>
  <c r="AU754" i="3"/>
  <c r="AP758" i="3"/>
  <c r="AU758" i="3"/>
  <c r="AP762" i="3"/>
  <c r="AU762" i="3"/>
  <c r="AP766" i="3"/>
  <c r="AU766" i="3"/>
  <c r="AP770" i="3"/>
  <c r="AU770" i="3"/>
  <c r="AP782" i="3"/>
  <c r="AU782" i="3"/>
  <c r="AP790" i="3"/>
  <c r="AU790" i="3"/>
  <c r="AP794" i="3"/>
  <c r="AU794" i="3"/>
  <c r="AP798" i="3"/>
  <c r="AU798" i="3"/>
  <c r="AP802" i="3"/>
  <c r="AU802" i="3"/>
  <c r="AP806" i="3"/>
  <c r="AU806" i="3"/>
  <c r="AP814" i="3"/>
  <c r="AU814" i="3"/>
  <c r="AP818" i="3"/>
  <c r="AU818" i="3"/>
  <c r="AP822" i="3"/>
  <c r="AU822" i="3"/>
  <c r="AP830" i="3"/>
  <c r="AU830" i="3"/>
  <c r="AP834" i="3"/>
  <c r="AU834" i="3"/>
  <c r="AP842" i="3"/>
  <c r="AU842" i="3"/>
  <c r="AP846" i="3"/>
  <c r="AU846" i="3"/>
  <c r="AP850" i="3"/>
  <c r="AU850" i="3"/>
  <c r="AP854" i="3"/>
  <c r="AU854" i="3"/>
  <c r="AP862" i="3"/>
  <c r="AU862" i="3"/>
  <c r="AP866" i="3"/>
  <c r="AU866" i="3"/>
  <c r="AP870" i="3"/>
  <c r="AU870" i="3"/>
  <c r="AP874" i="3"/>
  <c r="AU874" i="3"/>
  <c r="AP878" i="3"/>
  <c r="AU878" i="3"/>
  <c r="AP882" i="3"/>
  <c r="AU882" i="3"/>
  <c r="AP886" i="3"/>
  <c r="AU886" i="3"/>
  <c r="AP894" i="3"/>
  <c r="AU894" i="3"/>
  <c r="AP898" i="3"/>
  <c r="AU898" i="3"/>
  <c r="AP902" i="3"/>
  <c r="AU902" i="3"/>
  <c r="AP906" i="3"/>
  <c r="AU906" i="3"/>
  <c r="AP910" i="3"/>
  <c r="AU910" i="3"/>
  <c r="AP914" i="3"/>
  <c r="AU914" i="3"/>
  <c r="AP918" i="3"/>
  <c r="AU918" i="3"/>
  <c r="AP922" i="3"/>
  <c r="AU922" i="3"/>
  <c r="AP926" i="3"/>
  <c r="AU926" i="3"/>
  <c r="AP934" i="3"/>
  <c r="AU934" i="3"/>
  <c r="AP938" i="3"/>
  <c r="AU938" i="3"/>
  <c r="AP942" i="3"/>
  <c r="AU942" i="3"/>
  <c r="AP946" i="3"/>
  <c r="AU946" i="3"/>
  <c r="AP954" i="3"/>
  <c r="AU954" i="3"/>
  <c r="AP958" i="3"/>
  <c r="AU958" i="3"/>
  <c r="AP962" i="3"/>
  <c r="AU962" i="3"/>
  <c r="AP966" i="3"/>
  <c r="AU966" i="3"/>
  <c r="AP970" i="3"/>
  <c r="AU970" i="3"/>
  <c r="AP974" i="3"/>
  <c r="AU974" i="3"/>
  <c r="AP978" i="3"/>
  <c r="AU978" i="3"/>
  <c r="AP982" i="3"/>
  <c r="AU982" i="3"/>
  <c r="AP986" i="3"/>
  <c r="AU986" i="3"/>
  <c r="AP990" i="3"/>
  <c r="AU990" i="3"/>
  <c r="AP994" i="3"/>
  <c r="AU994" i="3"/>
  <c r="AP998" i="3"/>
  <c r="AU998" i="3"/>
  <c r="AP1002" i="3"/>
  <c r="AU1002" i="3"/>
  <c r="AP1006" i="3"/>
  <c r="AU1006" i="3"/>
  <c r="AP1010" i="3"/>
  <c r="AU1010" i="3"/>
  <c r="AP1014" i="3"/>
  <c r="AU1014" i="3"/>
  <c r="AP1018" i="3"/>
  <c r="AU1018" i="3"/>
  <c r="AP1022" i="3"/>
  <c r="AU1022" i="3"/>
  <c r="AP1030" i="3"/>
  <c r="AU1030" i="3"/>
  <c r="AP1034" i="3"/>
  <c r="AU1034" i="3"/>
  <c r="AP1038" i="3"/>
  <c r="AU1038" i="3"/>
  <c r="AP1046" i="3"/>
  <c r="AU1046" i="3"/>
  <c r="AP1050" i="3"/>
  <c r="AU1050" i="3"/>
  <c r="AP1054" i="3"/>
  <c r="AU1054" i="3"/>
  <c r="AP1066" i="3"/>
  <c r="AU1066" i="3"/>
  <c r="AP1070" i="3"/>
  <c r="AU1070" i="3"/>
  <c r="AP1078" i="3"/>
  <c r="AU1078" i="3"/>
  <c r="AP1082" i="3"/>
  <c r="AU1082" i="3"/>
  <c r="AP1086" i="3"/>
  <c r="AU1086" i="3"/>
  <c r="AP1090" i="3"/>
  <c r="AU1090" i="3"/>
  <c r="AP1094" i="3"/>
  <c r="AU1094" i="3"/>
  <c r="AP1098" i="3"/>
  <c r="AU1098" i="3"/>
  <c r="AP1102" i="3"/>
  <c r="AU1102" i="3"/>
  <c r="AP1106" i="3"/>
  <c r="AU1106" i="3"/>
  <c r="AP1110" i="3"/>
  <c r="AU1110" i="3"/>
  <c r="AP1114" i="3"/>
  <c r="AU1114" i="3"/>
  <c r="AP1118" i="3"/>
  <c r="AU1118" i="3"/>
  <c r="AP1126" i="3"/>
  <c r="AU1126" i="3"/>
  <c r="AP1130" i="3"/>
  <c r="AU1130" i="3"/>
  <c r="AP1134" i="3"/>
  <c r="AU1134" i="3"/>
  <c r="AP1138" i="3"/>
  <c r="AU1138" i="3"/>
  <c r="AP1146" i="3"/>
  <c r="AU1146" i="3"/>
  <c r="AP1150" i="3"/>
  <c r="AU1150" i="3"/>
  <c r="AP1154" i="3"/>
  <c r="AU1154" i="3"/>
  <c r="AP1162" i="3"/>
  <c r="AU1162" i="3"/>
  <c r="AP1166" i="3"/>
  <c r="AU1166" i="3"/>
  <c r="AP1170" i="3"/>
  <c r="AU1170" i="3"/>
  <c r="AP1174" i="3"/>
  <c r="AU1174" i="3"/>
  <c r="AP1178" i="3"/>
  <c r="AU1178" i="3"/>
  <c r="AP1182" i="3"/>
  <c r="AU1182" i="3"/>
  <c r="AP1186" i="3"/>
  <c r="AU1186" i="3"/>
  <c r="AP1190" i="3"/>
  <c r="AU1190" i="3"/>
  <c r="AP1194" i="3"/>
  <c r="AU1194" i="3"/>
  <c r="AP1198" i="3"/>
  <c r="AU1198" i="3"/>
  <c r="AP1202" i="3"/>
  <c r="AU1202" i="3"/>
  <c r="AP1210" i="3"/>
  <c r="AU1210" i="3"/>
  <c r="AP1214" i="3"/>
  <c r="AU1214" i="3"/>
  <c r="AP1218" i="3"/>
  <c r="AU1218" i="3"/>
  <c r="AP1222" i="3"/>
  <c r="AU1222" i="3"/>
  <c r="AP1226" i="3"/>
  <c r="AU1226" i="3"/>
  <c r="AP1234" i="3"/>
  <c r="AU1234" i="3"/>
  <c r="AP1238" i="3"/>
  <c r="AU1238" i="3"/>
  <c r="AP1242" i="3"/>
  <c r="AU1242" i="3"/>
  <c r="AP1246" i="3"/>
  <c r="AU1246" i="3"/>
  <c r="AP1250" i="3"/>
  <c r="AU1250" i="3"/>
  <c r="AP1254" i="3"/>
  <c r="AU1254" i="3"/>
  <c r="AP1258" i="3"/>
  <c r="AU1258" i="3"/>
  <c r="AP1262" i="3"/>
  <c r="AU1262" i="3"/>
  <c r="AP1266" i="3"/>
  <c r="AU1266" i="3"/>
  <c r="AP1270" i="3"/>
  <c r="AU1270" i="3"/>
  <c r="AP1274" i="3"/>
  <c r="AU1274" i="3"/>
  <c r="AP1278" i="3"/>
  <c r="AU1278" i="3"/>
  <c r="AP1282" i="3"/>
  <c r="AU1282" i="3"/>
  <c r="AP1286" i="3"/>
  <c r="AU1286" i="3"/>
  <c r="AP1290" i="3"/>
  <c r="AU1290" i="3"/>
  <c r="AP1294" i="3"/>
  <c r="AU1294" i="3"/>
  <c r="AP1302" i="3"/>
  <c r="AU1302" i="3"/>
  <c r="AP1306" i="3"/>
  <c r="AU1306" i="3"/>
  <c r="AP1310" i="3"/>
  <c r="AU1310" i="3"/>
  <c r="AP1314" i="3"/>
  <c r="AU1314" i="3"/>
  <c r="AP1318" i="3"/>
  <c r="AU1318" i="3"/>
  <c r="AP1322" i="3"/>
  <c r="AU1322" i="3"/>
  <c r="AP1326" i="3"/>
  <c r="AU1326" i="3"/>
  <c r="AP1330" i="3"/>
  <c r="AU1330" i="3"/>
  <c r="AP1334" i="3"/>
  <c r="AU1334" i="3"/>
  <c r="AP1338" i="3"/>
  <c r="AU1338" i="3"/>
  <c r="AP1346" i="3"/>
  <c r="AU1346" i="3"/>
  <c r="AP1350" i="3"/>
  <c r="AU1350" i="3"/>
  <c r="AP1362" i="3"/>
  <c r="AU1362" i="3"/>
  <c r="AP1366" i="3"/>
  <c r="AU1366" i="3"/>
  <c r="AP1370" i="3"/>
  <c r="AU1370" i="3"/>
  <c r="AP1374" i="3"/>
  <c r="AU1374" i="3"/>
  <c r="AP1378" i="3"/>
  <c r="AU1378" i="3"/>
  <c r="AP1382" i="3"/>
  <c r="AU1382" i="3"/>
  <c r="AP1386" i="3"/>
  <c r="AU1386" i="3"/>
  <c r="AP1390" i="3"/>
  <c r="AU1390" i="3"/>
  <c r="AP1394" i="3"/>
  <c r="AU1394" i="3"/>
  <c r="AP1398" i="3"/>
  <c r="AU1398" i="3"/>
  <c r="AP1402" i="3"/>
  <c r="AU1402" i="3"/>
  <c r="AP1406" i="3"/>
  <c r="AU1406" i="3"/>
  <c r="AP1410" i="3"/>
  <c r="AU1410" i="3"/>
  <c r="AP1418" i="3"/>
  <c r="AU1418" i="3"/>
  <c r="AO1426" i="3"/>
  <c r="AU1426" i="3"/>
  <c r="AO1434" i="3"/>
  <c r="AU1434" i="3"/>
  <c r="AO1438" i="3"/>
  <c r="AU1438" i="3"/>
  <c r="AO1446" i="3"/>
  <c r="AU1446" i="3"/>
  <c r="AO1450" i="3"/>
  <c r="AU1450" i="3"/>
  <c r="AO1454" i="3"/>
  <c r="AU1454" i="3"/>
  <c r="AO1458" i="3"/>
  <c r="AU1458" i="3"/>
  <c r="AO1462" i="3"/>
  <c r="AU1462" i="3"/>
  <c r="AO1466" i="3"/>
  <c r="AU1466" i="3"/>
  <c r="AO1474" i="3"/>
  <c r="AU1474" i="3"/>
  <c r="AO1478" i="3"/>
  <c r="AU1478" i="3"/>
  <c r="AO1482" i="3"/>
  <c r="AU1482" i="3"/>
  <c r="AO1486" i="3"/>
  <c r="AU1486" i="3"/>
  <c r="AO1490" i="3"/>
  <c r="AU1490" i="3"/>
  <c r="AO1498" i="3"/>
  <c r="AU1498" i="3"/>
  <c r="AO1502" i="3"/>
  <c r="AU1502" i="3"/>
  <c r="AO1506" i="3"/>
  <c r="AU1506" i="3"/>
  <c r="AO1510" i="3"/>
  <c r="AU1510" i="3"/>
  <c r="AO1514" i="3"/>
  <c r="AU1514" i="3"/>
  <c r="AO1518" i="3"/>
  <c r="AU1518" i="3"/>
  <c r="AO1522" i="3"/>
  <c r="AU1522" i="3"/>
  <c r="AO1530" i="3"/>
  <c r="AU1530" i="3"/>
  <c r="AO1534" i="3"/>
  <c r="AU1534" i="3"/>
  <c r="AO1538" i="3"/>
  <c r="AU1538" i="3"/>
  <c r="AO1542" i="3"/>
  <c r="AU1542" i="3"/>
  <c r="AO1546" i="3"/>
  <c r="AU1546" i="3"/>
  <c r="AO1558" i="3"/>
  <c r="AU1558" i="3"/>
  <c r="AO1562" i="3"/>
  <c r="AU1562" i="3"/>
  <c r="AO1566" i="3"/>
  <c r="AU1566" i="3"/>
  <c r="AO1570" i="3"/>
  <c r="AU1570" i="3"/>
  <c r="AO1574" i="3"/>
  <c r="AU1574" i="3"/>
  <c r="AO1578" i="3"/>
  <c r="AU1578" i="3"/>
  <c r="AO1582" i="3"/>
  <c r="AU1582" i="3"/>
  <c r="AO1586" i="3"/>
  <c r="AU1586" i="3"/>
  <c r="AO1590" i="3"/>
  <c r="AU1590" i="3"/>
  <c r="AO1594" i="3"/>
  <c r="AU1594" i="3"/>
  <c r="AO1598" i="3"/>
  <c r="AU1598" i="3"/>
  <c r="AO1610" i="3"/>
  <c r="AU1610" i="3"/>
  <c r="AO1614" i="3"/>
  <c r="AU1614" i="3"/>
  <c r="AO1618" i="3"/>
  <c r="AU1618" i="3"/>
  <c r="AO1630" i="3"/>
  <c r="AU1630" i="3"/>
  <c r="AO1638" i="3"/>
  <c r="AU1638" i="3"/>
  <c r="AO1642" i="3"/>
  <c r="AU1642" i="3"/>
  <c r="AO1646" i="3"/>
  <c r="AU1646" i="3"/>
  <c r="AO1650" i="3"/>
  <c r="AU1650" i="3"/>
  <c r="AO1654" i="3"/>
  <c r="AU1654" i="3"/>
  <c r="AO1658" i="3"/>
  <c r="AU1658" i="3"/>
  <c r="AO1662" i="3"/>
  <c r="AU1662" i="3"/>
  <c r="AO1666" i="3"/>
  <c r="AU1666" i="3"/>
  <c r="AO1674" i="3"/>
  <c r="AU1674" i="3"/>
  <c r="AO1680" i="3"/>
  <c r="AU1680" i="3"/>
  <c r="AO1682" i="3"/>
  <c r="AU1682" i="3"/>
  <c r="AO1684" i="3"/>
  <c r="AU1684" i="3"/>
  <c r="AO1686" i="3"/>
  <c r="AU1686" i="3"/>
  <c r="AO1688" i="3"/>
  <c r="AU1688" i="3"/>
  <c r="AO1690" i="3"/>
  <c r="AU1690" i="3"/>
  <c r="AO1692" i="3"/>
  <c r="AU1692" i="3"/>
  <c r="AO1694" i="3"/>
  <c r="AU1694" i="3"/>
  <c r="AO1696" i="3"/>
  <c r="AU1696" i="3"/>
  <c r="AO1698" i="3"/>
  <c r="AU1698" i="3"/>
  <c r="AO1704" i="3"/>
  <c r="AU1704" i="3"/>
  <c r="AO1706" i="3"/>
  <c r="AU1706" i="3"/>
  <c r="AO1710" i="3"/>
  <c r="AU1710" i="3"/>
  <c r="AO1714" i="3"/>
  <c r="AU1714" i="3"/>
  <c r="AO1720" i="3"/>
  <c r="AU1720" i="3"/>
  <c r="AO1722" i="3"/>
  <c r="AU1722" i="3"/>
  <c r="AO1724" i="3"/>
  <c r="AU1724" i="3"/>
  <c r="AO1726" i="3"/>
  <c r="AU1726" i="3"/>
  <c r="AO1728" i="3"/>
  <c r="AU1728" i="3"/>
  <c r="AO1734" i="3"/>
  <c r="AU1734" i="3"/>
  <c r="AP4" i="3"/>
  <c r="AU4" i="3"/>
  <c r="AP8" i="3"/>
  <c r="AU8" i="3"/>
  <c r="AP12" i="3"/>
  <c r="AU12" i="3"/>
  <c r="AP24" i="3"/>
  <c r="AU24" i="3"/>
  <c r="AP28" i="3"/>
  <c r="AU28" i="3"/>
  <c r="AP32" i="3"/>
  <c r="AU32" i="3"/>
  <c r="AP36" i="3"/>
  <c r="AU36" i="3"/>
  <c r="AP40" i="3"/>
  <c r="AU40" i="3"/>
  <c r="AP44" i="3"/>
  <c r="AU44" i="3"/>
  <c r="AP48" i="3"/>
  <c r="AU48" i="3"/>
  <c r="AP56" i="3"/>
  <c r="AU56" i="3"/>
  <c r="AP60" i="3"/>
  <c r="AU60" i="3"/>
  <c r="AP64" i="3"/>
  <c r="AU64" i="3"/>
  <c r="AP68" i="3"/>
  <c r="AU68" i="3"/>
  <c r="AP80" i="3"/>
  <c r="AU80" i="3"/>
  <c r="AP88" i="3"/>
  <c r="AU88" i="3"/>
  <c r="AP92" i="3"/>
  <c r="AU92" i="3"/>
  <c r="AP96" i="3"/>
  <c r="AU96" i="3"/>
  <c r="AP104" i="3"/>
  <c r="AU104" i="3"/>
  <c r="AP108" i="3"/>
  <c r="AU108" i="3"/>
  <c r="AP112" i="3"/>
  <c r="AU112" i="3"/>
  <c r="AP116" i="3"/>
  <c r="AU116" i="3"/>
  <c r="AP120" i="3"/>
  <c r="AU120" i="3"/>
  <c r="AP124" i="3"/>
  <c r="AU124" i="3"/>
  <c r="AP128" i="3"/>
  <c r="AU128" i="3"/>
  <c r="AP132" i="3"/>
  <c r="AU132" i="3"/>
  <c r="AP140" i="3"/>
  <c r="AU140" i="3"/>
  <c r="AP144" i="3"/>
  <c r="AU144" i="3"/>
  <c r="AP148" i="3"/>
  <c r="AU148" i="3"/>
  <c r="AP152" i="3"/>
  <c r="AU152" i="3"/>
  <c r="AP156" i="3"/>
  <c r="AU156" i="3"/>
  <c r="AP160" i="3"/>
  <c r="AU160" i="3"/>
  <c r="AP164" i="3"/>
  <c r="AU164" i="3"/>
  <c r="AP168" i="3"/>
  <c r="AU168" i="3"/>
  <c r="AP172" i="3"/>
  <c r="AU172" i="3"/>
  <c r="AP176" i="3"/>
  <c r="AU176" i="3"/>
  <c r="AP180" i="3"/>
  <c r="AU180" i="3"/>
  <c r="AP184" i="3"/>
  <c r="AU184" i="3"/>
  <c r="AP188" i="3"/>
  <c r="AU188" i="3"/>
  <c r="AP192" i="3"/>
  <c r="AU192" i="3"/>
  <c r="AP196" i="3"/>
  <c r="AU196" i="3"/>
  <c r="AP200" i="3"/>
  <c r="AU200" i="3"/>
  <c r="AP204" i="3"/>
  <c r="AU204" i="3"/>
  <c r="AP212" i="3"/>
  <c r="AU212" i="3"/>
  <c r="AP216" i="3"/>
  <c r="AU216" i="3"/>
  <c r="AP220" i="3"/>
  <c r="AU220" i="3"/>
  <c r="AP224" i="3"/>
  <c r="AU224" i="3"/>
  <c r="AP228" i="3"/>
  <c r="AU228" i="3"/>
  <c r="AP232" i="3"/>
  <c r="AU232" i="3"/>
  <c r="AP236" i="3"/>
  <c r="AU236" i="3"/>
  <c r="AP240" i="3"/>
  <c r="AU240" i="3"/>
  <c r="AP260" i="3"/>
  <c r="AU260" i="3"/>
  <c r="AP264" i="3"/>
  <c r="AU264" i="3"/>
  <c r="AP272" i="3"/>
  <c r="AU272" i="3"/>
  <c r="AP276" i="3"/>
  <c r="AU276" i="3"/>
  <c r="AP280" i="3"/>
  <c r="AU280" i="3"/>
  <c r="AP284" i="3"/>
  <c r="AU284" i="3"/>
  <c r="AP288" i="3"/>
  <c r="AU288" i="3"/>
  <c r="AP292" i="3"/>
  <c r="AU292" i="3"/>
  <c r="AP296" i="3"/>
  <c r="AU296" i="3"/>
  <c r="AP308" i="3"/>
  <c r="AU308" i="3"/>
  <c r="AP312" i="3"/>
  <c r="AU312" i="3"/>
  <c r="AP316" i="3"/>
  <c r="AU316" i="3"/>
  <c r="AP328" i="3"/>
  <c r="AU328" i="3"/>
  <c r="AP332" i="3"/>
  <c r="AU332" i="3"/>
  <c r="AP336" i="3"/>
  <c r="AU336" i="3"/>
  <c r="AP340" i="3"/>
  <c r="AU340" i="3"/>
  <c r="AP344" i="3"/>
  <c r="AU344" i="3"/>
  <c r="AP348" i="3"/>
  <c r="AU348" i="3"/>
  <c r="AP352" i="3"/>
  <c r="AU352" i="3"/>
  <c r="AP356" i="3"/>
  <c r="AU356" i="3"/>
  <c r="AP360" i="3"/>
  <c r="AU360" i="3"/>
  <c r="AP364" i="3"/>
  <c r="AU364" i="3"/>
  <c r="AP372" i="3"/>
  <c r="AU372" i="3"/>
  <c r="AP376" i="3"/>
  <c r="AU376" i="3"/>
  <c r="AP384" i="3"/>
  <c r="AU384" i="3"/>
  <c r="AP388" i="3"/>
  <c r="AU388" i="3"/>
  <c r="AP392" i="3"/>
  <c r="AU392" i="3"/>
  <c r="AP396" i="3"/>
  <c r="AU396" i="3"/>
  <c r="AP404" i="3"/>
  <c r="AU404" i="3"/>
  <c r="AP408" i="3"/>
  <c r="AU408" i="3"/>
  <c r="AP416" i="3"/>
  <c r="AU416" i="3"/>
  <c r="AP420" i="3"/>
  <c r="AU420" i="3"/>
  <c r="AP424" i="3"/>
  <c r="AU424" i="3"/>
  <c r="AP428" i="3"/>
  <c r="AU428" i="3"/>
  <c r="AP432" i="3"/>
  <c r="AU432" i="3"/>
  <c r="AP436" i="3"/>
  <c r="AU436" i="3"/>
  <c r="AP440" i="3"/>
  <c r="AU440" i="3"/>
  <c r="AP444" i="3"/>
  <c r="AU444" i="3"/>
  <c r="AP448" i="3"/>
  <c r="AU448" i="3"/>
  <c r="AP452" i="3"/>
  <c r="AU452" i="3"/>
  <c r="AP460" i="3"/>
  <c r="AU460" i="3"/>
  <c r="AP464" i="3"/>
  <c r="AU464" i="3"/>
  <c r="AP468" i="3"/>
  <c r="AU468" i="3"/>
  <c r="AP472" i="3"/>
  <c r="AU472" i="3"/>
  <c r="AP476" i="3"/>
  <c r="AU476" i="3"/>
  <c r="AP484" i="3"/>
  <c r="AU484" i="3"/>
  <c r="AP488" i="3"/>
  <c r="AU488" i="3"/>
  <c r="AP492" i="3"/>
  <c r="AU492" i="3"/>
  <c r="AP496" i="3"/>
  <c r="AU496" i="3"/>
  <c r="AP500" i="3"/>
  <c r="AU500" i="3"/>
  <c r="AP504" i="3"/>
  <c r="AU504" i="3"/>
  <c r="AP508" i="3"/>
  <c r="AU508" i="3"/>
  <c r="AP516" i="3"/>
  <c r="AU516" i="3"/>
  <c r="AP520" i="3"/>
  <c r="AU520" i="3"/>
  <c r="AP524" i="3"/>
  <c r="AU524" i="3"/>
  <c r="AP528" i="3"/>
  <c r="AU528" i="3"/>
  <c r="AP532" i="3"/>
  <c r="AU532" i="3"/>
  <c r="AP540" i="3"/>
  <c r="AU540" i="3"/>
  <c r="AP544" i="3"/>
  <c r="AU544" i="3"/>
  <c r="AP548" i="3"/>
  <c r="AU548" i="3"/>
  <c r="AP552" i="3"/>
  <c r="AU552" i="3"/>
  <c r="AP556" i="3"/>
  <c r="AU556" i="3"/>
  <c r="AP560" i="3"/>
  <c r="AU560" i="3"/>
  <c r="AP568" i="3"/>
  <c r="AU568" i="3"/>
  <c r="AP572" i="3"/>
  <c r="AU572" i="3"/>
  <c r="AP576" i="3"/>
  <c r="AU576" i="3"/>
  <c r="AP580" i="3"/>
  <c r="AU580" i="3"/>
  <c r="AP588" i="3"/>
  <c r="AU588" i="3"/>
  <c r="AP592" i="3"/>
  <c r="AU592" i="3"/>
  <c r="AP596" i="3"/>
  <c r="AU596" i="3"/>
  <c r="AP600" i="3"/>
  <c r="AU600" i="3"/>
  <c r="AP604" i="3"/>
  <c r="AU604" i="3"/>
  <c r="AP608" i="3"/>
  <c r="AU608" i="3"/>
  <c r="AP612" i="3"/>
  <c r="AU612" i="3"/>
  <c r="AP616" i="3"/>
  <c r="AU616" i="3"/>
  <c r="AP620" i="3"/>
  <c r="AU620" i="3"/>
  <c r="AP624" i="3"/>
  <c r="AU624" i="3"/>
  <c r="AP628" i="3"/>
  <c r="AU628" i="3"/>
  <c r="AP632" i="3"/>
  <c r="AU632" i="3"/>
  <c r="AP636" i="3"/>
  <c r="AU636" i="3"/>
  <c r="AP640" i="3"/>
  <c r="AU640" i="3"/>
  <c r="AP644" i="3"/>
  <c r="AU644" i="3"/>
  <c r="AP648" i="3"/>
  <c r="AU648" i="3"/>
  <c r="AP652" i="3"/>
  <c r="AU652" i="3"/>
  <c r="AP664" i="3"/>
  <c r="AU664" i="3"/>
  <c r="AP668" i="3"/>
  <c r="AU668" i="3"/>
  <c r="AP672" i="3"/>
  <c r="AU672" i="3"/>
  <c r="AP676" i="3"/>
  <c r="AU676" i="3"/>
  <c r="AP680" i="3"/>
  <c r="AU680" i="3"/>
  <c r="AP684" i="3"/>
  <c r="AU684" i="3"/>
  <c r="AP688" i="3"/>
  <c r="AU688" i="3"/>
  <c r="AP692" i="3"/>
  <c r="AU692" i="3"/>
  <c r="AP696" i="3"/>
  <c r="AU696" i="3"/>
  <c r="AP700" i="3"/>
  <c r="AU700" i="3"/>
  <c r="AP708" i="3"/>
  <c r="AU708" i="3"/>
  <c r="AP712" i="3"/>
  <c r="AU712" i="3"/>
  <c r="AP716" i="3"/>
  <c r="AU716" i="3"/>
  <c r="AP724" i="3"/>
  <c r="AU724" i="3"/>
  <c r="AP736" i="3"/>
  <c r="AU736" i="3"/>
  <c r="AO739" i="3"/>
  <c r="AU739" i="3"/>
  <c r="AO743" i="3"/>
  <c r="AU743" i="3"/>
  <c r="AO751" i="3"/>
  <c r="AU751" i="3"/>
  <c r="AO759" i="3"/>
  <c r="AU759" i="3"/>
  <c r="AO763" i="3"/>
  <c r="AU763" i="3"/>
  <c r="AO767" i="3"/>
  <c r="AU767" i="3"/>
  <c r="AO775" i="3"/>
  <c r="AU775" i="3"/>
  <c r="AO779" i="3"/>
  <c r="AU779" i="3"/>
  <c r="AO787" i="3"/>
  <c r="AU787" i="3"/>
  <c r="AO791" i="3"/>
  <c r="AU791" i="3"/>
  <c r="AO795" i="3"/>
  <c r="AU795" i="3"/>
  <c r="AO799" i="3"/>
  <c r="AU799" i="3"/>
  <c r="AO803" i="3"/>
  <c r="AU803" i="3"/>
  <c r="AO807" i="3"/>
  <c r="AU807" i="3"/>
  <c r="AO811" i="3"/>
  <c r="AU811" i="3"/>
  <c r="AO815" i="3"/>
  <c r="AU815" i="3"/>
  <c r="AO819" i="3"/>
  <c r="AU819" i="3"/>
  <c r="AO827" i="3"/>
  <c r="AU827" i="3"/>
  <c r="AO831" i="3"/>
  <c r="AU831" i="3"/>
  <c r="AO835" i="3"/>
  <c r="AU835" i="3"/>
  <c r="AO839" i="3"/>
  <c r="AU839" i="3"/>
  <c r="AO843" i="3"/>
  <c r="AU843" i="3"/>
  <c r="AO847" i="3"/>
  <c r="AU847" i="3"/>
  <c r="AO851" i="3"/>
  <c r="AU851" i="3"/>
  <c r="AO855" i="3"/>
  <c r="AU855" i="3"/>
  <c r="AO859" i="3"/>
  <c r="AU859" i="3"/>
  <c r="AO863" i="3"/>
  <c r="AU863" i="3"/>
  <c r="AO867" i="3"/>
  <c r="AU867" i="3"/>
  <c r="AO871" i="3"/>
  <c r="AU871" i="3"/>
  <c r="AO875" i="3"/>
  <c r="AU875" i="3"/>
  <c r="AO883" i="3"/>
  <c r="AU883" i="3"/>
  <c r="AO887" i="3"/>
  <c r="AU887" i="3"/>
  <c r="AO891" i="3"/>
  <c r="AU891" i="3"/>
  <c r="AO895" i="3"/>
  <c r="AU895" i="3"/>
  <c r="AO899" i="3"/>
  <c r="AU899" i="3"/>
  <c r="AO903" i="3"/>
  <c r="AU903" i="3"/>
  <c r="AO907" i="3"/>
  <c r="AU907" i="3"/>
  <c r="AO911" i="3"/>
  <c r="AU911" i="3"/>
  <c r="AO915" i="3"/>
  <c r="AU915" i="3"/>
  <c r="AO919" i="3"/>
  <c r="AU919" i="3"/>
  <c r="AO923" i="3"/>
  <c r="AU923" i="3"/>
  <c r="AO927" i="3"/>
  <c r="AU927" i="3"/>
  <c r="AO931" i="3"/>
  <c r="AU931" i="3"/>
  <c r="AO935" i="3"/>
  <c r="AU935" i="3"/>
  <c r="AO943" i="3"/>
  <c r="AU943" i="3"/>
  <c r="AO947" i="3"/>
  <c r="AU947" i="3"/>
  <c r="AO951" i="3"/>
  <c r="AU951" i="3"/>
  <c r="AO955" i="3"/>
  <c r="AU955" i="3"/>
  <c r="AO963" i="3"/>
  <c r="AU963" i="3"/>
  <c r="AO967" i="3"/>
  <c r="AU967" i="3"/>
  <c r="AO971" i="3"/>
  <c r="AU971" i="3"/>
  <c r="AO975" i="3"/>
  <c r="AU975" i="3"/>
  <c r="AO979" i="3"/>
  <c r="AU979" i="3"/>
  <c r="AO983" i="3"/>
  <c r="AU983" i="3"/>
  <c r="AO987" i="3"/>
  <c r="AU987" i="3"/>
  <c r="AO991" i="3"/>
  <c r="AU991" i="3"/>
  <c r="AO995" i="3"/>
  <c r="AU995" i="3"/>
  <c r="AO999" i="3"/>
  <c r="AU999" i="3"/>
  <c r="AO1003" i="3"/>
  <c r="AU1003" i="3"/>
  <c r="AO1007" i="3"/>
  <c r="AU1007" i="3"/>
  <c r="AO1015" i="3"/>
  <c r="AU1015" i="3"/>
  <c r="AO1023" i="3"/>
  <c r="AU1023" i="3"/>
  <c r="AO1035" i="3"/>
  <c r="AU1035" i="3"/>
  <c r="AO1039" i="3"/>
  <c r="AU1039" i="3"/>
  <c r="AO1043" i="3"/>
  <c r="AU1043" i="3"/>
  <c r="AO1047" i="3"/>
  <c r="AU1047" i="3"/>
  <c r="AO1051" i="3"/>
  <c r="AU1051" i="3"/>
  <c r="AO1055" i="3"/>
  <c r="AU1055" i="3"/>
  <c r="AO1059" i="3"/>
  <c r="AU1059" i="3"/>
  <c r="AO1063" i="3"/>
  <c r="AU1063" i="3"/>
  <c r="AO1067" i="3"/>
  <c r="AU1067" i="3"/>
  <c r="AO1071" i="3"/>
  <c r="AU1071" i="3"/>
  <c r="AO1075" i="3"/>
  <c r="AU1075" i="3"/>
  <c r="AO1079" i="3"/>
  <c r="AU1079" i="3"/>
  <c r="AO1083" i="3"/>
  <c r="AU1083" i="3"/>
  <c r="AO1087" i="3"/>
  <c r="AU1087" i="3"/>
  <c r="AO1095" i="3"/>
  <c r="AU1095" i="3"/>
  <c r="AO1099" i="3"/>
  <c r="AU1099" i="3"/>
  <c r="AO1103" i="3"/>
  <c r="AU1103" i="3"/>
  <c r="AO1107" i="3"/>
  <c r="AU1107" i="3"/>
  <c r="AO1111" i="3"/>
  <c r="AU1111" i="3"/>
  <c r="AO1115" i="3"/>
  <c r="AU1115" i="3"/>
  <c r="AO1119" i="3"/>
  <c r="AU1119" i="3"/>
  <c r="AO1123" i="3"/>
  <c r="AU1123" i="3"/>
  <c r="AO1127" i="3"/>
  <c r="AU1127" i="3"/>
  <c r="AO1131" i="3"/>
  <c r="AU1131" i="3"/>
  <c r="AO1135" i="3"/>
  <c r="AU1135" i="3"/>
  <c r="AO1139" i="3"/>
  <c r="AU1139" i="3"/>
  <c r="AO1143" i="3"/>
  <c r="AU1143" i="3"/>
  <c r="AO1147" i="3"/>
  <c r="AU1147" i="3"/>
  <c r="AO1151" i="3"/>
  <c r="AU1151" i="3"/>
  <c r="AO1155" i="3"/>
  <c r="AU1155" i="3"/>
  <c r="AO1163" i="3"/>
  <c r="AU1163" i="3"/>
  <c r="AO1167" i="3"/>
  <c r="AU1167" i="3"/>
  <c r="AO1171" i="3"/>
  <c r="AU1171" i="3"/>
  <c r="AO1179" i="3"/>
  <c r="AU1179" i="3"/>
  <c r="AO1183" i="3"/>
  <c r="AU1183" i="3"/>
  <c r="AO1187" i="3"/>
  <c r="AU1187" i="3"/>
  <c r="AO1191" i="3"/>
  <c r="AU1191" i="3"/>
  <c r="AO1195" i="3"/>
  <c r="AU1195" i="3"/>
  <c r="AO1199" i="3"/>
  <c r="AU1199" i="3"/>
  <c r="AO1207" i="3"/>
  <c r="AU1207" i="3"/>
  <c r="AO1211" i="3"/>
  <c r="AU1211" i="3"/>
  <c r="AO1219" i="3"/>
  <c r="AU1219" i="3"/>
  <c r="AO1223" i="3"/>
  <c r="AU1223" i="3"/>
  <c r="AO1227" i="3"/>
  <c r="AU1227" i="3"/>
  <c r="AO1231" i="3"/>
  <c r="AU1231" i="3"/>
  <c r="AO1235" i="3"/>
  <c r="AU1235" i="3"/>
  <c r="AO1243" i="3"/>
  <c r="AU1243" i="3"/>
  <c r="AO1247" i="3"/>
  <c r="AU1247" i="3"/>
  <c r="AO1251" i="3"/>
  <c r="AU1251" i="3"/>
  <c r="AO1259" i="3"/>
  <c r="AU1259" i="3"/>
  <c r="AO1263" i="3"/>
  <c r="AU1263" i="3"/>
  <c r="AO1279" i="3"/>
  <c r="AU1279" i="3"/>
  <c r="AO1283" i="3"/>
  <c r="AU1283" i="3"/>
  <c r="AO1295" i="3"/>
  <c r="AU1295" i="3"/>
  <c r="AO1311" i="3"/>
  <c r="AU1311" i="3"/>
  <c r="AO1315" i="3"/>
  <c r="AU1315" i="3"/>
  <c r="AO1319" i="3"/>
  <c r="AU1319" i="3"/>
  <c r="AO1327" i="3"/>
  <c r="AU1327" i="3"/>
  <c r="AO1331" i="3"/>
  <c r="AU1331" i="3"/>
  <c r="AO1335" i="3"/>
  <c r="AU1335" i="3"/>
  <c r="AO1339" i="3"/>
  <c r="AU1339" i="3"/>
  <c r="AO1343" i="3"/>
  <c r="AU1343" i="3"/>
  <c r="AO1347" i="3"/>
  <c r="AU1347" i="3"/>
  <c r="AO1355" i="3"/>
  <c r="AU1355" i="3"/>
  <c r="AO1363" i="3"/>
  <c r="AU1363" i="3"/>
  <c r="AO1367" i="3"/>
  <c r="AU1367" i="3"/>
  <c r="AO1371" i="3"/>
  <c r="AU1371" i="3"/>
  <c r="AO1375" i="3"/>
  <c r="AU1375" i="3"/>
  <c r="AO1383" i="3"/>
  <c r="AU1383" i="3"/>
  <c r="AO1391" i="3"/>
  <c r="AU1391" i="3"/>
  <c r="AO1399" i="3"/>
  <c r="AU1399" i="3"/>
  <c r="AO1403" i="3"/>
  <c r="AU1403" i="3"/>
  <c r="AO1407" i="3"/>
  <c r="AU1407" i="3"/>
  <c r="AO1411" i="3"/>
  <c r="AU1411" i="3"/>
  <c r="AO1415" i="3"/>
  <c r="AU1415" i="3"/>
  <c r="AO1419" i="3"/>
  <c r="AU1419" i="3"/>
  <c r="AP1427" i="3"/>
  <c r="AU1427" i="3"/>
  <c r="AP1431" i="3"/>
  <c r="AU1431" i="3"/>
  <c r="AP1439" i="3"/>
  <c r="AU1439" i="3"/>
  <c r="AP1443" i="3"/>
  <c r="AU1443" i="3"/>
  <c r="AP1447" i="3"/>
  <c r="AU1447" i="3"/>
  <c r="AP1451" i="3"/>
  <c r="AU1451" i="3"/>
  <c r="AP1455" i="3"/>
  <c r="AU1455" i="3"/>
  <c r="AP1459" i="3"/>
  <c r="AU1459" i="3"/>
  <c r="AP1463" i="3"/>
  <c r="AU1463" i="3"/>
  <c r="AP1467" i="3"/>
  <c r="AU1467" i="3"/>
  <c r="AP1471" i="3"/>
  <c r="AU1471" i="3"/>
  <c r="AP1475" i="3"/>
  <c r="AU1475" i="3"/>
  <c r="AP1479" i="3"/>
  <c r="AU1479" i="3"/>
  <c r="AP1483" i="3"/>
  <c r="AU1483" i="3"/>
  <c r="AP1487" i="3"/>
  <c r="AU1487" i="3"/>
  <c r="AP1491" i="3"/>
  <c r="AU1491" i="3"/>
  <c r="AP1503" i="3"/>
  <c r="AU1503" i="3"/>
  <c r="AP1507" i="3"/>
  <c r="AU1507" i="3"/>
  <c r="AP1511" i="3"/>
  <c r="AU1511" i="3"/>
  <c r="AP1515" i="3"/>
  <c r="AU1515" i="3"/>
  <c r="AP1519" i="3"/>
  <c r="AU1519" i="3"/>
  <c r="AP1523" i="3"/>
  <c r="AU1523" i="3"/>
  <c r="AP1527" i="3"/>
  <c r="AU1527" i="3"/>
  <c r="AP1531" i="3"/>
  <c r="AU1531" i="3"/>
  <c r="AP1535" i="3"/>
  <c r="AU1535" i="3"/>
  <c r="AP1539" i="3"/>
  <c r="AU1539" i="3"/>
  <c r="AP1543" i="3"/>
  <c r="AU1543" i="3"/>
  <c r="AP1547" i="3"/>
  <c r="AU1547" i="3"/>
  <c r="AP1551" i="3"/>
  <c r="AU1551" i="3"/>
  <c r="AP1555" i="3"/>
  <c r="AU1555" i="3"/>
  <c r="AP1559" i="3"/>
  <c r="AU1559" i="3"/>
  <c r="AP1567" i="3"/>
  <c r="AU1567" i="3"/>
  <c r="AP1571" i="3"/>
  <c r="AU1571" i="3"/>
  <c r="AP1575" i="3"/>
  <c r="AU1575" i="3"/>
  <c r="AP1579" i="3"/>
  <c r="AU1579" i="3"/>
  <c r="AP1583" i="3"/>
  <c r="AU1583" i="3"/>
  <c r="AP1587" i="3"/>
  <c r="AU1587" i="3"/>
  <c r="AP1591" i="3"/>
  <c r="AU1591" i="3"/>
  <c r="AP1595" i="3"/>
  <c r="AU1595" i="3"/>
  <c r="AP1603" i="3"/>
  <c r="AU1603" i="3"/>
  <c r="AP1607" i="3"/>
  <c r="AU1607" i="3"/>
  <c r="AP1611" i="3"/>
  <c r="AU1611" i="3"/>
  <c r="AP1619" i="3"/>
  <c r="AU1619" i="3"/>
  <c r="AP1623" i="3"/>
  <c r="AU1623" i="3"/>
  <c r="AP1627" i="3"/>
  <c r="AU1627" i="3"/>
  <c r="AP1631" i="3"/>
  <c r="AU1631" i="3"/>
  <c r="AP1635" i="3"/>
  <c r="AU1635" i="3"/>
  <c r="AP1639" i="3"/>
  <c r="AU1639" i="3"/>
  <c r="AP1643" i="3"/>
  <c r="AU1643" i="3"/>
  <c r="AP1651" i="3"/>
  <c r="AU1651" i="3"/>
  <c r="AP1655" i="3"/>
  <c r="AU1655" i="3"/>
  <c r="AP1659" i="3"/>
  <c r="AU1659" i="3"/>
  <c r="AP1663" i="3"/>
  <c r="AU1663" i="3"/>
  <c r="AP1667" i="3"/>
  <c r="AU1667" i="3"/>
  <c r="AP1671" i="3"/>
  <c r="AU1671" i="3"/>
  <c r="AP1678" i="3"/>
  <c r="AU1678" i="3"/>
  <c r="AP1680" i="3"/>
  <c r="AP1682" i="3"/>
  <c r="AP1684" i="3"/>
  <c r="AP1686" i="3"/>
  <c r="AP1688" i="3"/>
  <c r="AP1690" i="3"/>
  <c r="AP1692" i="3"/>
  <c r="AP1694" i="3"/>
  <c r="AP1696" i="3"/>
  <c r="AP1698" i="3"/>
  <c r="AP1700" i="3"/>
  <c r="AU1700" i="3"/>
  <c r="AP1702" i="3"/>
  <c r="AU1702" i="3"/>
  <c r="AP1704" i="3"/>
  <c r="AP1706" i="3"/>
  <c r="AP1708" i="3"/>
  <c r="AU1708" i="3"/>
  <c r="AP1710" i="3"/>
  <c r="AP1712" i="3"/>
  <c r="AU1712" i="3"/>
  <c r="AP1714" i="3"/>
  <c r="AP1716" i="3"/>
  <c r="AU1716" i="3"/>
  <c r="AP1718" i="3"/>
  <c r="AU1718" i="3"/>
  <c r="AP1720" i="3"/>
  <c r="AP1722" i="3"/>
  <c r="AP1724" i="3"/>
  <c r="AP1726" i="3"/>
  <c r="AP1728" i="3"/>
  <c r="AP1730" i="3"/>
  <c r="AU1730" i="3"/>
  <c r="AP1732" i="3"/>
  <c r="AU1732" i="3"/>
  <c r="AP1734" i="3"/>
  <c r="AT1842" i="2"/>
  <c r="AT1844" i="2"/>
  <c r="AT1846" i="2"/>
  <c r="AT1848" i="2"/>
  <c r="AT1852" i="2"/>
  <c r="AT1856" i="2"/>
  <c r="AT1860" i="2"/>
  <c r="AT1862" i="2"/>
  <c r="AT1864" i="2"/>
  <c r="AT1866" i="2"/>
  <c r="AT1868" i="2"/>
  <c r="AT1870" i="2"/>
  <c r="AT1874" i="2"/>
  <c r="AO1731" i="3"/>
  <c r="AU1731" i="3"/>
  <c r="AO1733" i="3"/>
  <c r="AU1733" i="3"/>
  <c r="AP1711" i="3"/>
  <c r="AP1713" i="3"/>
  <c r="AU1713" i="3"/>
  <c r="AP1715" i="3"/>
  <c r="AP1717" i="3"/>
  <c r="AP1719" i="3"/>
  <c r="AP1721" i="3"/>
  <c r="AU1721" i="3"/>
  <c r="AP1723" i="3"/>
  <c r="AU1723" i="3"/>
  <c r="AP1725" i="3"/>
  <c r="AP1727" i="3"/>
  <c r="AP1729" i="3"/>
  <c r="AP1731" i="3"/>
  <c r="AP1733" i="3"/>
  <c r="AT1841" i="2"/>
  <c r="AT1845" i="2"/>
  <c r="AT1847" i="2"/>
  <c r="AT1849" i="2"/>
  <c r="AT1851" i="2"/>
  <c r="AT1853" i="2"/>
  <c r="AT1855" i="2"/>
  <c r="AT1857" i="2"/>
  <c r="AT1859" i="2"/>
  <c r="AT1861" i="2"/>
  <c r="AT1863" i="2"/>
  <c r="AT1869" i="2"/>
  <c r="AT1871" i="2"/>
  <c r="AT1873" i="2"/>
  <c r="AK39" i="1"/>
  <c r="AL39" i="1"/>
  <c r="AK41" i="1"/>
  <c r="AL41" i="1"/>
  <c r="AK43" i="1"/>
  <c r="AL43" i="1"/>
  <c r="AK45" i="1"/>
  <c r="AL45" i="1"/>
  <c r="AK47" i="1"/>
  <c r="AL47" i="1"/>
  <c r="AK49" i="1"/>
  <c r="AL49" i="1"/>
  <c r="AK53" i="1"/>
  <c r="AL53" i="1"/>
  <c r="AK57" i="1"/>
  <c r="AL57" i="1"/>
  <c r="AK59" i="1"/>
  <c r="AL59" i="1"/>
  <c r="AK63" i="1"/>
  <c r="AL63" i="1"/>
  <c r="AK65" i="1"/>
  <c r="AL65" i="1"/>
  <c r="AK67" i="1"/>
  <c r="AL67" i="1"/>
  <c r="AK69" i="1"/>
  <c r="AL69" i="1"/>
  <c r="AK71" i="1"/>
  <c r="AL71" i="1"/>
  <c r="AK73" i="1"/>
  <c r="AL73" i="1"/>
  <c r="AK77" i="1"/>
  <c r="AL77" i="1"/>
  <c r="AK79" i="1"/>
  <c r="AL79" i="1"/>
  <c r="AK81" i="1"/>
  <c r="AL81" i="1"/>
  <c r="AK83" i="1"/>
  <c r="AL83" i="1"/>
  <c r="AK85" i="1"/>
  <c r="AL85" i="1"/>
  <c r="AK87" i="1"/>
  <c r="AL87" i="1"/>
  <c r="AK89" i="1"/>
  <c r="AL89" i="1"/>
  <c r="AL93" i="1"/>
  <c r="AK93" i="1"/>
  <c r="AL95" i="1"/>
  <c r="AK95" i="1"/>
  <c r="AL97" i="1"/>
  <c r="AK97" i="1"/>
  <c r="AL99" i="1"/>
  <c r="AK99" i="1"/>
  <c r="AL101" i="1"/>
  <c r="AK101" i="1"/>
  <c r="AL103" i="1"/>
  <c r="AK103" i="1"/>
  <c r="AL105" i="1"/>
  <c r="AK105" i="1"/>
  <c r="AL107" i="1"/>
  <c r="AK107" i="1"/>
  <c r="AL109" i="1"/>
  <c r="AK109" i="1"/>
  <c r="AL111" i="1"/>
  <c r="AK111" i="1"/>
  <c r="AL113" i="1"/>
  <c r="AK113" i="1"/>
  <c r="AL115" i="1"/>
  <c r="AK115" i="1"/>
  <c r="AL117" i="1"/>
  <c r="AK117" i="1"/>
  <c r="AL119" i="1"/>
  <c r="AK119" i="1"/>
  <c r="AK3" i="1"/>
  <c r="AK5" i="1"/>
  <c r="AK9" i="1"/>
  <c r="AK11" i="1"/>
  <c r="AK13" i="1"/>
  <c r="AK15" i="1"/>
  <c r="AK17" i="1"/>
  <c r="AK19" i="1"/>
  <c r="AK21" i="1"/>
  <c r="AL25" i="1"/>
  <c r="AL27" i="1"/>
  <c r="AL29" i="1"/>
  <c r="Y4" i="1"/>
  <c r="P6" i="1"/>
  <c r="P8" i="1"/>
  <c r="X10" i="1"/>
  <c r="P12" i="1"/>
  <c r="P14" i="1"/>
  <c r="P16" i="1"/>
  <c r="P18" i="1"/>
  <c r="P20" i="1"/>
  <c r="P22" i="1"/>
  <c r="P24" i="1"/>
  <c r="O26" i="1"/>
  <c r="O28" i="1"/>
  <c r="S30" i="1"/>
  <c r="S32" i="1"/>
  <c r="S34" i="1"/>
  <c r="O36" i="1"/>
  <c r="AK36" i="1"/>
  <c r="AL36" i="1"/>
  <c r="P38" i="1"/>
  <c r="O40" i="1"/>
  <c r="AK40" i="1"/>
  <c r="AL40" i="1"/>
  <c r="O42" i="1"/>
  <c r="AK42" i="1"/>
  <c r="AL42" i="1"/>
  <c r="O44" i="1"/>
  <c r="AK44" i="1"/>
  <c r="AL44" i="1"/>
  <c r="O46" i="1"/>
  <c r="AK46" i="1"/>
  <c r="AL46" i="1"/>
  <c r="O48" i="1"/>
  <c r="AK48" i="1"/>
  <c r="AL48" i="1"/>
  <c r="S50" i="1"/>
  <c r="O52" i="1"/>
  <c r="AK52" i="1"/>
  <c r="AL52" i="1"/>
  <c r="S54" i="1"/>
  <c r="O56" i="1"/>
  <c r="AK56" i="1"/>
  <c r="AL56" i="1"/>
  <c r="O58" i="1"/>
  <c r="AK58" i="1"/>
  <c r="AL58" i="1"/>
  <c r="O60" i="1"/>
  <c r="AK60" i="1"/>
  <c r="AL60" i="1"/>
  <c r="P62" i="1"/>
  <c r="O64" i="1"/>
  <c r="AK64" i="1"/>
  <c r="AL64" i="1"/>
  <c r="O66" i="1"/>
  <c r="AK66" i="1"/>
  <c r="AL66" i="1"/>
  <c r="O68" i="1"/>
  <c r="AK68" i="1"/>
  <c r="AL68" i="1"/>
  <c r="O70" i="1"/>
  <c r="AK70" i="1"/>
  <c r="AL70" i="1"/>
  <c r="O72" i="1"/>
  <c r="AK72" i="1"/>
  <c r="AL72" i="1"/>
  <c r="S74" i="1"/>
  <c r="O76" i="1"/>
  <c r="AK76" i="1"/>
  <c r="AL76" i="1"/>
  <c r="O78" i="1"/>
  <c r="AK78" i="1"/>
  <c r="AL78" i="1"/>
  <c r="O80" i="1"/>
  <c r="AK80" i="1"/>
  <c r="AL80" i="1"/>
  <c r="O82" i="1"/>
  <c r="AK82" i="1"/>
  <c r="AL82" i="1"/>
  <c r="O84" i="1"/>
  <c r="AK84" i="1"/>
  <c r="AL84" i="1"/>
  <c r="O86" i="1"/>
  <c r="AK86" i="1"/>
  <c r="AL86" i="1"/>
  <c r="O88" i="1"/>
  <c r="AK88" i="1"/>
  <c r="AL88" i="1"/>
  <c r="O90" i="1"/>
  <c r="AK90" i="1"/>
  <c r="AL90" i="1"/>
  <c r="P92" i="1"/>
  <c r="AL92" i="1"/>
  <c r="AK92" i="1"/>
  <c r="P94" i="1"/>
  <c r="AL94" i="1"/>
  <c r="AK94" i="1"/>
  <c r="P96" i="1"/>
  <c r="AL96" i="1"/>
  <c r="AK96" i="1"/>
  <c r="P98" i="1"/>
  <c r="AL98" i="1"/>
  <c r="AK98" i="1"/>
  <c r="P100" i="1"/>
  <c r="AL100" i="1"/>
  <c r="AK100" i="1"/>
  <c r="P102" i="1"/>
  <c r="AL102" i="1"/>
  <c r="AK102" i="1"/>
  <c r="P104" i="1"/>
  <c r="AL104" i="1"/>
  <c r="AK104" i="1"/>
  <c r="P106" i="1"/>
  <c r="AL106" i="1"/>
  <c r="AK106" i="1"/>
  <c r="P108" i="1"/>
  <c r="AL108" i="1"/>
  <c r="AK108" i="1"/>
  <c r="P110" i="1"/>
  <c r="AL110" i="1"/>
  <c r="AK110" i="1"/>
  <c r="P112" i="1"/>
  <c r="AL112" i="1"/>
  <c r="AK112" i="1"/>
  <c r="P114" i="1"/>
  <c r="AL114" i="1"/>
  <c r="AK114" i="1"/>
  <c r="P116" i="1"/>
  <c r="AL116" i="1"/>
  <c r="AK116" i="1"/>
  <c r="P118" i="1"/>
  <c r="AL118" i="1"/>
  <c r="AK118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K25" i="1"/>
  <c r="AK26" i="1"/>
  <c r="AK27" i="1"/>
  <c r="AK28" i="1"/>
  <c r="AK29" i="1"/>
  <c r="AO6" i="1"/>
  <c r="AO8" i="1"/>
  <c r="AO10" i="1"/>
  <c r="AO12" i="1"/>
  <c r="AO14" i="1"/>
  <c r="AO16" i="1"/>
  <c r="AO18" i="1"/>
  <c r="AO20" i="1"/>
  <c r="AO22" i="1"/>
  <c r="AO24" i="1"/>
  <c r="AO26" i="1"/>
  <c r="AO28" i="1"/>
  <c r="AO30" i="1"/>
  <c r="AO32" i="1"/>
  <c r="AO34" i="1"/>
  <c r="AO36" i="1"/>
  <c r="AO38" i="1"/>
  <c r="AO40" i="1"/>
  <c r="AO42" i="1"/>
  <c r="AO44" i="1"/>
  <c r="AO46" i="1"/>
  <c r="AO48" i="1"/>
  <c r="AO50" i="1"/>
  <c r="AO52" i="1"/>
  <c r="AO54" i="1"/>
  <c r="AO56" i="1"/>
  <c r="AO58" i="1"/>
  <c r="AO60" i="1"/>
  <c r="AO62" i="1"/>
  <c r="AO64" i="1"/>
  <c r="AO66" i="1"/>
  <c r="AO68" i="1"/>
  <c r="AO70" i="1"/>
  <c r="AO72" i="1"/>
  <c r="AO74" i="1"/>
  <c r="AO76" i="1"/>
  <c r="AO78" i="1"/>
  <c r="AO80" i="1"/>
  <c r="AO82" i="1"/>
  <c r="AO84" i="1"/>
  <c r="AO86" i="1"/>
  <c r="AO88" i="1"/>
  <c r="AO90" i="1"/>
  <c r="AO92" i="1"/>
  <c r="AO94" i="1"/>
  <c r="AO96" i="1"/>
  <c r="AO98" i="1"/>
  <c r="AO100" i="1"/>
  <c r="AO102" i="1"/>
  <c r="AO104" i="1"/>
  <c r="AO106" i="1"/>
  <c r="AO108" i="1"/>
  <c r="AO110" i="1"/>
  <c r="AO112" i="1"/>
  <c r="AO114" i="1"/>
  <c r="AO116" i="1"/>
  <c r="AO118" i="1"/>
  <c r="AT1840" i="2"/>
  <c r="AS1889" i="2"/>
  <c r="AS1895" i="2"/>
  <c r="AS1900" i="2"/>
  <c r="AS1908" i="2"/>
  <c r="AS1911" i="2"/>
  <c r="AS1913" i="2"/>
  <c r="AT180" i="2"/>
  <c r="AT181" i="2"/>
  <c r="AT182" i="2"/>
  <c r="AT183" i="2"/>
  <c r="AT184" i="2"/>
  <c r="AT188" i="2"/>
  <c r="AT189" i="2"/>
  <c r="AT191" i="2"/>
  <c r="AT192" i="2"/>
  <c r="AT193" i="2"/>
  <c r="AT195" i="2"/>
  <c r="AT196" i="2"/>
  <c r="AT199" i="2"/>
  <c r="AT200" i="2"/>
  <c r="AT201" i="2"/>
  <c r="AT203" i="2"/>
  <c r="AT204" i="2"/>
  <c r="AT205" i="2"/>
  <c r="AT207" i="2"/>
  <c r="AT208" i="2"/>
  <c r="AT210" i="2"/>
  <c r="AT211" i="2"/>
  <c r="AT212" i="2"/>
  <c r="AT213" i="2"/>
  <c r="AT214" i="2"/>
  <c r="AT215" i="2"/>
  <c r="AT216" i="2"/>
  <c r="AT217" i="2"/>
  <c r="AT218" i="2"/>
  <c r="AT219" i="2"/>
  <c r="AT221" i="2"/>
  <c r="AT222" i="2"/>
  <c r="AT223" i="2"/>
  <c r="AT224" i="2"/>
  <c r="AT225" i="2"/>
  <c r="AT226" i="2"/>
  <c r="AT227" i="2"/>
  <c r="AT228" i="2"/>
  <c r="AT230" i="2"/>
  <c r="AT231" i="2"/>
  <c r="AT232" i="2"/>
  <c r="AT233" i="2"/>
  <c r="AT235" i="2"/>
  <c r="AT238" i="2"/>
  <c r="AT239" i="2"/>
  <c r="AT241" i="2"/>
  <c r="AT243" i="2"/>
  <c r="AT244" i="2"/>
  <c r="AT245" i="2"/>
  <c r="AT246" i="2"/>
  <c r="AT247" i="2"/>
  <c r="AT248" i="2"/>
  <c r="AT249" i="2"/>
  <c r="AT250" i="2"/>
  <c r="AT251" i="2"/>
  <c r="AT252" i="2"/>
  <c r="AT254" i="2"/>
  <c r="AT255" i="2"/>
  <c r="AT256" i="2"/>
  <c r="AT257" i="2"/>
  <c r="AT258" i="2"/>
  <c r="AT259" i="2"/>
  <c r="AT260" i="2"/>
  <c r="AT261" i="2"/>
  <c r="AT264" i="2"/>
  <c r="AT265" i="2"/>
  <c r="AT266" i="2"/>
  <c r="AT267" i="2"/>
  <c r="AT268" i="2"/>
  <c r="AT269" i="2"/>
  <c r="AT270" i="2"/>
  <c r="AT271" i="2"/>
  <c r="AT273" i="2"/>
  <c r="AT276" i="2"/>
  <c r="AT278" i="2"/>
  <c r="AT279" i="2"/>
  <c r="AT280" i="2"/>
  <c r="AT281" i="2"/>
  <c r="AT282" i="2"/>
  <c r="AT283" i="2"/>
  <c r="AT284" i="2"/>
  <c r="AT285" i="2"/>
  <c r="AT286" i="2"/>
  <c r="AT287" i="2"/>
  <c r="AT288" i="2"/>
  <c r="AT289" i="2"/>
  <c r="AT290" i="2"/>
  <c r="AT291" i="2"/>
  <c r="AT292" i="2"/>
  <c r="AT293" i="2"/>
  <c r="AT294" i="2"/>
  <c r="AT295" i="2"/>
  <c r="AT298" i="2"/>
  <c r="AT299" i="2"/>
  <c r="AT300" i="2"/>
  <c r="AT301" i="2"/>
  <c r="AT302" i="2"/>
  <c r="AT303" i="2"/>
  <c r="AT304" i="2"/>
  <c r="AT305" i="2"/>
  <c r="AT306" i="2"/>
  <c r="AT309" i="2"/>
  <c r="AT312" i="2"/>
  <c r="AT313" i="2"/>
  <c r="AT314" i="2"/>
  <c r="AT317" i="2"/>
  <c r="AT318" i="2"/>
  <c r="AT319" i="2"/>
  <c r="AT320" i="2"/>
  <c r="AT321" i="2"/>
  <c r="AT322" i="2"/>
  <c r="AT324" i="2"/>
  <c r="AT325" i="2"/>
  <c r="AT326" i="2"/>
  <c r="AT327" i="2"/>
  <c r="AT329" i="2"/>
  <c r="AT330" i="2"/>
  <c r="AT331" i="2"/>
  <c r="AT332" i="2"/>
  <c r="AT334" i="2"/>
  <c r="AT335" i="2"/>
  <c r="AT338" i="2"/>
  <c r="AT340" i="2"/>
  <c r="AT342" i="2"/>
  <c r="AT343" i="2"/>
  <c r="AT344" i="2"/>
  <c r="AT345" i="2"/>
  <c r="AT346" i="2"/>
  <c r="AT348" i="2"/>
  <c r="AT349" i="2"/>
  <c r="AT350" i="2"/>
  <c r="AT351" i="2"/>
  <c r="AT353" i="2"/>
  <c r="AT354" i="2"/>
  <c r="AT355" i="2"/>
  <c r="AT356" i="2"/>
  <c r="AT357" i="2"/>
  <c r="AT359" i="2"/>
  <c r="AT361" i="2"/>
  <c r="AT362" i="2"/>
  <c r="AT363" i="2"/>
  <c r="AT364" i="2"/>
  <c r="AT365" i="2"/>
  <c r="AT368" i="2"/>
  <c r="AT369" i="2"/>
  <c r="AT371" i="2"/>
  <c r="AT372" i="2"/>
  <c r="AT373" i="2"/>
  <c r="AT374" i="2"/>
  <c r="AT375" i="2"/>
  <c r="AT376" i="2"/>
  <c r="AT378" i="2"/>
  <c r="AT379" i="2"/>
  <c r="AT380" i="2"/>
  <c r="AT383" i="2"/>
  <c r="AT384" i="2"/>
  <c r="AT385" i="2"/>
  <c r="AT386" i="2"/>
  <c r="AT387" i="2"/>
  <c r="AT388" i="2"/>
  <c r="AT389" i="2"/>
  <c r="AT391" i="2"/>
  <c r="AT392" i="2"/>
  <c r="AT393" i="2"/>
  <c r="AT394" i="2"/>
  <c r="AT395" i="2"/>
  <c r="AT399" i="2"/>
  <c r="AT401" i="2"/>
  <c r="AT402" i="2"/>
  <c r="AT403" i="2"/>
  <c r="AT404" i="2"/>
  <c r="AT405" i="2"/>
  <c r="AT406" i="2"/>
  <c r="AT408" i="2"/>
  <c r="AT409" i="2"/>
  <c r="AT411" i="2"/>
  <c r="AT412" i="2"/>
  <c r="AT413" i="2"/>
  <c r="AT414" i="2"/>
  <c r="AT415" i="2"/>
  <c r="AT417" i="2"/>
  <c r="AT419" i="2"/>
  <c r="AT421" i="2"/>
  <c r="AT422" i="2"/>
  <c r="AT423" i="2"/>
  <c r="AT424" i="2"/>
  <c r="AT425" i="2"/>
  <c r="AT426" i="2"/>
  <c r="AT427" i="2"/>
  <c r="AT428" i="2"/>
  <c r="AT429" i="2"/>
  <c r="AT430" i="2"/>
  <c r="AT432" i="2"/>
  <c r="AT433" i="2"/>
  <c r="AT434" i="2"/>
  <c r="AT435" i="2"/>
  <c r="AT437" i="2"/>
  <c r="AT438" i="2"/>
  <c r="AT442" i="2"/>
  <c r="AT444" i="2"/>
  <c r="AT445" i="2"/>
  <c r="AT446" i="2"/>
  <c r="AT448" i="2"/>
  <c r="AT449" i="2"/>
  <c r="AT450" i="2"/>
  <c r="AT451" i="2"/>
  <c r="AT453" i="2"/>
  <c r="AT455" i="2"/>
  <c r="AT456" i="2"/>
  <c r="AT457" i="2"/>
  <c r="AT458" i="2"/>
  <c r="AT459" i="2"/>
  <c r="AT463" i="2"/>
  <c r="AT464" i="2"/>
  <c r="AT466" i="2"/>
  <c r="AT467" i="2"/>
  <c r="AT468" i="2"/>
  <c r="AT469" i="2"/>
  <c r="AT470" i="2"/>
  <c r="AT473" i="2"/>
  <c r="AT474" i="2"/>
  <c r="AT476" i="2"/>
  <c r="AT477" i="2"/>
  <c r="AT478" i="2"/>
  <c r="AT479" i="2"/>
  <c r="AT480" i="2"/>
  <c r="AT481" i="2"/>
  <c r="AT482" i="2"/>
  <c r="AT483" i="2"/>
  <c r="AT484" i="2"/>
  <c r="AT487" i="2"/>
  <c r="AT488" i="2"/>
  <c r="AT489" i="2"/>
  <c r="AT490" i="2"/>
  <c r="AT492" i="2"/>
  <c r="AT493" i="2"/>
  <c r="AT494" i="2"/>
  <c r="AT495" i="2"/>
  <c r="AT496" i="2"/>
  <c r="AT498" i="2"/>
  <c r="AT500" i="2"/>
  <c r="AT501" i="2"/>
  <c r="AT503" i="2"/>
  <c r="AT505" i="2"/>
  <c r="AT506" i="2"/>
  <c r="AT508" i="2"/>
  <c r="AT509" i="2"/>
  <c r="AT510" i="2"/>
  <c r="AT511" i="2"/>
  <c r="AT513" i="2"/>
  <c r="AT515" i="2"/>
  <c r="AT517" i="2"/>
  <c r="AT518" i="2"/>
  <c r="AT519" i="2"/>
  <c r="AT520" i="2"/>
  <c r="AT522" i="2"/>
  <c r="AT523" i="2"/>
  <c r="AT524" i="2"/>
  <c r="AT526" i="2"/>
  <c r="AT527" i="2"/>
  <c r="AT528" i="2"/>
  <c r="AT530" i="2"/>
  <c r="AT531" i="2"/>
  <c r="AT533" i="2"/>
  <c r="AT534" i="2"/>
  <c r="AT535" i="2"/>
  <c r="AT536" i="2"/>
  <c r="AT537" i="2"/>
  <c r="AT538" i="2"/>
  <c r="AT539" i="2"/>
  <c r="AT540" i="2"/>
  <c r="AT541" i="2"/>
  <c r="AT543" i="2"/>
  <c r="AT544" i="2"/>
  <c r="AT545" i="2"/>
  <c r="AT546" i="2"/>
  <c r="AT547" i="2"/>
  <c r="AT548" i="2"/>
  <c r="AT549" i="2"/>
  <c r="AT550" i="2"/>
  <c r="AT551" i="2"/>
  <c r="AT555" i="2"/>
  <c r="AT557" i="2"/>
  <c r="AT558" i="2"/>
  <c r="AT559" i="2"/>
  <c r="AT561" i="2"/>
  <c r="AT562" i="2"/>
  <c r="AT563" i="2"/>
  <c r="AT564" i="2"/>
  <c r="AT565" i="2"/>
  <c r="AT568" i="2"/>
  <c r="AT569" i="2"/>
  <c r="AT571" i="2"/>
  <c r="AT572" i="2"/>
  <c r="AT573" i="2"/>
  <c r="AT574" i="2"/>
  <c r="AT575" i="2"/>
  <c r="AT576" i="2"/>
  <c r="AT577" i="2"/>
  <c r="AT579" i="2"/>
  <c r="AT580" i="2"/>
  <c r="AT581" i="2"/>
  <c r="AT582" i="2"/>
  <c r="AT584" i="2"/>
  <c r="AT585" i="2"/>
  <c r="AT586" i="2"/>
  <c r="AT589" i="2"/>
  <c r="AT590" i="2"/>
  <c r="AT591" i="2"/>
  <c r="AT592" i="2"/>
  <c r="AT593" i="2"/>
  <c r="AT594" i="2"/>
  <c r="AT596" i="2"/>
  <c r="AT597" i="2"/>
  <c r="AT600" i="2"/>
  <c r="AT601" i="2"/>
  <c r="AT603" i="2"/>
  <c r="AT604" i="2"/>
  <c r="AT605" i="2"/>
  <c r="AT606" i="2"/>
  <c r="AT607" i="2"/>
  <c r="AT608" i="2"/>
  <c r="AT609" i="2"/>
  <c r="AT610" i="2"/>
  <c r="AT611" i="2"/>
  <c r="AT612" i="2"/>
  <c r="AT613" i="2"/>
  <c r="AT614" i="2"/>
  <c r="AT616" i="2"/>
  <c r="AT617" i="2"/>
  <c r="AT618" i="2"/>
  <c r="AT619" i="2"/>
  <c r="AT621" i="2"/>
  <c r="AT624" i="2"/>
  <c r="AT625" i="2"/>
  <c r="AT626" i="2"/>
  <c r="AT627" i="2"/>
  <c r="AT628" i="2"/>
  <c r="AT629" i="2"/>
  <c r="AT630" i="2"/>
  <c r="AT631" i="2"/>
  <c r="AT632" i="2"/>
  <c r="AT633" i="2"/>
  <c r="AT634" i="2"/>
  <c r="AT636" i="2"/>
  <c r="AT638" i="2"/>
  <c r="AT639" i="2"/>
  <c r="AT640" i="2"/>
  <c r="AT641" i="2"/>
  <c r="AT642" i="2"/>
  <c r="AT644" i="2"/>
  <c r="AT645" i="2"/>
  <c r="AT647" i="2"/>
  <c r="AT648" i="2"/>
  <c r="AT649" i="2"/>
  <c r="AT650" i="2"/>
  <c r="AT651" i="2"/>
  <c r="AT654" i="2"/>
  <c r="AT655" i="2"/>
  <c r="AT656" i="2"/>
  <c r="AT657" i="2"/>
  <c r="AT658" i="2"/>
  <c r="AT659" i="2"/>
  <c r="AT661" i="2"/>
  <c r="AT663" i="2"/>
  <c r="AT665" i="2"/>
  <c r="AT666" i="2"/>
  <c r="AT667" i="2"/>
  <c r="AT668" i="2"/>
  <c r="AT669" i="2"/>
  <c r="AT670" i="2"/>
  <c r="AT671" i="2"/>
  <c r="AT673" i="2"/>
  <c r="AT674" i="2"/>
  <c r="AT675" i="2"/>
  <c r="AT676" i="2"/>
  <c r="AT677" i="2"/>
  <c r="AT678" i="2"/>
  <c r="AT679" i="2"/>
  <c r="AT681" i="2"/>
  <c r="AT682" i="2"/>
  <c r="AT683" i="2"/>
  <c r="AT684" i="2"/>
  <c r="AT686" i="2"/>
  <c r="AT687" i="2"/>
  <c r="AT688" i="2"/>
  <c r="AT689" i="2"/>
  <c r="AT690" i="2"/>
  <c r="AT692" i="2"/>
  <c r="AT694" i="2"/>
  <c r="AT695" i="2"/>
  <c r="AT696" i="2"/>
  <c r="AT698" i="2"/>
  <c r="AT699" i="2"/>
  <c r="AT700" i="2"/>
  <c r="AT701" i="2"/>
  <c r="AT702" i="2"/>
  <c r="AT704" i="2"/>
  <c r="AT705" i="2"/>
  <c r="AT706" i="2"/>
  <c r="AT707" i="2"/>
  <c r="AT708" i="2"/>
  <c r="AT709" i="2"/>
  <c r="AT712" i="2"/>
  <c r="AT714" i="2"/>
  <c r="AT715" i="2"/>
  <c r="AT716" i="2"/>
  <c r="AT717" i="2"/>
  <c r="AT721" i="2"/>
  <c r="AT722" i="2"/>
  <c r="AT723" i="2"/>
  <c r="AT724" i="2"/>
  <c r="AT725" i="2"/>
  <c r="AT727" i="2"/>
  <c r="AT729" i="2"/>
  <c r="AT731" i="2"/>
  <c r="AT733" i="2"/>
  <c r="AT734" i="2"/>
  <c r="AT735" i="2"/>
  <c r="AT737" i="2"/>
  <c r="AT739" i="2"/>
  <c r="AT740" i="2"/>
  <c r="AT742" i="2"/>
  <c r="AT743" i="2"/>
  <c r="AT744" i="2"/>
  <c r="AT745" i="2"/>
  <c r="AT746" i="2"/>
  <c r="AT747" i="2"/>
  <c r="AT748" i="2"/>
  <c r="AT749" i="2"/>
  <c r="AT750" i="2"/>
  <c r="AT751" i="2"/>
  <c r="AT752" i="2"/>
  <c r="AT753" i="2"/>
  <c r="AT754" i="2"/>
  <c r="AT755" i="2"/>
  <c r="AT757" i="2"/>
  <c r="AT759" i="2"/>
  <c r="AT760" i="2"/>
  <c r="AT761" i="2"/>
  <c r="AT762" i="2"/>
  <c r="AT763" i="2"/>
  <c r="AT764" i="2"/>
  <c r="AT765" i="2"/>
  <c r="AT768" i="2"/>
  <c r="AT769" i="2"/>
  <c r="AT770" i="2"/>
  <c r="AT771" i="2"/>
  <c r="AT773" i="2"/>
  <c r="AT774" i="2"/>
  <c r="AT777" i="2"/>
  <c r="AT778" i="2"/>
  <c r="AT779" i="2"/>
  <c r="AT780" i="2"/>
  <c r="AT781" i="2"/>
  <c r="AT782" i="2"/>
  <c r="AT783" i="2"/>
  <c r="AT785" i="2"/>
  <c r="AT786" i="2"/>
  <c r="AT788" i="2"/>
  <c r="AT789" i="2"/>
  <c r="AT790" i="2"/>
  <c r="AT791" i="2"/>
  <c r="AT792" i="2"/>
  <c r="AT793" i="2"/>
  <c r="AT794" i="2"/>
  <c r="AT795" i="2"/>
  <c r="AT796" i="2"/>
  <c r="AT797" i="2"/>
  <c r="AT798" i="2"/>
  <c r="AT799" i="2"/>
  <c r="AT801" i="2"/>
  <c r="AT805" i="2"/>
  <c r="AT806" i="2"/>
  <c r="AT807" i="2"/>
  <c r="AT808" i="2"/>
  <c r="AT809" i="2"/>
  <c r="AT810" i="2"/>
  <c r="AT811" i="2"/>
  <c r="AT812" i="2"/>
  <c r="AT813" i="2"/>
  <c r="AT814" i="2"/>
  <c r="AT815" i="2"/>
  <c r="AT816" i="2"/>
  <c r="AT817" i="2"/>
  <c r="AT818" i="2"/>
  <c r="AT819" i="2"/>
  <c r="AT821" i="2"/>
  <c r="AT822" i="2"/>
  <c r="AT823" i="2"/>
  <c r="AT825" i="2"/>
  <c r="AT826" i="2"/>
  <c r="AT828" i="2"/>
  <c r="AT829" i="2"/>
  <c r="AT830" i="2"/>
  <c r="AT831" i="2"/>
  <c r="AT833" i="2"/>
  <c r="AT834" i="2"/>
  <c r="AT835" i="2"/>
  <c r="AT837" i="2"/>
  <c r="AT838" i="2"/>
  <c r="AT839" i="2"/>
  <c r="AT840" i="2"/>
  <c r="AT841" i="2"/>
  <c r="AT842" i="2"/>
  <c r="AT843" i="2"/>
  <c r="AT844" i="2"/>
  <c r="AT845" i="2"/>
  <c r="AT846" i="2"/>
  <c r="AT848" i="2"/>
  <c r="AT849" i="2"/>
  <c r="AT850" i="2"/>
  <c r="AT851" i="2"/>
  <c r="AT852" i="2"/>
  <c r="AT853" i="2"/>
  <c r="AT854" i="2"/>
  <c r="AT855" i="2"/>
  <c r="AT856" i="2"/>
  <c r="AT857" i="2"/>
  <c r="AT859" i="2"/>
  <c r="AT860" i="2"/>
  <c r="AT862" i="2"/>
  <c r="AT864" i="2"/>
  <c r="AT865" i="2"/>
  <c r="AT867" i="2"/>
  <c r="AT868" i="2"/>
  <c r="AT869" i="2"/>
  <c r="AT871" i="2"/>
  <c r="AT872" i="2"/>
  <c r="AT873" i="2"/>
  <c r="AT874" i="2"/>
  <c r="AT876" i="2"/>
  <c r="AT877" i="2"/>
  <c r="AT878" i="2"/>
  <c r="AT879" i="2"/>
  <c r="AT880" i="2"/>
  <c r="AT881" i="2"/>
  <c r="AT882" i="2"/>
  <c r="AT883" i="2"/>
  <c r="AT884" i="2"/>
  <c r="AT885" i="2"/>
  <c r="AT886" i="2"/>
  <c r="AT887" i="2"/>
  <c r="AT888" i="2"/>
  <c r="AT889" i="2"/>
  <c r="AT891" i="2"/>
  <c r="AT892" i="2"/>
  <c r="AT894" i="2"/>
  <c r="AT896" i="2"/>
  <c r="AT897" i="2"/>
  <c r="AT898" i="2"/>
  <c r="AT899" i="2"/>
  <c r="AT900" i="2"/>
  <c r="AT902" i="2"/>
  <c r="AT904" i="2"/>
  <c r="AT905" i="2"/>
  <c r="AT907" i="2"/>
  <c r="AT908" i="2"/>
  <c r="AT909" i="2"/>
  <c r="AT912" i="2"/>
  <c r="AT913" i="2"/>
  <c r="AT915" i="2"/>
  <c r="AT916" i="2"/>
  <c r="AT917" i="2"/>
  <c r="AT919" i="2"/>
  <c r="AT921" i="2"/>
  <c r="AT922" i="2"/>
  <c r="AT923" i="2"/>
  <c r="AT924" i="2"/>
  <c r="AT925" i="2"/>
  <c r="AT926" i="2"/>
  <c r="AT927" i="2"/>
  <c r="AT928" i="2"/>
  <c r="AT929" i="2"/>
  <c r="AT930" i="2"/>
  <c r="AT931" i="2"/>
  <c r="AT932" i="2"/>
  <c r="AT933" i="2"/>
  <c r="AT934" i="2"/>
  <c r="AT935" i="2"/>
  <c r="AT938" i="2"/>
  <c r="AT939" i="2"/>
  <c r="AT940" i="2"/>
  <c r="AT941" i="2"/>
  <c r="AT942" i="2"/>
  <c r="AT943" i="2"/>
  <c r="AT944" i="2"/>
  <c r="AT945" i="2"/>
  <c r="AT946" i="2"/>
  <c r="AT947" i="2"/>
  <c r="AT948" i="2"/>
  <c r="AT949" i="2"/>
  <c r="AT950" i="2"/>
  <c r="AT951" i="2"/>
  <c r="AT952" i="2"/>
  <c r="AT954" i="2"/>
  <c r="AT955" i="2"/>
  <c r="AT956" i="2"/>
  <c r="AT958" i="2"/>
  <c r="AT959" i="2"/>
  <c r="AT960" i="2"/>
  <c r="AT961" i="2"/>
  <c r="AT962" i="2"/>
  <c r="AT964" i="2"/>
  <c r="AT965" i="2"/>
  <c r="AT966" i="2"/>
  <c r="AT967" i="2"/>
  <c r="AT968" i="2"/>
  <c r="AT970" i="2"/>
  <c r="AT971" i="2"/>
  <c r="AT972" i="2"/>
  <c r="AT974" i="2"/>
  <c r="AT977" i="2"/>
  <c r="AT979" i="2"/>
  <c r="AT980" i="2"/>
  <c r="AT981" i="2"/>
  <c r="AT982" i="2"/>
  <c r="AT985" i="2"/>
  <c r="AT987" i="2"/>
  <c r="AT988" i="2"/>
  <c r="AT989" i="2"/>
  <c r="AT990" i="2"/>
  <c r="AT992" i="2"/>
  <c r="AT993" i="2"/>
  <c r="AT994" i="2"/>
  <c r="AT995" i="2"/>
  <c r="AT996" i="2"/>
  <c r="AT997" i="2"/>
  <c r="AT998" i="2"/>
  <c r="AT1002" i="2"/>
  <c r="AT1004" i="2"/>
  <c r="AT1005" i="2"/>
  <c r="AT1006" i="2"/>
  <c r="AT1007" i="2"/>
  <c r="AT1009" i="2"/>
  <c r="AT1010" i="2"/>
  <c r="AT1011" i="2"/>
  <c r="AT1013" i="2"/>
  <c r="AT1014" i="2"/>
  <c r="AT1016" i="2"/>
  <c r="AT1017" i="2"/>
  <c r="AT1018" i="2"/>
  <c r="AT1019" i="2"/>
  <c r="AT1020" i="2"/>
  <c r="AT1022" i="2"/>
  <c r="AT1023" i="2"/>
  <c r="AT1026" i="2"/>
  <c r="AT1027" i="2"/>
  <c r="AT1028" i="2"/>
  <c r="AT1030" i="2"/>
  <c r="AT1031" i="2"/>
  <c r="AT1032" i="2"/>
  <c r="AT1033" i="2"/>
  <c r="AT1034" i="2"/>
  <c r="AT1035" i="2"/>
  <c r="AT1036" i="2"/>
  <c r="AT1038" i="2"/>
  <c r="AT1039" i="2"/>
  <c r="AT1040" i="2"/>
  <c r="AT1041" i="2"/>
  <c r="AT1043" i="2"/>
  <c r="AT1045" i="2"/>
  <c r="AT1046" i="2"/>
  <c r="AT1047" i="2"/>
  <c r="AT1048" i="2"/>
  <c r="AT1049" i="2"/>
  <c r="AT1050" i="2"/>
  <c r="AT1051" i="2"/>
  <c r="AT1052" i="2"/>
  <c r="AT1053" i="2"/>
  <c r="AT1054" i="2"/>
  <c r="AT1055" i="2"/>
  <c r="AT1056" i="2"/>
  <c r="AT1057" i="2"/>
  <c r="AT1058" i="2"/>
  <c r="AT1059" i="2"/>
  <c r="AT1062" i="2"/>
  <c r="AT1063" i="2"/>
  <c r="AT1064" i="2"/>
  <c r="AT1065" i="2"/>
  <c r="AT1066" i="2"/>
  <c r="AT1067" i="2"/>
  <c r="AT1068" i="2"/>
  <c r="AT1070" i="2"/>
  <c r="AT1072" i="2"/>
  <c r="AT1073" i="2"/>
  <c r="AT1074" i="2"/>
  <c r="AT1075" i="2"/>
  <c r="AT1076" i="2"/>
  <c r="AT1077" i="2"/>
  <c r="AT1080" i="2"/>
  <c r="AT1081" i="2"/>
  <c r="AT1082" i="2"/>
  <c r="AT1084" i="2"/>
  <c r="AT1085" i="2"/>
  <c r="AT1086" i="2"/>
  <c r="AT1087" i="2"/>
  <c r="AT1088" i="2"/>
  <c r="AT1090" i="2"/>
  <c r="AT1091" i="2"/>
  <c r="AT1092" i="2"/>
  <c r="AT1093" i="2"/>
  <c r="AT1094" i="2"/>
  <c r="AT1095" i="2"/>
  <c r="AT1096" i="2"/>
  <c r="AT1098" i="2"/>
  <c r="AT1100" i="2"/>
  <c r="AT1101" i="2"/>
  <c r="AT1103" i="2"/>
  <c r="AT1104" i="2"/>
  <c r="AT1105" i="2"/>
  <c r="AT1109" i="2"/>
  <c r="AT1110" i="2"/>
  <c r="AT1112" i="2"/>
  <c r="AT1113" i="2"/>
  <c r="AT1114" i="2"/>
  <c r="AT1115" i="2"/>
  <c r="AT1116" i="2"/>
  <c r="AT1117" i="2"/>
  <c r="AT1118" i="2"/>
  <c r="AT1119" i="2"/>
  <c r="AT1120" i="2"/>
  <c r="AT1121" i="2"/>
  <c r="AT1122" i="2"/>
  <c r="AT1123" i="2"/>
  <c r="AT1124" i="2"/>
  <c r="AT1125" i="2"/>
  <c r="AT1126" i="2"/>
  <c r="AT1127" i="2"/>
  <c r="AT1128" i="2"/>
  <c r="AT1130" i="2"/>
  <c r="AT1131" i="2"/>
  <c r="AT1132" i="2"/>
  <c r="AT1133" i="2"/>
  <c r="AT1135" i="2"/>
  <c r="AT1136" i="2"/>
  <c r="AT1137" i="2"/>
  <c r="AT1139" i="2"/>
  <c r="AT1140" i="2"/>
  <c r="AT1141" i="2"/>
  <c r="AT1144" i="2"/>
  <c r="AT1146" i="2"/>
  <c r="AT1147" i="2"/>
  <c r="AT1148" i="2"/>
  <c r="AT1151" i="2"/>
  <c r="AT1156" i="2"/>
  <c r="AT1157" i="2"/>
  <c r="AT1158" i="2"/>
  <c r="AT1159" i="2"/>
  <c r="AT1160" i="2"/>
  <c r="AT1161" i="2"/>
  <c r="AT1162" i="2"/>
  <c r="AT1164" i="2"/>
  <c r="AT1165" i="2"/>
  <c r="AT1166" i="2"/>
  <c r="AT1167" i="2"/>
  <c r="AT1168" i="2"/>
  <c r="AT1170" i="2"/>
  <c r="AT1171" i="2"/>
  <c r="AT1172" i="2"/>
  <c r="AT1173" i="2"/>
  <c r="AT1174" i="2"/>
  <c r="AT1175" i="2"/>
  <c r="AT1176" i="2"/>
  <c r="AT1177" i="2"/>
  <c r="AT1178" i="2"/>
  <c r="AT1179" i="2"/>
  <c r="AT1180" i="2"/>
  <c r="AT1181" i="2"/>
  <c r="AT1182" i="2"/>
  <c r="AT1183" i="2"/>
  <c r="AT1188" i="2"/>
  <c r="AT1189" i="2"/>
  <c r="AT1190" i="2"/>
  <c r="AT1192" i="2"/>
  <c r="AT1194" i="2"/>
  <c r="AT1195" i="2"/>
  <c r="AT1196" i="2"/>
  <c r="AT1198" i="2"/>
  <c r="AT1199" i="2"/>
  <c r="AT1201" i="2"/>
  <c r="AT1202" i="2"/>
  <c r="AT1203" i="2"/>
  <c r="AT1204" i="2"/>
  <c r="AT1205" i="2"/>
  <c r="AT1206" i="2"/>
  <c r="AT1207" i="2"/>
  <c r="AT1212" i="2"/>
  <c r="AT1213" i="2"/>
  <c r="AT1214" i="2"/>
  <c r="AT1215" i="2"/>
  <c r="AT1216" i="2"/>
  <c r="AT1217" i="2"/>
  <c r="AT1218" i="2"/>
  <c r="AT1219" i="2"/>
  <c r="AT1220" i="2"/>
  <c r="AT1221" i="2"/>
  <c r="AT1222" i="2"/>
  <c r="AT1223" i="2"/>
  <c r="AT1224" i="2"/>
  <c r="AT1225" i="2"/>
  <c r="AT1226" i="2"/>
  <c r="AT1227" i="2"/>
  <c r="AT1228" i="2"/>
  <c r="AT1229" i="2"/>
  <c r="AT1231" i="2"/>
  <c r="AT1233" i="2"/>
  <c r="AT1234" i="2"/>
  <c r="AT1235" i="2"/>
  <c r="AT1236" i="2"/>
  <c r="AT1237" i="2"/>
  <c r="AT1238" i="2"/>
  <c r="AT1239" i="2"/>
  <c r="AT1240" i="2"/>
  <c r="AT1241" i="2"/>
  <c r="AT1243" i="2"/>
  <c r="AT1245" i="2"/>
  <c r="AT1246" i="2"/>
  <c r="AT1247" i="2"/>
  <c r="AT1248" i="2"/>
  <c r="AT1249" i="2"/>
  <c r="AT1251" i="2"/>
  <c r="AT1252" i="2"/>
  <c r="AT1253" i="2"/>
  <c r="AT1254" i="2"/>
  <c r="AT1255" i="2"/>
  <c r="AT1256" i="2"/>
  <c r="AT1257" i="2"/>
  <c r="AT1259" i="2"/>
  <c r="AT1260" i="2"/>
  <c r="AT1261" i="2"/>
  <c r="AT1262" i="2"/>
  <c r="AT1264" i="2"/>
  <c r="AT1265" i="2"/>
  <c r="AT1266" i="2"/>
  <c r="AT1267" i="2"/>
  <c r="AT1268" i="2"/>
  <c r="AT1269" i="2"/>
  <c r="AT1271" i="2"/>
  <c r="AT1273" i="2"/>
  <c r="AT1274" i="2"/>
  <c r="AT1275" i="2"/>
  <c r="AT1276" i="2"/>
  <c r="AT1278" i="2"/>
  <c r="AT1279" i="2"/>
  <c r="AT1280" i="2"/>
  <c r="AT1281" i="2"/>
  <c r="AT1282" i="2"/>
  <c r="AT1283" i="2"/>
  <c r="AT1284" i="2"/>
  <c r="AT1285" i="2"/>
  <c r="AT1287" i="2"/>
  <c r="AT1288" i="2"/>
  <c r="AT1289" i="2"/>
  <c r="AT1290" i="2"/>
  <c r="AT1291" i="2"/>
  <c r="AT1292" i="2"/>
  <c r="AT1293" i="2"/>
  <c r="AT1294" i="2"/>
  <c r="AT1295" i="2"/>
  <c r="AT1296" i="2"/>
  <c r="AT1297" i="2"/>
  <c r="AT1298" i="2"/>
  <c r="AT1299" i="2"/>
  <c r="AT1301" i="2"/>
  <c r="AT1302" i="2"/>
  <c r="AT1303" i="2"/>
  <c r="AT1304" i="2"/>
  <c r="AT1305" i="2"/>
  <c r="AT1306" i="2"/>
  <c r="AT1307" i="2"/>
  <c r="AT1308" i="2"/>
  <c r="AT1310" i="2"/>
  <c r="AT1311" i="2"/>
  <c r="AT1312" i="2"/>
  <c r="AT1315" i="2"/>
  <c r="AT1316" i="2"/>
  <c r="AT1317" i="2"/>
  <c r="AT1319" i="2"/>
  <c r="AT1321" i="2"/>
  <c r="AT1322" i="2"/>
  <c r="AT1323" i="2"/>
  <c r="AT1324" i="2"/>
  <c r="AT1325" i="2"/>
  <c r="AT1326" i="2"/>
  <c r="AT1327" i="2"/>
  <c r="AT1328" i="2"/>
  <c r="AT1329" i="2"/>
  <c r="AT1331" i="2"/>
  <c r="AT1332" i="2"/>
  <c r="AT1334" i="2"/>
  <c r="AT1335" i="2"/>
  <c r="AT1336" i="2"/>
  <c r="AT1337" i="2"/>
  <c r="AT1338" i="2"/>
  <c r="AT1339" i="2"/>
  <c r="AT1340" i="2"/>
  <c r="AT1341" i="2"/>
  <c r="AT1342" i="2"/>
  <c r="AT1344" i="2"/>
  <c r="AT1345" i="2"/>
  <c r="AT1346" i="2"/>
  <c r="AT1347" i="2"/>
  <c r="AT1348" i="2"/>
  <c r="AT1349" i="2"/>
  <c r="AT1351" i="2"/>
  <c r="AT1353" i="2"/>
  <c r="AT1354" i="2"/>
  <c r="AT1355" i="2"/>
  <c r="AT1356" i="2"/>
  <c r="AT1359" i="2"/>
  <c r="AT1360" i="2"/>
  <c r="AT1361" i="2"/>
  <c r="AT1362" i="2"/>
  <c r="AT1363" i="2"/>
  <c r="AT1365" i="2"/>
  <c r="AT1368" i="2"/>
  <c r="AT1369" i="2"/>
  <c r="AT1370" i="2"/>
  <c r="AT1371" i="2"/>
  <c r="AT1372" i="2"/>
  <c r="AT1373" i="2"/>
  <c r="AT1374" i="2"/>
  <c r="AT1376" i="2"/>
  <c r="AT1377" i="2"/>
  <c r="AT1378" i="2"/>
  <c r="AT1381" i="2"/>
  <c r="AT1382" i="2"/>
  <c r="AT1383" i="2"/>
  <c r="AT1384" i="2"/>
  <c r="AT1385" i="2"/>
  <c r="AT1386" i="2"/>
  <c r="AT1387" i="2"/>
  <c r="AT1388" i="2"/>
  <c r="AT1389" i="2"/>
  <c r="AT1390" i="2"/>
  <c r="AT1391" i="2"/>
  <c r="AT1392" i="2"/>
  <c r="AT1393" i="2"/>
  <c r="AT1394" i="2"/>
  <c r="AT1395" i="2"/>
  <c r="AT1396" i="2"/>
  <c r="AT1397" i="2"/>
  <c r="AT1398" i="2"/>
  <c r="AT1399" i="2"/>
  <c r="AT1400" i="2"/>
  <c r="AT1401" i="2"/>
  <c r="AT1402" i="2"/>
  <c r="AT1403" i="2"/>
  <c r="AT1404" i="2"/>
  <c r="AT1405" i="2"/>
  <c r="AT1406" i="2"/>
  <c r="AT1407" i="2"/>
  <c r="AT1408" i="2"/>
  <c r="AT1410" i="2"/>
  <c r="AT1412" i="2"/>
  <c r="AT1413" i="2"/>
  <c r="AT1414" i="2"/>
  <c r="AT1416" i="2"/>
  <c r="AT1417" i="2"/>
  <c r="AT1418" i="2"/>
  <c r="AT1419" i="2"/>
  <c r="AT1420" i="2"/>
  <c r="AT1421" i="2"/>
  <c r="AT1422" i="2"/>
  <c r="AT1423" i="2"/>
  <c r="AT1424" i="2"/>
  <c r="AT1425" i="2"/>
  <c r="AT1426" i="2"/>
  <c r="AT1427" i="2"/>
  <c r="AT1428" i="2"/>
  <c r="AT1429" i="2"/>
  <c r="AT1430" i="2"/>
  <c r="AT1431" i="2"/>
  <c r="AT1432" i="2"/>
  <c r="AT1433" i="2"/>
  <c r="AT1434" i="2"/>
  <c r="AT1435" i="2"/>
  <c r="AT1436" i="2"/>
  <c r="AT1437" i="2"/>
  <c r="AT1438" i="2"/>
  <c r="AT1439" i="2"/>
  <c r="AT1440" i="2"/>
  <c r="AT1441" i="2"/>
  <c r="AT1442" i="2"/>
  <c r="AT1443" i="2"/>
  <c r="AT1444" i="2"/>
  <c r="AT1445" i="2"/>
  <c r="AT1446" i="2"/>
  <c r="AT1447" i="2"/>
  <c r="AT1448" i="2"/>
  <c r="AT1449" i="2"/>
  <c r="AT1450" i="2"/>
  <c r="AT1452" i="2"/>
  <c r="AT1453" i="2"/>
  <c r="AT1454" i="2"/>
  <c r="AT1456" i="2"/>
  <c r="AT1457" i="2"/>
  <c r="AT1458" i="2"/>
  <c r="AT1460" i="2"/>
  <c r="AT1462" i="2"/>
  <c r="AT1463" i="2"/>
  <c r="AT1464" i="2"/>
  <c r="AT1465" i="2"/>
  <c r="AT1466" i="2"/>
  <c r="AT1467" i="2"/>
  <c r="AT1469" i="2"/>
  <c r="AT1470" i="2"/>
  <c r="AT1471" i="2"/>
  <c r="AT1474" i="2"/>
  <c r="AT1476" i="2"/>
  <c r="AT1477" i="2"/>
  <c r="AT1478" i="2"/>
  <c r="AT1875" i="2"/>
  <c r="AT1479" i="2"/>
  <c r="AT1480" i="2"/>
  <c r="AT1481" i="2"/>
  <c r="AT1482" i="2"/>
  <c r="AT1483" i="2"/>
  <c r="AT1484" i="2"/>
  <c r="AT1485" i="2"/>
  <c r="AT1486" i="2"/>
  <c r="AT1487" i="2"/>
  <c r="AT1488" i="2"/>
  <c r="AT1489" i="2"/>
  <c r="AT1490" i="2"/>
  <c r="AT1492" i="2"/>
  <c r="AT1493" i="2"/>
  <c r="AT1494" i="2"/>
  <c r="AT1495" i="2"/>
  <c r="AT1496" i="2"/>
  <c r="AT1497" i="2"/>
  <c r="AT1499" i="2"/>
  <c r="AT1500" i="2"/>
  <c r="AT1501" i="2"/>
  <c r="AT1502" i="2"/>
  <c r="AT1503" i="2"/>
  <c r="AT1504" i="2"/>
  <c r="AT1505" i="2"/>
  <c r="AT1506" i="2"/>
  <c r="AT1508" i="2"/>
  <c r="AT1509" i="2"/>
  <c r="AT1510" i="2"/>
  <c r="AT1511" i="2"/>
  <c r="AT1512" i="2"/>
  <c r="AT1513" i="2"/>
  <c r="AT1514" i="2"/>
  <c r="AT1515" i="2"/>
  <c r="AT1517" i="2"/>
  <c r="AT1518" i="2"/>
  <c r="AT1519" i="2"/>
  <c r="AT1520" i="2"/>
  <c r="AT1523" i="2"/>
  <c r="AT1524" i="2"/>
  <c r="AT1525" i="2"/>
  <c r="AT1527" i="2"/>
  <c r="AT1528" i="2"/>
  <c r="AT1529" i="2"/>
  <c r="AT1530" i="2"/>
  <c r="AT1531" i="2"/>
  <c r="AT1532" i="2"/>
  <c r="AT1533" i="2"/>
  <c r="AT1534" i="2"/>
  <c r="AT1535" i="2"/>
  <c r="AT1536" i="2"/>
  <c r="AT1537" i="2"/>
  <c r="AT1538" i="2"/>
  <c r="AT1540" i="2"/>
  <c r="AT1541" i="2"/>
  <c r="AT1543" i="2"/>
  <c r="AT1545" i="2"/>
  <c r="AT1546" i="2"/>
  <c r="AT1550" i="2"/>
  <c r="AT1551" i="2"/>
  <c r="AT1552" i="2"/>
  <c r="AT1554" i="2"/>
  <c r="AT1555" i="2"/>
  <c r="AT1556" i="2"/>
  <c r="AT1559" i="2"/>
  <c r="AT1561" i="2"/>
  <c r="AT1562" i="2"/>
  <c r="AT1563" i="2"/>
  <c r="AT1565" i="2"/>
  <c r="AT1566" i="2"/>
  <c r="AT1567" i="2"/>
  <c r="AT1569" i="2"/>
  <c r="AT1571" i="2"/>
  <c r="AT1572" i="2"/>
  <c r="AT1573" i="2"/>
  <c r="AT1574" i="2"/>
  <c r="AT1576" i="2"/>
  <c r="AT1577" i="2"/>
  <c r="AT1579" i="2"/>
  <c r="AT1581" i="2"/>
  <c r="AT1582" i="2"/>
  <c r="AT1585" i="2"/>
  <c r="AT1586" i="2"/>
  <c r="AT1587" i="2"/>
  <c r="AT1588" i="2"/>
  <c r="AT1589" i="2"/>
  <c r="AT1590" i="2"/>
  <c r="AT1591" i="2"/>
  <c r="AT1593" i="2"/>
  <c r="AT1594" i="2"/>
  <c r="AT1595" i="2"/>
  <c r="AT1598" i="2"/>
  <c r="AT1599" i="2"/>
  <c r="AT1601" i="2"/>
  <c r="AT1603" i="2"/>
  <c r="AT1604" i="2"/>
  <c r="AT1605" i="2"/>
  <c r="AT1606" i="2"/>
  <c r="AT1607" i="2"/>
  <c r="AT1608" i="2"/>
  <c r="AT1609" i="2"/>
  <c r="AT1610" i="2"/>
  <c r="AT1612" i="2"/>
  <c r="AT1613" i="2"/>
  <c r="AT1614" i="2"/>
  <c r="AT1616" i="2"/>
  <c r="AT1617" i="2"/>
  <c r="AT1618" i="2"/>
  <c r="AT1619" i="2"/>
  <c r="AT1621" i="2"/>
  <c r="AT1622" i="2"/>
  <c r="AT1623" i="2"/>
  <c r="AT1624" i="2"/>
  <c r="AT1625" i="2"/>
  <c r="AT1627" i="2"/>
  <c r="AT1628" i="2"/>
  <c r="AT1629" i="2"/>
  <c r="AT1630" i="2"/>
  <c r="AT1631" i="2"/>
  <c r="AT1632" i="2"/>
  <c r="AT1633" i="2"/>
  <c r="AT1634" i="2"/>
  <c r="AT1635" i="2"/>
  <c r="AT1636" i="2"/>
  <c r="AT1637" i="2"/>
  <c r="AT1638" i="2"/>
  <c r="AT1639" i="2"/>
  <c r="AT1640" i="2"/>
  <c r="AT1641" i="2"/>
  <c r="AT1643" i="2"/>
  <c r="AT1644" i="2"/>
  <c r="AT1645" i="2"/>
  <c r="AT1646" i="2"/>
  <c r="AT1647" i="2"/>
  <c r="AT1648" i="2"/>
  <c r="AT1649" i="2"/>
  <c r="AT1650" i="2"/>
  <c r="AT1651" i="2"/>
  <c r="AT1652" i="2"/>
  <c r="AT1653" i="2"/>
  <c r="AT1654" i="2"/>
  <c r="AT1655" i="2"/>
  <c r="AT1656" i="2"/>
  <c r="AT1657" i="2"/>
  <c r="AT1658" i="2"/>
  <c r="AT1659" i="2"/>
  <c r="AT1661" i="2"/>
  <c r="AT1663" i="2"/>
  <c r="AT1664" i="2"/>
  <c r="AT1665" i="2"/>
  <c r="AT1666" i="2"/>
  <c r="AT1667" i="2"/>
  <c r="AT1668" i="2"/>
  <c r="AT1669" i="2"/>
  <c r="AT1670" i="2"/>
  <c r="AT1671" i="2"/>
  <c r="AT1672" i="2"/>
  <c r="AT1674" i="2"/>
  <c r="AT1675" i="2"/>
  <c r="AT1676" i="2"/>
  <c r="AT1677" i="2"/>
  <c r="AT1680" i="2"/>
  <c r="AT1682" i="2"/>
  <c r="AT1683" i="2"/>
  <c r="AT1684" i="2"/>
  <c r="AT1685" i="2"/>
  <c r="AT1686" i="2"/>
  <c r="AT1687" i="2"/>
  <c r="AT1688" i="2"/>
  <c r="AT1689" i="2"/>
  <c r="AT1691" i="2"/>
  <c r="AT1692" i="2"/>
  <c r="AT1693" i="2"/>
  <c r="AT1695" i="2"/>
  <c r="AT1696" i="2"/>
  <c r="AT1697" i="2"/>
  <c r="AT1698" i="2"/>
  <c r="AT1699" i="2"/>
  <c r="AT1700" i="2"/>
  <c r="AT1701" i="2"/>
  <c r="AT1702" i="2"/>
  <c r="AT1703" i="2"/>
  <c r="AT1704" i="2"/>
  <c r="AT1705" i="2"/>
  <c r="AT1706" i="2"/>
  <c r="AT1707" i="2"/>
  <c r="AT1708" i="2"/>
  <c r="AT1709" i="2"/>
  <c r="AT1710" i="2"/>
  <c r="AT1711" i="2"/>
  <c r="AT1712" i="2"/>
  <c r="AT1714" i="2"/>
  <c r="AT1715" i="2"/>
  <c r="AT1716" i="2"/>
  <c r="AT1717" i="2"/>
  <c r="AT1718" i="2"/>
  <c r="AT1719" i="2"/>
  <c r="AT1720" i="2"/>
  <c r="AT1722" i="2"/>
  <c r="AT1723" i="2"/>
  <c r="AT1724" i="2"/>
  <c r="AT1725" i="2"/>
  <c r="AT1726" i="2"/>
  <c r="AT1727" i="2"/>
  <c r="AT1728" i="2"/>
  <c r="AT1730" i="2"/>
  <c r="AT1731" i="2"/>
  <c r="AT1733" i="2"/>
  <c r="AT1734" i="2"/>
  <c r="AT1735" i="2"/>
  <c r="AT1736" i="2"/>
  <c r="AT1737" i="2"/>
  <c r="AT1738" i="2"/>
  <c r="AT1739" i="2"/>
  <c r="AT1740" i="2"/>
  <c r="AT1744" i="2"/>
  <c r="AT1745" i="2"/>
  <c r="AT1746" i="2"/>
  <c r="AT1747" i="2"/>
  <c r="AT1748" i="2"/>
  <c r="AT1749" i="2"/>
  <c r="AT1750" i="2"/>
  <c r="AT1751" i="2"/>
  <c r="AT1752" i="2"/>
  <c r="AT1754" i="2"/>
  <c r="AT1755" i="2"/>
  <c r="AT1756" i="2"/>
  <c r="AT1757" i="2"/>
  <c r="AT1758" i="2"/>
  <c r="AT1760" i="2"/>
  <c r="AT1761" i="2"/>
  <c r="AT1762" i="2"/>
  <c r="AT1763" i="2"/>
  <c r="AT1764" i="2"/>
  <c r="AT1765" i="2"/>
  <c r="AT1766" i="2"/>
  <c r="AT1767" i="2"/>
  <c r="AT1768" i="2"/>
  <c r="AT1769" i="2"/>
  <c r="AT1770" i="2"/>
  <c r="AT1771" i="2"/>
  <c r="AT1772" i="2"/>
  <c r="AT1773" i="2"/>
  <c r="AT1775" i="2"/>
  <c r="AT1776" i="2"/>
  <c r="AT1777" i="2"/>
  <c r="AT1778" i="2"/>
  <c r="AT1780" i="2"/>
  <c r="AT1781" i="2"/>
  <c r="AT1782" i="2"/>
  <c r="AT1783" i="2"/>
  <c r="AT1784" i="2"/>
  <c r="AT1785" i="2"/>
  <c r="AT1786" i="2"/>
  <c r="AT1787" i="2"/>
  <c r="AT1788" i="2"/>
  <c r="AS3" i="2"/>
  <c r="AY3" i="2"/>
  <c r="AS5" i="2"/>
  <c r="AY5" i="2"/>
  <c r="AS9" i="2"/>
  <c r="AY9" i="2"/>
  <c r="AS13" i="2"/>
  <c r="AY13" i="2"/>
  <c r="AS17" i="2"/>
  <c r="AY17" i="2"/>
  <c r="AS19" i="2"/>
  <c r="AY19" i="2"/>
  <c r="AS23" i="2"/>
  <c r="AY23" i="2"/>
  <c r="AS27" i="2"/>
  <c r="AY27" i="2"/>
  <c r="AS31" i="2"/>
  <c r="AY31" i="2"/>
  <c r="AS41" i="2"/>
  <c r="AY41" i="2"/>
  <c r="AS51" i="2"/>
  <c r="AY51" i="2"/>
  <c r="AS55" i="2"/>
  <c r="AY55" i="2"/>
  <c r="AS59" i="2"/>
  <c r="AY59" i="2"/>
  <c r="AS63" i="2"/>
  <c r="AY63" i="2"/>
  <c r="AS67" i="2"/>
  <c r="AY67" i="2"/>
  <c r="AS71" i="2"/>
  <c r="AY71" i="2"/>
  <c r="AS79" i="2"/>
  <c r="AY79" i="2"/>
  <c r="AS83" i="2"/>
  <c r="AY83" i="2"/>
  <c r="AS87" i="2"/>
  <c r="AY87" i="2"/>
  <c r="AS91" i="2"/>
  <c r="AY91" i="2"/>
  <c r="AS95" i="2"/>
  <c r="AY95" i="2"/>
  <c r="AS99" i="2"/>
  <c r="AY99" i="2"/>
  <c r="AS107" i="2"/>
  <c r="AY107" i="2"/>
  <c r="AS109" i="2"/>
  <c r="AY109" i="2"/>
  <c r="AS113" i="2"/>
  <c r="AY113" i="2"/>
  <c r="AS115" i="2"/>
  <c r="AY115" i="2"/>
  <c r="AS123" i="2"/>
  <c r="AY123" i="2"/>
  <c r="AS127" i="2"/>
  <c r="AY127" i="2"/>
  <c r="AS131" i="2"/>
  <c r="AY131" i="2"/>
  <c r="AS135" i="2"/>
  <c r="AY135" i="2"/>
  <c r="AS137" i="2"/>
  <c r="AY137" i="2"/>
  <c r="AS141" i="2"/>
  <c r="AY141" i="2"/>
  <c r="AS145" i="2"/>
  <c r="AY145" i="2"/>
  <c r="AS147" i="2"/>
  <c r="AY147" i="2"/>
  <c r="AS157" i="2"/>
  <c r="AY157" i="2"/>
  <c r="AS161" i="2"/>
  <c r="AY161" i="2"/>
  <c r="AS163" i="2"/>
  <c r="AY163" i="2"/>
  <c r="AS167" i="2"/>
  <c r="AY167" i="2"/>
  <c r="AS171" i="2"/>
  <c r="AY171" i="2"/>
  <c r="AS175" i="2"/>
  <c r="AY175" i="2"/>
  <c r="AS179" i="2"/>
  <c r="AY179" i="2"/>
  <c r="AT186" i="2"/>
  <c r="AY186" i="2"/>
  <c r="AT197" i="2"/>
  <c r="AY197" i="2"/>
  <c r="AT202" i="2"/>
  <c r="AY202" i="2"/>
  <c r="AT206" i="2"/>
  <c r="AY206" i="2"/>
  <c r="AT220" i="2"/>
  <c r="AY220" i="2"/>
  <c r="AT237" i="2"/>
  <c r="AY237" i="2"/>
  <c r="AT240" i="2"/>
  <c r="AY240" i="2"/>
  <c r="AT242" i="2"/>
  <c r="AY242" i="2"/>
  <c r="AT262" i="2"/>
  <c r="AY262" i="2"/>
  <c r="AT297" i="2"/>
  <c r="AY297" i="2"/>
  <c r="AT316" i="2"/>
  <c r="AY316" i="2"/>
  <c r="AT328" i="2"/>
  <c r="AY328" i="2"/>
  <c r="AT333" i="2"/>
  <c r="AY333" i="2"/>
  <c r="AT337" i="2"/>
  <c r="AY337" i="2"/>
  <c r="AT341" i="2"/>
  <c r="AY341" i="2"/>
  <c r="AT347" i="2"/>
  <c r="AY347" i="2"/>
  <c r="AT352" i="2"/>
  <c r="AY352" i="2"/>
  <c r="AT360" i="2"/>
  <c r="AY360" i="2"/>
  <c r="AT370" i="2"/>
  <c r="AY370" i="2"/>
  <c r="AT377" i="2"/>
  <c r="AY377" i="2"/>
  <c r="AT381" i="2"/>
  <c r="AY381" i="2"/>
  <c r="AS11" i="2"/>
  <c r="AY11" i="2"/>
  <c r="AS15" i="2"/>
  <c r="AY15" i="2"/>
  <c r="AS25" i="2"/>
  <c r="AY25" i="2"/>
  <c r="AS29" i="2"/>
  <c r="AY29" i="2"/>
  <c r="AS33" i="2"/>
  <c r="AY33" i="2"/>
  <c r="AS35" i="2"/>
  <c r="AY35" i="2"/>
  <c r="AS39" i="2"/>
  <c r="AY39" i="2"/>
  <c r="AS43" i="2"/>
  <c r="AY43" i="2"/>
  <c r="AS45" i="2"/>
  <c r="AY45" i="2"/>
  <c r="AS49" i="2"/>
  <c r="AY49" i="2"/>
  <c r="AS53" i="2"/>
  <c r="AY53" i="2"/>
  <c r="AS57" i="2"/>
  <c r="AY57" i="2"/>
  <c r="AS61" i="2"/>
  <c r="AY61" i="2"/>
  <c r="AS65" i="2"/>
  <c r="AY65" i="2"/>
  <c r="AS69" i="2"/>
  <c r="AY69" i="2"/>
  <c r="AS77" i="2"/>
  <c r="AY77" i="2"/>
  <c r="AS81" i="2"/>
  <c r="AY81" i="2"/>
  <c r="AS85" i="2"/>
  <c r="AY85" i="2"/>
  <c r="AS89" i="2"/>
  <c r="AY89" i="2"/>
  <c r="AS93" i="2"/>
  <c r="AY93" i="2"/>
  <c r="AS97" i="2"/>
  <c r="AY97" i="2"/>
  <c r="AS101" i="2"/>
  <c r="AY101" i="2"/>
  <c r="AS121" i="2"/>
  <c r="AY121" i="2"/>
  <c r="AS125" i="2"/>
  <c r="AY125" i="2"/>
  <c r="AS129" i="2"/>
  <c r="AY129" i="2"/>
  <c r="AS133" i="2"/>
  <c r="AY133" i="2"/>
  <c r="AS143" i="2"/>
  <c r="AY143" i="2"/>
  <c r="AS151" i="2"/>
  <c r="AY151" i="2"/>
  <c r="AS155" i="2"/>
  <c r="AY155" i="2"/>
  <c r="AS159" i="2"/>
  <c r="AY159" i="2"/>
  <c r="AS169" i="2"/>
  <c r="AY169" i="2"/>
  <c r="AS173" i="2"/>
  <c r="AY173" i="2"/>
  <c r="AS177" i="2"/>
  <c r="AY177" i="2"/>
  <c r="AT185" i="2"/>
  <c r="AY185" i="2"/>
  <c r="AT187" i="2"/>
  <c r="AY187" i="2"/>
  <c r="AT190" i="2"/>
  <c r="AY190" i="2"/>
  <c r="AT194" i="2"/>
  <c r="AY194" i="2"/>
  <c r="AT198" i="2"/>
  <c r="AY198" i="2"/>
  <c r="AT209" i="2"/>
  <c r="AY209" i="2"/>
  <c r="AT229" i="2"/>
  <c r="AY229" i="2"/>
  <c r="AT234" i="2"/>
  <c r="AY234" i="2"/>
  <c r="AT236" i="2"/>
  <c r="AY236" i="2"/>
  <c r="AT253" i="2"/>
  <c r="AY253" i="2"/>
  <c r="AT263" i="2"/>
  <c r="AY263" i="2"/>
  <c r="AT272" i="2"/>
  <c r="AY272" i="2"/>
  <c r="AT274" i="2"/>
  <c r="AY274" i="2"/>
  <c r="AT275" i="2"/>
  <c r="AY275" i="2"/>
  <c r="AT277" i="2"/>
  <c r="AY277" i="2"/>
  <c r="AT296" i="2"/>
  <c r="AY296" i="2"/>
  <c r="AT307" i="2"/>
  <c r="AY307" i="2"/>
  <c r="AT308" i="2"/>
  <c r="AY308" i="2"/>
  <c r="AT310" i="2"/>
  <c r="AY310" i="2"/>
  <c r="AT311" i="2"/>
  <c r="AY311" i="2"/>
  <c r="AT315" i="2"/>
  <c r="AY315" i="2"/>
  <c r="AT323" i="2"/>
  <c r="AY323" i="2"/>
  <c r="AT336" i="2"/>
  <c r="AY336" i="2"/>
  <c r="AT339" i="2"/>
  <c r="AY339" i="2"/>
  <c r="AT358" i="2"/>
  <c r="AY358" i="2"/>
  <c r="AT366" i="2"/>
  <c r="AY366" i="2"/>
  <c r="AT367" i="2"/>
  <c r="AY367" i="2"/>
  <c r="AT382" i="2"/>
  <c r="AY382" i="2"/>
  <c r="AT397" i="2"/>
  <c r="AY397" i="2"/>
  <c r="AT398" i="2"/>
  <c r="AY398" i="2"/>
  <c r="AT400" i="2"/>
  <c r="AY400" i="2"/>
  <c r="AT407" i="2"/>
  <c r="AY407" i="2"/>
  <c r="AT410" i="2"/>
  <c r="AY410" i="2"/>
  <c r="AT416" i="2"/>
  <c r="AY416" i="2"/>
  <c r="AT431" i="2"/>
  <c r="AY431" i="2"/>
  <c r="AT439" i="2"/>
  <c r="AY439" i="2"/>
  <c r="AT443" i="2"/>
  <c r="AY443" i="2"/>
  <c r="AT447" i="2"/>
  <c r="AY447" i="2"/>
  <c r="AT452" i="2"/>
  <c r="AY452" i="2"/>
  <c r="AT461" i="2"/>
  <c r="AY461" i="2"/>
  <c r="AT472" i="2"/>
  <c r="AY472" i="2"/>
  <c r="AT475" i="2"/>
  <c r="AY475" i="2"/>
  <c r="AT486" i="2"/>
  <c r="AY486" i="2"/>
  <c r="AT491" i="2"/>
  <c r="AY491" i="2"/>
  <c r="AT497" i="2"/>
  <c r="AY497" i="2"/>
  <c r="AT499" i="2"/>
  <c r="AY499" i="2"/>
  <c r="AT502" i="2"/>
  <c r="AY502" i="2"/>
  <c r="AT504" i="2"/>
  <c r="AY504" i="2"/>
  <c r="AT512" i="2"/>
  <c r="AY512" i="2"/>
  <c r="AT521" i="2"/>
  <c r="AY521" i="2"/>
  <c r="AT553" i="2"/>
  <c r="AY553" i="2"/>
  <c r="AT554" i="2"/>
  <c r="AY554" i="2"/>
  <c r="AT560" i="2"/>
  <c r="AY560" i="2"/>
  <c r="AT566" i="2"/>
  <c r="AY566" i="2"/>
  <c r="AT588" i="2"/>
  <c r="AY588" i="2"/>
  <c r="AT598" i="2"/>
  <c r="AY598" i="2"/>
  <c r="AT599" i="2"/>
  <c r="AY599" i="2"/>
  <c r="AT646" i="2"/>
  <c r="AY646" i="2"/>
  <c r="AT652" i="2"/>
  <c r="AY652" i="2"/>
  <c r="AT653" i="2"/>
  <c r="AY653" i="2"/>
  <c r="AT660" i="2"/>
  <c r="AY660" i="2"/>
  <c r="AT662" i="2"/>
  <c r="AY662" i="2"/>
  <c r="AT664" i="2"/>
  <c r="AY664" i="2"/>
  <c r="AT672" i="2"/>
  <c r="AY672" i="2"/>
  <c r="AT680" i="2"/>
  <c r="AY680" i="2"/>
  <c r="AT685" i="2"/>
  <c r="AY685" i="2"/>
  <c r="AT691" i="2"/>
  <c r="AY691" i="2"/>
  <c r="AT693" i="2"/>
  <c r="AY693" i="2"/>
  <c r="AT697" i="2"/>
  <c r="AY697" i="2"/>
  <c r="AT703" i="2"/>
  <c r="AY703" i="2"/>
  <c r="AT710" i="2"/>
  <c r="AY710" i="2"/>
  <c r="AT711" i="2"/>
  <c r="AY711" i="2"/>
  <c r="AT713" i="2"/>
  <c r="AY713" i="2"/>
  <c r="AT718" i="2"/>
  <c r="AY718" i="2"/>
  <c r="AT719" i="2"/>
  <c r="AY719" i="2"/>
  <c r="AT720" i="2"/>
  <c r="AY720" i="2"/>
  <c r="AT726" i="2"/>
  <c r="AY726" i="2"/>
  <c r="AT728" i="2"/>
  <c r="AY728" i="2"/>
  <c r="AT730" i="2"/>
  <c r="AY730" i="2"/>
  <c r="AT732" i="2"/>
  <c r="AY732" i="2"/>
  <c r="AT736" i="2"/>
  <c r="AY736" i="2"/>
  <c r="AT738" i="2"/>
  <c r="AY738" i="2"/>
  <c r="AT741" i="2"/>
  <c r="AY741" i="2"/>
  <c r="AT756" i="2"/>
  <c r="AY756" i="2"/>
  <c r="AT758" i="2"/>
  <c r="AY758" i="2"/>
  <c r="AT766" i="2"/>
  <c r="AY766" i="2"/>
  <c r="AT767" i="2"/>
  <c r="AY767" i="2"/>
  <c r="AT772" i="2"/>
  <c r="AY772" i="2"/>
  <c r="AT775" i="2"/>
  <c r="AY775" i="2"/>
  <c r="AT776" i="2"/>
  <c r="AY776" i="2"/>
  <c r="AT784" i="2"/>
  <c r="AY784" i="2"/>
  <c r="AT787" i="2"/>
  <c r="AY787" i="2"/>
  <c r="AT800" i="2"/>
  <c r="AY800" i="2"/>
  <c r="AT802" i="2"/>
  <c r="AY802" i="2"/>
  <c r="AT803" i="2"/>
  <c r="AY803" i="2"/>
  <c r="AT804" i="2"/>
  <c r="AY804" i="2"/>
  <c r="AT820" i="2"/>
  <c r="AY820" i="2"/>
  <c r="AT824" i="2"/>
  <c r="AY824" i="2"/>
  <c r="AT827" i="2"/>
  <c r="AY827" i="2"/>
  <c r="AT832" i="2"/>
  <c r="AY832" i="2"/>
  <c r="AT836" i="2"/>
  <c r="AY836" i="2"/>
  <c r="AT847" i="2"/>
  <c r="AY847" i="2"/>
  <c r="AT858" i="2"/>
  <c r="AY858" i="2"/>
  <c r="AT861" i="2"/>
  <c r="AY861" i="2"/>
  <c r="AT863" i="2"/>
  <c r="AY863" i="2"/>
  <c r="AT866" i="2"/>
  <c r="AY866" i="2"/>
  <c r="AT870" i="2"/>
  <c r="AY870" i="2"/>
  <c r="AT875" i="2"/>
  <c r="AY875" i="2"/>
  <c r="AT890" i="2"/>
  <c r="AY890" i="2"/>
  <c r="AT893" i="2"/>
  <c r="AY893" i="2"/>
  <c r="AT895" i="2"/>
  <c r="AY895" i="2"/>
  <c r="AT901" i="2"/>
  <c r="AY901" i="2"/>
  <c r="AT903" i="2"/>
  <c r="AY903" i="2"/>
  <c r="AT906" i="2"/>
  <c r="AY906" i="2"/>
  <c r="AT910" i="2"/>
  <c r="AY910" i="2"/>
  <c r="AT911" i="2"/>
  <c r="AY911" i="2"/>
  <c r="AT914" i="2"/>
  <c r="AY914" i="2"/>
  <c r="AT918" i="2"/>
  <c r="AY918" i="2"/>
  <c r="AT920" i="2"/>
  <c r="AY920" i="2"/>
  <c r="AT936" i="2"/>
  <c r="AY936" i="2"/>
  <c r="AT937" i="2"/>
  <c r="AY937" i="2"/>
  <c r="AT953" i="2"/>
  <c r="AY953" i="2"/>
  <c r="AT957" i="2"/>
  <c r="AY957" i="2"/>
  <c r="AT963" i="2"/>
  <c r="AY963" i="2"/>
  <c r="AT969" i="2"/>
  <c r="AY969" i="2"/>
  <c r="AT973" i="2"/>
  <c r="AY973" i="2"/>
  <c r="AT975" i="2"/>
  <c r="AY975" i="2"/>
  <c r="AT976" i="2"/>
  <c r="AY976" i="2"/>
  <c r="AT978" i="2"/>
  <c r="AY978" i="2"/>
  <c r="AT983" i="2"/>
  <c r="AY983" i="2"/>
  <c r="AT984" i="2"/>
  <c r="AY984" i="2"/>
  <c r="AT986" i="2"/>
  <c r="AY986" i="2"/>
  <c r="AT991" i="2"/>
  <c r="AY991" i="2"/>
  <c r="AT999" i="2"/>
  <c r="AY999" i="2"/>
  <c r="AT1000" i="2"/>
  <c r="AY1000" i="2"/>
  <c r="AT1001" i="2"/>
  <c r="AY1001" i="2"/>
  <c r="AT1003" i="2"/>
  <c r="AY1003" i="2"/>
  <c r="AT1008" i="2"/>
  <c r="AY1008" i="2"/>
  <c r="AT1012" i="2"/>
  <c r="AY1012" i="2"/>
  <c r="AT1015" i="2"/>
  <c r="AY1015" i="2"/>
  <c r="AT1021" i="2"/>
  <c r="AY1021" i="2"/>
  <c r="AT1024" i="2"/>
  <c r="AY1024" i="2"/>
  <c r="AT1025" i="2"/>
  <c r="AY1025" i="2"/>
  <c r="AT1029" i="2"/>
  <c r="AY1029" i="2"/>
  <c r="AT1037" i="2"/>
  <c r="AY1037" i="2"/>
  <c r="AT1042" i="2"/>
  <c r="AY1042" i="2"/>
  <c r="AT1044" i="2"/>
  <c r="AY1044" i="2"/>
  <c r="AT1060" i="2"/>
  <c r="AY1060" i="2"/>
  <c r="AT1061" i="2"/>
  <c r="AY1061" i="2"/>
  <c r="AT1069" i="2"/>
  <c r="AY1069" i="2"/>
  <c r="AT1071" i="2"/>
  <c r="AY1071" i="2"/>
  <c r="AT1078" i="2"/>
  <c r="AY1078" i="2"/>
  <c r="AT1079" i="2"/>
  <c r="AY1079" i="2"/>
  <c r="AT1083" i="2"/>
  <c r="AY1083" i="2"/>
  <c r="AT1089" i="2"/>
  <c r="AY1089" i="2"/>
  <c r="AT1097" i="2"/>
  <c r="AY1097" i="2"/>
  <c r="AT1099" i="2"/>
  <c r="AY1099" i="2"/>
  <c r="AT1102" i="2"/>
  <c r="AY1102" i="2"/>
  <c r="AT1106" i="2"/>
  <c r="AY1106" i="2"/>
  <c r="AT1107" i="2"/>
  <c r="AY1107" i="2"/>
  <c r="AT1108" i="2"/>
  <c r="AY1108" i="2"/>
  <c r="AT1111" i="2"/>
  <c r="AY1111" i="2"/>
  <c r="AT1129" i="2"/>
  <c r="AY1129" i="2"/>
  <c r="AT1134" i="2"/>
  <c r="AY1134" i="2"/>
  <c r="AT1138" i="2"/>
  <c r="AY1138" i="2"/>
  <c r="AT1142" i="2"/>
  <c r="AY1142" i="2"/>
  <c r="AT1143" i="2"/>
  <c r="AY1143" i="2"/>
  <c r="AT1145" i="2"/>
  <c r="AY1145" i="2"/>
  <c r="AT1149" i="2"/>
  <c r="AY1149" i="2"/>
  <c r="AT1150" i="2"/>
  <c r="AY1150" i="2"/>
  <c r="AT1152" i="2"/>
  <c r="AY1152" i="2"/>
  <c r="AT1153" i="2"/>
  <c r="AY1153" i="2"/>
  <c r="AT1154" i="2"/>
  <c r="AY1154" i="2"/>
  <c r="AT1155" i="2"/>
  <c r="AY1155" i="2"/>
  <c r="AT1163" i="2"/>
  <c r="AY1163" i="2"/>
  <c r="AT1169" i="2"/>
  <c r="AY1169" i="2"/>
  <c r="AT1184" i="2"/>
  <c r="AY1184" i="2"/>
  <c r="AT1185" i="2"/>
  <c r="AY1185" i="2"/>
  <c r="AT1186" i="2"/>
  <c r="AY1186" i="2"/>
  <c r="AT1187" i="2"/>
  <c r="AY1187" i="2"/>
  <c r="AT1191" i="2"/>
  <c r="AY1191" i="2"/>
  <c r="AT1193" i="2"/>
  <c r="AY1193" i="2"/>
  <c r="AT1197" i="2"/>
  <c r="AY1197" i="2"/>
  <c r="AT1200" i="2"/>
  <c r="AY1200" i="2"/>
  <c r="AT1208" i="2"/>
  <c r="AY1208" i="2"/>
  <c r="AT1209" i="2"/>
  <c r="AY1209" i="2"/>
  <c r="AT1210" i="2"/>
  <c r="AY1210" i="2"/>
  <c r="AT1211" i="2"/>
  <c r="AY1211" i="2"/>
  <c r="AT1230" i="2"/>
  <c r="AY1230" i="2"/>
  <c r="AT1232" i="2"/>
  <c r="AY1232" i="2"/>
  <c r="AT1242" i="2"/>
  <c r="AY1242" i="2"/>
  <c r="AT1244" i="2"/>
  <c r="AY1244" i="2"/>
  <c r="AT1250" i="2"/>
  <c r="AY1250" i="2"/>
  <c r="AT1258" i="2"/>
  <c r="AY1258" i="2"/>
  <c r="AT1263" i="2"/>
  <c r="AY1263" i="2"/>
  <c r="AT1270" i="2"/>
  <c r="AY1270" i="2"/>
  <c r="AT1272" i="2"/>
  <c r="AY1272" i="2"/>
  <c r="AT1277" i="2"/>
  <c r="AY1277" i="2"/>
  <c r="AT1286" i="2"/>
  <c r="AY1286" i="2"/>
  <c r="AT1300" i="2"/>
  <c r="AY1300" i="2"/>
  <c r="AT1309" i="2"/>
  <c r="AY1309" i="2"/>
  <c r="AT1313" i="2"/>
  <c r="AY1313" i="2"/>
  <c r="AT1314" i="2"/>
  <c r="AY1314" i="2"/>
  <c r="AT1318" i="2"/>
  <c r="AY1318" i="2"/>
  <c r="AT1320" i="2"/>
  <c r="AY1320" i="2"/>
  <c r="AT1330" i="2"/>
  <c r="AY1330" i="2"/>
  <c r="AT1333" i="2"/>
  <c r="AY1333" i="2"/>
  <c r="AT1343" i="2"/>
  <c r="AY1343" i="2"/>
  <c r="AT1350" i="2"/>
  <c r="AY1350" i="2"/>
  <c r="AT1352" i="2"/>
  <c r="AY1352" i="2"/>
  <c r="AT1357" i="2"/>
  <c r="AY1357" i="2"/>
  <c r="AT1358" i="2"/>
  <c r="AY1358" i="2"/>
  <c r="AT1364" i="2"/>
  <c r="AY1364" i="2"/>
  <c r="AT1366" i="2"/>
  <c r="AY1366" i="2"/>
  <c r="AT1367" i="2"/>
  <c r="AY1367" i="2"/>
  <c r="AT1375" i="2"/>
  <c r="AY1375" i="2"/>
  <c r="AT1379" i="2"/>
  <c r="AY1379" i="2"/>
  <c r="AT1380" i="2"/>
  <c r="AY1380" i="2"/>
  <c r="AT1409" i="2"/>
  <c r="AY1409" i="2"/>
  <c r="AT1411" i="2"/>
  <c r="AY1411" i="2"/>
  <c r="AT1415" i="2"/>
  <c r="AY1415" i="2"/>
  <c r="AT1451" i="2"/>
  <c r="AY1451" i="2"/>
  <c r="AT1455" i="2"/>
  <c r="AY1455" i="2"/>
  <c r="AT1459" i="2"/>
  <c r="AY1459" i="2"/>
  <c r="AT1461" i="2"/>
  <c r="AY1461" i="2"/>
  <c r="AT1468" i="2"/>
  <c r="AY1468" i="2"/>
  <c r="AT1472" i="2"/>
  <c r="AY1472" i="2"/>
  <c r="AT1475" i="2"/>
  <c r="AY1475" i="2"/>
  <c r="AT1491" i="2"/>
  <c r="AY1491" i="2"/>
  <c r="AT1498" i="2"/>
  <c r="AY1498" i="2"/>
  <c r="AT1507" i="2"/>
  <c r="AY1507" i="2"/>
  <c r="AT1516" i="2"/>
  <c r="AY1516" i="2"/>
  <c r="AT1521" i="2"/>
  <c r="AY1521" i="2"/>
  <c r="AT1522" i="2"/>
  <c r="AY1522" i="2"/>
  <c r="AT1526" i="2"/>
  <c r="AY1526" i="2"/>
  <c r="AT1539" i="2"/>
  <c r="AY1539" i="2"/>
  <c r="AT1542" i="2"/>
  <c r="AY1542" i="2"/>
  <c r="AT1544" i="2"/>
  <c r="AY1544" i="2"/>
  <c r="AT1547" i="2"/>
  <c r="AY1547" i="2"/>
  <c r="AT1548" i="2"/>
  <c r="AY1548" i="2"/>
  <c r="AT1549" i="2"/>
  <c r="AY1549" i="2"/>
  <c r="AT1553" i="2"/>
  <c r="AY1553" i="2"/>
  <c r="AT1557" i="2"/>
  <c r="AY1557" i="2"/>
  <c r="AT1558" i="2"/>
  <c r="AY1558" i="2"/>
  <c r="AT1560" i="2"/>
  <c r="AY1560" i="2"/>
  <c r="AT1564" i="2"/>
  <c r="AY1564" i="2"/>
  <c r="AT1568" i="2"/>
  <c r="AY1568" i="2"/>
  <c r="AT1570" i="2"/>
  <c r="AY1570" i="2"/>
  <c r="AT1575" i="2"/>
  <c r="AY1575" i="2"/>
  <c r="AT1578" i="2"/>
  <c r="AY1578" i="2"/>
  <c r="AT1580" i="2"/>
  <c r="AY1580" i="2"/>
  <c r="AT1583" i="2"/>
  <c r="AY1583" i="2"/>
  <c r="AT1584" i="2"/>
  <c r="AY1584" i="2"/>
  <c r="AT1592" i="2"/>
  <c r="AY1592" i="2"/>
  <c r="AT1596" i="2"/>
  <c r="AY1596" i="2"/>
  <c r="AT1597" i="2"/>
  <c r="AY1597" i="2"/>
  <c r="AT1600" i="2"/>
  <c r="AY1600" i="2"/>
  <c r="AT1602" i="2"/>
  <c r="AY1602" i="2"/>
  <c r="AT1611" i="2"/>
  <c r="AY1611" i="2"/>
  <c r="AT1615" i="2"/>
  <c r="AY1615" i="2"/>
  <c r="AT1620" i="2"/>
  <c r="AY1620" i="2"/>
  <c r="AT1626" i="2"/>
  <c r="AY1626" i="2"/>
  <c r="AT1642" i="2"/>
  <c r="AY1642" i="2"/>
  <c r="AT1660" i="2"/>
  <c r="AY1660" i="2"/>
  <c r="AT1662" i="2"/>
  <c r="AY1662" i="2"/>
  <c r="AT1673" i="2"/>
  <c r="AY1673" i="2"/>
  <c r="AT1678" i="2"/>
  <c r="AY1678" i="2"/>
  <c r="AT1679" i="2"/>
  <c r="AY1679" i="2"/>
  <c r="AT1681" i="2"/>
  <c r="AY1681" i="2"/>
  <c r="AT1690" i="2"/>
  <c r="AY1690" i="2"/>
  <c r="AT1694" i="2"/>
  <c r="AY1694" i="2"/>
  <c r="AT1713" i="2"/>
  <c r="AY1713" i="2"/>
  <c r="AT1721" i="2"/>
  <c r="AY1721" i="2"/>
  <c r="AT1729" i="2"/>
  <c r="AY1729" i="2"/>
  <c r="AT1732" i="2"/>
  <c r="AY1732" i="2"/>
  <c r="AT1741" i="2"/>
  <c r="AY1741" i="2"/>
  <c r="AT1742" i="2"/>
  <c r="AY1742" i="2"/>
  <c r="AT1743" i="2"/>
  <c r="AY1743" i="2"/>
  <c r="AT1753" i="2"/>
  <c r="AY1753" i="2"/>
  <c r="AT1759" i="2"/>
  <c r="AY1759" i="2"/>
  <c r="AT1774" i="2"/>
  <c r="AY1774" i="2"/>
  <c r="AT1779" i="2"/>
  <c r="AY1779" i="2"/>
  <c r="AT1789" i="2"/>
  <c r="AY1789" i="2"/>
  <c r="AT390" i="2"/>
  <c r="AY390" i="2"/>
  <c r="AT396" i="2"/>
  <c r="AY396" i="2"/>
  <c r="AT418" i="2"/>
  <c r="AY418" i="2"/>
  <c r="AT420" i="2"/>
  <c r="AY420" i="2"/>
  <c r="AT436" i="2"/>
  <c r="AY436" i="2"/>
  <c r="AT440" i="2"/>
  <c r="AY440" i="2"/>
  <c r="AT441" i="2"/>
  <c r="AY441" i="2"/>
  <c r="AT454" i="2"/>
  <c r="AY454" i="2"/>
  <c r="AT460" i="2"/>
  <c r="AY460" i="2"/>
  <c r="AT462" i="2"/>
  <c r="AY462" i="2"/>
  <c r="AT465" i="2"/>
  <c r="AY465" i="2"/>
  <c r="AT471" i="2"/>
  <c r="AY471" i="2"/>
  <c r="AT485" i="2"/>
  <c r="AY485" i="2"/>
  <c r="AT507" i="2"/>
  <c r="AY507" i="2"/>
  <c r="AT514" i="2"/>
  <c r="AY514" i="2"/>
  <c r="AT516" i="2"/>
  <c r="AY516" i="2"/>
  <c r="AT525" i="2"/>
  <c r="AY525" i="2"/>
  <c r="AT529" i="2"/>
  <c r="AY529" i="2"/>
  <c r="AT532" i="2"/>
  <c r="AY532" i="2"/>
  <c r="AT542" i="2"/>
  <c r="AY542" i="2"/>
  <c r="AT552" i="2"/>
  <c r="AY552" i="2"/>
  <c r="AT556" i="2"/>
  <c r="AY556" i="2"/>
  <c r="AT567" i="2"/>
  <c r="AY567" i="2"/>
  <c r="AT570" i="2"/>
  <c r="AY570" i="2"/>
  <c r="AT578" i="2"/>
  <c r="AY578" i="2"/>
  <c r="AT583" i="2"/>
  <c r="AY583" i="2"/>
  <c r="AT587" i="2"/>
  <c r="AY587" i="2"/>
  <c r="AT595" i="2"/>
  <c r="AY595" i="2"/>
  <c r="AT602" i="2"/>
  <c r="AY602" i="2"/>
  <c r="AT615" i="2"/>
  <c r="AY615" i="2"/>
  <c r="AT620" i="2"/>
  <c r="AY620" i="2"/>
  <c r="AT622" i="2"/>
  <c r="AY622" i="2"/>
  <c r="AT623" i="2"/>
  <c r="AY623" i="2"/>
  <c r="AT635" i="2"/>
  <c r="AY635" i="2"/>
  <c r="AT637" i="2"/>
  <c r="AY637" i="2"/>
  <c r="AT643" i="2"/>
  <c r="AY643" i="2"/>
  <c r="AS6" i="2"/>
  <c r="AY6" i="2"/>
  <c r="AS8" i="2"/>
  <c r="AY8" i="2"/>
  <c r="AS10" i="2"/>
  <c r="AY10" i="2"/>
  <c r="AS12" i="2"/>
  <c r="AY12" i="2"/>
  <c r="AS16" i="2"/>
  <c r="AY16" i="2"/>
  <c r="AS18" i="2"/>
  <c r="AY18" i="2"/>
  <c r="AS20" i="2"/>
  <c r="AY20" i="2"/>
  <c r="AS22" i="2"/>
  <c r="AY22" i="2"/>
  <c r="AS24" i="2"/>
  <c r="AY24" i="2"/>
  <c r="AS28" i="2"/>
  <c r="AY28" i="2"/>
  <c r="AS30" i="2"/>
  <c r="AY30" i="2"/>
  <c r="AS32" i="2"/>
  <c r="AY32" i="2"/>
  <c r="AS34" i="2"/>
  <c r="AY34" i="2"/>
  <c r="AS36" i="2"/>
  <c r="AY36" i="2"/>
  <c r="AS38" i="2"/>
  <c r="AY38" i="2"/>
  <c r="AS40" i="2"/>
  <c r="AY40" i="2"/>
  <c r="AS42" i="2"/>
  <c r="AY42" i="2"/>
  <c r="AS46" i="2"/>
  <c r="AY46" i="2"/>
  <c r="AS48" i="2"/>
  <c r="AY48" i="2"/>
  <c r="AS50" i="2"/>
  <c r="AY50" i="2"/>
  <c r="AS52" i="2"/>
  <c r="AY52" i="2"/>
  <c r="AS54" i="2"/>
  <c r="AY54" i="2"/>
  <c r="AS56" i="2"/>
  <c r="AY56" i="2"/>
  <c r="AS58" i="2"/>
  <c r="AY58" i="2"/>
  <c r="AS60" i="2"/>
  <c r="AY60" i="2"/>
  <c r="AS62" i="2"/>
  <c r="AY62" i="2"/>
  <c r="AS64" i="2"/>
  <c r="AY64" i="2"/>
  <c r="AS66" i="2"/>
  <c r="AY66" i="2"/>
  <c r="AS68" i="2"/>
  <c r="AY68" i="2"/>
  <c r="AS70" i="2"/>
  <c r="AY70" i="2"/>
  <c r="AS72" i="2"/>
  <c r="AY72" i="2"/>
  <c r="AS76" i="2"/>
  <c r="AY76" i="2"/>
  <c r="AS78" i="2"/>
  <c r="AY78" i="2"/>
  <c r="AS80" i="2"/>
  <c r="AY80" i="2"/>
  <c r="AS82" i="2"/>
  <c r="AY82" i="2"/>
  <c r="AS86" i="2"/>
  <c r="AY86" i="2"/>
  <c r="AS88" i="2"/>
  <c r="AY88" i="2"/>
  <c r="AS90" i="2"/>
  <c r="AY90" i="2"/>
  <c r="AS94" i="2"/>
  <c r="AY94" i="2"/>
  <c r="AS96" i="2"/>
  <c r="AY96" i="2"/>
  <c r="AS98" i="2"/>
  <c r="AY98" i="2"/>
  <c r="AS100" i="2"/>
  <c r="AY100" i="2"/>
  <c r="AS102" i="2"/>
  <c r="AY102" i="2"/>
  <c r="AS104" i="2"/>
  <c r="AY104" i="2"/>
  <c r="AS110" i="2"/>
  <c r="AY110" i="2"/>
  <c r="AS112" i="2"/>
  <c r="AY112" i="2"/>
  <c r="AS114" i="2"/>
  <c r="AY114" i="2"/>
  <c r="AS116" i="2"/>
  <c r="AY116" i="2"/>
  <c r="AS118" i="2"/>
  <c r="AY118" i="2"/>
  <c r="AS122" i="2"/>
  <c r="AY122" i="2"/>
  <c r="AS124" i="2"/>
  <c r="AY124" i="2"/>
  <c r="AS126" i="2"/>
  <c r="AY126" i="2"/>
  <c r="AS132" i="2"/>
  <c r="AY132" i="2"/>
  <c r="AS134" i="2"/>
  <c r="AY134" i="2"/>
  <c r="AS136" i="2"/>
  <c r="AY136" i="2"/>
  <c r="AS138" i="2"/>
  <c r="AY138" i="2"/>
  <c r="AS140" i="2"/>
  <c r="AY140" i="2"/>
  <c r="AS148" i="2"/>
  <c r="AY148" i="2"/>
  <c r="AS150" i="2"/>
  <c r="AY150" i="2"/>
  <c r="AS154" i="2"/>
  <c r="AY154" i="2"/>
  <c r="AS156" i="2"/>
  <c r="AY156" i="2"/>
  <c r="AS158" i="2"/>
  <c r="AY158" i="2"/>
  <c r="AS160" i="2"/>
  <c r="AY160" i="2"/>
  <c r="AS162" i="2"/>
  <c r="AY162" i="2"/>
  <c r="AS164" i="2"/>
  <c r="AY164" i="2"/>
  <c r="AS166" i="2"/>
  <c r="AY166" i="2"/>
  <c r="AS170" i="2"/>
  <c r="AY170" i="2"/>
  <c r="AS172" i="2"/>
  <c r="AY172" i="2"/>
  <c r="AS176" i="2"/>
  <c r="AY176" i="2"/>
  <c r="AS178" i="2"/>
  <c r="AY178" i="2"/>
  <c r="AT1843" i="2"/>
  <c r="AY1843" i="2"/>
  <c r="AT1850" i="2"/>
  <c r="AY1850" i="2"/>
  <c r="AT1858" i="2"/>
  <c r="AY1858" i="2"/>
  <c r="AT1865" i="2"/>
  <c r="AY1865" i="2"/>
  <c r="AT1867" i="2"/>
  <c r="AY1867" i="2"/>
  <c r="AT1872" i="2"/>
  <c r="AY1872" i="2"/>
  <c r="AT1889" i="2"/>
  <c r="AY1889" i="2"/>
  <c r="AT1895" i="2"/>
  <c r="AY1895" i="2"/>
  <c r="AT1900" i="2"/>
  <c r="AY1900" i="2"/>
  <c r="AT1908" i="2"/>
  <c r="AY1908" i="2"/>
  <c r="AT1911" i="2"/>
  <c r="AY1911" i="2"/>
  <c r="AT1913" i="2"/>
  <c r="AY1913" i="2"/>
  <c r="AT1876" i="2"/>
  <c r="AT1877" i="2"/>
  <c r="AT1878" i="2"/>
  <c r="AT1879" i="2"/>
  <c r="AT1880" i="2"/>
  <c r="AT1881" i="2"/>
  <c r="AT1882" i="2"/>
  <c r="AT1883" i="2"/>
  <c r="AT1884" i="2"/>
  <c r="AT1885" i="2"/>
  <c r="AT1886" i="2"/>
  <c r="AT1887" i="2"/>
  <c r="AT1888" i="2"/>
  <c r="AT1890" i="2"/>
  <c r="AT1891" i="2"/>
  <c r="AT1892" i="2"/>
  <c r="AT1893" i="2"/>
  <c r="AT1894" i="2"/>
  <c r="AT1896" i="2"/>
  <c r="AT1897" i="2"/>
  <c r="AT1898" i="2"/>
  <c r="AT1899" i="2"/>
  <c r="AT1901" i="2"/>
  <c r="AT1902" i="2"/>
  <c r="AT1903" i="2"/>
  <c r="AT1904" i="2"/>
  <c r="AT1905" i="2"/>
  <c r="AT1906" i="2"/>
  <c r="AT1907" i="2"/>
  <c r="AT1909" i="2"/>
  <c r="AT1910" i="2"/>
  <c r="AT1912" i="2"/>
  <c r="AT1914" i="2"/>
  <c r="AT1797" i="2"/>
  <c r="AY1797" i="2"/>
  <c r="AT1806" i="2"/>
  <c r="AY1806" i="2"/>
  <c r="AT1808" i="2"/>
  <c r="AY1808" i="2"/>
  <c r="AT1815" i="2"/>
  <c r="AY1815" i="2"/>
  <c r="AT1817" i="2"/>
  <c r="AY1817" i="2"/>
  <c r="AT1825" i="2"/>
  <c r="AY1825" i="2"/>
  <c r="AT1828" i="2"/>
  <c r="AY1828" i="2"/>
  <c r="AT1831" i="2"/>
  <c r="AY1831" i="2"/>
  <c r="AT1837" i="2"/>
  <c r="AY1837" i="2"/>
  <c r="AS1841" i="2"/>
  <c r="AY1841" i="2"/>
  <c r="AS1842" i="2"/>
  <c r="AY1842" i="2"/>
  <c r="AS1844" i="2"/>
  <c r="AY1844" i="2"/>
  <c r="AS1845" i="2"/>
  <c r="AY1845" i="2"/>
  <c r="AS1846" i="2"/>
  <c r="AY1846" i="2"/>
  <c r="AS1847" i="2"/>
  <c r="AY1847" i="2"/>
  <c r="AS1848" i="2"/>
  <c r="AY1848" i="2"/>
  <c r="AS1849" i="2"/>
  <c r="AY1849" i="2"/>
  <c r="AS1851" i="2"/>
  <c r="AY1851" i="2"/>
  <c r="AS1852" i="2"/>
  <c r="AY1852" i="2"/>
  <c r="AS1853" i="2"/>
  <c r="AY1853" i="2"/>
  <c r="AS1854" i="2"/>
  <c r="AY1854" i="2"/>
  <c r="AS1855" i="2"/>
  <c r="AY1855" i="2"/>
  <c r="AS1856" i="2"/>
  <c r="AY1856" i="2"/>
  <c r="AS1857" i="2"/>
  <c r="AY1857" i="2"/>
  <c r="AS1859" i="2"/>
  <c r="AY1859" i="2"/>
  <c r="AS1860" i="2"/>
  <c r="AY1860" i="2"/>
  <c r="AS1861" i="2"/>
  <c r="AY1861" i="2"/>
  <c r="AS1862" i="2"/>
  <c r="AY1862" i="2"/>
  <c r="AS1863" i="2"/>
  <c r="AY1863" i="2"/>
  <c r="AS1864" i="2"/>
  <c r="AY1864" i="2"/>
  <c r="AS1866" i="2"/>
  <c r="AY1866" i="2"/>
  <c r="AS1868" i="2"/>
  <c r="AY1868" i="2"/>
  <c r="AS1869" i="2"/>
  <c r="AY1869" i="2"/>
  <c r="AS1870" i="2"/>
  <c r="AY1870" i="2"/>
  <c r="AS1871" i="2"/>
  <c r="AY1871" i="2"/>
  <c r="AS1873" i="2"/>
  <c r="AY1873" i="2"/>
  <c r="AS1874" i="2"/>
  <c r="AY1874" i="2"/>
  <c r="AS1875" i="2"/>
  <c r="AY1875" i="2"/>
  <c r="AS1876" i="2"/>
  <c r="AY1876" i="2"/>
  <c r="AS1877" i="2"/>
  <c r="AY1877" i="2"/>
  <c r="AS1878" i="2"/>
  <c r="AY1878" i="2"/>
  <c r="AS1879" i="2"/>
  <c r="AY1879" i="2"/>
  <c r="AS1880" i="2"/>
  <c r="AY1880" i="2"/>
  <c r="AS1881" i="2"/>
  <c r="AY1881" i="2"/>
  <c r="AS1882" i="2"/>
  <c r="AY1882" i="2"/>
  <c r="AS1883" i="2"/>
  <c r="AY1883" i="2"/>
  <c r="AS1884" i="2"/>
  <c r="AY1884" i="2"/>
  <c r="AS1885" i="2"/>
  <c r="AY1885" i="2"/>
  <c r="AS1886" i="2"/>
  <c r="AY1886" i="2"/>
  <c r="AS1887" i="2"/>
  <c r="AY1887" i="2"/>
  <c r="AS1888" i="2"/>
  <c r="AY1888" i="2"/>
  <c r="AS1890" i="2"/>
  <c r="AY1890" i="2"/>
  <c r="AS1891" i="2"/>
  <c r="AY1891" i="2"/>
  <c r="AS1892" i="2"/>
  <c r="AY1892" i="2"/>
  <c r="AS1893" i="2"/>
  <c r="AY1893" i="2"/>
  <c r="AS1894" i="2"/>
  <c r="AY1894" i="2"/>
  <c r="AS1896" i="2"/>
  <c r="AY1896" i="2"/>
  <c r="AS1897" i="2"/>
  <c r="AY1897" i="2"/>
  <c r="AS1898" i="2"/>
  <c r="AY1898" i="2"/>
  <c r="AS1899" i="2"/>
  <c r="AY1899" i="2"/>
  <c r="AS1901" i="2"/>
  <c r="AY1901" i="2"/>
  <c r="AS1902" i="2"/>
  <c r="AY1902" i="2"/>
  <c r="AS1903" i="2"/>
  <c r="AY1903" i="2"/>
  <c r="AS1904" i="2"/>
  <c r="AY1904" i="2"/>
  <c r="AS1905" i="2"/>
  <c r="AY1905" i="2"/>
  <c r="AS1906" i="2"/>
  <c r="AY1906" i="2"/>
  <c r="AS1907" i="2"/>
  <c r="AY1907" i="2"/>
  <c r="AS1909" i="2"/>
  <c r="AY1909" i="2"/>
  <c r="AS1910" i="2"/>
  <c r="AY1910" i="2"/>
  <c r="AS1912" i="2"/>
  <c r="AY1912" i="2"/>
  <c r="AS1914" i="2"/>
  <c r="AY1914" i="2"/>
  <c r="AT1790" i="2"/>
  <c r="AT1791" i="2"/>
  <c r="AT1792" i="2"/>
  <c r="AT1793" i="2"/>
  <c r="AT1794" i="2"/>
  <c r="AT1795" i="2"/>
  <c r="AT1796" i="2"/>
  <c r="AT1798" i="2"/>
  <c r="AT1799" i="2"/>
  <c r="AT1800" i="2"/>
  <c r="AT1801" i="2"/>
  <c r="AT1802" i="2"/>
  <c r="AT1803" i="2"/>
  <c r="AT1804" i="2"/>
  <c r="AT1805" i="2"/>
  <c r="AT1807" i="2"/>
  <c r="AT1809" i="2"/>
  <c r="AT1810" i="2"/>
  <c r="AT1811" i="2"/>
  <c r="AT1812" i="2"/>
  <c r="AT1813" i="2"/>
  <c r="AT1814" i="2"/>
  <c r="AT1816" i="2"/>
  <c r="AT1818" i="2"/>
  <c r="AT1819" i="2"/>
  <c r="AT1820" i="2"/>
  <c r="AT1821" i="2"/>
  <c r="AT1822" i="2"/>
  <c r="AT1823" i="2"/>
  <c r="AT1824" i="2"/>
  <c r="AT1826" i="2"/>
  <c r="AT1827" i="2"/>
  <c r="AT1829" i="2"/>
  <c r="AT1830" i="2"/>
  <c r="AT1832" i="2"/>
  <c r="AT1833" i="2"/>
  <c r="AT1834" i="2"/>
  <c r="AT1835" i="2"/>
  <c r="AT1836" i="2"/>
  <c r="AT1838" i="2"/>
  <c r="AT1839" i="2"/>
  <c r="AS1843" i="2"/>
  <c r="AS1850" i="2"/>
  <c r="AS1858" i="2"/>
  <c r="AS1865" i="2"/>
  <c r="AS1867" i="2"/>
  <c r="AS1872" i="2"/>
  <c r="S23" i="1"/>
  <c r="S31" i="1"/>
  <c r="S33" i="1"/>
  <c r="S35" i="1"/>
  <c r="S37" i="1"/>
  <c r="S51" i="1"/>
  <c r="S55" i="1"/>
  <c r="S61" i="1"/>
  <c r="S75" i="1"/>
  <c r="S91" i="1"/>
  <c r="S22" i="1"/>
  <c r="S24" i="1"/>
  <c r="S38" i="1"/>
  <c r="S62" i="1"/>
  <c r="W3" i="1"/>
  <c r="Z4" i="1"/>
  <c r="Z8" i="1"/>
  <c r="Z12" i="1"/>
  <c r="Z16" i="1"/>
  <c r="Z20" i="1"/>
  <c r="Z24" i="1"/>
  <c r="Z28" i="1"/>
  <c r="Z32" i="1"/>
  <c r="Z36" i="1"/>
  <c r="Z40" i="1"/>
  <c r="Z44" i="1"/>
  <c r="Z48" i="1"/>
  <c r="Z52" i="1"/>
  <c r="Z56" i="1"/>
  <c r="Z60" i="1"/>
  <c r="Z64" i="1"/>
  <c r="Z68" i="1"/>
  <c r="Z72" i="1"/>
  <c r="Z76" i="1"/>
  <c r="Z80" i="1"/>
  <c r="Z84" i="1"/>
  <c r="Z88" i="1"/>
  <c r="Z92" i="1"/>
  <c r="Z96" i="1"/>
  <c r="Z100" i="1"/>
  <c r="Z104" i="1"/>
  <c r="Z108" i="1"/>
  <c r="Z112" i="1"/>
  <c r="Z118" i="1"/>
  <c r="Z6" i="1"/>
  <c r="Z10" i="1"/>
  <c r="Z14" i="1"/>
  <c r="Z18" i="1"/>
  <c r="Z22" i="1"/>
  <c r="Z26" i="1"/>
  <c r="Z30" i="1"/>
  <c r="Z34" i="1"/>
  <c r="Z38" i="1"/>
  <c r="Z42" i="1"/>
  <c r="Z46" i="1"/>
  <c r="Z50" i="1"/>
  <c r="Z54" i="1"/>
  <c r="Z58" i="1"/>
  <c r="Z62" i="1"/>
  <c r="Z66" i="1"/>
  <c r="Z70" i="1"/>
  <c r="Z74" i="1"/>
  <c r="Z78" i="1"/>
  <c r="Z82" i="1"/>
  <c r="Z86" i="1"/>
  <c r="Z90" i="1"/>
  <c r="Z94" i="1"/>
  <c r="Z98" i="1"/>
  <c r="Z102" i="1"/>
  <c r="Z106" i="1"/>
  <c r="Z110" i="1"/>
  <c r="Z114" i="1"/>
  <c r="P5" i="1"/>
  <c r="Z5" i="1"/>
  <c r="P9" i="1"/>
  <c r="Z9" i="1"/>
  <c r="P13" i="1"/>
  <c r="Z13" i="1"/>
  <c r="P17" i="1"/>
  <c r="Z17" i="1"/>
  <c r="P21" i="1"/>
  <c r="Z21" i="1"/>
  <c r="O25" i="1"/>
  <c r="Z25" i="1"/>
  <c r="O29" i="1"/>
  <c r="Z29" i="1"/>
  <c r="P33" i="1"/>
  <c r="Z33" i="1"/>
  <c r="Z37" i="1"/>
  <c r="O41" i="1"/>
  <c r="Z41" i="1"/>
  <c r="O45" i="1"/>
  <c r="Z45" i="1"/>
  <c r="O49" i="1"/>
  <c r="Z49" i="1"/>
  <c r="O53" i="1"/>
  <c r="Z53" i="1"/>
  <c r="O57" i="1"/>
  <c r="Z57" i="1"/>
  <c r="Z61" i="1"/>
  <c r="O65" i="1"/>
  <c r="Z65" i="1"/>
  <c r="O69" i="1"/>
  <c r="Z69" i="1"/>
  <c r="O73" i="1"/>
  <c r="Z73" i="1"/>
  <c r="O77" i="1"/>
  <c r="Z77" i="1"/>
  <c r="O81" i="1"/>
  <c r="Z81" i="1"/>
  <c r="O85" i="1"/>
  <c r="Z85" i="1"/>
  <c r="O89" i="1"/>
  <c r="Z89" i="1"/>
  <c r="P111" i="1"/>
  <c r="Z111" i="1"/>
  <c r="P3" i="1"/>
  <c r="Z3" i="1"/>
  <c r="P7" i="1"/>
  <c r="Z7" i="1"/>
  <c r="P11" i="1"/>
  <c r="Z11" i="1"/>
  <c r="P15" i="1"/>
  <c r="Z15" i="1"/>
  <c r="P19" i="1"/>
  <c r="Z19" i="1"/>
  <c r="Z23" i="1"/>
  <c r="O27" i="1"/>
  <c r="Z27" i="1"/>
  <c r="P31" i="1"/>
  <c r="Z31" i="1"/>
  <c r="P35" i="1"/>
  <c r="Z35" i="1"/>
  <c r="O39" i="1"/>
  <c r="Z39" i="1"/>
  <c r="O43" i="1"/>
  <c r="Z43" i="1"/>
  <c r="O47" i="1"/>
  <c r="Z47" i="1"/>
  <c r="P51" i="1"/>
  <c r="Z51" i="1"/>
  <c r="P55" i="1"/>
  <c r="Z55" i="1"/>
  <c r="O59" i="1"/>
  <c r="Z59" i="1"/>
  <c r="O63" i="1"/>
  <c r="Z63" i="1"/>
  <c r="O67" i="1"/>
  <c r="Z67" i="1"/>
  <c r="O71" i="1"/>
  <c r="Z71" i="1"/>
  <c r="P75" i="1"/>
  <c r="Z75" i="1"/>
  <c r="O79" i="1"/>
  <c r="Z79" i="1"/>
  <c r="O83" i="1"/>
  <c r="Z83" i="1"/>
  <c r="O87" i="1"/>
  <c r="Z87" i="1"/>
  <c r="Z91" i="1"/>
  <c r="P93" i="1"/>
  <c r="Z93" i="1"/>
  <c r="P95" i="1"/>
  <c r="Z95" i="1"/>
  <c r="P97" i="1"/>
  <c r="Z97" i="1"/>
  <c r="P99" i="1"/>
  <c r="Z99" i="1"/>
  <c r="P101" i="1"/>
  <c r="Z101" i="1"/>
  <c r="P103" i="1"/>
  <c r="Z103" i="1"/>
  <c r="P105" i="1"/>
  <c r="Z105" i="1"/>
  <c r="P107" i="1"/>
  <c r="Z107" i="1"/>
  <c r="P109" i="1"/>
  <c r="Z109" i="1"/>
  <c r="P113" i="1"/>
  <c r="Z113" i="1"/>
  <c r="P115" i="1"/>
  <c r="Z115" i="1"/>
  <c r="P117" i="1"/>
  <c r="Z117" i="1"/>
  <c r="P119" i="1"/>
  <c r="Z119" i="1"/>
  <c r="Y3" i="1"/>
  <c r="Y5" i="1"/>
  <c r="Y7" i="1"/>
  <c r="Y9" i="1"/>
  <c r="Y11" i="1"/>
  <c r="Y13" i="1"/>
  <c r="Y15" i="1"/>
  <c r="Y17" i="1"/>
  <c r="Y19" i="1"/>
  <c r="Y21" i="1"/>
  <c r="Y23" i="1"/>
  <c r="Y25" i="1"/>
  <c r="Y27" i="1"/>
  <c r="Y29" i="1"/>
  <c r="Y31" i="1"/>
  <c r="Y33" i="1"/>
  <c r="Y35" i="1"/>
  <c r="Y37" i="1"/>
  <c r="Y39" i="1"/>
  <c r="Y41" i="1"/>
  <c r="Y45" i="1"/>
  <c r="Y49" i="1"/>
  <c r="Y51" i="1"/>
  <c r="Y53" i="1"/>
  <c r="Y55" i="1"/>
  <c r="Y57" i="1"/>
  <c r="Y59" i="1"/>
  <c r="Y61" i="1"/>
  <c r="Y63" i="1"/>
  <c r="Y65" i="1"/>
  <c r="Y67" i="1"/>
  <c r="Y69" i="1"/>
  <c r="Y71" i="1"/>
  <c r="Y73" i="1"/>
  <c r="Y75" i="1"/>
  <c r="Y77" i="1"/>
  <c r="Y79" i="1"/>
  <c r="Y81" i="1"/>
  <c r="Y83" i="1"/>
  <c r="Y87" i="1"/>
  <c r="Y91" i="1"/>
  <c r="Y93" i="1"/>
  <c r="Y99" i="1"/>
  <c r="Y101" i="1"/>
  <c r="Y103" i="1"/>
  <c r="Y105" i="1"/>
  <c r="Y107" i="1"/>
  <c r="Y117" i="1"/>
  <c r="Y119" i="1"/>
  <c r="Y6" i="1"/>
  <c r="Y8" i="1"/>
  <c r="Y10" i="1"/>
  <c r="Y12" i="1"/>
  <c r="Y14" i="1"/>
  <c r="Y16" i="1"/>
  <c r="Y18" i="1"/>
  <c r="Y20" i="1"/>
  <c r="Y22" i="1"/>
  <c r="Y24" i="1"/>
  <c r="Y26" i="1"/>
  <c r="Y28" i="1"/>
  <c r="Y30" i="1"/>
  <c r="Y32" i="1"/>
  <c r="Y34" i="1"/>
  <c r="Y36" i="1"/>
  <c r="Y38" i="1"/>
  <c r="Y42" i="1"/>
  <c r="Y44" i="1"/>
  <c r="Y46" i="1"/>
  <c r="Y48" i="1"/>
  <c r="Y50" i="1"/>
  <c r="Y52" i="1"/>
  <c r="Y54" i="1"/>
  <c r="Y56" i="1"/>
  <c r="Y58" i="1"/>
  <c r="Y60" i="1"/>
  <c r="Y62" i="1"/>
  <c r="Y64" i="1"/>
  <c r="Y66" i="1"/>
  <c r="Y68" i="1"/>
  <c r="Y70" i="1"/>
  <c r="Y72" i="1"/>
  <c r="Y74" i="1"/>
  <c r="Y76" i="1"/>
  <c r="Y78" i="1"/>
  <c r="Y80" i="1"/>
  <c r="Y82" i="1"/>
  <c r="Y92" i="1"/>
  <c r="Y94" i="1"/>
  <c r="Y96" i="1"/>
  <c r="Y98" i="1"/>
  <c r="Y102" i="1"/>
  <c r="Y106" i="1"/>
  <c r="Y110" i="1"/>
  <c r="Y116" i="1"/>
  <c r="Y118" i="1"/>
  <c r="X40" i="1"/>
  <c r="X3" i="1"/>
  <c r="X5" i="1"/>
  <c r="X11" i="1"/>
  <c r="X13" i="1"/>
  <c r="X15" i="1"/>
  <c r="X17" i="1"/>
  <c r="X19" i="1"/>
  <c r="X21" i="1"/>
  <c r="X23" i="1"/>
  <c r="X25" i="1"/>
  <c r="X27" i="1"/>
  <c r="X29" i="1"/>
  <c r="X31" i="1"/>
  <c r="X33" i="1"/>
  <c r="X35" i="1"/>
  <c r="X37" i="1"/>
  <c r="X39" i="1"/>
  <c r="X43" i="1"/>
  <c r="X47" i="1"/>
  <c r="X49" i="1"/>
  <c r="X51" i="1"/>
  <c r="X53" i="1"/>
  <c r="X55" i="1"/>
  <c r="X61" i="1"/>
  <c r="X65" i="1"/>
  <c r="X67" i="1"/>
  <c r="X75" i="1"/>
  <c r="X81" i="1"/>
  <c r="X83" i="1"/>
  <c r="X85" i="1"/>
  <c r="X87" i="1"/>
  <c r="X89" i="1"/>
  <c r="X91" i="1"/>
  <c r="X93" i="1"/>
  <c r="X95" i="1"/>
  <c r="X97" i="1"/>
  <c r="X99" i="1"/>
  <c r="X107" i="1"/>
  <c r="X109" i="1"/>
  <c r="X111" i="1"/>
  <c r="X113" i="1"/>
  <c r="X115" i="1"/>
  <c r="X117" i="1"/>
  <c r="X119" i="1"/>
  <c r="X6" i="1"/>
  <c r="X12" i="1"/>
  <c r="X16" i="1"/>
  <c r="X18" i="1"/>
  <c r="X20" i="1"/>
  <c r="X22" i="1"/>
  <c r="X24" i="1"/>
  <c r="X26" i="1"/>
  <c r="X28" i="1"/>
  <c r="X30" i="1"/>
  <c r="X32" i="1"/>
  <c r="X34" i="1"/>
  <c r="X36" i="1"/>
  <c r="X38" i="1"/>
  <c r="X42" i="1"/>
  <c r="X44" i="1"/>
  <c r="X46" i="1"/>
  <c r="X50" i="1"/>
  <c r="X54" i="1"/>
  <c r="X58" i="1"/>
  <c r="X60" i="1"/>
  <c r="X62" i="1"/>
  <c r="X64" i="1"/>
  <c r="X66" i="1"/>
  <c r="X68" i="1"/>
  <c r="X74" i="1"/>
  <c r="X80" i="1"/>
  <c r="X82" i="1"/>
  <c r="X84" i="1"/>
  <c r="X86" i="1"/>
  <c r="X88" i="1"/>
  <c r="X90" i="1"/>
  <c r="X92" i="1"/>
  <c r="X96" i="1"/>
  <c r="X100" i="1"/>
  <c r="X102" i="1"/>
  <c r="X104" i="1"/>
  <c r="X106" i="1"/>
  <c r="X108" i="1"/>
  <c r="X110" i="1"/>
  <c r="X112" i="1"/>
  <c r="X114" i="1"/>
  <c r="X116" i="1"/>
  <c r="AT1854" i="2"/>
  <c r="AO754" i="3"/>
  <c r="AS1840" i="2"/>
  <c r="V2" i="1"/>
  <c r="T3" i="1"/>
  <c r="U3" i="1" s="1"/>
  <c r="V4" i="1"/>
  <c r="T5" i="1"/>
  <c r="V7" i="1"/>
  <c r="T8" i="1"/>
  <c r="U8" i="1" s="1"/>
  <c r="V9" i="1"/>
  <c r="T10" i="1"/>
  <c r="V11" i="1"/>
  <c r="T12" i="1"/>
  <c r="V13" i="1"/>
  <c r="T14" i="1"/>
  <c r="U14" i="1" s="1"/>
  <c r="V15" i="1"/>
  <c r="T16" i="1"/>
  <c r="V17" i="1"/>
  <c r="T18" i="1"/>
  <c r="V19" i="1"/>
  <c r="T20" i="1"/>
  <c r="V21" i="1"/>
  <c r="T22" i="1"/>
  <c r="V23" i="1"/>
  <c r="T24" i="1"/>
  <c r="V25" i="1"/>
  <c r="T26" i="1"/>
  <c r="V27" i="1"/>
  <c r="T28" i="1"/>
  <c r="V29" i="1"/>
  <c r="T30" i="1"/>
  <c r="V31" i="1"/>
  <c r="T32" i="1"/>
  <c r="V33" i="1"/>
  <c r="T34" i="1"/>
  <c r="V35" i="1"/>
  <c r="T36" i="1"/>
  <c r="V37" i="1"/>
  <c r="T38" i="1"/>
  <c r="V39" i="1"/>
  <c r="T40" i="1"/>
  <c r="U40" i="1" s="1"/>
  <c r="V41" i="1"/>
  <c r="T42" i="1"/>
  <c r="V43" i="1"/>
  <c r="T44" i="1"/>
  <c r="V45" i="1"/>
  <c r="T46" i="1"/>
  <c r="V47" i="1"/>
  <c r="T48" i="1"/>
  <c r="U48" i="1" s="1"/>
  <c r="V49" i="1"/>
  <c r="T50" i="1"/>
  <c r="V51" i="1"/>
  <c r="T52" i="1"/>
  <c r="U52" i="1" s="1"/>
  <c r="V53" i="1"/>
  <c r="T54" i="1"/>
  <c r="V55" i="1"/>
  <c r="T56" i="1"/>
  <c r="U56" i="1" s="1"/>
  <c r="V57" i="1"/>
  <c r="T58" i="1"/>
  <c r="V59" i="1"/>
  <c r="T60" i="1"/>
  <c r="V61" i="1"/>
  <c r="T62" i="1"/>
  <c r="V63" i="1"/>
  <c r="T64" i="1"/>
  <c r="V65" i="1"/>
  <c r="T66" i="1"/>
  <c r="V67" i="1"/>
  <c r="T69" i="1"/>
  <c r="U69" i="1" s="1"/>
  <c r="V70" i="1"/>
  <c r="T71" i="1"/>
  <c r="U71" i="1" s="1"/>
  <c r="V72" i="1"/>
  <c r="T73" i="1"/>
  <c r="U73" i="1" s="1"/>
  <c r="V74" i="1"/>
  <c r="T75" i="1"/>
  <c r="V76" i="1"/>
  <c r="T77" i="1"/>
  <c r="U77" i="1" s="1"/>
  <c r="V78" i="1"/>
  <c r="T79" i="1"/>
  <c r="U79" i="1" s="1"/>
  <c r="V80" i="1"/>
  <c r="T81" i="1"/>
  <c r="V82" i="1"/>
  <c r="T83" i="1"/>
  <c r="V84" i="1"/>
  <c r="T85" i="1"/>
  <c r="U85" i="1" s="1"/>
  <c r="V86" i="1"/>
  <c r="T87" i="1"/>
  <c r="V88" i="1"/>
  <c r="T89" i="1"/>
  <c r="U89" i="1" s="1"/>
  <c r="V90" i="1"/>
  <c r="T91" i="1"/>
  <c r="V92" i="1"/>
  <c r="T93" i="1"/>
  <c r="V94" i="1"/>
  <c r="T95" i="1"/>
  <c r="U95" i="1" s="1"/>
  <c r="V96" i="1"/>
  <c r="T97" i="1"/>
  <c r="U97" i="1" s="1"/>
  <c r="V98" i="1"/>
  <c r="T99" i="1"/>
  <c r="V100" i="1"/>
  <c r="T101" i="1"/>
  <c r="U101" i="1" s="1"/>
  <c r="V102" i="1"/>
  <c r="T103" i="1"/>
  <c r="U103" i="1" s="1"/>
  <c r="V104" i="1"/>
  <c r="T105" i="1"/>
  <c r="U105" i="1" s="1"/>
  <c r="V106" i="1"/>
  <c r="T107" i="1"/>
  <c r="V108" i="1"/>
  <c r="T109" i="1"/>
  <c r="U109" i="1" s="1"/>
  <c r="V110" i="1"/>
  <c r="T111" i="1"/>
  <c r="U111" i="1" s="1"/>
  <c r="V112" i="1"/>
  <c r="T113" i="1"/>
  <c r="U113" i="1" s="1"/>
  <c r="V114" i="1"/>
  <c r="T115" i="1"/>
  <c r="U115" i="1" s="1"/>
  <c r="V116" i="1"/>
  <c r="T117" i="1"/>
  <c r="V118" i="1"/>
  <c r="T119" i="1"/>
  <c r="V3" i="1"/>
  <c r="T4" i="1"/>
  <c r="U4" i="1" s="1"/>
  <c r="V5" i="1"/>
  <c r="T7" i="1"/>
  <c r="U7" i="1" s="1"/>
  <c r="V8" i="1"/>
  <c r="T9" i="1"/>
  <c r="U9" i="1" s="1"/>
  <c r="V10" i="1"/>
  <c r="T11" i="1"/>
  <c r="V12" i="1"/>
  <c r="T13" i="1"/>
  <c r="V14" i="1"/>
  <c r="T15" i="1"/>
  <c r="V16" i="1"/>
  <c r="T17" i="1"/>
  <c r="V18" i="1"/>
  <c r="T19" i="1"/>
  <c r="V20" i="1"/>
  <c r="T21" i="1"/>
  <c r="V22" i="1"/>
  <c r="T23" i="1"/>
  <c r="V24" i="1"/>
  <c r="T25" i="1"/>
  <c r="V26" i="1"/>
  <c r="T27" i="1"/>
  <c r="V28" i="1"/>
  <c r="T29" i="1"/>
  <c r="V30" i="1"/>
  <c r="T31" i="1"/>
  <c r="V32" i="1"/>
  <c r="T33" i="1"/>
  <c r="V34" i="1"/>
  <c r="T35" i="1"/>
  <c r="V36" i="1"/>
  <c r="T37" i="1"/>
  <c r="V38" i="1"/>
  <c r="T39" i="1"/>
  <c r="V40" i="1"/>
  <c r="T41" i="1"/>
  <c r="U41" i="1" s="1"/>
  <c r="V42" i="1"/>
  <c r="T43" i="1"/>
  <c r="U43" i="1" s="1"/>
  <c r="V44" i="1"/>
  <c r="T45" i="1"/>
  <c r="U45" i="1" s="1"/>
  <c r="V46" i="1"/>
  <c r="T47" i="1"/>
  <c r="U47" i="1" s="1"/>
  <c r="V48" i="1"/>
  <c r="T49" i="1"/>
  <c r="V50" i="1"/>
  <c r="T51" i="1"/>
  <c r="V52" i="1"/>
  <c r="T53" i="1"/>
  <c r="V54" i="1"/>
  <c r="T55" i="1"/>
  <c r="V56" i="1"/>
  <c r="T57" i="1"/>
  <c r="U57" i="1" s="1"/>
  <c r="V58" i="1"/>
  <c r="T59" i="1"/>
  <c r="U59" i="1" s="1"/>
  <c r="V60" i="1"/>
  <c r="T61" i="1"/>
  <c r="V62" i="1"/>
  <c r="T63" i="1"/>
  <c r="U63" i="1" s="1"/>
  <c r="V64" i="1"/>
  <c r="T65" i="1"/>
  <c r="V66" i="1"/>
  <c r="T67" i="1"/>
  <c r="V69" i="1"/>
  <c r="T70" i="1"/>
  <c r="U70" i="1" s="1"/>
  <c r="V71" i="1"/>
  <c r="T72" i="1"/>
  <c r="U72" i="1" s="1"/>
  <c r="V73" i="1"/>
  <c r="T74" i="1"/>
  <c r="V75" i="1"/>
  <c r="T76" i="1"/>
  <c r="U76" i="1" s="1"/>
  <c r="V77" i="1"/>
  <c r="T78" i="1"/>
  <c r="U78" i="1" s="1"/>
  <c r="V79" i="1"/>
  <c r="T80" i="1"/>
  <c r="V81" i="1"/>
  <c r="T82" i="1"/>
  <c r="V83" i="1"/>
  <c r="T84" i="1"/>
  <c r="U84" i="1" s="1"/>
  <c r="V85" i="1"/>
  <c r="T86" i="1"/>
  <c r="U86" i="1" s="1"/>
  <c r="V87" i="1"/>
  <c r="T88" i="1"/>
  <c r="U88" i="1" s="1"/>
  <c r="V89" i="1"/>
  <c r="T90" i="1"/>
  <c r="U90" i="1" s="1"/>
  <c r="V91" i="1"/>
  <c r="T92" i="1"/>
  <c r="V93" i="1"/>
  <c r="T94" i="1"/>
  <c r="U94" i="1" s="1"/>
  <c r="V95" i="1"/>
  <c r="T96" i="1"/>
  <c r="V97" i="1"/>
  <c r="T98" i="1"/>
  <c r="U98" i="1" s="1"/>
  <c r="V99" i="1"/>
  <c r="T100" i="1"/>
  <c r="U100" i="1" s="1"/>
  <c r="V101" i="1"/>
  <c r="T102" i="1"/>
  <c r="V103" i="1"/>
  <c r="T104" i="1"/>
  <c r="U104" i="1" s="1"/>
  <c r="V105" i="1"/>
  <c r="T106" i="1"/>
  <c r="V107" i="1"/>
  <c r="T108" i="1"/>
  <c r="U108" i="1" s="1"/>
  <c r="V109" i="1"/>
  <c r="T110" i="1"/>
  <c r="V111" i="1"/>
  <c r="T112" i="1"/>
  <c r="U112" i="1" s="1"/>
  <c r="V113" i="1"/>
  <c r="T114" i="1"/>
  <c r="U114" i="1" s="1"/>
  <c r="V115" i="1"/>
  <c r="T116" i="1"/>
  <c r="U116" i="1" s="1"/>
  <c r="V117" i="1"/>
  <c r="T118" i="1"/>
  <c r="U118" i="1" s="1"/>
  <c r="V119" i="1"/>
  <c r="AT1473" i="2"/>
  <c r="AT5" i="2"/>
  <c r="AT9" i="2"/>
  <c r="AT13" i="2"/>
  <c r="AT17" i="2"/>
  <c r="AT21" i="2"/>
  <c r="AT25" i="2"/>
  <c r="AT29" i="2"/>
  <c r="AT33" i="2"/>
  <c r="AT37" i="2"/>
  <c r="AT41" i="2"/>
  <c r="AT45" i="2"/>
  <c r="AT3" i="2"/>
  <c r="AT7" i="2"/>
  <c r="AT11" i="2"/>
  <c r="AT15" i="2"/>
  <c r="AT19" i="2"/>
  <c r="AT23" i="2"/>
  <c r="AT27" i="2"/>
  <c r="AT31" i="2"/>
  <c r="AT35" i="2"/>
  <c r="AT39" i="2"/>
  <c r="AT43" i="2"/>
  <c r="AT47" i="2"/>
  <c r="AT2" i="2"/>
  <c r="AT4" i="2"/>
  <c r="AT6" i="2"/>
  <c r="AT8" i="2"/>
  <c r="AT10" i="2"/>
  <c r="AT12" i="2"/>
  <c r="AT14" i="2"/>
  <c r="AT16" i="2"/>
  <c r="AT18" i="2"/>
  <c r="AT20" i="2"/>
  <c r="AT22" i="2"/>
  <c r="AT24" i="2"/>
  <c r="AT26" i="2"/>
  <c r="AT28" i="2"/>
  <c r="AT30" i="2"/>
  <c r="AT32" i="2"/>
  <c r="AT34" i="2"/>
  <c r="AT36" i="2"/>
  <c r="AT38" i="2"/>
  <c r="AT40" i="2"/>
  <c r="AT42" i="2"/>
  <c r="AT44" i="2"/>
  <c r="AT46" i="2"/>
  <c r="AT48" i="2"/>
  <c r="P4" i="1"/>
  <c r="AO220" i="3"/>
  <c r="AO236" i="3"/>
  <c r="AO248" i="3"/>
  <c r="AO264" i="3"/>
  <c r="AO280" i="3"/>
  <c r="AO746" i="3"/>
  <c r="AO762" i="3"/>
  <c r="AO1278" i="3"/>
  <c r="AO1294" i="3"/>
  <c r="AO1310" i="3"/>
  <c r="AO1326" i="3"/>
  <c r="AO1342" i="3"/>
  <c r="AO1667" i="3"/>
  <c r="AO228" i="3"/>
  <c r="AO244" i="3"/>
  <c r="AO256" i="3"/>
  <c r="AO272" i="3"/>
  <c r="AO1142" i="3"/>
  <c r="AO1286" i="3"/>
  <c r="AO1302" i="3"/>
  <c r="AO1318" i="3"/>
  <c r="AO1334" i="3"/>
  <c r="AO1346" i="3"/>
  <c r="AO1619" i="3"/>
  <c r="AO2" i="3"/>
  <c r="AO8" i="3"/>
  <c r="AO16" i="3"/>
  <c r="AO24" i="3"/>
  <c r="AO32" i="3"/>
  <c r="AO40" i="3"/>
  <c r="AO48" i="3"/>
  <c r="AO56" i="3"/>
  <c r="AO64" i="3"/>
  <c r="AO72" i="3"/>
  <c r="AO80" i="3"/>
  <c r="AO88" i="3"/>
  <c r="AO96" i="3"/>
  <c r="AO104" i="3"/>
  <c r="AO112" i="3"/>
  <c r="AO120" i="3"/>
  <c r="AO128" i="3"/>
  <c r="AO136" i="3"/>
  <c r="AO144" i="3"/>
  <c r="AO152" i="3"/>
  <c r="AO160" i="3"/>
  <c r="AO168" i="3"/>
  <c r="AO176" i="3"/>
  <c r="AO184" i="3"/>
  <c r="AO192" i="3"/>
  <c r="AO200" i="3"/>
  <c r="AO208" i="3"/>
  <c r="AO216" i="3"/>
  <c r="AO224" i="3"/>
  <c r="AO232" i="3"/>
  <c r="AO240" i="3"/>
  <c r="AO288" i="3"/>
  <c r="AO296" i="3"/>
  <c r="AO304" i="3"/>
  <c r="AO312" i="3"/>
  <c r="AO320" i="3"/>
  <c r="AO328" i="3"/>
  <c r="AO336" i="3"/>
  <c r="AO344" i="3"/>
  <c r="AO352" i="3"/>
  <c r="AO360" i="3"/>
  <c r="AO368" i="3"/>
  <c r="AO376" i="3"/>
  <c r="AO384" i="3"/>
  <c r="AO392" i="3"/>
  <c r="AO400" i="3"/>
  <c r="AO408" i="3"/>
  <c r="AO416" i="3"/>
  <c r="AO424" i="3"/>
  <c r="AO432" i="3"/>
  <c r="AO440" i="3"/>
  <c r="AO448" i="3"/>
  <c r="AO456" i="3"/>
  <c r="AO464" i="3"/>
  <c r="AO472" i="3"/>
  <c r="AO480" i="3"/>
  <c r="AO488" i="3"/>
  <c r="AO496" i="3"/>
  <c r="AO504" i="3"/>
  <c r="AO512" i="3"/>
  <c r="AO520" i="3"/>
  <c r="AO528" i="3"/>
  <c r="AO536" i="3"/>
  <c r="AO544" i="3"/>
  <c r="AO552" i="3"/>
  <c r="AO560" i="3"/>
  <c r="AO568" i="3"/>
  <c r="AO576" i="3"/>
  <c r="AO726" i="3"/>
  <c r="AO734" i="3"/>
  <c r="AO742" i="3"/>
  <c r="AO750" i="3"/>
  <c r="AO758" i="3"/>
  <c r="AO766" i="3"/>
  <c r="AO852" i="3"/>
  <c r="AO860" i="3"/>
  <c r="AO868" i="3"/>
  <c r="AO876" i="3"/>
  <c r="AO884" i="3"/>
  <c r="AO892" i="3"/>
  <c r="AO900" i="3"/>
  <c r="AO908" i="3"/>
  <c r="AO916" i="3"/>
  <c r="AO924" i="3"/>
  <c r="AO932" i="3"/>
  <c r="AO1350" i="3"/>
  <c r="AO1358" i="3"/>
  <c r="AO1366" i="3"/>
  <c r="AO1374" i="3"/>
  <c r="AO1382" i="3"/>
  <c r="AO1390" i="3"/>
  <c r="AO1398" i="3"/>
  <c r="AO1406" i="3"/>
  <c r="AO1414" i="3"/>
  <c r="AO1429" i="3"/>
  <c r="AO1437" i="3"/>
  <c r="AO1505" i="3"/>
  <c r="AO1607" i="3"/>
  <c r="AO1615" i="3"/>
  <c r="AO1623" i="3"/>
  <c r="AO1631" i="3"/>
  <c r="AO1639" i="3"/>
  <c r="AO1671" i="3"/>
  <c r="AO700" i="3"/>
  <c r="AO4" i="3"/>
  <c r="AO12" i="3"/>
  <c r="AO20" i="3"/>
  <c r="AO28" i="3"/>
  <c r="AO36" i="3"/>
  <c r="AO44" i="3"/>
  <c r="AO52" i="3"/>
  <c r="AO60" i="3"/>
  <c r="AO68" i="3"/>
  <c r="AO76" i="3"/>
  <c r="AO84" i="3"/>
  <c r="AO92" i="3"/>
  <c r="AO100" i="3"/>
  <c r="AO108" i="3"/>
  <c r="AO116" i="3"/>
  <c r="AO124" i="3"/>
  <c r="AO132" i="3"/>
  <c r="AO140" i="3"/>
  <c r="AO148" i="3"/>
  <c r="AO156" i="3"/>
  <c r="AO164" i="3"/>
  <c r="AO172" i="3"/>
  <c r="AO180" i="3"/>
  <c r="AO188" i="3"/>
  <c r="AO196" i="3"/>
  <c r="AO204" i="3"/>
  <c r="AO212" i="3"/>
  <c r="AO252" i="3"/>
  <c r="AO260" i="3"/>
  <c r="AO268" i="3"/>
  <c r="AO276" i="3"/>
  <c r="AO284" i="3"/>
  <c r="AO292" i="3"/>
  <c r="AO300" i="3"/>
  <c r="AO308" i="3"/>
  <c r="AO316" i="3"/>
  <c r="AO324" i="3"/>
  <c r="AO332" i="3"/>
  <c r="AO340" i="3"/>
  <c r="AO348" i="3"/>
  <c r="AO356" i="3"/>
  <c r="AO364" i="3"/>
  <c r="AO372" i="3"/>
  <c r="AO380" i="3"/>
  <c r="AO388" i="3"/>
  <c r="AO396" i="3"/>
  <c r="AO404" i="3"/>
  <c r="AO412" i="3"/>
  <c r="AO420" i="3"/>
  <c r="AO428" i="3"/>
  <c r="AO436" i="3"/>
  <c r="AO444" i="3"/>
  <c r="AO452" i="3"/>
  <c r="AO460" i="3"/>
  <c r="AO468" i="3"/>
  <c r="AO476" i="3"/>
  <c r="AO484" i="3"/>
  <c r="AO492" i="3"/>
  <c r="AO500" i="3"/>
  <c r="AO508" i="3"/>
  <c r="AO516" i="3"/>
  <c r="AO524" i="3"/>
  <c r="AO532" i="3"/>
  <c r="AO540" i="3"/>
  <c r="AO548" i="3"/>
  <c r="AO556" i="3"/>
  <c r="AO564" i="3"/>
  <c r="AO572" i="3"/>
  <c r="AO580" i="3"/>
  <c r="AO730" i="3"/>
  <c r="AO848" i="3"/>
  <c r="AO856" i="3"/>
  <c r="AO864" i="3"/>
  <c r="AO872" i="3"/>
  <c r="AO880" i="3"/>
  <c r="AO888" i="3"/>
  <c r="AO896" i="3"/>
  <c r="AO904" i="3"/>
  <c r="AO912" i="3"/>
  <c r="AO920" i="3"/>
  <c r="AO928" i="3"/>
  <c r="AO936" i="3"/>
  <c r="AO1146" i="3"/>
  <c r="AO1282" i="3"/>
  <c r="AO1290" i="3"/>
  <c r="AO1298" i="3"/>
  <c r="AO1306" i="3"/>
  <c r="AO1314" i="3"/>
  <c r="AO1322" i="3"/>
  <c r="AO1330" i="3"/>
  <c r="AO1338" i="3"/>
  <c r="AO1354" i="3"/>
  <c r="AO1362" i="3"/>
  <c r="AO1370" i="3"/>
  <c r="AO1378" i="3"/>
  <c r="AO1386" i="3"/>
  <c r="AO1394" i="3"/>
  <c r="AO1402" i="3"/>
  <c r="AO1410" i="3"/>
  <c r="AO1418" i="3"/>
  <c r="AO1425" i="3"/>
  <c r="AO1433" i="3"/>
  <c r="AO1501" i="3"/>
  <c r="AO1603" i="3"/>
  <c r="AO1611" i="3"/>
  <c r="AO1627" i="3"/>
  <c r="AO1635" i="3"/>
  <c r="AP584" i="3"/>
  <c r="AO584" i="3"/>
  <c r="AO6" i="3"/>
  <c r="AO10" i="3"/>
  <c r="AO14" i="3"/>
  <c r="AO18" i="3"/>
  <c r="AO22" i="3"/>
  <c r="AO26" i="3"/>
  <c r="AO30" i="3"/>
  <c r="AO34" i="3"/>
  <c r="AO38" i="3"/>
  <c r="AO42" i="3"/>
  <c r="AO46" i="3"/>
  <c r="AO50" i="3"/>
  <c r="AO54" i="3"/>
  <c r="AO58" i="3"/>
  <c r="AO62" i="3"/>
  <c r="AO66" i="3"/>
  <c r="AO70" i="3"/>
  <c r="AO74" i="3"/>
  <c r="AO78" i="3"/>
  <c r="AO82" i="3"/>
  <c r="AO86" i="3"/>
  <c r="AO90" i="3"/>
  <c r="AO94" i="3"/>
  <c r="AO98" i="3"/>
  <c r="AO102" i="3"/>
  <c r="AO106" i="3"/>
  <c r="AO110" i="3"/>
  <c r="AO114" i="3"/>
  <c r="AO118" i="3"/>
  <c r="AO122" i="3"/>
  <c r="AO126" i="3"/>
  <c r="AO130" i="3"/>
  <c r="AO134" i="3"/>
  <c r="AO138" i="3"/>
  <c r="AO142" i="3"/>
  <c r="AO146" i="3"/>
  <c r="AO150" i="3"/>
  <c r="AO154" i="3"/>
  <c r="AO158" i="3"/>
  <c r="AO162" i="3"/>
  <c r="AO166" i="3"/>
  <c r="AO170" i="3"/>
  <c r="AO174" i="3"/>
  <c r="AO178" i="3"/>
  <c r="AO182" i="3"/>
  <c r="AO186" i="3"/>
  <c r="AO190" i="3"/>
  <c r="AO194" i="3"/>
  <c r="AO198" i="3"/>
  <c r="AO202" i="3"/>
  <c r="AO206" i="3"/>
  <c r="AO210" i="3"/>
  <c r="AO214" i="3"/>
  <c r="AO218" i="3"/>
  <c r="AO222" i="3"/>
  <c r="AO226" i="3"/>
  <c r="AO230" i="3"/>
  <c r="AO234" i="3"/>
  <c r="AO238" i="3"/>
  <c r="AO242" i="3"/>
  <c r="AO246" i="3"/>
  <c r="AO250" i="3"/>
  <c r="AO254" i="3"/>
  <c r="AO258" i="3"/>
  <c r="AO262" i="3"/>
  <c r="AO266" i="3"/>
  <c r="AO270" i="3"/>
  <c r="AO274" i="3"/>
  <c r="AO278" i="3"/>
  <c r="AO282" i="3"/>
  <c r="AO286" i="3"/>
  <c r="AO290" i="3"/>
  <c r="AO294" i="3"/>
  <c r="AO298" i="3"/>
  <c r="AO302" i="3"/>
  <c r="AO306" i="3"/>
  <c r="AO310" i="3"/>
  <c r="AO314" i="3"/>
  <c r="AO318" i="3"/>
  <c r="AO322" i="3"/>
  <c r="AO326" i="3"/>
  <c r="AO330" i="3"/>
  <c r="AO334" i="3"/>
  <c r="AO338" i="3"/>
  <c r="AO342" i="3"/>
  <c r="AO346" i="3"/>
  <c r="AO350" i="3"/>
  <c r="AO354" i="3"/>
  <c r="AO358" i="3"/>
  <c r="AO362" i="3"/>
  <c r="AO366" i="3"/>
  <c r="AO370" i="3"/>
  <c r="AO374" i="3"/>
  <c r="AO378" i="3"/>
  <c r="AO382" i="3"/>
  <c r="AO386" i="3"/>
  <c r="AO390" i="3"/>
  <c r="AO394" i="3"/>
  <c r="AO398" i="3"/>
  <c r="AO402" i="3"/>
  <c r="AO406" i="3"/>
  <c r="AO410" i="3"/>
  <c r="AO414" i="3"/>
  <c r="AO418" i="3"/>
  <c r="AO422" i="3"/>
  <c r="AO426" i="3"/>
  <c r="AO430" i="3"/>
  <c r="AO434" i="3"/>
  <c r="AO438" i="3"/>
  <c r="AO442" i="3"/>
  <c r="AO446" i="3"/>
  <c r="AO450" i="3"/>
  <c r="AO454" i="3"/>
  <c r="AO458" i="3"/>
  <c r="AO462" i="3"/>
  <c r="AO466" i="3"/>
  <c r="AO470" i="3"/>
  <c r="AO474" i="3"/>
  <c r="AO478" i="3"/>
  <c r="AO482" i="3"/>
  <c r="AO486" i="3"/>
  <c r="AO490" i="3"/>
  <c r="AO494" i="3"/>
  <c r="AO498" i="3"/>
  <c r="AO502" i="3"/>
  <c r="AO506" i="3"/>
  <c r="AO510" i="3"/>
  <c r="AO514" i="3"/>
  <c r="AO518" i="3"/>
  <c r="AO522" i="3"/>
  <c r="AO526" i="3"/>
  <c r="AO530" i="3"/>
  <c r="AO534" i="3"/>
  <c r="AO538" i="3"/>
  <c r="AO542" i="3"/>
  <c r="AO546" i="3"/>
  <c r="AO550" i="3"/>
  <c r="AO554" i="3"/>
  <c r="AO558" i="3"/>
  <c r="AO562" i="3"/>
  <c r="AO566" i="3"/>
  <c r="AO570" i="3"/>
  <c r="AO574" i="3"/>
  <c r="AO578" i="3"/>
  <c r="AO582" i="3"/>
  <c r="AO586" i="3"/>
  <c r="AO590" i="3"/>
  <c r="AO594" i="3"/>
  <c r="AO598" i="3"/>
  <c r="AO602" i="3"/>
  <c r="AO606" i="3"/>
  <c r="AO610" i="3"/>
  <c r="AO614" i="3"/>
  <c r="AO618" i="3"/>
  <c r="AO622" i="3"/>
  <c r="AO626" i="3"/>
  <c r="AO630" i="3"/>
  <c r="AO634" i="3"/>
  <c r="AO638" i="3"/>
  <c r="AO642" i="3"/>
  <c r="AO646" i="3"/>
  <c r="AO650" i="3"/>
  <c r="AO654" i="3"/>
  <c r="AO658" i="3"/>
  <c r="AO662" i="3"/>
  <c r="AO666" i="3"/>
  <c r="AO670" i="3"/>
  <c r="AO674" i="3"/>
  <c r="AO678" i="3"/>
  <c r="AO682" i="3"/>
  <c r="AO686" i="3"/>
  <c r="AO690" i="3"/>
  <c r="AO694" i="3"/>
  <c r="AO698" i="3"/>
  <c r="AO702" i="3"/>
  <c r="AO706" i="3"/>
  <c r="AO710" i="3"/>
  <c r="AO714" i="3"/>
  <c r="AO718" i="3"/>
  <c r="AO722" i="3"/>
  <c r="AO770" i="3"/>
  <c r="AO774" i="3"/>
  <c r="AO778" i="3"/>
  <c r="AO782" i="3"/>
  <c r="AO786" i="3"/>
  <c r="AO790" i="3"/>
  <c r="AO794" i="3"/>
  <c r="AO798" i="3"/>
  <c r="AO802" i="3"/>
  <c r="AO806" i="3"/>
  <c r="AO810" i="3"/>
  <c r="AO814" i="3"/>
  <c r="AO818" i="3"/>
  <c r="AO822" i="3"/>
  <c r="AO826" i="3"/>
  <c r="AO830" i="3"/>
  <c r="AO834" i="3"/>
  <c r="AO838" i="3"/>
  <c r="AO842" i="3"/>
  <c r="AO846" i="3"/>
  <c r="AO850" i="3"/>
  <c r="AO854" i="3"/>
  <c r="AO858" i="3"/>
  <c r="AO862" i="3"/>
  <c r="AO866" i="3"/>
  <c r="AO870" i="3"/>
  <c r="AO874" i="3"/>
  <c r="AO878" i="3"/>
  <c r="AO882" i="3"/>
  <c r="AO886" i="3"/>
  <c r="AO890" i="3"/>
  <c r="AO894" i="3"/>
  <c r="AO898" i="3"/>
  <c r="AO902" i="3"/>
  <c r="AO906" i="3"/>
  <c r="AO910" i="3"/>
  <c r="AO914" i="3"/>
  <c r="AO918" i="3"/>
  <c r="AO922" i="3"/>
  <c r="AO926" i="3"/>
  <c r="AO930" i="3"/>
  <c r="AO934" i="3"/>
  <c r="AO938" i="3"/>
  <c r="AP939" i="3"/>
  <c r="AO940" i="3"/>
  <c r="AP941" i="3"/>
  <c r="AO942" i="3"/>
  <c r="AP943" i="3"/>
  <c r="AO944" i="3"/>
  <c r="AP945" i="3"/>
  <c r="AO946" i="3"/>
  <c r="AP947" i="3"/>
  <c r="AO948" i="3"/>
  <c r="AP949" i="3"/>
  <c r="AO950" i="3"/>
  <c r="AO954" i="3"/>
  <c r="AO958" i="3"/>
  <c r="AO962" i="3"/>
  <c r="AO966" i="3"/>
  <c r="AO970" i="3"/>
  <c r="AO974" i="3"/>
  <c r="AO978" i="3"/>
  <c r="AO982" i="3"/>
  <c r="AO986" i="3"/>
  <c r="AO990" i="3"/>
  <c r="AO994" i="3"/>
  <c r="AO998" i="3"/>
  <c r="AO1002" i="3"/>
  <c r="AO1006" i="3"/>
  <c r="AO1010" i="3"/>
  <c r="AO1014" i="3"/>
  <c r="AO1018" i="3"/>
  <c r="AO1022" i="3"/>
  <c r="AO1026" i="3"/>
  <c r="AO1030" i="3"/>
  <c r="AO1034" i="3"/>
  <c r="AO1038" i="3"/>
  <c r="AO1042" i="3"/>
  <c r="AO1046" i="3"/>
  <c r="AO1050" i="3"/>
  <c r="AO1054" i="3"/>
  <c r="AO1058" i="3"/>
  <c r="AO1062" i="3"/>
  <c r="AO1066" i="3"/>
  <c r="AO1070" i="3"/>
  <c r="AO1074" i="3"/>
  <c r="AO1078" i="3"/>
  <c r="AO1082" i="3"/>
  <c r="AO1086" i="3"/>
  <c r="AO1090" i="3"/>
  <c r="AO1094" i="3"/>
  <c r="AO1098" i="3"/>
  <c r="AO1102" i="3"/>
  <c r="AO1106" i="3"/>
  <c r="AO1110" i="3"/>
  <c r="AO1114" i="3"/>
  <c r="AO1118" i="3"/>
  <c r="AO1122" i="3"/>
  <c r="AO1126" i="3"/>
  <c r="AO1130" i="3"/>
  <c r="AO1134" i="3"/>
  <c r="AO1138" i="3"/>
  <c r="AO1150" i="3"/>
  <c r="AO1154" i="3"/>
  <c r="AO1158" i="3"/>
  <c r="AO1162" i="3"/>
  <c r="AO1166" i="3"/>
  <c r="AO1170" i="3"/>
  <c r="AO1174" i="3"/>
  <c r="AO1178" i="3"/>
  <c r="AO1182" i="3"/>
  <c r="AO1186" i="3"/>
  <c r="AO1190" i="3"/>
  <c r="AO1194" i="3"/>
  <c r="AO1198" i="3"/>
  <c r="AO1202" i="3"/>
  <c r="AO1206" i="3"/>
  <c r="AO1210" i="3"/>
  <c r="AO1214" i="3"/>
  <c r="AO1218" i="3"/>
  <c r="AO1222" i="3"/>
  <c r="AO1226" i="3"/>
  <c r="AO1230" i="3"/>
  <c r="AO1234" i="3"/>
  <c r="AO1238" i="3"/>
  <c r="AO1242" i="3"/>
  <c r="AO1246" i="3"/>
  <c r="AO1250" i="3"/>
  <c r="AO1254" i="3"/>
  <c r="AO1258" i="3"/>
  <c r="AO1262" i="3"/>
  <c r="AO1266" i="3"/>
  <c r="AO1270" i="3"/>
  <c r="AO1274" i="3"/>
  <c r="AO1455" i="3"/>
  <c r="AO1459" i="3"/>
  <c r="AO1463" i="3"/>
  <c r="AO1467" i="3"/>
  <c r="AO1471" i="3"/>
  <c r="AO1475" i="3"/>
  <c r="AO1479" i="3"/>
  <c r="AO1483" i="3"/>
  <c r="AO1487" i="3"/>
  <c r="AO1491" i="3"/>
  <c r="AO1495" i="3"/>
  <c r="AO1499" i="3"/>
  <c r="AO1503" i="3"/>
  <c r="AO1507" i="3"/>
  <c r="AO1511" i="3"/>
  <c r="AO1515" i="3"/>
  <c r="AO1519" i="3"/>
  <c r="AO1523" i="3"/>
  <c r="AO1527" i="3"/>
  <c r="AO1531" i="3"/>
  <c r="AO1535" i="3"/>
  <c r="AO1539" i="3"/>
  <c r="AO1543" i="3"/>
  <c r="AO1547" i="3"/>
  <c r="AO1551" i="3"/>
  <c r="AO1555" i="3"/>
  <c r="AO1559" i="3"/>
  <c r="AO1563" i="3"/>
  <c r="AO1567" i="3"/>
  <c r="AO1571" i="3"/>
  <c r="AO1575" i="3"/>
  <c r="AO1579" i="3"/>
  <c r="AO1583" i="3"/>
  <c r="AO1587" i="3"/>
  <c r="AO1591" i="3"/>
  <c r="AO1595" i="3"/>
  <c r="AO1599" i="3"/>
  <c r="AO1643" i="3"/>
  <c r="AO1647" i="3"/>
  <c r="AO1651" i="3"/>
  <c r="AO1655" i="3"/>
  <c r="AO1659" i="3"/>
  <c r="AO1663" i="3"/>
  <c r="AO588" i="3"/>
  <c r="AO592" i="3"/>
  <c r="AO596" i="3"/>
  <c r="AO600" i="3"/>
  <c r="AO604" i="3"/>
  <c r="AO608" i="3"/>
  <c r="AO612" i="3"/>
  <c r="AO616" i="3"/>
  <c r="AO620" i="3"/>
  <c r="AO624" i="3"/>
  <c r="AO628" i="3"/>
  <c r="AO632" i="3"/>
  <c r="AO636" i="3"/>
  <c r="AO640" i="3"/>
  <c r="AO644" i="3"/>
  <c r="AO648" i="3"/>
  <c r="AO652" i="3"/>
  <c r="AO656" i="3"/>
  <c r="AO660" i="3"/>
  <c r="AO664" i="3"/>
  <c r="AO668" i="3"/>
  <c r="AO672" i="3"/>
  <c r="AO676" i="3"/>
  <c r="AO680" i="3"/>
  <c r="AO684" i="3"/>
  <c r="AO688" i="3"/>
  <c r="AO692" i="3"/>
  <c r="AO696" i="3"/>
  <c r="AO704" i="3"/>
  <c r="AO708" i="3"/>
  <c r="AO712" i="3"/>
  <c r="AO716" i="3"/>
  <c r="AO720" i="3"/>
  <c r="AO724" i="3"/>
  <c r="AO728" i="3"/>
  <c r="AO732" i="3"/>
  <c r="AO736" i="3"/>
  <c r="AO740" i="3"/>
  <c r="AO744" i="3"/>
  <c r="AO748" i="3"/>
  <c r="AO752" i="3"/>
  <c r="AO756" i="3"/>
  <c r="AO760" i="3"/>
  <c r="AO764" i="3"/>
  <c r="AO768" i="3"/>
  <c r="AO772" i="3"/>
  <c r="AO776" i="3"/>
  <c r="AO780" i="3"/>
  <c r="AO784" i="3"/>
  <c r="AO788" i="3"/>
  <c r="AO792" i="3"/>
  <c r="AO796" i="3"/>
  <c r="AO800" i="3"/>
  <c r="AO804" i="3"/>
  <c r="AO808" i="3"/>
  <c r="AO812" i="3"/>
  <c r="AO816" i="3"/>
  <c r="AO820" i="3"/>
  <c r="AO824" i="3"/>
  <c r="AO828" i="3"/>
  <c r="AO832" i="3"/>
  <c r="AO836" i="3"/>
  <c r="AO840" i="3"/>
  <c r="AO844" i="3"/>
  <c r="AO952" i="3"/>
  <c r="AO956" i="3"/>
  <c r="AO960" i="3"/>
  <c r="AO964" i="3"/>
  <c r="AO968" i="3"/>
  <c r="AO972" i="3"/>
  <c r="AO976" i="3"/>
  <c r="AO980" i="3"/>
  <c r="AO984" i="3"/>
  <c r="AO988" i="3"/>
  <c r="AO992" i="3"/>
  <c r="AO996" i="3"/>
  <c r="AO1000" i="3"/>
  <c r="AO1004" i="3"/>
  <c r="AO1008" i="3"/>
  <c r="AO1012" i="3"/>
  <c r="AO1016" i="3"/>
  <c r="AO1020" i="3"/>
  <c r="AO1024" i="3"/>
  <c r="AO1028" i="3"/>
  <c r="AO1032" i="3"/>
  <c r="AO1036" i="3"/>
  <c r="AO1040" i="3"/>
  <c r="AO1044" i="3"/>
  <c r="AO1048" i="3"/>
  <c r="AO1052" i="3"/>
  <c r="AO1056" i="3"/>
  <c r="AO1060" i="3"/>
  <c r="AO1064" i="3"/>
  <c r="AO1068" i="3"/>
  <c r="AO1072" i="3"/>
  <c r="AO1076" i="3"/>
  <c r="AO1080" i="3"/>
  <c r="AO1084" i="3"/>
  <c r="AO1088" i="3"/>
  <c r="AO1092" i="3"/>
  <c r="AO1096" i="3"/>
  <c r="AO1100" i="3"/>
  <c r="AO1104" i="3"/>
  <c r="AO1108" i="3"/>
  <c r="AO1112" i="3"/>
  <c r="AO1116" i="3"/>
  <c r="AO1120" i="3"/>
  <c r="AO1124" i="3"/>
  <c r="AO1128" i="3"/>
  <c r="AO1132" i="3"/>
  <c r="AO1136" i="3"/>
  <c r="AO1140" i="3"/>
  <c r="AO1144" i="3"/>
  <c r="AO1148" i="3"/>
  <c r="AO1152" i="3"/>
  <c r="AO1156" i="3"/>
  <c r="AO1160" i="3"/>
  <c r="AO1164" i="3"/>
  <c r="AO1168" i="3"/>
  <c r="AO1172" i="3"/>
  <c r="AO1176" i="3"/>
  <c r="AO1180" i="3"/>
  <c r="AO1184" i="3"/>
  <c r="AO1188" i="3"/>
  <c r="AO1192" i="3"/>
  <c r="AO1196" i="3"/>
  <c r="AO1200" i="3"/>
  <c r="AO1204" i="3"/>
  <c r="AO1208" i="3"/>
  <c r="AO1212" i="3"/>
  <c r="AO1216" i="3"/>
  <c r="AO1220" i="3"/>
  <c r="AO1224" i="3"/>
  <c r="AO1228" i="3"/>
  <c r="AO1232" i="3"/>
  <c r="AO1236" i="3"/>
  <c r="AO1240" i="3"/>
  <c r="AO1244" i="3"/>
  <c r="AO1248" i="3"/>
  <c r="AO1252" i="3"/>
  <c r="AO1256" i="3"/>
  <c r="AO1260" i="3"/>
  <c r="AO1264" i="3"/>
  <c r="AO1268" i="3"/>
  <c r="AO1272" i="3"/>
  <c r="AO1276" i="3"/>
  <c r="AO1280" i="3"/>
  <c r="AO1284" i="3"/>
  <c r="AO1288" i="3"/>
  <c r="AO1292" i="3"/>
  <c r="AO1296" i="3"/>
  <c r="AO1300" i="3"/>
  <c r="AO1304" i="3"/>
  <c r="AO1308" i="3"/>
  <c r="AO1312" i="3"/>
  <c r="AO1316" i="3"/>
  <c r="AO1320" i="3"/>
  <c r="AO1324" i="3"/>
  <c r="AO1328" i="3"/>
  <c r="AO1332" i="3"/>
  <c r="AO1336" i="3"/>
  <c r="AO1340" i="3"/>
  <c r="AO1344" i="3"/>
  <c r="AO1348" i="3"/>
  <c r="AO1352" i="3"/>
  <c r="AO1356" i="3"/>
  <c r="AO1360" i="3"/>
  <c r="AO1364" i="3"/>
  <c r="AO1368" i="3"/>
  <c r="AO1372" i="3"/>
  <c r="AO1376" i="3"/>
  <c r="AO1380" i="3"/>
  <c r="AO1384" i="3"/>
  <c r="AO1388" i="3"/>
  <c r="AO1392" i="3"/>
  <c r="AO1396" i="3"/>
  <c r="AO1400" i="3"/>
  <c r="AO1404" i="3"/>
  <c r="AO1408" i="3"/>
  <c r="AO1412" i="3"/>
  <c r="AO1416" i="3"/>
  <c r="AO1420" i="3"/>
  <c r="AO1423" i="3"/>
  <c r="AO1427" i="3"/>
  <c r="AO1431" i="3"/>
  <c r="AO1435" i="3"/>
  <c r="AO1439" i="3"/>
  <c r="AP1440" i="3"/>
  <c r="AO1441" i="3"/>
  <c r="AP1442" i="3"/>
  <c r="AO1443" i="3"/>
  <c r="AP1444" i="3"/>
  <c r="AO1445" i="3"/>
  <c r="AP1446" i="3"/>
  <c r="AO1447" i="3"/>
  <c r="AP1448" i="3"/>
  <c r="AO1449" i="3"/>
  <c r="AP1450" i="3"/>
  <c r="AO1451" i="3"/>
  <c r="AP1452" i="3"/>
  <c r="AO1453" i="3"/>
  <c r="AO1457" i="3"/>
  <c r="AO1461" i="3"/>
  <c r="AO1465" i="3"/>
  <c r="AO1469" i="3"/>
  <c r="AO1473" i="3"/>
  <c r="AO1477" i="3"/>
  <c r="AO1481" i="3"/>
  <c r="AO1485" i="3"/>
  <c r="AO1489" i="3"/>
  <c r="AO1493" i="3"/>
  <c r="AO1497" i="3"/>
  <c r="AO1509" i="3"/>
  <c r="AO1513" i="3"/>
  <c r="AO1517" i="3"/>
  <c r="AO1521" i="3"/>
  <c r="AO1525" i="3"/>
  <c r="AO1529" i="3"/>
  <c r="AO1533" i="3"/>
  <c r="AO1537" i="3"/>
  <c r="AO1541" i="3"/>
  <c r="AO1545" i="3"/>
  <c r="AO1549" i="3"/>
  <c r="AO1553" i="3"/>
  <c r="AO1557" i="3"/>
  <c r="AO1561" i="3"/>
  <c r="AO1565" i="3"/>
  <c r="AO1569" i="3"/>
  <c r="AO1573" i="3"/>
  <c r="AO1577" i="3"/>
  <c r="AO1581" i="3"/>
  <c r="AO1585" i="3"/>
  <c r="AO1589" i="3"/>
  <c r="AO1593" i="3"/>
  <c r="AO1597" i="3"/>
  <c r="AO1601" i="3"/>
  <c r="AO1605" i="3"/>
  <c r="AO1609" i="3"/>
  <c r="AO1613" i="3"/>
  <c r="AO1617" i="3"/>
  <c r="AO1621" i="3"/>
  <c r="AO1625" i="3"/>
  <c r="AO1629" i="3"/>
  <c r="AO1633" i="3"/>
  <c r="AO1637" i="3"/>
  <c r="AO1641" i="3"/>
  <c r="AO1645" i="3"/>
  <c r="AO1649" i="3"/>
  <c r="AO1653" i="3"/>
  <c r="AO1657" i="3"/>
  <c r="AO1661" i="3"/>
  <c r="AO1665" i="3"/>
  <c r="AO1669" i="3"/>
  <c r="AO1673" i="3"/>
  <c r="AP917" i="3"/>
  <c r="AO917" i="3"/>
  <c r="AP3" i="3"/>
  <c r="AP5" i="3"/>
  <c r="AP7" i="3"/>
  <c r="AP9" i="3"/>
  <c r="AP11" i="3"/>
  <c r="AP13" i="3"/>
  <c r="AP15" i="3"/>
  <c r="AP17" i="3"/>
  <c r="AP19" i="3"/>
  <c r="AP21" i="3"/>
  <c r="AP23" i="3"/>
  <c r="AP25" i="3"/>
  <c r="AP27" i="3"/>
  <c r="AP29" i="3"/>
  <c r="AP31" i="3"/>
  <c r="AP33" i="3"/>
  <c r="AP35" i="3"/>
  <c r="AP37" i="3"/>
  <c r="AP39" i="3"/>
  <c r="AP41" i="3"/>
  <c r="AP43" i="3"/>
  <c r="AP45" i="3"/>
  <c r="AP47" i="3"/>
  <c r="AP49" i="3"/>
  <c r="AP51" i="3"/>
  <c r="AP53" i="3"/>
  <c r="AP55" i="3"/>
  <c r="AP57" i="3"/>
  <c r="AP59" i="3"/>
  <c r="AP61" i="3"/>
  <c r="AP63" i="3"/>
  <c r="AP65" i="3"/>
  <c r="AP67" i="3"/>
  <c r="AP69" i="3"/>
  <c r="AP71" i="3"/>
  <c r="AP73" i="3"/>
  <c r="AP75" i="3"/>
  <c r="AP77" i="3"/>
  <c r="AP79" i="3"/>
  <c r="AP81" i="3"/>
  <c r="AP83" i="3"/>
  <c r="AP85" i="3"/>
  <c r="AP87" i="3"/>
  <c r="AP89" i="3"/>
  <c r="AP91" i="3"/>
  <c r="AP93" i="3"/>
  <c r="AP95" i="3"/>
  <c r="AP97" i="3"/>
  <c r="AP99" i="3"/>
  <c r="AP101" i="3"/>
  <c r="AP103" i="3"/>
  <c r="AP105" i="3"/>
  <c r="AP107" i="3"/>
  <c r="AP109" i="3"/>
  <c r="AP111" i="3"/>
  <c r="AP113" i="3"/>
  <c r="AP115" i="3"/>
  <c r="AP117" i="3"/>
  <c r="AP119" i="3"/>
  <c r="AP121" i="3"/>
  <c r="AP123" i="3"/>
  <c r="AP125" i="3"/>
  <c r="AP127" i="3"/>
  <c r="AP129" i="3"/>
  <c r="AP131" i="3"/>
  <c r="AP133" i="3"/>
  <c r="AP135" i="3"/>
  <c r="AP137" i="3"/>
  <c r="AP139" i="3"/>
  <c r="AP141" i="3"/>
  <c r="AP143" i="3"/>
  <c r="AP145" i="3"/>
  <c r="AP147" i="3"/>
  <c r="AP149" i="3"/>
  <c r="AP151" i="3"/>
  <c r="AP153" i="3"/>
  <c r="AP155" i="3"/>
  <c r="AP157" i="3"/>
  <c r="AP159" i="3"/>
  <c r="AP161" i="3"/>
  <c r="AP163" i="3"/>
  <c r="AP165" i="3"/>
  <c r="AP167" i="3"/>
  <c r="AP169" i="3"/>
  <c r="AP171" i="3"/>
  <c r="AP173" i="3"/>
  <c r="AP175" i="3"/>
  <c r="AP177" i="3"/>
  <c r="AP179" i="3"/>
  <c r="AP181" i="3"/>
  <c r="AP183" i="3"/>
  <c r="AP185" i="3"/>
  <c r="AP187" i="3"/>
  <c r="AP189" i="3"/>
  <c r="AP191" i="3"/>
  <c r="AP193" i="3"/>
  <c r="AP195" i="3"/>
  <c r="AP197" i="3"/>
  <c r="AP199" i="3"/>
  <c r="AP201" i="3"/>
  <c r="AP203" i="3"/>
  <c r="AP205" i="3"/>
  <c r="AP207" i="3"/>
  <c r="AP209" i="3"/>
  <c r="AP211" i="3"/>
  <c r="AP213" i="3"/>
  <c r="AP215" i="3"/>
  <c r="AP217" i="3"/>
  <c r="AP219" i="3"/>
  <c r="AP221" i="3"/>
  <c r="AP223" i="3"/>
  <c r="AP225" i="3"/>
  <c r="AP227" i="3"/>
  <c r="AP229" i="3"/>
  <c r="AP231" i="3"/>
  <c r="AP233" i="3"/>
  <c r="AP235" i="3"/>
  <c r="AP237" i="3"/>
  <c r="AP239" i="3"/>
  <c r="AP241" i="3"/>
  <c r="AP243" i="3"/>
  <c r="AP245" i="3"/>
  <c r="AP247" i="3"/>
  <c r="AP249" i="3"/>
  <c r="AP251" i="3"/>
  <c r="AP253" i="3"/>
  <c r="AP255" i="3"/>
  <c r="AP257" i="3"/>
  <c r="AP259" i="3"/>
  <c r="AP261" i="3"/>
  <c r="AP263" i="3"/>
  <c r="AP265" i="3"/>
  <c r="AP267" i="3"/>
  <c r="AP269" i="3"/>
  <c r="AP271" i="3"/>
  <c r="AP273" i="3"/>
  <c r="AP275" i="3"/>
  <c r="AP277" i="3"/>
  <c r="AP279" i="3"/>
  <c r="AP281" i="3"/>
  <c r="AP283" i="3"/>
  <c r="AP285" i="3"/>
  <c r="AP287" i="3"/>
  <c r="AP289" i="3"/>
  <c r="AP291" i="3"/>
  <c r="AP293" i="3"/>
  <c r="AP295" i="3"/>
  <c r="AP297" i="3"/>
  <c r="AP299" i="3"/>
  <c r="AP301" i="3"/>
  <c r="AP303" i="3"/>
  <c r="AP305" i="3"/>
  <c r="AP307" i="3"/>
  <c r="AP309" i="3"/>
  <c r="AP311" i="3"/>
  <c r="AP313" i="3"/>
  <c r="AP315" i="3"/>
  <c r="AP317" i="3"/>
  <c r="AP319" i="3"/>
  <c r="AP321" i="3"/>
  <c r="AP323" i="3"/>
  <c r="AP325" i="3"/>
  <c r="AP327" i="3"/>
  <c r="AP329" i="3"/>
  <c r="AP331" i="3"/>
  <c r="AP333" i="3"/>
  <c r="AP335" i="3"/>
  <c r="AP337" i="3"/>
  <c r="AP339" i="3"/>
  <c r="AP341" i="3"/>
  <c r="AP343" i="3"/>
  <c r="AP345" i="3"/>
  <c r="AP347" i="3"/>
  <c r="AP349" i="3"/>
  <c r="AP351" i="3"/>
  <c r="AP353" i="3"/>
  <c r="AP355" i="3"/>
  <c r="AP357" i="3"/>
  <c r="AP359" i="3"/>
  <c r="AP361" i="3"/>
  <c r="AP363" i="3"/>
  <c r="AP365" i="3"/>
  <c r="AP367" i="3"/>
  <c r="AP369" i="3"/>
  <c r="AP371" i="3"/>
  <c r="AP373" i="3"/>
  <c r="AP375" i="3"/>
  <c r="AP377" i="3"/>
  <c r="AP379" i="3"/>
  <c r="AP381" i="3"/>
  <c r="AP383" i="3"/>
  <c r="AP385" i="3"/>
  <c r="AP387" i="3"/>
  <c r="AP389" i="3"/>
  <c r="AP391" i="3"/>
  <c r="AP393" i="3"/>
  <c r="AP395" i="3"/>
  <c r="AP397" i="3"/>
  <c r="AP399" i="3"/>
  <c r="AP401" i="3"/>
  <c r="AP403" i="3"/>
  <c r="AP405" i="3"/>
  <c r="AP407" i="3"/>
  <c r="AP409" i="3"/>
  <c r="AP411" i="3"/>
  <c r="AP413" i="3"/>
  <c r="AP415" i="3"/>
  <c r="AP417" i="3"/>
  <c r="AP419" i="3"/>
  <c r="AP421" i="3"/>
  <c r="AP423" i="3"/>
  <c r="AP425" i="3"/>
  <c r="AP427" i="3"/>
  <c r="AP429" i="3"/>
  <c r="AP431" i="3"/>
  <c r="AP433" i="3"/>
  <c r="AP435" i="3"/>
  <c r="AP437" i="3"/>
  <c r="AP439" i="3"/>
  <c r="AP441" i="3"/>
  <c r="AP443" i="3"/>
  <c r="AP445" i="3"/>
  <c r="AP447" i="3"/>
  <c r="AP449" i="3"/>
  <c r="AP451" i="3"/>
  <c r="AP453" i="3"/>
  <c r="AP455" i="3"/>
  <c r="AP457" i="3"/>
  <c r="AP459" i="3"/>
  <c r="AP461" i="3"/>
  <c r="AP463" i="3"/>
  <c r="AP465" i="3"/>
  <c r="AP467" i="3"/>
  <c r="AP469" i="3"/>
  <c r="AP471" i="3"/>
  <c r="AP473" i="3"/>
  <c r="AP475" i="3"/>
  <c r="AP477" i="3"/>
  <c r="AP479" i="3"/>
  <c r="AP481" i="3"/>
  <c r="AP483" i="3"/>
  <c r="AP485" i="3"/>
  <c r="AP487" i="3"/>
  <c r="AP489" i="3"/>
  <c r="AP491" i="3"/>
  <c r="AP493" i="3"/>
  <c r="AP495" i="3"/>
  <c r="AP497" i="3"/>
  <c r="AP499" i="3"/>
  <c r="AP501" i="3"/>
  <c r="AP503" i="3"/>
  <c r="AP505" i="3"/>
  <c r="AP507" i="3"/>
  <c r="AP509" i="3"/>
  <c r="AP511" i="3"/>
  <c r="AP513" i="3"/>
  <c r="AP515" i="3"/>
  <c r="AP517" i="3"/>
  <c r="AP519" i="3"/>
  <c r="AP521" i="3"/>
  <c r="AP523" i="3"/>
  <c r="AP525" i="3"/>
  <c r="AP527" i="3"/>
  <c r="AP529" i="3"/>
  <c r="AP531" i="3"/>
  <c r="AP533" i="3"/>
  <c r="AP535" i="3"/>
  <c r="AP537" i="3"/>
  <c r="AP539" i="3"/>
  <c r="AP541" i="3"/>
  <c r="AP543" i="3"/>
  <c r="AP545" i="3"/>
  <c r="AP547" i="3"/>
  <c r="AP549" i="3"/>
  <c r="AP551" i="3"/>
  <c r="AP553" i="3"/>
  <c r="AP555" i="3"/>
  <c r="AP557" i="3"/>
  <c r="AP559" i="3"/>
  <c r="AP561" i="3"/>
  <c r="AP563" i="3"/>
  <c r="AP565" i="3"/>
  <c r="AP567" i="3"/>
  <c r="AP569" i="3"/>
  <c r="AP571" i="3"/>
  <c r="AP573" i="3"/>
  <c r="AP575" i="3"/>
  <c r="AP577" i="3"/>
  <c r="AP579" i="3"/>
  <c r="AP581" i="3"/>
  <c r="AP583" i="3"/>
  <c r="AP585" i="3"/>
  <c r="AP587" i="3"/>
  <c r="AP589" i="3"/>
  <c r="AP591" i="3"/>
  <c r="AP593" i="3"/>
  <c r="AP595" i="3"/>
  <c r="AP597" i="3"/>
  <c r="AP599" i="3"/>
  <c r="AP601" i="3"/>
  <c r="AP603" i="3"/>
  <c r="AP605" i="3"/>
  <c r="AP607" i="3"/>
  <c r="AP609" i="3"/>
  <c r="AP611" i="3"/>
  <c r="AP613" i="3"/>
  <c r="AP615" i="3"/>
  <c r="AP617" i="3"/>
  <c r="AP619" i="3"/>
  <c r="AP621" i="3"/>
  <c r="AP623" i="3"/>
  <c r="AP625" i="3"/>
  <c r="AP627" i="3"/>
  <c r="AP629" i="3"/>
  <c r="AP631" i="3"/>
  <c r="AP633" i="3"/>
  <c r="AP635" i="3"/>
  <c r="AP637" i="3"/>
  <c r="AP639" i="3"/>
  <c r="AP641" i="3"/>
  <c r="AP643" i="3"/>
  <c r="AP645" i="3"/>
  <c r="AP647" i="3"/>
  <c r="AP649" i="3"/>
  <c r="AP651" i="3"/>
  <c r="AP653" i="3"/>
  <c r="AP655" i="3"/>
  <c r="AP657" i="3"/>
  <c r="AP659" i="3"/>
  <c r="AP661" i="3"/>
  <c r="AP663" i="3"/>
  <c r="AP665" i="3"/>
  <c r="AP667" i="3"/>
  <c r="AP669" i="3"/>
  <c r="AP671" i="3"/>
  <c r="AP673" i="3"/>
  <c r="AP675" i="3"/>
  <c r="AP677" i="3"/>
  <c r="AP679" i="3"/>
  <c r="AP681" i="3"/>
  <c r="AP683" i="3"/>
  <c r="AP685" i="3"/>
  <c r="AP687" i="3"/>
  <c r="AP689" i="3"/>
  <c r="AP691" i="3"/>
  <c r="AP693" i="3"/>
  <c r="AP695" i="3"/>
  <c r="AP697" i="3"/>
  <c r="AP699" i="3"/>
  <c r="AP701" i="3"/>
  <c r="AP703" i="3"/>
  <c r="AP705" i="3"/>
  <c r="AP707" i="3"/>
  <c r="AP709" i="3"/>
  <c r="AP711" i="3"/>
  <c r="AP713" i="3"/>
  <c r="AP715" i="3"/>
  <c r="AP717" i="3"/>
  <c r="AP719" i="3"/>
  <c r="AP721" i="3"/>
  <c r="AP723" i="3"/>
  <c r="AP725" i="3"/>
  <c r="AP727" i="3"/>
  <c r="AP729" i="3"/>
  <c r="AP731" i="3"/>
  <c r="AP733" i="3"/>
  <c r="AP735" i="3"/>
  <c r="AP737" i="3"/>
  <c r="AP739" i="3"/>
  <c r="AP741" i="3"/>
  <c r="AP743" i="3"/>
  <c r="AP745" i="3"/>
  <c r="AP747" i="3"/>
  <c r="AP749" i="3"/>
  <c r="AP751" i="3"/>
  <c r="AP753" i="3"/>
  <c r="AP755" i="3"/>
  <c r="AP757" i="3"/>
  <c r="AP759" i="3"/>
  <c r="AP761" i="3"/>
  <c r="AP763" i="3"/>
  <c r="AP765" i="3"/>
  <c r="AP767" i="3"/>
  <c r="AP769" i="3"/>
  <c r="AP771" i="3"/>
  <c r="AP773" i="3"/>
  <c r="AP775" i="3"/>
  <c r="AP777" i="3"/>
  <c r="AP779" i="3"/>
  <c r="AP781" i="3"/>
  <c r="AP783" i="3"/>
  <c r="AP785" i="3"/>
  <c r="AP787" i="3"/>
  <c r="AP789" i="3"/>
  <c r="AP791" i="3"/>
  <c r="AP793" i="3"/>
  <c r="AP795" i="3"/>
  <c r="AP797" i="3"/>
  <c r="AP799" i="3"/>
  <c r="AP801" i="3"/>
  <c r="AP803" i="3"/>
  <c r="AP805" i="3"/>
  <c r="AP807" i="3"/>
  <c r="AP809" i="3"/>
  <c r="AP811" i="3"/>
  <c r="AP813" i="3"/>
  <c r="AP815" i="3"/>
  <c r="AP817" i="3"/>
  <c r="AP819" i="3"/>
  <c r="AP821" i="3"/>
  <c r="AP823" i="3"/>
  <c r="AP825" i="3"/>
  <c r="AP827" i="3"/>
  <c r="AP829" i="3"/>
  <c r="AP831" i="3"/>
  <c r="AP833" i="3"/>
  <c r="AP835" i="3"/>
  <c r="AP837" i="3"/>
  <c r="AP839" i="3"/>
  <c r="AP841" i="3"/>
  <c r="AP843" i="3"/>
  <c r="AP845" i="3"/>
  <c r="AP847" i="3"/>
  <c r="AP849" i="3"/>
  <c r="AP851" i="3"/>
  <c r="AP853" i="3"/>
  <c r="AP855" i="3"/>
  <c r="AP857" i="3"/>
  <c r="AP859" i="3"/>
  <c r="AP861" i="3"/>
  <c r="AP863" i="3"/>
  <c r="AP865" i="3"/>
  <c r="AP867" i="3"/>
  <c r="AP869" i="3"/>
  <c r="AP871" i="3"/>
  <c r="AP873" i="3"/>
  <c r="AP875" i="3"/>
  <c r="AP877" i="3"/>
  <c r="AP879" i="3"/>
  <c r="AP881" i="3"/>
  <c r="AP883" i="3"/>
  <c r="AP885" i="3"/>
  <c r="AP887" i="3"/>
  <c r="AP889" i="3"/>
  <c r="AP891" i="3"/>
  <c r="AP893" i="3"/>
  <c r="AP895" i="3"/>
  <c r="AP897" i="3"/>
  <c r="AP899" i="3"/>
  <c r="AP901" i="3"/>
  <c r="AP903" i="3"/>
  <c r="AP905" i="3"/>
  <c r="AP907" i="3"/>
  <c r="AP909" i="3"/>
  <c r="AP911" i="3"/>
  <c r="AP913" i="3"/>
  <c r="AP915" i="3"/>
  <c r="AP919" i="3"/>
  <c r="AP921" i="3"/>
  <c r="AP923" i="3"/>
  <c r="AP925" i="3"/>
  <c r="AP927" i="3"/>
  <c r="AP929" i="3"/>
  <c r="AP931" i="3"/>
  <c r="AP933" i="3"/>
  <c r="AP935" i="3"/>
  <c r="AP937" i="3"/>
  <c r="AP951" i="3"/>
  <c r="AP953" i="3"/>
  <c r="AP955" i="3"/>
  <c r="AP957" i="3"/>
  <c r="AP959" i="3"/>
  <c r="AP961" i="3"/>
  <c r="AP963" i="3"/>
  <c r="AP965" i="3"/>
  <c r="AP967" i="3"/>
  <c r="AP969" i="3"/>
  <c r="AP971" i="3"/>
  <c r="AP973" i="3"/>
  <c r="AP975" i="3"/>
  <c r="AP977" i="3"/>
  <c r="AP979" i="3"/>
  <c r="AP981" i="3"/>
  <c r="AP983" i="3"/>
  <c r="AP985" i="3"/>
  <c r="AP987" i="3"/>
  <c r="AP989" i="3"/>
  <c r="AP991" i="3"/>
  <c r="AP993" i="3"/>
  <c r="AP995" i="3"/>
  <c r="AP997" i="3"/>
  <c r="AP999" i="3"/>
  <c r="AP1001" i="3"/>
  <c r="AP1003" i="3"/>
  <c r="AP1005" i="3"/>
  <c r="AP1007" i="3"/>
  <c r="AP1009" i="3"/>
  <c r="AP1011" i="3"/>
  <c r="AP1013" i="3"/>
  <c r="AP1015" i="3"/>
  <c r="AP1017" i="3"/>
  <c r="AP1019" i="3"/>
  <c r="AP1021" i="3"/>
  <c r="AP1023" i="3"/>
  <c r="AP1025" i="3"/>
  <c r="AP1027" i="3"/>
  <c r="AP1029" i="3"/>
  <c r="AP1031" i="3"/>
  <c r="AP1033" i="3"/>
  <c r="AP1035" i="3"/>
  <c r="AP1037" i="3"/>
  <c r="AP1039" i="3"/>
  <c r="AP1041" i="3"/>
  <c r="AP1043" i="3"/>
  <c r="AP1045" i="3"/>
  <c r="AP1047" i="3"/>
  <c r="AP1049" i="3"/>
  <c r="AP1051" i="3"/>
  <c r="AP1053" i="3"/>
  <c r="AP1055" i="3"/>
  <c r="AP1057" i="3"/>
  <c r="AP1059" i="3"/>
  <c r="AP1061" i="3"/>
  <c r="AP1063" i="3"/>
  <c r="AP1065" i="3"/>
  <c r="AP1067" i="3"/>
  <c r="AP1069" i="3"/>
  <c r="AP1071" i="3"/>
  <c r="AP1073" i="3"/>
  <c r="AP1075" i="3"/>
  <c r="AP1077" i="3"/>
  <c r="AP1079" i="3"/>
  <c r="AP1081" i="3"/>
  <c r="AP1083" i="3"/>
  <c r="AP1085" i="3"/>
  <c r="AP1087" i="3"/>
  <c r="AP1089" i="3"/>
  <c r="AP1091" i="3"/>
  <c r="AP1093" i="3"/>
  <c r="AP1095" i="3"/>
  <c r="AP1097" i="3"/>
  <c r="AP1099" i="3"/>
  <c r="AP1101" i="3"/>
  <c r="AP1103" i="3"/>
  <c r="AP1105" i="3"/>
  <c r="AP1107" i="3"/>
  <c r="AP1109" i="3"/>
  <c r="AP1111" i="3"/>
  <c r="AP1113" i="3"/>
  <c r="AP1115" i="3"/>
  <c r="AP1117" i="3"/>
  <c r="AP1119" i="3"/>
  <c r="AP1121" i="3"/>
  <c r="AP1123" i="3"/>
  <c r="AP1125" i="3"/>
  <c r="AP1127" i="3"/>
  <c r="AP1129" i="3"/>
  <c r="AP1131" i="3"/>
  <c r="AP1133" i="3"/>
  <c r="AP1135" i="3"/>
  <c r="AP1137" i="3"/>
  <c r="AP1139" i="3"/>
  <c r="AP1141" i="3"/>
  <c r="AP1143" i="3"/>
  <c r="AP1145" i="3"/>
  <c r="AP1147" i="3"/>
  <c r="AP1149" i="3"/>
  <c r="AP1151" i="3"/>
  <c r="AP1153" i="3"/>
  <c r="AP1155" i="3"/>
  <c r="AP1157" i="3"/>
  <c r="AP1159" i="3"/>
  <c r="AP1161" i="3"/>
  <c r="AP1163" i="3"/>
  <c r="AP1165" i="3"/>
  <c r="AP1167" i="3"/>
  <c r="AP1169" i="3"/>
  <c r="AP1171" i="3"/>
  <c r="AP1173" i="3"/>
  <c r="AP1175" i="3"/>
  <c r="AP1177" i="3"/>
  <c r="AP1179" i="3"/>
  <c r="AP1181" i="3"/>
  <c r="AP1183" i="3"/>
  <c r="AP1185" i="3"/>
  <c r="AP1187" i="3"/>
  <c r="AP1189" i="3"/>
  <c r="AP1191" i="3"/>
  <c r="AP1193" i="3"/>
  <c r="AP1195" i="3"/>
  <c r="AP1197" i="3"/>
  <c r="AP1199" i="3"/>
  <c r="AP1201" i="3"/>
  <c r="AP1203" i="3"/>
  <c r="AP1205" i="3"/>
  <c r="AP1207" i="3"/>
  <c r="AP1209" i="3"/>
  <c r="AP1211" i="3"/>
  <c r="AP1213" i="3"/>
  <c r="AP1215" i="3"/>
  <c r="AP1217" i="3"/>
  <c r="AP1219" i="3"/>
  <c r="AP1221" i="3"/>
  <c r="AP1223" i="3"/>
  <c r="AP1225" i="3"/>
  <c r="AP1227" i="3"/>
  <c r="AP1229" i="3"/>
  <c r="AP1231" i="3"/>
  <c r="AP1233" i="3"/>
  <c r="AP1235" i="3"/>
  <c r="AP1237" i="3"/>
  <c r="AP1239" i="3"/>
  <c r="AP1241" i="3"/>
  <c r="AP1243" i="3"/>
  <c r="AP1245" i="3"/>
  <c r="AP1247" i="3"/>
  <c r="AP1249" i="3"/>
  <c r="AP1251" i="3"/>
  <c r="AP1253" i="3"/>
  <c r="AP1255" i="3"/>
  <c r="AP1257" i="3"/>
  <c r="AP1259" i="3"/>
  <c r="AP1261" i="3"/>
  <c r="AP1263" i="3"/>
  <c r="AP1265" i="3"/>
  <c r="AP1267" i="3"/>
  <c r="AP1269" i="3"/>
  <c r="AP1271" i="3"/>
  <c r="AP1273" i="3"/>
  <c r="AP1275" i="3"/>
  <c r="AP1277" i="3"/>
  <c r="AP1279" i="3"/>
  <c r="AP1281" i="3"/>
  <c r="AP1283" i="3"/>
  <c r="AP1285" i="3"/>
  <c r="AP1287" i="3"/>
  <c r="AP1289" i="3"/>
  <c r="AP1291" i="3"/>
  <c r="AP1293" i="3"/>
  <c r="AP1295" i="3"/>
  <c r="AP1297" i="3"/>
  <c r="AP1299" i="3"/>
  <c r="AP1301" i="3"/>
  <c r="AP1303" i="3"/>
  <c r="AP1305" i="3"/>
  <c r="AP1307" i="3"/>
  <c r="AP1309" i="3"/>
  <c r="AP1311" i="3"/>
  <c r="AP1313" i="3"/>
  <c r="AP1315" i="3"/>
  <c r="AP1317" i="3"/>
  <c r="AP1319" i="3"/>
  <c r="AP1321" i="3"/>
  <c r="AP1323" i="3"/>
  <c r="AP1325" i="3"/>
  <c r="AP1327" i="3"/>
  <c r="AP1329" i="3"/>
  <c r="AP1331" i="3"/>
  <c r="AP1333" i="3"/>
  <c r="AP1335" i="3"/>
  <c r="AP1337" i="3"/>
  <c r="AP1339" i="3"/>
  <c r="AP1341" i="3"/>
  <c r="AP1343" i="3"/>
  <c r="AP1345" i="3"/>
  <c r="AP1347" i="3"/>
  <c r="AP1349" i="3"/>
  <c r="AP1351" i="3"/>
  <c r="AP1353" i="3"/>
  <c r="AP1355" i="3"/>
  <c r="AP1357" i="3"/>
  <c r="AP1359" i="3"/>
  <c r="AP1361" i="3"/>
  <c r="AP1363" i="3"/>
  <c r="AP1365" i="3"/>
  <c r="AP1367" i="3"/>
  <c r="AP1369" i="3"/>
  <c r="AP1371" i="3"/>
  <c r="AP1373" i="3"/>
  <c r="AP1375" i="3"/>
  <c r="AP1377" i="3"/>
  <c r="AP1379" i="3"/>
  <c r="AP1381" i="3"/>
  <c r="AP1383" i="3"/>
  <c r="AP1385" i="3"/>
  <c r="AP1387" i="3"/>
  <c r="AP1389" i="3"/>
  <c r="AP1391" i="3"/>
  <c r="AP1393" i="3"/>
  <c r="AP1395" i="3"/>
  <c r="AP1397" i="3"/>
  <c r="AP1399" i="3"/>
  <c r="AP1401" i="3"/>
  <c r="AP1403" i="3"/>
  <c r="AP1405" i="3"/>
  <c r="AP1407" i="3"/>
  <c r="AP1409" i="3"/>
  <c r="AP1411" i="3"/>
  <c r="AP1413" i="3"/>
  <c r="AP1415" i="3"/>
  <c r="AP1417" i="3"/>
  <c r="AP1419" i="3"/>
  <c r="AO1421" i="3"/>
  <c r="AP1422" i="3"/>
  <c r="AP1424" i="3"/>
  <c r="AP1426" i="3"/>
  <c r="AP1428" i="3"/>
  <c r="AP1430" i="3"/>
  <c r="AP1432" i="3"/>
  <c r="AP1434" i="3"/>
  <c r="AP1436" i="3"/>
  <c r="AP1438" i="3"/>
  <c r="AP1454" i="3"/>
  <c r="AP1456" i="3"/>
  <c r="AP1458" i="3"/>
  <c r="AP1460" i="3"/>
  <c r="AP1462" i="3"/>
  <c r="AP1464" i="3"/>
  <c r="AP1466" i="3"/>
  <c r="AP1468" i="3"/>
  <c r="AP1470" i="3"/>
  <c r="AP1472" i="3"/>
  <c r="AP1474" i="3"/>
  <c r="AP1476" i="3"/>
  <c r="AP1478" i="3"/>
  <c r="AP1480" i="3"/>
  <c r="AP1482" i="3"/>
  <c r="AP1484" i="3"/>
  <c r="AP1486" i="3"/>
  <c r="AP1488" i="3"/>
  <c r="AP1490" i="3"/>
  <c r="AP1492" i="3"/>
  <c r="AP1494" i="3"/>
  <c r="AP1496" i="3"/>
  <c r="AP1498" i="3"/>
  <c r="AP1500" i="3"/>
  <c r="AP1502" i="3"/>
  <c r="AP1504" i="3"/>
  <c r="AP1506" i="3"/>
  <c r="AP1508" i="3"/>
  <c r="AP1510" i="3"/>
  <c r="AP1512" i="3"/>
  <c r="AP1514" i="3"/>
  <c r="AP1516" i="3"/>
  <c r="AP1518" i="3"/>
  <c r="AP1520" i="3"/>
  <c r="AP1522" i="3"/>
  <c r="AP1524" i="3"/>
  <c r="AP1526" i="3"/>
  <c r="AP1528" i="3"/>
  <c r="AP1530" i="3"/>
  <c r="AP1532" i="3"/>
  <c r="AP1534" i="3"/>
  <c r="AP1536" i="3"/>
  <c r="AP1538" i="3"/>
  <c r="AP1540" i="3"/>
  <c r="AP1542" i="3"/>
  <c r="AP1544" i="3"/>
  <c r="AP1546" i="3"/>
  <c r="AP1548" i="3"/>
  <c r="AP1550" i="3"/>
  <c r="AP1552" i="3"/>
  <c r="AP1554" i="3"/>
  <c r="AP1556" i="3"/>
  <c r="AP1558" i="3"/>
  <c r="AP1560" i="3"/>
  <c r="AP1562" i="3"/>
  <c r="AP1564" i="3"/>
  <c r="AP1566" i="3"/>
  <c r="AP1568" i="3"/>
  <c r="AP1570" i="3"/>
  <c r="AP1572" i="3"/>
  <c r="AP1574" i="3"/>
  <c r="AP1576" i="3"/>
  <c r="AP1578" i="3"/>
  <c r="AP1580" i="3"/>
  <c r="AP1582" i="3"/>
  <c r="AP1584" i="3"/>
  <c r="AP1586" i="3"/>
  <c r="AP1588" i="3"/>
  <c r="AP1590" i="3"/>
  <c r="AP1592" i="3"/>
  <c r="AP1594" i="3"/>
  <c r="AP1596" i="3"/>
  <c r="AP1598" i="3"/>
  <c r="AP1600" i="3"/>
  <c r="AP1602" i="3"/>
  <c r="AP1604" i="3"/>
  <c r="AP1606" i="3"/>
  <c r="AP1608" i="3"/>
  <c r="AP1610" i="3"/>
  <c r="AP1612" i="3"/>
  <c r="AP1614" i="3"/>
  <c r="AP1616" i="3"/>
  <c r="AP1618" i="3"/>
  <c r="AP1620" i="3"/>
  <c r="AP1622" i="3"/>
  <c r="AP1624" i="3"/>
  <c r="AP1626" i="3"/>
  <c r="AP1628" i="3"/>
  <c r="AP1630" i="3"/>
  <c r="AP1632" i="3"/>
  <c r="AP1634" i="3"/>
  <c r="AP1636" i="3"/>
  <c r="AP1638" i="3"/>
  <c r="AP1640" i="3"/>
  <c r="AP1642" i="3"/>
  <c r="AP1644" i="3"/>
  <c r="AP1646" i="3"/>
  <c r="AP1648" i="3"/>
  <c r="AP1650" i="3"/>
  <c r="AP1652" i="3"/>
  <c r="AP1654" i="3"/>
  <c r="AP1656" i="3"/>
  <c r="AP1658" i="3"/>
  <c r="AP1660" i="3"/>
  <c r="AP1662" i="3"/>
  <c r="AP1664" i="3"/>
  <c r="AP1666" i="3"/>
  <c r="AP1668" i="3"/>
  <c r="AP1670" i="3"/>
  <c r="AP1672" i="3"/>
  <c r="AP1674" i="3"/>
  <c r="AO1675" i="3"/>
  <c r="AP1676" i="3"/>
  <c r="AT49" i="2"/>
  <c r="AT53" i="2"/>
  <c r="AT57" i="2"/>
  <c r="AT61" i="2"/>
  <c r="AT65" i="2"/>
  <c r="AT69" i="2"/>
  <c r="AT73" i="2"/>
  <c r="AT77" i="2"/>
  <c r="AT81" i="2"/>
  <c r="AT83" i="2"/>
  <c r="AT87" i="2"/>
  <c r="AT91" i="2"/>
  <c r="AT95" i="2"/>
  <c r="AT99" i="2"/>
  <c r="AT103" i="2"/>
  <c r="AT107" i="2"/>
  <c r="AT111" i="2"/>
  <c r="AT115" i="2"/>
  <c r="AT119" i="2"/>
  <c r="AT125" i="2"/>
  <c r="AT129" i="2"/>
  <c r="AT133" i="2"/>
  <c r="AT137" i="2"/>
  <c r="AT141" i="2"/>
  <c r="AT145" i="2"/>
  <c r="AT149" i="2"/>
  <c r="AT153" i="2"/>
  <c r="AT157" i="2"/>
  <c r="AT161" i="2"/>
  <c r="AT165" i="2"/>
  <c r="AT169" i="2"/>
  <c r="AT173" i="2"/>
  <c r="AT175" i="2"/>
  <c r="AT179" i="2"/>
  <c r="AT51" i="2"/>
  <c r="AT55" i="2"/>
  <c r="AT59" i="2"/>
  <c r="AT63" i="2"/>
  <c r="AT67" i="2"/>
  <c r="AT71" i="2"/>
  <c r="AT75" i="2"/>
  <c r="AT79" i="2"/>
  <c r="AT85" i="2"/>
  <c r="AT89" i="2"/>
  <c r="AT93" i="2"/>
  <c r="AT97" i="2"/>
  <c r="AT101" i="2"/>
  <c r="AT105" i="2"/>
  <c r="AT109" i="2"/>
  <c r="AT113" i="2"/>
  <c r="AT117" i="2"/>
  <c r="AT121" i="2"/>
  <c r="AT123" i="2"/>
  <c r="AT127" i="2"/>
  <c r="AT131" i="2"/>
  <c r="AT135" i="2"/>
  <c r="AT139" i="2"/>
  <c r="AT143" i="2"/>
  <c r="AT147" i="2"/>
  <c r="AT151" i="2"/>
  <c r="AT155" i="2"/>
  <c r="AT159" i="2"/>
  <c r="AT163" i="2"/>
  <c r="AT167" i="2"/>
  <c r="AT171" i="2"/>
  <c r="AT177" i="2"/>
  <c r="AT50" i="2"/>
  <c r="AT52" i="2"/>
  <c r="AT54" i="2"/>
  <c r="AT56" i="2"/>
  <c r="AT58" i="2"/>
  <c r="AT60" i="2"/>
  <c r="AT62" i="2"/>
  <c r="AT64" i="2"/>
  <c r="AT66" i="2"/>
  <c r="AT68" i="2"/>
  <c r="AT70" i="2"/>
  <c r="AT72" i="2"/>
  <c r="AT74" i="2"/>
  <c r="AT76" i="2"/>
  <c r="AT78" i="2"/>
  <c r="AT80" i="2"/>
  <c r="AT82" i="2"/>
  <c r="AT84" i="2"/>
  <c r="AT86" i="2"/>
  <c r="AT88" i="2"/>
  <c r="AT90" i="2"/>
  <c r="AT92" i="2"/>
  <c r="AT94" i="2"/>
  <c r="AT96" i="2"/>
  <c r="AT98" i="2"/>
  <c r="AT100" i="2"/>
  <c r="AT102" i="2"/>
  <c r="AT104" i="2"/>
  <c r="AT106" i="2"/>
  <c r="AT108" i="2"/>
  <c r="AT110" i="2"/>
  <c r="AT112" i="2"/>
  <c r="AT114" i="2"/>
  <c r="AT116" i="2"/>
  <c r="AT118" i="2"/>
  <c r="AT120" i="2"/>
  <c r="AT122" i="2"/>
  <c r="AT124" i="2"/>
  <c r="AT126" i="2"/>
  <c r="AT128" i="2"/>
  <c r="AT130" i="2"/>
  <c r="AT132" i="2"/>
  <c r="AT134" i="2"/>
  <c r="AT136" i="2"/>
  <c r="AT138" i="2"/>
  <c r="AT140" i="2"/>
  <c r="AT142" i="2"/>
  <c r="AT144" i="2"/>
  <c r="AT146" i="2"/>
  <c r="AT148" i="2"/>
  <c r="AT150" i="2"/>
  <c r="AT152" i="2"/>
  <c r="AT154" i="2"/>
  <c r="AT156" i="2"/>
  <c r="AT158" i="2"/>
  <c r="AT160" i="2"/>
  <c r="AT162" i="2"/>
  <c r="AT164" i="2"/>
  <c r="AT166" i="2"/>
  <c r="AT168" i="2"/>
  <c r="AT170" i="2"/>
  <c r="AT172" i="2"/>
  <c r="AT174" i="2"/>
  <c r="AT176" i="2"/>
  <c r="AT178" i="2"/>
  <c r="AS180" i="2"/>
  <c r="AS181" i="2"/>
  <c r="AS182" i="2"/>
  <c r="AS183" i="2"/>
  <c r="AS184" i="2"/>
  <c r="AS185" i="2"/>
  <c r="AS186" i="2"/>
  <c r="AS187" i="2"/>
  <c r="AS188" i="2"/>
  <c r="AS189" i="2"/>
  <c r="AS190" i="2"/>
  <c r="AS191" i="2"/>
  <c r="AS192" i="2"/>
  <c r="AS193" i="2"/>
  <c r="AS194" i="2"/>
  <c r="AS195" i="2"/>
  <c r="AS196" i="2"/>
  <c r="AS197" i="2"/>
  <c r="AS198" i="2"/>
  <c r="AS199" i="2"/>
  <c r="AS200" i="2"/>
  <c r="AS201" i="2"/>
  <c r="AS202" i="2"/>
  <c r="AS203" i="2"/>
  <c r="AS204" i="2"/>
  <c r="AS205" i="2"/>
  <c r="AS206" i="2"/>
  <c r="AS207" i="2"/>
  <c r="AS208" i="2"/>
  <c r="AS209" i="2"/>
  <c r="AS210" i="2"/>
  <c r="AS211" i="2"/>
  <c r="AS212" i="2"/>
  <c r="AS213" i="2"/>
  <c r="AS214" i="2"/>
  <c r="AS215" i="2"/>
  <c r="AS216" i="2"/>
  <c r="AS217" i="2"/>
  <c r="AS218" i="2"/>
  <c r="AS219" i="2"/>
  <c r="AS220" i="2"/>
  <c r="AS221" i="2"/>
  <c r="AS222" i="2"/>
  <c r="AS223" i="2"/>
  <c r="AS224" i="2"/>
  <c r="AS225" i="2"/>
  <c r="AS226" i="2"/>
  <c r="AS227" i="2"/>
  <c r="AS228" i="2"/>
  <c r="AS229" i="2"/>
  <c r="AS230" i="2"/>
  <c r="AS231" i="2"/>
  <c r="AS232" i="2"/>
  <c r="AS233" i="2"/>
  <c r="AS234" i="2"/>
  <c r="AS235" i="2"/>
  <c r="AS236" i="2"/>
  <c r="AS237" i="2"/>
  <c r="AS238" i="2"/>
  <c r="AS239" i="2"/>
  <c r="AS240" i="2"/>
  <c r="AS241" i="2"/>
  <c r="AS242" i="2"/>
  <c r="AS243" i="2"/>
  <c r="AS244" i="2"/>
  <c r="AS245" i="2"/>
  <c r="AS246" i="2"/>
  <c r="AS247" i="2"/>
  <c r="AS248" i="2"/>
  <c r="AS249" i="2"/>
  <c r="AS250" i="2"/>
  <c r="AS251" i="2"/>
  <c r="AS252" i="2"/>
  <c r="AS253" i="2"/>
  <c r="AS254" i="2"/>
  <c r="AS255" i="2"/>
  <c r="AS256" i="2"/>
  <c r="AS257" i="2"/>
  <c r="AS258" i="2"/>
  <c r="AS259" i="2"/>
  <c r="AS260" i="2"/>
  <c r="AS261" i="2"/>
  <c r="AS262" i="2"/>
  <c r="AS263" i="2"/>
  <c r="AS264" i="2"/>
  <c r="AS265" i="2"/>
  <c r="AS266" i="2"/>
  <c r="AS267" i="2"/>
  <c r="AS268" i="2"/>
  <c r="AS269" i="2"/>
  <c r="AS270" i="2"/>
  <c r="AS271" i="2"/>
  <c r="AS272" i="2"/>
  <c r="AS273" i="2"/>
  <c r="AS274" i="2"/>
  <c r="AS275" i="2"/>
  <c r="AS276" i="2"/>
  <c r="AS277" i="2"/>
  <c r="AS278" i="2"/>
  <c r="AS279" i="2"/>
  <c r="AS280" i="2"/>
  <c r="AS281" i="2"/>
  <c r="AS282" i="2"/>
  <c r="AS283" i="2"/>
  <c r="AS284" i="2"/>
  <c r="AS285" i="2"/>
  <c r="AS286" i="2"/>
  <c r="AS287" i="2"/>
  <c r="AS288" i="2"/>
  <c r="AS289" i="2"/>
  <c r="AS290" i="2"/>
  <c r="AS291" i="2"/>
  <c r="AS292" i="2"/>
  <c r="AS293" i="2"/>
  <c r="AS294" i="2"/>
  <c r="AS295" i="2"/>
  <c r="AS296" i="2"/>
  <c r="AS297" i="2"/>
  <c r="AS298" i="2"/>
  <c r="AS299" i="2"/>
  <c r="AS300" i="2"/>
  <c r="AS301" i="2"/>
  <c r="AS302" i="2"/>
  <c r="AS303" i="2"/>
  <c r="AS304" i="2"/>
  <c r="AS305" i="2"/>
  <c r="AS306" i="2"/>
  <c r="AS307" i="2"/>
  <c r="AS308" i="2"/>
  <c r="AS309" i="2"/>
  <c r="AS310" i="2"/>
  <c r="AS311" i="2"/>
  <c r="AS312" i="2"/>
  <c r="AS313" i="2"/>
  <c r="AS314" i="2"/>
  <c r="AS315" i="2"/>
  <c r="AS316" i="2"/>
  <c r="AS317" i="2"/>
  <c r="AS318" i="2"/>
  <c r="AS319" i="2"/>
  <c r="AS320" i="2"/>
  <c r="AS321" i="2"/>
  <c r="AS322" i="2"/>
  <c r="AS323" i="2"/>
  <c r="AS324" i="2"/>
  <c r="AS325" i="2"/>
  <c r="AS326" i="2"/>
  <c r="AS327" i="2"/>
  <c r="AS328" i="2"/>
  <c r="AS329" i="2"/>
  <c r="AS330" i="2"/>
  <c r="AS331" i="2"/>
  <c r="AS332" i="2"/>
  <c r="AS333" i="2"/>
  <c r="AS334" i="2"/>
  <c r="AS335" i="2"/>
  <c r="AS336" i="2"/>
  <c r="AS337" i="2"/>
  <c r="AS338" i="2"/>
  <c r="AS339" i="2"/>
  <c r="AS340" i="2"/>
  <c r="AS341" i="2"/>
  <c r="AS342" i="2"/>
  <c r="AS343" i="2"/>
  <c r="AS344" i="2"/>
  <c r="AS345" i="2"/>
  <c r="AS346" i="2"/>
  <c r="AS347" i="2"/>
  <c r="AS348" i="2"/>
  <c r="AS349" i="2"/>
  <c r="AS350" i="2"/>
  <c r="AS351" i="2"/>
  <c r="AS352" i="2"/>
  <c r="AS353" i="2"/>
  <c r="AS354" i="2"/>
  <c r="AS355" i="2"/>
  <c r="AS356" i="2"/>
  <c r="AS357" i="2"/>
  <c r="AS358" i="2"/>
  <c r="AS359" i="2"/>
  <c r="AS360" i="2"/>
  <c r="AS361" i="2"/>
  <c r="AS362" i="2"/>
  <c r="AS363" i="2"/>
  <c r="AS364" i="2"/>
  <c r="AS365" i="2"/>
  <c r="AS366" i="2"/>
  <c r="AS367" i="2"/>
  <c r="AS368" i="2"/>
  <c r="AS369" i="2"/>
  <c r="AS370" i="2"/>
  <c r="AS371" i="2"/>
  <c r="AS372" i="2"/>
  <c r="AS373" i="2"/>
  <c r="AS374" i="2"/>
  <c r="AS375" i="2"/>
  <c r="AS376" i="2"/>
  <c r="AS377" i="2"/>
  <c r="AS378" i="2"/>
  <c r="AS379" i="2"/>
  <c r="AS380" i="2"/>
  <c r="AS381" i="2"/>
  <c r="AS382" i="2"/>
  <c r="AS383" i="2"/>
  <c r="AS384" i="2"/>
  <c r="AS385" i="2"/>
  <c r="AS386" i="2"/>
  <c r="AS387" i="2"/>
  <c r="AS388" i="2"/>
  <c r="AS389" i="2"/>
  <c r="AS390" i="2"/>
  <c r="AS391" i="2"/>
  <c r="AS392" i="2"/>
  <c r="AS393" i="2"/>
  <c r="AS394" i="2"/>
  <c r="AS395" i="2"/>
  <c r="AS396" i="2"/>
  <c r="AS397" i="2"/>
  <c r="AS398" i="2"/>
  <c r="AS399" i="2"/>
  <c r="AS400" i="2"/>
  <c r="AS401" i="2"/>
  <c r="AS402" i="2"/>
  <c r="AS403" i="2"/>
  <c r="AS404" i="2"/>
  <c r="AS405" i="2"/>
  <c r="AS406" i="2"/>
  <c r="AS407" i="2"/>
  <c r="AS408" i="2"/>
  <c r="AS409" i="2"/>
  <c r="AS410" i="2"/>
  <c r="AS411" i="2"/>
  <c r="AS412" i="2"/>
  <c r="AS413" i="2"/>
  <c r="AS414" i="2"/>
  <c r="AS415" i="2"/>
  <c r="AS416" i="2"/>
  <c r="AS417" i="2"/>
  <c r="AS418" i="2"/>
  <c r="AS419" i="2"/>
  <c r="AS420" i="2"/>
  <c r="AS421" i="2"/>
  <c r="AS422" i="2"/>
  <c r="AS423" i="2"/>
  <c r="AS424" i="2"/>
  <c r="AS425" i="2"/>
  <c r="AS426" i="2"/>
  <c r="AS427" i="2"/>
  <c r="AS428" i="2"/>
  <c r="AS429" i="2"/>
  <c r="AS430" i="2"/>
  <c r="AS431" i="2"/>
  <c r="AS432" i="2"/>
  <c r="AS433" i="2"/>
  <c r="AS434" i="2"/>
  <c r="AS435" i="2"/>
  <c r="AS436" i="2"/>
  <c r="AS437" i="2"/>
  <c r="AS438" i="2"/>
  <c r="AS439" i="2"/>
  <c r="AS440" i="2"/>
  <c r="AS441" i="2"/>
  <c r="AS442" i="2"/>
  <c r="AS443" i="2"/>
  <c r="AS444" i="2"/>
  <c r="AS445" i="2"/>
  <c r="AS446" i="2"/>
  <c r="AS447" i="2"/>
  <c r="AS448" i="2"/>
  <c r="AS449" i="2"/>
  <c r="AS450" i="2"/>
  <c r="AS451" i="2"/>
  <c r="AS452" i="2"/>
  <c r="AS453" i="2"/>
  <c r="AS454" i="2"/>
  <c r="AS455" i="2"/>
  <c r="AS456" i="2"/>
  <c r="AS457" i="2"/>
  <c r="AS458" i="2"/>
  <c r="AS459" i="2"/>
  <c r="AS460" i="2"/>
  <c r="AS461" i="2"/>
  <c r="AS462" i="2"/>
  <c r="AS463" i="2"/>
  <c r="AS464" i="2"/>
  <c r="AS465" i="2"/>
  <c r="AS466" i="2"/>
  <c r="AS467" i="2"/>
  <c r="AS468" i="2"/>
  <c r="AS469" i="2"/>
  <c r="AS470" i="2"/>
  <c r="AS471" i="2"/>
  <c r="AS472" i="2"/>
  <c r="AS473" i="2"/>
  <c r="AS474" i="2"/>
  <c r="AS475" i="2"/>
  <c r="AS476" i="2"/>
  <c r="AS477" i="2"/>
  <c r="AS478" i="2"/>
  <c r="AS479" i="2"/>
  <c r="AS480" i="2"/>
  <c r="AS481" i="2"/>
  <c r="AS482" i="2"/>
  <c r="AS483" i="2"/>
  <c r="AS484" i="2"/>
  <c r="AS485" i="2"/>
  <c r="AS486" i="2"/>
  <c r="AS487" i="2"/>
  <c r="AS488" i="2"/>
  <c r="AS489" i="2"/>
  <c r="AS490" i="2"/>
  <c r="AS491" i="2"/>
  <c r="AS492" i="2"/>
  <c r="AS493" i="2"/>
  <c r="AS494" i="2"/>
  <c r="AS495" i="2"/>
  <c r="AS496" i="2"/>
  <c r="AS497" i="2"/>
  <c r="AS498" i="2"/>
  <c r="AS499" i="2"/>
  <c r="AS500" i="2"/>
  <c r="AS501" i="2"/>
  <c r="AS502" i="2"/>
  <c r="AS503" i="2"/>
  <c r="AS504" i="2"/>
  <c r="AS505" i="2"/>
  <c r="AS506" i="2"/>
  <c r="AS507" i="2"/>
  <c r="AS508" i="2"/>
  <c r="AS509" i="2"/>
  <c r="AS510" i="2"/>
  <c r="AS511" i="2"/>
  <c r="AS512" i="2"/>
  <c r="AS513" i="2"/>
  <c r="AS514" i="2"/>
  <c r="AS515" i="2"/>
  <c r="AS516" i="2"/>
  <c r="AS517" i="2"/>
  <c r="AS518" i="2"/>
  <c r="AS519" i="2"/>
  <c r="AS520" i="2"/>
  <c r="AS521" i="2"/>
  <c r="AS522" i="2"/>
  <c r="AS523" i="2"/>
  <c r="AS524" i="2"/>
  <c r="AS525" i="2"/>
  <c r="AS526" i="2"/>
  <c r="AS527" i="2"/>
  <c r="AS528" i="2"/>
  <c r="AS529" i="2"/>
  <c r="AS530" i="2"/>
  <c r="AS531" i="2"/>
  <c r="AS532" i="2"/>
  <c r="AS533" i="2"/>
  <c r="AS534" i="2"/>
  <c r="AS535" i="2"/>
  <c r="AS536" i="2"/>
  <c r="AS537" i="2"/>
  <c r="AS538" i="2"/>
  <c r="AS539" i="2"/>
  <c r="AS540" i="2"/>
  <c r="AS541" i="2"/>
  <c r="AS542" i="2"/>
  <c r="AS543" i="2"/>
  <c r="AS544" i="2"/>
  <c r="AS545" i="2"/>
  <c r="AS546" i="2"/>
  <c r="AS547" i="2"/>
  <c r="AS548" i="2"/>
  <c r="AS549" i="2"/>
  <c r="AS550" i="2"/>
  <c r="AS551" i="2"/>
  <c r="AS552" i="2"/>
  <c r="AS553" i="2"/>
  <c r="AS554" i="2"/>
  <c r="AS555" i="2"/>
  <c r="AS556" i="2"/>
  <c r="AS557" i="2"/>
  <c r="AS558" i="2"/>
  <c r="AS559" i="2"/>
  <c r="AS560" i="2"/>
  <c r="AS561" i="2"/>
  <c r="AS562" i="2"/>
  <c r="AS563" i="2"/>
  <c r="AS564" i="2"/>
  <c r="AS565" i="2"/>
  <c r="AS566" i="2"/>
  <c r="AS567" i="2"/>
  <c r="AS568" i="2"/>
  <c r="AS569" i="2"/>
  <c r="AS570" i="2"/>
  <c r="AS571" i="2"/>
  <c r="AS572" i="2"/>
  <c r="AS573" i="2"/>
  <c r="AS574" i="2"/>
  <c r="AS575" i="2"/>
  <c r="AS576" i="2"/>
  <c r="AS577" i="2"/>
  <c r="AS578" i="2"/>
  <c r="AS579" i="2"/>
  <c r="AS580" i="2"/>
  <c r="AS581" i="2"/>
  <c r="AS582" i="2"/>
  <c r="AS583" i="2"/>
  <c r="AS584" i="2"/>
  <c r="AS585" i="2"/>
  <c r="AS586" i="2"/>
  <c r="AS587" i="2"/>
  <c r="AS588" i="2"/>
  <c r="AS589" i="2"/>
  <c r="AS590" i="2"/>
  <c r="AS591" i="2"/>
  <c r="AS592" i="2"/>
  <c r="AS593" i="2"/>
  <c r="AS594" i="2"/>
  <c r="AS595" i="2"/>
  <c r="AS596" i="2"/>
  <c r="AS597" i="2"/>
  <c r="AS598" i="2"/>
  <c r="AS599" i="2"/>
  <c r="AS600" i="2"/>
  <c r="AS601" i="2"/>
  <c r="AS602" i="2"/>
  <c r="AS603" i="2"/>
  <c r="AS604" i="2"/>
  <c r="AS605" i="2"/>
  <c r="AS606" i="2"/>
  <c r="AS607" i="2"/>
  <c r="AS608" i="2"/>
  <c r="AS609" i="2"/>
  <c r="AS610" i="2"/>
  <c r="AS611" i="2"/>
  <c r="AS612" i="2"/>
  <c r="AS613" i="2"/>
  <c r="AS614" i="2"/>
  <c r="AS615" i="2"/>
  <c r="AS616" i="2"/>
  <c r="AS617" i="2"/>
  <c r="AS618" i="2"/>
  <c r="AS619" i="2"/>
  <c r="AS620" i="2"/>
  <c r="AS621" i="2"/>
  <c r="AS622" i="2"/>
  <c r="AS623" i="2"/>
  <c r="AS624" i="2"/>
  <c r="AS625" i="2"/>
  <c r="AS626" i="2"/>
  <c r="AS627" i="2"/>
  <c r="AS628" i="2"/>
  <c r="AS629" i="2"/>
  <c r="AS630" i="2"/>
  <c r="AS631" i="2"/>
  <c r="AS632" i="2"/>
  <c r="AS633" i="2"/>
  <c r="AS634" i="2"/>
  <c r="AS635" i="2"/>
  <c r="AS636" i="2"/>
  <c r="AS637" i="2"/>
  <c r="AS638" i="2"/>
  <c r="AS639" i="2"/>
  <c r="AS640" i="2"/>
  <c r="AS641" i="2"/>
  <c r="AS642" i="2"/>
  <c r="AS643" i="2"/>
  <c r="AS644" i="2"/>
  <c r="AS645" i="2"/>
  <c r="AS646" i="2"/>
  <c r="AS647" i="2"/>
  <c r="AS648" i="2"/>
  <c r="AS649" i="2"/>
  <c r="AS650" i="2"/>
  <c r="AS651" i="2"/>
  <c r="AS652" i="2"/>
  <c r="AS653" i="2"/>
  <c r="AS654" i="2"/>
  <c r="AS655" i="2"/>
  <c r="AS656" i="2"/>
  <c r="AS657" i="2"/>
  <c r="AS658" i="2"/>
  <c r="AS659" i="2"/>
  <c r="AS660" i="2"/>
  <c r="AS661" i="2"/>
  <c r="AS662" i="2"/>
  <c r="AS663" i="2"/>
  <c r="AS664" i="2"/>
  <c r="AS665" i="2"/>
  <c r="AS666" i="2"/>
  <c r="AS667" i="2"/>
  <c r="AS668" i="2"/>
  <c r="AS669" i="2"/>
  <c r="AS670" i="2"/>
  <c r="AS671" i="2"/>
  <c r="AS672" i="2"/>
  <c r="AS673" i="2"/>
  <c r="AS674" i="2"/>
  <c r="AS675" i="2"/>
  <c r="AS676" i="2"/>
  <c r="AS677" i="2"/>
  <c r="AS678" i="2"/>
  <c r="AS679" i="2"/>
  <c r="AS680" i="2"/>
  <c r="AS681" i="2"/>
  <c r="AS682" i="2"/>
  <c r="AS683" i="2"/>
  <c r="AS684" i="2"/>
  <c r="AS685" i="2"/>
  <c r="AS686" i="2"/>
  <c r="AS687" i="2"/>
  <c r="AS688" i="2"/>
  <c r="AS689" i="2"/>
  <c r="AS690" i="2"/>
  <c r="AS691" i="2"/>
  <c r="AS692" i="2"/>
  <c r="AS693" i="2"/>
  <c r="AS694" i="2"/>
  <c r="AS695" i="2"/>
  <c r="AS696" i="2"/>
  <c r="AS697" i="2"/>
  <c r="AS698" i="2"/>
  <c r="AS699" i="2"/>
  <c r="AS700" i="2"/>
  <c r="AS701" i="2"/>
  <c r="AS702" i="2"/>
  <c r="AS703" i="2"/>
  <c r="AS704" i="2"/>
  <c r="AS705" i="2"/>
  <c r="AS706" i="2"/>
  <c r="AS707" i="2"/>
  <c r="AS708" i="2"/>
  <c r="AS709" i="2"/>
  <c r="AS710" i="2"/>
  <c r="AS711" i="2"/>
  <c r="AS712" i="2"/>
  <c r="AS713" i="2"/>
  <c r="AS714" i="2"/>
  <c r="AS715" i="2"/>
  <c r="AS716" i="2"/>
  <c r="AS717" i="2"/>
  <c r="AS718" i="2"/>
  <c r="AS719" i="2"/>
  <c r="AS720" i="2"/>
  <c r="AS721" i="2"/>
  <c r="AS722" i="2"/>
  <c r="AS723" i="2"/>
  <c r="AS724" i="2"/>
  <c r="AS725" i="2"/>
  <c r="AS726" i="2"/>
  <c r="AS727" i="2"/>
  <c r="AS728" i="2"/>
  <c r="AS729" i="2"/>
  <c r="AS730" i="2"/>
  <c r="AS731" i="2"/>
  <c r="AS732" i="2"/>
  <c r="AS733" i="2"/>
  <c r="AS734" i="2"/>
  <c r="AS735" i="2"/>
  <c r="AS736" i="2"/>
  <c r="AS737" i="2"/>
  <c r="AS738" i="2"/>
  <c r="AS739" i="2"/>
  <c r="AS740" i="2"/>
  <c r="AS741" i="2"/>
  <c r="AS742" i="2"/>
  <c r="AS743" i="2"/>
  <c r="AS744" i="2"/>
  <c r="AS745" i="2"/>
  <c r="AS746" i="2"/>
  <c r="AS747" i="2"/>
  <c r="AS748" i="2"/>
  <c r="AS749" i="2"/>
  <c r="AS750" i="2"/>
  <c r="AS751" i="2"/>
  <c r="AS752" i="2"/>
  <c r="AS753" i="2"/>
  <c r="AS754" i="2"/>
  <c r="AS755" i="2"/>
  <c r="AS756" i="2"/>
  <c r="AS757" i="2"/>
  <c r="AS758" i="2"/>
  <c r="AS759" i="2"/>
  <c r="AS760" i="2"/>
  <c r="AS761" i="2"/>
  <c r="AS762" i="2"/>
  <c r="AS763" i="2"/>
  <c r="AS764" i="2"/>
  <c r="AS765" i="2"/>
  <c r="AS766" i="2"/>
  <c r="AS767" i="2"/>
  <c r="AS768" i="2"/>
  <c r="AS769" i="2"/>
  <c r="AS770" i="2"/>
  <c r="AS771" i="2"/>
  <c r="AS772" i="2"/>
  <c r="AS773" i="2"/>
  <c r="AS774" i="2"/>
  <c r="AS775" i="2"/>
  <c r="AS776" i="2"/>
  <c r="AS777" i="2"/>
  <c r="AS778" i="2"/>
  <c r="AS779" i="2"/>
  <c r="AS780" i="2"/>
  <c r="AS781" i="2"/>
  <c r="AS782" i="2"/>
  <c r="AS783" i="2"/>
  <c r="AS784" i="2"/>
  <c r="AS785" i="2"/>
  <c r="AS786" i="2"/>
  <c r="AS787" i="2"/>
  <c r="AS788" i="2"/>
  <c r="AS789" i="2"/>
  <c r="AS790" i="2"/>
  <c r="AS791" i="2"/>
  <c r="AS792" i="2"/>
  <c r="AS793" i="2"/>
  <c r="AS794" i="2"/>
  <c r="AS795" i="2"/>
  <c r="AS796" i="2"/>
  <c r="AS797" i="2"/>
  <c r="AS798" i="2"/>
  <c r="AS799" i="2"/>
  <c r="AS800" i="2"/>
  <c r="AS801" i="2"/>
  <c r="AS802" i="2"/>
  <c r="AS803" i="2"/>
  <c r="AS804" i="2"/>
  <c r="AS805" i="2"/>
  <c r="AS806" i="2"/>
  <c r="AS807" i="2"/>
  <c r="AS808" i="2"/>
  <c r="AS809" i="2"/>
  <c r="AS810" i="2"/>
  <c r="AS811" i="2"/>
  <c r="AS812" i="2"/>
  <c r="AS813" i="2"/>
  <c r="AS814" i="2"/>
  <c r="AS815" i="2"/>
  <c r="AS816" i="2"/>
  <c r="AS817" i="2"/>
  <c r="AS818" i="2"/>
  <c r="AS819" i="2"/>
  <c r="AS820" i="2"/>
  <c r="AS821" i="2"/>
  <c r="AS822" i="2"/>
  <c r="AS823" i="2"/>
  <c r="AS824" i="2"/>
  <c r="AS825" i="2"/>
  <c r="AS826" i="2"/>
  <c r="AS827" i="2"/>
  <c r="AS828" i="2"/>
  <c r="AS829" i="2"/>
  <c r="AS830" i="2"/>
  <c r="AS831" i="2"/>
  <c r="AS832" i="2"/>
  <c r="AS833" i="2"/>
  <c r="AS834" i="2"/>
  <c r="AS835" i="2"/>
  <c r="AS836" i="2"/>
  <c r="AS837" i="2"/>
  <c r="AS838" i="2"/>
  <c r="AS839" i="2"/>
  <c r="AS840" i="2"/>
  <c r="AS841" i="2"/>
  <c r="AS842" i="2"/>
  <c r="AS843" i="2"/>
  <c r="AS844" i="2"/>
  <c r="AS845" i="2"/>
  <c r="AS846" i="2"/>
  <c r="AS847" i="2"/>
  <c r="AS848" i="2"/>
  <c r="AS849" i="2"/>
  <c r="AS850" i="2"/>
  <c r="AS851" i="2"/>
  <c r="AS852" i="2"/>
  <c r="AS853" i="2"/>
  <c r="AS854" i="2"/>
  <c r="AS855" i="2"/>
  <c r="AS856" i="2"/>
  <c r="AS857" i="2"/>
  <c r="AS858" i="2"/>
  <c r="AS859" i="2"/>
  <c r="AS860" i="2"/>
  <c r="AS861" i="2"/>
  <c r="AS862" i="2"/>
  <c r="AS863" i="2"/>
  <c r="AS864" i="2"/>
  <c r="AS865" i="2"/>
  <c r="AS866" i="2"/>
  <c r="AS867" i="2"/>
  <c r="AS868" i="2"/>
  <c r="AS869" i="2"/>
  <c r="AS870" i="2"/>
  <c r="AS871" i="2"/>
  <c r="AS872" i="2"/>
  <c r="AS873" i="2"/>
  <c r="AS874" i="2"/>
  <c r="AS875" i="2"/>
  <c r="AS876" i="2"/>
  <c r="AS877" i="2"/>
  <c r="AS878" i="2"/>
  <c r="AS879" i="2"/>
  <c r="AS880" i="2"/>
  <c r="AS881" i="2"/>
  <c r="AS882" i="2"/>
  <c r="AS883" i="2"/>
  <c r="AS884" i="2"/>
  <c r="AS885" i="2"/>
  <c r="AS886" i="2"/>
  <c r="AS887" i="2"/>
  <c r="AS888" i="2"/>
  <c r="AS889" i="2"/>
  <c r="AS890" i="2"/>
  <c r="AS891" i="2"/>
  <c r="AS892" i="2"/>
  <c r="AS893" i="2"/>
  <c r="AS894" i="2"/>
  <c r="AS895" i="2"/>
  <c r="AS896" i="2"/>
  <c r="AS897" i="2"/>
  <c r="AS898" i="2"/>
  <c r="AS899" i="2"/>
  <c r="AS900" i="2"/>
  <c r="AS901" i="2"/>
  <c r="AS902" i="2"/>
  <c r="AS903" i="2"/>
  <c r="AS904" i="2"/>
  <c r="AS905" i="2"/>
  <c r="AS906" i="2"/>
  <c r="AS907" i="2"/>
  <c r="AS908" i="2"/>
  <c r="AS909" i="2"/>
  <c r="AS910" i="2"/>
  <c r="AS911" i="2"/>
  <c r="AS912" i="2"/>
  <c r="AS913" i="2"/>
  <c r="AS914" i="2"/>
  <c r="AS915" i="2"/>
  <c r="AS916" i="2"/>
  <c r="AS917" i="2"/>
  <c r="AS918" i="2"/>
  <c r="AS919" i="2"/>
  <c r="AS920" i="2"/>
  <c r="AS921" i="2"/>
  <c r="AS922" i="2"/>
  <c r="AS923" i="2"/>
  <c r="AS924" i="2"/>
  <c r="AS925" i="2"/>
  <c r="AS926" i="2"/>
  <c r="AS927" i="2"/>
  <c r="AS928" i="2"/>
  <c r="AS929" i="2"/>
  <c r="AS930" i="2"/>
  <c r="AS931" i="2"/>
  <c r="AS932" i="2"/>
  <c r="AS933" i="2"/>
  <c r="AS934" i="2"/>
  <c r="AS935" i="2"/>
  <c r="AS936" i="2"/>
  <c r="AS937" i="2"/>
  <c r="AS938" i="2"/>
  <c r="AS939" i="2"/>
  <c r="AS940" i="2"/>
  <c r="AS941" i="2"/>
  <c r="AS942" i="2"/>
  <c r="AS943" i="2"/>
  <c r="AS944" i="2"/>
  <c r="AS945" i="2"/>
  <c r="AS946" i="2"/>
  <c r="AS947" i="2"/>
  <c r="AS948" i="2"/>
  <c r="AS949" i="2"/>
  <c r="AS950" i="2"/>
  <c r="AS951" i="2"/>
  <c r="AS952" i="2"/>
  <c r="AS953" i="2"/>
  <c r="AS954" i="2"/>
  <c r="AS955" i="2"/>
  <c r="AS956" i="2"/>
  <c r="AS957" i="2"/>
  <c r="AS958" i="2"/>
  <c r="AS959" i="2"/>
  <c r="AS960" i="2"/>
  <c r="AS961" i="2"/>
  <c r="AS962" i="2"/>
  <c r="AS963" i="2"/>
  <c r="AS964" i="2"/>
  <c r="AS965" i="2"/>
  <c r="AS966" i="2"/>
  <c r="AS967" i="2"/>
  <c r="AS968" i="2"/>
  <c r="AS969" i="2"/>
  <c r="AS970" i="2"/>
  <c r="AS971" i="2"/>
  <c r="AS972" i="2"/>
  <c r="AS973" i="2"/>
  <c r="AS974" i="2"/>
  <c r="AS975" i="2"/>
  <c r="AS976" i="2"/>
  <c r="AS977" i="2"/>
  <c r="AS978" i="2"/>
  <c r="AS979" i="2"/>
  <c r="AS980" i="2"/>
  <c r="AS981" i="2"/>
  <c r="AS982" i="2"/>
  <c r="AS983" i="2"/>
  <c r="AS984" i="2"/>
  <c r="AS985" i="2"/>
  <c r="AS986" i="2"/>
  <c r="AS987" i="2"/>
  <c r="AS988" i="2"/>
  <c r="AS989" i="2"/>
  <c r="AS990" i="2"/>
  <c r="AS991" i="2"/>
  <c r="AS992" i="2"/>
  <c r="AS993" i="2"/>
  <c r="AS994" i="2"/>
  <c r="AS995" i="2"/>
  <c r="AS996" i="2"/>
  <c r="AS997" i="2"/>
  <c r="AS998" i="2"/>
  <c r="AS999" i="2"/>
  <c r="AS1000" i="2"/>
  <c r="AS1001" i="2"/>
  <c r="AS1002" i="2"/>
  <c r="AS1003" i="2"/>
  <c r="AS1004" i="2"/>
  <c r="AS1005" i="2"/>
  <c r="AS1006" i="2"/>
  <c r="AS1007" i="2"/>
  <c r="AS1008" i="2"/>
  <c r="AS1009" i="2"/>
  <c r="AS1010" i="2"/>
  <c r="AS1011" i="2"/>
  <c r="AS1012" i="2"/>
  <c r="AS1013" i="2"/>
  <c r="AS1014" i="2"/>
  <c r="AS1015" i="2"/>
  <c r="AS1016" i="2"/>
  <c r="AS1017" i="2"/>
  <c r="AS1018" i="2"/>
  <c r="AS1019" i="2"/>
  <c r="AS1020" i="2"/>
  <c r="AS1021" i="2"/>
  <c r="AS1022" i="2"/>
  <c r="AS1023" i="2"/>
  <c r="AS1024" i="2"/>
  <c r="AS1025" i="2"/>
  <c r="AS1026" i="2"/>
  <c r="AS1027" i="2"/>
  <c r="AS1028" i="2"/>
  <c r="AS1029" i="2"/>
  <c r="AS1030" i="2"/>
  <c r="AS1031" i="2"/>
  <c r="AS1032" i="2"/>
  <c r="AS1033" i="2"/>
  <c r="AS1034" i="2"/>
  <c r="AS1035" i="2"/>
  <c r="AS1036" i="2"/>
  <c r="AS1037" i="2"/>
  <c r="AS1038" i="2"/>
  <c r="AS1039" i="2"/>
  <c r="AS1040" i="2"/>
  <c r="AS1041" i="2"/>
  <c r="AS1042" i="2"/>
  <c r="AS1043" i="2"/>
  <c r="AS1044" i="2"/>
  <c r="AS1045" i="2"/>
  <c r="AS1046" i="2"/>
  <c r="AS1047" i="2"/>
  <c r="AS1048" i="2"/>
  <c r="AS1049" i="2"/>
  <c r="AS1050" i="2"/>
  <c r="AS1051" i="2"/>
  <c r="AS1052" i="2"/>
  <c r="AS1053" i="2"/>
  <c r="AS1054" i="2"/>
  <c r="AS1055" i="2"/>
  <c r="AS1056" i="2"/>
  <c r="AS1057" i="2"/>
  <c r="AS1058" i="2"/>
  <c r="AS1059" i="2"/>
  <c r="AS1060" i="2"/>
  <c r="AS1061" i="2"/>
  <c r="AS1062" i="2"/>
  <c r="AS1063" i="2"/>
  <c r="AS1064" i="2"/>
  <c r="AS1065" i="2"/>
  <c r="AS1066" i="2"/>
  <c r="AS1067" i="2"/>
  <c r="AS1068" i="2"/>
  <c r="AS1069" i="2"/>
  <c r="AS1070" i="2"/>
  <c r="AS1071" i="2"/>
  <c r="AS1072" i="2"/>
  <c r="AS1073" i="2"/>
  <c r="AS1074" i="2"/>
  <c r="AS1075" i="2"/>
  <c r="AS1076" i="2"/>
  <c r="AS1077" i="2"/>
  <c r="AS1078" i="2"/>
  <c r="AS1079" i="2"/>
  <c r="AS1080" i="2"/>
  <c r="AS1081" i="2"/>
  <c r="AS1082" i="2"/>
  <c r="AS1083" i="2"/>
  <c r="AS1084" i="2"/>
  <c r="AS1085" i="2"/>
  <c r="AS1086" i="2"/>
  <c r="AS1087" i="2"/>
  <c r="AS1088" i="2"/>
  <c r="AS1089" i="2"/>
  <c r="AS1090" i="2"/>
  <c r="AS1091" i="2"/>
  <c r="AS1092" i="2"/>
  <c r="AS1093" i="2"/>
  <c r="AS1094" i="2"/>
  <c r="AS1095" i="2"/>
  <c r="AS1096" i="2"/>
  <c r="AS1097" i="2"/>
  <c r="AS1098" i="2"/>
  <c r="AS1099" i="2"/>
  <c r="AS1100" i="2"/>
  <c r="AS1101" i="2"/>
  <c r="AS1102" i="2"/>
  <c r="AS1103" i="2"/>
  <c r="AS1104" i="2"/>
  <c r="AS1105" i="2"/>
  <c r="AS1106" i="2"/>
  <c r="AS1107" i="2"/>
  <c r="AS1108" i="2"/>
  <c r="AS1109" i="2"/>
  <c r="AS1110" i="2"/>
  <c r="AS1111" i="2"/>
  <c r="AS1112" i="2"/>
  <c r="AS1113" i="2"/>
  <c r="AS1114" i="2"/>
  <c r="AS1115" i="2"/>
  <c r="AS1116" i="2"/>
  <c r="AS1117" i="2"/>
  <c r="AS1118" i="2"/>
  <c r="AS1119" i="2"/>
  <c r="AS1120" i="2"/>
  <c r="AS1121" i="2"/>
  <c r="AS1122" i="2"/>
  <c r="AS1123" i="2"/>
  <c r="AS1124" i="2"/>
  <c r="AS1125" i="2"/>
  <c r="AS1126" i="2"/>
  <c r="AS1127" i="2"/>
  <c r="AS1128" i="2"/>
  <c r="AS1129" i="2"/>
  <c r="AS1130" i="2"/>
  <c r="AS1131" i="2"/>
  <c r="AS1132" i="2"/>
  <c r="AS1133" i="2"/>
  <c r="AS1134" i="2"/>
  <c r="AS1135" i="2"/>
  <c r="AS1136" i="2"/>
  <c r="AS1137" i="2"/>
  <c r="AS1138" i="2"/>
  <c r="AS1139" i="2"/>
  <c r="AS1140" i="2"/>
  <c r="AS1141" i="2"/>
  <c r="AS1142" i="2"/>
  <c r="AS1143" i="2"/>
  <c r="AS1144" i="2"/>
  <c r="AS1145" i="2"/>
  <c r="AS1146" i="2"/>
  <c r="AS1147" i="2"/>
  <c r="AS1148" i="2"/>
  <c r="AS1149" i="2"/>
  <c r="AS1150" i="2"/>
  <c r="AS1151" i="2"/>
  <c r="AS1152" i="2"/>
  <c r="AS1153" i="2"/>
  <c r="AS1154" i="2"/>
  <c r="AS1155" i="2"/>
  <c r="AS1156" i="2"/>
  <c r="AS1157" i="2"/>
  <c r="AS1158" i="2"/>
  <c r="AS1159" i="2"/>
  <c r="AS1160" i="2"/>
  <c r="AS1161" i="2"/>
  <c r="AS1162" i="2"/>
  <c r="AS1163" i="2"/>
  <c r="AS1164" i="2"/>
  <c r="AS1165" i="2"/>
  <c r="AS1166" i="2"/>
  <c r="AS1167" i="2"/>
  <c r="AS1168" i="2"/>
  <c r="AS1169" i="2"/>
  <c r="AS1170" i="2"/>
  <c r="AS1171" i="2"/>
  <c r="AS1172" i="2"/>
  <c r="AS1173" i="2"/>
  <c r="AS1174" i="2"/>
  <c r="AS1175" i="2"/>
  <c r="AS1176" i="2"/>
  <c r="AS1177" i="2"/>
  <c r="AS1178" i="2"/>
  <c r="AS1179" i="2"/>
  <c r="AS1180" i="2"/>
  <c r="AS1181" i="2"/>
  <c r="AS1182" i="2"/>
  <c r="AS1183" i="2"/>
  <c r="AS1184" i="2"/>
  <c r="AS1185" i="2"/>
  <c r="AS1186" i="2"/>
  <c r="AS1187" i="2"/>
  <c r="AS1188" i="2"/>
  <c r="AS1189" i="2"/>
  <c r="AS1190" i="2"/>
  <c r="AS1191" i="2"/>
  <c r="AS1192" i="2"/>
  <c r="AS1193" i="2"/>
  <c r="AS1194" i="2"/>
  <c r="AS1195" i="2"/>
  <c r="AS1196" i="2"/>
  <c r="AS1197" i="2"/>
  <c r="AS1198" i="2"/>
  <c r="AS1199" i="2"/>
  <c r="AS1200" i="2"/>
  <c r="AS1201" i="2"/>
  <c r="AS1202" i="2"/>
  <c r="AS1203" i="2"/>
  <c r="AS1204" i="2"/>
  <c r="AS1205" i="2"/>
  <c r="AS1206" i="2"/>
  <c r="AS1207" i="2"/>
  <c r="AS1208" i="2"/>
  <c r="AS1209" i="2"/>
  <c r="AS1210" i="2"/>
  <c r="AS1211" i="2"/>
  <c r="AS1212" i="2"/>
  <c r="AS1213" i="2"/>
  <c r="AS1214" i="2"/>
  <c r="AS1215" i="2"/>
  <c r="AS1216" i="2"/>
  <c r="AS1217" i="2"/>
  <c r="AS1218" i="2"/>
  <c r="AS1219" i="2"/>
  <c r="AS1220" i="2"/>
  <c r="AS1221" i="2"/>
  <c r="AS1222" i="2"/>
  <c r="AS1223" i="2"/>
  <c r="AS1224" i="2"/>
  <c r="AS1225" i="2"/>
  <c r="AS1226" i="2"/>
  <c r="AS1227" i="2"/>
  <c r="AS1228" i="2"/>
  <c r="AS1229" i="2"/>
  <c r="AS1230" i="2"/>
  <c r="AS1231" i="2"/>
  <c r="AS1232" i="2"/>
  <c r="AS1233" i="2"/>
  <c r="AS1234" i="2"/>
  <c r="AS1235" i="2"/>
  <c r="AS1236" i="2"/>
  <c r="AS1237" i="2"/>
  <c r="AS1238" i="2"/>
  <c r="AS1239" i="2"/>
  <c r="AS1240" i="2"/>
  <c r="AS1241" i="2"/>
  <c r="AS1242" i="2"/>
  <c r="AS1243" i="2"/>
  <c r="AS1244" i="2"/>
  <c r="AS1245" i="2"/>
  <c r="AS1246" i="2"/>
  <c r="AS1247" i="2"/>
  <c r="AS1248" i="2"/>
  <c r="AS1249" i="2"/>
  <c r="AS1250" i="2"/>
  <c r="AS1251" i="2"/>
  <c r="AS1252" i="2"/>
  <c r="AS1253" i="2"/>
  <c r="AS1254" i="2"/>
  <c r="AS1255" i="2"/>
  <c r="AS1256" i="2"/>
  <c r="AS1257" i="2"/>
  <c r="AS1258" i="2"/>
  <c r="AS1259" i="2"/>
  <c r="AS1260" i="2"/>
  <c r="AS1261" i="2"/>
  <c r="AS1262" i="2"/>
  <c r="AS1263" i="2"/>
  <c r="AS1264" i="2"/>
  <c r="AS1265" i="2"/>
  <c r="AS1266" i="2"/>
  <c r="AS1267" i="2"/>
  <c r="AS1268" i="2"/>
  <c r="AS1269" i="2"/>
  <c r="AS1270" i="2"/>
  <c r="AS1271" i="2"/>
  <c r="AS1272" i="2"/>
  <c r="AS1273" i="2"/>
  <c r="AS1274" i="2"/>
  <c r="AS1275" i="2"/>
  <c r="AS1276" i="2"/>
  <c r="AS1277" i="2"/>
  <c r="AS1278" i="2"/>
  <c r="AS1279" i="2"/>
  <c r="AS1280" i="2"/>
  <c r="AS1281" i="2"/>
  <c r="AS1282" i="2"/>
  <c r="AS1283" i="2"/>
  <c r="AS1284" i="2"/>
  <c r="AS1285" i="2"/>
  <c r="AS1286" i="2"/>
  <c r="AS1287" i="2"/>
  <c r="AS1288" i="2"/>
  <c r="AS1289" i="2"/>
  <c r="AS1290" i="2"/>
  <c r="AS1291" i="2"/>
  <c r="AS1292" i="2"/>
  <c r="AS1293" i="2"/>
  <c r="AS1294" i="2"/>
  <c r="AS1295" i="2"/>
  <c r="AS1296" i="2"/>
  <c r="AS1297" i="2"/>
  <c r="AS1298" i="2"/>
  <c r="AS1299" i="2"/>
  <c r="AS1300" i="2"/>
  <c r="AS1301" i="2"/>
  <c r="AS1302" i="2"/>
  <c r="AS1303" i="2"/>
  <c r="AS1304" i="2"/>
  <c r="AS1305" i="2"/>
  <c r="AS1306" i="2"/>
  <c r="AS1307" i="2"/>
  <c r="AS1308" i="2"/>
  <c r="AS1309" i="2"/>
  <c r="AS1310" i="2"/>
  <c r="AS1311" i="2"/>
  <c r="AS1312" i="2"/>
  <c r="AS1313" i="2"/>
  <c r="AS1314" i="2"/>
  <c r="AS1315" i="2"/>
  <c r="AS1316" i="2"/>
  <c r="AS1317" i="2"/>
  <c r="AS1318" i="2"/>
  <c r="AS1319" i="2"/>
  <c r="AS1320" i="2"/>
  <c r="AS1321" i="2"/>
  <c r="AS1322" i="2"/>
  <c r="AS1323" i="2"/>
  <c r="AS1324" i="2"/>
  <c r="AS1325" i="2"/>
  <c r="AS1326" i="2"/>
  <c r="AS1327" i="2"/>
  <c r="AS1328" i="2"/>
  <c r="AS1329" i="2"/>
  <c r="AS1330" i="2"/>
  <c r="AS1331" i="2"/>
  <c r="AS1332" i="2"/>
  <c r="AS1333" i="2"/>
  <c r="AS1334" i="2"/>
  <c r="AS1335" i="2"/>
  <c r="AS1336" i="2"/>
  <c r="AS1337" i="2"/>
  <c r="AS1338" i="2"/>
  <c r="AS1339" i="2"/>
  <c r="AS1340" i="2"/>
  <c r="AS1341" i="2"/>
  <c r="AS1342" i="2"/>
  <c r="AS1343" i="2"/>
  <c r="AS1344" i="2"/>
  <c r="AS1345" i="2"/>
  <c r="AS1346" i="2"/>
  <c r="AS1347" i="2"/>
  <c r="AS1348" i="2"/>
  <c r="AS1349" i="2"/>
  <c r="AS1350" i="2"/>
  <c r="AS1351" i="2"/>
  <c r="AS1352" i="2"/>
  <c r="AS1353" i="2"/>
  <c r="AS1354" i="2"/>
  <c r="AS1355" i="2"/>
  <c r="AS1356" i="2"/>
  <c r="AS1357" i="2"/>
  <c r="AS1358" i="2"/>
  <c r="AS1359" i="2"/>
  <c r="AS1360" i="2"/>
  <c r="AS1361" i="2"/>
  <c r="AS1362" i="2"/>
  <c r="AS1363" i="2"/>
  <c r="AS1364" i="2"/>
  <c r="AS1365" i="2"/>
  <c r="AS1366" i="2"/>
  <c r="AS1367" i="2"/>
  <c r="AS1368" i="2"/>
  <c r="AS1369" i="2"/>
  <c r="AS1370" i="2"/>
  <c r="AS1371" i="2"/>
  <c r="AS1372" i="2"/>
  <c r="AS1373" i="2"/>
  <c r="AS1374" i="2"/>
  <c r="AS1375" i="2"/>
  <c r="AS1376" i="2"/>
  <c r="AS1377" i="2"/>
  <c r="AS1378" i="2"/>
  <c r="AS1379" i="2"/>
  <c r="AS1380" i="2"/>
  <c r="AS1381" i="2"/>
  <c r="AS1382" i="2"/>
  <c r="AS1383" i="2"/>
  <c r="AS1384" i="2"/>
  <c r="AS1385" i="2"/>
  <c r="AS1386" i="2"/>
  <c r="AS1387" i="2"/>
  <c r="AS1388" i="2"/>
  <c r="AS1389" i="2"/>
  <c r="AS1390" i="2"/>
  <c r="AS1391" i="2"/>
  <c r="AS1392" i="2"/>
  <c r="AS1393" i="2"/>
  <c r="AS1394" i="2"/>
  <c r="AS1395" i="2"/>
  <c r="AS1396" i="2"/>
  <c r="AS1397" i="2"/>
  <c r="AS1398" i="2"/>
  <c r="AS1399" i="2"/>
  <c r="AS1400" i="2"/>
  <c r="AS1401" i="2"/>
  <c r="AS1402" i="2"/>
  <c r="AS1403" i="2"/>
  <c r="AS1404" i="2"/>
  <c r="AS1405" i="2"/>
  <c r="AS1406" i="2"/>
  <c r="AS1407" i="2"/>
  <c r="AS1408" i="2"/>
  <c r="AS1409" i="2"/>
  <c r="AS1410" i="2"/>
  <c r="AS1411" i="2"/>
  <c r="AS1412" i="2"/>
  <c r="AS1413" i="2"/>
  <c r="AS1414" i="2"/>
  <c r="AS1415" i="2"/>
  <c r="AS1416" i="2"/>
  <c r="AS1417" i="2"/>
  <c r="AS1418" i="2"/>
  <c r="AS1419" i="2"/>
  <c r="AS1420" i="2"/>
  <c r="AS1421" i="2"/>
  <c r="AS1422" i="2"/>
  <c r="AS1423" i="2"/>
  <c r="AS1424" i="2"/>
  <c r="AS1425" i="2"/>
  <c r="AS1426" i="2"/>
  <c r="AS1427" i="2"/>
  <c r="AS1428" i="2"/>
  <c r="AS1429" i="2"/>
  <c r="AS1430" i="2"/>
  <c r="AS1431" i="2"/>
  <c r="AS1432" i="2"/>
  <c r="AS1433" i="2"/>
  <c r="AS1434" i="2"/>
  <c r="AS1435" i="2"/>
  <c r="AS1436" i="2"/>
  <c r="AS1437" i="2"/>
  <c r="AS1438" i="2"/>
  <c r="AS1439" i="2"/>
  <c r="AS1440" i="2"/>
  <c r="AS1441" i="2"/>
  <c r="AS1442" i="2"/>
  <c r="AS1443" i="2"/>
  <c r="AS1444" i="2"/>
  <c r="AS1445" i="2"/>
  <c r="AS1446" i="2"/>
  <c r="AS1447" i="2"/>
  <c r="AS1448" i="2"/>
  <c r="AS1449" i="2"/>
  <c r="AS1450" i="2"/>
  <c r="AS1451" i="2"/>
  <c r="AS1452" i="2"/>
  <c r="AS1453" i="2"/>
  <c r="AS1454" i="2"/>
  <c r="AS1455" i="2"/>
  <c r="AS1456" i="2"/>
  <c r="AS1457" i="2"/>
  <c r="AS1458" i="2"/>
  <c r="AS1459" i="2"/>
  <c r="AS1460" i="2"/>
  <c r="AS1461" i="2"/>
  <c r="AS1462" i="2"/>
  <c r="AS1463" i="2"/>
  <c r="AS1464" i="2"/>
  <c r="AS1465" i="2"/>
  <c r="AS1466" i="2"/>
  <c r="AS1467" i="2"/>
  <c r="AS1468" i="2"/>
  <c r="AS1469" i="2"/>
  <c r="AS1470" i="2"/>
  <c r="AS1471" i="2"/>
  <c r="AS1472" i="2"/>
  <c r="AS1473" i="2"/>
  <c r="AS1474" i="2"/>
  <c r="AS1475" i="2"/>
  <c r="AS1476" i="2"/>
  <c r="AS1477" i="2"/>
  <c r="AS1478" i="2"/>
  <c r="AS1479" i="2"/>
  <c r="AS1480" i="2"/>
  <c r="AS1481" i="2"/>
  <c r="AS1482" i="2"/>
  <c r="AS1483" i="2"/>
  <c r="AS1484" i="2"/>
  <c r="AS1485" i="2"/>
  <c r="AS1486" i="2"/>
  <c r="AS1487" i="2"/>
  <c r="AS1488" i="2"/>
  <c r="AS1489" i="2"/>
  <c r="AS1490" i="2"/>
  <c r="AS1491" i="2"/>
  <c r="AS1492" i="2"/>
  <c r="AS1493" i="2"/>
  <c r="AS1494" i="2"/>
  <c r="AS1495" i="2"/>
  <c r="AS1496" i="2"/>
  <c r="AS1497" i="2"/>
  <c r="AS1498" i="2"/>
  <c r="AS1499" i="2"/>
  <c r="AS1500" i="2"/>
  <c r="AS1501" i="2"/>
  <c r="AS1502" i="2"/>
  <c r="AS1503" i="2"/>
  <c r="AS1504" i="2"/>
  <c r="AS1505" i="2"/>
  <c r="AS1506" i="2"/>
  <c r="AS1507" i="2"/>
  <c r="AS1508" i="2"/>
  <c r="AS1509" i="2"/>
  <c r="AS1510" i="2"/>
  <c r="AS1511" i="2"/>
  <c r="AS1512" i="2"/>
  <c r="AS1513" i="2"/>
  <c r="AS1514" i="2"/>
  <c r="AS1515" i="2"/>
  <c r="AS1516" i="2"/>
  <c r="AS1517" i="2"/>
  <c r="AS1518" i="2"/>
  <c r="AS1519" i="2"/>
  <c r="AS1520" i="2"/>
  <c r="AS1521" i="2"/>
  <c r="AS1522" i="2"/>
  <c r="AS1523" i="2"/>
  <c r="AS1524" i="2"/>
  <c r="AS1525" i="2"/>
  <c r="AS1526" i="2"/>
  <c r="AS1527" i="2"/>
  <c r="AS1528" i="2"/>
  <c r="AS1529" i="2"/>
  <c r="AS1530" i="2"/>
  <c r="AS1531" i="2"/>
  <c r="AS1532" i="2"/>
  <c r="AS1533" i="2"/>
  <c r="AS1534" i="2"/>
  <c r="AS1535" i="2"/>
  <c r="AS1536" i="2"/>
  <c r="AS1537" i="2"/>
  <c r="AS1538" i="2"/>
  <c r="AS1539" i="2"/>
  <c r="AS1540" i="2"/>
  <c r="AS1541" i="2"/>
  <c r="AS1542" i="2"/>
  <c r="AS1543" i="2"/>
  <c r="AS1544" i="2"/>
  <c r="AS1545" i="2"/>
  <c r="AS1546" i="2"/>
  <c r="AS1547" i="2"/>
  <c r="AS1548" i="2"/>
  <c r="AS1549" i="2"/>
  <c r="AS1550" i="2"/>
  <c r="AS1551" i="2"/>
  <c r="AS1552" i="2"/>
  <c r="AS1553" i="2"/>
  <c r="AS1554" i="2"/>
  <c r="AS1555" i="2"/>
  <c r="AS1556" i="2"/>
  <c r="AS1557" i="2"/>
  <c r="AS1558" i="2"/>
  <c r="AS1559" i="2"/>
  <c r="AS1560" i="2"/>
  <c r="AS1561" i="2"/>
  <c r="AS1562" i="2"/>
  <c r="AS1563" i="2"/>
  <c r="AS1564" i="2"/>
  <c r="AS1565" i="2"/>
  <c r="AS1566" i="2"/>
  <c r="AS1567" i="2"/>
  <c r="AS1568" i="2"/>
  <c r="AS1569" i="2"/>
  <c r="AS1570" i="2"/>
  <c r="AS1571" i="2"/>
  <c r="AS1572" i="2"/>
  <c r="AS1573" i="2"/>
  <c r="AS1574" i="2"/>
  <c r="AS1575" i="2"/>
  <c r="AS1576" i="2"/>
  <c r="AS1577" i="2"/>
  <c r="AS1578" i="2"/>
  <c r="AS1579" i="2"/>
  <c r="AS1580" i="2"/>
  <c r="AS1581" i="2"/>
  <c r="AS1582" i="2"/>
  <c r="AS1583" i="2"/>
  <c r="AS1584" i="2"/>
  <c r="AS1585" i="2"/>
  <c r="AS1586" i="2"/>
  <c r="AS1587" i="2"/>
  <c r="AS1588" i="2"/>
  <c r="AS1589" i="2"/>
  <c r="AS1590" i="2"/>
  <c r="AS1591" i="2"/>
  <c r="AS1592" i="2"/>
  <c r="AS1593" i="2"/>
  <c r="AS1594" i="2"/>
  <c r="AS1595" i="2"/>
  <c r="AS1596" i="2"/>
  <c r="AS1597" i="2"/>
  <c r="AS1598" i="2"/>
  <c r="AS1599" i="2"/>
  <c r="AS1600" i="2"/>
  <c r="AS1601" i="2"/>
  <c r="AS1602" i="2"/>
  <c r="AS1603" i="2"/>
  <c r="AS1604" i="2"/>
  <c r="AS1605" i="2"/>
  <c r="AS1606" i="2"/>
  <c r="AS1607" i="2"/>
  <c r="AS1608" i="2"/>
  <c r="AS1609" i="2"/>
  <c r="AS1610" i="2"/>
  <c r="AS1611" i="2"/>
  <c r="AS1612" i="2"/>
  <c r="AS1613" i="2"/>
  <c r="AS1614" i="2"/>
  <c r="AS1615" i="2"/>
  <c r="AS1616" i="2"/>
  <c r="AS1617" i="2"/>
  <c r="AS1618" i="2"/>
  <c r="AS1619" i="2"/>
  <c r="AS1620" i="2"/>
  <c r="AS1621" i="2"/>
  <c r="AS1622" i="2"/>
  <c r="AS1623" i="2"/>
  <c r="AS1624" i="2"/>
  <c r="AS1625" i="2"/>
  <c r="AS1626" i="2"/>
  <c r="AS1627" i="2"/>
  <c r="AS1628" i="2"/>
  <c r="AS1629" i="2"/>
  <c r="AS1630" i="2"/>
  <c r="AS1631" i="2"/>
  <c r="AS1632" i="2"/>
  <c r="AS1633" i="2"/>
  <c r="AS1634" i="2"/>
  <c r="AS1635" i="2"/>
  <c r="AS1636" i="2"/>
  <c r="AS1637" i="2"/>
  <c r="AS1638" i="2"/>
  <c r="AS1639" i="2"/>
  <c r="AS1640" i="2"/>
  <c r="AS1641" i="2"/>
  <c r="AS1642" i="2"/>
  <c r="AS1643" i="2"/>
  <c r="AS1644" i="2"/>
  <c r="AS1645" i="2"/>
  <c r="AS1646" i="2"/>
  <c r="AS1647" i="2"/>
  <c r="AS1648" i="2"/>
  <c r="AS1649" i="2"/>
  <c r="AS1650" i="2"/>
  <c r="AS1651" i="2"/>
  <c r="AS1652" i="2"/>
  <c r="AS1653" i="2"/>
  <c r="AS1654" i="2"/>
  <c r="AS1655" i="2"/>
  <c r="AS1656" i="2"/>
  <c r="AS1657" i="2"/>
  <c r="AS1658" i="2"/>
  <c r="AS1659" i="2"/>
  <c r="AS1660" i="2"/>
  <c r="AS1661" i="2"/>
  <c r="AS1662" i="2"/>
  <c r="AS1663" i="2"/>
  <c r="AS1664" i="2"/>
  <c r="AS1665" i="2"/>
  <c r="AS1666" i="2"/>
  <c r="AS1667" i="2"/>
  <c r="AS1668" i="2"/>
  <c r="AS1669" i="2"/>
  <c r="AS1670" i="2"/>
  <c r="AS1671" i="2"/>
  <c r="AS1672" i="2"/>
  <c r="AS1673" i="2"/>
  <c r="AS1674" i="2"/>
  <c r="AS1675" i="2"/>
  <c r="AS1676" i="2"/>
  <c r="AS1677" i="2"/>
  <c r="AS1678" i="2"/>
  <c r="AS1679" i="2"/>
  <c r="AS1680" i="2"/>
  <c r="AS1681" i="2"/>
  <c r="AS1682" i="2"/>
  <c r="AS1683" i="2"/>
  <c r="AS1684" i="2"/>
  <c r="AS1685" i="2"/>
  <c r="AS1686" i="2"/>
  <c r="AS1687" i="2"/>
  <c r="AS1688" i="2"/>
  <c r="AS1689" i="2"/>
  <c r="AS1690" i="2"/>
  <c r="AS1691" i="2"/>
  <c r="AS1692" i="2"/>
  <c r="AS1693" i="2"/>
  <c r="AS1694" i="2"/>
  <c r="AS1695" i="2"/>
  <c r="AS1696" i="2"/>
  <c r="AS1697" i="2"/>
  <c r="AS1698" i="2"/>
  <c r="AS1699" i="2"/>
  <c r="AS1700" i="2"/>
  <c r="AS1701" i="2"/>
  <c r="AS1702" i="2"/>
  <c r="AS1703" i="2"/>
  <c r="AS1704" i="2"/>
  <c r="AS1705" i="2"/>
  <c r="AS1706" i="2"/>
  <c r="AS1707" i="2"/>
  <c r="AS1708" i="2"/>
  <c r="AS1709" i="2"/>
  <c r="AS1710" i="2"/>
  <c r="AS1711" i="2"/>
  <c r="AS1712" i="2"/>
  <c r="AS1713" i="2"/>
  <c r="AS1714" i="2"/>
  <c r="AS1715" i="2"/>
  <c r="AS1716" i="2"/>
  <c r="AS1717" i="2"/>
  <c r="AS1718" i="2"/>
  <c r="AS1719" i="2"/>
  <c r="AS1720" i="2"/>
  <c r="AS1721" i="2"/>
  <c r="AS1722" i="2"/>
  <c r="AS1723" i="2"/>
  <c r="AS1724" i="2"/>
  <c r="AS1725" i="2"/>
  <c r="AS1726" i="2"/>
  <c r="AS1727" i="2"/>
  <c r="AS1728" i="2"/>
  <c r="AS1729" i="2"/>
  <c r="AS1730" i="2"/>
  <c r="AS1731" i="2"/>
  <c r="AS1732" i="2"/>
  <c r="AS1733" i="2"/>
  <c r="AS1734" i="2"/>
  <c r="AS1735" i="2"/>
  <c r="AS1736" i="2"/>
  <c r="AS1737" i="2"/>
  <c r="AS1738" i="2"/>
  <c r="AS1739" i="2"/>
  <c r="AS1740" i="2"/>
  <c r="AS1741" i="2"/>
  <c r="AS1742" i="2"/>
  <c r="AS1743" i="2"/>
  <c r="AS1744" i="2"/>
  <c r="AS1745" i="2"/>
  <c r="AS1746" i="2"/>
  <c r="AS1747" i="2"/>
  <c r="AS1748" i="2"/>
  <c r="AS1749" i="2"/>
  <c r="AS1750" i="2"/>
  <c r="AS1751" i="2"/>
  <c r="AS1752" i="2"/>
  <c r="AS1753" i="2"/>
  <c r="AS1754" i="2"/>
  <c r="AS1755" i="2"/>
  <c r="AS1756" i="2"/>
  <c r="AS1757" i="2"/>
  <c r="AS1758" i="2"/>
  <c r="AS1759" i="2"/>
  <c r="AS1760" i="2"/>
  <c r="AS1761" i="2"/>
  <c r="AS1762" i="2"/>
  <c r="AS1763" i="2"/>
  <c r="AS1764" i="2"/>
  <c r="AS1765" i="2"/>
  <c r="AS1766" i="2"/>
  <c r="AS1767" i="2"/>
  <c r="AS1768" i="2"/>
  <c r="AS1769" i="2"/>
  <c r="AS1770" i="2"/>
  <c r="AS1771" i="2"/>
  <c r="AS1772" i="2"/>
  <c r="AS1773" i="2"/>
  <c r="AS1774" i="2"/>
  <c r="AS1775" i="2"/>
  <c r="AS1776" i="2"/>
  <c r="AS1777" i="2"/>
  <c r="AS1778" i="2"/>
  <c r="AS1779" i="2"/>
  <c r="AS1780" i="2"/>
  <c r="AS1781" i="2"/>
  <c r="AS1782" i="2"/>
  <c r="AS1783" i="2"/>
  <c r="AS1784" i="2"/>
  <c r="AS1785" i="2"/>
  <c r="AS1786" i="2"/>
  <c r="AS1787" i="2"/>
  <c r="AS1788" i="2"/>
  <c r="AS1789" i="2"/>
  <c r="AS1790" i="2"/>
  <c r="AS1791" i="2"/>
  <c r="AS1792" i="2"/>
  <c r="AS1793" i="2"/>
  <c r="AS1794" i="2"/>
  <c r="AS1795" i="2"/>
  <c r="AS1796" i="2"/>
  <c r="AS1797" i="2"/>
  <c r="AS1798" i="2"/>
  <c r="AS1799" i="2"/>
  <c r="AS1800" i="2"/>
  <c r="AS1801" i="2"/>
  <c r="AS1802" i="2"/>
  <c r="AS1803" i="2"/>
  <c r="AS1804" i="2"/>
  <c r="AS1805" i="2"/>
  <c r="AS1806" i="2"/>
  <c r="AS1807" i="2"/>
  <c r="AS1808" i="2"/>
  <c r="AS1809" i="2"/>
  <c r="AS1810" i="2"/>
  <c r="AS1811" i="2"/>
  <c r="AS1812" i="2"/>
  <c r="AS1813" i="2"/>
  <c r="AS1814" i="2"/>
  <c r="AS1815" i="2"/>
  <c r="AS1816" i="2"/>
  <c r="AS1817" i="2"/>
  <c r="AS1818" i="2"/>
  <c r="AS1819" i="2"/>
  <c r="AS1820" i="2"/>
  <c r="AS1821" i="2"/>
  <c r="AS1822" i="2"/>
  <c r="AS1823" i="2"/>
  <c r="AS1824" i="2"/>
  <c r="AS1825" i="2"/>
  <c r="AS1826" i="2"/>
  <c r="AS1827" i="2"/>
  <c r="AS1828" i="2"/>
  <c r="AS1829" i="2"/>
  <c r="AS1830" i="2"/>
  <c r="AS1831" i="2"/>
  <c r="AS1832" i="2"/>
  <c r="AS1833" i="2"/>
  <c r="AS1834" i="2"/>
  <c r="AS1835" i="2"/>
  <c r="AS1836" i="2"/>
  <c r="AS1837" i="2"/>
  <c r="AS1838" i="2"/>
  <c r="AS1839" i="2"/>
  <c r="N3" i="1"/>
  <c r="N5" i="1"/>
  <c r="N7" i="1"/>
  <c r="N9" i="1"/>
  <c r="N11" i="1"/>
  <c r="N13" i="1"/>
  <c r="N15" i="1"/>
  <c r="N17" i="1"/>
  <c r="N19" i="1"/>
  <c r="N21" i="1"/>
  <c r="N23" i="1"/>
  <c r="AK23" i="1" s="1"/>
  <c r="AL23" i="1" s="1"/>
  <c r="N25" i="1"/>
  <c r="N27" i="1"/>
  <c r="N29" i="1"/>
  <c r="N31" i="1"/>
  <c r="AK31" i="1" s="1"/>
  <c r="AL31" i="1" s="1"/>
  <c r="N33" i="1"/>
  <c r="AK33" i="1" s="1"/>
  <c r="AL33" i="1" s="1"/>
  <c r="N35" i="1"/>
  <c r="AK35" i="1" s="1"/>
  <c r="AL35" i="1" s="1"/>
  <c r="N37" i="1"/>
  <c r="AK37" i="1" s="1"/>
  <c r="AL37" i="1" s="1"/>
  <c r="N39" i="1"/>
  <c r="N41" i="1"/>
  <c r="N43" i="1"/>
  <c r="N45" i="1"/>
  <c r="N47" i="1"/>
  <c r="N49" i="1"/>
  <c r="N51" i="1"/>
  <c r="AK51" i="1" s="1"/>
  <c r="AL51" i="1" s="1"/>
  <c r="N53" i="1"/>
  <c r="N55" i="1"/>
  <c r="AK55" i="1" s="1"/>
  <c r="AL55" i="1" s="1"/>
  <c r="N57" i="1"/>
  <c r="N59" i="1"/>
  <c r="N61" i="1"/>
  <c r="AK61" i="1" s="1"/>
  <c r="AL61" i="1" s="1"/>
  <c r="N63" i="1"/>
  <c r="N65" i="1"/>
  <c r="N67" i="1"/>
  <c r="N69" i="1"/>
  <c r="N71" i="1"/>
  <c r="N73" i="1"/>
  <c r="N75" i="1"/>
  <c r="AK75" i="1" s="1"/>
  <c r="AL75" i="1" s="1"/>
  <c r="N77" i="1"/>
  <c r="N79" i="1"/>
  <c r="N81" i="1"/>
  <c r="N83" i="1"/>
  <c r="N85" i="1"/>
  <c r="N87" i="1"/>
  <c r="N89" i="1"/>
  <c r="N91" i="1"/>
  <c r="AK91" i="1" s="1"/>
  <c r="AL91" i="1" s="1"/>
  <c r="N93" i="1"/>
  <c r="N95" i="1"/>
  <c r="N97" i="1"/>
  <c r="N99" i="1"/>
  <c r="N101" i="1"/>
  <c r="N103" i="1"/>
  <c r="N105" i="1"/>
  <c r="N107" i="1"/>
  <c r="N109" i="1"/>
  <c r="N111" i="1"/>
  <c r="N113" i="1"/>
  <c r="N115" i="1"/>
  <c r="N117" i="1"/>
  <c r="N119" i="1"/>
  <c r="N2" i="1"/>
  <c r="N4" i="1"/>
  <c r="N6" i="1"/>
  <c r="N8" i="1"/>
  <c r="N10" i="1"/>
  <c r="N12" i="1"/>
  <c r="N14" i="1"/>
  <c r="N16" i="1"/>
  <c r="N18" i="1"/>
  <c r="N20" i="1"/>
  <c r="N22" i="1"/>
  <c r="AK22" i="1" s="1"/>
  <c r="AL22" i="1" s="1"/>
  <c r="N24" i="1"/>
  <c r="AK24" i="1" s="1"/>
  <c r="AL24" i="1" s="1"/>
  <c r="N26" i="1"/>
  <c r="N28" i="1"/>
  <c r="N30" i="1"/>
  <c r="AK30" i="1" s="1"/>
  <c r="AL30" i="1" s="1"/>
  <c r="N32" i="1"/>
  <c r="AK32" i="1" s="1"/>
  <c r="AL32" i="1" s="1"/>
  <c r="N34" i="1"/>
  <c r="AK34" i="1" s="1"/>
  <c r="AL34" i="1" s="1"/>
  <c r="N36" i="1"/>
  <c r="N38" i="1"/>
  <c r="AK38" i="1" s="1"/>
  <c r="AL38" i="1" s="1"/>
  <c r="N40" i="1"/>
  <c r="N42" i="1"/>
  <c r="N44" i="1"/>
  <c r="N46" i="1"/>
  <c r="N48" i="1"/>
  <c r="N50" i="1"/>
  <c r="AK50" i="1" s="1"/>
  <c r="AL50" i="1" s="1"/>
  <c r="N52" i="1"/>
  <c r="N54" i="1"/>
  <c r="AK54" i="1" s="1"/>
  <c r="AL54" i="1" s="1"/>
  <c r="N56" i="1"/>
  <c r="N58" i="1"/>
  <c r="N60" i="1"/>
  <c r="N62" i="1"/>
  <c r="AK62" i="1" s="1"/>
  <c r="AL62" i="1" s="1"/>
  <c r="N64" i="1"/>
  <c r="N66" i="1"/>
  <c r="N68" i="1"/>
  <c r="N70" i="1"/>
  <c r="N72" i="1"/>
  <c r="N74" i="1"/>
  <c r="AK74" i="1" s="1"/>
  <c r="AL74" i="1" s="1"/>
  <c r="N76" i="1"/>
  <c r="N78" i="1"/>
  <c r="N80" i="1"/>
  <c r="N82" i="1"/>
  <c r="N84" i="1"/>
  <c r="N86" i="1"/>
  <c r="N88" i="1"/>
  <c r="N90" i="1"/>
  <c r="N92" i="1"/>
  <c r="N94" i="1"/>
  <c r="N96" i="1"/>
  <c r="N98" i="1"/>
  <c r="N100" i="1"/>
  <c r="N102" i="1"/>
  <c r="N104" i="1"/>
  <c r="N106" i="1"/>
  <c r="N108" i="1"/>
  <c r="N110" i="1"/>
  <c r="N112" i="1"/>
  <c r="N114" i="1"/>
  <c r="N116" i="1"/>
  <c r="N118" i="1"/>
  <c r="P10" i="1"/>
  <c r="O3" i="1"/>
  <c r="R3" i="1" s="1"/>
  <c r="O4" i="1"/>
  <c r="O5" i="1"/>
  <c r="Q5" i="1" s="1"/>
  <c r="S5" i="1" s="1"/>
  <c r="O6" i="1"/>
  <c r="R6" i="1" s="1"/>
  <c r="O7" i="1"/>
  <c r="R7" i="1" s="1"/>
  <c r="O8" i="1"/>
  <c r="R8" i="1" s="1"/>
  <c r="O9" i="1"/>
  <c r="Q9" i="1" s="1"/>
  <c r="O11" i="1"/>
  <c r="O12" i="1"/>
  <c r="R12" i="1" s="1"/>
  <c r="O13" i="1"/>
  <c r="O14" i="1"/>
  <c r="Q14" i="1" s="1"/>
  <c r="O15" i="1"/>
  <c r="O16" i="1"/>
  <c r="R16" i="1" s="1"/>
  <c r="O17" i="1"/>
  <c r="O18" i="1"/>
  <c r="Q18" i="1" s="1"/>
  <c r="O19" i="1"/>
  <c r="O20" i="1"/>
  <c r="R20" i="1" s="1"/>
  <c r="O21" i="1"/>
  <c r="O22" i="1"/>
  <c r="Q22" i="1" s="1"/>
  <c r="P23" i="1"/>
  <c r="O24" i="1"/>
  <c r="Q24" i="1" s="1"/>
  <c r="P25" i="1"/>
  <c r="P26" i="1"/>
  <c r="Q26" i="1" s="1"/>
  <c r="P27" i="1"/>
  <c r="Q27" i="1" s="1"/>
  <c r="P28" i="1"/>
  <c r="R28" i="1" s="1"/>
  <c r="P29" i="1"/>
  <c r="P30" i="1"/>
  <c r="O31" i="1"/>
  <c r="Q31" i="1" s="1"/>
  <c r="P32" i="1"/>
  <c r="O33" i="1"/>
  <c r="Q33" i="1" s="1"/>
  <c r="P34" i="1"/>
  <c r="O35" i="1"/>
  <c r="Q35" i="1" s="1"/>
  <c r="P36" i="1"/>
  <c r="R36" i="1" s="1"/>
  <c r="P37" i="1"/>
  <c r="O38" i="1"/>
  <c r="Q38" i="1" s="1"/>
  <c r="P39" i="1"/>
  <c r="P40" i="1"/>
  <c r="R40" i="1" s="1"/>
  <c r="P41" i="1"/>
  <c r="P42" i="1"/>
  <c r="R42" i="1" s="1"/>
  <c r="P43" i="1"/>
  <c r="P44" i="1"/>
  <c r="R44" i="1" s="1"/>
  <c r="P45" i="1"/>
  <c r="P46" i="1"/>
  <c r="R46" i="1" s="1"/>
  <c r="P47" i="1"/>
  <c r="P48" i="1"/>
  <c r="R48" i="1" s="1"/>
  <c r="P49" i="1"/>
  <c r="P50" i="1"/>
  <c r="O51" i="1"/>
  <c r="Q51" i="1" s="1"/>
  <c r="P52" i="1"/>
  <c r="R52" i="1" s="1"/>
  <c r="P53" i="1"/>
  <c r="Q53" i="1" s="1"/>
  <c r="P54" i="1"/>
  <c r="O55" i="1"/>
  <c r="Q55" i="1" s="1"/>
  <c r="P56" i="1"/>
  <c r="R56" i="1" s="1"/>
  <c r="P57" i="1"/>
  <c r="P58" i="1"/>
  <c r="Q58" i="1" s="1"/>
  <c r="P59" i="1"/>
  <c r="P60" i="1"/>
  <c r="R60" i="1" s="1"/>
  <c r="P61" i="1"/>
  <c r="O62" i="1"/>
  <c r="Q62" i="1" s="1"/>
  <c r="P63" i="1"/>
  <c r="R63" i="1" s="1"/>
  <c r="P64" i="1"/>
  <c r="Q64" i="1" s="1"/>
  <c r="P65" i="1"/>
  <c r="Q65" i="1" s="1"/>
  <c r="P66" i="1"/>
  <c r="R66" i="1" s="1"/>
  <c r="P67" i="1"/>
  <c r="R67" i="1" s="1"/>
  <c r="P68" i="1"/>
  <c r="Q68" i="1" s="1"/>
  <c r="P69" i="1"/>
  <c r="Q69" i="1" s="1"/>
  <c r="P70" i="1"/>
  <c r="R70" i="1" s="1"/>
  <c r="P71" i="1"/>
  <c r="R71" i="1" s="1"/>
  <c r="P72" i="1"/>
  <c r="R72" i="1" s="1"/>
  <c r="P73" i="1"/>
  <c r="Q73" i="1" s="1"/>
  <c r="P74" i="1"/>
  <c r="O75" i="1"/>
  <c r="Q75" i="1" s="1"/>
  <c r="P76" i="1"/>
  <c r="R76" i="1" s="1"/>
  <c r="P77" i="1"/>
  <c r="P78" i="1"/>
  <c r="R78" i="1" s="1"/>
  <c r="P79" i="1"/>
  <c r="P80" i="1"/>
  <c r="R80" i="1" s="1"/>
  <c r="P81" i="1"/>
  <c r="P82" i="1"/>
  <c r="R82" i="1" s="1"/>
  <c r="P83" i="1"/>
  <c r="P84" i="1"/>
  <c r="R84" i="1" s="1"/>
  <c r="P85" i="1"/>
  <c r="P86" i="1"/>
  <c r="R86" i="1" s="1"/>
  <c r="P87" i="1"/>
  <c r="P88" i="1"/>
  <c r="R88" i="1" s="1"/>
  <c r="P89" i="1"/>
  <c r="P90" i="1"/>
  <c r="R90" i="1" s="1"/>
  <c r="P91" i="1"/>
  <c r="O92" i="1"/>
  <c r="R92" i="1" s="1"/>
  <c r="O93" i="1"/>
  <c r="O94" i="1"/>
  <c r="R94" i="1" s="1"/>
  <c r="O95" i="1"/>
  <c r="O96" i="1"/>
  <c r="R96" i="1" s="1"/>
  <c r="O97" i="1"/>
  <c r="O98" i="1"/>
  <c r="R98" i="1" s="1"/>
  <c r="O99" i="1"/>
  <c r="O100" i="1"/>
  <c r="R100" i="1" s="1"/>
  <c r="O101" i="1"/>
  <c r="O102" i="1"/>
  <c r="R102" i="1" s="1"/>
  <c r="O103" i="1"/>
  <c r="O104" i="1"/>
  <c r="R104" i="1" s="1"/>
  <c r="O105" i="1"/>
  <c r="O106" i="1"/>
  <c r="R106" i="1" s="1"/>
  <c r="O107" i="1"/>
  <c r="O108" i="1"/>
  <c r="R108" i="1" s="1"/>
  <c r="O109" i="1"/>
  <c r="O110" i="1"/>
  <c r="R110" i="1" s="1"/>
  <c r="O111" i="1"/>
  <c r="O112" i="1"/>
  <c r="R112" i="1" s="1"/>
  <c r="O113" i="1"/>
  <c r="O114" i="1"/>
  <c r="R114" i="1" s="1"/>
  <c r="O115" i="1"/>
  <c r="O116" i="1"/>
  <c r="R116" i="1" s="1"/>
  <c r="O117" i="1"/>
  <c r="O118" i="1"/>
  <c r="R118" i="1" s="1"/>
  <c r="O119" i="1"/>
  <c r="O10" i="1"/>
  <c r="O23" i="1"/>
  <c r="Q23" i="1" s="1"/>
  <c r="O30" i="1"/>
  <c r="Q30" i="1" s="1"/>
  <c r="O32" i="1"/>
  <c r="Q32" i="1" s="1"/>
  <c r="O34" i="1"/>
  <c r="Q34" i="1" s="1"/>
  <c r="O37" i="1"/>
  <c r="Q37" i="1" s="1"/>
  <c r="O50" i="1"/>
  <c r="Q50" i="1" s="1"/>
  <c r="O54" i="1"/>
  <c r="Q54" i="1" s="1"/>
  <c r="O61" i="1"/>
  <c r="Q61" i="1" s="1"/>
  <c r="O74" i="1"/>
  <c r="Q74" i="1" s="1"/>
  <c r="O91" i="1"/>
  <c r="Q91" i="1" s="1"/>
  <c r="Q6" i="1"/>
  <c r="V68" i="1"/>
  <c r="T68" i="1"/>
  <c r="V6" i="1"/>
  <c r="U6" i="1" s="1"/>
  <c r="T6" i="1"/>
  <c r="I2" i="1"/>
  <c r="J2" i="1" s="1"/>
  <c r="K2" i="1" s="1"/>
  <c r="U68" i="1" l="1"/>
  <c r="U119" i="1"/>
  <c r="W119" i="1" s="1"/>
  <c r="U117" i="1"/>
  <c r="U107" i="1"/>
  <c r="U99" i="1"/>
  <c r="U93" i="1"/>
  <c r="W93" i="1" s="1"/>
  <c r="U91" i="1"/>
  <c r="U87" i="1"/>
  <c r="W87" i="1" s="1"/>
  <c r="U83" i="1"/>
  <c r="U81" i="1"/>
  <c r="W81" i="1" s="1"/>
  <c r="AM81" i="1" s="1"/>
  <c r="AP81" i="1" s="1"/>
  <c r="U75" i="1"/>
  <c r="U66" i="1"/>
  <c r="W66" i="1" s="1"/>
  <c r="U64" i="1"/>
  <c r="U62" i="1"/>
  <c r="W62" i="1" s="1"/>
  <c r="AM62" i="1" s="1"/>
  <c r="AP62" i="1" s="1"/>
  <c r="U60" i="1"/>
  <c r="U58" i="1"/>
  <c r="U54" i="1"/>
  <c r="U50" i="1"/>
  <c r="W50" i="1" s="1"/>
  <c r="AM50" i="1" s="1"/>
  <c r="AP50" i="1" s="1"/>
  <c r="U46" i="1"/>
  <c r="U44" i="1"/>
  <c r="W44" i="1" s="1"/>
  <c r="U42" i="1"/>
  <c r="U38" i="1"/>
  <c r="W38" i="1" s="1"/>
  <c r="AM38" i="1" s="1"/>
  <c r="AP38" i="1" s="1"/>
  <c r="U36" i="1"/>
  <c r="U34" i="1"/>
  <c r="W34" i="1" s="1"/>
  <c r="AM34" i="1" s="1"/>
  <c r="AP34" i="1" s="1"/>
  <c r="U32" i="1"/>
  <c r="U30" i="1"/>
  <c r="W30" i="1" s="1"/>
  <c r="AM30" i="1" s="1"/>
  <c r="AP30" i="1" s="1"/>
  <c r="U28" i="1"/>
  <c r="U26" i="1"/>
  <c r="W26" i="1" s="1"/>
  <c r="AM26" i="1" s="1"/>
  <c r="AP26" i="1" s="1"/>
  <c r="U24" i="1"/>
  <c r="U22" i="1"/>
  <c r="W22" i="1" s="1"/>
  <c r="AM22" i="1" s="1"/>
  <c r="AP22" i="1" s="1"/>
  <c r="U20" i="1"/>
  <c r="U18" i="1"/>
  <c r="U16" i="1"/>
  <c r="U12" i="1"/>
  <c r="W12" i="1" s="1"/>
  <c r="U10" i="1"/>
  <c r="U5" i="1"/>
  <c r="W5" i="1" s="1"/>
  <c r="U110" i="1"/>
  <c r="U106" i="1"/>
  <c r="W106" i="1" s="1"/>
  <c r="AM106" i="1" s="1"/>
  <c r="AP106" i="1" s="1"/>
  <c r="U102" i="1"/>
  <c r="U96" i="1"/>
  <c r="W96" i="1" s="1"/>
  <c r="U92" i="1"/>
  <c r="U82" i="1"/>
  <c r="W82" i="1" s="1"/>
  <c r="U80" i="1"/>
  <c r="U74" i="1"/>
  <c r="W74" i="1" s="1"/>
  <c r="AM74" i="1" s="1"/>
  <c r="AP74" i="1" s="1"/>
  <c r="U67" i="1"/>
  <c r="U65" i="1"/>
  <c r="W65" i="1" s="1"/>
  <c r="U61" i="1"/>
  <c r="U55" i="1"/>
  <c r="W55" i="1" s="1"/>
  <c r="AM55" i="1" s="1"/>
  <c r="AP55" i="1" s="1"/>
  <c r="U53" i="1"/>
  <c r="U51" i="1"/>
  <c r="U49" i="1"/>
  <c r="U39" i="1"/>
  <c r="W39" i="1" s="1"/>
  <c r="U37" i="1"/>
  <c r="U35" i="1"/>
  <c r="U33" i="1"/>
  <c r="U31" i="1"/>
  <c r="U29" i="1"/>
  <c r="U27" i="1"/>
  <c r="W27" i="1" s="1"/>
  <c r="U25" i="1"/>
  <c r="U23" i="1"/>
  <c r="W23" i="1" s="1"/>
  <c r="AM23" i="1" s="1"/>
  <c r="AP23" i="1" s="1"/>
  <c r="U21" i="1"/>
  <c r="U19" i="1"/>
  <c r="U17" i="1"/>
  <c r="U15" i="1"/>
  <c r="W15" i="1" s="1"/>
  <c r="U13" i="1"/>
  <c r="U11" i="1"/>
  <c r="W11" i="1" s="1"/>
  <c r="U2" i="1"/>
  <c r="AK2" i="1"/>
  <c r="AL2" i="1" s="1"/>
  <c r="W61" i="1"/>
  <c r="AM61" i="1" s="1"/>
  <c r="AP61" i="1" s="1"/>
  <c r="W51" i="1"/>
  <c r="AM51" i="1" s="1"/>
  <c r="AP51" i="1" s="1"/>
  <c r="W37" i="1"/>
  <c r="AM37" i="1" s="1"/>
  <c r="AP37" i="1" s="1"/>
  <c r="W35" i="1"/>
  <c r="AM35" i="1" s="1"/>
  <c r="AP35" i="1" s="1"/>
  <c r="W33" i="1"/>
  <c r="AM33" i="1" s="1"/>
  <c r="AP33" i="1" s="1"/>
  <c r="W31" i="1"/>
  <c r="AM31" i="1" s="1"/>
  <c r="AP31" i="1" s="1"/>
  <c r="W91" i="1"/>
  <c r="AM91" i="1" s="1"/>
  <c r="AP91" i="1" s="1"/>
  <c r="W54" i="1"/>
  <c r="AM54" i="1" s="1"/>
  <c r="AP54" i="1" s="1"/>
  <c r="W75" i="1"/>
  <c r="AM75" i="1" s="1"/>
  <c r="AP75" i="1" s="1"/>
  <c r="W32" i="1"/>
  <c r="AM32" i="1" s="1"/>
  <c r="AP32" i="1" s="1"/>
  <c r="W24" i="1"/>
  <c r="AM24" i="1" s="1"/>
  <c r="AP24" i="1" s="1"/>
  <c r="W60" i="1"/>
  <c r="W42" i="1"/>
  <c r="W36" i="1"/>
  <c r="W20" i="1"/>
  <c r="W58" i="1"/>
  <c r="W107" i="1"/>
  <c r="W83" i="1"/>
  <c r="W67" i="1"/>
  <c r="W49" i="1"/>
  <c r="W29" i="1"/>
  <c r="W25" i="1"/>
  <c r="W21" i="1"/>
  <c r="AM21" i="1" s="1"/>
  <c r="AP21" i="1" s="1"/>
  <c r="W19" i="1"/>
  <c r="W99" i="1"/>
  <c r="W46" i="1"/>
  <c r="W64" i="1"/>
  <c r="W28" i="1"/>
  <c r="W16" i="1"/>
  <c r="W10" i="1"/>
  <c r="W6" i="1"/>
  <c r="W117" i="1"/>
  <c r="W102" i="1"/>
  <c r="W80" i="1"/>
  <c r="W13" i="1"/>
  <c r="S2" i="1"/>
  <c r="S73" i="1"/>
  <c r="S69" i="1"/>
  <c r="S65" i="1"/>
  <c r="S27" i="1"/>
  <c r="S53" i="1"/>
  <c r="S58" i="1"/>
  <c r="S9" i="1"/>
  <c r="S68" i="1"/>
  <c r="AA68" i="1" s="1"/>
  <c r="S64" i="1"/>
  <c r="S26" i="1"/>
  <c r="S18" i="1"/>
  <c r="S14" i="1"/>
  <c r="S6" i="1"/>
  <c r="Q3" i="1"/>
  <c r="S3" i="1" s="1"/>
  <c r="AA3" i="1" s="1"/>
  <c r="W17" i="1"/>
  <c r="Q57" i="1"/>
  <c r="S57" i="1" s="1"/>
  <c r="W68" i="1"/>
  <c r="R119" i="1"/>
  <c r="R117" i="1"/>
  <c r="R115" i="1"/>
  <c r="R113" i="1"/>
  <c r="R111" i="1"/>
  <c r="R109" i="1"/>
  <c r="R107" i="1"/>
  <c r="R105" i="1"/>
  <c r="R103" i="1"/>
  <c r="R101" i="1"/>
  <c r="R99" i="1"/>
  <c r="R97" i="1"/>
  <c r="R95" i="1"/>
  <c r="R93" i="1"/>
  <c r="R89" i="1"/>
  <c r="R87" i="1"/>
  <c r="R85" i="1"/>
  <c r="R83" i="1"/>
  <c r="R81" i="1"/>
  <c r="R79" i="1"/>
  <c r="R77" i="1"/>
  <c r="R59" i="1"/>
  <c r="R57" i="1"/>
  <c r="R49" i="1"/>
  <c r="R47" i="1"/>
  <c r="R45" i="1"/>
  <c r="R43" i="1"/>
  <c r="R41" i="1"/>
  <c r="R39" i="1"/>
  <c r="R29" i="1"/>
  <c r="R27" i="1"/>
  <c r="AA27" i="1" s="1"/>
  <c r="R25" i="1"/>
  <c r="R21" i="1"/>
  <c r="R19" i="1"/>
  <c r="R17" i="1"/>
  <c r="R15" i="1"/>
  <c r="R13" i="1"/>
  <c r="R11" i="1"/>
  <c r="W18" i="1"/>
  <c r="AM18" i="1" s="1"/>
  <c r="AP18" i="1" s="1"/>
  <c r="W110" i="1"/>
  <c r="W92" i="1"/>
  <c r="W53" i="1"/>
  <c r="W118" i="1"/>
  <c r="W114" i="1"/>
  <c r="W98" i="1"/>
  <c r="W94" i="1"/>
  <c r="W90" i="1"/>
  <c r="W86" i="1"/>
  <c r="W78" i="1"/>
  <c r="W70" i="1"/>
  <c r="W14" i="1"/>
  <c r="AM14" i="1" s="1"/>
  <c r="AP14" i="1" s="1"/>
  <c r="W115" i="1"/>
  <c r="W111" i="1"/>
  <c r="W103" i="1"/>
  <c r="W95" i="1"/>
  <c r="W79" i="1"/>
  <c r="W71" i="1"/>
  <c r="W63" i="1"/>
  <c r="W59" i="1"/>
  <c r="W47" i="1"/>
  <c r="W43" i="1"/>
  <c r="W7" i="1"/>
  <c r="W113" i="1"/>
  <c r="W109" i="1"/>
  <c r="W105" i="1"/>
  <c r="W101" i="1"/>
  <c r="W97" i="1"/>
  <c r="W89" i="1"/>
  <c r="W85" i="1"/>
  <c r="W77" i="1"/>
  <c r="W73" i="1"/>
  <c r="W69" i="1"/>
  <c r="W57" i="1"/>
  <c r="W45" i="1"/>
  <c r="W41" i="1"/>
  <c r="W9" i="1"/>
  <c r="W2" i="1"/>
  <c r="W112" i="1"/>
  <c r="W108" i="1"/>
  <c r="W104" i="1"/>
  <c r="W100" i="1"/>
  <c r="W88" i="1"/>
  <c r="W84" i="1"/>
  <c r="W76" i="1"/>
  <c r="W72" i="1"/>
  <c r="W56" i="1"/>
  <c r="W52" i="1"/>
  <c r="W48" i="1"/>
  <c r="W40" i="1"/>
  <c r="W8" i="1"/>
  <c r="W4" i="1"/>
  <c r="AM4" i="1" s="1"/>
  <c r="AP4" i="1" s="1"/>
  <c r="Z116" i="1"/>
  <c r="Y114" i="1"/>
  <c r="Y112" i="1"/>
  <c r="Y108" i="1"/>
  <c r="Y104" i="1"/>
  <c r="Y100" i="1"/>
  <c r="Y90" i="1"/>
  <c r="Y88" i="1"/>
  <c r="Y86" i="1"/>
  <c r="Y84" i="1"/>
  <c r="Z2" i="1"/>
  <c r="Y47" i="1"/>
  <c r="Y43" i="1"/>
  <c r="Y115" i="1"/>
  <c r="Y113" i="1"/>
  <c r="Y111" i="1"/>
  <c r="Y97" i="1"/>
  <c r="Y95" i="1"/>
  <c r="Y89" i="1"/>
  <c r="Y85" i="1"/>
  <c r="Y40" i="1"/>
  <c r="Y2" i="1"/>
  <c r="Q39" i="1"/>
  <c r="Q11" i="1"/>
  <c r="S11" i="1" s="1"/>
  <c r="X118" i="1"/>
  <c r="X98" i="1"/>
  <c r="X94" i="1"/>
  <c r="X78" i="1"/>
  <c r="X70" i="1"/>
  <c r="X14" i="1"/>
  <c r="X105" i="1"/>
  <c r="X77" i="1"/>
  <c r="X73" i="1"/>
  <c r="X69" i="1"/>
  <c r="X57" i="1"/>
  <c r="X45" i="1"/>
  <c r="X41" i="1"/>
  <c r="X9" i="1"/>
  <c r="X4" i="1"/>
  <c r="X76" i="1"/>
  <c r="X72" i="1"/>
  <c r="X56" i="1"/>
  <c r="X52" i="1"/>
  <c r="X48" i="1"/>
  <c r="X8" i="1"/>
  <c r="X103" i="1"/>
  <c r="X79" i="1"/>
  <c r="X71" i="1"/>
  <c r="X63" i="1"/>
  <c r="X59" i="1"/>
  <c r="X7" i="1"/>
  <c r="X2" i="1"/>
  <c r="Q70" i="1"/>
  <c r="S70" i="1" s="1"/>
  <c r="Q101" i="1"/>
  <c r="Q41" i="1"/>
  <c r="S41" i="1" s="1"/>
  <c r="Q29" i="1"/>
  <c r="Q13" i="1"/>
  <c r="S13" i="1" s="1"/>
  <c r="Q8" i="1"/>
  <c r="R10" i="1"/>
  <c r="Q118" i="1"/>
  <c r="Q117" i="1"/>
  <c r="S117" i="1" s="1"/>
  <c r="Q81" i="1"/>
  <c r="Q77" i="1"/>
  <c r="S77" i="1" s="1"/>
  <c r="Q86" i="1"/>
  <c r="Q56" i="1"/>
  <c r="S56" i="1" s="1"/>
  <c r="AA56" i="1" s="1"/>
  <c r="Q113" i="1"/>
  <c r="Q97" i="1"/>
  <c r="S97" i="1" s="1"/>
  <c r="Q102" i="1"/>
  <c r="Q20" i="1"/>
  <c r="R4" i="1"/>
  <c r="Q66" i="1"/>
  <c r="Q119" i="1"/>
  <c r="Q115" i="1"/>
  <c r="Q103" i="1"/>
  <c r="S103" i="1" s="1"/>
  <c r="Q99" i="1"/>
  <c r="Q87" i="1"/>
  <c r="Q79" i="1"/>
  <c r="S79" i="1" s="1"/>
  <c r="Q59" i="1"/>
  <c r="Q110" i="1"/>
  <c r="Q94" i="1"/>
  <c r="Q78" i="1"/>
  <c r="Q42" i="1"/>
  <c r="Q12" i="1"/>
  <c r="Q67" i="1"/>
  <c r="S67" i="1" s="1"/>
  <c r="Q114" i="1"/>
  <c r="Q106" i="1"/>
  <c r="S106" i="1" s="1"/>
  <c r="Q98" i="1"/>
  <c r="Q90" i="1"/>
  <c r="S90" i="1" s="1"/>
  <c r="Q82" i="1"/>
  <c r="Q60" i="1"/>
  <c r="Q46" i="1"/>
  <c r="Q28" i="1"/>
  <c r="S28" i="1" s="1"/>
  <c r="Q16" i="1"/>
  <c r="Q7" i="1"/>
  <c r="Q71" i="1"/>
  <c r="Q63" i="1"/>
  <c r="R74" i="1"/>
  <c r="AA74" i="1" s="1"/>
  <c r="R54" i="1"/>
  <c r="AA54" i="1" s="1"/>
  <c r="R50" i="1"/>
  <c r="AA50" i="1" s="1"/>
  <c r="R37" i="1"/>
  <c r="AA37" i="1" s="1"/>
  <c r="R34" i="1"/>
  <c r="AA34" i="1" s="1"/>
  <c r="R30" i="1"/>
  <c r="AA30" i="1" s="1"/>
  <c r="R23" i="1"/>
  <c r="AA23" i="1" s="1"/>
  <c r="R38" i="1"/>
  <c r="AA38" i="1" s="1"/>
  <c r="R91" i="1"/>
  <c r="AA91" i="1" s="1"/>
  <c r="R32" i="1"/>
  <c r="AA32" i="1" s="1"/>
  <c r="R62" i="1"/>
  <c r="AA62" i="1" s="1"/>
  <c r="R58" i="1"/>
  <c r="R26" i="1"/>
  <c r="R22" i="1"/>
  <c r="AA22" i="1" s="1"/>
  <c r="R18" i="1"/>
  <c r="AA18" i="1" s="1"/>
  <c r="R14" i="1"/>
  <c r="R73" i="1"/>
  <c r="AA73" i="1" s="1"/>
  <c r="R69" i="1"/>
  <c r="R65" i="1"/>
  <c r="AA65" i="1" s="1"/>
  <c r="R61" i="1"/>
  <c r="AA61" i="1" s="1"/>
  <c r="R53" i="1"/>
  <c r="AA53" i="1" s="1"/>
  <c r="R33" i="1"/>
  <c r="AA33" i="1" s="1"/>
  <c r="R9" i="1"/>
  <c r="AA9" i="1" s="1"/>
  <c r="R5" i="1"/>
  <c r="AA5" i="1" s="1"/>
  <c r="AA6" i="1"/>
  <c r="Q116" i="1"/>
  <c r="Q112" i="1"/>
  <c r="Q108" i="1"/>
  <c r="Q104" i="1"/>
  <c r="Q100" i="1"/>
  <c r="Q96" i="1"/>
  <c r="Q92" i="1"/>
  <c r="Q88" i="1"/>
  <c r="Q84" i="1"/>
  <c r="Q80" i="1"/>
  <c r="Q76" i="1"/>
  <c r="Q48" i="1"/>
  <c r="Q44" i="1"/>
  <c r="S44" i="1" s="1"/>
  <c r="Q40" i="1"/>
  <c r="R64" i="1"/>
  <c r="R24" i="1"/>
  <c r="AA24" i="1" s="1"/>
  <c r="R75" i="1"/>
  <c r="AA75" i="1" s="1"/>
  <c r="R55" i="1"/>
  <c r="AA55" i="1" s="1"/>
  <c r="R51" i="1"/>
  <c r="AA51" i="1" s="1"/>
  <c r="R35" i="1"/>
  <c r="AA35" i="1" s="1"/>
  <c r="R31" i="1"/>
  <c r="AA31" i="1" s="1"/>
  <c r="Q72" i="1"/>
  <c r="S72" i="1" s="1"/>
  <c r="Q52" i="1"/>
  <c r="Q36" i="1"/>
  <c r="S36" i="1" s="1"/>
  <c r="Q111" i="1"/>
  <c r="Q109" i="1"/>
  <c r="S109" i="1" s="1"/>
  <c r="Q107" i="1"/>
  <c r="Q105" i="1"/>
  <c r="S105" i="1" s="1"/>
  <c r="Q95" i="1"/>
  <c r="Q93" i="1"/>
  <c r="Q89" i="1"/>
  <c r="Q85" i="1"/>
  <c r="Q83" i="1"/>
  <c r="Q49" i="1"/>
  <c r="Q47" i="1"/>
  <c r="Q45" i="1"/>
  <c r="Q43" i="1"/>
  <c r="S43" i="1" s="1"/>
  <c r="Q25" i="1"/>
  <c r="S25" i="1" s="1"/>
  <c r="Q21" i="1"/>
  <c r="Q19" i="1"/>
  <c r="S19" i="1" s="1"/>
  <c r="Q17" i="1"/>
  <c r="Q15" i="1"/>
  <c r="S15" i="1" s="1"/>
  <c r="Q4" i="1"/>
  <c r="S4" i="1" s="1"/>
  <c r="O2" i="1"/>
  <c r="Q2" i="1" s="1"/>
  <c r="P2" i="1"/>
  <c r="Q10" i="1"/>
  <c r="S10" i="1" s="1"/>
  <c r="AA69" i="1" l="1"/>
  <c r="AB69" i="1" s="1"/>
  <c r="AI69" i="1" s="1"/>
  <c r="AA103" i="1"/>
  <c r="AA13" i="1"/>
  <c r="AB13" i="1" s="1"/>
  <c r="AM2" i="1"/>
  <c r="AP2" i="1" s="1"/>
  <c r="AQ2" i="1" s="1"/>
  <c r="AJ18" i="1"/>
  <c r="AJ21" i="1"/>
  <c r="AJ106" i="1"/>
  <c r="AJ4" i="1"/>
  <c r="AJ14" i="1"/>
  <c r="AJ81" i="1"/>
  <c r="AA64" i="1"/>
  <c r="AB64" i="1" s="1"/>
  <c r="AA26" i="1"/>
  <c r="AA57" i="1"/>
  <c r="AB57" i="1" s="1"/>
  <c r="AA14" i="1"/>
  <c r="AA58" i="1"/>
  <c r="AC58" i="1" s="1"/>
  <c r="AA41" i="1"/>
  <c r="X101" i="1"/>
  <c r="AA11" i="1"/>
  <c r="Y109" i="1"/>
  <c r="S82" i="1"/>
  <c r="AA82" i="1" s="1"/>
  <c r="S98" i="1"/>
  <c r="AA98" i="1" s="1"/>
  <c r="S114" i="1"/>
  <c r="AA114" i="1" s="1"/>
  <c r="S8" i="1"/>
  <c r="AA8" i="1" s="1"/>
  <c r="S16" i="1"/>
  <c r="AA16" i="1" s="1"/>
  <c r="S46" i="1"/>
  <c r="AA46" i="1" s="1"/>
  <c r="S80" i="1"/>
  <c r="AA80" i="1" s="1"/>
  <c r="S88" i="1"/>
  <c r="AA88" i="1" s="1"/>
  <c r="S96" i="1"/>
  <c r="AA96" i="1" s="1"/>
  <c r="S104" i="1"/>
  <c r="AA104" i="1" s="1"/>
  <c r="S112" i="1"/>
  <c r="AA112" i="1" s="1"/>
  <c r="S45" i="1"/>
  <c r="AA45" i="1" s="1"/>
  <c r="S59" i="1"/>
  <c r="AA59" i="1" s="1"/>
  <c r="S87" i="1"/>
  <c r="AA87" i="1" s="1"/>
  <c r="S93" i="1"/>
  <c r="AA93" i="1" s="1"/>
  <c r="S101" i="1"/>
  <c r="AA101" i="1" s="1"/>
  <c r="S113" i="1"/>
  <c r="AA113" i="1" s="1"/>
  <c r="S85" i="1"/>
  <c r="AA85" i="1" s="1"/>
  <c r="AA15" i="1"/>
  <c r="AA19" i="1"/>
  <c r="AB19" i="1" s="1"/>
  <c r="AA25" i="1"/>
  <c r="AA43" i="1"/>
  <c r="AB43" i="1" s="1"/>
  <c r="AA105" i="1"/>
  <c r="AA109" i="1"/>
  <c r="AB109" i="1" s="1"/>
  <c r="AD109" i="1" s="1"/>
  <c r="AJ109" i="1" s="1"/>
  <c r="AA36" i="1"/>
  <c r="AA72" i="1"/>
  <c r="AB72" i="1" s="1"/>
  <c r="AA44" i="1"/>
  <c r="AA28" i="1"/>
  <c r="AB28" i="1" s="1"/>
  <c r="AI28" i="1" s="1"/>
  <c r="AA90" i="1"/>
  <c r="AA106" i="1"/>
  <c r="AC106" i="1" s="1"/>
  <c r="AA67" i="1"/>
  <c r="AA79" i="1"/>
  <c r="AC79" i="1" s="1"/>
  <c r="AA97" i="1"/>
  <c r="AA77" i="1"/>
  <c r="AB77" i="1" s="1"/>
  <c r="AI77" i="1" s="1"/>
  <c r="AA117" i="1"/>
  <c r="AA70" i="1"/>
  <c r="AC70" i="1" s="1"/>
  <c r="S40" i="1"/>
  <c r="AA40" i="1" s="1"/>
  <c r="S48" i="1"/>
  <c r="AA48" i="1" s="1"/>
  <c r="S60" i="1"/>
  <c r="AA60" i="1" s="1"/>
  <c r="S78" i="1"/>
  <c r="AA78" i="1" s="1"/>
  <c r="S86" i="1"/>
  <c r="AA86" i="1" s="1"/>
  <c r="S94" i="1"/>
  <c r="AA94" i="1" s="1"/>
  <c r="S102" i="1"/>
  <c r="AA102" i="1" s="1"/>
  <c r="S110" i="1"/>
  <c r="AA110" i="1" s="1"/>
  <c r="S118" i="1"/>
  <c r="AA118" i="1" s="1"/>
  <c r="S7" i="1"/>
  <c r="AA7" i="1" s="1"/>
  <c r="S12" i="1"/>
  <c r="AA12" i="1" s="1"/>
  <c r="S20" i="1"/>
  <c r="AA20" i="1" s="1"/>
  <c r="S42" i="1"/>
  <c r="AA42" i="1" s="1"/>
  <c r="S52" i="1"/>
  <c r="AA52" i="1" s="1"/>
  <c r="S66" i="1"/>
  <c r="AA66" i="1" s="1"/>
  <c r="S76" i="1"/>
  <c r="AA76" i="1" s="1"/>
  <c r="S84" i="1"/>
  <c r="AA84" i="1" s="1"/>
  <c r="S92" i="1"/>
  <c r="AA92" i="1" s="1"/>
  <c r="S100" i="1"/>
  <c r="AA100" i="1" s="1"/>
  <c r="S108" i="1"/>
  <c r="AA108" i="1" s="1"/>
  <c r="S116" i="1"/>
  <c r="AA116" i="1" s="1"/>
  <c r="S49" i="1"/>
  <c r="AA49" i="1" s="1"/>
  <c r="S39" i="1"/>
  <c r="AA39" i="1" s="1"/>
  <c r="S47" i="1"/>
  <c r="AA47" i="1" s="1"/>
  <c r="S63" i="1"/>
  <c r="AA63" i="1" s="1"/>
  <c r="S71" i="1"/>
  <c r="AA71" i="1" s="1"/>
  <c r="S83" i="1"/>
  <c r="AA83" i="1" s="1"/>
  <c r="S17" i="1"/>
  <c r="AA17" i="1" s="1"/>
  <c r="S21" i="1"/>
  <c r="AA21" i="1" s="1"/>
  <c r="S95" i="1"/>
  <c r="AA95" i="1" s="1"/>
  <c r="S99" i="1"/>
  <c r="AA99" i="1" s="1"/>
  <c r="S107" i="1"/>
  <c r="AA107" i="1" s="1"/>
  <c r="S111" i="1"/>
  <c r="AA111" i="1" s="1"/>
  <c r="S115" i="1"/>
  <c r="AA115" i="1" s="1"/>
  <c r="S119" i="1"/>
  <c r="AA119" i="1" s="1"/>
  <c r="S29" i="1"/>
  <c r="AA29" i="1" s="1"/>
  <c r="S81" i="1"/>
  <c r="AA81" i="1" s="1"/>
  <c r="S89" i="1"/>
  <c r="AA89" i="1" s="1"/>
  <c r="W116" i="1"/>
  <c r="AA4" i="1"/>
  <c r="AC4" i="1" s="1"/>
  <c r="AA10" i="1"/>
  <c r="AC10" i="1" s="1"/>
  <c r="AC15" i="1"/>
  <c r="AB15" i="1"/>
  <c r="AI15" i="1" s="1"/>
  <c r="AC19" i="1"/>
  <c r="AB25" i="1"/>
  <c r="AC25" i="1"/>
  <c r="AC103" i="1"/>
  <c r="AB103" i="1"/>
  <c r="AC31" i="1"/>
  <c r="AB31" i="1"/>
  <c r="AC51" i="1"/>
  <c r="AB51" i="1"/>
  <c r="AC75" i="1"/>
  <c r="AB75" i="1"/>
  <c r="AC64" i="1"/>
  <c r="AC6" i="1"/>
  <c r="AB6" i="1"/>
  <c r="AI6" i="1" s="1"/>
  <c r="AB9" i="1"/>
  <c r="AI9" i="1" s="1"/>
  <c r="AC9" i="1"/>
  <c r="AB53" i="1"/>
  <c r="AC53" i="1"/>
  <c r="AB65" i="1"/>
  <c r="AC65" i="1"/>
  <c r="AB73" i="1"/>
  <c r="AI73" i="1" s="1"/>
  <c r="AC73" i="1"/>
  <c r="AC18" i="1"/>
  <c r="AB18" i="1"/>
  <c r="AC26" i="1"/>
  <c r="AB26" i="1"/>
  <c r="AC62" i="1"/>
  <c r="AB62" i="1"/>
  <c r="AC91" i="1"/>
  <c r="AB91" i="1"/>
  <c r="AC23" i="1"/>
  <c r="AB23" i="1"/>
  <c r="AC34" i="1"/>
  <c r="AB34" i="1"/>
  <c r="AC50" i="1"/>
  <c r="AB50" i="1"/>
  <c r="AC74" i="1"/>
  <c r="AB74" i="1"/>
  <c r="AC57" i="1"/>
  <c r="AB117" i="1"/>
  <c r="AC117" i="1"/>
  <c r="AB70" i="1"/>
  <c r="AB3" i="1"/>
  <c r="AC3" i="1"/>
  <c r="AC27" i="1"/>
  <c r="AB27" i="1"/>
  <c r="AI27" i="1" s="1"/>
  <c r="AC13" i="1"/>
  <c r="AB41" i="1"/>
  <c r="AI41" i="1" s="1"/>
  <c r="AC41" i="1"/>
  <c r="AB105" i="1"/>
  <c r="AI105" i="1" s="1"/>
  <c r="AC105" i="1"/>
  <c r="AC109" i="1"/>
  <c r="AB36" i="1"/>
  <c r="AI36" i="1" s="1"/>
  <c r="AC36" i="1"/>
  <c r="AC72" i="1"/>
  <c r="AC35" i="1"/>
  <c r="AB35" i="1"/>
  <c r="AC55" i="1"/>
  <c r="AB55" i="1"/>
  <c r="AD55" i="1" s="1"/>
  <c r="AJ55" i="1" s="1"/>
  <c r="AB24" i="1"/>
  <c r="AC24" i="1"/>
  <c r="AB68" i="1"/>
  <c r="AI68" i="1" s="1"/>
  <c r="AC68" i="1"/>
  <c r="AB44" i="1"/>
  <c r="AC44" i="1"/>
  <c r="AC5" i="1"/>
  <c r="AB5" i="1"/>
  <c r="AB33" i="1"/>
  <c r="AC33" i="1"/>
  <c r="AB61" i="1"/>
  <c r="AC61" i="1"/>
  <c r="AC69" i="1"/>
  <c r="AC14" i="1"/>
  <c r="AB14" i="1"/>
  <c r="AC22" i="1"/>
  <c r="AB22" i="1"/>
  <c r="AB58" i="1"/>
  <c r="AB32" i="1"/>
  <c r="AC32" i="1"/>
  <c r="AC38" i="1"/>
  <c r="AB38" i="1"/>
  <c r="AC30" i="1"/>
  <c r="AB30" i="1"/>
  <c r="AB37" i="1"/>
  <c r="AC37" i="1"/>
  <c r="AC54" i="1"/>
  <c r="AB54" i="1"/>
  <c r="AC28" i="1"/>
  <c r="AC90" i="1"/>
  <c r="AB90" i="1"/>
  <c r="AI90" i="1" s="1"/>
  <c r="AB106" i="1"/>
  <c r="AC67" i="1"/>
  <c r="AB67" i="1"/>
  <c r="AI67" i="1" s="1"/>
  <c r="AC77" i="1"/>
  <c r="AB79" i="1"/>
  <c r="AI79" i="1" s="1"/>
  <c r="AC11" i="1"/>
  <c r="AB11" i="1"/>
  <c r="AB56" i="1"/>
  <c r="AI56" i="1" s="1"/>
  <c r="AC56" i="1"/>
  <c r="AB97" i="1"/>
  <c r="AC97" i="1"/>
  <c r="AD41" i="1"/>
  <c r="AJ41" i="1" s="1"/>
  <c r="AD73" i="1"/>
  <c r="AJ73" i="1" s="1"/>
  <c r="AD51" i="1"/>
  <c r="AJ51" i="1" s="1"/>
  <c r="AD31" i="1"/>
  <c r="AJ31" i="1" s="1"/>
  <c r="AD68" i="1"/>
  <c r="AM68" i="1" s="1"/>
  <c r="AP68" i="1" s="1"/>
  <c r="AD15" i="1"/>
  <c r="AJ15" i="1" s="1"/>
  <c r="AD36" i="1"/>
  <c r="AM36" i="1" s="1"/>
  <c r="AP36" i="1" s="1"/>
  <c r="AD6" i="1"/>
  <c r="AM6" i="1" s="1"/>
  <c r="AP6" i="1" s="1"/>
  <c r="R2" i="1"/>
  <c r="AA2" i="1" s="1"/>
  <c r="AD91" i="1" l="1"/>
  <c r="AJ91" i="1" s="1"/>
  <c r="AD57" i="1"/>
  <c r="AJ57" i="1" s="1"/>
  <c r="AI13" i="1"/>
  <c r="AD13" i="1"/>
  <c r="AJ13" i="1" s="1"/>
  <c r="AD27" i="1"/>
  <c r="AJ27" i="1" s="1"/>
  <c r="AC43" i="1"/>
  <c r="AM15" i="1"/>
  <c r="AP15" i="1" s="1"/>
  <c r="AJ26" i="1"/>
  <c r="AI37" i="1"/>
  <c r="AJ6" i="1"/>
  <c r="AJ68" i="1"/>
  <c r="AJ36" i="1"/>
  <c r="AD69" i="1"/>
  <c r="AD77" i="1"/>
  <c r="AB89" i="1"/>
  <c r="AC89" i="1"/>
  <c r="AB29" i="1"/>
  <c r="AC29" i="1"/>
  <c r="AC115" i="1"/>
  <c r="AB115" i="1"/>
  <c r="AC107" i="1"/>
  <c r="AB107" i="1"/>
  <c r="AC95" i="1"/>
  <c r="AB95" i="1"/>
  <c r="AB17" i="1"/>
  <c r="AC17" i="1"/>
  <c r="AC71" i="1"/>
  <c r="AB71" i="1"/>
  <c r="AC47" i="1"/>
  <c r="AB47" i="1"/>
  <c r="AB49" i="1"/>
  <c r="AC49" i="1"/>
  <c r="AB108" i="1"/>
  <c r="AI108" i="1" s="1"/>
  <c r="AC108" i="1"/>
  <c r="AB92" i="1"/>
  <c r="AI92" i="1" s="1"/>
  <c r="AC92" i="1"/>
  <c r="AB76" i="1"/>
  <c r="AC76" i="1"/>
  <c r="AB52" i="1"/>
  <c r="AG52" i="1" s="1"/>
  <c r="AC52" i="1"/>
  <c r="AB20" i="1"/>
  <c r="AI20" i="1" s="1"/>
  <c r="AC20" i="1"/>
  <c r="AC7" i="1"/>
  <c r="AB7" i="1"/>
  <c r="AC110" i="1"/>
  <c r="AB110" i="1"/>
  <c r="AC94" i="1"/>
  <c r="AB94" i="1"/>
  <c r="AC78" i="1"/>
  <c r="AB78" i="1"/>
  <c r="AB48" i="1"/>
  <c r="AG48" i="1" s="1"/>
  <c r="AC48" i="1"/>
  <c r="AB85" i="1"/>
  <c r="AD85" i="1" s="1"/>
  <c r="AJ85" i="1" s="1"/>
  <c r="AC85" i="1"/>
  <c r="AB101" i="1"/>
  <c r="AD101" i="1" s="1"/>
  <c r="AM101" i="1" s="1"/>
  <c r="AP101" i="1" s="1"/>
  <c r="AC101" i="1"/>
  <c r="AC87" i="1"/>
  <c r="AB87" i="1"/>
  <c r="AB45" i="1"/>
  <c r="AC45" i="1"/>
  <c r="AB104" i="1"/>
  <c r="AC104" i="1"/>
  <c r="AB88" i="1"/>
  <c r="AH88" i="1" s="1"/>
  <c r="AC88" i="1"/>
  <c r="AC46" i="1"/>
  <c r="AB46" i="1"/>
  <c r="AI46" i="1" s="1"/>
  <c r="AB8" i="1"/>
  <c r="AH8" i="1" s="1"/>
  <c r="AC8" i="1"/>
  <c r="AC98" i="1"/>
  <c r="AB98" i="1"/>
  <c r="AH98" i="1" s="1"/>
  <c r="AB81" i="1"/>
  <c r="AC81" i="1"/>
  <c r="AC119" i="1"/>
  <c r="AB119" i="1"/>
  <c r="AC111" i="1"/>
  <c r="AB111" i="1"/>
  <c r="AC99" i="1"/>
  <c r="AB99" i="1"/>
  <c r="AB21" i="1"/>
  <c r="AC21" i="1"/>
  <c r="AC83" i="1"/>
  <c r="AB83" i="1"/>
  <c r="AC63" i="1"/>
  <c r="AB63" i="1"/>
  <c r="AC39" i="1"/>
  <c r="AB39" i="1"/>
  <c r="AI39" i="1" s="1"/>
  <c r="AB116" i="1"/>
  <c r="AC116" i="1"/>
  <c r="AB100" i="1"/>
  <c r="AC100" i="1"/>
  <c r="AB84" i="1"/>
  <c r="AC84" i="1"/>
  <c r="AC66" i="1"/>
  <c r="AB66" i="1"/>
  <c r="AH66" i="1" s="1"/>
  <c r="AC42" i="1"/>
  <c r="AB42" i="1"/>
  <c r="AH42" i="1" s="1"/>
  <c r="AB12" i="1"/>
  <c r="AH12" i="1" s="1"/>
  <c r="AC12" i="1"/>
  <c r="AC118" i="1"/>
  <c r="AB118" i="1"/>
  <c r="AH118" i="1" s="1"/>
  <c r="AC102" i="1"/>
  <c r="AB102" i="1"/>
  <c r="AG102" i="1" s="1"/>
  <c r="AC86" i="1"/>
  <c r="AB86" i="1"/>
  <c r="AH86" i="1" s="1"/>
  <c r="AB60" i="1"/>
  <c r="AI60" i="1" s="1"/>
  <c r="AC60" i="1"/>
  <c r="AB40" i="1"/>
  <c r="AD40" i="1" s="1"/>
  <c r="AJ40" i="1" s="1"/>
  <c r="AC40" i="1"/>
  <c r="AB113" i="1"/>
  <c r="AC113" i="1"/>
  <c r="AB93" i="1"/>
  <c r="AI93" i="1" s="1"/>
  <c r="AC93" i="1"/>
  <c r="AC59" i="1"/>
  <c r="AB59" i="1"/>
  <c r="AH59" i="1" s="1"/>
  <c r="AB112" i="1"/>
  <c r="AI112" i="1" s="1"/>
  <c r="AC112" i="1"/>
  <c r="AB96" i="1"/>
  <c r="AC96" i="1"/>
  <c r="AB80" i="1"/>
  <c r="AI80" i="1" s="1"/>
  <c r="AC80" i="1"/>
  <c r="AB16" i="1"/>
  <c r="AH16" i="1" s="1"/>
  <c r="AC16" i="1"/>
  <c r="AC114" i="1"/>
  <c r="AB114" i="1"/>
  <c r="AI114" i="1" s="1"/>
  <c r="AC82" i="1"/>
  <c r="AB82" i="1"/>
  <c r="AI82" i="1" s="1"/>
  <c r="AI32" i="1"/>
  <c r="AI61" i="1"/>
  <c r="AI33" i="1"/>
  <c r="AI44" i="1"/>
  <c r="AI24" i="1"/>
  <c r="AI72" i="1"/>
  <c r="AI117" i="1"/>
  <c r="AI57" i="1"/>
  <c r="AI65" i="1"/>
  <c r="AI53" i="1"/>
  <c r="AI64" i="1"/>
  <c r="AH39" i="1"/>
  <c r="AH11" i="1"/>
  <c r="AI11" i="1"/>
  <c r="AH115" i="1"/>
  <c r="AI115" i="1"/>
  <c r="AI86" i="1"/>
  <c r="AI94" i="1"/>
  <c r="AH106" i="1"/>
  <c r="AI106" i="1"/>
  <c r="AI7" i="1"/>
  <c r="AH54" i="1"/>
  <c r="AI54" i="1"/>
  <c r="AH30" i="1"/>
  <c r="AI30" i="1"/>
  <c r="AH38" i="1"/>
  <c r="AI38" i="1"/>
  <c r="AH58" i="1"/>
  <c r="AI58" i="1"/>
  <c r="AH22" i="1"/>
  <c r="AI22" i="1"/>
  <c r="AH14" i="1"/>
  <c r="AI14" i="1"/>
  <c r="AH5" i="1"/>
  <c r="AI5" i="1"/>
  <c r="AH55" i="1"/>
  <c r="AI55" i="1"/>
  <c r="AH35" i="1"/>
  <c r="AI35" i="1"/>
  <c r="AI95" i="1"/>
  <c r="AI119" i="1"/>
  <c r="AI87" i="1"/>
  <c r="AH70" i="1"/>
  <c r="AI70" i="1"/>
  <c r="AI78" i="1"/>
  <c r="AH74" i="1"/>
  <c r="AI74" i="1"/>
  <c r="AH50" i="1"/>
  <c r="AI50" i="1"/>
  <c r="AH34" i="1"/>
  <c r="AI34" i="1"/>
  <c r="AH23" i="1"/>
  <c r="AI23" i="1"/>
  <c r="AH91" i="1"/>
  <c r="AI91" i="1"/>
  <c r="AH62" i="1"/>
  <c r="AI62" i="1"/>
  <c r="AH26" i="1"/>
  <c r="AI26" i="1"/>
  <c r="AH18" i="1"/>
  <c r="AI18" i="1"/>
  <c r="AH75" i="1"/>
  <c r="AI75" i="1"/>
  <c r="AH51" i="1"/>
  <c r="AI51" i="1"/>
  <c r="AH31" i="1"/>
  <c r="AI31" i="1"/>
  <c r="AH107" i="1"/>
  <c r="AH103" i="1"/>
  <c r="AI103" i="1"/>
  <c r="AD37" i="1"/>
  <c r="AJ37" i="1" s="1"/>
  <c r="AI43" i="1"/>
  <c r="AI19" i="1"/>
  <c r="AH97" i="1"/>
  <c r="AI97" i="1"/>
  <c r="AH60" i="1"/>
  <c r="AH108" i="1"/>
  <c r="AH109" i="1"/>
  <c r="AI109" i="1"/>
  <c r="AH89" i="1"/>
  <c r="AI89" i="1"/>
  <c r="AH3" i="1"/>
  <c r="AM3" i="1" s="1"/>
  <c r="AP3" i="1" s="1"/>
  <c r="AQ3" i="1" s="1"/>
  <c r="AQ4" i="1" s="1"/>
  <c r="AI3" i="1"/>
  <c r="AH101" i="1"/>
  <c r="AI88" i="1"/>
  <c r="AI85" i="1"/>
  <c r="AH25" i="1"/>
  <c r="AI25" i="1"/>
  <c r="AG79" i="1"/>
  <c r="AH79" i="1"/>
  <c r="AG67" i="1"/>
  <c r="AH67" i="1"/>
  <c r="AD90" i="1"/>
  <c r="AJ90" i="1" s="1"/>
  <c r="AH90" i="1"/>
  <c r="AG27" i="1"/>
  <c r="AH27" i="1"/>
  <c r="AG110" i="1"/>
  <c r="AH110" i="1"/>
  <c r="AG46" i="1"/>
  <c r="AG71" i="1"/>
  <c r="AH71" i="1"/>
  <c r="AG6" i="1"/>
  <c r="AH6" i="1"/>
  <c r="AG15" i="1"/>
  <c r="AH15" i="1"/>
  <c r="AH43" i="1"/>
  <c r="AH19" i="1"/>
  <c r="AG20" i="1"/>
  <c r="AG56" i="1"/>
  <c r="AH56" i="1"/>
  <c r="AG77" i="1"/>
  <c r="AH77" i="1"/>
  <c r="AG28" i="1"/>
  <c r="AH28" i="1"/>
  <c r="AG69" i="1"/>
  <c r="AH69" i="1"/>
  <c r="AG92" i="1"/>
  <c r="AG68" i="1"/>
  <c r="AH68" i="1"/>
  <c r="AG36" i="1"/>
  <c r="AH36" i="1"/>
  <c r="AG105" i="1"/>
  <c r="AH105" i="1"/>
  <c r="AG41" i="1"/>
  <c r="AH41" i="1"/>
  <c r="AG13" i="1"/>
  <c r="AH13" i="1"/>
  <c r="AG8" i="1"/>
  <c r="AG12" i="1"/>
  <c r="AG73" i="1"/>
  <c r="AH73" i="1"/>
  <c r="AG9" i="1"/>
  <c r="AH9" i="1"/>
  <c r="AH48" i="1"/>
  <c r="AH52" i="1"/>
  <c r="AH29" i="1"/>
  <c r="AH37" i="1"/>
  <c r="AH32" i="1"/>
  <c r="AH61" i="1"/>
  <c r="AH33" i="1"/>
  <c r="AH44" i="1"/>
  <c r="AH24" i="1"/>
  <c r="AH72" i="1"/>
  <c r="AH45" i="1"/>
  <c r="AH17" i="1"/>
  <c r="AH117" i="1"/>
  <c r="AH57" i="1"/>
  <c r="AH65" i="1"/>
  <c r="AH53" i="1"/>
  <c r="AH64" i="1"/>
  <c r="AD67" i="1"/>
  <c r="AM67" i="1" s="1"/>
  <c r="AP67" i="1" s="1"/>
  <c r="AG29" i="1"/>
  <c r="AG37" i="1"/>
  <c r="AG32" i="1"/>
  <c r="AG61" i="1"/>
  <c r="AG33" i="1"/>
  <c r="AG76" i="1"/>
  <c r="AG44" i="1"/>
  <c r="AG24" i="1"/>
  <c r="AD35" i="1"/>
  <c r="AJ35" i="1" s="1"/>
  <c r="AG72" i="1"/>
  <c r="AG45" i="1"/>
  <c r="AG17" i="1"/>
  <c r="AG117" i="1"/>
  <c r="AG57" i="1"/>
  <c r="AG65" i="1"/>
  <c r="AG53" i="1"/>
  <c r="AG64" i="1"/>
  <c r="AG25" i="1"/>
  <c r="AG108" i="1"/>
  <c r="AF115" i="1"/>
  <c r="AM115" i="1" s="1"/>
  <c r="AP115" i="1" s="1"/>
  <c r="AG115" i="1"/>
  <c r="AF90" i="1"/>
  <c r="AM90" i="1" s="1"/>
  <c r="AP90" i="1" s="1"/>
  <c r="AG90" i="1"/>
  <c r="AD58" i="1"/>
  <c r="AM58" i="1" s="1"/>
  <c r="AP58" i="1" s="1"/>
  <c r="AG58" i="1"/>
  <c r="AD5" i="1"/>
  <c r="AJ5" i="1" s="1"/>
  <c r="AM5" i="1" s="1"/>
  <c r="AP5" i="1" s="1"/>
  <c r="AG5" i="1"/>
  <c r="AF70" i="1"/>
  <c r="AG70" i="1"/>
  <c r="AF98" i="1"/>
  <c r="AF51" i="1"/>
  <c r="AG51" i="1"/>
  <c r="AF31" i="1"/>
  <c r="AG31" i="1"/>
  <c r="AF103" i="1"/>
  <c r="AG103" i="1"/>
  <c r="AG47" i="1"/>
  <c r="AD28" i="1"/>
  <c r="AM28" i="1" s="1"/>
  <c r="AP28" i="1" s="1"/>
  <c r="AD108" i="1"/>
  <c r="AJ108" i="1" s="1"/>
  <c r="AG11" i="1"/>
  <c r="AG106" i="1"/>
  <c r="AG54" i="1"/>
  <c r="AG30" i="1"/>
  <c r="AG38" i="1"/>
  <c r="AG22" i="1"/>
  <c r="AG14" i="1"/>
  <c r="AD24" i="1"/>
  <c r="AJ24" i="1" s="1"/>
  <c r="AG55" i="1"/>
  <c r="AG35" i="1"/>
  <c r="AD72" i="1"/>
  <c r="AG95" i="1"/>
  <c r="AG78" i="1"/>
  <c r="AG74" i="1"/>
  <c r="AG50" i="1"/>
  <c r="AG34" i="1"/>
  <c r="AG23" i="1"/>
  <c r="AG91" i="1"/>
  <c r="AG62" i="1"/>
  <c r="AG26" i="1"/>
  <c r="AG18" i="1"/>
  <c r="AG75" i="1"/>
  <c r="AG107" i="1"/>
  <c r="AG43" i="1"/>
  <c r="AG19" i="1"/>
  <c r="AB4" i="1"/>
  <c r="AI4" i="1" s="1"/>
  <c r="AF97" i="1"/>
  <c r="AM97" i="1" s="1"/>
  <c r="AP97" i="1" s="1"/>
  <c r="AG97" i="1"/>
  <c r="AD60" i="1"/>
  <c r="AM60" i="1" s="1"/>
  <c r="AP60" i="1" s="1"/>
  <c r="AF109" i="1"/>
  <c r="AM109" i="1" s="1"/>
  <c r="AP109" i="1" s="1"/>
  <c r="AG109" i="1"/>
  <c r="AF89" i="1"/>
  <c r="AM89" i="1" s="1"/>
  <c r="AP89" i="1" s="1"/>
  <c r="AG89" i="1"/>
  <c r="AF3" i="1"/>
  <c r="AG3" i="1"/>
  <c r="AF101" i="1"/>
  <c r="AF88" i="1"/>
  <c r="AM88" i="1" s="1"/>
  <c r="AP88" i="1" s="1"/>
  <c r="AF85" i="1"/>
  <c r="AM85" i="1" s="1"/>
  <c r="AP85" i="1" s="1"/>
  <c r="AD61" i="1"/>
  <c r="AJ61" i="1" s="1"/>
  <c r="AD33" i="1"/>
  <c r="AJ33" i="1" s="1"/>
  <c r="AF75" i="1"/>
  <c r="AF19" i="1"/>
  <c r="AF64" i="1"/>
  <c r="AF25" i="1"/>
  <c r="AF29" i="1"/>
  <c r="AF37" i="1"/>
  <c r="AF32" i="1"/>
  <c r="AF61" i="1"/>
  <c r="AF33" i="1"/>
  <c r="AF76" i="1"/>
  <c r="AF44" i="1"/>
  <c r="AF24" i="1"/>
  <c r="AF72" i="1"/>
  <c r="AF49" i="1"/>
  <c r="AF117" i="1"/>
  <c r="AF57" i="1"/>
  <c r="AF65" i="1"/>
  <c r="AF53" i="1"/>
  <c r="AE56" i="1"/>
  <c r="AF56" i="1"/>
  <c r="AE77" i="1"/>
  <c r="AF77" i="1"/>
  <c r="AE28" i="1"/>
  <c r="AF28" i="1"/>
  <c r="AE69" i="1"/>
  <c r="AF69" i="1"/>
  <c r="AE92" i="1"/>
  <c r="AE68" i="1"/>
  <c r="AF68" i="1"/>
  <c r="AE36" i="1"/>
  <c r="AF36" i="1"/>
  <c r="AE105" i="1"/>
  <c r="AF105" i="1"/>
  <c r="AE41" i="1"/>
  <c r="AM41" i="1" s="1"/>
  <c r="AP41" i="1" s="1"/>
  <c r="AF41" i="1"/>
  <c r="AE13" i="1"/>
  <c r="AF13" i="1"/>
  <c r="AE8" i="1"/>
  <c r="AE12" i="1"/>
  <c r="AE73" i="1"/>
  <c r="AM73" i="1" s="1"/>
  <c r="AP73" i="1" s="1"/>
  <c r="AF73" i="1"/>
  <c r="AE9" i="1"/>
  <c r="AF9" i="1"/>
  <c r="AF48" i="1"/>
  <c r="AF52" i="1"/>
  <c r="AF104" i="1"/>
  <c r="AM104" i="1" s="1"/>
  <c r="AP104" i="1" s="1"/>
  <c r="AE20" i="1"/>
  <c r="AE79" i="1"/>
  <c r="AF79" i="1"/>
  <c r="AF66" i="1"/>
  <c r="AE67" i="1"/>
  <c r="AF67" i="1"/>
  <c r="AE58" i="1"/>
  <c r="AF58" i="1"/>
  <c r="AE5" i="1"/>
  <c r="AF5" i="1"/>
  <c r="AE27" i="1"/>
  <c r="AF27" i="1"/>
  <c r="AE110" i="1"/>
  <c r="AF110" i="1"/>
  <c r="AE46" i="1"/>
  <c r="AE71" i="1"/>
  <c r="AF71" i="1"/>
  <c r="AE6" i="1"/>
  <c r="AF6" i="1"/>
  <c r="AE107" i="1"/>
  <c r="AF107" i="1"/>
  <c r="AE15" i="1"/>
  <c r="AF15" i="1"/>
  <c r="AF11" i="1"/>
  <c r="AF94" i="1"/>
  <c r="AF106" i="1"/>
  <c r="AF7" i="1"/>
  <c r="AF54" i="1"/>
  <c r="AF30" i="1"/>
  <c r="AF38" i="1"/>
  <c r="AF22" i="1"/>
  <c r="AF14" i="1"/>
  <c r="AF55" i="1"/>
  <c r="AF35" i="1"/>
  <c r="AF87" i="1"/>
  <c r="AF74" i="1"/>
  <c r="AF50" i="1"/>
  <c r="AF34" i="1"/>
  <c r="AF23" i="1"/>
  <c r="AF91" i="1"/>
  <c r="AF62" i="1"/>
  <c r="AF26" i="1"/>
  <c r="AF18" i="1"/>
  <c r="AF43" i="1"/>
  <c r="AM43" i="1" s="1"/>
  <c r="AP43" i="1" s="1"/>
  <c r="AE115" i="1"/>
  <c r="AE90" i="1"/>
  <c r="AE97" i="1"/>
  <c r="AE109" i="1"/>
  <c r="AE89" i="1"/>
  <c r="AE101" i="1"/>
  <c r="AE88" i="1"/>
  <c r="AE85" i="1"/>
  <c r="AE64" i="1"/>
  <c r="AD47" i="1"/>
  <c r="AJ47" i="1" s="1"/>
  <c r="AD115" i="1"/>
  <c r="AJ115" i="1" s="1"/>
  <c r="AD79" i="1"/>
  <c r="AE29" i="1"/>
  <c r="AE37" i="1"/>
  <c r="AE32" i="1"/>
  <c r="AE61" i="1"/>
  <c r="AE33" i="1"/>
  <c r="AE117" i="1"/>
  <c r="AE43" i="1"/>
  <c r="AE19" i="1"/>
  <c r="AB10" i="1"/>
  <c r="AI10" i="1" s="1"/>
  <c r="AE44" i="1"/>
  <c r="AE57" i="1"/>
  <c r="AM57" i="1" s="1"/>
  <c r="AP57" i="1" s="1"/>
  <c r="AE103" i="1"/>
  <c r="AE65" i="1"/>
  <c r="AE53" i="1"/>
  <c r="AD56" i="1"/>
  <c r="AM56" i="1" s="1"/>
  <c r="AP56" i="1" s="1"/>
  <c r="AE75" i="1"/>
  <c r="AE51" i="1"/>
  <c r="AE31" i="1"/>
  <c r="AE24" i="1"/>
  <c r="AE72" i="1"/>
  <c r="AE45" i="1"/>
  <c r="AE17" i="1"/>
  <c r="AB2" i="1"/>
  <c r="AC2" i="1"/>
  <c r="AE3" i="1"/>
  <c r="AD3" i="1"/>
  <c r="AJ3" i="1" s="1"/>
  <c r="AD97" i="1"/>
  <c r="AJ97" i="1" s="1"/>
  <c r="AE25" i="1"/>
  <c r="AE70" i="1"/>
  <c r="AD70" i="1"/>
  <c r="AE11" i="1"/>
  <c r="AE94" i="1"/>
  <c r="AE106" i="1"/>
  <c r="AE7" i="1"/>
  <c r="AE54" i="1"/>
  <c r="AE30" i="1"/>
  <c r="AE38" i="1"/>
  <c r="AE22" i="1"/>
  <c r="AE55" i="1"/>
  <c r="AE35" i="1"/>
  <c r="AE95" i="1"/>
  <c r="AE78" i="1"/>
  <c r="AE74" i="1"/>
  <c r="AE50" i="1"/>
  <c r="AE34" i="1"/>
  <c r="AE23" i="1"/>
  <c r="AE91" i="1"/>
  <c r="AE62" i="1"/>
  <c r="AE26" i="1"/>
  <c r="AE18" i="1"/>
  <c r="AD107" i="1"/>
  <c r="AM107" i="1" s="1"/>
  <c r="AP107" i="1" s="1"/>
  <c r="AD117" i="1"/>
  <c r="AM117" i="1" s="1"/>
  <c r="AP117" i="1" s="1"/>
  <c r="AD87" i="1"/>
  <c r="AM87" i="1" s="1"/>
  <c r="AP87" i="1" s="1"/>
  <c r="AD50" i="1"/>
  <c r="AJ50" i="1" s="1"/>
  <c r="AD74" i="1"/>
  <c r="AJ74" i="1" s="1"/>
  <c r="AD104" i="1"/>
  <c r="AJ104" i="1" s="1"/>
  <c r="AD89" i="1"/>
  <c r="AJ89" i="1" s="1"/>
  <c r="AD45" i="1"/>
  <c r="AD54" i="1"/>
  <c r="AJ54" i="1" s="1"/>
  <c r="AD30" i="1"/>
  <c r="AJ30" i="1" s="1"/>
  <c r="AD38" i="1"/>
  <c r="AJ38" i="1" s="1"/>
  <c r="AD32" i="1"/>
  <c r="AJ32" i="1" s="1"/>
  <c r="AD22" i="1"/>
  <c r="AJ22" i="1" s="1"/>
  <c r="AD103" i="1"/>
  <c r="AM103" i="1" s="1"/>
  <c r="AP103" i="1" s="1"/>
  <c r="AD53" i="1"/>
  <c r="AM53" i="1" s="1"/>
  <c r="AP53" i="1" s="1"/>
  <c r="AD78" i="1"/>
  <c r="AM78" i="1" s="1"/>
  <c r="AP78" i="1" s="1"/>
  <c r="AD98" i="1"/>
  <c r="AD34" i="1"/>
  <c r="AJ34" i="1" s="1"/>
  <c r="AD23" i="1"/>
  <c r="AJ23" i="1" s="1"/>
  <c r="AD62" i="1"/>
  <c r="AJ62" i="1" s="1"/>
  <c r="AD65" i="1"/>
  <c r="AJ65" i="1" s="1"/>
  <c r="AM65" i="1" s="1"/>
  <c r="AP65" i="1" s="1"/>
  <c r="AD9" i="1"/>
  <c r="AD75" i="1"/>
  <c r="AJ75" i="1" s="1"/>
  <c r="AD105" i="1"/>
  <c r="AD17" i="1"/>
  <c r="AJ17" i="1" s="1"/>
  <c r="AD43" i="1"/>
  <c r="AJ43" i="1" s="1"/>
  <c r="AD25" i="1"/>
  <c r="AM25" i="1" s="1"/>
  <c r="AP25" i="1" s="1"/>
  <c r="AD19" i="1"/>
  <c r="AM19" i="1" s="1"/>
  <c r="AP19" i="1" s="1"/>
  <c r="AD29" i="1"/>
  <c r="AM29" i="1" s="1"/>
  <c r="AP29" i="1" s="1"/>
  <c r="AD64" i="1"/>
  <c r="AM64" i="1" s="1"/>
  <c r="AP64" i="1" s="1"/>
  <c r="AD11" i="1"/>
  <c r="AM11" i="1" s="1"/>
  <c r="AP11" i="1" s="1"/>
  <c r="AD44" i="1"/>
  <c r="AM44" i="1" s="1"/>
  <c r="AP44" i="1" s="1"/>
  <c r="AM27" i="1" l="1"/>
  <c r="AP27" i="1" s="1"/>
  <c r="AM13" i="1"/>
  <c r="AP13" i="1" s="1"/>
  <c r="AQ5" i="1"/>
  <c r="AQ6" i="1" s="1"/>
  <c r="AF83" i="1"/>
  <c r="AI99" i="1"/>
  <c r="AG111" i="1"/>
  <c r="AG119" i="1"/>
  <c r="AD46" i="1"/>
  <c r="AJ46" i="1" s="1"/>
  <c r="AM46" i="1" s="1"/>
  <c r="AP46" i="1" s="1"/>
  <c r="AE98" i="1"/>
  <c r="AE86" i="1"/>
  <c r="AF46" i="1"/>
  <c r="AF102" i="1"/>
  <c r="AF39" i="1"/>
  <c r="AD39" i="1"/>
  <c r="AM39" i="1" s="1"/>
  <c r="AP39" i="1" s="1"/>
  <c r="AH46" i="1"/>
  <c r="AG118" i="1"/>
  <c r="AI98" i="1"/>
  <c r="AM105" i="1"/>
  <c r="AP105" i="1" s="1"/>
  <c r="AM9" i="1"/>
  <c r="AP9" i="1" s="1"/>
  <c r="AM98" i="1"/>
  <c r="AP98" i="1" s="1"/>
  <c r="AM77" i="1"/>
  <c r="AP77" i="1" s="1"/>
  <c r="AM45" i="1"/>
  <c r="AP45" i="1" s="1"/>
  <c r="AM70" i="1"/>
  <c r="AP70" i="1" s="1"/>
  <c r="AM79" i="1"/>
  <c r="AP79" i="1" s="1"/>
  <c r="AM72" i="1"/>
  <c r="AP72" i="1" s="1"/>
  <c r="AM69" i="1"/>
  <c r="AP69" i="1" s="1"/>
  <c r="AH84" i="1"/>
  <c r="AF42" i="1"/>
  <c r="AF118" i="1"/>
  <c r="AD86" i="1"/>
  <c r="AJ86" i="1" s="1"/>
  <c r="AD66" i="1"/>
  <c r="AM66" i="1" s="1"/>
  <c r="AP66" i="1" s="1"/>
  <c r="AG59" i="1"/>
  <c r="AI66" i="1"/>
  <c r="AD84" i="1"/>
  <c r="AJ84" i="1" s="1"/>
  <c r="AE113" i="1"/>
  <c r="AE116" i="1"/>
  <c r="AD63" i="1"/>
  <c r="AD116" i="1"/>
  <c r="AJ116" i="1" s="1"/>
  <c r="AD93" i="1"/>
  <c r="AM93" i="1" s="1"/>
  <c r="AP93" i="1" s="1"/>
  <c r="AF80" i="1"/>
  <c r="AE60" i="1"/>
  <c r="AF40" i="1"/>
  <c r="AM40" i="1" s="1"/>
  <c r="AP40" i="1" s="1"/>
  <c r="AI40" i="1"/>
  <c r="AH112" i="1"/>
  <c r="AH113" i="1"/>
  <c r="AG99" i="1"/>
  <c r="AH111" i="1"/>
  <c r="AE119" i="1"/>
  <c r="AI81" i="1"/>
  <c r="AE114" i="1"/>
  <c r="AE84" i="1"/>
  <c r="AG100" i="1"/>
  <c r="AH116" i="1"/>
  <c r="AI63" i="1"/>
  <c r="AI83" i="1"/>
  <c r="AF21" i="1"/>
  <c r="AD82" i="1"/>
  <c r="AF59" i="1"/>
  <c r="AF86" i="1"/>
  <c r="AM86" i="1" s="1"/>
  <c r="AP86" i="1" s="1"/>
  <c r="AG113" i="1"/>
  <c r="AH102" i="1"/>
  <c r="AG42" i="1"/>
  <c r="AD114" i="1"/>
  <c r="AJ114" i="1" s="1"/>
  <c r="AE111" i="1"/>
  <c r="AE102" i="1"/>
  <c r="AE59" i="1"/>
  <c r="AE42" i="1"/>
  <c r="AE66" i="1"/>
  <c r="AE118" i="1"/>
  <c r="AE39" i="1"/>
  <c r="AF100" i="1"/>
  <c r="AM100" i="1" s="1"/>
  <c r="AP100" i="1" s="1"/>
  <c r="AG63" i="1"/>
  <c r="AG98" i="1"/>
  <c r="AG66" i="1"/>
  <c r="AG86" i="1"/>
  <c r="AG39" i="1"/>
  <c r="AG84" i="1"/>
  <c r="AI111" i="1"/>
  <c r="AH119" i="1"/>
  <c r="AH81" i="1"/>
  <c r="AI104" i="1"/>
  <c r="AF45" i="1"/>
  <c r="AH76" i="1"/>
  <c r="AH49" i="1"/>
  <c r="AI47" i="1"/>
  <c r="AF17" i="1"/>
  <c r="AH114" i="1"/>
  <c r="AF113" i="1"/>
  <c r="AM113" i="1" s="1"/>
  <c r="AP113" i="1" s="1"/>
  <c r="AH100" i="1"/>
  <c r="AG116" i="1"/>
  <c r="AM116" i="1" s="1"/>
  <c r="AP116" i="1" s="1"/>
  <c r="AH63" i="1"/>
  <c r="AH83" i="1"/>
  <c r="AH21" i="1"/>
  <c r="AH99" i="1"/>
  <c r="AH87" i="1"/>
  <c r="AH78" i="1"/>
  <c r="AH94" i="1"/>
  <c r="AH7" i="1"/>
  <c r="AH95" i="1"/>
  <c r="AI107" i="1"/>
  <c r="AJ56" i="1"/>
  <c r="AJ79" i="1"/>
  <c r="AJ60" i="1"/>
  <c r="AJ67" i="1"/>
  <c r="AJ101" i="1"/>
  <c r="AJ69" i="1"/>
  <c r="AJ44" i="1"/>
  <c r="AJ64" i="1"/>
  <c r="AJ19" i="1"/>
  <c r="AJ105" i="1"/>
  <c r="AJ78" i="1"/>
  <c r="AJ103" i="1"/>
  <c r="AJ87" i="1"/>
  <c r="AJ107" i="1"/>
  <c r="AJ70" i="1"/>
  <c r="AJ11" i="1"/>
  <c r="AJ29" i="1"/>
  <c r="AJ25" i="1"/>
  <c r="AJ9" i="1"/>
  <c r="AJ98" i="1"/>
  <c r="AJ53" i="1"/>
  <c r="AJ45" i="1"/>
  <c r="AJ117" i="1"/>
  <c r="AJ72" i="1"/>
  <c r="AJ28" i="1"/>
  <c r="AJ58" i="1"/>
  <c r="AJ39" i="1"/>
  <c r="AJ77" i="1"/>
  <c r="AH80" i="1"/>
  <c r="AD49" i="1"/>
  <c r="AM49" i="1" s="1"/>
  <c r="AP49" i="1" s="1"/>
  <c r="AD94" i="1"/>
  <c r="AM94" i="1" s="1"/>
  <c r="AP94" i="1" s="1"/>
  <c r="AD88" i="1"/>
  <c r="AJ88" i="1" s="1"/>
  <c r="AD100" i="1"/>
  <c r="AJ100" i="1" s="1"/>
  <c r="AD112" i="1"/>
  <c r="AJ112" i="1" s="1"/>
  <c r="AD92" i="1"/>
  <c r="AM92" i="1" s="1"/>
  <c r="AP92" i="1" s="1"/>
  <c r="AD83" i="1"/>
  <c r="AM83" i="1" s="1"/>
  <c r="AP83" i="1" s="1"/>
  <c r="AD119" i="1"/>
  <c r="AM119" i="1" s="1"/>
  <c r="AP119" i="1" s="1"/>
  <c r="AE87" i="1"/>
  <c r="AE83" i="1"/>
  <c r="AE63" i="1"/>
  <c r="AE99" i="1"/>
  <c r="AD20" i="1"/>
  <c r="AM20" i="1" s="1"/>
  <c r="AP20" i="1" s="1"/>
  <c r="AE81" i="1"/>
  <c r="AE104" i="1"/>
  <c r="AE21" i="1"/>
  <c r="AE49" i="1"/>
  <c r="AE47" i="1"/>
  <c r="AE76" i="1"/>
  <c r="AE100" i="1"/>
  <c r="AD99" i="1"/>
  <c r="AJ99" i="1" s="1"/>
  <c r="AM99" i="1" s="1"/>
  <c r="AP99" i="1" s="1"/>
  <c r="AE40" i="1"/>
  <c r="AE112" i="1"/>
  <c r="AE108" i="1"/>
  <c r="AF78" i="1"/>
  <c r="AF119" i="1"/>
  <c r="AF95" i="1"/>
  <c r="AM95" i="1" s="1"/>
  <c r="AP95" i="1" s="1"/>
  <c r="AF63" i="1"/>
  <c r="AF99" i="1"/>
  <c r="AF20" i="1"/>
  <c r="AF81" i="1"/>
  <c r="AF93" i="1"/>
  <c r="AE52" i="1"/>
  <c r="AE48" i="1"/>
  <c r="AF12" i="1"/>
  <c r="AF8" i="1"/>
  <c r="AF92" i="1"/>
  <c r="AF60" i="1"/>
  <c r="AF84" i="1"/>
  <c r="AM84" i="1" s="1"/>
  <c r="AP84" i="1" s="1"/>
  <c r="AF116" i="1"/>
  <c r="AD7" i="1"/>
  <c r="AM7" i="1" s="1"/>
  <c r="AP7" i="1" s="1"/>
  <c r="AG85" i="1"/>
  <c r="AG40" i="1"/>
  <c r="AG88" i="1"/>
  <c r="AG101" i="1"/>
  <c r="AG60" i="1"/>
  <c r="AG87" i="1"/>
  <c r="AG83" i="1"/>
  <c r="AG7" i="1"/>
  <c r="AG94" i="1"/>
  <c r="AF47" i="1"/>
  <c r="AM47" i="1" s="1"/>
  <c r="AP47" i="1" s="1"/>
  <c r="AF111" i="1"/>
  <c r="AM111" i="1" s="1"/>
  <c r="AP111" i="1" s="1"/>
  <c r="AF108" i="1"/>
  <c r="AM108" i="1" s="1"/>
  <c r="AP108" i="1" s="1"/>
  <c r="AG81" i="1"/>
  <c r="AG104" i="1"/>
  <c r="AG21" i="1"/>
  <c r="AG49" i="1"/>
  <c r="AH104" i="1"/>
  <c r="AH93" i="1"/>
  <c r="AH92" i="1"/>
  <c r="AH20" i="1"/>
  <c r="AH47" i="1"/>
  <c r="AH85" i="1"/>
  <c r="AH40" i="1"/>
  <c r="AI101" i="1"/>
  <c r="AD111" i="1"/>
  <c r="AJ111" i="1" s="1"/>
  <c r="AE93" i="1"/>
  <c r="AG112" i="1"/>
  <c r="AG93" i="1"/>
  <c r="AF16" i="1"/>
  <c r="AF112" i="1"/>
  <c r="AM112" i="1" s="1"/>
  <c r="AP112" i="1" s="1"/>
  <c r="AH82" i="1"/>
  <c r="AE82" i="1"/>
  <c r="AG114" i="1"/>
  <c r="AF82" i="1"/>
  <c r="AF114" i="1"/>
  <c r="AM114" i="1" s="1"/>
  <c r="AP114" i="1" s="1"/>
  <c r="AG82" i="1"/>
  <c r="AI45" i="1"/>
  <c r="AI49" i="1"/>
  <c r="AI17" i="1"/>
  <c r="AM17" i="1" s="1"/>
  <c r="AP17" i="1" s="1"/>
  <c r="AI29" i="1"/>
  <c r="AI96" i="1"/>
  <c r="AD96" i="1"/>
  <c r="AM96" i="1" s="1"/>
  <c r="AP96" i="1" s="1"/>
  <c r="AI113" i="1"/>
  <c r="AD113" i="1"/>
  <c r="AJ113" i="1" s="1"/>
  <c r="AI12" i="1"/>
  <c r="AD12" i="1"/>
  <c r="AM12" i="1" s="1"/>
  <c r="AP12" i="1" s="1"/>
  <c r="AI8" i="1"/>
  <c r="AD8" i="1"/>
  <c r="AM8" i="1" s="1"/>
  <c r="AP8" i="1" s="1"/>
  <c r="AI48" i="1"/>
  <c r="AD48" i="1"/>
  <c r="AI52" i="1"/>
  <c r="AD52" i="1"/>
  <c r="AM52" i="1" s="1"/>
  <c r="AP52" i="1" s="1"/>
  <c r="AI76" i="1"/>
  <c r="AD76" i="1"/>
  <c r="AM76" i="1" s="1"/>
  <c r="AP76" i="1" s="1"/>
  <c r="AI84" i="1"/>
  <c r="AI100" i="1"/>
  <c r="AI116" i="1"/>
  <c r="AI21" i="1"/>
  <c r="AI16" i="1"/>
  <c r="AD16" i="1"/>
  <c r="AM16" i="1" s="1"/>
  <c r="AP16" i="1" s="1"/>
  <c r="AI59" i="1"/>
  <c r="AD59" i="1"/>
  <c r="AM59" i="1" s="1"/>
  <c r="AP59" i="1" s="1"/>
  <c r="AI102" i="1"/>
  <c r="AD102" i="1"/>
  <c r="AM102" i="1" s="1"/>
  <c r="AP102" i="1" s="1"/>
  <c r="AI118" i="1"/>
  <c r="AD118" i="1"/>
  <c r="AI42" i="1"/>
  <c r="AD42" i="1"/>
  <c r="AM42" i="1" s="1"/>
  <c r="AP42" i="1" s="1"/>
  <c r="AI110" i="1"/>
  <c r="AD110" i="1"/>
  <c r="AM110" i="1" s="1"/>
  <c r="AP110" i="1" s="1"/>
  <c r="AI71" i="1"/>
  <c r="AD71" i="1"/>
  <c r="AM71" i="1" s="1"/>
  <c r="AP71" i="1" s="1"/>
  <c r="AF96" i="1"/>
  <c r="AH96" i="1"/>
  <c r="AD80" i="1"/>
  <c r="AM80" i="1" s="1"/>
  <c r="AP80" i="1" s="1"/>
  <c r="AE80" i="1"/>
  <c r="AE96" i="1"/>
  <c r="AE16" i="1"/>
  <c r="AG80" i="1"/>
  <c r="AG96" i="1"/>
  <c r="AG16" i="1"/>
  <c r="AD95" i="1"/>
  <c r="AJ95" i="1" s="1"/>
  <c r="AI2" i="1"/>
  <c r="AG10" i="1"/>
  <c r="AH10" i="1"/>
  <c r="AG4" i="1"/>
  <c r="AH4" i="1"/>
  <c r="AH2" i="1"/>
  <c r="AG2" i="1"/>
  <c r="AF4" i="1"/>
  <c r="AF2" i="1"/>
  <c r="AE10" i="1"/>
  <c r="AF10" i="1"/>
  <c r="AE2" i="1"/>
  <c r="AD10" i="1"/>
  <c r="AM10" i="1" s="1"/>
  <c r="AP10" i="1" s="1"/>
  <c r="AD2" i="1"/>
  <c r="AJ2" i="1" s="1"/>
  <c r="AQ7" i="1" l="1"/>
  <c r="AQ8" i="1" s="1"/>
  <c r="AQ9" i="1" s="1"/>
  <c r="AQ10" i="1" s="1"/>
  <c r="AQ11" i="1" s="1"/>
  <c r="AQ12" i="1" s="1"/>
  <c r="AQ13" i="1" s="1"/>
  <c r="AQ14" i="1" s="1"/>
  <c r="AQ15" i="1" s="1"/>
  <c r="AQ16" i="1" s="1"/>
  <c r="AQ17" i="1" s="1"/>
  <c r="AQ18" i="1" s="1"/>
  <c r="AQ19" i="1" s="1"/>
  <c r="AQ20" i="1" s="1"/>
  <c r="AQ21" i="1" s="1"/>
  <c r="AQ22" i="1" s="1"/>
  <c r="AQ23" i="1" s="1"/>
  <c r="AQ24" i="1" s="1"/>
  <c r="AQ25" i="1" s="1"/>
  <c r="AQ26" i="1" s="1"/>
  <c r="AQ27" i="1" s="1"/>
  <c r="AQ28" i="1" s="1"/>
  <c r="AQ29" i="1" s="1"/>
  <c r="AQ30" i="1" s="1"/>
  <c r="AQ31" i="1" s="1"/>
  <c r="AQ32" i="1" s="1"/>
  <c r="AQ33" i="1" s="1"/>
  <c r="AQ34" i="1" s="1"/>
  <c r="AQ35" i="1" s="1"/>
  <c r="AQ36" i="1" s="1"/>
  <c r="AQ37" i="1" s="1"/>
  <c r="AQ38" i="1" s="1"/>
  <c r="AQ39" i="1" s="1"/>
  <c r="AQ40" i="1" s="1"/>
  <c r="AQ41" i="1" s="1"/>
  <c r="AQ42" i="1" s="1"/>
  <c r="AQ43" i="1" s="1"/>
  <c r="AQ44" i="1" s="1"/>
  <c r="AQ45" i="1" s="1"/>
  <c r="AQ46" i="1" s="1"/>
  <c r="AQ47" i="1" s="1"/>
  <c r="AJ82" i="1"/>
  <c r="AM82" i="1"/>
  <c r="AP82" i="1" s="1"/>
  <c r="AJ63" i="1"/>
  <c r="AM63" i="1"/>
  <c r="AP63" i="1" s="1"/>
  <c r="AM118" i="1"/>
  <c r="AP118" i="1" s="1"/>
  <c r="AM48" i="1"/>
  <c r="AP48" i="1" s="1"/>
  <c r="AJ66" i="1"/>
  <c r="AJ93" i="1"/>
  <c r="AJ10" i="1"/>
  <c r="AJ80" i="1"/>
  <c r="AJ119" i="1"/>
  <c r="AJ92" i="1"/>
  <c r="AJ94" i="1"/>
  <c r="AJ71" i="1"/>
  <c r="AJ110" i="1"/>
  <c r="AJ42" i="1"/>
  <c r="AJ118" i="1"/>
  <c r="AJ102" i="1"/>
  <c r="AJ59" i="1"/>
  <c r="AJ16" i="1"/>
  <c r="AJ76" i="1"/>
  <c r="AJ52" i="1"/>
  <c r="AJ48" i="1"/>
  <c r="AJ8" i="1"/>
  <c r="AJ12" i="1"/>
  <c r="AJ96" i="1"/>
  <c r="AJ7" i="1"/>
  <c r="AJ20" i="1"/>
  <c r="AJ83" i="1"/>
  <c r="AJ49" i="1"/>
  <c r="AQ48" i="1" l="1"/>
  <c r="AQ49" i="1" s="1"/>
  <c r="AQ50" i="1" s="1"/>
  <c r="AQ51" i="1" s="1"/>
  <c r="AQ52" i="1" s="1"/>
  <c r="AQ53" i="1" s="1"/>
  <c r="AQ54" i="1" s="1"/>
  <c r="AQ55" i="1" s="1"/>
  <c r="AQ56" i="1" s="1"/>
  <c r="AQ57" i="1" s="1"/>
  <c r="AQ58" i="1" s="1"/>
  <c r="AQ59" i="1" s="1"/>
  <c r="AQ60" i="1" s="1"/>
  <c r="AQ61" i="1" s="1"/>
  <c r="AQ62" i="1" s="1"/>
  <c r="AQ63" i="1" s="1"/>
  <c r="AQ64" i="1" s="1"/>
  <c r="AQ65" i="1" s="1"/>
  <c r="AQ66" i="1" s="1"/>
  <c r="AQ67" i="1" s="1"/>
  <c r="AQ68" i="1" s="1"/>
  <c r="AQ69" i="1" s="1"/>
  <c r="AQ70" i="1" s="1"/>
  <c r="AQ71" i="1" s="1"/>
  <c r="AQ72" i="1" s="1"/>
  <c r="AQ73" i="1" s="1"/>
  <c r="AQ74" i="1" s="1"/>
  <c r="AQ75" i="1" s="1"/>
  <c r="AQ76" i="1" s="1"/>
  <c r="AQ77" i="1" s="1"/>
  <c r="AQ78" i="1" s="1"/>
  <c r="AQ79" i="1" s="1"/>
  <c r="AQ80" i="1" s="1"/>
  <c r="AQ81" i="1" s="1"/>
  <c r="AQ82" i="1" s="1"/>
  <c r="AQ83" i="1" s="1"/>
  <c r="AQ84" i="1" s="1"/>
  <c r="AQ85" i="1" s="1"/>
  <c r="AQ86" i="1" s="1"/>
  <c r="AQ87" i="1" s="1"/>
  <c r="AQ88" i="1" s="1"/>
  <c r="AQ89" i="1" s="1"/>
  <c r="AQ90" i="1" s="1"/>
  <c r="AQ91" i="1" s="1"/>
  <c r="AQ92" i="1" s="1"/>
  <c r="AQ93" i="1" s="1"/>
  <c r="AQ94" i="1" s="1"/>
  <c r="AQ95" i="1" s="1"/>
  <c r="AQ96" i="1" s="1"/>
  <c r="AQ97" i="1" s="1"/>
  <c r="AQ98" i="1" s="1"/>
  <c r="AQ99" i="1" s="1"/>
  <c r="AQ100" i="1" s="1"/>
  <c r="AQ101" i="1" s="1"/>
  <c r="AQ102" i="1" s="1"/>
  <c r="AQ103" i="1" s="1"/>
  <c r="AQ104" i="1" s="1"/>
  <c r="AQ105" i="1" s="1"/>
  <c r="AQ106" i="1" s="1"/>
  <c r="AQ107" i="1" s="1"/>
  <c r="AQ108" i="1" s="1"/>
  <c r="AQ109" i="1" s="1"/>
  <c r="AQ110" i="1" s="1"/>
  <c r="AQ111" i="1" s="1"/>
  <c r="AQ112" i="1" s="1"/>
  <c r="AQ113" i="1" s="1"/>
  <c r="AQ114" i="1" s="1"/>
  <c r="AQ115" i="1" s="1"/>
  <c r="AQ116" i="1" s="1"/>
  <c r="AQ117" i="1" s="1"/>
  <c r="AQ118" i="1" s="1"/>
  <c r="AQ119" i="1" s="1"/>
</calcChain>
</file>

<file path=xl/sharedStrings.xml><?xml version="1.0" encoding="utf-8"?>
<sst xmlns="http://schemas.openxmlformats.org/spreadsheetml/2006/main" count="33579" uniqueCount="1102">
  <si>
    <t>Match:</t>
  </si>
  <si>
    <t>Date:</t>
  </si>
  <si>
    <t>Tournamant:</t>
  </si>
  <si>
    <t>Our Tip:</t>
  </si>
  <si>
    <t>N/A</t>
  </si>
  <si>
    <t>ATP Miami 2014</t>
  </si>
  <si>
    <t>Odds:</t>
  </si>
  <si>
    <t>2/1</t>
  </si>
  <si>
    <t>Edouard Roger-Vasselin v Marin Cilic</t>
  </si>
  <si>
    <t>Bryan/Bryan v Fleming/Hutchins</t>
  </si>
  <si>
    <t>Bryan/Bryan 2-1 (Set Betting)</t>
  </si>
  <si>
    <t>10/3</t>
  </si>
  <si>
    <t>Maria Sharapova v Lucie Safarova</t>
  </si>
  <si>
    <t>WTA Miami 2014</t>
  </si>
  <si>
    <t>6/5</t>
  </si>
  <si>
    <t>John Isner v Donald Young</t>
  </si>
  <si>
    <t>John Isner (Match Winner)</t>
  </si>
  <si>
    <t>1/6</t>
  </si>
  <si>
    <t>Grigor Dimitrov v Kei Nishikori</t>
  </si>
  <si>
    <t>Kei Nishikori 2-0 (Set Betting)</t>
  </si>
  <si>
    <t>12/5</t>
  </si>
  <si>
    <t>Roger Federer v Richard Gasquet</t>
  </si>
  <si>
    <t>Roger Federer 2-0 (Set Betting)</t>
  </si>
  <si>
    <t>1/3</t>
  </si>
  <si>
    <t>Rafael Nadal v Fabio Fognini</t>
  </si>
  <si>
    <t>Rafael Nadal 2-0 (Set Betting)</t>
  </si>
  <si>
    <t>1/5</t>
  </si>
  <si>
    <t xml:space="preserve">Andy Murray v Novak Djokovic </t>
  </si>
  <si>
    <t>Novak Djokovic (Match Winner)</t>
  </si>
  <si>
    <t>2/7</t>
  </si>
  <si>
    <t>Roger Federer v Kei Nishikori</t>
  </si>
  <si>
    <t>Roger Federer (Match Winner)</t>
  </si>
  <si>
    <t>1/7</t>
  </si>
  <si>
    <t>Rafael Nadal v Milos Raonic</t>
  </si>
  <si>
    <t>Rafael Nadal (Match Winner)</t>
  </si>
  <si>
    <t>1/10</t>
  </si>
  <si>
    <t>Serena Williams v Maria Sharapova</t>
  </si>
  <si>
    <t>Serena Williams (Match Winner)</t>
  </si>
  <si>
    <t>11/4</t>
  </si>
  <si>
    <t>Bryan/Bryan v Llodra/Mahut</t>
  </si>
  <si>
    <t>Berdych v Dolgopolov</t>
  </si>
  <si>
    <t>Tomas Berdych (Match Winner)</t>
  </si>
  <si>
    <t>2/5</t>
  </si>
  <si>
    <t>Novak Djokovic v Kei Nishikori</t>
  </si>
  <si>
    <t>1/8</t>
  </si>
  <si>
    <t>Berdych v Nadal</t>
  </si>
  <si>
    <t>5/2</t>
  </si>
  <si>
    <t xml:space="preserve">Hingis/Lisicki v Black/Mirza </t>
  </si>
  <si>
    <t>Hingis/Lisicki (Match Winner)</t>
  </si>
  <si>
    <t xml:space="preserve">7/4 </t>
  </si>
  <si>
    <t>Nadal v Djokovic</t>
  </si>
  <si>
    <t>8/11</t>
  </si>
  <si>
    <t>2/9</t>
  </si>
  <si>
    <t>Bryan/Bryan v Cabal/Farah</t>
  </si>
  <si>
    <t>Bryan/Bryan (Match Winner)</t>
  </si>
  <si>
    <t>ATP Monte Carlo 2014</t>
  </si>
  <si>
    <t>Rafael Nadal (Outright Winner)</t>
  </si>
  <si>
    <t>ATP Houston 2014</t>
  </si>
  <si>
    <t>John Isner (Outright Winner)</t>
  </si>
  <si>
    <t>3/1</t>
  </si>
  <si>
    <t>WTA Katowice 2014</t>
  </si>
  <si>
    <t>Agnieszka Radwanska (Outright Winner)</t>
  </si>
  <si>
    <t>1/1</t>
  </si>
  <si>
    <t xml:space="preserve">Lopez v Gonzalez </t>
  </si>
  <si>
    <t>Lopez (Match Winner)</t>
  </si>
  <si>
    <t>4/9</t>
  </si>
  <si>
    <t>Marrero/Verdasco v Bryan/Bryan</t>
  </si>
  <si>
    <t>Marrero/Verdaco (Match Winner)</t>
  </si>
  <si>
    <t>Cornet v Giorgi</t>
  </si>
  <si>
    <t>Cornet (Match Winner)</t>
  </si>
  <si>
    <t>10/11</t>
  </si>
  <si>
    <t>Dimitrov v Granollers</t>
  </si>
  <si>
    <t>Dimitrov (Match Winner)</t>
  </si>
  <si>
    <t>Federer v Wawrinka</t>
  </si>
  <si>
    <t>Wawrinka (Match Winner)</t>
  </si>
  <si>
    <t>11/10</t>
  </si>
  <si>
    <t>ATP Barcelona 2014</t>
  </si>
  <si>
    <t>1/2</t>
  </si>
  <si>
    <t>WTA Stuttgart 2014</t>
  </si>
  <si>
    <t>Simona Halep (Outright Winner)</t>
  </si>
  <si>
    <t>6/1</t>
  </si>
  <si>
    <t>ATP Bucharest 2014</t>
  </si>
  <si>
    <t>Grigor Dimitrov (Outright Winner)</t>
  </si>
  <si>
    <t>ATP Dusseldorf 2014</t>
  </si>
  <si>
    <t>Philipp Kohlschreiber (Outright Winner)</t>
  </si>
  <si>
    <t>ATP Nice 2014</t>
  </si>
  <si>
    <t>Ernests Gulblis (Outright Winner)</t>
  </si>
  <si>
    <t>7/2</t>
  </si>
  <si>
    <t>n/a</t>
  </si>
  <si>
    <t>WTA Nurnberg 2014</t>
  </si>
  <si>
    <t>Eugenie Bouchard (Outright Winner)</t>
  </si>
  <si>
    <t>10/1</t>
  </si>
  <si>
    <t>Djokovic v Nadal</t>
  </si>
  <si>
    <t>ATP Rome 2014</t>
  </si>
  <si>
    <t>13/10</t>
  </si>
  <si>
    <t>Novak Djokovic (Outright Winner)</t>
  </si>
  <si>
    <t>WTA Rome 2014</t>
  </si>
  <si>
    <t>Serena Williams (Outright Winner)</t>
  </si>
  <si>
    <t>9/4</t>
  </si>
  <si>
    <t>Milos Raonic v Jiri Vesely</t>
  </si>
  <si>
    <t>Milos Raonic (Match Winner)</t>
  </si>
  <si>
    <t>Novak Djokovic v Philipp Kohlschreiber</t>
  </si>
  <si>
    <t>Tomas Berdych v Dmitry Tursunov</t>
  </si>
  <si>
    <t>Tomas Berdych 2-0 (Set Betting)</t>
  </si>
  <si>
    <t>Jelena Jankovic v Svetlana Kuznetsova</t>
  </si>
  <si>
    <t>Jelena Jankovic (Match Winner)</t>
  </si>
  <si>
    <t xml:space="preserve">Jeremy Chardy v Milos Raonic </t>
  </si>
  <si>
    <t>Tommy Haas v Grigor Dimitrov</t>
  </si>
  <si>
    <t>Grigor Dimitrov (Match Winner)</t>
  </si>
  <si>
    <t>David Ferrer v Novak Djokovic</t>
  </si>
  <si>
    <t>Novak Djokovic 2-1 (Set Betting)</t>
  </si>
  <si>
    <t>Rafael Nadal v Andy Murray</t>
  </si>
  <si>
    <t>Serena Williams v Sara Errani</t>
  </si>
  <si>
    <t>Serena Williams 2-0 (Set Betting)</t>
  </si>
  <si>
    <t xml:space="preserve">Rafael Nadal v Novak Djokovic </t>
  </si>
  <si>
    <t xml:space="preserve">ATP Dusseldorf 2014 </t>
  </si>
  <si>
    <t>Philipp Kohlscreiber (Outright Winner)</t>
  </si>
  <si>
    <t>Ernests Gulbis  (Outright Winner)</t>
  </si>
  <si>
    <t xml:space="preserve">Ernests Gulbis v Dmitry Tursunov </t>
  </si>
  <si>
    <t>Ernests Gulbis 2-0 (Set Betting)</t>
  </si>
  <si>
    <t>Leonardo Mayer v Albert Montanes</t>
  </si>
  <si>
    <t>Leonardo Mayer (Match Winner)</t>
  </si>
  <si>
    <t>French Open (Roland Garros) 2014</t>
  </si>
  <si>
    <t>French Open 2014 (Women's Singles)</t>
  </si>
  <si>
    <t>Philipp Kohlschreiber v Pere Riba</t>
  </si>
  <si>
    <t>Kohlschreiber 3-0 (Set Betting)</t>
  </si>
  <si>
    <t xml:space="preserve">Jeremy Chardy v Novak Djokovic </t>
  </si>
  <si>
    <t xml:space="preserve">Novak Djokovic 3-0  (Set Betting) </t>
  </si>
  <si>
    <t xml:space="preserve">Milos Raonic v Jiri Vesely </t>
  </si>
  <si>
    <t>Rafael Nadal v David Ferrer</t>
  </si>
  <si>
    <t xml:space="preserve">Rafael Nadal 3-1 (Set Betting) </t>
  </si>
  <si>
    <t xml:space="preserve">Andy Murray v Gael Monfils </t>
  </si>
  <si>
    <t>Andy Murray (Match Winner)</t>
  </si>
  <si>
    <t>Wimbledon 2014 Men's Singles</t>
  </si>
  <si>
    <t xml:space="preserve">Wimbledon 2014 Women's Singles </t>
  </si>
  <si>
    <t xml:space="preserve">Eugenie Bouchard (Outright Winner) </t>
  </si>
  <si>
    <t>Feliciano Lopez 2-1 (Set Betting)</t>
  </si>
  <si>
    <t xml:space="preserve">Stanislas Wawrinka v Grigor Dimitrov </t>
  </si>
  <si>
    <t>Andrey Golubev v Bernard Tomic</t>
  </si>
  <si>
    <t>Donald Young v James Ward</t>
  </si>
  <si>
    <t>James Ward (Match Winner)</t>
  </si>
  <si>
    <t>Richard Gasquet v Martin Klizan</t>
  </si>
  <si>
    <t>Martin Klizan (Match Winner)</t>
  </si>
  <si>
    <t>Bautista Agut (Match Winner)</t>
  </si>
  <si>
    <t>Feliciano Lopez v Richard Gasquet</t>
  </si>
  <si>
    <t xml:space="preserve">Petra Kvitova v Mona Barthel </t>
  </si>
  <si>
    <t>Petran Kvitova 2-1 (Set Betting)</t>
  </si>
  <si>
    <t>Rafael Nadal v Lukas Rosol</t>
  </si>
  <si>
    <t>Tommy Robredo v Roger Federer</t>
  </si>
  <si>
    <t xml:space="preserve">Roger Federer 3-0 (Set Betting) </t>
  </si>
  <si>
    <t>Stanislas Wawrinka v Feliciano Lopez</t>
  </si>
  <si>
    <t xml:space="preserve">Wawrinka 3-1 (Set Betting) </t>
  </si>
  <si>
    <t>Pablo Cuevas (Outright Winner)</t>
  </si>
  <si>
    <t xml:space="preserve">Seppi v Cuevas </t>
  </si>
  <si>
    <t>Cuevas 2-0 (Set Betting)</t>
  </si>
  <si>
    <t>Fernando Verdasco 2-1 (Set Betting)</t>
  </si>
  <si>
    <t xml:space="preserve">Bellucci v Monaco </t>
  </si>
  <si>
    <t>Monaco 2-0 (Set Betting)</t>
  </si>
  <si>
    <t>Andujar v Granollers</t>
  </si>
  <si>
    <t>Andujar 2-0 (Set Betting)</t>
  </si>
  <si>
    <t>Dudi Sela v Vasek Pospisil</t>
  </si>
  <si>
    <t>Sela (Match Winner)</t>
  </si>
  <si>
    <t>Ricardas Berankis v Kyle Edmund</t>
  </si>
  <si>
    <t>Berankis (Match Winner)</t>
  </si>
  <si>
    <t>John Isner v Dudi Sela</t>
  </si>
  <si>
    <t>Fabio Fognini v Pablo Cuevas</t>
  </si>
  <si>
    <t>Pablo Cuevas (Match Winner)</t>
  </si>
  <si>
    <t>Marin Cilic v Tommy Robredo</t>
  </si>
  <si>
    <t>Marin Cilic -3 (Games Handicap)</t>
  </si>
  <si>
    <t>Svetlana Kuznetsova v Polana Hercog</t>
  </si>
  <si>
    <t>Kuznetsova -2.5 (Games Handicap)</t>
  </si>
  <si>
    <t>Kurumi Nara v Madison Keys</t>
  </si>
  <si>
    <t>Madison Keys -4.5 (Games Handicap)</t>
  </si>
  <si>
    <t>Vesely v Thiem</t>
  </si>
  <si>
    <t>Vesely (Match Winner)</t>
  </si>
  <si>
    <t>Monaco v Golubev</t>
  </si>
  <si>
    <t>Monaco -3.5 (Games Handicap)</t>
  </si>
  <si>
    <t>Sock v Berrer</t>
  </si>
  <si>
    <t>Sock -3.5 (Games Handicap)</t>
  </si>
  <si>
    <t>Lorenzi v Haase</t>
  </si>
  <si>
    <t>4/5</t>
  </si>
  <si>
    <t>14/5</t>
  </si>
  <si>
    <t>6/4</t>
  </si>
  <si>
    <t>4/11</t>
  </si>
  <si>
    <t>5/4</t>
  </si>
  <si>
    <t>4/6</t>
  </si>
  <si>
    <t xml:space="preserve">4/9 </t>
  </si>
  <si>
    <t xml:space="preserve">11/4 </t>
  </si>
  <si>
    <t xml:space="preserve">6/4 </t>
  </si>
  <si>
    <t xml:space="preserve">6/5 </t>
  </si>
  <si>
    <t xml:space="preserve">2/1 </t>
  </si>
  <si>
    <t xml:space="preserve">4/7 </t>
  </si>
  <si>
    <t xml:space="preserve">4/1 </t>
  </si>
  <si>
    <t xml:space="preserve">14/1 </t>
  </si>
  <si>
    <t>9/1</t>
  </si>
  <si>
    <t>7/4</t>
  </si>
  <si>
    <t xml:space="preserve">5/2 </t>
  </si>
  <si>
    <t xml:space="preserve">2/7 </t>
  </si>
  <si>
    <t>27/20</t>
  </si>
  <si>
    <t xml:space="preserve">5/4 </t>
  </si>
  <si>
    <t xml:space="preserve">5/6 </t>
  </si>
  <si>
    <t>Novak Djokovic -5.5 (Games Handicap)</t>
  </si>
  <si>
    <t>ATP Atlanta</t>
  </si>
  <si>
    <t xml:space="preserve">Cuevas v Robredo </t>
  </si>
  <si>
    <t>ATP Umag</t>
  </si>
  <si>
    <t>Cuevas (Match Winner)</t>
  </si>
  <si>
    <t>Isner v Sela</t>
  </si>
  <si>
    <t xml:space="preserve">Isner (Match Winner) </t>
  </si>
  <si>
    <t>Kohlschreiber v Goffin</t>
  </si>
  <si>
    <t xml:space="preserve">11/8 </t>
  </si>
  <si>
    <t>Ramos v Gonzalez</t>
  </si>
  <si>
    <t>Nieminem (Match Winner)</t>
  </si>
  <si>
    <t>Lorenzi v Andujar</t>
  </si>
  <si>
    <t>Andujar -2.5 (Games Handicap)</t>
  </si>
  <si>
    <t>Berdych v Ginepri</t>
  </si>
  <si>
    <t>ATP Washington</t>
  </si>
  <si>
    <t>Berdych -1.5 (Set Handicap)</t>
  </si>
  <si>
    <t>3/10</t>
  </si>
  <si>
    <t>Sock v Raonic</t>
  </si>
  <si>
    <t>Ram v Pospisil</t>
  </si>
  <si>
    <t>Pospisil -3.5 (Games Handicap)</t>
  </si>
  <si>
    <t>King v McHale</t>
  </si>
  <si>
    <t>WTA Washington</t>
  </si>
  <si>
    <t>McHale -1.5 (Set Handicap)</t>
  </si>
  <si>
    <t>Granollers v Schwartzman</t>
  </si>
  <si>
    <t>Granollers (Match Winner)</t>
  </si>
  <si>
    <t>4/7</t>
  </si>
  <si>
    <t xml:space="preserve">Rosol v Gonzalez </t>
  </si>
  <si>
    <t>Rosol 2-0 (Set Betting)</t>
  </si>
  <si>
    <t>Sela v Gasquet</t>
  </si>
  <si>
    <t>Sela +3.5 (Games Handicap)</t>
  </si>
  <si>
    <t>5/6</t>
  </si>
  <si>
    <t>Anderson v Jaziri</t>
  </si>
  <si>
    <t>Anderson 2-0 (Set Betting)</t>
  </si>
  <si>
    <t>8/15</t>
  </si>
  <si>
    <t>Klein v Bozoljac</t>
  </si>
  <si>
    <t>Challenger Tour 2014</t>
  </si>
  <si>
    <t>Klein (Match Winner)</t>
  </si>
  <si>
    <t>15/8</t>
  </si>
  <si>
    <t>Azarenka v Williams</t>
  </si>
  <si>
    <t>WTA Stanford</t>
  </si>
  <si>
    <t>Azarenka (Match Winner)</t>
  </si>
  <si>
    <t>Pospisil v Berdych</t>
  </si>
  <si>
    <t>Pospisil +4.5 (Games Handicap)</t>
  </si>
  <si>
    <t>Monaco v Seppi</t>
  </si>
  <si>
    <t>Monaco -2.5 (Games Handicap)</t>
  </si>
  <si>
    <t>Raonic v Hewitt</t>
  </si>
  <si>
    <t>Raonic (Match Winner)</t>
  </si>
  <si>
    <t>Anderson v Young</t>
  </si>
  <si>
    <t>Anderson -2.5 (Games Handicap)</t>
  </si>
  <si>
    <t>Raonic v Johnson</t>
  </si>
  <si>
    <t>Johnson +2.5 (Games Handicap)</t>
  </si>
  <si>
    <t>Nishikori v Gasquet</t>
  </si>
  <si>
    <t>Kei Nishikori -1.5 (Games Handicap)</t>
  </si>
  <si>
    <t>Pospisil v Giraldo</t>
  </si>
  <si>
    <t>Pospisil -1.5 (Games Handicap)</t>
  </si>
  <si>
    <t>Williams v Ivanovic</t>
  </si>
  <si>
    <t>Ana Ivanovic +4.5 (Games Handicap)</t>
  </si>
  <si>
    <t>Monaco v Thiem</t>
  </si>
  <si>
    <t>Over 24 (Total Games)</t>
  </si>
  <si>
    <t>Thiem v Goffin</t>
  </si>
  <si>
    <t>Thiem (Match Winner)</t>
  </si>
  <si>
    <t xml:space="preserve">Raonic v Young </t>
  </si>
  <si>
    <t>Raonic 2-0 (Set Betting)</t>
  </si>
  <si>
    <t>Gasquet v Pospisil</t>
  </si>
  <si>
    <t>Gasquet (Match Winner)</t>
  </si>
  <si>
    <t>WTA</t>
  </si>
  <si>
    <t>Location</t>
  </si>
  <si>
    <t>Tournament</t>
  </si>
  <si>
    <t>Date</t>
  </si>
  <si>
    <t>Tier</t>
  </si>
  <si>
    <t>Court</t>
  </si>
  <si>
    <t>Surface</t>
  </si>
  <si>
    <t>Round</t>
  </si>
  <si>
    <t>Best of</t>
  </si>
  <si>
    <t>Winner</t>
  </si>
  <si>
    <t>Loser</t>
  </si>
  <si>
    <t>WRank</t>
  </si>
  <si>
    <t>LRank</t>
  </si>
  <si>
    <t>WPts</t>
  </si>
  <si>
    <t>LPts</t>
  </si>
  <si>
    <t>W1</t>
  </si>
  <si>
    <t>L1</t>
  </si>
  <si>
    <t>W2</t>
  </si>
  <si>
    <t>L2</t>
  </si>
  <si>
    <t>W3</t>
  </si>
  <si>
    <t>L3</t>
  </si>
  <si>
    <t>Wsets</t>
  </si>
  <si>
    <t>Lsets</t>
  </si>
  <si>
    <t>Comment</t>
  </si>
  <si>
    <t>B365W</t>
  </si>
  <si>
    <t>B365L</t>
  </si>
  <si>
    <t>EXW</t>
  </si>
  <si>
    <t>EXL</t>
  </si>
  <si>
    <t>LBW</t>
  </si>
  <si>
    <t>LBL</t>
  </si>
  <si>
    <t>PSW</t>
  </si>
  <si>
    <t>PSL</t>
  </si>
  <si>
    <t>SJW</t>
  </si>
  <si>
    <t>SJL</t>
  </si>
  <si>
    <t>MaxW</t>
  </si>
  <si>
    <t>MaxL</t>
  </si>
  <si>
    <t>AvgW</t>
  </si>
  <si>
    <t>AvgL</t>
  </si>
  <si>
    <t>Auckland</t>
  </si>
  <si>
    <t>ASB Classic</t>
  </si>
  <si>
    <t>International</t>
  </si>
  <si>
    <t>Outdoor</t>
  </si>
  <si>
    <t>Hard</t>
  </si>
  <si>
    <t>1st Round</t>
  </si>
  <si>
    <t>Muguruza G.</t>
  </si>
  <si>
    <t>Mchale C.</t>
  </si>
  <si>
    <t>Completed</t>
  </si>
  <si>
    <t>Meusburger Y.</t>
  </si>
  <si>
    <t>Barthel M.</t>
  </si>
  <si>
    <t>Pliskova Ka.</t>
  </si>
  <si>
    <t>Ormaechea P.</t>
  </si>
  <si>
    <t>Hampton J.</t>
  </si>
  <si>
    <t>Paszek T.</t>
  </si>
  <si>
    <t>Larsson J.</t>
  </si>
  <si>
    <t>Dominguez Lino L.</t>
  </si>
  <si>
    <t>Nara K.</t>
  </si>
  <si>
    <t>Cadantu A.</t>
  </si>
  <si>
    <t>Retired</t>
  </si>
  <si>
    <t>Williams V.</t>
  </si>
  <si>
    <t>Hlavackova A.</t>
  </si>
  <si>
    <t>Pliskova Kr.</t>
  </si>
  <si>
    <t>Wickmayer Y.</t>
  </si>
  <si>
    <t>Flipkens K.</t>
  </si>
  <si>
    <t>Puig M.</t>
  </si>
  <si>
    <t>Ishizu S.</t>
  </si>
  <si>
    <t>Kontaveit A.</t>
  </si>
  <si>
    <t>Fichman S.</t>
  </si>
  <si>
    <t>Cirstea S.</t>
  </si>
  <si>
    <t>Ivanovic A.</t>
  </si>
  <si>
    <t>Riske A.</t>
  </si>
  <si>
    <t>Morita A.</t>
  </si>
  <si>
    <t>Safarova L.</t>
  </si>
  <si>
    <t>Davis L.</t>
  </si>
  <si>
    <t>Erakovic M.</t>
  </si>
  <si>
    <t>Goerges J.</t>
  </si>
  <si>
    <t>Knapp K.</t>
  </si>
  <si>
    <t>Konjuh A.</t>
  </si>
  <si>
    <t>Vinci R.</t>
  </si>
  <si>
    <t>2nd Round</t>
  </si>
  <si>
    <t>Quarterfinals</t>
  </si>
  <si>
    <t>Semifinals</t>
  </si>
  <si>
    <t>Walkover</t>
  </si>
  <si>
    <t>The Final</t>
  </si>
  <si>
    <t>Brisbane</t>
  </si>
  <si>
    <t>Brisbane International</t>
  </si>
  <si>
    <t>Premier</t>
  </si>
  <si>
    <t>Date Krumm K.</t>
  </si>
  <si>
    <t>Rogowska O.</t>
  </si>
  <si>
    <t>Svitolina E.</t>
  </si>
  <si>
    <t>Lepchenko V.</t>
  </si>
  <si>
    <t>Lisicki S.</t>
  </si>
  <si>
    <t>Rybarikova M.</t>
  </si>
  <si>
    <t>Voegele S.</t>
  </si>
  <si>
    <t>Keys M.</t>
  </si>
  <si>
    <t>Petkovic A.</t>
  </si>
  <si>
    <t>Mattek-Sands B.</t>
  </si>
  <si>
    <t>Kanepi K.</t>
  </si>
  <si>
    <t>Panova A.</t>
  </si>
  <si>
    <t>Cibulkova D.</t>
  </si>
  <si>
    <t>Watson H.</t>
  </si>
  <si>
    <t>Jankovic J.</t>
  </si>
  <si>
    <t>Schiavone F.</t>
  </si>
  <si>
    <t>Suarez Navarro C.</t>
  </si>
  <si>
    <t>Hsieh S.W.</t>
  </si>
  <si>
    <t>Dellacqua C.</t>
  </si>
  <si>
    <t>Voskoboeva G.</t>
  </si>
  <si>
    <t>Barty A.</t>
  </si>
  <si>
    <t>Hantuchova D.</t>
  </si>
  <si>
    <t>Pavlyuchenkova A.</t>
  </si>
  <si>
    <t>Kudryavtseva A.</t>
  </si>
  <si>
    <t>Sharapova M.</t>
  </si>
  <si>
    <t>Garcia C.</t>
  </si>
  <si>
    <t>Kerber A.</t>
  </si>
  <si>
    <t>Mladenovic K.</t>
  </si>
  <si>
    <t>Williams S.</t>
  </si>
  <si>
    <t>Azarenka V.</t>
  </si>
  <si>
    <t>Shenzhen</t>
  </si>
  <si>
    <t>Shenzhen Open</t>
  </si>
  <si>
    <t>Soler Espinosa S.</t>
  </si>
  <si>
    <t>Tsurenko L.</t>
  </si>
  <si>
    <t/>
  </si>
  <si>
    <t>Peng S.</t>
  </si>
  <si>
    <t>Liu F.</t>
  </si>
  <si>
    <t>King V.</t>
  </si>
  <si>
    <t>Martic P.</t>
  </si>
  <si>
    <t>Beck A.</t>
  </si>
  <si>
    <t>Tomljanovic A.</t>
  </si>
  <si>
    <t>Zakopalova K.</t>
  </si>
  <si>
    <t>Vekic D.</t>
  </si>
  <si>
    <t>Mayr P.</t>
  </si>
  <si>
    <t>Ozaki R.</t>
  </si>
  <si>
    <t>Zheng J.</t>
  </si>
  <si>
    <t>Peer S.</t>
  </si>
  <si>
    <t>Zahlavova Strycova B.</t>
  </si>
  <si>
    <t>Govortsova O.</t>
  </si>
  <si>
    <t>Cepelova J.</t>
  </si>
  <si>
    <t>Kichenok L.</t>
  </si>
  <si>
    <t>Errani S.</t>
  </si>
  <si>
    <t>Zheng S.</t>
  </si>
  <si>
    <t>Golubic V.</t>
  </si>
  <si>
    <t>Wozniak A.</t>
  </si>
  <si>
    <t>Friedsam A.L.</t>
  </si>
  <si>
    <t>Jovanovski B.</t>
  </si>
  <si>
    <t>Chan Y.J.</t>
  </si>
  <si>
    <t>Zhang S.</t>
  </si>
  <si>
    <t>Kichenok N.</t>
  </si>
  <si>
    <t>Babos T.</t>
  </si>
  <si>
    <t>Niculescu M.</t>
  </si>
  <si>
    <t>Schmiedlova A.</t>
  </si>
  <si>
    <t>Li N.</t>
  </si>
  <si>
    <t>Zvonareva V.</t>
  </si>
  <si>
    <t>Hobart</t>
  </si>
  <si>
    <t>Hobart International</t>
  </si>
  <si>
    <t>Van Uytvanck A.</t>
  </si>
  <si>
    <t>Cabeza-Candela E.</t>
  </si>
  <si>
    <t>Mestach A.S.</t>
  </si>
  <si>
    <t>Stosur S.</t>
  </si>
  <si>
    <t>Brengle M.</t>
  </si>
  <si>
    <t>Robson L.</t>
  </si>
  <si>
    <t>Sanders S.</t>
  </si>
  <si>
    <t>Vesnina E.</t>
  </si>
  <si>
    <t>R_V</t>
  </si>
  <si>
    <t>Sydney</t>
  </si>
  <si>
    <t>Apai International</t>
  </si>
  <si>
    <t>Halep S.</t>
  </si>
  <si>
    <t>Bouchard E.</t>
  </si>
  <si>
    <t>Pironkova T.</t>
  </si>
  <si>
    <t>Kuznetsova S.</t>
  </si>
  <si>
    <t>Duval V.</t>
  </si>
  <si>
    <t>Gajdosova J.</t>
  </si>
  <si>
    <t>Makarova E.</t>
  </si>
  <si>
    <t>Cornet A.</t>
  </si>
  <si>
    <t>Wozniacki C.</t>
  </si>
  <si>
    <t>Radwanska A.</t>
  </si>
  <si>
    <t>Kvitova P.</t>
  </si>
  <si>
    <t>Melbourne</t>
  </si>
  <si>
    <t>Australian Open</t>
  </si>
  <si>
    <t>Grand Slam</t>
  </si>
  <si>
    <t>Bencic B.</t>
  </si>
  <si>
    <t>Parmentier P.</t>
  </si>
  <si>
    <t>Falconi I.</t>
  </si>
  <si>
    <t>Medina Garrigues A.</t>
  </si>
  <si>
    <t>Tatishvili A.</t>
  </si>
  <si>
    <t>Razzano V.</t>
  </si>
  <si>
    <t>Pennetta F.</t>
  </si>
  <si>
    <t>Hradecka L.</t>
  </si>
  <si>
    <t>Bertens K.</t>
  </si>
  <si>
    <t>Tang H.C.</t>
  </si>
  <si>
    <t>Glushko J.</t>
  </si>
  <si>
    <t>Dolonc V.</t>
  </si>
  <si>
    <t>Arruabarrena-Vecino L.</t>
  </si>
  <si>
    <t>Kumkhum L.</t>
  </si>
  <si>
    <t>Lucic M.</t>
  </si>
  <si>
    <t>Pfizenmaier D.</t>
  </si>
  <si>
    <t>Vickery S.</t>
  </si>
  <si>
    <t>Hercog P.</t>
  </si>
  <si>
    <t>Piter K.</t>
  </si>
  <si>
    <t>Begu I.</t>
  </si>
  <si>
    <t>Giorgi C.</t>
  </si>
  <si>
    <t>Diyas Z.</t>
  </si>
  <si>
    <t>Siniakova K.</t>
  </si>
  <si>
    <t>Pereira T.</t>
  </si>
  <si>
    <t>Minella M.</t>
  </si>
  <si>
    <t>Witthoeft C.</t>
  </si>
  <si>
    <t>Doi M.</t>
  </si>
  <si>
    <t>Putintseva Y.</t>
  </si>
  <si>
    <t>Duan Y.Y.</t>
  </si>
  <si>
    <t>Duque Marino M.</t>
  </si>
  <si>
    <t>Majeric T.</t>
  </si>
  <si>
    <t>Stephens S.</t>
  </si>
  <si>
    <t>Shvedova Y.</t>
  </si>
  <si>
    <t>Scheepers C.</t>
  </si>
  <si>
    <t>3rd Round</t>
  </si>
  <si>
    <t>4th Round</t>
  </si>
  <si>
    <t>Paris</t>
  </si>
  <si>
    <t>Open GDF Suez</t>
  </si>
  <si>
    <t>Indoor</t>
  </si>
  <si>
    <t>Arruabarrena L.</t>
  </si>
  <si>
    <t>Pattaya</t>
  </si>
  <si>
    <t>Pattaya Women's Open</t>
  </si>
  <si>
    <t>Lertpitaksinchai N.</t>
  </si>
  <si>
    <t>Krunic A.</t>
  </si>
  <si>
    <t>Dulgheru A.</t>
  </si>
  <si>
    <t>Plipuech P.</t>
  </si>
  <si>
    <t>Savchuk O.</t>
  </si>
  <si>
    <t>Doha</t>
  </si>
  <si>
    <t>Qatar Total Open</t>
  </si>
  <si>
    <t>Petrova N.</t>
  </si>
  <si>
    <t>Cetkovska P.</t>
  </si>
  <si>
    <t>Zanevska M.</t>
  </si>
  <si>
    <t>Buyukakcay C.</t>
  </si>
  <si>
    <t>Al Nabhani F.</t>
  </si>
  <si>
    <t>Kleybanova A.</t>
  </si>
  <si>
    <t>Dubai</t>
  </si>
  <si>
    <t>Dubai Duty Free Tennis Championships</t>
  </si>
  <si>
    <t>Rio de Janeiro</t>
  </si>
  <si>
    <t>Rio Open</t>
  </si>
  <si>
    <t>Clay</t>
  </si>
  <si>
    <t>Pigossi L.</t>
  </si>
  <si>
    <t>Burnett N.</t>
  </si>
  <si>
    <t>Torro Flor M.T.</t>
  </si>
  <si>
    <t>Kovinic D.</t>
  </si>
  <si>
    <t>Haddad Maia B.</t>
  </si>
  <si>
    <t>Gibbs N.</t>
  </si>
  <si>
    <t>Cepede Royg V.</t>
  </si>
  <si>
    <t>Goncalves P.C.</t>
  </si>
  <si>
    <t>Acapulco</t>
  </si>
  <si>
    <t>Abierto Mexicano</t>
  </si>
  <si>
    <t>Black T.A.</t>
  </si>
  <si>
    <t>Sanchez A.S.</t>
  </si>
  <si>
    <t>Radwanska U.</t>
  </si>
  <si>
    <t>Melzer I.</t>
  </si>
  <si>
    <t>Zacarias M.</t>
  </si>
  <si>
    <t>Florianopolis</t>
  </si>
  <si>
    <t>Brasil Tennis Cup</t>
  </si>
  <si>
    <t>Ce G.</t>
  </si>
  <si>
    <t>Karatantcheva S.</t>
  </si>
  <si>
    <t>Lim A.</t>
  </si>
  <si>
    <t>Indian Wells</t>
  </si>
  <si>
    <t>BNP Paribas Open</t>
  </si>
  <si>
    <t>Rogers S.</t>
  </si>
  <si>
    <t>Kiick A.</t>
  </si>
  <si>
    <t>Townsend T.</t>
  </si>
  <si>
    <t>Larcherde Brito M.</t>
  </si>
  <si>
    <t>Vandeweghe C.</t>
  </si>
  <si>
    <t>Miami</t>
  </si>
  <si>
    <t>Sony Ericsson Open</t>
  </si>
  <si>
    <t>Oprandi R.</t>
  </si>
  <si>
    <t>De Vroome I.</t>
  </si>
  <si>
    <t>Peterson R.</t>
  </si>
  <si>
    <t>Charleston</t>
  </si>
  <si>
    <t>Family Circle Cup</t>
  </si>
  <si>
    <t>Kirilenko M.</t>
  </si>
  <si>
    <t>Oudin M.</t>
  </si>
  <si>
    <t>Min G.</t>
  </si>
  <si>
    <t>Monterrey</t>
  </si>
  <si>
    <t>Monterrey Open</t>
  </si>
  <si>
    <t>Jaksic J.</t>
  </si>
  <si>
    <t>Konta J.</t>
  </si>
  <si>
    <t>Hermoso X.</t>
  </si>
  <si>
    <t>Jakupovic D.</t>
  </si>
  <si>
    <t>Puchkova O.</t>
  </si>
  <si>
    <t>Boserup J.</t>
  </si>
  <si>
    <t>Bogota</t>
  </si>
  <si>
    <t>Copa Claro Colsanitas</t>
  </si>
  <si>
    <t>Khromacheva I.</t>
  </si>
  <si>
    <t>Irigoyen M.</t>
  </si>
  <si>
    <t>Maria T.</t>
  </si>
  <si>
    <t>Herazo Gonzalez M.</t>
  </si>
  <si>
    <t>Shapatava S.</t>
  </si>
  <si>
    <t>Lizarazo Y.</t>
  </si>
  <si>
    <t>Molinero F.</t>
  </si>
  <si>
    <t>Johansson M.</t>
  </si>
  <si>
    <t>Katowice</t>
  </si>
  <si>
    <t>BNP Paribas Katowice Open</t>
  </si>
  <si>
    <t>Pervak K.</t>
  </si>
  <si>
    <t>Kucova K.</t>
  </si>
  <si>
    <t>Linette M.</t>
  </si>
  <si>
    <t>Frech M.</t>
  </si>
  <si>
    <t>Dushevina V.</t>
  </si>
  <si>
    <t>Feuerstein C.</t>
  </si>
  <si>
    <t>Kuala Lumpur</t>
  </si>
  <si>
    <t>Malaysia Open</t>
  </si>
  <si>
    <t>Daniilidou E.</t>
  </si>
  <si>
    <t>Gatto-Monticone G.</t>
  </si>
  <si>
    <t>Jabeur O.</t>
  </si>
  <si>
    <t>Vrljic A.</t>
  </si>
  <si>
    <t>Zhang L.</t>
  </si>
  <si>
    <t>Hozumi E.</t>
  </si>
  <si>
    <t>Amanmuradova A.</t>
  </si>
  <si>
    <t>Ozgen P.</t>
  </si>
  <si>
    <t>Marrakech</t>
  </si>
  <si>
    <t>Grand Prix de SAR La Princesse Lalla Meryem</t>
  </si>
  <si>
    <t>Grymalska A.</t>
  </si>
  <si>
    <t>Voracova R.</t>
  </si>
  <si>
    <t>Atik R.</t>
  </si>
  <si>
    <t>Garcia Vidagany B.</t>
  </si>
  <si>
    <t>Stuttgart</t>
  </si>
  <si>
    <t>Porsche Tennis Grand Prix</t>
  </si>
  <si>
    <t>Koukalova K.</t>
  </si>
  <si>
    <t>Barbieri G.</t>
  </si>
  <si>
    <t>Marcinkevica D.</t>
  </si>
  <si>
    <t>Oeiras</t>
  </si>
  <si>
    <t>Portugal Open</t>
  </si>
  <si>
    <t>Koehler M.J.</t>
  </si>
  <si>
    <t>Bacsinszky T.</t>
  </si>
  <si>
    <t>Madrid</t>
  </si>
  <si>
    <t>Mutua Madrid Open</t>
  </si>
  <si>
    <t>Rome</t>
  </si>
  <si>
    <t>Internazionali BNL d'Italia</t>
  </si>
  <si>
    <t>Walover</t>
  </si>
  <si>
    <t>Nurnberg</t>
  </si>
  <si>
    <t>Nürnberger Versicherungscup</t>
  </si>
  <si>
    <t>Moser L.M.</t>
  </si>
  <si>
    <t>Lottner A.</t>
  </si>
  <si>
    <t>Zander N.</t>
  </si>
  <si>
    <t>Rodionova An.</t>
  </si>
  <si>
    <t>Martincova T.</t>
  </si>
  <si>
    <t>Gonzalez M.</t>
  </si>
  <si>
    <t>Strasbourg</t>
  </si>
  <si>
    <t>Internationaux de Strasbourg</t>
  </si>
  <si>
    <t>Reired</t>
  </si>
  <si>
    <t>French Open</t>
  </si>
  <si>
    <t>Beygelzimer Y.</t>
  </si>
  <si>
    <t>Hesse A.</t>
  </si>
  <si>
    <t>Ferro F.</t>
  </si>
  <si>
    <t>Birmingham</t>
  </si>
  <si>
    <t xml:space="preserve">AEGON Classic </t>
  </si>
  <si>
    <t>Grass</t>
  </si>
  <si>
    <t>Dunne K.</t>
  </si>
  <si>
    <t>Broady N.</t>
  </si>
  <si>
    <t>Eastbourne</t>
  </si>
  <si>
    <t>AEGON International</t>
  </si>
  <si>
    <t>'s-Hertogenbosch</t>
  </si>
  <si>
    <t>Topshelf Open</t>
  </si>
  <si>
    <t>Kerkhove L.</t>
  </si>
  <si>
    <t>Krajicek M.</t>
  </si>
  <si>
    <t>London</t>
  </si>
  <si>
    <t>Wimbledon</t>
  </si>
  <si>
    <t>Kania P.</t>
  </si>
  <si>
    <t>Smitkova T.</t>
  </si>
  <si>
    <t>Mitu A.</t>
  </si>
  <si>
    <t>Murray S.</t>
  </si>
  <si>
    <t>Moore T.</t>
  </si>
  <si>
    <t>Bad Gastein</t>
  </si>
  <si>
    <t>Gastein Ladies</t>
  </si>
  <si>
    <t>Neuwirth Y.</t>
  </si>
  <si>
    <t>Bogdan A.</t>
  </si>
  <si>
    <t>Siegemund L.</t>
  </si>
  <si>
    <t>Bucharest</t>
  </si>
  <si>
    <t>Bucharest Open</t>
  </si>
  <si>
    <t>Dinu C.</t>
  </si>
  <si>
    <t>Kostova E.</t>
  </si>
  <si>
    <t>Olaru R.</t>
  </si>
  <si>
    <t>Bastad</t>
  </si>
  <si>
    <t>Collector Swedish Open</t>
  </si>
  <si>
    <t>Hogenkamp R.</t>
  </si>
  <si>
    <t>Dabrowski G.</t>
  </si>
  <si>
    <t>Arvidsson S.</t>
  </si>
  <si>
    <t>Istanbul</t>
  </si>
  <si>
    <t>TEB BNP Paribas Istanbul Cup</t>
  </si>
  <si>
    <t>Kulichkova E.</t>
  </si>
  <si>
    <t>Kozlova K.</t>
  </si>
  <si>
    <t>Soylu I.</t>
  </si>
  <si>
    <t>Baku</t>
  </si>
  <si>
    <t>Baku Cup</t>
  </si>
  <si>
    <t>Gaydarzhi K.</t>
  </si>
  <si>
    <t>Eguchi M.</t>
  </si>
  <si>
    <t>Bondarenko K.</t>
  </si>
  <si>
    <t>Jafarova N.</t>
  </si>
  <si>
    <t>Abduraimova N.</t>
  </si>
  <si>
    <t>ATP</t>
  </si>
  <si>
    <t>Series</t>
  </si>
  <si>
    <t>W4</t>
  </si>
  <si>
    <t>L4</t>
  </si>
  <si>
    <t>W5</t>
  </si>
  <si>
    <t>L5</t>
  </si>
  <si>
    <t>ATP250</t>
  </si>
  <si>
    <t>Matosevic M.</t>
  </si>
  <si>
    <t>Benneteau J.</t>
  </si>
  <si>
    <t>Nieminen J.</t>
  </si>
  <si>
    <t>Duckworth J.</t>
  </si>
  <si>
    <t>Cilic M.</t>
  </si>
  <si>
    <t>Istomin D.</t>
  </si>
  <si>
    <t>Querrey S.</t>
  </si>
  <si>
    <t>Tursunov D.</t>
  </si>
  <si>
    <t>Dimitrov G.</t>
  </si>
  <si>
    <t>Haase R.</t>
  </si>
  <si>
    <t>Mahut N.</t>
  </si>
  <si>
    <t>Sijsling I.</t>
  </si>
  <si>
    <t>Ebden M.</t>
  </si>
  <si>
    <t>Kuznetsov Al.</t>
  </si>
  <si>
    <t>Lopez F.</t>
  </si>
  <si>
    <t>Kukushkin M.</t>
  </si>
  <si>
    <t>Chardy J.</t>
  </si>
  <si>
    <t>Mannarino A.</t>
  </si>
  <si>
    <t>Copil M.</t>
  </si>
  <si>
    <t>Sugita Y.</t>
  </si>
  <si>
    <t>Hewitt L.</t>
  </si>
  <si>
    <t>Kokkinakis T.</t>
  </si>
  <si>
    <t>Groth S.</t>
  </si>
  <si>
    <t>Harrison R.</t>
  </si>
  <si>
    <t>Nishikori K.</t>
  </si>
  <si>
    <t>Federer R.</t>
  </si>
  <si>
    <t>Simon G.</t>
  </si>
  <si>
    <t>Herbert P.H.</t>
  </si>
  <si>
    <t>Chennai</t>
  </si>
  <si>
    <t>Chennai Open</t>
  </si>
  <si>
    <t>Lu Y.H.</t>
  </si>
  <si>
    <t>Smyczek T.</t>
  </si>
  <si>
    <t>Vesely J.</t>
  </si>
  <si>
    <t>Nedunchezhiyan J.</t>
  </si>
  <si>
    <t>Sela D.</t>
  </si>
  <si>
    <t>Lacko L.</t>
  </si>
  <si>
    <t>Pospisil V.</t>
  </si>
  <si>
    <t>Edmund K.</t>
  </si>
  <si>
    <t>Bedene A.</t>
  </si>
  <si>
    <t>Laaksonen H.</t>
  </si>
  <si>
    <t>Roger-Vasselin E.</t>
  </si>
  <si>
    <t>Ramos A.</t>
  </si>
  <si>
    <t>Bhambri Y.</t>
  </si>
  <si>
    <t>Carreno-Busta P.</t>
  </si>
  <si>
    <t>Kudryavtsev A.</t>
  </si>
  <si>
    <t>Bautista R.</t>
  </si>
  <si>
    <t>Ramanathan R.</t>
  </si>
  <si>
    <t>Devvarman S.</t>
  </si>
  <si>
    <t>Becker B.</t>
  </si>
  <si>
    <t>Reister J.</t>
  </si>
  <si>
    <t>Granollers M.</t>
  </si>
  <si>
    <t>Albot R.</t>
  </si>
  <si>
    <t>Garcia-Lopez G.</t>
  </si>
  <si>
    <t>Nedovyesov A.</t>
  </si>
  <si>
    <t>Youzhny M.</t>
  </si>
  <si>
    <t>Wawrinka S.</t>
  </si>
  <si>
    <t>Fognini F.</t>
  </si>
  <si>
    <t>Paire B.</t>
  </si>
  <si>
    <t>Sched</t>
  </si>
  <si>
    <t>Qatar Exxon Mobil Open</t>
  </si>
  <si>
    <t>Monfils G.</t>
  </si>
  <si>
    <t>Giraldo S.</t>
  </si>
  <si>
    <t>Kubot L.</t>
  </si>
  <si>
    <t>Gimeno-Traver D.</t>
  </si>
  <si>
    <t>Karlovic I.</t>
  </si>
  <si>
    <t>Berdych T.</t>
  </si>
  <si>
    <t>Verdasco F.</t>
  </si>
  <si>
    <t>Volandri F.</t>
  </si>
  <si>
    <t>Hanescu V.</t>
  </si>
  <si>
    <t>Sousa J.</t>
  </si>
  <si>
    <t>Kamke T.</t>
  </si>
  <si>
    <t>Jaziri M.</t>
  </si>
  <si>
    <t>Brown D.</t>
  </si>
  <si>
    <t>Dodig I.</t>
  </si>
  <si>
    <t>Gojowczyk P.</t>
  </si>
  <si>
    <t>Thiem D.</t>
  </si>
  <si>
    <t>Murray A.</t>
  </si>
  <si>
    <t>Zayed M.S.</t>
  </si>
  <si>
    <t>Brands D.</t>
  </si>
  <si>
    <t>Davydenko N.</t>
  </si>
  <si>
    <t>Ferrer D.</t>
  </si>
  <si>
    <t>Dolgopolov O.</t>
  </si>
  <si>
    <t>Mayer F.</t>
  </si>
  <si>
    <t>Przysiezny M.</t>
  </si>
  <si>
    <t>Gulbis E.</t>
  </si>
  <si>
    <t>Evans D.</t>
  </si>
  <si>
    <t>Nadal R.</t>
  </si>
  <si>
    <t>Rosol L.</t>
  </si>
  <si>
    <t>Kohlschreiber P.</t>
  </si>
  <si>
    <t>Andujar P.</t>
  </si>
  <si>
    <t>Gasquet R.</t>
  </si>
  <si>
    <t>Hossam K.</t>
  </si>
  <si>
    <t>Heineken Open</t>
  </si>
  <si>
    <t>Montanes A.</t>
  </si>
  <si>
    <t>Sock J.</t>
  </si>
  <si>
    <t>Zeballos H.</t>
  </si>
  <si>
    <t>Young D.</t>
  </si>
  <si>
    <t>Delbonis F.</t>
  </si>
  <si>
    <t>Statham J.</t>
  </si>
  <si>
    <t>Klahn B.</t>
  </si>
  <si>
    <t>Johnson S.</t>
  </si>
  <si>
    <t>Baghdatis M.</t>
  </si>
  <si>
    <t>Haas T.</t>
  </si>
  <si>
    <t>Isner J.</t>
  </si>
  <si>
    <t>Anderson K.</t>
  </si>
  <si>
    <t>Apia International</t>
  </si>
  <si>
    <t>Struff J-L.</t>
  </si>
  <si>
    <t>Stepanek R.</t>
  </si>
  <si>
    <t>Stakhovsky S.</t>
  </si>
  <si>
    <t>Berlocq C.</t>
  </si>
  <si>
    <t>Kavcic B.</t>
  </si>
  <si>
    <t>Tomic B.</t>
  </si>
  <si>
    <t>Seppi A.</t>
  </si>
  <si>
    <t>Del Potro J.M.</t>
  </si>
  <si>
    <t>Janowicz J.</t>
  </si>
  <si>
    <t>Struff J.L.</t>
  </si>
  <si>
    <t>Falla A.</t>
  </si>
  <si>
    <t>Golubev A.</t>
  </si>
  <si>
    <t>Dzumhur D.</t>
  </si>
  <si>
    <t>Hajek J.</t>
  </si>
  <si>
    <t>Kudla D.</t>
  </si>
  <si>
    <t>Gonzalez A.</t>
  </si>
  <si>
    <t>Monaco J.</t>
  </si>
  <si>
    <t>De Schepper K.</t>
  </si>
  <si>
    <t>Wu D.</t>
  </si>
  <si>
    <t>Guez D.</t>
  </si>
  <si>
    <t>Huta Galung J.</t>
  </si>
  <si>
    <t>Bogomolov A.</t>
  </si>
  <si>
    <t>Mayer L.</t>
  </si>
  <si>
    <t>Robredo T.</t>
  </si>
  <si>
    <t>Thompson J.</t>
  </si>
  <si>
    <t>Berankis R.</t>
  </si>
  <si>
    <t>Russell M.</t>
  </si>
  <si>
    <t>Djokovic N.</t>
  </si>
  <si>
    <t>Lajovic D.</t>
  </si>
  <si>
    <t>Pouille L.</t>
  </si>
  <si>
    <t>Raonic M.</t>
  </si>
  <si>
    <t>Wang J.</t>
  </si>
  <si>
    <t>Robert S.</t>
  </si>
  <si>
    <t>Klizan M.</t>
  </si>
  <si>
    <t>Tsonga J.W.</t>
  </si>
  <si>
    <t>Rola B.</t>
  </si>
  <si>
    <t>Gabashvili T.</t>
  </si>
  <si>
    <t>Bellucci T.</t>
  </si>
  <si>
    <t>Dancevic F.</t>
  </si>
  <si>
    <t>Kyrgios N.</t>
  </si>
  <si>
    <t>Zhang Z.</t>
  </si>
  <si>
    <t>Berrer M.</t>
  </si>
  <si>
    <t>Llodra M.</t>
  </si>
  <si>
    <t>Williams R.</t>
  </si>
  <si>
    <t>Millot V.</t>
  </si>
  <si>
    <t>Odesnik W.</t>
  </si>
  <si>
    <t>Soeda G.</t>
  </si>
  <si>
    <t>Montpellier</t>
  </si>
  <si>
    <t>Open Sud de France</t>
  </si>
  <si>
    <t>Mathieu P.H.</t>
  </si>
  <si>
    <t>Ilhan M.</t>
  </si>
  <si>
    <t>Gicquel M.</t>
  </si>
  <si>
    <t>Olivetti A.</t>
  </si>
  <si>
    <t>Artunedo Martinavarro A.</t>
  </si>
  <si>
    <t>Vina del Mar</t>
  </si>
  <si>
    <t xml:space="preserve">Royal Guard Open Chile </t>
  </si>
  <si>
    <t>Haider-Maurer A.</t>
  </si>
  <si>
    <t>Cuevas P.</t>
  </si>
  <si>
    <t>Lorenzi P.</t>
  </si>
  <si>
    <t>Alund M.</t>
  </si>
  <si>
    <t>Daniel T.</t>
  </si>
  <si>
    <t>Ramirez-Hidalgo R.</t>
  </si>
  <si>
    <t>Lama G.</t>
  </si>
  <si>
    <t>Garin C.</t>
  </si>
  <si>
    <t>Almagro N.</t>
  </si>
  <si>
    <t>Zagreb</t>
  </si>
  <si>
    <t>PBZ Zagreb Indoors</t>
  </si>
  <si>
    <t>Delic M.</t>
  </si>
  <si>
    <t>Krstin P.</t>
  </si>
  <si>
    <t>Phau B.</t>
  </si>
  <si>
    <t>Pavic A.</t>
  </si>
  <si>
    <t>Coric B.</t>
  </si>
  <si>
    <t>Kuznetsov An.</t>
  </si>
  <si>
    <t>Buenos Aires</t>
  </si>
  <si>
    <t>Copa Claro</t>
  </si>
  <si>
    <t>Pella G.</t>
  </si>
  <si>
    <t>Arguello F.</t>
  </si>
  <si>
    <t>Memphis</t>
  </si>
  <si>
    <t>U.S. National Indoor Tennis Championships</t>
  </si>
  <si>
    <t>Ram R.</t>
  </si>
  <si>
    <t>Goffin D.</t>
  </si>
  <si>
    <t>Rotterdam</t>
  </si>
  <si>
    <t>ABN AMRO World Tennis Tournament</t>
  </si>
  <si>
    <t>ATP500</t>
  </si>
  <si>
    <t>De Bakker T.</t>
  </si>
  <si>
    <t>Delray Beach</t>
  </si>
  <si>
    <t>Delray Beach Open</t>
  </si>
  <si>
    <t>Elias G.</t>
  </si>
  <si>
    <t>Marseille</t>
  </si>
  <si>
    <t>Open 13</t>
  </si>
  <si>
    <t>Bagnis F.</t>
  </si>
  <si>
    <t>Souza J.</t>
  </si>
  <si>
    <t>Clezar G.</t>
  </si>
  <si>
    <t>Hank T.</t>
  </si>
  <si>
    <t>Reyes-Varela M.A.</t>
  </si>
  <si>
    <t xml:space="preserve">Dubai </t>
  </si>
  <si>
    <t>Dubai Tennis Championships</t>
  </si>
  <si>
    <t>Ungur A.</t>
  </si>
  <si>
    <t>Ward J.</t>
  </si>
  <si>
    <t>Sao Paulo</t>
  </si>
  <si>
    <t>Brasil Open</t>
  </si>
  <si>
    <t>Dutra Silva R.</t>
  </si>
  <si>
    <t>Riba P.</t>
  </si>
  <si>
    <t>Starace P.</t>
  </si>
  <si>
    <t>Masters 1000</t>
  </si>
  <si>
    <t>Polansky P.</t>
  </si>
  <si>
    <t>Ginepri R.</t>
  </si>
  <si>
    <t>Munoz-De La Nava D.</t>
  </si>
  <si>
    <t>Kosakowski D.</t>
  </si>
  <si>
    <t>Smith J.P.</t>
  </si>
  <si>
    <t>Donskoy E.</t>
  </si>
  <si>
    <t>Khachanov K.</t>
  </si>
  <si>
    <t>Casablanca</t>
  </si>
  <si>
    <t>Grand Prix Hassan II</t>
  </si>
  <si>
    <t>Carballes Baena R.</t>
  </si>
  <si>
    <t>Peliwo F.</t>
  </si>
  <si>
    <t>Ouahab L.</t>
  </si>
  <si>
    <t>Khaddari H.</t>
  </si>
  <si>
    <t>Houston</t>
  </si>
  <si>
    <t>U.S. Men's Clay Court Championships</t>
  </si>
  <si>
    <t>Monte Carlo</t>
  </si>
  <si>
    <t>Monte Carlo Masters</t>
  </si>
  <si>
    <t>Bolelli S.</t>
  </si>
  <si>
    <t>Melzer J.</t>
  </si>
  <si>
    <t>Balleret B.</t>
  </si>
  <si>
    <t>Barcelona</t>
  </si>
  <si>
    <t xml:space="preserve">Open Banco Sabadell </t>
  </si>
  <si>
    <t>Cervantes I.</t>
  </si>
  <si>
    <t>Viola M.</t>
  </si>
  <si>
    <t>Lopez M.</t>
  </si>
  <si>
    <t>BRD Nastase Tiriac Trophy</t>
  </si>
  <si>
    <t>Ciorcila P.</t>
  </si>
  <si>
    <t>Basilashvili N.</t>
  </si>
  <si>
    <t>Munich</t>
  </si>
  <si>
    <t>BMW Open</t>
  </si>
  <si>
    <t>Zverev A.</t>
  </si>
  <si>
    <t>Machado R.</t>
  </si>
  <si>
    <t>Travaglia S.</t>
  </si>
  <si>
    <t>Cecchinato M.</t>
  </si>
  <si>
    <t>Dusseldorf</t>
  </si>
  <si>
    <t>Dusseldorf Open</t>
  </si>
  <si>
    <t>Milojevic N.</t>
  </si>
  <si>
    <t>Basic M.</t>
  </si>
  <si>
    <t>Kubler J.</t>
  </si>
  <si>
    <t>Giannessi A.</t>
  </si>
  <si>
    <t>Nice</t>
  </si>
  <si>
    <t>Open de Nice Côte d’Azur</t>
  </si>
  <si>
    <t>Vaisse M.</t>
  </si>
  <si>
    <t>Schwartzman D.</t>
  </si>
  <si>
    <t>Estrella Burgos V.</t>
  </si>
  <si>
    <t>Mecir M.</t>
  </si>
  <si>
    <t>Michon A.</t>
  </si>
  <si>
    <t>Arnaboldi A.</t>
  </si>
  <si>
    <t>Zopp J.</t>
  </si>
  <si>
    <t>Lokoli L.</t>
  </si>
  <si>
    <t>Halle</t>
  </si>
  <si>
    <t>Gerry Weber Open</t>
  </si>
  <si>
    <t>Pavic M.</t>
  </si>
  <si>
    <t>Marchenko I.</t>
  </si>
  <si>
    <t>Queens Club</t>
  </si>
  <si>
    <t>AEGON Championships</t>
  </si>
  <si>
    <t>Cox D.</t>
  </si>
  <si>
    <t>Dustov F.</t>
  </si>
  <si>
    <t>Guccione C.</t>
  </si>
  <si>
    <t>Coppejans K.</t>
  </si>
  <si>
    <t>Kravchuk K.</t>
  </si>
  <si>
    <t>Saville L.</t>
  </si>
  <si>
    <t>Puetz T.</t>
  </si>
  <si>
    <t>Hernych J.</t>
  </si>
  <si>
    <t>Muller G.</t>
  </si>
  <si>
    <t>Ito T.</t>
  </si>
  <si>
    <t>Smethurst D.</t>
  </si>
  <si>
    <t>SkiStar Swedish Open</t>
  </si>
  <si>
    <t>Eriksson M.</t>
  </si>
  <si>
    <t>Lindell C.</t>
  </si>
  <si>
    <t>Ymer E.</t>
  </si>
  <si>
    <t>Olivo R.</t>
  </si>
  <si>
    <t>Newport</t>
  </si>
  <si>
    <t>Hall of Fame Championships</t>
  </si>
  <si>
    <t>Thompson C.</t>
  </si>
  <si>
    <t>Krueger M.</t>
  </si>
  <si>
    <t>Krajicek A.</t>
  </si>
  <si>
    <t>Mercedes Cup</t>
  </si>
  <si>
    <t>Petzschner P.</t>
  </si>
  <si>
    <t>Marti Y.</t>
  </si>
  <si>
    <t>Sorensen L.</t>
  </si>
  <si>
    <t>Davydenko P.</t>
  </si>
  <si>
    <t>Claro Open Colombia</t>
  </si>
  <si>
    <t>Struvay E.</t>
  </si>
  <si>
    <t>King K.</t>
  </si>
  <si>
    <t>Cabal J.S.</t>
  </si>
  <si>
    <t>Barrientos N.</t>
  </si>
  <si>
    <t>Londero J.I.</t>
  </si>
  <si>
    <t>Hamburg</t>
  </si>
  <si>
    <t>bet-at-home Open</t>
  </si>
  <si>
    <t>Krajinovic F.</t>
  </si>
  <si>
    <t>Ramos-Vinolas A.</t>
  </si>
  <si>
    <t>Atlanta</t>
  </si>
  <si>
    <t>BB&amp;T Atlanta Open</t>
  </si>
  <si>
    <t>Diez S.</t>
  </si>
  <si>
    <t>Pasha N.</t>
  </si>
  <si>
    <t>Venus M.</t>
  </si>
  <si>
    <t>Gstaad</t>
  </si>
  <si>
    <t>Crédit Agricole Suisse Open Gstaad</t>
  </si>
  <si>
    <t>Troicki V.</t>
  </si>
  <si>
    <t>Melzer G.</t>
  </si>
  <si>
    <t>De Paula F.</t>
  </si>
  <si>
    <t>Mina G.</t>
  </si>
  <si>
    <t>Umag</t>
  </si>
  <si>
    <t>ATP Vegeta Croatia Open</t>
  </si>
  <si>
    <t>Martin A.</t>
  </si>
  <si>
    <t>Bet Type</t>
  </si>
  <si>
    <t>Match Winner</t>
  </si>
  <si>
    <t>Set Betting</t>
  </si>
  <si>
    <t>Games Handicap</t>
  </si>
  <si>
    <t>Total Games</t>
  </si>
  <si>
    <t>Outright Winner</t>
  </si>
  <si>
    <t>Find "("</t>
  </si>
  <si>
    <t>Jeremy Chardy +3.5 (Games Handicap)</t>
  </si>
  <si>
    <t>Ana Ivanovic -3.5 (Games Handicap)</t>
  </si>
  <si>
    <t>Haase -3.5 (Games Handicap)</t>
  </si>
  <si>
    <t>Ramos -1.5 (Games Handicap)</t>
  </si>
  <si>
    <t>Garcia-Lopez (Outright Winner)</t>
  </si>
  <si>
    <t>Bet Mapping</t>
  </si>
  <si>
    <t>Not Defined</t>
  </si>
  <si>
    <t>TRIM(Our Tip)</t>
  </si>
  <si>
    <t>Golubev to Win at Least One Set (Yes) = To win a Set (Yes)</t>
  </si>
  <si>
    <t>Sock to win a set (Yes) = Sock (To Win a Set Yes)</t>
  </si>
  <si>
    <t>Lucie Safarova (To win a set Yes)</t>
  </si>
  <si>
    <t>(Tie Break in Match Yes)</t>
  </si>
  <si>
    <t>Tie Break in Match (Yes) = (Tie Break in Match Yes)</t>
  </si>
  <si>
    <t>To Win 1st Set Yes</t>
  </si>
  <si>
    <t>To Win 1st Set No</t>
  </si>
  <si>
    <t>To Win a Set Yes</t>
  </si>
  <si>
    <t>To Win a Set No</t>
  </si>
  <si>
    <t>Andy Murray (To Win a Set Yes)</t>
  </si>
  <si>
    <t>Golubev (To Win a Set Yes)</t>
  </si>
  <si>
    <t>Sock (To win a set Yes)</t>
  </si>
  <si>
    <t>French Open 2014</t>
  </si>
  <si>
    <t>Radek Stepanek v Feliciano Lopez</t>
  </si>
  <si>
    <t>ATP Eastbourne</t>
  </si>
  <si>
    <t>Wimbledon 2014</t>
  </si>
  <si>
    <t>ATP Bastad</t>
  </si>
  <si>
    <t>ATP Gstaad</t>
  </si>
  <si>
    <t>Challenger Astana 2</t>
  </si>
  <si>
    <t>Kohlschreiber -1.5 (Set Handicap)</t>
  </si>
  <si>
    <t>Set Handicap</t>
  </si>
  <si>
    <t>Tomas Berdych (To Win 1st Set Yes)</t>
  </si>
  <si>
    <t>Tie Break in Match Yes</t>
  </si>
  <si>
    <t>Tie Break in Match No</t>
  </si>
  <si>
    <t>Tournment Type</t>
  </si>
  <si>
    <t>Player 1</t>
  </si>
  <si>
    <t>1st space</t>
  </si>
  <si>
    <t>" v " or "("</t>
  </si>
  <si>
    <t>Player 2</t>
  </si>
  <si>
    <t>last space</t>
  </si>
  <si>
    <t>Tip Winner</t>
  </si>
  <si>
    <t>Tip Winner: 1st space</t>
  </si>
  <si>
    <t>Tip Winner: "("</t>
  </si>
  <si>
    <t>Lookup Key</t>
  </si>
  <si>
    <t>LookupKey1</t>
  </si>
  <si>
    <t>LookupKey2</t>
  </si>
  <si>
    <t>TRIM(Match)</t>
  </si>
  <si>
    <t>TRIM(Tournment)</t>
  </si>
  <si>
    <t>ATP Queens Club</t>
  </si>
  <si>
    <t>Match Result Index 1</t>
  </si>
  <si>
    <t>Match Result Index 2</t>
  </si>
  <si>
    <t>Williams v Li</t>
  </si>
  <si>
    <t>ATP 's-Hertogenbosch</t>
  </si>
  <si>
    <t>Roberto Bautista Agut v Benjamin Becker</t>
  </si>
  <si>
    <t>Bautista</t>
  </si>
  <si>
    <t>Prediction</t>
  </si>
  <si>
    <t>Tip Winner: 2nd space (if exists)</t>
  </si>
  <si>
    <t>Set Margin</t>
  </si>
  <si>
    <t>Tip Set Margin</t>
  </si>
  <si>
    <t>Kitzbuhel</t>
  </si>
  <si>
    <t>Bet-At-Home Cup</t>
  </si>
  <si>
    <t>Galovic V.</t>
  </si>
  <si>
    <t>Washington</t>
  </si>
  <si>
    <t>Citi Open</t>
  </si>
  <si>
    <t>Donaldson J.</t>
  </si>
  <si>
    <t>Tiafoe F.</t>
  </si>
  <si>
    <t>Stanford</t>
  </si>
  <si>
    <t>Bank of the West Classic</t>
  </si>
  <si>
    <t>Osaka N.</t>
  </si>
  <si>
    <t>Ahn K.</t>
  </si>
  <si>
    <t>Zhao C.</t>
  </si>
  <si>
    <t>Abanda F.</t>
  </si>
  <si>
    <t>Kuwata H.</t>
  </si>
  <si>
    <t>Verdasco v Struff</t>
  </si>
  <si>
    <t>ATP Kitzbuhel</t>
  </si>
  <si>
    <t>Monaco v Nieminen</t>
  </si>
  <si>
    <t>Hingis/Lisicki</t>
  </si>
  <si>
    <t>Bryan/Bryan</t>
  </si>
  <si>
    <t>Berankis</t>
  </si>
  <si>
    <t>Klein</t>
  </si>
  <si>
    <t>Tip Game Margin</t>
  </si>
  <si>
    <t>Game Margin</t>
  </si>
  <si>
    <t>Carla Suarez v Ana Ivanovic</t>
  </si>
  <si>
    <t>done</t>
  </si>
  <si>
    <t>Tip Total Games</t>
  </si>
  <si>
    <t>Tie Break In Match</t>
  </si>
  <si>
    <t>First Set Winner</t>
  </si>
  <si>
    <t>Win A Set</t>
  </si>
  <si>
    <t>Loser Wins a Set</t>
  </si>
  <si>
    <t>LookupKeyOutrightFinal</t>
  </si>
  <si>
    <t>Outright Winner Index</t>
  </si>
  <si>
    <t>P&amp;L</t>
  </si>
  <si>
    <t>Odds to Numeral: Location of "/"</t>
  </si>
  <si>
    <t>Odds (Fraction)</t>
  </si>
  <si>
    <t>Row Labels</t>
  </si>
  <si>
    <t>To win a set Yes</t>
  </si>
  <si>
    <t>Grand Total</t>
  </si>
  <si>
    <t>Sum of P&amp;L</t>
  </si>
  <si>
    <t>Challenger</t>
  </si>
  <si>
    <t>Column Labels</t>
  </si>
  <si>
    <t>Count of P&amp;L</t>
  </si>
  <si>
    <t>ROI</t>
  </si>
  <si>
    <t>Loss</t>
  </si>
  <si>
    <t>Win</t>
  </si>
  <si>
    <t>Values</t>
  </si>
  <si>
    <t>Count of P&amp;L2</t>
  </si>
  <si>
    <t>Strike Rate</t>
  </si>
  <si>
    <t>Running P&amp;L From Inception</t>
  </si>
  <si>
    <t>Running P&amp;L Month</t>
  </si>
  <si>
    <t>APR2014</t>
  </si>
  <si>
    <t>AUG2014</t>
  </si>
  <si>
    <t>JUL2014</t>
  </si>
  <si>
    <t>JUN2014</t>
  </si>
  <si>
    <t>MAR2014</t>
  </si>
  <si>
    <t>MAY2014</t>
  </si>
  <si>
    <t>Running P &amp;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</si>
</sst>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52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0" fontId="2" fillId="0" borderId="0" xfId="0" applyFont="1"/>
    <xf numFmtId="1" fontId="2" fillId="0" borderId="0" xfId="0" applyNumberFormat="1" applyFont="1"/>
    <xf numFmtId="0" fontId="2" fillId="0" borderId="0" xfId="0" applyNumberFormat="1" applyFont="1"/>
    <xf numFmtId="0" fontId="3" fillId="0" borderId="0" xfId="0" applyFont="1"/>
    <xf numFmtId="0" fontId="0" fillId="0" borderId="0" xfId="0" applyNumberFormat="1"/>
    <xf numFmtId="1" fontId="0" fillId="0" borderId="0" xfId="0" applyNumberFormat="1"/>
    <xf numFmtId="14" fontId="3" fillId="0" borderId="0" xfId="0" applyNumberFormat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0" xfId="0" applyFont="1"/>
    <xf numFmtId="0" fontId="0" fillId="2" borderId="0" xfId="0" applyFill="1"/>
    <xf numFmtId="14" fontId="0" fillId="0" borderId="0" xfId="0" applyNumberFormat="1" applyAlignment="1">
      <alignment horizontal="right"/>
    </xf>
    <xf numFmtId="0" fontId="1" fillId="3" borderId="0" xfId="0" applyFont="1" applyFill="1" applyAlignment="1">
      <alignment horizontal="center" wrapText="1"/>
    </xf>
    <xf numFmtId="0" fontId="0" fillId="2" borderId="0" xfId="0" applyFill="1" applyAlignment="1"/>
    <xf numFmtId="2" fontId="0" fillId="0" borderId="0" xfId="0" applyNumberFormat="1" applyAlignment="1">
      <alignment horizontal="center"/>
    </xf>
    <xf numFmtId="2" fontId="0" fillId="0" borderId="0" xfId="0" applyNumberFormat="1"/>
    <xf numFmtId="12" fontId="0" fillId="0" borderId="0" xfId="0" applyNumberFormat="1"/>
    <xf numFmtId="13" fontId="0" fillId="0" borderId="0" xfId="0" applyNumberFormat="1"/>
    <xf numFmtId="0" fontId="1" fillId="4" borderId="0" xfId="0" applyFont="1" applyFill="1" applyAlignment="1">
      <alignment wrapText="1"/>
    </xf>
    <xf numFmtId="0" fontId="1" fillId="5" borderId="0" xfId="0" applyFont="1" applyFill="1" applyAlignment="1">
      <alignment horizontal="center" wrapText="1"/>
    </xf>
    <xf numFmtId="0" fontId="1" fillId="5" borderId="0" xfId="0" applyFont="1" applyFill="1" applyAlignment="1">
      <alignment wrapText="1"/>
    </xf>
    <xf numFmtId="0" fontId="0" fillId="0" borderId="0" xfId="0" pivotButton="1"/>
    <xf numFmtId="43" fontId="0" fillId="0" borderId="0" xfId="0" applyNumberFormat="1"/>
    <xf numFmtId="43" fontId="0" fillId="0" borderId="11" xfId="0" applyNumberFormat="1" applyBorder="1"/>
    <xf numFmtId="43" fontId="0" fillId="0" borderId="12" xfId="0" applyNumberForma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43" fontId="0" fillId="0" borderId="16" xfId="0" applyNumberFormat="1" applyBorder="1"/>
    <xf numFmtId="43" fontId="0" fillId="0" borderId="17" xfId="0" applyNumberFormat="1" applyBorder="1"/>
    <xf numFmtId="43" fontId="1" fillId="0" borderId="11" xfId="0" applyNumberFormat="1" applyFont="1" applyBorder="1"/>
    <xf numFmtId="0" fontId="4" fillId="4" borderId="0" xfId="0" applyFont="1" applyFill="1" applyAlignment="1">
      <alignment wrapText="1"/>
    </xf>
    <xf numFmtId="164" fontId="1" fillId="0" borderId="0" xfId="1" applyNumberFormat="1" applyFont="1"/>
    <xf numFmtId="14" fontId="0" fillId="2" borderId="0" xfId="0" applyNumberFormat="1" applyFill="1" applyAlignment="1">
      <alignment horizontal="right"/>
    </xf>
  </cellXfs>
  <cellStyles count="2">
    <cellStyle name="Normal" xfId="0" builtinId="0"/>
    <cellStyle name="Percent" xfId="1" builtinId="5"/>
  </cellStyles>
  <dxfs count="3"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Running P &amp; L</c:v>
          </c:tx>
          <c:marker>
            <c:symbol val="none"/>
          </c:marker>
          <c:cat>
            <c:strRef>
              <c:f>Analysis!$A$41:$A$46</c:f>
              <c:strCache>
                <c:ptCount val="6"/>
                <c:pt idx="0">
                  <c:v>MAR2014</c:v>
                </c:pt>
                <c:pt idx="1">
                  <c:v>APR2014</c:v>
                </c:pt>
                <c:pt idx="2">
                  <c:v>MAY2014</c:v>
                </c:pt>
                <c:pt idx="3">
                  <c:v>JUN2014</c:v>
                </c:pt>
                <c:pt idx="4">
                  <c:v>JUL2014</c:v>
                </c:pt>
                <c:pt idx="5">
                  <c:v>AUG2014</c:v>
                </c:pt>
              </c:strCache>
            </c:strRef>
          </c:cat>
          <c:val>
            <c:numRef>
              <c:f>Analysis!$C$41:$C$46</c:f>
              <c:numCache>
                <c:formatCode>_(* #,##0.00_);_(* \(#,##0.00\);_(* "-"??_);_(@_)</c:formatCode>
                <c:ptCount val="6"/>
                <c:pt idx="0">
                  <c:v>19.826875901875901</c:v>
                </c:pt>
                <c:pt idx="1">
                  <c:v>17.985966810966811</c:v>
                </c:pt>
                <c:pt idx="2">
                  <c:v>42.841017316017314</c:v>
                </c:pt>
                <c:pt idx="3">
                  <c:v>54.535461760461757</c:v>
                </c:pt>
                <c:pt idx="4">
                  <c:v>86.51111111111112</c:v>
                </c:pt>
                <c:pt idx="5">
                  <c:v>88.455555555555563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169000"/>
        <c:axId val="295171352"/>
      </c:lineChart>
      <c:catAx>
        <c:axId val="295169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95171352"/>
        <c:crosses val="autoZero"/>
        <c:auto val="1"/>
        <c:lblAlgn val="ctr"/>
        <c:lblOffset val="100"/>
        <c:noMultiLvlLbl val="0"/>
      </c:catAx>
      <c:valAx>
        <c:axId val="29517135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295169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250031</xdr:colOff>
      <xdr:row>20</xdr:row>
      <xdr:rowOff>119063</xdr:rowOff>
    </xdr:from>
    <xdr:to>
      <xdr:col>12</xdr:col>
      <xdr:colOff>100012</xdr:colOff>
      <xdr:row>35</xdr:row>
      <xdr:rowOff>4763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J" refreshedDate="41859.114068402778" createdVersion="3" refreshedVersion="3" minRefreshableVersion="3" recordCount="118">
  <cacheSource type="worksheet">
    <worksheetSource ref="A1:AP119" sheet="Predictions"/>
  </cacheSource>
  <cacheFields count="42">
    <cacheField name="Date:" numFmtId="0">
      <sharedItems containsDate="1" containsMixedTypes="1" minDate="2014-03-21T00:00:00" maxDate="2014-08-03T00:00:00"/>
    </cacheField>
    <cacheField name="Match:" numFmtId="0">
      <sharedItems/>
    </cacheField>
    <cacheField name="Tournamant:" numFmtId="0">
      <sharedItems/>
    </cacheField>
    <cacheField name="Our Tip:" numFmtId="0">
      <sharedItems/>
    </cacheField>
    <cacheField name="Odds:" numFmtId="0">
      <sharedItems/>
    </cacheField>
    <cacheField name="TRIM(Match)" numFmtId="0">
      <sharedItems/>
    </cacheField>
    <cacheField name="TRIM(Tournment)" numFmtId="0">
      <sharedItems/>
    </cacheField>
    <cacheField name="TRIM(Our Tip)" numFmtId="0">
      <sharedItems/>
    </cacheField>
    <cacheField name="Find &quot;(&quot;" numFmtId="0">
      <sharedItems containsSemiMixedTypes="0" containsString="0" containsNumber="1" containsInteger="1" minValue="1" maxValue="23"/>
    </cacheField>
    <cacheField name="Bet Type" numFmtId="0">
      <sharedItems count="9">
        <s v="Outright Winner"/>
        <s v="Tie Break in Match Yes"/>
        <s v="Set Betting"/>
        <s v="To win a set Yes"/>
        <s v="Match Winner"/>
        <s v="To Win 1st Set Yes"/>
        <s v="Games Handicap"/>
        <s v="Set Handicap"/>
        <s v="Total Games"/>
      </sharedItems>
    </cacheField>
    <cacheField name="Bet Mapping" numFmtId="0">
      <sharedItems containsSemiMixedTypes="0" containsString="0" containsNumber="1" containsInteger="1" minValue="1" maxValue="30"/>
    </cacheField>
    <cacheField name="Grand Slam" numFmtId="0">
      <sharedItems/>
    </cacheField>
    <cacheField name="Tournment Type" numFmtId="0">
      <sharedItems count="3">
        <s v="ATP"/>
        <s v="WTA"/>
        <s v="Challenger"/>
      </sharedItems>
    </cacheField>
    <cacheField name="Location" numFmtId="0">
      <sharedItems/>
    </cacheField>
    <cacheField name="1st space" numFmtId="0">
      <sharedItems containsSemiMixedTypes="0" containsString="0" containsNumber="1" containsInteger="1" minValue="4" maxValue="17"/>
    </cacheField>
    <cacheField name="&quot; v &quot; or &quot;(&quot;" numFmtId="0">
      <sharedItems containsSemiMixedTypes="0" containsString="0" containsNumber="1" containsInteger="1" minValue="4" maxValue="23"/>
    </cacheField>
    <cacheField name="last space" numFmtId="0">
      <sharedItems containsSemiMixedTypes="0" containsString="0" containsNumber="1" containsInteger="1" minValue="4" maxValue="33"/>
    </cacheField>
    <cacheField name="Player 1" numFmtId="0">
      <sharedItems/>
    </cacheField>
    <cacheField name="Player 2" numFmtId="0">
      <sharedItems/>
    </cacheField>
    <cacheField name="Tip Winner: 1st space" numFmtId="0">
      <sharedItems containsSemiMixedTypes="0" containsString="0" containsNumber="1" containsInteger="1" minValue="4" maxValue="16"/>
    </cacheField>
    <cacheField name="Tip Winner: 2nd space (if exists)" numFmtId="0">
      <sharedItems containsSemiMixedTypes="0" containsString="0" containsNumber="1" containsInteger="1" minValue="5" maxValue="22"/>
    </cacheField>
    <cacheField name="Tip Winner: &quot;(&quot;" numFmtId="0">
      <sharedItems containsSemiMixedTypes="0" containsString="0" containsNumber="1" containsInteger="1" minValue="1" maxValue="23"/>
    </cacheField>
    <cacheField name="Tip Winner" numFmtId="0">
      <sharedItems/>
    </cacheField>
    <cacheField name="Tip Set Margin" numFmtId="0">
      <sharedItems containsMixedTypes="1" containsNumber="1" minValue="-1.5" maxValue="3"/>
    </cacheField>
    <cacheField name="Tip Game Margin" numFmtId="0">
      <sharedItems containsMixedTypes="1" containsNumber="1" minValue="-5.5" maxValue="4.5"/>
    </cacheField>
    <cacheField name="Tip Total Games" numFmtId="0">
      <sharedItems containsMixedTypes="1" containsNumber="1" containsInteger="1" minValue="24" maxValue="24"/>
    </cacheField>
    <cacheField name="Lookup Key" numFmtId="0">
      <sharedItems/>
    </cacheField>
    <cacheField name="Match Result Index 1" numFmtId="0">
      <sharedItems containsMixedTypes="1" containsNumber="1" containsInteger="1" minValue="678" maxValue="1912"/>
    </cacheField>
    <cacheField name="Match Result Index 2" numFmtId="0">
      <sharedItems containsMixedTypes="1" containsNumber="1" containsInteger="1" minValue="781" maxValue="1913"/>
    </cacheField>
    <cacheField name="Winner" numFmtId="0">
      <sharedItems/>
    </cacheField>
    <cacheField name="Set Margin" numFmtId="0">
      <sharedItems containsMixedTypes="1" containsNumber="1" containsInteger="1" minValue="0" maxValue="3"/>
    </cacheField>
    <cacheField name="Game Margin" numFmtId="0">
      <sharedItems containsMixedTypes="1" containsNumber="1" containsInteger="1" minValue="-1" maxValue="11"/>
    </cacheField>
    <cacheField name="Total Games" numFmtId="0">
      <sharedItems containsMixedTypes="1" containsNumber="1" containsInteger="1" minValue="0" maxValue="43"/>
    </cacheField>
    <cacheField name="Tie Break In Match" numFmtId="0">
      <sharedItems/>
    </cacheField>
    <cacheField name="First Set Winner" numFmtId="0">
      <sharedItems/>
    </cacheField>
    <cacheField name="Win A Set" numFmtId="0">
      <sharedItems/>
    </cacheField>
    <cacheField name="Outright Winner Index" numFmtId="0">
      <sharedItems containsMixedTypes="1" containsNumber="1" containsInteger="1" minValue="306" maxValue="1813"/>
    </cacheField>
    <cacheField name="Outright Winner" numFmtId="0">
      <sharedItems/>
    </cacheField>
    <cacheField name="Prediction" numFmtId="0">
      <sharedItems count="2">
        <s v="Win"/>
        <s v="Loss"/>
      </sharedItems>
    </cacheField>
    <cacheField name="Odds to Numeral: Location of &quot;/&quot;" numFmtId="12">
      <sharedItems containsSemiMixedTypes="0" containsString="0" containsNumber="1" containsInteger="1" minValue="2" maxValue="3"/>
    </cacheField>
    <cacheField name="Odds (Fraction)" numFmtId="13">
      <sharedItems containsSemiMixedTypes="0" containsString="0" containsNumber="1" minValue="0.1" maxValue="14"/>
    </cacheField>
    <cacheField name="P&amp;L" numFmtId="2">
      <sharedItems containsSemiMixedTypes="0" containsString="0" containsNumber="1" minValue="-1" maxValue="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J" refreshedDate="41859.41505729167" createdVersion="3" refreshedVersion="3" minRefreshableVersion="3" recordCount="118">
  <cacheSource type="worksheet">
    <worksheetSource ref="A1:AR119" sheet="Predictions"/>
  </cacheSource>
  <cacheFields count="44">
    <cacheField name="Date:" numFmtId="14">
      <sharedItems containsSemiMixedTypes="0" containsNonDate="0" containsDate="1" containsString="0" minDate="2014-03-21T00:00:00" maxDate="2014-08-03T00:00:00"/>
    </cacheField>
    <cacheField name="Match:" numFmtId="0">
      <sharedItems/>
    </cacheField>
    <cacheField name="Tournamant:" numFmtId="0">
      <sharedItems/>
    </cacheField>
    <cacheField name="Our Tip:" numFmtId="0">
      <sharedItems/>
    </cacheField>
    <cacheField name="Odds:" numFmtId="0">
      <sharedItems/>
    </cacheField>
    <cacheField name="TRIM(Match)" numFmtId="0">
      <sharedItems/>
    </cacheField>
    <cacheField name="TRIM(Tournment)" numFmtId="0">
      <sharedItems/>
    </cacheField>
    <cacheField name="TRIM(Our Tip)" numFmtId="0">
      <sharedItems/>
    </cacheField>
    <cacheField name="Find &quot;(&quot;" numFmtId="0">
      <sharedItems containsSemiMixedTypes="0" containsString="0" containsNumber="1" containsInteger="1" minValue="1" maxValue="23"/>
    </cacheField>
    <cacheField name="Bet Type" numFmtId="0">
      <sharedItems/>
    </cacheField>
    <cacheField name="Bet Mapping" numFmtId="0">
      <sharedItems containsSemiMixedTypes="0" containsString="0" containsNumber="1" containsInteger="1" minValue="1" maxValue="30"/>
    </cacheField>
    <cacheField name="Grand Slam" numFmtId="0">
      <sharedItems/>
    </cacheField>
    <cacheField name="Tournment Type" numFmtId="0">
      <sharedItems/>
    </cacheField>
    <cacheField name="Location" numFmtId="0">
      <sharedItems/>
    </cacheField>
    <cacheField name="1st space" numFmtId="0">
      <sharedItems containsSemiMixedTypes="0" containsString="0" containsNumber="1" containsInteger="1" minValue="4" maxValue="17"/>
    </cacheField>
    <cacheField name="&quot; v &quot; or &quot;(&quot;" numFmtId="0">
      <sharedItems containsSemiMixedTypes="0" containsString="0" containsNumber="1" containsInteger="1" minValue="4" maxValue="23"/>
    </cacheField>
    <cacheField name="last space" numFmtId="0">
      <sharedItems containsSemiMixedTypes="0" containsString="0" containsNumber="1" containsInteger="1" minValue="4" maxValue="33"/>
    </cacheField>
    <cacheField name="Player 1" numFmtId="0">
      <sharedItems/>
    </cacheField>
    <cacheField name="Player 2" numFmtId="0">
      <sharedItems/>
    </cacheField>
    <cacheField name="Tip Winner: 1st space" numFmtId="0">
      <sharedItems containsSemiMixedTypes="0" containsString="0" containsNumber="1" containsInteger="1" minValue="4" maxValue="16"/>
    </cacheField>
    <cacheField name="Tip Winner: 2nd space (if exists)" numFmtId="0">
      <sharedItems containsSemiMixedTypes="0" containsString="0" containsNumber="1" containsInteger="1" minValue="5" maxValue="22"/>
    </cacheField>
    <cacheField name="Tip Winner: &quot;(&quot;" numFmtId="0">
      <sharedItems containsSemiMixedTypes="0" containsString="0" containsNumber="1" containsInteger="1" minValue="1" maxValue="23"/>
    </cacheField>
    <cacheField name="Tip Winner" numFmtId="0">
      <sharedItems/>
    </cacheField>
    <cacheField name="Tip Set Margin" numFmtId="0">
      <sharedItems containsMixedTypes="1" containsNumber="1" minValue="-1.5" maxValue="3"/>
    </cacheField>
    <cacheField name="Tip Game Margin" numFmtId="0">
      <sharedItems containsMixedTypes="1" containsNumber="1" minValue="-5.5" maxValue="4.5"/>
    </cacheField>
    <cacheField name="Tip Total Games" numFmtId="0">
      <sharedItems containsMixedTypes="1" containsNumber="1" containsInteger="1" minValue="24" maxValue="24"/>
    </cacheField>
    <cacheField name="Lookup Key" numFmtId="0">
      <sharedItems/>
    </cacheField>
    <cacheField name="Match Result Index 1" numFmtId="0">
      <sharedItems containsMixedTypes="1" containsNumber="1" containsInteger="1" minValue="678" maxValue="1912"/>
    </cacheField>
    <cacheField name="Match Result Index 2" numFmtId="0">
      <sharedItems containsMixedTypes="1" containsNumber="1" containsInteger="1" minValue="781" maxValue="1913"/>
    </cacheField>
    <cacheField name="Winner" numFmtId="0">
      <sharedItems/>
    </cacheField>
    <cacheField name="Set Margin" numFmtId="0">
      <sharedItems containsMixedTypes="1" containsNumber="1" containsInteger="1" minValue="0" maxValue="3"/>
    </cacheField>
    <cacheField name="Game Margin" numFmtId="0">
      <sharedItems containsMixedTypes="1" containsNumber="1" containsInteger="1" minValue="-1" maxValue="11"/>
    </cacheField>
    <cacheField name="Total Games" numFmtId="0">
      <sharedItems containsMixedTypes="1" containsNumber="1" containsInteger="1" minValue="0" maxValue="43"/>
    </cacheField>
    <cacheField name="Tie Break In Match" numFmtId="0">
      <sharedItems/>
    </cacheField>
    <cacheField name="First Set Winner" numFmtId="0">
      <sharedItems/>
    </cacheField>
    <cacheField name="Win A Set" numFmtId="0">
      <sharedItems/>
    </cacheField>
    <cacheField name="Outright Winner Index" numFmtId="0">
      <sharedItems containsMixedTypes="1" containsNumber="1" containsInteger="1" minValue="306" maxValue="1813"/>
    </cacheField>
    <cacheField name="Outright Winner" numFmtId="0">
      <sharedItems/>
    </cacheField>
    <cacheField name="Prediction" numFmtId="0">
      <sharedItems/>
    </cacheField>
    <cacheField name="Odds to Numeral: Location of &quot;/&quot;" numFmtId="12">
      <sharedItems containsSemiMixedTypes="0" containsString="0" containsNumber="1" containsInteger="1" minValue="2" maxValue="3"/>
    </cacheField>
    <cacheField name="Odds (Fraction)" numFmtId="13">
      <sharedItems containsSemiMixedTypes="0" containsString="0" containsNumber="1" minValue="0.1" maxValue="14"/>
    </cacheField>
    <cacheField name="P&amp;L" numFmtId="2">
      <sharedItems containsSemiMixedTypes="0" containsString="0" containsNumber="1" minValue="-1" maxValue="14"/>
    </cacheField>
    <cacheField name="Running P&amp;L From Inception" numFmtId="2">
      <sharedItems containsSemiMixedTypes="0" containsString="0" containsNumber="1" minValue="2" maxValue="91.011111111111077"/>
    </cacheField>
    <cacheField name="Running P&amp;L Month" numFmtId="14">
      <sharedItems count="7">
        <s v="MAR2014"/>
        <s v="APR2014"/>
        <s v="MAY2014"/>
        <s v="JUN2014"/>
        <s v="JUL2014"/>
        <s v="AUG2014"/>
        <e v="#VALUE!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">
  <r>
    <d v="2014-03-21T00:00:00"/>
    <s v="N/A"/>
    <s v="ATP Miami 2014"/>
    <s v="Novak Djokovic (Outright Winner)"/>
    <s v="2/1"/>
    <s v="N/A"/>
    <s v="ATP Miami 2014"/>
    <s v="Novak Djokovic (Outright Winner)"/>
    <n v="16"/>
    <x v="0"/>
    <n v="30"/>
    <s v="NO"/>
    <x v="0"/>
    <s v="Miami"/>
    <n v="6"/>
    <n v="16"/>
    <n v="6"/>
    <s v="Djokovic "/>
    <s v=""/>
    <n v="6"/>
    <n v="15"/>
    <n v="16"/>
    <s v="Djokovic"/>
    <s v="N/A"/>
    <s v="N/A"/>
    <s v="N/A"/>
    <s v="MiamiDjokovic "/>
    <e v="#N/A"/>
    <e v="#N/A"/>
    <e v="#N/A"/>
    <e v="#N/A"/>
    <e v="#N/A"/>
    <e v="#N/A"/>
    <e v="#N/A"/>
    <e v="#N/A"/>
    <e v="#N/A"/>
    <n v="805"/>
    <s v="Djokovic"/>
    <x v="0"/>
    <n v="2"/>
    <n v="2"/>
    <n v="2"/>
  </r>
  <r>
    <d v="2014-03-22T00:00:00"/>
    <s v="Edouard Roger-Vasselin v Marin Cilic"/>
    <s v="ATP Miami 2014"/>
    <s v="(Tie Break in Match Yes)"/>
    <s v="2/1"/>
    <s v="Edouard Roger-Vasselin v Marin Cilic"/>
    <s v="ATP Miami 2014"/>
    <s v="(Tie Break in Match Yes)"/>
    <n v="1"/>
    <x v="1"/>
    <n v="15"/>
    <s v="NO"/>
    <x v="0"/>
    <s v="Miami"/>
    <n v="8"/>
    <n v="23"/>
    <n v="31"/>
    <s v="Roger-Vasselin"/>
    <s v="Cilic"/>
    <n v="5"/>
    <n v="5"/>
    <n v="1"/>
    <s v="N/A"/>
    <s v="N/A"/>
    <s v="N/A"/>
    <s v="N/A"/>
    <s v="MiamiRoger-VasselinCilic"/>
    <n v="760"/>
    <e v="#N/A"/>
    <s v="Roger-Vasselin"/>
    <n v="2"/>
    <n v="5"/>
    <n v="21"/>
    <b v="1"/>
    <s v="Roger-Vasselin"/>
    <b v="0"/>
    <s v="N/A"/>
    <s v="N/A"/>
    <x v="0"/>
    <n v="2"/>
    <n v="2"/>
    <n v="2"/>
  </r>
  <r>
    <d v="2014-03-22T00:00:00"/>
    <s v="Bryan/Bryan v Fleming/Hutchins"/>
    <s v="ATP Miami 2014"/>
    <s v="Bryan/Bryan 2-1 (Set Betting)"/>
    <s v="10/3"/>
    <s v="Bryan/Bryan v Fleming/Hutchins"/>
    <s v="ATP Miami 2014"/>
    <s v="Bryan/Bryan 2-1 (Set Betting)"/>
    <n v="17"/>
    <x v="2"/>
    <n v="2"/>
    <s v="NO"/>
    <x v="0"/>
    <s v="Miami"/>
    <n v="12"/>
    <n v="12"/>
    <n v="12"/>
    <s v="Bryan/Bryan"/>
    <s v="Fleming/Hutchins"/>
    <n v="12"/>
    <n v="12"/>
    <n v="17"/>
    <s v="Bryan/Bryan"/>
    <n v="1"/>
    <s v="N/A"/>
    <s v="N/A"/>
    <s v="MiamiBryan/BryanFleming/Hutchins"/>
    <e v="#N/A"/>
    <e v="#N/A"/>
    <s v="Bryan/Bryan"/>
    <n v="2"/>
    <e v="#N/A"/>
    <e v="#N/A"/>
    <e v="#N/A"/>
    <e v="#N/A"/>
    <b v="1"/>
    <s v="N/A"/>
    <s v="N/A"/>
    <x v="0"/>
    <n v="3"/>
    <n v="3.3333333333333335"/>
    <n v="3.3333333333333335"/>
  </r>
  <r>
    <d v="2014-03-22T00:00:00"/>
    <s v="Maria Sharapova v Lucie Safarova"/>
    <s v="WTA Miami 2014"/>
    <s v="Lucie Safarova (To win a set Yes)"/>
    <s v="6/5"/>
    <s v="Maria Sharapova v Lucie Safarova"/>
    <s v="WTA Miami 2014"/>
    <s v="Lucie Safarova (To win a set Yes)"/>
    <n v="16"/>
    <x v="3"/>
    <n v="11"/>
    <s v="NO"/>
    <x v="1"/>
    <s v="Miami"/>
    <n v="6"/>
    <n v="16"/>
    <n v="24"/>
    <s v="Sharapova"/>
    <s v="Safarova"/>
    <n v="6"/>
    <n v="15"/>
    <n v="16"/>
    <s v="Safarova"/>
    <s v="N/A"/>
    <s v="N/A"/>
    <s v="N/A"/>
    <s v="MiamiSharapovaSafarova"/>
    <n v="678"/>
    <e v="#N/A"/>
    <s v="Sharapova"/>
    <n v="1"/>
    <n v="5"/>
    <n v="31"/>
    <b v="1"/>
    <s v="Sharapova"/>
    <b v="1"/>
    <s v="N/A"/>
    <s v="N/A"/>
    <x v="0"/>
    <n v="2"/>
    <n v="1.2"/>
    <n v="1.2"/>
  </r>
  <r>
    <d v="2014-03-22T00:00:00"/>
    <s v="John Isner v Donald Young"/>
    <s v="ATP Miami 2014"/>
    <s v="John Isner (Match Winner)"/>
    <s v="1/6"/>
    <s v="John Isner v Donald Young"/>
    <s v="ATP Miami 2014"/>
    <s v="John Isner (Match Winner)"/>
    <n v="12"/>
    <x v="4"/>
    <n v="1"/>
    <s v="NO"/>
    <x v="0"/>
    <s v="Miami"/>
    <n v="5"/>
    <n v="11"/>
    <n v="20"/>
    <s v="Isner"/>
    <s v="Young"/>
    <n v="5"/>
    <n v="11"/>
    <n v="12"/>
    <s v="Isner"/>
    <s v="N/A"/>
    <s v="N/A"/>
    <s v="N/A"/>
    <s v="MiamiIsnerYoung"/>
    <n v="767"/>
    <e v="#N/A"/>
    <s v="Isner"/>
    <n v="1"/>
    <n v="4"/>
    <n v="32"/>
    <b v="1"/>
    <s v="Young"/>
    <b v="1"/>
    <s v="N/A"/>
    <s v="N/A"/>
    <x v="0"/>
    <n v="2"/>
    <n v="0.16666666666666666"/>
    <n v="0.16666666666666666"/>
  </r>
  <r>
    <d v="2014-03-22T00:00:00"/>
    <s v="Grigor Dimitrov v Kei Nishikori"/>
    <s v="ATP Miami 2014"/>
    <s v="Kei Nishikori 2-0 (Set Betting)"/>
    <s v="12/5"/>
    <s v="Grigor Dimitrov v Kei Nishikori"/>
    <s v="ATP Miami 2014"/>
    <s v="Kei Nishikori 2-0 (Set Betting)"/>
    <n v="19"/>
    <x v="2"/>
    <n v="2"/>
    <s v="NO"/>
    <x v="0"/>
    <s v="Miami"/>
    <n v="7"/>
    <n v="16"/>
    <n v="22"/>
    <s v="Dimitrov"/>
    <s v="Nishikori"/>
    <n v="4"/>
    <n v="14"/>
    <n v="19"/>
    <s v="Nishikori"/>
    <n v="2"/>
    <s v="N/A"/>
    <s v="N/A"/>
    <s v="MiamiDimitrovNishikori"/>
    <e v="#N/A"/>
    <n v="781"/>
    <s v="Nishikori"/>
    <n v="2"/>
    <n v="3"/>
    <n v="25"/>
    <b v="1"/>
    <s v="Nishikori"/>
    <b v="1"/>
    <s v="N/A"/>
    <s v="N/A"/>
    <x v="0"/>
    <n v="3"/>
    <n v="2.4"/>
    <n v="2.4"/>
  </r>
  <r>
    <d v="2014-03-24T00:00:00"/>
    <s v="Roger Federer v Richard Gasquet"/>
    <s v="ATP Miami 2014"/>
    <s v="Roger Federer 2-0 (Set Betting)"/>
    <s v="1/3"/>
    <s v="Roger Federer v Richard Gasquet"/>
    <s v="ATP Miami 2014"/>
    <s v="Roger Federer 2-0 (Set Betting)"/>
    <n v="19"/>
    <x v="2"/>
    <n v="2"/>
    <s v="NO"/>
    <x v="0"/>
    <s v="Miami"/>
    <n v="6"/>
    <n v="14"/>
    <n v="24"/>
    <s v="Federer"/>
    <s v="Gasquet"/>
    <n v="6"/>
    <n v="14"/>
    <n v="19"/>
    <s v="Federer"/>
    <n v="2"/>
    <s v="N/A"/>
    <s v="N/A"/>
    <s v="MiamiFedererGasquet"/>
    <n v="795"/>
    <e v="#N/A"/>
    <s v="Federer"/>
    <n v="2"/>
    <n v="9"/>
    <n v="15"/>
    <b v="0"/>
    <s v="Federer"/>
    <b v="1"/>
    <s v="N/A"/>
    <s v="N/A"/>
    <x v="0"/>
    <n v="2"/>
    <n v="0.33333333333333331"/>
    <n v="0.33333333333333331"/>
  </r>
  <r>
    <d v="2014-03-25T00:00:00"/>
    <s v="Rafael Nadal v Fabio Fognini"/>
    <s v="ATP Miami 2014"/>
    <s v="Rafael Nadal 2-0 (Set Betting)"/>
    <s v="1/5"/>
    <s v="Rafael Nadal v Fabio Fognini"/>
    <s v="ATP Miami 2014"/>
    <s v="Rafael Nadal 2-0 (Set Betting)"/>
    <n v="18"/>
    <x v="2"/>
    <n v="2"/>
    <s v="NO"/>
    <x v="0"/>
    <s v="Miami"/>
    <n v="7"/>
    <n v="13"/>
    <n v="21"/>
    <s v="Nadal"/>
    <s v="Fognini"/>
    <n v="7"/>
    <n v="13"/>
    <n v="18"/>
    <s v="Nadal"/>
    <n v="2"/>
    <s v="N/A"/>
    <s v="N/A"/>
    <s v="MiamiNadalFognini"/>
    <n v="798"/>
    <e v="#N/A"/>
    <s v="Nadal"/>
    <n v="2"/>
    <n v="8"/>
    <n v="16"/>
    <b v="0"/>
    <s v="Nadal"/>
    <b v="1"/>
    <s v="N/A"/>
    <s v="N/A"/>
    <x v="0"/>
    <n v="2"/>
    <n v="0.2"/>
    <n v="0.2"/>
  </r>
  <r>
    <d v="2014-03-26T00:00:00"/>
    <s v="Andy Murray v Novak Djokovic "/>
    <s v="ATP Miami 2014"/>
    <s v="Novak Djokovic (Match Winner)"/>
    <s v="2/7"/>
    <s v="Andy Murray v Novak Djokovic"/>
    <s v="ATP Miami 2014"/>
    <s v="Novak Djokovic (Match Winner)"/>
    <n v="16"/>
    <x v="4"/>
    <n v="1"/>
    <s v="NO"/>
    <x v="0"/>
    <s v="Miami"/>
    <n v="5"/>
    <n v="12"/>
    <n v="20"/>
    <s v="Murray"/>
    <s v="Djokovic"/>
    <n v="6"/>
    <n v="15"/>
    <n v="16"/>
    <s v="Djokovic"/>
    <s v="N/A"/>
    <s v="N/A"/>
    <s v="N/A"/>
    <s v="MiamiMurrayDjokovic"/>
    <e v="#N/A"/>
    <n v="799"/>
    <s v="Djokovic"/>
    <n v="2"/>
    <n v="5"/>
    <n v="21"/>
    <b v="0"/>
    <s v="Djokovic"/>
    <b v="1"/>
    <s v="N/A"/>
    <s v="N/A"/>
    <x v="0"/>
    <n v="2"/>
    <n v="0.2857142857142857"/>
    <n v="0.2857142857142857"/>
  </r>
  <r>
    <d v="2014-03-26T00:00:00"/>
    <s v="Roger Federer v Kei Nishikori"/>
    <s v="ATP Miami 2014"/>
    <s v="Roger Federer (Match Winner)"/>
    <s v="1/7"/>
    <s v="Roger Federer v Kei Nishikori"/>
    <s v="ATP Miami 2014"/>
    <s v="Roger Federer (Match Winner)"/>
    <n v="15"/>
    <x v="4"/>
    <n v="1"/>
    <s v="NO"/>
    <x v="0"/>
    <s v="Miami"/>
    <n v="6"/>
    <n v="14"/>
    <n v="20"/>
    <s v="Federer"/>
    <s v="Nishikori"/>
    <n v="6"/>
    <n v="14"/>
    <n v="15"/>
    <s v="Federer"/>
    <s v="N/A"/>
    <s v="N/A"/>
    <s v="N/A"/>
    <s v="MiamiFedererNishikori"/>
    <e v="#N/A"/>
    <n v="800"/>
    <s v="Nishikori"/>
    <n v="1"/>
    <n v="1"/>
    <n v="31"/>
    <b v="0"/>
    <s v="Federer"/>
    <b v="1"/>
    <s v="N/A"/>
    <s v="N/A"/>
    <x v="1"/>
    <n v="2"/>
    <n v="0.14285714285714285"/>
    <n v="-1"/>
  </r>
  <r>
    <d v="2014-03-26T00:00:00"/>
    <s v="Rafael Nadal v Milos Raonic"/>
    <s v="ATP Miami 2014"/>
    <s v="Rafael Nadal (Match Winner)"/>
    <s v="1/10"/>
    <s v="Rafael Nadal v Milos Raonic"/>
    <s v="ATP Miami 2014"/>
    <s v="Rafael Nadal (Match Winner)"/>
    <n v="14"/>
    <x v="4"/>
    <n v="1"/>
    <s v="NO"/>
    <x v="0"/>
    <s v="Miami"/>
    <n v="7"/>
    <n v="13"/>
    <n v="21"/>
    <s v="Nadal"/>
    <s v="Raonic"/>
    <n v="7"/>
    <n v="13"/>
    <n v="14"/>
    <s v="Nadal"/>
    <s v="N/A"/>
    <s v="N/A"/>
    <s v="N/A"/>
    <s v="MiamiNadalRaonic"/>
    <n v="802"/>
    <e v="#N/A"/>
    <s v="Nadal"/>
    <n v="1"/>
    <n v="4"/>
    <n v="28"/>
    <b v="0"/>
    <s v="Raonic"/>
    <b v="1"/>
    <s v="N/A"/>
    <s v="N/A"/>
    <x v="0"/>
    <n v="2"/>
    <n v="0.1"/>
    <n v="0.1"/>
  </r>
  <r>
    <d v="2014-03-26T00:00:00"/>
    <s v="Serena Williams v Maria Sharapova"/>
    <s v="WTA Miami 2014"/>
    <s v="Serena Williams (Match Winner)"/>
    <s v="1/6"/>
    <s v="Serena Williams v Maria Sharapova"/>
    <s v="WTA Miami 2014"/>
    <s v="Serena Williams (Match Winner)"/>
    <n v="17"/>
    <x v="4"/>
    <n v="1"/>
    <s v="NO"/>
    <x v="1"/>
    <s v="Miami"/>
    <n v="7"/>
    <n v="16"/>
    <n v="24"/>
    <s v="Williams"/>
    <s v="Sharapova"/>
    <n v="7"/>
    <n v="16"/>
    <n v="17"/>
    <s v="Williams"/>
    <s v="N/A"/>
    <s v="N/A"/>
    <s v="N/A"/>
    <s v="MiamiWilliamsSharapova"/>
    <n v="700"/>
    <e v="#N/A"/>
    <s v="Williams"/>
    <n v="2"/>
    <n v="5"/>
    <n v="19"/>
    <b v="0"/>
    <s v="Williams"/>
    <b v="1"/>
    <s v="N/A"/>
    <s v="N/A"/>
    <x v="0"/>
    <n v="2"/>
    <n v="0.16666666666666666"/>
    <n v="0.16666666666666666"/>
  </r>
  <r>
    <d v="2014-03-26T00:00:00"/>
    <s v="Bryan/Bryan v Llodra/Mahut"/>
    <s v="ATP Miami 2014"/>
    <s v="Bryan/Bryan 2-1 (Set Betting)"/>
    <s v="11/4"/>
    <s v="Bryan/Bryan v Llodra/Mahut"/>
    <s v="ATP Miami 2014"/>
    <s v="Bryan/Bryan 2-1 (Set Betting)"/>
    <n v="17"/>
    <x v="2"/>
    <n v="2"/>
    <s v="NO"/>
    <x v="0"/>
    <s v="Miami"/>
    <n v="12"/>
    <n v="12"/>
    <n v="12"/>
    <s v="Bryan/Bryan"/>
    <s v="Llodra/Mahut"/>
    <n v="12"/>
    <n v="12"/>
    <n v="17"/>
    <s v="Bryan/Bryan"/>
    <n v="1"/>
    <s v="N/A"/>
    <s v="N/A"/>
    <s v="MiamiBryan/BryanLlodra/Mahut"/>
    <e v="#N/A"/>
    <e v="#N/A"/>
    <s v="Bryan/Bryan"/>
    <n v="2"/>
    <e v="#N/A"/>
    <e v="#N/A"/>
    <e v="#N/A"/>
    <e v="#N/A"/>
    <b v="1"/>
    <s v="N/A"/>
    <s v="N/A"/>
    <x v="0"/>
    <n v="3"/>
    <n v="2.75"/>
    <n v="2.75"/>
  </r>
  <r>
    <d v="2014-03-26T00:00:00"/>
    <s v="Berdych v Dolgopolov"/>
    <s v="ATP Miami 2014"/>
    <s v="Tomas Berdych (Match Winner)"/>
    <s v="2/5"/>
    <s v="Berdych v Dolgopolov"/>
    <s v="ATP Miami 2014"/>
    <s v="Tomas Berdych (Match Winner)"/>
    <n v="15"/>
    <x v="4"/>
    <n v="1"/>
    <s v="NO"/>
    <x v="0"/>
    <s v="Miami"/>
    <n v="8"/>
    <n v="8"/>
    <n v="8"/>
    <s v="Berdych"/>
    <s v="Dolgopolov"/>
    <n v="6"/>
    <n v="14"/>
    <n v="15"/>
    <s v="Berdych"/>
    <s v="N/A"/>
    <s v="N/A"/>
    <s v="N/A"/>
    <s v="MiamiBerdychDolgopolov"/>
    <n v="801"/>
    <e v="#N/A"/>
    <s v="Berdych"/>
    <n v="2"/>
    <n v="3"/>
    <n v="23"/>
    <b v="1"/>
    <s v="Berdych"/>
    <b v="1"/>
    <s v="N/A"/>
    <s v="N/A"/>
    <x v="0"/>
    <n v="2"/>
    <n v="0.4"/>
    <n v="0.4"/>
  </r>
  <r>
    <d v="2014-03-28T00:00:00"/>
    <s v="Novak Djokovic v Kei Nishikori"/>
    <s v="ATP Miami 2014"/>
    <s v="Novak Djokovic (Match Winner)"/>
    <s v="1/8"/>
    <s v="Novak Djokovic v Kei Nishikori"/>
    <s v="ATP Miami 2014"/>
    <s v="Novak Djokovic (Match Winner)"/>
    <n v="16"/>
    <x v="4"/>
    <n v="1"/>
    <s v="NO"/>
    <x v="0"/>
    <s v="Miami"/>
    <n v="6"/>
    <n v="15"/>
    <n v="21"/>
    <s v="Djokovic"/>
    <s v="Nishikori"/>
    <n v="6"/>
    <n v="15"/>
    <n v="16"/>
    <s v="Djokovic"/>
    <s v="N/A"/>
    <s v="N/A"/>
    <s v="N/A"/>
    <s v="MiamiDjokovicNishikori"/>
    <n v="803"/>
    <e v="#N/A"/>
    <s v="Djokovic"/>
    <n v="0"/>
    <n v="0"/>
    <n v="0"/>
    <b v="0"/>
    <s v="Nishikori"/>
    <b v="1"/>
    <s v="N/A"/>
    <s v="N/A"/>
    <x v="0"/>
    <n v="2"/>
    <n v="0.125"/>
    <n v="0.125"/>
  </r>
  <r>
    <d v="2014-03-28T00:00:00"/>
    <s v="Berdych v Nadal"/>
    <s v="ATP Miami 2014"/>
    <s v="Tomas Berdych (To Win 1st Set Yes)"/>
    <s v="5/2"/>
    <s v="Berdych v Nadal"/>
    <s v="ATP Miami 2014"/>
    <s v="Tomas Berdych (To Win 1st Set Yes)"/>
    <n v="15"/>
    <x v="5"/>
    <n v="13"/>
    <s v="NO"/>
    <x v="0"/>
    <s v="Miami"/>
    <n v="8"/>
    <n v="8"/>
    <n v="8"/>
    <s v="Berdych"/>
    <s v="Nadal"/>
    <n v="6"/>
    <n v="14"/>
    <n v="15"/>
    <s v="Berdych"/>
    <s v="N/A"/>
    <s v="N/A"/>
    <s v="N/A"/>
    <s v="MiamiBerdychNadal"/>
    <e v="#N/A"/>
    <n v="804"/>
    <s v="Nadal"/>
    <n v="0"/>
    <n v="0"/>
    <n v="0"/>
    <b v="0"/>
    <s v="Berdych"/>
    <b v="0"/>
    <s v="N/A"/>
    <s v="N/A"/>
    <x v="0"/>
    <n v="2"/>
    <n v="2.5"/>
    <n v="2.5"/>
  </r>
  <r>
    <d v="2014-03-28T00:00:00"/>
    <s v="Hingis/Lisicki v Black/Mirza "/>
    <s v="WTA Miami 2014"/>
    <s v="Hingis/Lisicki (Match Winner)"/>
    <s v="7/4 "/>
    <s v="Hingis/Lisicki v Black/Mirza"/>
    <s v="WTA Miami 2014"/>
    <s v="Hingis/Lisicki (Match Winner)"/>
    <n v="16"/>
    <x v="4"/>
    <n v="1"/>
    <s v="NO"/>
    <x v="1"/>
    <s v="Miami"/>
    <n v="15"/>
    <n v="15"/>
    <n v="15"/>
    <s v="Hingis/Lisicki"/>
    <s v="Black/Mirza"/>
    <n v="15"/>
    <n v="15"/>
    <n v="16"/>
    <s v="Hingis/Lisicki"/>
    <s v="N/A"/>
    <s v="N/A"/>
    <s v="N/A"/>
    <s v="MiamiHingis/LisickiBlack/Mirza"/>
    <e v="#N/A"/>
    <e v="#N/A"/>
    <s v="Hingis/Lisicki"/>
    <e v="#N/A"/>
    <e v="#N/A"/>
    <e v="#N/A"/>
    <e v="#N/A"/>
    <e v="#N/A"/>
    <b v="1"/>
    <s v="N/A"/>
    <s v="N/A"/>
    <x v="0"/>
    <n v="2"/>
    <n v="1.75"/>
    <n v="1.75"/>
  </r>
  <r>
    <d v="2014-03-29T00:00:00"/>
    <s v="Nadal v Djokovic"/>
    <s v="ATP Miami 2014"/>
    <s v="Novak Djokovic (Match Winner)"/>
    <s v="8/11"/>
    <s v="Nadal v Djokovic"/>
    <s v="ATP Miami 2014"/>
    <s v="Novak Djokovic (Match Winner)"/>
    <n v="16"/>
    <x v="4"/>
    <n v="1"/>
    <s v="NO"/>
    <x v="0"/>
    <s v="Miami"/>
    <n v="6"/>
    <n v="6"/>
    <n v="6"/>
    <s v="Nadal"/>
    <s v="Djokovic"/>
    <n v="6"/>
    <n v="15"/>
    <n v="16"/>
    <s v="Djokovic"/>
    <s v="N/A"/>
    <s v="N/A"/>
    <s v="N/A"/>
    <s v="MiamiNadalDjokovic"/>
    <e v="#N/A"/>
    <n v="805"/>
    <s v="Djokovic"/>
    <n v="2"/>
    <n v="6"/>
    <n v="18"/>
    <b v="0"/>
    <s v="Djokovic"/>
    <b v="1"/>
    <s v="N/A"/>
    <s v="N/A"/>
    <x v="0"/>
    <n v="2"/>
    <n v="0.72727272727272729"/>
    <n v="0.72727272727272729"/>
  </r>
  <r>
    <d v="2014-03-29T00:00:00"/>
    <s v="Williams v Li"/>
    <s v="WTA Miami 2014"/>
    <s v="Serena Williams (Match Winner)"/>
    <s v="2/9"/>
    <s v="Williams v Li"/>
    <s v="WTA Miami 2014"/>
    <s v="Serena Williams (Match Winner)"/>
    <n v="17"/>
    <x v="4"/>
    <n v="1"/>
    <s v="NO"/>
    <x v="1"/>
    <s v="Miami"/>
    <n v="9"/>
    <n v="9"/>
    <n v="9"/>
    <s v="Williams"/>
    <s v="Li"/>
    <n v="7"/>
    <n v="16"/>
    <n v="17"/>
    <s v="Williams"/>
    <s v="N/A"/>
    <s v="N/A"/>
    <s v="N/A"/>
    <s v="MiamiWilliamsLi"/>
    <n v="702"/>
    <e v="#N/A"/>
    <s v="Williams"/>
    <n v="2"/>
    <n v="7"/>
    <n v="19"/>
    <b v="0"/>
    <s v="Williams"/>
    <b v="1"/>
    <s v="N/A"/>
    <s v="N/A"/>
    <x v="0"/>
    <n v="2"/>
    <n v="0.22222222222222221"/>
    <n v="0.22222222222222221"/>
  </r>
  <r>
    <d v="2014-03-29T00:00:00"/>
    <s v="Bryan/Bryan v Cabal/Farah"/>
    <s v="ATP Miami 2014"/>
    <s v="Bryan/Bryan (Match Winner)"/>
    <s v="1/6"/>
    <s v="Bryan/Bryan v Cabal/Farah"/>
    <s v="ATP Miami 2014"/>
    <s v="Bryan/Bryan (Match Winner)"/>
    <n v="13"/>
    <x v="4"/>
    <n v="1"/>
    <s v="NO"/>
    <x v="0"/>
    <s v="Miami"/>
    <n v="12"/>
    <n v="12"/>
    <n v="12"/>
    <s v="Bryan/Bryan"/>
    <s v="Cabal/Farah"/>
    <n v="12"/>
    <n v="12"/>
    <n v="13"/>
    <s v="Bryan/Bryan"/>
    <s v="N/A"/>
    <s v="N/A"/>
    <s v="N/A"/>
    <s v="MiamiBryan/BryanCabal/Farah"/>
    <e v="#N/A"/>
    <e v="#N/A"/>
    <s v="Bryan/Bryan"/>
    <e v="#N/A"/>
    <e v="#N/A"/>
    <e v="#N/A"/>
    <e v="#N/A"/>
    <e v="#N/A"/>
    <b v="1"/>
    <s v="N/A"/>
    <s v="N/A"/>
    <x v="0"/>
    <n v="2"/>
    <n v="0.16666666666666666"/>
    <n v="0.16666666666666666"/>
  </r>
  <r>
    <d v="2014-04-05T00:00:00"/>
    <s v="N/A"/>
    <s v="ATP Monte Carlo 2014"/>
    <s v="Rafael Nadal (Outright Winner)"/>
    <s v="8/11"/>
    <s v="N/A"/>
    <s v="ATP Monte Carlo 2014"/>
    <s v="Rafael Nadal (Outright Winner)"/>
    <n v="14"/>
    <x v="0"/>
    <n v="30"/>
    <s v="NO"/>
    <x v="0"/>
    <s v="Monte Carlo"/>
    <n v="7"/>
    <n v="14"/>
    <n v="7"/>
    <s v="Nadal "/>
    <s v=""/>
    <n v="7"/>
    <n v="13"/>
    <n v="14"/>
    <s v="Nadal"/>
    <s v="N/A"/>
    <s v="N/A"/>
    <s v="N/A"/>
    <s v="Monte CarloNadal "/>
    <e v="#N/A"/>
    <e v="#N/A"/>
    <e v="#N/A"/>
    <e v="#N/A"/>
    <e v="#N/A"/>
    <e v="#N/A"/>
    <e v="#N/A"/>
    <e v="#N/A"/>
    <e v="#N/A"/>
    <n v="914"/>
    <s v="Wawrinka"/>
    <x v="1"/>
    <n v="2"/>
    <n v="0.72727272727272729"/>
    <n v="-1"/>
  </r>
  <r>
    <d v="2014-04-07T00:00:00"/>
    <s v="N/A"/>
    <s v="ATP Houston 2014"/>
    <s v="John Isner (Outright Winner)"/>
    <s v="3/1"/>
    <s v="N/A"/>
    <s v="ATP Houston 2014"/>
    <s v="John Isner (Outright Winner)"/>
    <n v="12"/>
    <x v="0"/>
    <n v="30"/>
    <s v="NO"/>
    <x v="0"/>
    <s v="Houston"/>
    <n v="5"/>
    <n v="12"/>
    <n v="5"/>
    <s v="Isner "/>
    <s v=""/>
    <n v="5"/>
    <n v="11"/>
    <n v="12"/>
    <s v="Isner"/>
    <s v="N/A"/>
    <s v="N/A"/>
    <s v="N/A"/>
    <s v="HoustonIsner "/>
    <e v="#N/A"/>
    <e v="#N/A"/>
    <e v="#N/A"/>
    <e v="#N/A"/>
    <e v="#N/A"/>
    <e v="#N/A"/>
    <e v="#N/A"/>
    <e v="#N/A"/>
    <e v="#N/A"/>
    <n v="859"/>
    <s v="Verdasco"/>
    <x v="1"/>
    <n v="2"/>
    <n v="3"/>
    <n v="-1"/>
  </r>
  <r>
    <d v="2014-04-07T00:00:00"/>
    <s v="N/A"/>
    <s v="WTA Katowice 2014"/>
    <s v="Agnieszka Radwanska (Outright Winner)"/>
    <s v="1/1"/>
    <s v="N/A"/>
    <s v="WTA Katowice 2014"/>
    <s v="Agnieszka Radwanska (Outright Winner)"/>
    <n v="21"/>
    <x v="0"/>
    <n v="30"/>
    <s v="NO"/>
    <x v="1"/>
    <s v="Katowice"/>
    <n v="10"/>
    <n v="21"/>
    <n v="10"/>
    <s v="Radwanska "/>
    <s v=""/>
    <n v="10"/>
    <n v="20"/>
    <n v="21"/>
    <s v="Radwanska"/>
    <s v="N/A"/>
    <s v="N/A"/>
    <s v="N/A"/>
    <s v="KatowiceRadwanska "/>
    <e v="#N/A"/>
    <e v="#N/A"/>
    <e v="#N/A"/>
    <e v="#N/A"/>
    <e v="#N/A"/>
    <e v="#N/A"/>
    <e v="#N/A"/>
    <e v="#N/A"/>
    <e v="#N/A"/>
    <n v="850"/>
    <s v="Cornet"/>
    <x v="1"/>
    <n v="2"/>
    <n v="1"/>
    <n v="-1"/>
  </r>
  <r>
    <d v="2014-04-10T00:00:00"/>
    <s v="Lopez v Gonzalez "/>
    <s v="ATP Houston 2014"/>
    <s v="Lopez (Match Winner)"/>
    <s v="4/9"/>
    <s v="Lopez v Gonzalez"/>
    <s v="ATP Houston 2014"/>
    <s v="Lopez (Match Winner)"/>
    <n v="7"/>
    <x v="4"/>
    <n v="1"/>
    <s v="NO"/>
    <x v="0"/>
    <s v="Houston"/>
    <n v="6"/>
    <n v="6"/>
    <n v="6"/>
    <s v="Lopez"/>
    <s v="Gonzalez"/>
    <n v="6"/>
    <n v="6"/>
    <n v="7"/>
    <s v="Lopez"/>
    <s v="N/A"/>
    <s v="N/A"/>
    <s v="N/A"/>
    <s v="HoustonLopezGonzalez"/>
    <e v="#N/A"/>
    <n v="849"/>
    <s v="Gonzalez"/>
    <n v="1"/>
    <n v="5"/>
    <n v="11"/>
    <b v="0"/>
    <s v="Gonzalez"/>
    <b v="0"/>
    <s v="N/A"/>
    <s v="N/A"/>
    <x v="1"/>
    <n v="2"/>
    <n v="0.44444444444444442"/>
    <n v="-1"/>
  </r>
  <r>
    <d v="2014-04-12T00:00:00"/>
    <s v="Marrero/Verdasco v Bryan/Bryan"/>
    <s v="ATP Houston 2014"/>
    <s v="Marrero/Verdaco (Match Winner)"/>
    <s v="5/2"/>
    <s v="Marrero/Verdasco v Bryan/Bryan"/>
    <s v="ATP Houston 2014"/>
    <s v="Marrero/Verdaco (Match Winner)"/>
    <n v="17"/>
    <x v="4"/>
    <n v="1"/>
    <s v="NO"/>
    <x v="0"/>
    <s v="Houston"/>
    <n v="17"/>
    <n v="17"/>
    <n v="17"/>
    <s v="Marrero/Verdasco"/>
    <s v="Bryan/Bryan"/>
    <n v="16"/>
    <n v="16"/>
    <n v="17"/>
    <s v="Marrero/Verdaco"/>
    <s v="N/A"/>
    <s v="N/A"/>
    <s v="N/A"/>
    <s v="HoustonMarrero/VerdascoBryan/Bryan"/>
    <e v="#N/A"/>
    <e v="#N/A"/>
    <s v="Bryan/Bryan"/>
    <e v="#N/A"/>
    <e v="#N/A"/>
    <e v="#N/A"/>
    <e v="#N/A"/>
    <e v="#N/A"/>
    <e v="#N/A"/>
    <s v="N/A"/>
    <s v="N/A"/>
    <x v="1"/>
    <n v="2"/>
    <n v="2.5"/>
    <n v="-1"/>
  </r>
  <r>
    <d v="2014-04-13T00:00:00"/>
    <s v="Cornet v Giorgi"/>
    <s v="WTA Katowice 2014"/>
    <s v="Cornet (Match Winner)"/>
    <s v="10/11"/>
    <s v="Cornet v Giorgi"/>
    <s v="WTA Katowice 2014"/>
    <s v="Cornet (Match Winner)"/>
    <n v="8"/>
    <x v="4"/>
    <n v="1"/>
    <s v="NO"/>
    <x v="1"/>
    <s v="Katowice"/>
    <n v="7"/>
    <n v="7"/>
    <n v="7"/>
    <s v="Cornet"/>
    <s v="Giorgi"/>
    <n v="7"/>
    <n v="7"/>
    <n v="8"/>
    <s v="Cornet"/>
    <s v="N/A"/>
    <s v="N/A"/>
    <s v="N/A"/>
    <s v="KatowiceCornetGiorgi"/>
    <n v="850"/>
    <e v="#N/A"/>
    <s v="Cornet"/>
    <n v="1"/>
    <n v="1"/>
    <n v="37"/>
    <b v="1"/>
    <s v="Cornet"/>
    <b v="1"/>
    <s v="N/A"/>
    <s v="N/A"/>
    <x v="0"/>
    <n v="3"/>
    <n v="0.90909090909090906"/>
    <n v="0.90909090909090906"/>
  </r>
  <r>
    <d v="2014-04-14T00:00:00"/>
    <s v="Dimitrov v Granollers"/>
    <s v="ATP Monte Carlo 2014"/>
    <s v="Dimitrov (Match Winner)"/>
    <s v="2/5"/>
    <s v="Dimitrov v Granollers"/>
    <s v="ATP Monte Carlo 2014"/>
    <s v="Dimitrov (Match Winner)"/>
    <n v="10"/>
    <x v="4"/>
    <n v="1"/>
    <s v="NO"/>
    <x v="0"/>
    <s v="Monte Carlo"/>
    <n v="9"/>
    <n v="9"/>
    <n v="9"/>
    <s v="Dimitrov"/>
    <s v="Granollers"/>
    <n v="9"/>
    <n v="9"/>
    <n v="10"/>
    <s v="Dimitrov"/>
    <s v="N/A"/>
    <s v="N/A"/>
    <s v="N/A"/>
    <s v="Monte CarloDimitrovGranollers"/>
    <n v="880"/>
    <e v="#N/A"/>
    <s v="Dimitrov"/>
    <n v="1"/>
    <n v="6"/>
    <n v="26"/>
    <b v="0"/>
    <s v="Dimitrov"/>
    <b v="1"/>
    <s v="N/A"/>
    <s v="N/A"/>
    <x v="0"/>
    <n v="2"/>
    <n v="0.4"/>
    <n v="0.4"/>
  </r>
  <r>
    <d v="2014-04-19T00:00:00"/>
    <s v="Federer v Wawrinka"/>
    <s v="ATP Monte Carlo 2014"/>
    <s v="Wawrinka (Match Winner)"/>
    <s v="11/10"/>
    <s v="Federer v Wawrinka"/>
    <s v="ATP Monte Carlo 2014"/>
    <s v="Wawrinka (Match Winner)"/>
    <n v="10"/>
    <x v="4"/>
    <n v="1"/>
    <s v="NO"/>
    <x v="0"/>
    <s v="Monte Carlo"/>
    <n v="8"/>
    <n v="8"/>
    <n v="8"/>
    <s v="Federer"/>
    <s v="Wawrinka"/>
    <n v="9"/>
    <n v="9"/>
    <n v="10"/>
    <s v="Wawrinka"/>
    <s v="N/A"/>
    <s v="N/A"/>
    <s v="N/A"/>
    <s v="Monte CarloFedererWawrinka"/>
    <e v="#N/A"/>
    <n v="914"/>
    <s v="Wawrinka"/>
    <n v="1"/>
    <n v="3"/>
    <n v="31"/>
    <b v="1"/>
    <s v="Federer"/>
    <b v="1"/>
    <s v="N/A"/>
    <s v="N/A"/>
    <x v="0"/>
    <n v="3"/>
    <n v="1.1000000000000001"/>
    <n v="1.1000000000000001"/>
  </r>
  <r>
    <d v="2014-04-22T00:00:00"/>
    <s v="N/A"/>
    <s v="ATP Barcelona 2014"/>
    <s v="Rafael Nadal (Outright Winner)"/>
    <s v="1/2"/>
    <s v="N/A"/>
    <s v="ATP Barcelona 2014"/>
    <s v="Rafael Nadal (Outright Winner)"/>
    <n v="14"/>
    <x v="0"/>
    <n v="30"/>
    <s v="NO"/>
    <x v="0"/>
    <s v="Barcelona"/>
    <n v="7"/>
    <n v="14"/>
    <n v="7"/>
    <s v="Nadal "/>
    <s v=""/>
    <n v="7"/>
    <n v="13"/>
    <n v="14"/>
    <s v="Nadal"/>
    <s v="N/A"/>
    <s v="N/A"/>
    <s v="N/A"/>
    <s v="BarcelonaNadal "/>
    <e v="#N/A"/>
    <e v="#N/A"/>
    <e v="#N/A"/>
    <e v="#N/A"/>
    <e v="#N/A"/>
    <e v="#N/A"/>
    <e v="#N/A"/>
    <e v="#N/A"/>
    <e v="#N/A"/>
    <n v="961"/>
    <s v="Nishikori"/>
    <x v="1"/>
    <n v="2"/>
    <n v="0.5"/>
    <n v="-1"/>
  </r>
  <r>
    <d v="2014-04-22T00:00:00"/>
    <s v="N/A"/>
    <s v="WTA Stuttgart 2014"/>
    <s v="Simona Halep (Outright Winner)"/>
    <s v="6/1"/>
    <s v="N/A"/>
    <s v="WTA Stuttgart 2014"/>
    <s v="Simona Halep (Outright Winner)"/>
    <n v="14"/>
    <x v="0"/>
    <n v="30"/>
    <s v="NO"/>
    <x v="1"/>
    <s v="Stuttgart"/>
    <n v="7"/>
    <n v="14"/>
    <n v="7"/>
    <s v="Halep "/>
    <s v=""/>
    <n v="7"/>
    <n v="13"/>
    <n v="14"/>
    <s v="Halep"/>
    <s v="N/A"/>
    <s v="N/A"/>
    <s v="N/A"/>
    <s v="StuttgartHalep "/>
    <e v="#N/A"/>
    <e v="#N/A"/>
    <e v="#N/A"/>
    <e v="#N/A"/>
    <e v="#N/A"/>
    <e v="#N/A"/>
    <e v="#N/A"/>
    <e v="#N/A"/>
    <e v="#N/A"/>
    <n v="939"/>
    <s v="Sharapova"/>
    <x v="1"/>
    <n v="2"/>
    <n v="6"/>
    <n v="-1"/>
  </r>
  <r>
    <d v="2014-04-22T00:00:00"/>
    <s v="N/A"/>
    <s v="ATP Bucharest 2014"/>
    <s v="Grigor Dimitrov (Outright Winner)"/>
    <s v="11/4"/>
    <s v="N/A"/>
    <s v="ATP Bucharest 2014"/>
    <s v="Grigor Dimitrov (Outright Winner)"/>
    <n v="17"/>
    <x v="0"/>
    <n v="30"/>
    <s v="NO"/>
    <x v="0"/>
    <s v="Bucharest"/>
    <n v="7"/>
    <n v="17"/>
    <n v="7"/>
    <s v="Dimitrov "/>
    <s v=""/>
    <n v="7"/>
    <n v="16"/>
    <n v="17"/>
    <s v="Dimitrov"/>
    <s v="N/A"/>
    <s v="N/A"/>
    <s v="N/A"/>
    <s v="BucharestDimitrov "/>
    <e v="#N/A"/>
    <e v="#N/A"/>
    <e v="#N/A"/>
    <e v="#N/A"/>
    <e v="#N/A"/>
    <e v="#N/A"/>
    <e v="#N/A"/>
    <e v="#N/A"/>
    <e v="#N/A"/>
    <n v="988"/>
    <s v="Dimitrov"/>
    <x v="0"/>
    <n v="3"/>
    <n v="2.75"/>
    <n v="2.75"/>
  </r>
  <r>
    <d v="2014-05-17T00:00:00"/>
    <s v="N/A"/>
    <s v="ATP Dusseldorf 2014"/>
    <s v="Philipp Kohlschreiber (Outright Winner)"/>
    <s v="5/2"/>
    <s v="N/A"/>
    <s v="ATP Dusseldorf 2014"/>
    <s v="Philipp Kohlschreiber (Outright Winner)"/>
    <n v="23"/>
    <x v="0"/>
    <n v="30"/>
    <s v="NO"/>
    <x v="0"/>
    <s v="Dusseldorf"/>
    <n v="8"/>
    <n v="23"/>
    <n v="8"/>
    <s v="Kohlschreiber "/>
    <s v=""/>
    <n v="8"/>
    <n v="22"/>
    <n v="23"/>
    <s v="Kohlschreiber"/>
    <s v="N/A"/>
    <s v="N/A"/>
    <s v="N/A"/>
    <s v="DusseldorfKohlschreiber "/>
    <e v="#N/A"/>
    <e v="#N/A"/>
    <e v="#N/A"/>
    <e v="#N/A"/>
    <e v="#N/A"/>
    <e v="#N/A"/>
    <e v="#N/A"/>
    <e v="#N/A"/>
    <e v="#N/A"/>
    <n v="1179"/>
    <s v="Kohlschreiber"/>
    <x v="0"/>
    <n v="2"/>
    <n v="2.5"/>
    <n v="2.5"/>
  </r>
  <r>
    <d v="2014-05-17T00:00:00"/>
    <s v="N/A"/>
    <s v="ATP Nice 2014"/>
    <s v="Ernests Gulblis (Outright Winner)"/>
    <s v="7/2"/>
    <s v="N/A"/>
    <s v="ATP Nice 2014"/>
    <s v="Ernests Gulblis (Outright Winner)"/>
    <n v="17"/>
    <x v="0"/>
    <n v="30"/>
    <s v="NO"/>
    <x v="0"/>
    <s v="Nice"/>
    <n v="8"/>
    <n v="17"/>
    <n v="8"/>
    <s v="Gulblis "/>
    <s v=""/>
    <n v="8"/>
    <n v="16"/>
    <n v="17"/>
    <s v="Gulblis"/>
    <s v="N/A"/>
    <s v="N/A"/>
    <s v="N/A"/>
    <s v="NiceGulblis "/>
    <e v="#N/A"/>
    <e v="#N/A"/>
    <e v="#N/A"/>
    <e v="#N/A"/>
    <e v="#N/A"/>
    <e v="#N/A"/>
    <e v="#N/A"/>
    <e v="#N/A"/>
    <e v="#N/A"/>
    <n v="1206"/>
    <s v="Gulbis"/>
    <x v="1"/>
    <n v="2"/>
    <n v="3.5"/>
    <n v="-1"/>
  </r>
  <r>
    <d v="2014-05-17T00:00:00"/>
    <s v="N/A"/>
    <s v="WTA Nurnberg 2014"/>
    <s v="Eugenie Bouchard (Outright Winner)"/>
    <s v="10/1"/>
    <s v="N/A"/>
    <s v="WTA Nurnberg 2014"/>
    <s v="Eugenie Bouchard (Outright Winner)"/>
    <n v="18"/>
    <x v="0"/>
    <n v="30"/>
    <s v="NO"/>
    <x v="1"/>
    <s v="Nurnberg"/>
    <n v="8"/>
    <n v="18"/>
    <n v="8"/>
    <s v="Bouchard "/>
    <s v=""/>
    <n v="8"/>
    <n v="17"/>
    <n v="18"/>
    <s v="Bouchard"/>
    <s v="N/A"/>
    <s v="N/A"/>
    <s v="N/A"/>
    <s v="NurnbergBouchard "/>
    <e v="#N/A"/>
    <e v="#N/A"/>
    <e v="#N/A"/>
    <e v="#N/A"/>
    <e v="#N/A"/>
    <e v="#N/A"/>
    <e v="#N/A"/>
    <e v="#N/A"/>
    <e v="#N/A"/>
    <n v="1119"/>
    <s v="Bouchard"/>
    <x v="0"/>
    <n v="3"/>
    <n v="10"/>
    <n v="10"/>
  </r>
  <r>
    <d v="2014-05-18T00:00:00"/>
    <s v="Djokovic v Nadal"/>
    <s v="ATP Rome 2014"/>
    <s v="Novak Djokovic (Match Winner)"/>
    <s v="13/10"/>
    <s v="Djokovic v Nadal"/>
    <s v="ATP Rome 2014"/>
    <s v="Novak Djokovic (Match Winner)"/>
    <n v="16"/>
    <x v="4"/>
    <n v="1"/>
    <s v="NO"/>
    <x v="0"/>
    <s v="Rome"/>
    <n v="9"/>
    <n v="9"/>
    <n v="9"/>
    <s v="Djokovic"/>
    <s v="Nadal"/>
    <n v="6"/>
    <n v="15"/>
    <n v="16"/>
    <s v="Djokovic"/>
    <s v="N/A"/>
    <s v="N/A"/>
    <s v="N/A"/>
    <s v="RomeDjokovicNadal"/>
    <n v="1152"/>
    <e v="#N/A"/>
    <s v="Djokovic"/>
    <n v="1"/>
    <n v="4"/>
    <n v="28"/>
    <b v="0"/>
    <s v="Nadal"/>
    <b v="1"/>
    <s v="N/A"/>
    <s v="N/A"/>
    <x v="0"/>
    <n v="3"/>
    <n v="1.3"/>
    <n v="1.3"/>
  </r>
  <r>
    <d v="2014-05-18T00:00:00"/>
    <s v="N/A"/>
    <s v="ATP Rome 2014"/>
    <s v="Novak Djokovic (Outright Winner)"/>
    <s v="3/1"/>
    <s v="N/A"/>
    <s v="ATP Rome 2014"/>
    <s v="Novak Djokovic (Outright Winner)"/>
    <n v="16"/>
    <x v="0"/>
    <n v="30"/>
    <s v="NO"/>
    <x v="0"/>
    <s v="Rome"/>
    <n v="6"/>
    <n v="16"/>
    <n v="6"/>
    <s v="Djokovic "/>
    <s v=""/>
    <n v="6"/>
    <n v="15"/>
    <n v="16"/>
    <s v="Djokovic"/>
    <s v="N/A"/>
    <s v="N/A"/>
    <s v="N/A"/>
    <s v="RomeDjokovic "/>
    <e v="#N/A"/>
    <e v="#N/A"/>
    <e v="#N/A"/>
    <e v="#N/A"/>
    <e v="#N/A"/>
    <e v="#N/A"/>
    <e v="#N/A"/>
    <e v="#N/A"/>
    <e v="#N/A"/>
    <n v="1152"/>
    <s v="Djokovic"/>
    <x v="0"/>
    <n v="2"/>
    <n v="3"/>
    <n v="3"/>
  </r>
  <r>
    <d v="2014-05-18T00:00:00"/>
    <s v="N/A"/>
    <s v="WTA Rome 2014"/>
    <s v="Serena Williams (Outright Winner)"/>
    <s v="9/4"/>
    <s v="N/A"/>
    <s v="WTA Rome 2014"/>
    <s v="Serena Williams (Outright Winner)"/>
    <n v="17"/>
    <x v="0"/>
    <n v="30"/>
    <s v="NO"/>
    <x v="1"/>
    <s v="Rome"/>
    <n v="7"/>
    <n v="17"/>
    <n v="7"/>
    <s v="Williams "/>
    <s v=""/>
    <n v="7"/>
    <n v="16"/>
    <n v="17"/>
    <s v="Williams"/>
    <s v="N/A"/>
    <s v="N/A"/>
    <s v="N/A"/>
    <s v="RomeWilliams "/>
    <e v="#N/A"/>
    <e v="#N/A"/>
    <e v="#N/A"/>
    <e v="#N/A"/>
    <e v="#N/A"/>
    <e v="#N/A"/>
    <e v="#N/A"/>
    <e v="#N/A"/>
    <e v="#N/A"/>
    <n v="1088"/>
    <s v="Williams"/>
    <x v="0"/>
    <n v="2"/>
    <n v="2.25"/>
    <n v="2.25"/>
  </r>
  <r>
    <d v="2014-05-28T00:00:00"/>
    <s v="Milos Raonic v Jiri Vesely"/>
    <s v="French Open 2014"/>
    <s v="Milos Raonic (Match Winner)"/>
    <s v="1/5"/>
    <s v="Milos Raonic v Jiri Vesely"/>
    <s v="French Open 2014"/>
    <s v="Milos Raonic (Match Winner)"/>
    <n v="14"/>
    <x v="4"/>
    <n v="1"/>
    <s v="Paris"/>
    <x v="0"/>
    <s v="Paris"/>
    <n v="6"/>
    <n v="13"/>
    <n v="20"/>
    <s v="Raonic"/>
    <s v="Vesely"/>
    <n v="6"/>
    <n v="13"/>
    <n v="14"/>
    <s v="Raonic"/>
    <s v="N/A"/>
    <s v="N/A"/>
    <s v="N/A"/>
    <s v="ParisRaonicVesely"/>
    <n v="1281"/>
    <e v="#N/A"/>
    <s v="Raonic"/>
    <n v="3"/>
    <n v="8"/>
    <n v="30"/>
    <b v="1"/>
    <s v="Raonic"/>
    <b v="1"/>
    <s v="N/A"/>
    <s v="N/A"/>
    <x v="0"/>
    <n v="2"/>
    <n v="0.2"/>
    <n v="0.2"/>
  </r>
  <r>
    <d v="2014-05-14T00:00:00"/>
    <s v="Novak Djokovic v Philipp Kohlschreiber"/>
    <s v="ATP Rome 2014"/>
    <s v="Novak Djokovic -5.5 (Games Handicap)"/>
    <s v="8/11"/>
    <s v="Novak Djokovic v Philipp Kohlschreiber"/>
    <s v="ATP Rome 2014"/>
    <s v="Novak Djokovic -5.5 (Games Handicap)"/>
    <n v="21"/>
    <x v="6"/>
    <n v="4"/>
    <s v="NO"/>
    <x v="0"/>
    <s v="Rome"/>
    <n v="6"/>
    <n v="15"/>
    <n v="25"/>
    <s v="Djokovic"/>
    <s v="Kohlschreiber"/>
    <n v="6"/>
    <n v="15"/>
    <n v="21"/>
    <s v="Djokovic"/>
    <s v="N/A"/>
    <n v="-5.5"/>
    <s v="N/A"/>
    <s v="RomeDjokovicKohlschreiber"/>
    <n v="1145"/>
    <e v="#N/A"/>
    <s v="Djokovic"/>
    <n v="1"/>
    <n v="7"/>
    <n v="25"/>
    <b v="0"/>
    <s v="Kohlschreiber"/>
    <b v="1"/>
    <s v="N/A"/>
    <s v="N/A"/>
    <x v="0"/>
    <n v="2"/>
    <n v="0.72727272727272729"/>
    <n v="0.72727272727272729"/>
  </r>
  <r>
    <d v="2014-05-14T00:00:00"/>
    <s v="Tomas Berdych v Dmitry Tursunov"/>
    <s v="ATP Rome 2014"/>
    <s v="Tomas Berdych 2-0 (Set Betting)"/>
    <s v="1/3"/>
    <s v="Tomas Berdych v Dmitry Tursunov"/>
    <s v="ATP Rome 2014"/>
    <s v="Tomas Berdych 2-0 (Set Betting)"/>
    <n v="19"/>
    <x v="2"/>
    <n v="2"/>
    <s v="NO"/>
    <x v="0"/>
    <s v="Rome"/>
    <n v="6"/>
    <n v="14"/>
    <n v="23"/>
    <s v="Berdych"/>
    <s v="Tursunov"/>
    <n v="6"/>
    <n v="14"/>
    <n v="19"/>
    <s v="Berdych"/>
    <n v="2"/>
    <s v="N/A"/>
    <s v="N/A"/>
    <s v="RomeBerdychTursunov"/>
    <n v="1137"/>
    <e v="#N/A"/>
    <s v="Berdych"/>
    <n v="2"/>
    <n v="5"/>
    <n v="19"/>
    <b v="0"/>
    <s v="Berdych"/>
    <b v="1"/>
    <s v="N/A"/>
    <s v="N/A"/>
    <x v="0"/>
    <n v="2"/>
    <n v="0.33333333333333331"/>
    <n v="0.33333333333333331"/>
  </r>
  <r>
    <d v="2014-05-15T00:00:00"/>
    <s v="Jelena Jankovic v Svetlana Kuznetsova"/>
    <s v="WTA Rome 2014"/>
    <s v="Jelena Jankovic (Match Winner)"/>
    <s v="10/11"/>
    <s v="Jelena Jankovic v Svetlana Kuznetsova"/>
    <s v="WTA Rome 2014"/>
    <s v="Jelena Jankovic (Match Winner)"/>
    <n v="17"/>
    <x v="4"/>
    <n v="1"/>
    <s v="NO"/>
    <x v="1"/>
    <s v="Rome"/>
    <n v="7"/>
    <n v="16"/>
    <n v="27"/>
    <s v="Jankovic"/>
    <s v="Kuznetsova"/>
    <n v="7"/>
    <n v="16"/>
    <n v="17"/>
    <s v="Jankovic"/>
    <s v="N/A"/>
    <s v="N/A"/>
    <s v="N/A"/>
    <s v="RomeJankovicKuznetsova"/>
    <n v="1073"/>
    <e v="#N/A"/>
    <s v="Jankovic"/>
    <n v="1"/>
    <n v="8"/>
    <n v="12"/>
    <b v="0"/>
    <s v="Jankovic"/>
    <b v="1"/>
    <s v="N/A"/>
    <s v="N/A"/>
    <x v="0"/>
    <n v="3"/>
    <n v="0.90909090909090906"/>
    <n v="0.90909090909090906"/>
  </r>
  <r>
    <d v="2014-05-16T00:00:00"/>
    <s v="Jeremy Chardy v Milos Raonic "/>
    <s v="ATP Rome 2014"/>
    <s v="Jeremy Chardy +3.5 (Games Handicap)"/>
    <s v="4/5"/>
    <s v="Jeremy Chardy v Milos Raonic"/>
    <s v="ATP Rome 2014"/>
    <s v="Jeremy Chardy +3.5 (Games Handicap)"/>
    <n v="20"/>
    <x v="6"/>
    <n v="4"/>
    <s v="NO"/>
    <x v="0"/>
    <s v="Rome"/>
    <n v="7"/>
    <n v="14"/>
    <n v="22"/>
    <s v="Chardy"/>
    <s v="Raonic"/>
    <n v="7"/>
    <n v="14"/>
    <n v="20"/>
    <s v="Chardy"/>
    <s v="N/A"/>
    <n v="3.5"/>
    <s v="N/A"/>
    <s v="RomeChardyRaonic"/>
    <e v="#N/A"/>
    <n v="1146"/>
    <s v="Raonic"/>
    <n v="1"/>
    <n v="5"/>
    <n v="29"/>
    <b v="0"/>
    <s v="Raonic"/>
    <b v="1"/>
    <s v="N/A"/>
    <s v="N/A"/>
    <x v="0"/>
    <n v="2"/>
    <n v="0.8"/>
    <n v="0.8"/>
  </r>
  <r>
    <d v="2014-05-16T00:00:00"/>
    <s v="Tommy Haas v Grigor Dimitrov"/>
    <s v="ATP Rome 2014"/>
    <s v="Grigor Dimitrov (Match Winner)"/>
    <s v="4/9"/>
    <s v="Tommy Haas v Grigor Dimitrov"/>
    <s v="ATP Rome 2014"/>
    <s v="Grigor Dimitrov (Match Winner)"/>
    <n v="17"/>
    <x v="4"/>
    <n v="1"/>
    <s v="NO"/>
    <x v="0"/>
    <s v="Rome"/>
    <n v="6"/>
    <n v="11"/>
    <n v="20"/>
    <s v="Haas"/>
    <s v="Dimitrov"/>
    <n v="7"/>
    <n v="16"/>
    <n v="17"/>
    <s v="Dimitrov"/>
    <s v="N/A"/>
    <s v="N/A"/>
    <s v="N/A"/>
    <s v="RomeHaasDimitrov"/>
    <e v="#N/A"/>
    <n v="1147"/>
    <s v="Dimitrov"/>
    <n v="1"/>
    <n v="4"/>
    <n v="8"/>
    <b v="0"/>
    <s v="Dimitrov"/>
    <b v="1"/>
    <s v="N/A"/>
    <s v="N/A"/>
    <x v="0"/>
    <n v="2"/>
    <n v="0.44444444444444442"/>
    <n v="0.44444444444444442"/>
  </r>
  <r>
    <d v="2014-05-16T00:00:00"/>
    <s v="David Ferrer v Novak Djokovic"/>
    <s v="ATP Rome 2014"/>
    <s v="Novak Djokovic 2-1 (Set Betting)"/>
    <s v="14/5"/>
    <s v="David Ferrer v Novak Djokovic"/>
    <s v="ATP Rome 2014"/>
    <s v="Novak Djokovic 2-1 (Set Betting)"/>
    <n v="20"/>
    <x v="2"/>
    <n v="2"/>
    <s v="NO"/>
    <x v="0"/>
    <s v="Rome"/>
    <n v="6"/>
    <n v="13"/>
    <n v="21"/>
    <s v="Ferrer"/>
    <s v="Djokovic"/>
    <n v="6"/>
    <n v="15"/>
    <n v="20"/>
    <s v="Djokovic"/>
    <n v="1"/>
    <s v="N/A"/>
    <s v="N/A"/>
    <s v="RomeFerrerDjokovic"/>
    <e v="#N/A"/>
    <n v="1148"/>
    <s v="Djokovic"/>
    <n v="1"/>
    <n v="3"/>
    <n v="31"/>
    <b v="0"/>
    <s v="Djokovic"/>
    <b v="1"/>
    <s v="N/A"/>
    <s v="N/A"/>
    <x v="0"/>
    <n v="3"/>
    <n v="2.8"/>
    <n v="2.8"/>
  </r>
  <r>
    <d v="2014-05-16T00:00:00"/>
    <s v="Rafael Nadal v Andy Murray"/>
    <s v="ATP Rome 2014"/>
    <s v="Andy Murray (To Win a Set Yes)"/>
    <s v="6/4"/>
    <s v="Rafael Nadal v Andy Murray"/>
    <s v="ATP Rome 2014"/>
    <s v="Andy Murray (To Win a Set Yes)"/>
    <n v="13"/>
    <x v="3"/>
    <n v="11"/>
    <s v="NO"/>
    <x v="0"/>
    <s v="Rome"/>
    <n v="7"/>
    <n v="13"/>
    <n v="20"/>
    <s v="Nadal"/>
    <s v="Murray"/>
    <n v="5"/>
    <n v="12"/>
    <n v="13"/>
    <s v="Murray"/>
    <s v="N/A"/>
    <s v="N/A"/>
    <s v="N/A"/>
    <s v="RomeNadalMurray"/>
    <n v="1149"/>
    <e v="#N/A"/>
    <s v="Nadal"/>
    <n v="1"/>
    <n v="0"/>
    <n v="28"/>
    <b v="0"/>
    <s v="Murray"/>
    <b v="1"/>
    <s v="N/A"/>
    <s v="N/A"/>
    <x v="0"/>
    <n v="2"/>
    <n v="1.5"/>
    <n v="1.5"/>
  </r>
  <r>
    <d v="2014-05-16T00:00:00"/>
    <s v="Carla Suarez v Ana Ivanovic"/>
    <s v="WTA Rome 2014"/>
    <s v="Ana Ivanovic -3.5 (Games Handicap)"/>
    <s v="10/11"/>
    <s v="Carla Suarez v Ana Ivanovic"/>
    <s v="WTA Rome 2014"/>
    <s v="Ana Ivanovic -3.5 (Games Handicap)"/>
    <n v="19"/>
    <x v="6"/>
    <n v="4"/>
    <s v="NO"/>
    <x v="1"/>
    <s v="Rome"/>
    <n v="6"/>
    <n v="13"/>
    <n v="19"/>
    <s v="Suarez"/>
    <s v="Ivanovic"/>
    <n v="4"/>
    <n v="13"/>
    <n v="19"/>
    <s v="Ivanovic"/>
    <s v="N/A"/>
    <n v="-3.5"/>
    <s v="N/A"/>
    <s v="RomeSuarezIvanovic"/>
    <e v="#N/A"/>
    <n v="1083"/>
    <s v="Ivanovic"/>
    <n v="1"/>
    <n v="1"/>
    <n v="29"/>
    <b v="0"/>
    <s v="Ivanovic"/>
    <b v="1"/>
    <s v="N/A"/>
    <s v="N/A"/>
    <x v="1"/>
    <n v="3"/>
    <n v="0.90909090909090906"/>
    <n v="-1"/>
  </r>
  <r>
    <d v="2014-05-17T00:00:00"/>
    <s v="Serena Williams v Sara Errani"/>
    <s v="WTA Rome 2014"/>
    <s v="Serena Williams 2-0 (Set Betting)"/>
    <s v="4/11"/>
    <s v="Serena Williams v Sara Errani"/>
    <s v="WTA Rome 2014"/>
    <s v="Serena Williams 2-0 (Set Betting)"/>
    <n v="21"/>
    <x v="2"/>
    <n v="2"/>
    <s v="NO"/>
    <x v="1"/>
    <s v="Rome"/>
    <n v="7"/>
    <n v="16"/>
    <n v="23"/>
    <s v="Williams"/>
    <s v="Errani"/>
    <n v="7"/>
    <n v="16"/>
    <n v="21"/>
    <s v="Williams"/>
    <n v="2"/>
    <s v="N/A"/>
    <s v="N/A"/>
    <s v="RomeWilliamsErrani"/>
    <n v="1088"/>
    <e v="#N/A"/>
    <s v="Williams"/>
    <n v="2"/>
    <n v="9"/>
    <n v="15"/>
    <b v="0"/>
    <s v="Williams"/>
    <b v="1"/>
    <s v="N/A"/>
    <s v="N/A"/>
    <x v="0"/>
    <n v="2"/>
    <n v="0.36363636363636365"/>
    <n v="0.36363636363636365"/>
  </r>
  <r>
    <d v="2014-05-18T00:00:00"/>
    <s v="Rafael Nadal v Novak Djokovic "/>
    <s v="ATP Rome 2014"/>
    <s v="Novak Djokovic (Match Winner)"/>
    <s v="13/10"/>
    <s v="Rafael Nadal v Novak Djokovic"/>
    <s v="ATP Rome 2014"/>
    <s v="Novak Djokovic (Match Winner)"/>
    <n v="16"/>
    <x v="4"/>
    <n v="1"/>
    <s v="NO"/>
    <x v="0"/>
    <s v="Rome"/>
    <n v="7"/>
    <n v="13"/>
    <n v="21"/>
    <s v="Nadal"/>
    <s v="Djokovic"/>
    <n v="6"/>
    <n v="15"/>
    <n v="16"/>
    <s v="Djokovic"/>
    <s v="N/A"/>
    <s v="N/A"/>
    <s v="N/A"/>
    <s v="RomeNadalDjokovic"/>
    <e v="#N/A"/>
    <n v="1152"/>
    <s v="Djokovic"/>
    <n v="1"/>
    <n v="4"/>
    <n v="28"/>
    <b v="0"/>
    <s v="Nadal"/>
    <b v="1"/>
    <s v="N/A"/>
    <s v="N/A"/>
    <x v="0"/>
    <n v="3"/>
    <n v="1.3"/>
    <n v="1.3"/>
  </r>
  <r>
    <d v="2014-05-19T00:00:00"/>
    <s v="N/A"/>
    <s v="ATP Dusseldorf 2014 "/>
    <s v="Philipp Kohlscreiber (Outright Winner)"/>
    <s v="5/2"/>
    <s v="N/A"/>
    <s v="ATP Dusseldorf 2014"/>
    <s v="Philipp Kohlscreiber (Outright Winner)"/>
    <n v="22"/>
    <x v="0"/>
    <n v="30"/>
    <s v="NO"/>
    <x v="0"/>
    <s v="Dusseldorf"/>
    <n v="8"/>
    <n v="22"/>
    <n v="8"/>
    <s v="Kohlscreiber "/>
    <s v=""/>
    <n v="8"/>
    <n v="21"/>
    <n v="22"/>
    <s v="Kohlscreiber"/>
    <s v="N/A"/>
    <s v="N/A"/>
    <s v="N/A"/>
    <s v="DusseldorfKohlscreiber "/>
    <e v="#N/A"/>
    <e v="#N/A"/>
    <e v="#N/A"/>
    <e v="#N/A"/>
    <e v="#N/A"/>
    <e v="#N/A"/>
    <e v="#N/A"/>
    <e v="#N/A"/>
    <e v="#N/A"/>
    <n v="1179"/>
    <s v="Kohlschreiber"/>
    <x v="1"/>
    <n v="2"/>
    <n v="2.5"/>
    <n v="-1"/>
  </r>
  <r>
    <d v="2014-05-20T00:00:00"/>
    <s v="N/A"/>
    <s v="ATP Nice 2014"/>
    <s v="Ernests Gulbis  (Outright Winner)"/>
    <s v="7/2"/>
    <s v="N/A"/>
    <s v="ATP Nice 2014"/>
    <s v="Ernests Gulbis (Outright Winner)"/>
    <n v="16"/>
    <x v="0"/>
    <n v="30"/>
    <s v="NO"/>
    <x v="0"/>
    <s v="Nice"/>
    <n v="8"/>
    <n v="16"/>
    <n v="8"/>
    <s v="Gulbis "/>
    <s v=""/>
    <n v="8"/>
    <n v="15"/>
    <n v="16"/>
    <s v="Gulbis"/>
    <s v="N/A"/>
    <s v="N/A"/>
    <s v="N/A"/>
    <s v="NiceGulbis "/>
    <e v="#N/A"/>
    <e v="#N/A"/>
    <e v="#N/A"/>
    <e v="#N/A"/>
    <e v="#N/A"/>
    <e v="#N/A"/>
    <e v="#N/A"/>
    <e v="#N/A"/>
    <e v="#N/A"/>
    <n v="1206"/>
    <s v="Gulbis"/>
    <x v="0"/>
    <n v="2"/>
    <n v="3.5"/>
    <n v="3.5"/>
  </r>
  <r>
    <d v="2014-05-21T00:00:00"/>
    <s v="Ernests Gulbis v Dmitry Tursunov "/>
    <s v="ATP Nice 2014"/>
    <s v="Ernests Gulbis 2-0 (Set Betting)"/>
    <s v="8/11"/>
    <s v="Ernests Gulbis v Dmitry Tursunov"/>
    <s v="ATP Nice 2014"/>
    <s v="Ernests Gulbis 2-0 (Set Betting)"/>
    <n v="20"/>
    <x v="2"/>
    <n v="2"/>
    <s v="NO"/>
    <x v="0"/>
    <s v="Nice"/>
    <n v="8"/>
    <n v="15"/>
    <n v="24"/>
    <s v="Gulbis"/>
    <s v="Tursunov"/>
    <n v="8"/>
    <n v="15"/>
    <n v="20"/>
    <s v="Gulbis"/>
    <n v="2"/>
    <s v="N/A"/>
    <s v="N/A"/>
    <s v="NiceGulbisTursunov"/>
    <n v="1201"/>
    <e v="#N/A"/>
    <s v="Gulbis"/>
    <n v="1"/>
    <n v="1"/>
    <n v="31"/>
    <b v="1"/>
    <s v="Gulbis"/>
    <b v="1"/>
    <s v="N/A"/>
    <s v="N/A"/>
    <x v="0"/>
    <n v="2"/>
    <n v="0.72727272727272729"/>
    <n v="0.72727272727272729"/>
  </r>
  <r>
    <d v="2014-05-22T00:00:00"/>
    <s v="Leonardo Mayer v Albert Montanes"/>
    <s v="ATP Nice 2014"/>
    <s v="Leonardo Mayer (Match Winner)"/>
    <s v="5/4"/>
    <s v="Leonardo Mayer v Albert Montanes"/>
    <s v="ATP Nice 2014"/>
    <s v="Leonardo Mayer (Match Winner)"/>
    <n v="16"/>
    <x v="4"/>
    <n v="1"/>
    <s v="NO"/>
    <x v="0"/>
    <s v="Nice"/>
    <n v="9"/>
    <n v="15"/>
    <n v="24"/>
    <s v="Mayer"/>
    <s v="Montanes"/>
    <n v="9"/>
    <n v="15"/>
    <n v="16"/>
    <s v="Mayer"/>
    <s v="N/A"/>
    <s v="N/A"/>
    <s v="N/A"/>
    <s v="NiceMayerMontanes"/>
    <e v="#N/A"/>
    <n v="1200"/>
    <s v="Montanes"/>
    <n v="1"/>
    <n v="3"/>
    <n v="33"/>
    <b v="1"/>
    <s v="Mayer"/>
    <b v="1"/>
    <s v="N/A"/>
    <s v="N/A"/>
    <x v="1"/>
    <n v="2"/>
    <n v="1.25"/>
    <n v="-1"/>
  </r>
  <r>
    <d v="2014-05-23T00:00:00"/>
    <s v="N/A"/>
    <s v="French Open (Roland Garros) 2014"/>
    <s v="Novak Djokovic (Outright Winner)"/>
    <s v="6/4"/>
    <s v="N/A"/>
    <s v="French Open (Roland Garros) 2014"/>
    <s v="Novak Djokovic (Outright Winner)"/>
    <n v="16"/>
    <x v="0"/>
    <n v="30"/>
    <s v="Paris"/>
    <x v="0"/>
    <s v="Paris"/>
    <n v="6"/>
    <n v="16"/>
    <n v="6"/>
    <s v="Djokovic "/>
    <s v=""/>
    <n v="6"/>
    <n v="15"/>
    <n v="16"/>
    <s v="Djokovic"/>
    <s v="N/A"/>
    <s v="N/A"/>
    <s v="N/A"/>
    <s v="ParisDjokovic "/>
    <e v="#N/A"/>
    <e v="#N/A"/>
    <e v="#N/A"/>
    <e v="#N/A"/>
    <e v="#N/A"/>
    <e v="#N/A"/>
    <e v="#N/A"/>
    <e v="#N/A"/>
    <e v="#N/A"/>
    <n v="1333"/>
    <s v="Nadal"/>
    <x v="1"/>
    <n v="2"/>
    <n v="1.5"/>
    <n v="-1"/>
  </r>
  <r>
    <d v="2014-05-23T00:00:00"/>
    <s v="N/A"/>
    <s v="French Open 2014 (Women's Singles)"/>
    <s v="Serena Williams (Outright Winner)"/>
    <s v="5/4"/>
    <s v="N/A"/>
    <s v="French Open 2014 (Women's Singles)"/>
    <s v="Serena Williams (Outright Winner)"/>
    <n v="17"/>
    <x v="0"/>
    <n v="30"/>
    <s v="Paris"/>
    <x v="1"/>
    <s v="Paris"/>
    <n v="7"/>
    <n v="17"/>
    <n v="7"/>
    <s v="Williams "/>
    <s v=""/>
    <n v="7"/>
    <n v="16"/>
    <n v="17"/>
    <s v="Williams"/>
    <s v="N/A"/>
    <s v="N/A"/>
    <s v="N/A"/>
    <s v="ParisWilliams "/>
    <e v="#N/A"/>
    <e v="#N/A"/>
    <e v="#N/A"/>
    <e v="#N/A"/>
    <e v="#N/A"/>
    <e v="#N/A"/>
    <e v="#N/A"/>
    <e v="#N/A"/>
    <e v="#N/A"/>
    <n v="306"/>
    <s v="Pavlyuchenkova"/>
    <x v="1"/>
    <n v="2"/>
    <n v="1.25"/>
    <n v="-1"/>
  </r>
  <r>
    <d v="2014-05-25T00:00:00"/>
    <s v="Philipp Kohlschreiber v Pere Riba"/>
    <s v="French Open 2014"/>
    <s v="Kohlschreiber 3-0 (Set Betting)"/>
    <s v="4/6"/>
    <s v="Philipp Kohlschreiber v Pere Riba"/>
    <s v="French Open 2014"/>
    <s v="Kohlschreiber 3-0 (Set Betting)"/>
    <n v="19"/>
    <x v="2"/>
    <n v="2"/>
    <s v="Paris"/>
    <x v="0"/>
    <s v="Paris"/>
    <n v="8"/>
    <n v="22"/>
    <n v="29"/>
    <s v="Kohlschreiber"/>
    <s v="Riba"/>
    <n v="14"/>
    <n v="14"/>
    <n v="19"/>
    <s v="Kohlschreiber"/>
    <n v="3"/>
    <s v="N/A"/>
    <s v="N/A"/>
    <s v="ParisKohlschreiberRiba"/>
    <n v="1254"/>
    <e v="#N/A"/>
    <s v="Kohlschreiber"/>
    <n v="3"/>
    <n v="9"/>
    <n v="29"/>
    <b v="0"/>
    <s v="Kohlschreiber"/>
    <b v="1"/>
    <s v="N/A"/>
    <s v="N/A"/>
    <x v="1"/>
    <n v="2"/>
    <n v="0.66666666666666663"/>
    <n v="-1"/>
  </r>
  <r>
    <d v="2014-05-28T00:00:00"/>
    <s v="Jeremy Chardy v Novak Djokovic "/>
    <s v="French Open 2014"/>
    <s v="Novak Djokovic 3-0  (Set Betting) "/>
    <s v="1/7"/>
    <s v="Jeremy Chardy v Novak Djokovic"/>
    <s v="French Open 2014"/>
    <s v="Novak Djokovic 3-0 (Set Betting)"/>
    <n v="20"/>
    <x v="2"/>
    <n v="2"/>
    <s v="Paris"/>
    <x v="0"/>
    <s v="Paris"/>
    <n v="7"/>
    <n v="14"/>
    <n v="22"/>
    <s v="Chardy"/>
    <s v="Djokovic"/>
    <n v="6"/>
    <n v="15"/>
    <n v="20"/>
    <s v="Djokovic"/>
    <n v="3"/>
    <s v="N/A"/>
    <s v="N/A"/>
    <s v="ParisChardyDjokovic"/>
    <e v="#N/A"/>
    <n v="1279"/>
    <s v="Djokovic"/>
    <n v="3"/>
    <n v="11"/>
    <n v="25"/>
    <b v="0"/>
    <s v="Djokovic"/>
    <b v="1"/>
    <s v="N/A"/>
    <s v="N/A"/>
    <x v="1"/>
    <n v="2"/>
    <n v="0.14285714285714285"/>
    <n v="-1"/>
  </r>
  <r>
    <d v="2014-05-29T00:00:00"/>
    <s v="Milos Raonic v Jiri Vesely "/>
    <s v="French Open 2014"/>
    <s v="Milos Raonic (Match Winner)"/>
    <s v="1/5"/>
    <s v="Milos Raonic v Jiri Vesely"/>
    <s v="French Open 2014"/>
    <s v="Milos Raonic (Match Winner)"/>
    <n v="14"/>
    <x v="4"/>
    <n v="1"/>
    <s v="Paris"/>
    <x v="0"/>
    <s v="Paris"/>
    <n v="6"/>
    <n v="13"/>
    <n v="20"/>
    <s v="Raonic"/>
    <s v="Vesely"/>
    <n v="6"/>
    <n v="13"/>
    <n v="14"/>
    <s v="Raonic"/>
    <s v="N/A"/>
    <s v="N/A"/>
    <s v="N/A"/>
    <s v="ParisRaonicVesely"/>
    <n v="1281"/>
    <e v="#N/A"/>
    <s v="Raonic"/>
    <n v="3"/>
    <n v="8"/>
    <n v="30"/>
    <b v="1"/>
    <s v="Raonic"/>
    <b v="1"/>
    <s v="N/A"/>
    <s v="N/A"/>
    <x v="0"/>
    <n v="2"/>
    <n v="0.2"/>
    <n v="0.2"/>
  </r>
  <r>
    <d v="2014-06-03T00:00:00"/>
    <s v="Rafael Nadal v David Ferrer"/>
    <s v="French Open 2014"/>
    <s v="Rafael Nadal 3-1 (Set Betting) "/>
    <s v="5/2"/>
    <s v="Rafael Nadal v David Ferrer"/>
    <s v="French Open 2014"/>
    <s v="Rafael Nadal 3-1 (Set Betting)"/>
    <n v="18"/>
    <x v="2"/>
    <n v="2"/>
    <s v="Paris"/>
    <x v="0"/>
    <s v="Paris"/>
    <n v="7"/>
    <n v="13"/>
    <n v="21"/>
    <s v="Nadal"/>
    <s v="Ferrer"/>
    <n v="7"/>
    <n v="13"/>
    <n v="18"/>
    <s v="Nadal"/>
    <n v="2"/>
    <s v="N/A"/>
    <s v="N/A"/>
    <s v="ParisNadalFerrer"/>
    <n v="1330"/>
    <e v="#N/A"/>
    <s v="Nadal"/>
    <n v="2"/>
    <n v="11"/>
    <n v="33"/>
    <b v="0"/>
    <s v="Ferrer"/>
    <b v="1"/>
    <s v="N/A"/>
    <s v="N/A"/>
    <x v="0"/>
    <n v="2"/>
    <n v="2.5"/>
    <n v="2.5"/>
  </r>
  <r>
    <d v="2014-06-05T00:00:00"/>
    <s v="Andy Murray v Gael Monfils "/>
    <s v="French Open 2014"/>
    <s v="Andy Murray (Match Winner)"/>
    <s v="4/9 "/>
    <s v="Andy Murray v Gael Monfils"/>
    <s v="French Open 2014"/>
    <s v="Andy Murray (Match Winner)"/>
    <n v="13"/>
    <x v="4"/>
    <n v="1"/>
    <s v="Paris"/>
    <x v="0"/>
    <s v="Paris"/>
    <n v="5"/>
    <n v="12"/>
    <n v="19"/>
    <s v="Murray"/>
    <s v="Monfils"/>
    <n v="5"/>
    <n v="12"/>
    <n v="13"/>
    <s v="Murray"/>
    <s v="N/A"/>
    <s v="N/A"/>
    <s v="N/A"/>
    <s v="ParisMurrayMonfils"/>
    <n v="1329"/>
    <e v="#N/A"/>
    <s v="Murray"/>
    <n v="1"/>
    <n v="6"/>
    <n v="40"/>
    <b v="0"/>
    <s v="Murray"/>
    <b v="1"/>
    <s v="N/A"/>
    <s v="N/A"/>
    <x v="0"/>
    <n v="2"/>
    <n v="0.44444444444444442"/>
    <n v="0.44444444444444442"/>
  </r>
  <r>
    <d v="2014-06-12T00:00:00"/>
    <s v="N/A"/>
    <s v="Wimbledon 2014 Men's Singles"/>
    <s v="Novak Djokovic (Outright Winner)"/>
    <s v="2/1"/>
    <s v="N/A"/>
    <s v="Wimbledon 2014 Men's Singles"/>
    <s v="Novak Djokovic (Outright Winner)"/>
    <n v="16"/>
    <x v="0"/>
    <n v="30"/>
    <s v="London"/>
    <x v="0"/>
    <s v="London"/>
    <n v="6"/>
    <n v="16"/>
    <n v="6"/>
    <s v="Djokovic "/>
    <s v=""/>
    <n v="6"/>
    <n v="15"/>
    <n v="16"/>
    <s v="Djokovic"/>
    <s v="N/A"/>
    <s v="N/A"/>
    <s v="N/A"/>
    <s v="LondonDjokovic "/>
    <e v="#N/A"/>
    <e v="#N/A"/>
    <e v="#N/A"/>
    <e v="#N/A"/>
    <e v="#N/A"/>
    <e v="#N/A"/>
    <e v="#N/A"/>
    <e v="#N/A"/>
    <e v="#N/A"/>
    <n v="1600"/>
    <s v="Djokovic"/>
    <x v="0"/>
    <n v="2"/>
    <n v="2"/>
    <n v="2"/>
  </r>
  <r>
    <d v="2014-06-13T00:00:00"/>
    <s v="N/A"/>
    <s v="Wimbledon 2014 Women's Singles "/>
    <s v="Eugenie Bouchard (Outright Winner) "/>
    <s v="6/1"/>
    <s v="N/A"/>
    <s v="Wimbledon 2014 Women's Singles"/>
    <s v="Eugenie Bouchard (Outright Winner)"/>
    <n v="18"/>
    <x v="0"/>
    <n v="30"/>
    <s v="London"/>
    <x v="1"/>
    <s v="London"/>
    <n v="8"/>
    <n v="18"/>
    <n v="8"/>
    <s v="Bouchard "/>
    <s v=""/>
    <n v="8"/>
    <n v="17"/>
    <n v="18"/>
    <s v="Bouchard"/>
    <s v="N/A"/>
    <s v="N/A"/>
    <s v="N/A"/>
    <s v="LondonBouchard "/>
    <e v="#N/A"/>
    <e v="#N/A"/>
    <e v="#N/A"/>
    <e v="#N/A"/>
    <e v="#N/A"/>
    <e v="#N/A"/>
    <e v="#N/A"/>
    <e v="#N/A"/>
    <e v="#N/A"/>
    <n v="1521"/>
    <s v="Kvitova"/>
    <x v="1"/>
    <n v="2"/>
    <n v="6"/>
    <n v="-1"/>
  </r>
  <r>
    <d v="2014-06-14T00:00:00"/>
    <s v="Radek Stepanek v Feliciano Lopez"/>
    <s v="ATP Queens Club"/>
    <s v="Feliciano Lopez 2-1 (Set Betting)"/>
    <s v="11/4 "/>
    <s v="Radek Stepanek v Feliciano Lopez"/>
    <s v="ATP Queens Club"/>
    <s v="Feliciano Lopez 2-1 (Set Betting)"/>
    <n v="21"/>
    <x v="2"/>
    <n v="2"/>
    <s v="NO"/>
    <x v="0"/>
    <s v="Queens Club"/>
    <n v="6"/>
    <n v="15"/>
    <n v="27"/>
    <s v="Stepanek"/>
    <s v="Lopez"/>
    <n v="10"/>
    <n v="16"/>
    <n v="21"/>
    <s v="Lopez"/>
    <n v="1"/>
    <s v="N/A"/>
    <s v="N/A"/>
    <s v="Queens ClubStepanekLopez"/>
    <e v="#N/A"/>
    <n v="1414"/>
    <s v="Lopez"/>
    <n v="2"/>
    <n v="3"/>
    <n v="23"/>
    <b v="1"/>
    <s v="Lopez"/>
    <b v="1"/>
    <s v="N/A"/>
    <s v="N/A"/>
    <x v="0"/>
    <n v="3"/>
    <n v="2.75"/>
    <n v="2.75"/>
  </r>
  <r>
    <d v="2014-06-14T00:00:00"/>
    <s v="Stanislas Wawrinka v Grigor Dimitrov "/>
    <s v="ATP Queens Club"/>
    <s v="Grigor Dimitrov (Match Winner)"/>
    <s v="6/4 "/>
    <s v="Stanislas Wawrinka v Grigor Dimitrov"/>
    <s v="ATP Queens Club"/>
    <s v="Grigor Dimitrov (Match Winner)"/>
    <n v="17"/>
    <x v="4"/>
    <n v="1"/>
    <s v="NO"/>
    <x v="0"/>
    <s v="Queens Club"/>
    <n v="10"/>
    <n v="19"/>
    <n v="28"/>
    <s v="Wawrinka"/>
    <s v="Dimitrov"/>
    <n v="7"/>
    <n v="16"/>
    <n v="17"/>
    <s v="Dimitrov"/>
    <s v="N/A"/>
    <s v="N/A"/>
    <s v="N/A"/>
    <s v="Queens ClubWawrinkaDimitrov"/>
    <e v="#N/A"/>
    <n v="1413"/>
    <s v="Dimitrov"/>
    <n v="2"/>
    <n v="6"/>
    <n v="18"/>
    <b v="0"/>
    <s v="Dimitrov"/>
    <b v="1"/>
    <s v="N/A"/>
    <s v="N/A"/>
    <x v="0"/>
    <n v="2"/>
    <n v="1.5"/>
    <n v="1.5"/>
  </r>
  <r>
    <d v="2014-06-15T00:00:00"/>
    <s v="Andrey Golubev v Bernard Tomic"/>
    <s v="ATP Eastbourne"/>
    <s v="Golubev (To Win a Set Yes)"/>
    <s v="8/11"/>
    <s v="Andrey Golubev v Bernard Tomic"/>
    <s v="ATP Eastbourne"/>
    <s v="Golubev (To Win a Set Yes)"/>
    <n v="9"/>
    <x v="3"/>
    <n v="11"/>
    <s v="NO"/>
    <x v="0"/>
    <s v="Eastbourne"/>
    <n v="7"/>
    <n v="15"/>
    <n v="25"/>
    <s v="Golubev"/>
    <s v="Tomic"/>
    <n v="8"/>
    <n v="8"/>
    <n v="9"/>
    <s v="Golubev"/>
    <s v="N/A"/>
    <s v="N/A"/>
    <s v="N/A"/>
    <s v="EastbourneGolubevTomic"/>
    <e v="#N/A"/>
    <n v="1421"/>
    <s v="Tomic"/>
    <n v="2"/>
    <n v="4"/>
    <n v="20"/>
    <b v="0"/>
    <s v="Tomic"/>
    <b v="0"/>
    <s v="N/A"/>
    <s v="N/A"/>
    <x v="1"/>
    <n v="2"/>
    <n v="0.72727272727272729"/>
    <n v="-1"/>
  </r>
  <r>
    <d v="2014-06-16T00:00:00"/>
    <s v="Donald Young v James Ward"/>
    <s v="ATP Eastbourne"/>
    <s v="James Ward (Match Winner)"/>
    <s v="6/5 "/>
    <s v="Donald Young v James Ward"/>
    <s v="ATP Eastbourne"/>
    <s v="James Ward (Match Winner)"/>
    <n v="12"/>
    <x v="4"/>
    <n v="1"/>
    <s v="NO"/>
    <x v="0"/>
    <s v="Eastbourne"/>
    <n v="7"/>
    <n v="13"/>
    <n v="21"/>
    <s v="Young"/>
    <s v="Ward"/>
    <n v="6"/>
    <n v="11"/>
    <n v="12"/>
    <s v="Ward"/>
    <s v="N/A"/>
    <s v="N/A"/>
    <s v="N/A"/>
    <s v="EastbourneYoungWard"/>
    <n v="1427"/>
    <e v="#N/A"/>
    <s v="Young"/>
    <n v="2"/>
    <n v="7"/>
    <n v="17"/>
    <b v="0"/>
    <s v="Young"/>
    <b v="0"/>
    <s v="N/A"/>
    <s v="N/A"/>
    <x v="1"/>
    <n v="2"/>
    <n v="1.2"/>
    <n v="-1"/>
  </r>
  <r>
    <d v="2014-06-19T00:00:00"/>
    <s v="Richard Gasquet v Martin Klizan"/>
    <s v="ATP Eastbourne"/>
    <s v="Martin Klizan (Match Winner)"/>
    <s v="2/1 "/>
    <s v="Richard Gasquet v Martin Klizan"/>
    <s v="ATP Eastbourne"/>
    <s v="Martin Klizan (Match Winner)"/>
    <n v="15"/>
    <x v="4"/>
    <n v="1"/>
    <s v="NO"/>
    <x v="0"/>
    <s v="Eastbourne"/>
    <n v="8"/>
    <n v="16"/>
    <n v="25"/>
    <s v="Gasquet"/>
    <s v="Klizan"/>
    <n v="7"/>
    <n v="14"/>
    <n v="15"/>
    <s v="Klizan"/>
    <s v="N/A"/>
    <s v="N/A"/>
    <s v="N/A"/>
    <s v="EastbourneGasquetKlizan"/>
    <n v="1436"/>
    <e v="#N/A"/>
    <s v="Gasquet"/>
    <n v="2"/>
    <n v="5"/>
    <n v="19"/>
    <b v="0"/>
    <s v="Gasquet"/>
    <b v="0"/>
    <s v="N/A"/>
    <s v="N/A"/>
    <x v="1"/>
    <n v="2"/>
    <n v="2"/>
    <n v="-1"/>
  </r>
  <r>
    <d v="2014-06-20T00:00:00"/>
    <s v="Roberto Bautista Agut v Benjamin Becker"/>
    <s v="ATP 's-Hertogenbosch"/>
    <s v="Bautista Agut (Match Winner)"/>
    <s v="4/7 "/>
    <s v="Roberto Bautista Agut v Benjamin Becker"/>
    <s v="ATP 's-Hertogenbosch"/>
    <s v="Bautista Agut (Match Winner)"/>
    <n v="15"/>
    <x v="4"/>
    <n v="1"/>
    <s v="NO"/>
    <x v="0"/>
    <s v="'s-Hertogenbosch"/>
    <n v="8"/>
    <n v="22"/>
    <n v="33"/>
    <s v="Bautista"/>
    <s v="Becker"/>
    <n v="9"/>
    <n v="14"/>
    <n v="15"/>
    <s v="Agut"/>
    <s v="N/A"/>
    <s v="N/A"/>
    <s v="N/A"/>
    <s v="'s-HertogenboschBautistaBecker"/>
    <n v="1473"/>
    <e v="#N/A"/>
    <s v="Bautista"/>
    <n v="1"/>
    <n v="-1"/>
    <n v="31"/>
    <b v="1"/>
    <s v="Becker"/>
    <b v="1"/>
    <s v="N/A"/>
    <s v="N/A"/>
    <x v="1"/>
    <n v="2"/>
    <n v="0.5714285714285714"/>
    <n v="-1"/>
  </r>
  <r>
    <d v="2014-06-21T00:00:00"/>
    <s v="Feliciano Lopez v Richard Gasquet"/>
    <s v="ATP Eastbourne"/>
    <s v="Feliciano Lopez 2-1 (Set Betting)"/>
    <s v="4/1 "/>
    <s v="Feliciano Lopez v Richard Gasquet"/>
    <s v="ATP Eastbourne"/>
    <s v="Feliciano Lopez 2-1 (Set Betting)"/>
    <n v="21"/>
    <x v="2"/>
    <n v="2"/>
    <s v="NO"/>
    <x v="0"/>
    <s v="Eastbourne"/>
    <n v="10"/>
    <n v="16"/>
    <n v="26"/>
    <s v="Lopez"/>
    <s v="Gasquet"/>
    <n v="10"/>
    <n v="16"/>
    <n v="21"/>
    <s v="Lopez"/>
    <n v="1"/>
    <s v="N/A"/>
    <s v="N/A"/>
    <s v="EastbourneLopezGasquet"/>
    <n v="1442"/>
    <e v="#N/A"/>
    <s v="Lopez"/>
    <n v="1"/>
    <n v="4"/>
    <n v="34"/>
    <b v="1"/>
    <s v="Lopez"/>
    <b v="1"/>
    <s v="N/A"/>
    <s v="N/A"/>
    <x v="0"/>
    <n v="2"/>
    <n v="4"/>
    <n v="4"/>
  </r>
  <r>
    <d v="2014-06-25T00:00:00"/>
    <s v="Petra Kvitova v Mona Barthel "/>
    <s v="Wimbledon 2014 Women's Singles "/>
    <s v="Petran Kvitova 2-1 (Set Betting)"/>
    <s v="11/4 "/>
    <s v="Petra Kvitova v Mona Barthel"/>
    <s v="Wimbledon 2014 Women's Singles"/>
    <s v="Petran Kvitova 2-1 (Set Betting)"/>
    <n v="20"/>
    <x v="2"/>
    <n v="2"/>
    <s v="London"/>
    <x v="1"/>
    <s v="London"/>
    <n v="6"/>
    <n v="14"/>
    <n v="21"/>
    <s v="Kvitova"/>
    <s v="Barthel"/>
    <n v="7"/>
    <n v="15"/>
    <n v="20"/>
    <s v="Kvitova"/>
    <n v="1"/>
    <s v="N/A"/>
    <s v="N/A"/>
    <s v="LondonKvitovaBarthel"/>
    <n v="1464"/>
    <e v="#N/A"/>
    <s v="Kvitova"/>
    <n v="2"/>
    <n v="10"/>
    <n v="14"/>
    <b v="0"/>
    <s v="Kvitova"/>
    <b v="1"/>
    <s v="N/A"/>
    <s v="N/A"/>
    <x v="0"/>
    <n v="3"/>
    <n v="2.75"/>
    <n v="2.75"/>
  </r>
  <r>
    <d v="2014-06-26T00:00:00"/>
    <s v="Rafael Nadal v Lukas Rosol"/>
    <s v="Wimbledon 2014"/>
    <s v="Rafael Nadal 3-1 (Set Betting) "/>
    <s v="11/4 "/>
    <s v="Rafael Nadal v Lukas Rosol"/>
    <s v="Wimbledon 2014"/>
    <s v="Rafael Nadal 3-1 (Set Betting)"/>
    <n v="18"/>
    <x v="2"/>
    <n v="2"/>
    <s v="London"/>
    <x v="0"/>
    <s v="London"/>
    <n v="7"/>
    <n v="13"/>
    <n v="21"/>
    <s v="Nadal"/>
    <s v="Rosol"/>
    <n v="7"/>
    <n v="13"/>
    <n v="18"/>
    <s v="Nadal"/>
    <n v="2"/>
    <s v="N/A"/>
    <s v="N/A"/>
    <s v="LondonNadalRosol"/>
    <n v="1560"/>
    <e v="#N/A"/>
    <s v="Nadal"/>
    <n v="2"/>
    <n v="3"/>
    <n v="43"/>
    <b v="1"/>
    <s v="Rosol"/>
    <b v="1"/>
    <s v="N/A"/>
    <s v="N/A"/>
    <x v="0"/>
    <n v="3"/>
    <n v="2.75"/>
    <n v="2.75"/>
  </r>
  <r>
    <d v="2014-06-29T00:00:00"/>
    <s v="Tommy Robredo v Roger Federer"/>
    <s v="Wimbledon 2014"/>
    <s v="Roger Federer 3-0 (Set Betting) "/>
    <s v="4/9"/>
    <s v="Tommy Robredo v Roger Federer"/>
    <s v="Wimbledon 2014"/>
    <s v="Roger Federer 3-0 (Set Betting)"/>
    <n v="19"/>
    <x v="2"/>
    <n v="2"/>
    <s v="London"/>
    <x v="0"/>
    <s v="London"/>
    <n v="6"/>
    <n v="14"/>
    <n v="22"/>
    <s v="Robredo"/>
    <s v="Federer"/>
    <n v="6"/>
    <n v="14"/>
    <n v="19"/>
    <s v="Federer"/>
    <n v="3"/>
    <s v="N/A"/>
    <s v="N/A"/>
    <s v="LondonRobredoFederer"/>
    <e v="#N/A"/>
    <n v="1591"/>
    <s v="Federer"/>
    <n v="3"/>
    <n v="9"/>
    <n v="27"/>
    <b v="0"/>
    <s v="Federer"/>
    <b v="1"/>
    <s v="N/A"/>
    <s v="N/A"/>
    <x v="1"/>
    <n v="2"/>
    <n v="0.44444444444444442"/>
    <n v="-1"/>
  </r>
  <r>
    <s v="31/06/2014"/>
    <s v="Stanislas Wawrinka v Feliciano Lopez"/>
    <s v="Wimbledon 2014"/>
    <s v="Wawrinka 3-1 (Set Betting) "/>
    <s v="10/3"/>
    <s v="Stanislas Wawrinka v Feliciano Lopez"/>
    <s v="Wimbledon 2014"/>
    <s v="Wawrinka 3-1 (Set Betting)"/>
    <n v="14"/>
    <x v="2"/>
    <n v="2"/>
    <s v="London"/>
    <x v="0"/>
    <s v="London"/>
    <n v="10"/>
    <n v="19"/>
    <n v="31"/>
    <s v="Wawrinka"/>
    <s v="Lopez"/>
    <n v="9"/>
    <n v="9"/>
    <n v="14"/>
    <s v="Wawrinka"/>
    <n v="2"/>
    <s v="N/A"/>
    <s v="N/A"/>
    <s v="LondonWawrinkaLopez"/>
    <n v="1590"/>
    <e v="#N/A"/>
    <s v="Wawrinka"/>
    <n v="3"/>
    <n v="5"/>
    <n v="35"/>
    <b v="1"/>
    <s v="Wawrinka"/>
    <b v="1"/>
    <s v="N/A"/>
    <s v="N/A"/>
    <x v="1"/>
    <n v="3"/>
    <n v="3.3333333333333335"/>
    <n v="-1"/>
  </r>
  <r>
    <d v="2014-07-06T00:00:00"/>
    <s v="N/A"/>
    <s v="ATP Bastad"/>
    <s v="Pablo Cuevas (Outright Winner)"/>
    <s v="14/1 "/>
    <s v="N/A"/>
    <s v="ATP Bastad"/>
    <s v="Pablo Cuevas (Outright Winner)"/>
    <n v="14"/>
    <x v="0"/>
    <n v="30"/>
    <s v="NO"/>
    <x v="0"/>
    <s v="Bastad"/>
    <n v="6"/>
    <n v="14"/>
    <n v="6"/>
    <s v="Cuevas "/>
    <s v=""/>
    <n v="6"/>
    <n v="13"/>
    <n v="14"/>
    <s v="Cuevas"/>
    <s v="N/A"/>
    <s v="N/A"/>
    <s v="N/A"/>
    <s v="BastadCuevas "/>
    <e v="#N/A"/>
    <e v="#N/A"/>
    <e v="#N/A"/>
    <e v="#N/A"/>
    <e v="#N/A"/>
    <e v="#N/A"/>
    <e v="#N/A"/>
    <e v="#N/A"/>
    <e v="#N/A"/>
    <n v="1627"/>
    <s v="Cuevas"/>
    <x v="0"/>
    <n v="3"/>
    <n v="14"/>
    <n v="14"/>
  </r>
  <r>
    <d v="2014-07-20T00:00:00"/>
    <s v="N/A"/>
    <s v="ATP Gstaad"/>
    <s v="Garcia-Lopez (Outright Winner)"/>
    <s v="9/1"/>
    <s v="N/A"/>
    <s v="ATP Gstaad"/>
    <s v="Garcia-Lopez (Outright Winner)"/>
    <n v="14"/>
    <x v="0"/>
    <n v="30"/>
    <s v="NO"/>
    <x v="0"/>
    <s v="Gstaad"/>
    <n v="13"/>
    <n v="14"/>
    <n v="13"/>
    <s v="Garcia-Lopez "/>
    <s v=""/>
    <n v="13"/>
    <n v="13"/>
    <n v="14"/>
    <s v="Garcia-Lopez"/>
    <s v="N/A"/>
    <s v="N/A"/>
    <s v="N/A"/>
    <s v="GstaadGarcia-Lopez "/>
    <e v="#N/A"/>
    <e v="#N/A"/>
    <e v="#N/A"/>
    <e v="#N/A"/>
    <e v="#N/A"/>
    <e v="#N/A"/>
    <e v="#N/A"/>
    <e v="#N/A"/>
    <e v="#N/A"/>
    <n v="1813"/>
    <s v="Andujar"/>
    <x v="1"/>
    <n v="2"/>
    <n v="9"/>
    <n v="-1"/>
  </r>
  <r>
    <d v="2014-07-23T00:00:00"/>
    <s v="Seppi v Cuevas "/>
    <s v="ATP Umag"/>
    <s v="Cuevas 2-0 (Set Betting)"/>
    <s v="7/4"/>
    <s v="Seppi v Cuevas"/>
    <s v="ATP Umag"/>
    <s v="Cuevas 2-0 (Set Betting)"/>
    <n v="12"/>
    <x v="2"/>
    <n v="2"/>
    <s v="NO"/>
    <x v="0"/>
    <s v="Umag"/>
    <n v="6"/>
    <n v="6"/>
    <n v="6"/>
    <s v="Seppi"/>
    <s v="Cuevas"/>
    <n v="7"/>
    <n v="7"/>
    <n v="12"/>
    <s v="Cuevas"/>
    <n v="2"/>
    <s v="N/A"/>
    <s v="N/A"/>
    <s v="UmagSeppiCuevas"/>
    <e v="#N/A"/>
    <n v="1830"/>
    <s v="Cuevas"/>
    <n v="2"/>
    <n v="8"/>
    <n v="16"/>
    <b v="0"/>
    <s v="Cuevas"/>
    <b v="1"/>
    <s v="N/A"/>
    <s v="N/A"/>
    <x v="0"/>
    <n v="2"/>
    <n v="1.75"/>
    <n v="1.75"/>
  </r>
  <r>
    <d v="2014-07-23T00:00:00"/>
    <s v="Verdasco v Struff"/>
    <s v="ATP Gstaad"/>
    <s v="Fernando Verdasco 2-1 (Set Betting)"/>
    <s v="11/4 "/>
    <s v="Verdasco v Struff"/>
    <s v="ATP Gstaad"/>
    <s v="Fernando Verdasco 2-1 (Set Betting)"/>
    <n v="23"/>
    <x v="2"/>
    <n v="2"/>
    <s v="NO"/>
    <x v="0"/>
    <s v="Gstaad"/>
    <n v="9"/>
    <n v="9"/>
    <n v="9"/>
    <s v="Verdasco"/>
    <s v="Struff"/>
    <n v="9"/>
    <n v="18"/>
    <n v="23"/>
    <s v="Verdasco"/>
    <n v="1"/>
    <s v="N/A"/>
    <s v="N/A"/>
    <s v="GstaadVerdascoStruff"/>
    <n v="1806"/>
    <e v="#N/A"/>
    <s v="Verdasco"/>
    <n v="1"/>
    <n v="1"/>
    <n v="31"/>
    <b v="1"/>
    <s v="Struff"/>
    <b v="1"/>
    <s v="N/A"/>
    <s v="N/A"/>
    <x v="0"/>
    <n v="3"/>
    <n v="2.75"/>
    <n v="2.75"/>
  </r>
  <r>
    <d v="2014-07-25T00:00:00"/>
    <s v="Bellucci v Monaco "/>
    <s v="ATP Gstaad"/>
    <s v="Monaco 2-0 (Set Betting)"/>
    <s v="7/4 "/>
    <s v="Bellucci v Monaco"/>
    <s v="ATP Gstaad"/>
    <s v="Monaco 2-0 (Set Betting)"/>
    <n v="12"/>
    <x v="2"/>
    <n v="2"/>
    <s v="NO"/>
    <x v="0"/>
    <s v="Gstaad"/>
    <n v="9"/>
    <n v="9"/>
    <n v="9"/>
    <s v="Bellucci"/>
    <s v="Monaco"/>
    <n v="7"/>
    <n v="7"/>
    <n v="12"/>
    <s v="Monaco"/>
    <n v="2"/>
    <s v="N/A"/>
    <s v="N/A"/>
    <s v="GstaadBellucciMonaco"/>
    <e v="#N/A"/>
    <n v="1807"/>
    <s v="Monaco"/>
    <n v="2"/>
    <n v="6"/>
    <n v="20"/>
    <b v="1"/>
    <s v="Monaco"/>
    <b v="1"/>
    <s v="N/A"/>
    <s v="N/A"/>
    <x v="0"/>
    <n v="2"/>
    <n v="1.75"/>
    <n v="1.75"/>
  </r>
  <r>
    <d v="2014-07-26T00:00:00"/>
    <s v="Andujar v Granollers"/>
    <s v="ATP Gstaad"/>
    <s v="Andujar 2-0 (Set Betting)"/>
    <s v="5/2 "/>
    <s v="Andujar v Granollers"/>
    <s v="ATP Gstaad"/>
    <s v="Andujar 2-0 (Set Betting)"/>
    <n v="13"/>
    <x v="2"/>
    <n v="2"/>
    <s v="NO"/>
    <x v="0"/>
    <s v="Gstaad"/>
    <n v="8"/>
    <n v="8"/>
    <n v="8"/>
    <s v="Andujar"/>
    <s v="Granollers"/>
    <n v="8"/>
    <n v="8"/>
    <n v="13"/>
    <s v="Andujar"/>
    <n v="2"/>
    <s v="N/A"/>
    <s v="N/A"/>
    <s v="GstaadAndujarGranollers"/>
    <n v="1809"/>
    <e v="#N/A"/>
    <s v="Andujar"/>
    <n v="2"/>
    <n v="5"/>
    <n v="21"/>
    <b v="0"/>
    <s v="Andujar"/>
    <b v="1"/>
    <s v="N/A"/>
    <s v="N/A"/>
    <x v="0"/>
    <n v="2"/>
    <n v="2.5"/>
    <n v="2.5"/>
  </r>
  <r>
    <d v="2014-07-26T00:00:00"/>
    <s v="Dudi Sela v Vasek Pospisil"/>
    <s v="ATP Atlanta"/>
    <s v="Sela (Match Winner)"/>
    <s v="11/10"/>
    <s v="Dudi Sela v Vasek Pospisil"/>
    <s v="ATP Atlanta"/>
    <s v="Sela (Match Winner)"/>
    <n v="6"/>
    <x v="4"/>
    <n v="1"/>
    <s v="NO"/>
    <x v="0"/>
    <s v="Atlanta"/>
    <n v="5"/>
    <n v="10"/>
    <n v="18"/>
    <s v="Sela"/>
    <s v="Pospisil"/>
    <n v="5"/>
    <n v="5"/>
    <n v="6"/>
    <s v="Sela"/>
    <s v="N/A"/>
    <s v="N/A"/>
    <s v="N/A"/>
    <s v="AtlantaSelaPospisil"/>
    <n v="1783"/>
    <e v="#N/A"/>
    <s v="Sela"/>
    <n v="1"/>
    <n v="1"/>
    <n v="27"/>
    <b v="0"/>
    <s v="Sela"/>
    <b v="1"/>
    <s v="N/A"/>
    <s v="N/A"/>
    <x v="0"/>
    <n v="3"/>
    <n v="1.1000000000000001"/>
    <n v="1.1000000000000001"/>
  </r>
  <r>
    <d v="2014-07-26T00:00:00"/>
    <s v="Ricardas Berankis v Kyle Edmund"/>
    <s v="Challenger Astana 2"/>
    <s v="Berankis (Match Winner)"/>
    <s v="8/11"/>
    <s v="Ricardas Berankis v Kyle Edmund"/>
    <s v="Challenger Astana 2"/>
    <s v="Berankis (Match Winner)"/>
    <n v="10"/>
    <x v="4"/>
    <n v="1"/>
    <s v="NO"/>
    <x v="2"/>
    <s v="Astana 2"/>
    <n v="9"/>
    <n v="18"/>
    <n v="25"/>
    <s v="Berankis"/>
    <s v="Edmund"/>
    <n v="9"/>
    <n v="9"/>
    <n v="10"/>
    <s v="Berankis"/>
    <s v="N/A"/>
    <s v="N/A"/>
    <s v="N/A"/>
    <s v="Astana 2BerankisEdmund"/>
    <e v="#N/A"/>
    <e v="#N/A"/>
    <s v="Berankis"/>
    <e v="#N/A"/>
    <e v="#N/A"/>
    <e v="#N/A"/>
    <e v="#N/A"/>
    <e v="#N/A"/>
    <b v="1"/>
    <s v="N/A"/>
    <s v="N/A"/>
    <x v="0"/>
    <n v="2"/>
    <n v="0.72727272727272729"/>
    <n v="0.72727272727272729"/>
  </r>
  <r>
    <d v="2014-07-27T00:00:00"/>
    <s v="John Isner v Dudi Sela"/>
    <s v="ATP Atlanta"/>
    <s v="John Isner (Match Winner)"/>
    <s v="2/7 "/>
    <s v="John Isner v Dudi Sela"/>
    <s v="ATP Atlanta"/>
    <s v="John Isner (Match Winner)"/>
    <n v="12"/>
    <x v="4"/>
    <n v="1"/>
    <s v="NO"/>
    <x v="0"/>
    <s v="Atlanta"/>
    <n v="5"/>
    <n v="11"/>
    <n v="18"/>
    <s v="Isner"/>
    <s v="Sela"/>
    <n v="5"/>
    <n v="11"/>
    <n v="12"/>
    <s v="Isner"/>
    <s v="N/A"/>
    <s v="N/A"/>
    <s v="N/A"/>
    <s v="AtlantaIsnerSela"/>
    <n v="1786"/>
    <e v="#N/A"/>
    <s v="Isner"/>
    <n v="2"/>
    <n v="5"/>
    <n v="19"/>
    <b v="0"/>
    <s v="Isner"/>
    <b v="1"/>
    <s v="N/A"/>
    <s v="N/A"/>
    <x v="0"/>
    <n v="2"/>
    <n v="0.2857142857142857"/>
    <n v="0.2857142857142857"/>
  </r>
  <r>
    <d v="2014-07-27T00:00:00"/>
    <s v="Fabio Fognini v Pablo Cuevas"/>
    <s v="ATP Umag"/>
    <s v="Pablo Cuevas (Match Winner)"/>
    <s v="27/20"/>
    <s v="Fabio Fognini v Pablo Cuevas"/>
    <s v="ATP Umag"/>
    <s v="Pablo Cuevas (Match Winner)"/>
    <n v="14"/>
    <x v="4"/>
    <n v="1"/>
    <s v="NO"/>
    <x v="0"/>
    <s v="Umag"/>
    <n v="6"/>
    <n v="14"/>
    <n v="22"/>
    <s v="Fognini"/>
    <s v="Cuevas"/>
    <n v="6"/>
    <n v="13"/>
    <n v="14"/>
    <s v="Cuevas"/>
    <s v="N/A"/>
    <s v="N/A"/>
    <s v="N/A"/>
    <s v="UmagFogniniCuevas"/>
    <e v="#N/A"/>
    <n v="1838"/>
    <s v="Cuevas"/>
    <n v="2"/>
    <n v="5"/>
    <n v="19"/>
    <b v="0"/>
    <s v="Cuevas"/>
    <b v="1"/>
    <s v="N/A"/>
    <s v="N/A"/>
    <x v="0"/>
    <n v="3"/>
    <n v="1.35"/>
    <n v="1.35"/>
  </r>
  <r>
    <d v="2014-07-27T00:00:00"/>
    <s v="Marin Cilic v Tommy Robredo"/>
    <s v="ATP Umag"/>
    <s v="Marin Cilic -3 (Games Handicap)"/>
    <s v="1/1"/>
    <s v="Marin Cilic v Tommy Robredo"/>
    <s v="ATP Umag"/>
    <s v="Marin Cilic -3 (Games Handicap)"/>
    <n v="16"/>
    <x v="6"/>
    <n v="4"/>
    <s v="NO"/>
    <x v="0"/>
    <s v="Umag"/>
    <n v="6"/>
    <n v="12"/>
    <n v="20"/>
    <s v="Cilic"/>
    <s v="Robredo"/>
    <n v="6"/>
    <n v="12"/>
    <n v="16"/>
    <s v="Cilic"/>
    <s v="N/A"/>
    <n v="-3"/>
    <s v="N/A"/>
    <s v="UmagCilicRobredo"/>
    <e v="#N/A"/>
    <n v="1839"/>
    <s v="Robredo"/>
    <n v="2"/>
    <n v="4"/>
    <n v="22"/>
    <b v="1"/>
    <s v="Robredo"/>
    <b v="0"/>
    <s v="N/A"/>
    <s v="N/A"/>
    <x v="0"/>
    <n v="2"/>
    <n v="1"/>
    <n v="1"/>
  </r>
  <r>
    <d v="2014-07-28T00:00:00"/>
    <s v="Svetlana Kuznetsova v Polana Hercog"/>
    <s v="WTA Washington"/>
    <s v="Kuznetsova -2.5 (Games Handicap)"/>
    <s v="4/7 "/>
    <s v="Svetlana Kuznetsova v Polana Hercog"/>
    <s v="WTA Washington"/>
    <s v="Kuznetsova -2.5 (Games Handicap)"/>
    <n v="17"/>
    <x v="6"/>
    <n v="4"/>
    <s v="NO"/>
    <x v="1"/>
    <s v="Washington"/>
    <n v="9"/>
    <n v="20"/>
    <n v="29"/>
    <s v="Kuznetsova"/>
    <s v="Hercog"/>
    <n v="11"/>
    <n v="11"/>
    <n v="17"/>
    <s v="Kuznetsova"/>
    <s v="N/A"/>
    <n v="-2.5"/>
    <s v="N/A"/>
    <s v="WashingtonKuznetsovaHercog"/>
    <n v="1704"/>
    <e v="#N/A"/>
    <s v="Kuznetsova"/>
    <n v="2"/>
    <n v="7"/>
    <n v="17"/>
    <b v="0"/>
    <s v="Kuznetsova"/>
    <b v="1"/>
    <s v="N/A"/>
    <s v="N/A"/>
    <x v="0"/>
    <n v="2"/>
    <n v="0.5714285714285714"/>
    <n v="0.5714285714285714"/>
  </r>
  <r>
    <d v="2014-07-28T00:00:00"/>
    <s v="Kurumi Nara v Madison Keys"/>
    <s v="WTA Washington"/>
    <s v="Madison Keys -4.5 (Games Handicap)"/>
    <s v="10/11"/>
    <s v="Kurumi Nara v Madison Keys"/>
    <s v="WTA Washington"/>
    <s v="Madison Keys -4.5 (Games Handicap)"/>
    <n v="19"/>
    <x v="6"/>
    <n v="4"/>
    <s v="NO"/>
    <x v="1"/>
    <s v="Washington"/>
    <n v="7"/>
    <n v="12"/>
    <n v="22"/>
    <s v="Nara"/>
    <s v="Keys"/>
    <n v="8"/>
    <n v="13"/>
    <n v="19"/>
    <s v="Keys"/>
    <s v="N/A"/>
    <n v="-4.5"/>
    <s v="N/A"/>
    <s v="WashingtonNaraKeys"/>
    <n v="1709"/>
    <e v="#N/A"/>
    <s v="Nara"/>
    <n v="2"/>
    <n v="5"/>
    <n v="21"/>
    <b v="0"/>
    <s v="Nara"/>
    <b v="0"/>
    <s v="N/A"/>
    <s v="N/A"/>
    <x v="0"/>
    <n v="3"/>
    <n v="0.90909090909090906"/>
    <n v="0.90909090909090906"/>
  </r>
  <r>
    <d v="2014-07-29T00:00:00"/>
    <s v="Vesely v Thiem"/>
    <s v="ATP Kitzbuhel"/>
    <s v="Vesely (Match Winner)"/>
    <s v="6/5"/>
    <s v="Vesely v Thiem"/>
    <s v="ATP Kitzbuhel"/>
    <s v="Vesely (Match Winner)"/>
    <n v="8"/>
    <x v="4"/>
    <n v="1"/>
    <s v="NO"/>
    <x v="0"/>
    <s v="Kitzbuhel"/>
    <n v="7"/>
    <n v="7"/>
    <n v="7"/>
    <s v="Vesely"/>
    <s v="Thiem"/>
    <n v="7"/>
    <n v="7"/>
    <n v="8"/>
    <s v="Vesely"/>
    <s v="N/A"/>
    <s v="N/A"/>
    <s v="N/A"/>
    <s v="KitzbuhelVeselyThiem"/>
    <e v="#N/A"/>
    <n v="1859"/>
    <s v="Thiem"/>
    <n v="2"/>
    <n v="4"/>
    <n v="22"/>
    <b v="1"/>
    <s v="Thiem"/>
    <b v="0"/>
    <s v="N/A"/>
    <s v="N/A"/>
    <x v="1"/>
    <n v="2"/>
    <n v="1.2"/>
    <n v="-1"/>
  </r>
  <r>
    <d v="2014-07-29T00:00:00"/>
    <s v="Monaco v Golubev"/>
    <s v="ATP Kitzbuhel"/>
    <s v="Monaco -3.5 (Games Handicap)"/>
    <s v="5/4 "/>
    <s v="Monaco v Golubev"/>
    <s v="ATP Kitzbuhel"/>
    <s v="Monaco -3.5 (Games Handicap)"/>
    <n v="13"/>
    <x v="6"/>
    <n v="4"/>
    <s v="NO"/>
    <x v="0"/>
    <s v="Kitzbuhel"/>
    <n v="7"/>
    <n v="7"/>
    <n v="7"/>
    <s v="Monaco"/>
    <s v="Golubev"/>
    <n v="7"/>
    <n v="7"/>
    <n v="13"/>
    <s v="Monaco"/>
    <s v="N/A"/>
    <n v="-3.5"/>
    <s v="N/A"/>
    <s v="KitzbuhelMonacoGolubev"/>
    <n v="1850"/>
    <e v="#N/A"/>
    <s v="Monaco"/>
    <n v="1"/>
    <n v="3"/>
    <n v="21"/>
    <b v="0"/>
    <s v="Golubev"/>
    <b v="1"/>
    <s v="N/A"/>
    <s v="N/A"/>
    <x v="1"/>
    <n v="2"/>
    <n v="1.25"/>
    <n v="-1"/>
  </r>
  <r>
    <d v="2014-07-29T00:00:00"/>
    <s v="Sock v Berrer"/>
    <s v="ATP Washington"/>
    <s v="Sock -3.5 (Games Handicap)"/>
    <s v="4/5"/>
    <s v="Sock v Berrer"/>
    <s v="ATP Washington"/>
    <s v="Sock -3.5 (Games Handicap)"/>
    <n v="11"/>
    <x v="6"/>
    <n v="4"/>
    <s v="NO"/>
    <x v="0"/>
    <s v="Washington"/>
    <n v="5"/>
    <n v="5"/>
    <n v="5"/>
    <s v="Sock"/>
    <s v="Berrer"/>
    <n v="5"/>
    <n v="5"/>
    <n v="11"/>
    <s v="Sock"/>
    <s v="N/A"/>
    <n v="-3.5"/>
    <s v="N/A"/>
    <s v="WashingtonSockBerrer"/>
    <n v="1882"/>
    <e v="#N/A"/>
    <s v="Sock"/>
    <n v="2"/>
    <n v="3"/>
    <n v="23"/>
    <b v="1"/>
    <s v="Sock"/>
    <b v="1"/>
    <s v="N/A"/>
    <s v="N/A"/>
    <x v="1"/>
    <n v="2"/>
    <n v="0.8"/>
    <n v="-1"/>
  </r>
  <r>
    <d v="2014-07-29T00:00:00"/>
    <s v="Lorenzi v Haase"/>
    <s v="ATP Kitzbuhel"/>
    <s v="Haase -3.5 (Games Handicap)"/>
    <s v="5/6 "/>
    <s v="Lorenzi v Haase"/>
    <s v="ATP Kitzbuhel"/>
    <s v="Haase -3.5 (Games Handicap)"/>
    <n v="12"/>
    <x v="6"/>
    <n v="4"/>
    <s v="NO"/>
    <x v="0"/>
    <s v="Kitzbuhel"/>
    <n v="8"/>
    <n v="8"/>
    <n v="8"/>
    <s v="Lorenzi"/>
    <s v="Haase"/>
    <n v="6"/>
    <n v="6"/>
    <n v="12"/>
    <s v="Haase"/>
    <s v="N/A"/>
    <n v="-3.5"/>
    <s v="N/A"/>
    <s v="KitzbuhelLorenziHaase"/>
    <n v="1849"/>
    <e v="#N/A"/>
    <s v="Lorenzi"/>
    <n v="2"/>
    <n v="7"/>
    <n v="17"/>
    <b v="0"/>
    <s v="Lorenzi"/>
    <b v="0"/>
    <s v="N/A"/>
    <s v="N/A"/>
    <x v="0"/>
    <n v="2"/>
    <n v="0.83333333333333337"/>
    <n v="0.83333333333333337"/>
  </r>
  <r>
    <d v="2014-07-30T00:00:00"/>
    <s v="n/a"/>
    <s v="ATP Atlanta"/>
    <s v="John Isner (Outright Winner)"/>
    <s v="5/2"/>
    <s v="n/a"/>
    <s v="ATP Atlanta"/>
    <s v="John Isner (Outright Winner)"/>
    <n v="12"/>
    <x v="0"/>
    <n v="30"/>
    <s v="NO"/>
    <x v="0"/>
    <s v="Atlanta"/>
    <n v="5"/>
    <n v="12"/>
    <n v="5"/>
    <s v="Isner "/>
    <s v=""/>
    <n v="5"/>
    <n v="11"/>
    <n v="12"/>
    <s v="Isner"/>
    <s v="N/A"/>
    <s v="N/A"/>
    <s v="N/A"/>
    <s v="AtlantaIsner "/>
    <e v="#N/A"/>
    <e v="#N/A"/>
    <e v="#N/A"/>
    <e v="#N/A"/>
    <e v="#N/A"/>
    <e v="#N/A"/>
    <e v="#N/A"/>
    <e v="#N/A"/>
    <e v="#N/A"/>
    <n v="1786"/>
    <s v="Isner"/>
    <x v="0"/>
    <n v="2"/>
    <n v="2.5"/>
    <n v="2.5"/>
  </r>
  <r>
    <d v="2014-07-29T00:00:00"/>
    <s v="Cuevas v Robredo "/>
    <s v="ATP Umag"/>
    <s v="Cuevas (Match Winner)"/>
    <s v="7/4"/>
    <s v="Cuevas v Robredo"/>
    <s v="ATP Umag"/>
    <s v="Cuevas (Match Winner)"/>
    <n v="8"/>
    <x v="4"/>
    <n v="1"/>
    <s v="NO"/>
    <x v="0"/>
    <s v="Umag"/>
    <n v="7"/>
    <n v="7"/>
    <n v="7"/>
    <s v="Cuevas"/>
    <s v="Robredo"/>
    <n v="7"/>
    <n v="7"/>
    <n v="8"/>
    <s v="Cuevas"/>
    <s v="N/A"/>
    <s v="N/A"/>
    <s v="N/A"/>
    <s v="UmagCuevasRobredo"/>
    <n v="1840"/>
    <e v="#N/A"/>
    <s v="Cuevas"/>
    <n v="2"/>
    <n v="5"/>
    <n v="19"/>
    <b v="0"/>
    <s v="Cuevas"/>
    <b v="1"/>
    <s v="N/A"/>
    <s v="N/A"/>
    <x v="0"/>
    <n v="2"/>
    <n v="1.75"/>
    <n v="1.75"/>
  </r>
  <r>
    <d v="2014-07-27T00:00:00"/>
    <s v="Isner v Sela"/>
    <s v="ATP Atlanta"/>
    <s v="Isner (Match Winner) "/>
    <s v="2/7"/>
    <s v="Isner v Sela"/>
    <s v="ATP Atlanta"/>
    <s v="Isner (Match Winner)"/>
    <n v="7"/>
    <x v="4"/>
    <n v="1"/>
    <s v="NO"/>
    <x v="0"/>
    <s v="Atlanta"/>
    <n v="6"/>
    <n v="6"/>
    <n v="6"/>
    <s v="Isner"/>
    <s v="Sela"/>
    <n v="6"/>
    <n v="6"/>
    <n v="7"/>
    <s v="Isner"/>
    <s v="N/A"/>
    <s v="N/A"/>
    <s v="N/A"/>
    <s v="AtlantaIsnerSela"/>
    <n v="1786"/>
    <e v="#N/A"/>
    <s v="Isner"/>
    <n v="2"/>
    <n v="5"/>
    <n v="19"/>
    <b v="0"/>
    <s v="Isner"/>
    <b v="1"/>
    <s v="N/A"/>
    <s v="N/A"/>
    <x v="0"/>
    <n v="2"/>
    <n v="0.2857142857142857"/>
    <n v="0.2857142857142857"/>
  </r>
  <r>
    <d v="2014-07-29T00:00:00"/>
    <s v="Kohlschreiber v Goffin"/>
    <s v="ATP Kitzbuhel"/>
    <s v="Kohlschreiber -1.5 (Set Handicap)"/>
    <s v="11/8 "/>
    <s v="Kohlschreiber v Goffin"/>
    <s v="ATP Kitzbuhel"/>
    <s v="Kohlschreiber -1.5 (Set Handicap)"/>
    <n v="20"/>
    <x v="7"/>
    <n v="3"/>
    <s v="NO"/>
    <x v="0"/>
    <s v="Kitzbuhel"/>
    <n v="14"/>
    <n v="14"/>
    <n v="14"/>
    <s v="Kohlschreiber"/>
    <s v="Goffin"/>
    <n v="14"/>
    <n v="14"/>
    <n v="20"/>
    <s v="Kohlschreiber"/>
    <n v="-1.5"/>
    <s v="N/A"/>
    <s v="N/A"/>
    <s v="KitzbuhelKohlschreiberGoffin"/>
    <e v="#N/A"/>
    <n v="1855"/>
    <s v="Goffin"/>
    <n v="2"/>
    <n v="5"/>
    <n v="21"/>
    <b v="0"/>
    <s v="Goffin"/>
    <b v="0"/>
    <s v="N/A"/>
    <s v="N/A"/>
    <x v="1"/>
    <n v="3"/>
    <n v="1.375"/>
    <n v="-1"/>
  </r>
  <r>
    <d v="2014-07-29T00:00:00"/>
    <s v="Ramos v Gonzalez"/>
    <s v="ATP Kitzbuhel"/>
    <s v="Ramos -1.5 (Games Handicap)"/>
    <s v="11/10"/>
    <s v="Ramos v Gonzalez"/>
    <s v="ATP Kitzbuhel"/>
    <s v="Ramos -1.5 (Games Handicap)"/>
    <n v="12"/>
    <x v="6"/>
    <n v="4"/>
    <s v="NO"/>
    <x v="0"/>
    <s v="Kitzbuhel"/>
    <n v="6"/>
    <n v="6"/>
    <n v="6"/>
    <s v="Ramos"/>
    <s v="Gonzalez"/>
    <n v="6"/>
    <n v="6"/>
    <n v="12"/>
    <s v="Ramos"/>
    <s v="N/A"/>
    <n v="-1.5"/>
    <s v="N/A"/>
    <s v="KitzbuhelRamosGonzalez"/>
    <e v="#N/A"/>
    <n v="1853"/>
    <s v="Gonzalez"/>
    <n v="2"/>
    <n v="4"/>
    <n v="20"/>
    <b v="0"/>
    <s v="Gonzalez"/>
    <b v="0"/>
    <s v="N/A"/>
    <s v="N/A"/>
    <x v="0"/>
    <n v="3"/>
    <n v="1.1000000000000001"/>
    <n v="1.1000000000000001"/>
  </r>
  <r>
    <d v="2014-07-30T00:00:00"/>
    <s v="Monaco v Nieminen"/>
    <s v="ATP Kitzbuhel"/>
    <s v="Nieminem (Match Winner)"/>
    <s v="7/4"/>
    <s v="Monaco v Nieminen"/>
    <s v="ATP Kitzbuhel"/>
    <s v="Nieminem (Match Winner)"/>
    <n v="10"/>
    <x v="4"/>
    <n v="1"/>
    <s v="NO"/>
    <x v="0"/>
    <s v="Kitzbuhel"/>
    <n v="7"/>
    <n v="7"/>
    <n v="7"/>
    <s v="Monaco"/>
    <s v="Nieminen"/>
    <n v="9"/>
    <n v="9"/>
    <n v="10"/>
    <s v="Nieminem"/>
    <s v="N/A"/>
    <s v="N/A"/>
    <s v="N/A"/>
    <s v="KitzbuhelMonacoNieminen"/>
    <n v="1857"/>
    <e v="#N/A"/>
    <s v="Monaco"/>
    <n v="2"/>
    <n v="5"/>
    <n v="19"/>
    <b v="0"/>
    <s v="Monaco"/>
    <b v="0"/>
    <s v="N/A"/>
    <s v="N/A"/>
    <x v="1"/>
    <n v="2"/>
    <n v="1.75"/>
    <n v="-1"/>
  </r>
  <r>
    <d v="2014-07-30T00:00:00"/>
    <s v="Lorenzi v Andujar"/>
    <s v="ATP Kitzbuhel"/>
    <s v="Andujar -2.5 (Games Handicap)"/>
    <s v="4/5"/>
    <s v="Lorenzi v Andujar"/>
    <s v="ATP Kitzbuhel"/>
    <s v="Andujar -2.5 (Games Handicap)"/>
    <n v="14"/>
    <x v="6"/>
    <n v="4"/>
    <s v="NO"/>
    <x v="0"/>
    <s v="Kitzbuhel"/>
    <n v="8"/>
    <n v="8"/>
    <n v="8"/>
    <s v="Lorenzi"/>
    <s v="Andujar"/>
    <n v="8"/>
    <n v="8"/>
    <n v="14"/>
    <s v="Andujar"/>
    <s v="N/A"/>
    <n v="-2.5"/>
    <s v="N/A"/>
    <s v="KitzbuhelLorenziAndujar"/>
    <n v="1856"/>
    <e v="#N/A"/>
    <s v="Lorenzi"/>
    <n v="2"/>
    <n v="10"/>
    <n v="14"/>
    <b v="0"/>
    <s v="Lorenzi"/>
    <b v="0"/>
    <s v="N/A"/>
    <s v="N/A"/>
    <x v="0"/>
    <n v="2"/>
    <n v="0.8"/>
    <n v="0.8"/>
  </r>
  <r>
    <d v="2014-07-30T00:00:00"/>
    <s v="Berdych v Ginepri"/>
    <s v="ATP Washington"/>
    <s v="Berdych -1.5 (Set Handicap)"/>
    <s v="3/10"/>
    <s v="Berdych v Ginepri"/>
    <s v="ATP Washington"/>
    <s v="Berdych -1.5 (Set Handicap)"/>
    <n v="14"/>
    <x v="7"/>
    <n v="3"/>
    <s v="NO"/>
    <x v="0"/>
    <s v="Washington"/>
    <n v="8"/>
    <n v="8"/>
    <n v="8"/>
    <s v="Berdych"/>
    <s v="Ginepri"/>
    <n v="8"/>
    <n v="8"/>
    <n v="14"/>
    <s v="Berdych"/>
    <n v="-1.5"/>
    <s v="N/A"/>
    <s v="N/A"/>
    <s v="WashingtonBerdychGinepri"/>
    <n v="1898"/>
    <e v="#N/A"/>
    <s v="Berdych"/>
    <n v="2"/>
    <n v="7"/>
    <n v="17"/>
    <b v="0"/>
    <s v="Berdych"/>
    <b v="1"/>
    <s v="N/A"/>
    <s v="N/A"/>
    <x v="0"/>
    <n v="2"/>
    <n v="0.3"/>
    <n v="0.3"/>
  </r>
  <r>
    <d v="2014-07-30T00:00:00"/>
    <s v="Sock v Raonic"/>
    <s v="ATP Washington"/>
    <s v="Sock (To win a set Yes)"/>
    <s v="11/10"/>
    <s v="Sock v Raonic"/>
    <s v="ATP Washington"/>
    <s v="Sock (To win a set Yes)"/>
    <n v="6"/>
    <x v="3"/>
    <n v="11"/>
    <s v="NO"/>
    <x v="0"/>
    <s v="Washington"/>
    <n v="5"/>
    <n v="5"/>
    <n v="5"/>
    <s v="Sock"/>
    <s v="Raonic"/>
    <n v="5"/>
    <n v="5"/>
    <n v="6"/>
    <s v="Sock"/>
    <s v="N/A"/>
    <s v="N/A"/>
    <s v="N/A"/>
    <s v="WashingtonSockRaonic"/>
    <e v="#N/A"/>
    <n v="1896"/>
    <s v="Raonic"/>
    <n v="2"/>
    <n v="2"/>
    <n v="26"/>
    <b v="1"/>
    <s v="Raonic"/>
    <b v="0"/>
    <s v="N/A"/>
    <s v="N/A"/>
    <x v="1"/>
    <n v="3"/>
    <n v="1.1000000000000001"/>
    <n v="-1"/>
  </r>
  <r>
    <d v="2014-07-30T00:00:00"/>
    <s v="Ram v Pospisil"/>
    <s v="ATP Washington"/>
    <s v="Pospisil -3.5 (Games Handicap)"/>
    <s v="11/10"/>
    <s v="Ram v Pospisil"/>
    <s v="ATP Washington"/>
    <s v="Pospisil -3.5 (Games Handicap)"/>
    <n v="15"/>
    <x v="6"/>
    <n v="4"/>
    <s v="NO"/>
    <x v="0"/>
    <s v="Washington"/>
    <n v="4"/>
    <n v="4"/>
    <n v="4"/>
    <s v="Ram"/>
    <s v="Pospisil"/>
    <n v="9"/>
    <n v="9"/>
    <n v="15"/>
    <s v="Pospisil"/>
    <s v="N/A"/>
    <n v="-3.5"/>
    <s v="N/A"/>
    <s v="WashingtonRamPospisil"/>
    <e v="#N/A"/>
    <n v="1897"/>
    <s v="Pospisil"/>
    <n v="2"/>
    <n v="7"/>
    <n v="19"/>
    <b v="1"/>
    <s v="Pospisil"/>
    <b v="1"/>
    <s v="N/A"/>
    <s v="N/A"/>
    <x v="0"/>
    <n v="3"/>
    <n v="1.1000000000000001"/>
    <n v="1.1000000000000001"/>
  </r>
  <r>
    <d v="2014-07-31T00:00:00"/>
    <s v="King v McHale"/>
    <s v="WTA Washington"/>
    <s v="McHale -1.5 (Set Handicap)"/>
    <s v="6/5"/>
    <s v="King v McHale"/>
    <s v="WTA Washington"/>
    <s v="McHale -1.5 (Set Handicap)"/>
    <n v="13"/>
    <x v="7"/>
    <n v="3"/>
    <s v="NO"/>
    <x v="1"/>
    <s v="Washington"/>
    <n v="5"/>
    <n v="5"/>
    <n v="5"/>
    <s v="King"/>
    <s v="McHale"/>
    <n v="7"/>
    <n v="7"/>
    <n v="13"/>
    <s v="McHale"/>
    <n v="-1.5"/>
    <s v="N/A"/>
    <s v="N/A"/>
    <s v="WashingtonKingMcHale"/>
    <n v="1726"/>
    <e v="#N/A"/>
    <s v="King"/>
    <n v="2"/>
    <n v="8"/>
    <n v="16"/>
    <b v="0"/>
    <s v="King"/>
    <b v="0"/>
    <s v="N/A"/>
    <s v="N/A"/>
    <x v="1"/>
    <n v="2"/>
    <n v="1.2"/>
    <n v="-1"/>
  </r>
  <r>
    <d v="2014-07-31T00:00:00"/>
    <s v="Granollers v Schwartzman"/>
    <s v="ATP Kitzbuhel"/>
    <s v="Granollers (Match Winner)"/>
    <s v="4/7"/>
    <s v="Granollers v Schwartzman"/>
    <s v="ATP Kitzbuhel"/>
    <s v="Granollers (Match Winner)"/>
    <n v="12"/>
    <x v="4"/>
    <n v="1"/>
    <s v="NO"/>
    <x v="0"/>
    <s v="Kitzbuhel"/>
    <n v="11"/>
    <n v="11"/>
    <n v="11"/>
    <s v="Granollers"/>
    <s v="Schwartzman"/>
    <n v="11"/>
    <n v="11"/>
    <n v="12"/>
    <s v="Granollers"/>
    <s v="N/A"/>
    <s v="N/A"/>
    <s v="N/A"/>
    <s v="KitzbuhelGranollersSchwartzman"/>
    <n v="1860"/>
    <e v="#N/A"/>
    <s v="Granollers"/>
    <n v="2"/>
    <n v="5"/>
    <n v="19"/>
    <b v="0"/>
    <s v="Granollers"/>
    <b v="1"/>
    <s v="N/A"/>
    <s v="N/A"/>
    <x v="0"/>
    <n v="2"/>
    <n v="0.5714285714285714"/>
    <n v="0.5714285714285714"/>
  </r>
  <r>
    <d v="2014-07-31T00:00:00"/>
    <s v="Rosol v Gonzalez "/>
    <s v="ATP Kitzbuhel"/>
    <s v="Rosol 2-0 (Set Betting)"/>
    <s v="6/4"/>
    <s v="Rosol v Gonzalez"/>
    <s v="ATP Kitzbuhel"/>
    <s v="Rosol 2-0 (Set Betting)"/>
    <n v="11"/>
    <x v="2"/>
    <n v="2"/>
    <s v="NO"/>
    <x v="0"/>
    <s v="Kitzbuhel"/>
    <n v="6"/>
    <n v="6"/>
    <n v="6"/>
    <s v="Rosol"/>
    <s v="Gonzalez"/>
    <n v="6"/>
    <n v="6"/>
    <n v="11"/>
    <s v="Rosol"/>
    <n v="2"/>
    <s v="N/A"/>
    <s v="N/A"/>
    <s v="KitzbuhelRosolGonzalez"/>
    <e v="#N/A"/>
    <n v="1861"/>
    <s v="Gonzalez"/>
    <n v="1"/>
    <n v="4"/>
    <n v="28"/>
    <b v="0"/>
    <s v="Gonzalez"/>
    <b v="1"/>
    <s v="N/A"/>
    <s v="N/A"/>
    <x v="1"/>
    <n v="2"/>
    <n v="1.5"/>
    <n v="-1"/>
  </r>
  <r>
    <d v="2014-07-31T00:00:00"/>
    <s v="Sela v Gasquet"/>
    <s v="ATP Washington"/>
    <s v="Sela +3.5 (Games Handicap)"/>
    <s v="5/6"/>
    <s v="Sela v Gasquet"/>
    <s v="ATP Washington"/>
    <s v="Sela +3.5 (Games Handicap)"/>
    <n v="11"/>
    <x v="6"/>
    <n v="4"/>
    <s v="NO"/>
    <x v="0"/>
    <s v="Washington"/>
    <n v="5"/>
    <n v="5"/>
    <n v="5"/>
    <s v="Sela"/>
    <s v="Gasquet"/>
    <n v="5"/>
    <n v="5"/>
    <n v="11"/>
    <s v="Sela"/>
    <s v="N/A"/>
    <n v="3.5"/>
    <s v="N/A"/>
    <s v="WashingtonSelaGasquet"/>
    <e v="#N/A"/>
    <n v="1899"/>
    <s v="Gasquet"/>
    <n v="2"/>
    <n v="7"/>
    <n v="17"/>
    <b v="0"/>
    <s v="Gasquet"/>
    <b v="0"/>
    <s v="N/A"/>
    <s v="N/A"/>
    <x v="0"/>
    <n v="2"/>
    <n v="0.83333333333333337"/>
    <n v="0.83333333333333337"/>
  </r>
  <r>
    <d v="2014-07-31T00:00:00"/>
    <s v="Anderson v Jaziri"/>
    <s v="ATP Washington"/>
    <s v="Anderson 2-0 (Set Betting)"/>
    <s v="8/15"/>
    <s v="Anderson v Jaziri"/>
    <s v="ATP Washington"/>
    <s v="Anderson 2-0 (Set Betting)"/>
    <n v="14"/>
    <x v="2"/>
    <n v="2"/>
    <s v="NO"/>
    <x v="0"/>
    <s v="Washington"/>
    <n v="9"/>
    <n v="9"/>
    <n v="9"/>
    <s v="Anderson"/>
    <s v="Jaziri"/>
    <n v="9"/>
    <n v="9"/>
    <n v="14"/>
    <s v="Anderson"/>
    <n v="2"/>
    <s v="N/A"/>
    <s v="N/A"/>
    <s v="WashingtonAndersonJaziri"/>
    <n v="1901"/>
    <e v="#N/A"/>
    <s v="Anderson"/>
    <n v="2"/>
    <n v="5"/>
    <n v="19"/>
    <b v="0"/>
    <s v="Anderson"/>
    <b v="1"/>
    <s v="N/A"/>
    <s v="N/A"/>
    <x v="0"/>
    <n v="2"/>
    <n v="0.53333333333333333"/>
    <n v="0.53333333333333333"/>
  </r>
  <r>
    <d v="2014-07-31T00:00:00"/>
    <s v="Klein v Bozoljac"/>
    <s v="Challenger Tour 2014"/>
    <s v="Klein (Match Winner)"/>
    <s v="15/8"/>
    <s v="Klein v Bozoljac"/>
    <s v="Challenger Tour 2014"/>
    <s v="Klein (Match Winner)"/>
    <n v="7"/>
    <x v="4"/>
    <n v="1"/>
    <s v="NO"/>
    <x v="2"/>
    <s v="Tour 2014"/>
    <n v="6"/>
    <n v="6"/>
    <n v="6"/>
    <s v="Klein"/>
    <s v="Bozoljac"/>
    <n v="6"/>
    <n v="6"/>
    <n v="7"/>
    <s v="Klein"/>
    <s v="N/A"/>
    <s v="N/A"/>
    <s v="N/A"/>
    <s v="Tour 2014KleinBozoljac"/>
    <e v="#N/A"/>
    <e v="#N/A"/>
    <s v="Klein"/>
    <e v="#N/A"/>
    <e v="#N/A"/>
    <e v="#N/A"/>
    <e v="#N/A"/>
    <e v="#N/A"/>
    <b v="1"/>
    <s v="N/A"/>
    <s v="N/A"/>
    <x v="0"/>
    <n v="3"/>
    <n v="1.875"/>
    <n v="1.875"/>
  </r>
  <r>
    <d v="2014-07-31T00:00:00"/>
    <s v="Azarenka v Williams"/>
    <s v="WTA Stanford"/>
    <s v="Azarenka (Match Winner)"/>
    <s v="1/1"/>
    <s v="Azarenka v Williams"/>
    <s v="WTA Stanford"/>
    <s v="Azarenka (Match Winner)"/>
    <n v="10"/>
    <x v="4"/>
    <n v="1"/>
    <s v="NO"/>
    <x v="1"/>
    <s v="Stanford"/>
    <n v="9"/>
    <n v="9"/>
    <n v="9"/>
    <s v="Azarenka"/>
    <s v="Williams"/>
    <n v="9"/>
    <n v="9"/>
    <n v="10"/>
    <s v="Azarenka"/>
    <s v="N/A"/>
    <s v="N/A"/>
    <s v="N/A"/>
    <s v="StanfordAzarenkaWilliams"/>
    <e v="#N/A"/>
    <n v="1696"/>
    <s v="Williams"/>
    <n v="2"/>
    <n v="3"/>
    <n v="23"/>
    <b v="1"/>
    <s v="Williams"/>
    <b v="0"/>
    <s v="N/A"/>
    <s v="N/A"/>
    <x v="1"/>
    <n v="2"/>
    <n v="1"/>
    <n v="-1"/>
  </r>
  <r>
    <d v="2014-07-31T00:00:00"/>
    <s v="Pospisil v Berdych"/>
    <s v="ATP Washington"/>
    <s v="Pospisil +4.5 (Games Handicap)"/>
    <s v="4/5"/>
    <s v="Pospisil v Berdych"/>
    <s v="ATP Washington"/>
    <s v="Pospisil +4.5 (Games Handicap)"/>
    <n v="15"/>
    <x v="6"/>
    <n v="4"/>
    <s v="NO"/>
    <x v="0"/>
    <s v="Washington"/>
    <n v="9"/>
    <n v="9"/>
    <n v="9"/>
    <s v="Pospisil"/>
    <s v="Berdych"/>
    <n v="9"/>
    <n v="9"/>
    <n v="15"/>
    <s v="Pospisil"/>
    <s v="N/A"/>
    <n v="4.5"/>
    <s v="N/A"/>
    <s v="WashingtonPospisilBerdych"/>
    <n v="1905"/>
    <e v="#N/A"/>
    <s v="Pospisil"/>
    <n v="2"/>
    <n v="6"/>
    <n v="18"/>
    <b v="0"/>
    <s v="Pospisil"/>
    <b v="1"/>
    <s v="N/A"/>
    <s v="N/A"/>
    <x v="0"/>
    <n v="2"/>
    <n v="0.8"/>
    <n v="0.8"/>
  </r>
  <r>
    <d v="2014-08-01T00:00:00"/>
    <s v="Monaco v Seppi"/>
    <s v="ATP Kitzbuhel"/>
    <s v="Monaco -2.5 (Games Handicap)"/>
    <s v="10/11"/>
    <s v="Monaco v Seppi"/>
    <s v="ATP Kitzbuhel"/>
    <s v="Monaco -2.5 (Games Handicap)"/>
    <n v="13"/>
    <x v="6"/>
    <n v="4"/>
    <s v="NO"/>
    <x v="0"/>
    <s v="Kitzbuhel"/>
    <n v="7"/>
    <n v="7"/>
    <n v="7"/>
    <s v="Monaco"/>
    <s v="Seppi"/>
    <n v="7"/>
    <n v="7"/>
    <n v="13"/>
    <s v="Monaco"/>
    <s v="N/A"/>
    <n v="-2.5"/>
    <s v="N/A"/>
    <s v="KitzbuhelMonacoSeppi"/>
    <n v="1863"/>
    <e v="#N/A"/>
    <s v="Monaco"/>
    <n v="1"/>
    <n v="4"/>
    <n v="26"/>
    <b v="0"/>
    <s v="Monaco"/>
    <b v="1"/>
    <s v="N/A"/>
    <s v="N/A"/>
    <x v="0"/>
    <n v="3"/>
    <n v="0.90909090909090906"/>
    <n v="0.90909090909090906"/>
  </r>
  <r>
    <d v="2014-08-01T00:00:00"/>
    <s v="Raonic v Hewitt"/>
    <s v="ATP Washington"/>
    <s v="Raonic (Match Winner)"/>
    <s v="4/11"/>
    <s v="Raonic v Hewitt"/>
    <s v="ATP Washington"/>
    <s v="Raonic (Match Winner)"/>
    <n v="8"/>
    <x v="4"/>
    <n v="1"/>
    <s v="NO"/>
    <x v="0"/>
    <s v="Washington"/>
    <n v="7"/>
    <n v="7"/>
    <n v="7"/>
    <s v="Raonic"/>
    <s v="Hewitt"/>
    <n v="7"/>
    <n v="7"/>
    <n v="8"/>
    <s v="Raonic"/>
    <s v="N/A"/>
    <s v="N/A"/>
    <s v="N/A"/>
    <s v="WashingtonRaonicHewitt"/>
    <n v="1903"/>
    <e v="#N/A"/>
    <s v="Raonic"/>
    <n v="2"/>
    <n v="2"/>
    <n v="26"/>
    <b v="1"/>
    <s v="Raonic"/>
    <b v="1"/>
    <s v="N/A"/>
    <s v="N/A"/>
    <x v="0"/>
    <n v="2"/>
    <n v="0.36363636363636365"/>
    <n v="0.36363636363636365"/>
  </r>
  <r>
    <d v="2014-08-01T00:00:00"/>
    <s v="Anderson v Young"/>
    <s v="ATP Washington"/>
    <s v="Anderson -2.5 (Games Handicap)"/>
    <s v="4/6"/>
    <s v="Anderson v Young"/>
    <s v="ATP Washington"/>
    <s v="Anderson -2.5 (Games Handicap)"/>
    <n v="15"/>
    <x v="6"/>
    <n v="4"/>
    <s v="NO"/>
    <x v="0"/>
    <s v="Washington"/>
    <n v="9"/>
    <n v="9"/>
    <n v="9"/>
    <s v="Anderson"/>
    <s v="Young"/>
    <n v="9"/>
    <n v="9"/>
    <n v="15"/>
    <s v="Anderson"/>
    <s v="N/A"/>
    <n v="-2.5"/>
    <s v="N/A"/>
    <s v="WashingtonAndersonYoung"/>
    <e v="#N/A"/>
    <n v="1908"/>
    <s v="Young"/>
    <n v="1"/>
    <n v="2"/>
    <n v="30"/>
    <b v="1"/>
    <s v="Anderson"/>
    <b v="1"/>
    <s v="N/A"/>
    <s v="N/A"/>
    <x v="1"/>
    <n v="2"/>
    <n v="0.66666666666666663"/>
    <n v="-1"/>
  </r>
  <r>
    <d v="2014-08-01T00:00:00"/>
    <s v="Raonic v Johnson"/>
    <s v="ATP Washington"/>
    <s v="Johnson +2.5 (Games Handicap)"/>
    <s v="6/5"/>
    <s v="Raonic v Johnson"/>
    <s v="ATP Washington"/>
    <s v="Johnson +2.5 (Games Handicap)"/>
    <n v="14"/>
    <x v="6"/>
    <n v="4"/>
    <s v="NO"/>
    <x v="0"/>
    <s v="Washington"/>
    <n v="7"/>
    <n v="7"/>
    <n v="7"/>
    <s v="Raonic"/>
    <s v="Johnson"/>
    <n v="8"/>
    <n v="8"/>
    <n v="14"/>
    <s v="Johnson"/>
    <s v="N/A"/>
    <n v="2.5"/>
    <s v="N/A"/>
    <s v="WashingtonRaonicJohnson"/>
    <n v="1909"/>
    <e v="#N/A"/>
    <s v="Raonic"/>
    <n v="2"/>
    <n v="5"/>
    <n v="21"/>
    <b v="1"/>
    <s v="Raonic"/>
    <b v="0"/>
    <s v="N/A"/>
    <s v="N/A"/>
    <x v="0"/>
    <n v="2"/>
    <n v="1.2"/>
    <n v="1.2"/>
  </r>
  <r>
    <d v="2014-08-01T00:00:00"/>
    <s v="Nishikori v Gasquet"/>
    <s v="ATP Washington"/>
    <s v="Kei Nishikori -1.5 (Games Handicap)"/>
    <s v="6/5"/>
    <s v="Nishikori v Gasquet"/>
    <s v="ATP Washington"/>
    <s v="Kei Nishikori -1.5 (Games Handicap)"/>
    <n v="20"/>
    <x v="6"/>
    <n v="4"/>
    <s v="NO"/>
    <x v="0"/>
    <s v="Washington"/>
    <n v="10"/>
    <n v="10"/>
    <n v="10"/>
    <s v="Nishikori"/>
    <s v="Gasquet"/>
    <n v="4"/>
    <n v="14"/>
    <n v="20"/>
    <s v="Nishikori"/>
    <s v="N/A"/>
    <n v="-1.5"/>
    <s v="N/A"/>
    <s v="WashingtonNishikoriGasquet"/>
    <e v="#N/A"/>
    <n v="1910"/>
    <s v="Gasquet"/>
    <n v="2"/>
    <n v="7"/>
    <n v="17"/>
    <b v="0"/>
    <s v="Gasquet"/>
    <b v="0"/>
    <s v="N/A"/>
    <s v="N/A"/>
    <x v="0"/>
    <n v="2"/>
    <n v="1.2"/>
    <n v="1.2"/>
  </r>
  <r>
    <d v="2014-08-02T00:00:00"/>
    <s v="Pospisil v Giraldo"/>
    <s v="ATP Washington"/>
    <s v="Pospisil -1.5 (Games Handicap)"/>
    <s v="8/11"/>
    <s v="Pospisil v Giraldo"/>
    <s v="ATP Washington"/>
    <s v="Pospisil -1.5 (Games Handicap)"/>
    <n v="15"/>
    <x v="6"/>
    <n v="4"/>
    <s v="NO"/>
    <x v="0"/>
    <s v="Washington"/>
    <n v="9"/>
    <n v="9"/>
    <n v="9"/>
    <s v="Pospisil"/>
    <s v="Giraldo"/>
    <n v="9"/>
    <n v="9"/>
    <n v="15"/>
    <s v="Pospisil"/>
    <s v="N/A"/>
    <n v="-1.5"/>
    <s v="N/A"/>
    <s v="WashingtonPospisilGiraldo"/>
    <n v="1911"/>
    <e v="#N/A"/>
    <s v="Pospisil"/>
    <n v="1"/>
    <n v="4"/>
    <n v="32"/>
    <b v="1"/>
    <s v="Giraldo"/>
    <b v="1"/>
    <s v="N/A"/>
    <s v="N/A"/>
    <x v="0"/>
    <n v="2"/>
    <n v="0.72727272727272729"/>
    <n v="0.72727272727272729"/>
  </r>
  <r>
    <d v="2014-08-02T00:00:00"/>
    <s v="Williams v Ivanovic"/>
    <s v="WTA Stanford"/>
    <s v="Ana Ivanovic +4.5 (Games Handicap)"/>
    <s v="11/10"/>
    <s v="Williams v Ivanovic"/>
    <s v="WTA Stanford"/>
    <s v="Ana Ivanovic +4.5 (Games Handicap)"/>
    <n v="19"/>
    <x v="6"/>
    <n v="4"/>
    <s v="NO"/>
    <x v="1"/>
    <s v="Stanford"/>
    <n v="9"/>
    <n v="9"/>
    <n v="9"/>
    <s v="Williams"/>
    <s v="Ivanovic"/>
    <n v="4"/>
    <n v="13"/>
    <n v="19"/>
    <s v="Ivanovic"/>
    <s v="N/A"/>
    <n v="4.5"/>
    <s v="N/A"/>
    <s v="StanfordWilliamsIvanovic"/>
    <n v="1700"/>
    <e v="#N/A"/>
    <s v="Williams"/>
    <n v="1"/>
    <n v="1"/>
    <n v="29"/>
    <b v="0"/>
    <s v="Ivanovic"/>
    <b v="1"/>
    <s v="N/A"/>
    <s v="N/A"/>
    <x v="0"/>
    <n v="3"/>
    <n v="1.1000000000000001"/>
    <n v="1.1000000000000001"/>
  </r>
  <r>
    <d v="2014-08-02T00:00:00"/>
    <s v="Monaco v Thiem"/>
    <s v="ATP Kitzbuhel"/>
    <s v="Over 24 (Total Games)"/>
    <s v="11/10"/>
    <s v="Monaco v Thiem"/>
    <s v="ATP Kitzbuhel"/>
    <s v="Over 24 (Total Games)"/>
    <n v="9"/>
    <x v="8"/>
    <n v="5"/>
    <s v="NO"/>
    <x v="0"/>
    <s v="Kitzbuhel"/>
    <n v="7"/>
    <n v="7"/>
    <n v="7"/>
    <s v="Monaco"/>
    <s v="Thiem"/>
    <n v="5"/>
    <n v="5"/>
    <n v="9"/>
    <s v="Over"/>
    <s v="N/A"/>
    <s v="N/A"/>
    <n v="24"/>
    <s v="KitzbuhelMonacoThiem"/>
    <e v="#N/A"/>
    <n v="1866"/>
    <s v="Thiem"/>
    <n v="2"/>
    <n v="8"/>
    <n v="16"/>
    <b v="0"/>
    <s v="Thiem"/>
    <b v="0"/>
    <s v="N/A"/>
    <s v="N/A"/>
    <x v="1"/>
    <n v="3"/>
    <n v="1.1000000000000001"/>
    <n v="-1"/>
  </r>
  <r>
    <d v="2014-08-02T00:00:00"/>
    <s v="Thiem v Goffin"/>
    <s v="ATP Kitzbuhel"/>
    <s v="Thiem (Match Winner)"/>
    <s v="8/11"/>
    <s v="Thiem v Goffin"/>
    <s v="ATP Kitzbuhel"/>
    <s v="Thiem (Match Winner)"/>
    <n v="7"/>
    <x v="4"/>
    <n v="1"/>
    <s v="NO"/>
    <x v="0"/>
    <s v="Kitzbuhel"/>
    <n v="6"/>
    <n v="6"/>
    <n v="6"/>
    <s v="Thiem"/>
    <s v="Goffin"/>
    <n v="6"/>
    <n v="6"/>
    <n v="7"/>
    <s v="Thiem"/>
    <s v="N/A"/>
    <s v="N/A"/>
    <s v="N/A"/>
    <s v="KitzbuhelThiemGoffin"/>
    <e v="#N/A"/>
    <n v="1867"/>
    <s v="Goffin"/>
    <n v="1"/>
    <n v="6"/>
    <n v="26"/>
    <b v="0"/>
    <s v="Thiem"/>
    <b v="1"/>
    <s v="N/A"/>
    <s v="N/A"/>
    <x v="1"/>
    <n v="2"/>
    <n v="0.72727272727272729"/>
    <n v="-1"/>
  </r>
  <r>
    <d v="2014-08-02T00:00:00"/>
    <s v="Raonic v Young "/>
    <s v="ATP Washington"/>
    <s v="Raonic 2-0 (Set Betting)"/>
    <s v="4/9"/>
    <s v="Raonic v Young"/>
    <s v="ATP Washington"/>
    <s v="Raonic 2-0 (Set Betting)"/>
    <n v="12"/>
    <x v="2"/>
    <n v="2"/>
    <s v="NO"/>
    <x v="0"/>
    <s v="Washington"/>
    <n v="7"/>
    <n v="7"/>
    <n v="7"/>
    <s v="Raonic"/>
    <s v="Young"/>
    <n v="7"/>
    <n v="7"/>
    <n v="12"/>
    <s v="Raonic"/>
    <n v="2"/>
    <s v="N/A"/>
    <s v="N/A"/>
    <s v="WashingtonRaonicYoung"/>
    <n v="1912"/>
    <e v="#N/A"/>
    <s v="Raonic"/>
    <n v="2"/>
    <n v="4"/>
    <n v="22"/>
    <b v="0"/>
    <s v="Raonic"/>
    <b v="1"/>
    <s v="N/A"/>
    <s v="N/A"/>
    <x v="0"/>
    <n v="2"/>
    <n v="0.44444444444444442"/>
    <n v="0.44444444444444442"/>
  </r>
  <r>
    <d v="2014-08-02T00:00:00"/>
    <s v="Gasquet v Pospisil"/>
    <s v="ATP Washington"/>
    <s v="Gasquet (Match Winner)"/>
    <s v="4/11"/>
    <s v="Gasquet v Pospisil"/>
    <s v="ATP Washington"/>
    <s v="Gasquet (Match Winner)"/>
    <n v="9"/>
    <x v="4"/>
    <n v="1"/>
    <s v="NO"/>
    <x v="0"/>
    <s v="Washington"/>
    <n v="8"/>
    <n v="8"/>
    <n v="8"/>
    <s v="Gasquet"/>
    <s v="Pospisil"/>
    <n v="8"/>
    <n v="8"/>
    <n v="9"/>
    <s v="Gasquet"/>
    <s v="N/A"/>
    <s v="N/A"/>
    <s v="N/A"/>
    <s v="WashingtonGasquetPospisil"/>
    <e v="#N/A"/>
    <n v="1913"/>
    <s v="Pospisil"/>
    <n v="1"/>
    <n v="4"/>
    <n v="34"/>
    <b v="1"/>
    <s v="Gasquet"/>
    <b v="1"/>
    <s v="N/A"/>
    <s v="N/A"/>
    <x v="1"/>
    <n v="2"/>
    <n v="0.36363636363636365"/>
    <n v="-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8">
  <r>
    <d v="2014-03-21T00:00:00"/>
    <s v="N/A"/>
    <s v="ATP Miami 2014"/>
    <s v="Novak Djokovic (Outright Winner)"/>
    <s v="2/1"/>
    <s v="N/A"/>
    <s v="ATP Miami 2014"/>
    <s v="Novak Djokovic (Outright Winner)"/>
    <n v="16"/>
    <s v="Outright Winner"/>
    <n v="30"/>
    <s v="NO"/>
    <s v="ATP"/>
    <s v="Miami"/>
    <n v="6"/>
    <n v="16"/>
    <n v="6"/>
    <s v="Djokovic "/>
    <s v=""/>
    <n v="6"/>
    <n v="15"/>
    <n v="16"/>
    <s v="Djokovic"/>
    <s v="N/A"/>
    <s v="N/A"/>
    <s v="N/A"/>
    <s v="MiamiDjokovic "/>
    <e v="#N/A"/>
    <e v="#N/A"/>
    <e v="#N/A"/>
    <e v="#N/A"/>
    <e v="#N/A"/>
    <e v="#N/A"/>
    <e v="#N/A"/>
    <e v="#N/A"/>
    <e v="#N/A"/>
    <n v="805"/>
    <s v="Djokovic"/>
    <s v="Win"/>
    <n v="2"/>
    <n v="2"/>
    <n v="2"/>
    <n v="2"/>
    <x v="0"/>
  </r>
  <r>
    <d v="2014-03-22T00:00:00"/>
    <s v="Edouard Roger-Vasselin v Marin Cilic"/>
    <s v="ATP Miami 2014"/>
    <s v="(Tie Break in Match Yes)"/>
    <s v="2/1"/>
    <s v="Edouard Roger-Vasselin v Marin Cilic"/>
    <s v="ATP Miami 2014"/>
    <s v="(Tie Break in Match Yes)"/>
    <n v="1"/>
    <s v="Tie Break in Match Yes"/>
    <n v="15"/>
    <s v="NO"/>
    <s v="ATP"/>
    <s v="Miami"/>
    <n v="8"/>
    <n v="23"/>
    <n v="31"/>
    <s v="Roger-Vasselin"/>
    <s v="Cilic"/>
    <n v="5"/>
    <n v="5"/>
    <n v="1"/>
    <s v="N/A"/>
    <s v="N/A"/>
    <s v="N/A"/>
    <s v="N/A"/>
    <s v="MiamiRoger-VasselinCilic"/>
    <n v="760"/>
    <e v="#N/A"/>
    <s v="Roger-Vasselin"/>
    <n v="2"/>
    <n v="5"/>
    <n v="21"/>
    <b v="1"/>
    <s v="Roger-Vasselin"/>
    <b v="0"/>
    <s v="N/A"/>
    <s v="N/A"/>
    <s v="Win"/>
    <n v="2"/>
    <n v="2"/>
    <n v="2"/>
    <n v="4"/>
    <x v="0"/>
  </r>
  <r>
    <d v="2014-03-22T00:00:00"/>
    <s v="Bryan/Bryan v Fleming/Hutchins"/>
    <s v="ATP Miami 2014"/>
    <s v="Bryan/Bryan 2-1 (Set Betting)"/>
    <s v="10/3"/>
    <s v="Bryan/Bryan v Fleming/Hutchins"/>
    <s v="ATP Miami 2014"/>
    <s v="Bryan/Bryan 2-1 (Set Betting)"/>
    <n v="17"/>
    <s v="Set Betting"/>
    <n v="2"/>
    <s v="NO"/>
    <s v="ATP"/>
    <s v="Miami"/>
    <n v="12"/>
    <n v="12"/>
    <n v="12"/>
    <s v="Bryan/Bryan"/>
    <s v="Fleming/Hutchins"/>
    <n v="12"/>
    <n v="12"/>
    <n v="17"/>
    <s v="Bryan/Bryan"/>
    <n v="1"/>
    <s v="N/A"/>
    <s v="N/A"/>
    <s v="MiamiBryan/BryanFleming/Hutchins"/>
    <e v="#N/A"/>
    <e v="#N/A"/>
    <s v="Bryan/Bryan"/>
    <n v="2"/>
    <e v="#N/A"/>
    <e v="#N/A"/>
    <e v="#N/A"/>
    <e v="#N/A"/>
    <b v="1"/>
    <s v="N/A"/>
    <s v="N/A"/>
    <s v="Win"/>
    <n v="3"/>
    <n v="3.3333333333333335"/>
    <n v="3.3333333333333335"/>
    <n v="7.3333333333333339"/>
    <x v="0"/>
  </r>
  <r>
    <d v="2014-03-22T00:00:00"/>
    <s v="Maria Sharapova v Lucie Safarova"/>
    <s v="WTA Miami 2014"/>
    <s v="Lucie Safarova (To win a set Yes)"/>
    <s v="6/5"/>
    <s v="Maria Sharapova v Lucie Safarova"/>
    <s v="WTA Miami 2014"/>
    <s v="Lucie Safarova (To win a set Yes)"/>
    <n v="16"/>
    <s v="To win a set Yes"/>
    <n v="11"/>
    <s v="NO"/>
    <s v="WTA"/>
    <s v="Miami"/>
    <n v="6"/>
    <n v="16"/>
    <n v="24"/>
    <s v="Sharapova"/>
    <s v="Safarova"/>
    <n v="6"/>
    <n v="15"/>
    <n v="16"/>
    <s v="Safarova"/>
    <s v="N/A"/>
    <s v="N/A"/>
    <s v="N/A"/>
    <s v="MiamiSharapovaSafarova"/>
    <n v="678"/>
    <e v="#N/A"/>
    <s v="Sharapova"/>
    <n v="1"/>
    <n v="5"/>
    <n v="31"/>
    <b v="1"/>
    <s v="Sharapova"/>
    <b v="1"/>
    <s v="N/A"/>
    <s v="N/A"/>
    <s v="Win"/>
    <n v="2"/>
    <n v="1.2"/>
    <n v="1.2"/>
    <n v="8.5333333333333332"/>
    <x v="0"/>
  </r>
  <r>
    <d v="2014-03-22T00:00:00"/>
    <s v="John Isner v Donald Young"/>
    <s v="ATP Miami 2014"/>
    <s v="John Isner (Match Winner)"/>
    <s v="1/6"/>
    <s v="John Isner v Donald Young"/>
    <s v="ATP Miami 2014"/>
    <s v="John Isner (Match Winner)"/>
    <n v="12"/>
    <s v="Match Winner"/>
    <n v="1"/>
    <s v="NO"/>
    <s v="ATP"/>
    <s v="Miami"/>
    <n v="5"/>
    <n v="11"/>
    <n v="20"/>
    <s v="Isner"/>
    <s v="Young"/>
    <n v="5"/>
    <n v="11"/>
    <n v="12"/>
    <s v="Isner"/>
    <s v="N/A"/>
    <s v="N/A"/>
    <s v="N/A"/>
    <s v="MiamiIsnerYoung"/>
    <n v="767"/>
    <e v="#N/A"/>
    <s v="Isner"/>
    <n v="1"/>
    <n v="4"/>
    <n v="32"/>
    <b v="1"/>
    <s v="Young"/>
    <b v="1"/>
    <s v="N/A"/>
    <s v="N/A"/>
    <s v="Win"/>
    <n v="2"/>
    <n v="0.16666666666666666"/>
    <n v="0.16666666666666666"/>
    <n v="8.6999999999999993"/>
    <x v="0"/>
  </r>
  <r>
    <d v="2014-03-22T00:00:00"/>
    <s v="Grigor Dimitrov v Kei Nishikori"/>
    <s v="ATP Miami 2014"/>
    <s v="Kei Nishikori 2-0 (Set Betting)"/>
    <s v="12/5"/>
    <s v="Grigor Dimitrov v Kei Nishikori"/>
    <s v="ATP Miami 2014"/>
    <s v="Kei Nishikori 2-0 (Set Betting)"/>
    <n v="19"/>
    <s v="Set Betting"/>
    <n v="2"/>
    <s v="NO"/>
    <s v="ATP"/>
    <s v="Miami"/>
    <n v="7"/>
    <n v="16"/>
    <n v="22"/>
    <s v="Dimitrov"/>
    <s v="Nishikori"/>
    <n v="4"/>
    <n v="14"/>
    <n v="19"/>
    <s v="Nishikori"/>
    <n v="2"/>
    <s v="N/A"/>
    <s v="N/A"/>
    <s v="MiamiDimitrovNishikori"/>
    <e v="#N/A"/>
    <n v="781"/>
    <s v="Nishikori"/>
    <n v="2"/>
    <n v="3"/>
    <n v="25"/>
    <b v="1"/>
    <s v="Nishikori"/>
    <b v="1"/>
    <s v="N/A"/>
    <s v="N/A"/>
    <s v="Win"/>
    <n v="3"/>
    <n v="2.4"/>
    <n v="2.4"/>
    <n v="11.1"/>
    <x v="0"/>
  </r>
  <r>
    <d v="2014-03-24T00:00:00"/>
    <s v="Roger Federer v Richard Gasquet"/>
    <s v="ATP Miami 2014"/>
    <s v="Roger Federer 2-0 (Set Betting)"/>
    <s v="1/3"/>
    <s v="Roger Federer v Richard Gasquet"/>
    <s v="ATP Miami 2014"/>
    <s v="Roger Federer 2-0 (Set Betting)"/>
    <n v="19"/>
    <s v="Set Betting"/>
    <n v="2"/>
    <s v="NO"/>
    <s v="ATP"/>
    <s v="Miami"/>
    <n v="6"/>
    <n v="14"/>
    <n v="24"/>
    <s v="Federer"/>
    <s v="Gasquet"/>
    <n v="6"/>
    <n v="14"/>
    <n v="19"/>
    <s v="Federer"/>
    <n v="2"/>
    <s v="N/A"/>
    <s v="N/A"/>
    <s v="MiamiFedererGasquet"/>
    <n v="795"/>
    <e v="#N/A"/>
    <s v="Federer"/>
    <n v="2"/>
    <n v="9"/>
    <n v="15"/>
    <b v="0"/>
    <s v="Federer"/>
    <b v="1"/>
    <s v="N/A"/>
    <s v="N/A"/>
    <s v="Win"/>
    <n v="2"/>
    <n v="0.33333333333333331"/>
    <n v="0.33333333333333331"/>
    <n v="11.433333333333334"/>
    <x v="0"/>
  </r>
  <r>
    <d v="2014-03-25T00:00:00"/>
    <s v="Rafael Nadal v Fabio Fognini"/>
    <s v="ATP Miami 2014"/>
    <s v="Rafael Nadal 2-0 (Set Betting)"/>
    <s v="1/5"/>
    <s v="Rafael Nadal v Fabio Fognini"/>
    <s v="ATP Miami 2014"/>
    <s v="Rafael Nadal 2-0 (Set Betting)"/>
    <n v="18"/>
    <s v="Set Betting"/>
    <n v="2"/>
    <s v="NO"/>
    <s v="ATP"/>
    <s v="Miami"/>
    <n v="7"/>
    <n v="13"/>
    <n v="21"/>
    <s v="Nadal"/>
    <s v="Fognini"/>
    <n v="7"/>
    <n v="13"/>
    <n v="18"/>
    <s v="Nadal"/>
    <n v="2"/>
    <s v="N/A"/>
    <s v="N/A"/>
    <s v="MiamiNadalFognini"/>
    <n v="798"/>
    <e v="#N/A"/>
    <s v="Nadal"/>
    <n v="2"/>
    <n v="8"/>
    <n v="16"/>
    <b v="0"/>
    <s v="Nadal"/>
    <b v="1"/>
    <s v="N/A"/>
    <s v="N/A"/>
    <s v="Win"/>
    <n v="2"/>
    <n v="0.2"/>
    <n v="0.2"/>
    <n v="11.633333333333333"/>
    <x v="0"/>
  </r>
  <r>
    <d v="2014-03-26T00:00:00"/>
    <s v="Andy Murray v Novak Djokovic "/>
    <s v="ATP Miami 2014"/>
    <s v="Novak Djokovic (Match Winner)"/>
    <s v="2/7"/>
    <s v="Andy Murray v Novak Djokovic"/>
    <s v="ATP Miami 2014"/>
    <s v="Novak Djokovic (Match Winner)"/>
    <n v="16"/>
    <s v="Match Winner"/>
    <n v="1"/>
    <s v="NO"/>
    <s v="ATP"/>
    <s v="Miami"/>
    <n v="5"/>
    <n v="12"/>
    <n v="20"/>
    <s v="Murray"/>
    <s v="Djokovic"/>
    <n v="6"/>
    <n v="15"/>
    <n v="16"/>
    <s v="Djokovic"/>
    <s v="N/A"/>
    <s v="N/A"/>
    <s v="N/A"/>
    <s v="MiamiMurrayDjokovic"/>
    <e v="#N/A"/>
    <n v="799"/>
    <s v="Djokovic"/>
    <n v="2"/>
    <n v="5"/>
    <n v="21"/>
    <b v="0"/>
    <s v="Djokovic"/>
    <b v="1"/>
    <s v="N/A"/>
    <s v="N/A"/>
    <s v="Win"/>
    <n v="2"/>
    <n v="0.2857142857142857"/>
    <n v="0.2857142857142857"/>
    <n v="11.919047619047619"/>
    <x v="0"/>
  </r>
  <r>
    <d v="2014-03-26T00:00:00"/>
    <s v="Roger Federer v Kei Nishikori"/>
    <s v="ATP Miami 2014"/>
    <s v="Roger Federer (Match Winner)"/>
    <s v="1/7"/>
    <s v="Roger Federer v Kei Nishikori"/>
    <s v="ATP Miami 2014"/>
    <s v="Roger Federer (Match Winner)"/>
    <n v="15"/>
    <s v="Match Winner"/>
    <n v="1"/>
    <s v="NO"/>
    <s v="ATP"/>
    <s v="Miami"/>
    <n v="6"/>
    <n v="14"/>
    <n v="20"/>
    <s v="Federer"/>
    <s v="Nishikori"/>
    <n v="6"/>
    <n v="14"/>
    <n v="15"/>
    <s v="Federer"/>
    <s v="N/A"/>
    <s v="N/A"/>
    <s v="N/A"/>
    <s v="MiamiFedererNishikori"/>
    <e v="#N/A"/>
    <n v="800"/>
    <s v="Nishikori"/>
    <n v="1"/>
    <n v="1"/>
    <n v="31"/>
    <b v="0"/>
    <s v="Federer"/>
    <b v="1"/>
    <s v="N/A"/>
    <s v="N/A"/>
    <s v="Loss"/>
    <n v="2"/>
    <n v="0.14285714285714285"/>
    <n v="-1"/>
    <n v="10.919047619047619"/>
    <x v="0"/>
  </r>
  <r>
    <d v="2014-03-26T00:00:00"/>
    <s v="Rafael Nadal v Milos Raonic"/>
    <s v="ATP Miami 2014"/>
    <s v="Rafael Nadal (Match Winner)"/>
    <s v="1/10"/>
    <s v="Rafael Nadal v Milos Raonic"/>
    <s v="ATP Miami 2014"/>
    <s v="Rafael Nadal (Match Winner)"/>
    <n v="14"/>
    <s v="Match Winner"/>
    <n v="1"/>
    <s v="NO"/>
    <s v="ATP"/>
    <s v="Miami"/>
    <n v="7"/>
    <n v="13"/>
    <n v="21"/>
    <s v="Nadal"/>
    <s v="Raonic"/>
    <n v="7"/>
    <n v="13"/>
    <n v="14"/>
    <s v="Nadal"/>
    <s v="N/A"/>
    <s v="N/A"/>
    <s v="N/A"/>
    <s v="MiamiNadalRaonic"/>
    <n v="802"/>
    <e v="#N/A"/>
    <s v="Nadal"/>
    <n v="1"/>
    <n v="4"/>
    <n v="28"/>
    <b v="0"/>
    <s v="Raonic"/>
    <b v="1"/>
    <s v="N/A"/>
    <s v="N/A"/>
    <s v="Win"/>
    <n v="2"/>
    <n v="0.1"/>
    <n v="0.1"/>
    <n v="11.019047619047619"/>
    <x v="0"/>
  </r>
  <r>
    <d v="2014-03-26T00:00:00"/>
    <s v="Serena Williams v Maria Sharapova"/>
    <s v="WTA Miami 2014"/>
    <s v="Serena Williams (Match Winner)"/>
    <s v="1/6"/>
    <s v="Serena Williams v Maria Sharapova"/>
    <s v="WTA Miami 2014"/>
    <s v="Serena Williams (Match Winner)"/>
    <n v="17"/>
    <s v="Match Winner"/>
    <n v="1"/>
    <s v="NO"/>
    <s v="WTA"/>
    <s v="Miami"/>
    <n v="7"/>
    <n v="16"/>
    <n v="24"/>
    <s v="Williams"/>
    <s v="Sharapova"/>
    <n v="7"/>
    <n v="16"/>
    <n v="17"/>
    <s v="Williams"/>
    <s v="N/A"/>
    <s v="N/A"/>
    <s v="N/A"/>
    <s v="MiamiWilliamsSharapova"/>
    <n v="700"/>
    <e v="#N/A"/>
    <s v="Williams"/>
    <n v="2"/>
    <n v="5"/>
    <n v="19"/>
    <b v="0"/>
    <s v="Williams"/>
    <b v="1"/>
    <s v="N/A"/>
    <s v="N/A"/>
    <s v="Win"/>
    <n v="2"/>
    <n v="0.16666666666666666"/>
    <n v="0.16666666666666666"/>
    <n v="11.185714285714285"/>
    <x v="0"/>
  </r>
  <r>
    <d v="2014-03-26T00:00:00"/>
    <s v="Bryan/Bryan v Llodra/Mahut"/>
    <s v="ATP Miami 2014"/>
    <s v="Bryan/Bryan 2-1 (Set Betting)"/>
    <s v="11/4"/>
    <s v="Bryan/Bryan v Llodra/Mahut"/>
    <s v="ATP Miami 2014"/>
    <s v="Bryan/Bryan 2-1 (Set Betting)"/>
    <n v="17"/>
    <s v="Set Betting"/>
    <n v="2"/>
    <s v="NO"/>
    <s v="ATP"/>
    <s v="Miami"/>
    <n v="12"/>
    <n v="12"/>
    <n v="12"/>
    <s v="Bryan/Bryan"/>
    <s v="Llodra/Mahut"/>
    <n v="12"/>
    <n v="12"/>
    <n v="17"/>
    <s v="Bryan/Bryan"/>
    <n v="1"/>
    <s v="N/A"/>
    <s v="N/A"/>
    <s v="MiamiBryan/BryanLlodra/Mahut"/>
    <e v="#N/A"/>
    <e v="#N/A"/>
    <s v="Bryan/Bryan"/>
    <n v="2"/>
    <e v="#N/A"/>
    <e v="#N/A"/>
    <e v="#N/A"/>
    <e v="#N/A"/>
    <b v="1"/>
    <s v="N/A"/>
    <s v="N/A"/>
    <s v="Win"/>
    <n v="3"/>
    <n v="2.75"/>
    <n v="2.75"/>
    <n v="13.935714285714285"/>
    <x v="0"/>
  </r>
  <r>
    <d v="2014-03-26T00:00:00"/>
    <s v="Berdych v Dolgopolov"/>
    <s v="ATP Miami 2014"/>
    <s v="Tomas Berdych (Match Winner)"/>
    <s v="2/5"/>
    <s v="Berdych v Dolgopolov"/>
    <s v="ATP Miami 2014"/>
    <s v="Tomas Berdych (Match Winner)"/>
    <n v="15"/>
    <s v="Match Winner"/>
    <n v="1"/>
    <s v="NO"/>
    <s v="ATP"/>
    <s v="Miami"/>
    <n v="8"/>
    <n v="8"/>
    <n v="8"/>
    <s v="Berdych"/>
    <s v="Dolgopolov"/>
    <n v="6"/>
    <n v="14"/>
    <n v="15"/>
    <s v="Berdych"/>
    <s v="N/A"/>
    <s v="N/A"/>
    <s v="N/A"/>
    <s v="MiamiBerdychDolgopolov"/>
    <n v="801"/>
    <e v="#N/A"/>
    <s v="Berdych"/>
    <n v="2"/>
    <n v="3"/>
    <n v="23"/>
    <b v="1"/>
    <s v="Berdych"/>
    <b v="1"/>
    <s v="N/A"/>
    <s v="N/A"/>
    <s v="Win"/>
    <n v="2"/>
    <n v="0.4"/>
    <n v="0.4"/>
    <n v="14.335714285714285"/>
    <x v="0"/>
  </r>
  <r>
    <d v="2014-03-28T00:00:00"/>
    <s v="Novak Djokovic v Kei Nishikori"/>
    <s v="ATP Miami 2014"/>
    <s v="Novak Djokovic (Match Winner)"/>
    <s v="1/8"/>
    <s v="Novak Djokovic v Kei Nishikori"/>
    <s v="ATP Miami 2014"/>
    <s v="Novak Djokovic (Match Winner)"/>
    <n v="16"/>
    <s v="Match Winner"/>
    <n v="1"/>
    <s v="NO"/>
    <s v="ATP"/>
    <s v="Miami"/>
    <n v="6"/>
    <n v="15"/>
    <n v="21"/>
    <s v="Djokovic"/>
    <s v="Nishikori"/>
    <n v="6"/>
    <n v="15"/>
    <n v="16"/>
    <s v="Djokovic"/>
    <s v="N/A"/>
    <s v="N/A"/>
    <s v="N/A"/>
    <s v="MiamiDjokovicNishikori"/>
    <n v="803"/>
    <e v="#N/A"/>
    <s v="Djokovic"/>
    <n v="0"/>
    <n v="0"/>
    <n v="0"/>
    <b v="0"/>
    <s v="Nishikori"/>
    <b v="1"/>
    <s v="N/A"/>
    <s v="N/A"/>
    <s v="Win"/>
    <n v="2"/>
    <n v="0.125"/>
    <n v="0.125"/>
    <n v="14.460714285714285"/>
    <x v="0"/>
  </r>
  <r>
    <d v="2014-03-28T00:00:00"/>
    <s v="Berdych v Nadal"/>
    <s v="ATP Miami 2014"/>
    <s v="Tomas Berdych (To Win 1st Set Yes)"/>
    <s v="5/2"/>
    <s v="Berdych v Nadal"/>
    <s v="ATP Miami 2014"/>
    <s v="Tomas Berdych (To Win 1st Set Yes)"/>
    <n v="15"/>
    <s v="To Win 1st Set Yes"/>
    <n v="13"/>
    <s v="NO"/>
    <s v="ATP"/>
    <s v="Miami"/>
    <n v="8"/>
    <n v="8"/>
    <n v="8"/>
    <s v="Berdych"/>
    <s v="Nadal"/>
    <n v="6"/>
    <n v="14"/>
    <n v="15"/>
    <s v="Berdych"/>
    <s v="N/A"/>
    <s v="N/A"/>
    <s v="N/A"/>
    <s v="MiamiBerdychNadal"/>
    <e v="#N/A"/>
    <n v="804"/>
    <s v="Nadal"/>
    <n v="0"/>
    <n v="0"/>
    <n v="0"/>
    <b v="0"/>
    <s v="Berdych"/>
    <b v="0"/>
    <s v="N/A"/>
    <s v="N/A"/>
    <s v="Win"/>
    <n v="2"/>
    <n v="2.5"/>
    <n v="2.5"/>
    <n v="16.960714285714285"/>
    <x v="0"/>
  </r>
  <r>
    <d v="2014-03-28T00:00:00"/>
    <s v="Hingis/Lisicki v Black/Mirza "/>
    <s v="WTA Miami 2014"/>
    <s v="Hingis/Lisicki (Match Winner)"/>
    <s v="7/4 "/>
    <s v="Hingis/Lisicki v Black/Mirza"/>
    <s v="WTA Miami 2014"/>
    <s v="Hingis/Lisicki (Match Winner)"/>
    <n v="16"/>
    <s v="Match Winner"/>
    <n v="1"/>
    <s v="NO"/>
    <s v="WTA"/>
    <s v="Miami"/>
    <n v="15"/>
    <n v="15"/>
    <n v="15"/>
    <s v="Hingis/Lisicki"/>
    <s v="Black/Mirza"/>
    <n v="15"/>
    <n v="15"/>
    <n v="16"/>
    <s v="Hingis/Lisicki"/>
    <s v="N/A"/>
    <s v="N/A"/>
    <s v="N/A"/>
    <s v="MiamiHingis/LisickiBlack/Mirza"/>
    <e v="#N/A"/>
    <e v="#N/A"/>
    <s v="Hingis/Lisicki"/>
    <e v="#N/A"/>
    <e v="#N/A"/>
    <e v="#N/A"/>
    <e v="#N/A"/>
    <e v="#N/A"/>
    <b v="1"/>
    <s v="N/A"/>
    <s v="N/A"/>
    <s v="Win"/>
    <n v="2"/>
    <n v="1.75"/>
    <n v="1.75"/>
    <n v="18.710714285714285"/>
    <x v="0"/>
  </r>
  <r>
    <d v="2014-03-29T00:00:00"/>
    <s v="Nadal v Djokovic"/>
    <s v="ATP Miami 2014"/>
    <s v="Novak Djokovic (Match Winner)"/>
    <s v="8/11"/>
    <s v="Nadal v Djokovic"/>
    <s v="ATP Miami 2014"/>
    <s v="Novak Djokovic (Match Winner)"/>
    <n v="16"/>
    <s v="Match Winner"/>
    <n v="1"/>
    <s v="NO"/>
    <s v="ATP"/>
    <s v="Miami"/>
    <n v="6"/>
    <n v="6"/>
    <n v="6"/>
    <s v="Nadal"/>
    <s v="Djokovic"/>
    <n v="6"/>
    <n v="15"/>
    <n v="16"/>
    <s v="Djokovic"/>
    <s v="N/A"/>
    <s v="N/A"/>
    <s v="N/A"/>
    <s v="MiamiNadalDjokovic"/>
    <e v="#N/A"/>
    <n v="805"/>
    <s v="Djokovic"/>
    <n v="2"/>
    <n v="6"/>
    <n v="18"/>
    <b v="0"/>
    <s v="Djokovic"/>
    <b v="1"/>
    <s v="N/A"/>
    <s v="N/A"/>
    <s v="Win"/>
    <n v="2"/>
    <n v="0.72727272727272729"/>
    <n v="0.72727272727272729"/>
    <n v="19.437987012987012"/>
    <x v="0"/>
  </r>
  <r>
    <d v="2014-03-29T00:00:00"/>
    <s v="Williams v Li"/>
    <s v="WTA Miami 2014"/>
    <s v="Serena Williams (Match Winner)"/>
    <s v="2/9"/>
    <s v="Williams v Li"/>
    <s v="WTA Miami 2014"/>
    <s v="Serena Williams (Match Winner)"/>
    <n v="17"/>
    <s v="Match Winner"/>
    <n v="1"/>
    <s v="NO"/>
    <s v="WTA"/>
    <s v="Miami"/>
    <n v="9"/>
    <n v="9"/>
    <n v="9"/>
    <s v="Williams"/>
    <s v="Li"/>
    <n v="7"/>
    <n v="16"/>
    <n v="17"/>
    <s v="Williams"/>
    <s v="N/A"/>
    <s v="N/A"/>
    <s v="N/A"/>
    <s v="MiamiWilliamsLi"/>
    <n v="702"/>
    <e v="#N/A"/>
    <s v="Williams"/>
    <n v="2"/>
    <n v="7"/>
    <n v="19"/>
    <b v="0"/>
    <s v="Williams"/>
    <b v="1"/>
    <s v="N/A"/>
    <s v="N/A"/>
    <s v="Win"/>
    <n v="2"/>
    <n v="0.22222222222222221"/>
    <n v="0.22222222222222221"/>
    <n v="19.660209235209233"/>
    <x v="0"/>
  </r>
  <r>
    <d v="2014-03-29T00:00:00"/>
    <s v="Bryan/Bryan v Cabal/Farah"/>
    <s v="ATP Miami 2014"/>
    <s v="Bryan/Bryan (Match Winner)"/>
    <s v="1/6"/>
    <s v="Bryan/Bryan v Cabal/Farah"/>
    <s v="ATP Miami 2014"/>
    <s v="Bryan/Bryan (Match Winner)"/>
    <n v="13"/>
    <s v="Match Winner"/>
    <n v="1"/>
    <s v="NO"/>
    <s v="ATP"/>
    <s v="Miami"/>
    <n v="12"/>
    <n v="12"/>
    <n v="12"/>
    <s v="Bryan/Bryan"/>
    <s v="Cabal/Farah"/>
    <n v="12"/>
    <n v="12"/>
    <n v="13"/>
    <s v="Bryan/Bryan"/>
    <s v="N/A"/>
    <s v="N/A"/>
    <s v="N/A"/>
    <s v="MiamiBryan/BryanCabal/Farah"/>
    <e v="#N/A"/>
    <e v="#N/A"/>
    <s v="Bryan/Bryan"/>
    <e v="#N/A"/>
    <e v="#N/A"/>
    <e v="#N/A"/>
    <e v="#N/A"/>
    <e v="#N/A"/>
    <b v="1"/>
    <s v="N/A"/>
    <s v="N/A"/>
    <s v="Win"/>
    <n v="2"/>
    <n v="0.16666666666666666"/>
    <n v="0.16666666666666666"/>
    <n v="19.826875901875901"/>
    <x v="0"/>
  </r>
  <r>
    <d v="2014-04-05T00:00:00"/>
    <s v="N/A"/>
    <s v="ATP Monte Carlo 2014"/>
    <s v="Rafael Nadal (Outright Winner)"/>
    <s v="8/11"/>
    <s v="N/A"/>
    <s v="ATP Monte Carlo 2014"/>
    <s v="Rafael Nadal (Outright Winner)"/>
    <n v="14"/>
    <s v="Outright Winner"/>
    <n v="30"/>
    <s v="NO"/>
    <s v="ATP"/>
    <s v="Monte Carlo"/>
    <n v="7"/>
    <n v="14"/>
    <n v="7"/>
    <s v="Nadal "/>
    <s v=""/>
    <n v="7"/>
    <n v="13"/>
    <n v="14"/>
    <s v="Nadal"/>
    <s v="N/A"/>
    <s v="N/A"/>
    <s v="N/A"/>
    <s v="Monte CarloNadal "/>
    <e v="#N/A"/>
    <e v="#N/A"/>
    <e v="#N/A"/>
    <e v="#N/A"/>
    <e v="#N/A"/>
    <e v="#N/A"/>
    <e v="#N/A"/>
    <e v="#N/A"/>
    <e v="#N/A"/>
    <n v="914"/>
    <s v="Wawrinka"/>
    <s v="Loss"/>
    <n v="2"/>
    <n v="0.72727272727272729"/>
    <n v="-1"/>
    <n v="18.826875901875901"/>
    <x v="1"/>
  </r>
  <r>
    <d v="2014-04-07T00:00:00"/>
    <s v="N/A"/>
    <s v="ATP Houston 2014"/>
    <s v="John Isner (Outright Winner)"/>
    <s v="3/1"/>
    <s v="N/A"/>
    <s v="ATP Houston 2014"/>
    <s v="John Isner (Outright Winner)"/>
    <n v="12"/>
    <s v="Outright Winner"/>
    <n v="30"/>
    <s v="NO"/>
    <s v="ATP"/>
    <s v="Houston"/>
    <n v="5"/>
    <n v="12"/>
    <n v="5"/>
    <s v="Isner "/>
    <s v=""/>
    <n v="5"/>
    <n v="11"/>
    <n v="12"/>
    <s v="Isner"/>
    <s v="N/A"/>
    <s v="N/A"/>
    <s v="N/A"/>
    <s v="HoustonIsner "/>
    <e v="#N/A"/>
    <e v="#N/A"/>
    <e v="#N/A"/>
    <e v="#N/A"/>
    <e v="#N/A"/>
    <e v="#N/A"/>
    <e v="#N/A"/>
    <e v="#N/A"/>
    <e v="#N/A"/>
    <n v="859"/>
    <s v="Verdasco"/>
    <s v="Loss"/>
    <n v="2"/>
    <n v="3"/>
    <n v="-1"/>
    <n v="17.826875901875901"/>
    <x v="1"/>
  </r>
  <r>
    <d v="2014-04-07T00:00:00"/>
    <s v="N/A"/>
    <s v="WTA Katowice 2014"/>
    <s v="Agnieszka Radwanska (Outright Winner)"/>
    <s v="1/1"/>
    <s v="N/A"/>
    <s v="WTA Katowice 2014"/>
    <s v="Agnieszka Radwanska (Outright Winner)"/>
    <n v="21"/>
    <s v="Outright Winner"/>
    <n v="30"/>
    <s v="NO"/>
    <s v="WTA"/>
    <s v="Katowice"/>
    <n v="10"/>
    <n v="21"/>
    <n v="10"/>
    <s v="Radwanska "/>
    <s v=""/>
    <n v="10"/>
    <n v="20"/>
    <n v="21"/>
    <s v="Radwanska"/>
    <s v="N/A"/>
    <s v="N/A"/>
    <s v="N/A"/>
    <s v="KatowiceRadwanska "/>
    <e v="#N/A"/>
    <e v="#N/A"/>
    <e v="#N/A"/>
    <e v="#N/A"/>
    <e v="#N/A"/>
    <e v="#N/A"/>
    <e v="#N/A"/>
    <e v="#N/A"/>
    <e v="#N/A"/>
    <n v="850"/>
    <s v="Cornet"/>
    <s v="Loss"/>
    <n v="2"/>
    <n v="1"/>
    <n v="-1"/>
    <n v="16.826875901875901"/>
    <x v="1"/>
  </r>
  <r>
    <d v="2014-04-10T00:00:00"/>
    <s v="Lopez v Gonzalez "/>
    <s v="ATP Houston 2014"/>
    <s v="Lopez (Match Winner)"/>
    <s v="4/9"/>
    <s v="Lopez v Gonzalez"/>
    <s v="ATP Houston 2014"/>
    <s v="Lopez (Match Winner)"/>
    <n v="7"/>
    <s v="Match Winner"/>
    <n v="1"/>
    <s v="NO"/>
    <s v="ATP"/>
    <s v="Houston"/>
    <n v="6"/>
    <n v="6"/>
    <n v="6"/>
    <s v="Lopez"/>
    <s v="Gonzalez"/>
    <n v="6"/>
    <n v="6"/>
    <n v="7"/>
    <s v="Lopez"/>
    <s v="N/A"/>
    <s v="N/A"/>
    <s v="N/A"/>
    <s v="HoustonLopezGonzalez"/>
    <e v="#N/A"/>
    <n v="849"/>
    <s v="Gonzalez"/>
    <n v="1"/>
    <n v="5"/>
    <n v="11"/>
    <b v="0"/>
    <s v="Gonzalez"/>
    <b v="0"/>
    <s v="N/A"/>
    <s v="N/A"/>
    <s v="Loss"/>
    <n v="2"/>
    <n v="0.44444444444444442"/>
    <n v="-1"/>
    <n v="15.826875901875901"/>
    <x v="1"/>
  </r>
  <r>
    <d v="2014-04-12T00:00:00"/>
    <s v="Marrero/Verdasco v Bryan/Bryan"/>
    <s v="ATP Houston 2014"/>
    <s v="Marrero/Verdaco (Match Winner)"/>
    <s v="5/2"/>
    <s v="Marrero/Verdasco v Bryan/Bryan"/>
    <s v="ATP Houston 2014"/>
    <s v="Marrero/Verdaco (Match Winner)"/>
    <n v="17"/>
    <s v="Match Winner"/>
    <n v="1"/>
    <s v="NO"/>
    <s v="ATP"/>
    <s v="Houston"/>
    <n v="17"/>
    <n v="17"/>
    <n v="17"/>
    <s v="Marrero/Verdasco"/>
    <s v="Bryan/Bryan"/>
    <n v="16"/>
    <n v="16"/>
    <n v="17"/>
    <s v="Marrero/Verdaco"/>
    <s v="N/A"/>
    <s v="N/A"/>
    <s v="N/A"/>
    <s v="HoustonMarrero/VerdascoBryan/Bryan"/>
    <e v="#N/A"/>
    <e v="#N/A"/>
    <s v="Bryan/Bryan"/>
    <e v="#N/A"/>
    <e v="#N/A"/>
    <e v="#N/A"/>
    <e v="#N/A"/>
    <e v="#N/A"/>
    <e v="#N/A"/>
    <s v="N/A"/>
    <s v="N/A"/>
    <s v="Loss"/>
    <n v="2"/>
    <n v="2.5"/>
    <n v="-1"/>
    <n v="14.826875901875901"/>
    <x v="1"/>
  </r>
  <r>
    <d v="2014-04-13T00:00:00"/>
    <s v="Cornet v Giorgi"/>
    <s v="WTA Katowice 2014"/>
    <s v="Cornet (Match Winner)"/>
    <s v="10/11"/>
    <s v="Cornet v Giorgi"/>
    <s v="WTA Katowice 2014"/>
    <s v="Cornet (Match Winner)"/>
    <n v="8"/>
    <s v="Match Winner"/>
    <n v="1"/>
    <s v="NO"/>
    <s v="WTA"/>
    <s v="Katowice"/>
    <n v="7"/>
    <n v="7"/>
    <n v="7"/>
    <s v="Cornet"/>
    <s v="Giorgi"/>
    <n v="7"/>
    <n v="7"/>
    <n v="8"/>
    <s v="Cornet"/>
    <s v="N/A"/>
    <s v="N/A"/>
    <s v="N/A"/>
    <s v="KatowiceCornetGiorgi"/>
    <n v="850"/>
    <e v="#N/A"/>
    <s v="Cornet"/>
    <n v="1"/>
    <n v="1"/>
    <n v="37"/>
    <b v="1"/>
    <s v="Cornet"/>
    <b v="1"/>
    <s v="N/A"/>
    <s v="N/A"/>
    <s v="Win"/>
    <n v="3"/>
    <n v="0.90909090909090906"/>
    <n v="0.90909090909090906"/>
    <n v="15.73596681096681"/>
    <x v="1"/>
  </r>
  <r>
    <d v="2014-04-14T00:00:00"/>
    <s v="Dimitrov v Granollers"/>
    <s v="ATP Monte Carlo 2014"/>
    <s v="Dimitrov (Match Winner)"/>
    <s v="2/5"/>
    <s v="Dimitrov v Granollers"/>
    <s v="ATP Monte Carlo 2014"/>
    <s v="Dimitrov (Match Winner)"/>
    <n v="10"/>
    <s v="Match Winner"/>
    <n v="1"/>
    <s v="NO"/>
    <s v="ATP"/>
    <s v="Monte Carlo"/>
    <n v="9"/>
    <n v="9"/>
    <n v="9"/>
    <s v="Dimitrov"/>
    <s v="Granollers"/>
    <n v="9"/>
    <n v="9"/>
    <n v="10"/>
    <s v="Dimitrov"/>
    <s v="N/A"/>
    <s v="N/A"/>
    <s v="N/A"/>
    <s v="Monte CarloDimitrovGranollers"/>
    <n v="880"/>
    <e v="#N/A"/>
    <s v="Dimitrov"/>
    <n v="1"/>
    <n v="6"/>
    <n v="26"/>
    <b v="0"/>
    <s v="Dimitrov"/>
    <b v="1"/>
    <s v="N/A"/>
    <s v="N/A"/>
    <s v="Win"/>
    <n v="2"/>
    <n v="0.4"/>
    <n v="0.4"/>
    <n v="16.13596681096681"/>
    <x v="1"/>
  </r>
  <r>
    <d v="2014-04-19T00:00:00"/>
    <s v="Federer v Wawrinka"/>
    <s v="ATP Monte Carlo 2014"/>
    <s v="Wawrinka (Match Winner)"/>
    <s v="11/10"/>
    <s v="Federer v Wawrinka"/>
    <s v="ATP Monte Carlo 2014"/>
    <s v="Wawrinka (Match Winner)"/>
    <n v="10"/>
    <s v="Match Winner"/>
    <n v="1"/>
    <s v="NO"/>
    <s v="ATP"/>
    <s v="Monte Carlo"/>
    <n v="8"/>
    <n v="8"/>
    <n v="8"/>
    <s v="Federer"/>
    <s v="Wawrinka"/>
    <n v="9"/>
    <n v="9"/>
    <n v="10"/>
    <s v="Wawrinka"/>
    <s v="N/A"/>
    <s v="N/A"/>
    <s v="N/A"/>
    <s v="Monte CarloFedererWawrinka"/>
    <e v="#N/A"/>
    <n v="914"/>
    <s v="Wawrinka"/>
    <n v="1"/>
    <n v="3"/>
    <n v="31"/>
    <b v="1"/>
    <s v="Federer"/>
    <b v="1"/>
    <s v="N/A"/>
    <s v="N/A"/>
    <s v="Win"/>
    <n v="3"/>
    <n v="1.1000000000000001"/>
    <n v="1.1000000000000001"/>
    <n v="17.235966810966811"/>
    <x v="1"/>
  </r>
  <r>
    <d v="2014-04-22T00:00:00"/>
    <s v="N/A"/>
    <s v="ATP Barcelona 2014"/>
    <s v="Rafael Nadal (Outright Winner)"/>
    <s v="1/2"/>
    <s v="N/A"/>
    <s v="ATP Barcelona 2014"/>
    <s v="Rafael Nadal (Outright Winner)"/>
    <n v="14"/>
    <s v="Outright Winner"/>
    <n v="30"/>
    <s v="NO"/>
    <s v="ATP"/>
    <s v="Barcelona"/>
    <n v="7"/>
    <n v="14"/>
    <n v="7"/>
    <s v="Nadal "/>
    <s v=""/>
    <n v="7"/>
    <n v="13"/>
    <n v="14"/>
    <s v="Nadal"/>
    <s v="N/A"/>
    <s v="N/A"/>
    <s v="N/A"/>
    <s v="BarcelonaNadal "/>
    <e v="#N/A"/>
    <e v="#N/A"/>
    <e v="#N/A"/>
    <e v="#N/A"/>
    <e v="#N/A"/>
    <e v="#N/A"/>
    <e v="#N/A"/>
    <e v="#N/A"/>
    <e v="#N/A"/>
    <n v="961"/>
    <s v="Nishikori"/>
    <s v="Loss"/>
    <n v="2"/>
    <n v="0.5"/>
    <n v="-1"/>
    <n v="16.235966810966811"/>
    <x v="1"/>
  </r>
  <r>
    <d v="2014-04-22T00:00:00"/>
    <s v="N/A"/>
    <s v="WTA Stuttgart 2014"/>
    <s v="Simona Halep (Outright Winner)"/>
    <s v="6/1"/>
    <s v="N/A"/>
    <s v="WTA Stuttgart 2014"/>
    <s v="Simona Halep (Outright Winner)"/>
    <n v="14"/>
    <s v="Outright Winner"/>
    <n v="30"/>
    <s v="NO"/>
    <s v="WTA"/>
    <s v="Stuttgart"/>
    <n v="7"/>
    <n v="14"/>
    <n v="7"/>
    <s v="Halep "/>
    <s v=""/>
    <n v="7"/>
    <n v="13"/>
    <n v="14"/>
    <s v="Halep"/>
    <s v="N/A"/>
    <s v="N/A"/>
    <s v="N/A"/>
    <s v="StuttgartHalep "/>
    <e v="#N/A"/>
    <e v="#N/A"/>
    <e v="#N/A"/>
    <e v="#N/A"/>
    <e v="#N/A"/>
    <e v="#N/A"/>
    <e v="#N/A"/>
    <e v="#N/A"/>
    <e v="#N/A"/>
    <n v="939"/>
    <s v="Sharapova"/>
    <s v="Loss"/>
    <n v="2"/>
    <n v="6"/>
    <n v="-1"/>
    <n v="15.235966810966811"/>
    <x v="1"/>
  </r>
  <r>
    <d v="2014-04-22T00:00:00"/>
    <s v="N/A"/>
    <s v="ATP Bucharest 2014"/>
    <s v="Grigor Dimitrov (Outright Winner)"/>
    <s v="11/4"/>
    <s v="N/A"/>
    <s v="ATP Bucharest 2014"/>
    <s v="Grigor Dimitrov (Outright Winner)"/>
    <n v="17"/>
    <s v="Outright Winner"/>
    <n v="30"/>
    <s v="NO"/>
    <s v="ATP"/>
    <s v="Bucharest"/>
    <n v="7"/>
    <n v="17"/>
    <n v="7"/>
    <s v="Dimitrov "/>
    <s v=""/>
    <n v="7"/>
    <n v="16"/>
    <n v="17"/>
    <s v="Dimitrov"/>
    <s v="N/A"/>
    <s v="N/A"/>
    <s v="N/A"/>
    <s v="BucharestDimitrov "/>
    <e v="#N/A"/>
    <e v="#N/A"/>
    <e v="#N/A"/>
    <e v="#N/A"/>
    <e v="#N/A"/>
    <e v="#N/A"/>
    <e v="#N/A"/>
    <e v="#N/A"/>
    <e v="#N/A"/>
    <n v="988"/>
    <s v="Dimitrov"/>
    <s v="Win"/>
    <n v="3"/>
    <n v="2.75"/>
    <n v="2.75"/>
    <n v="17.985966810966811"/>
    <x v="1"/>
  </r>
  <r>
    <d v="2014-05-17T00:00:00"/>
    <s v="N/A"/>
    <s v="ATP Dusseldorf 2014"/>
    <s v="Philipp Kohlschreiber (Outright Winner)"/>
    <s v="5/2"/>
    <s v="N/A"/>
    <s v="ATP Dusseldorf 2014"/>
    <s v="Philipp Kohlschreiber (Outright Winner)"/>
    <n v="23"/>
    <s v="Outright Winner"/>
    <n v="30"/>
    <s v="NO"/>
    <s v="ATP"/>
    <s v="Dusseldorf"/>
    <n v="8"/>
    <n v="23"/>
    <n v="8"/>
    <s v="Kohlschreiber "/>
    <s v=""/>
    <n v="8"/>
    <n v="22"/>
    <n v="23"/>
    <s v="Kohlschreiber"/>
    <s v="N/A"/>
    <s v="N/A"/>
    <s v="N/A"/>
    <s v="DusseldorfKohlschreiber "/>
    <e v="#N/A"/>
    <e v="#N/A"/>
    <e v="#N/A"/>
    <e v="#N/A"/>
    <e v="#N/A"/>
    <e v="#N/A"/>
    <e v="#N/A"/>
    <e v="#N/A"/>
    <e v="#N/A"/>
    <n v="1179"/>
    <s v="Kohlschreiber"/>
    <s v="Win"/>
    <n v="2"/>
    <n v="2.5"/>
    <n v="2.5"/>
    <n v="20.485966810966811"/>
    <x v="2"/>
  </r>
  <r>
    <d v="2014-05-17T00:00:00"/>
    <s v="N/A"/>
    <s v="ATP Nice 2014"/>
    <s v="Ernests Gulblis (Outright Winner)"/>
    <s v="7/2"/>
    <s v="N/A"/>
    <s v="ATP Nice 2014"/>
    <s v="Ernests Gulblis (Outright Winner)"/>
    <n v="17"/>
    <s v="Outright Winner"/>
    <n v="30"/>
    <s v="NO"/>
    <s v="ATP"/>
    <s v="Nice"/>
    <n v="8"/>
    <n v="17"/>
    <n v="8"/>
    <s v="Gulblis "/>
    <s v=""/>
    <n v="8"/>
    <n v="16"/>
    <n v="17"/>
    <s v="Gulblis"/>
    <s v="N/A"/>
    <s v="N/A"/>
    <s v="N/A"/>
    <s v="NiceGulblis "/>
    <e v="#N/A"/>
    <e v="#N/A"/>
    <e v="#N/A"/>
    <e v="#N/A"/>
    <e v="#N/A"/>
    <e v="#N/A"/>
    <e v="#N/A"/>
    <e v="#N/A"/>
    <e v="#N/A"/>
    <n v="1206"/>
    <s v="Gulbis"/>
    <s v="Loss"/>
    <n v="2"/>
    <n v="3.5"/>
    <n v="-1"/>
    <n v="19.485966810966811"/>
    <x v="2"/>
  </r>
  <r>
    <d v="2014-05-17T00:00:00"/>
    <s v="N/A"/>
    <s v="WTA Nurnberg 2014"/>
    <s v="Eugenie Bouchard (Outright Winner)"/>
    <s v="10/1"/>
    <s v="N/A"/>
    <s v="WTA Nurnberg 2014"/>
    <s v="Eugenie Bouchard (Outright Winner)"/>
    <n v="18"/>
    <s v="Outright Winner"/>
    <n v="30"/>
    <s v="NO"/>
    <s v="WTA"/>
    <s v="Nurnberg"/>
    <n v="8"/>
    <n v="18"/>
    <n v="8"/>
    <s v="Bouchard "/>
    <s v=""/>
    <n v="8"/>
    <n v="17"/>
    <n v="18"/>
    <s v="Bouchard"/>
    <s v="N/A"/>
    <s v="N/A"/>
    <s v="N/A"/>
    <s v="NurnbergBouchard "/>
    <e v="#N/A"/>
    <e v="#N/A"/>
    <e v="#N/A"/>
    <e v="#N/A"/>
    <e v="#N/A"/>
    <e v="#N/A"/>
    <e v="#N/A"/>
    <e v="#N/A"/>
    <e v="#N/A"/>
    <n v="1119"/>
    <s v="Bouchard"/>
    <s v="Win"/>
    <n v="3"/>
    <n v="10"/>
    <n v="10"/>
    <n v="29.485966810966811"/>
    <x v="2"/>
  </r>
  <r>
    <d v="2014-05-18T00:00:00"/>
    <s v="Djokovic v Nadal"/>
    <s v="ATP Rome 2014"/>
    <s v="Novak Djokovic (Match Winner)"/>
    <s v="13/10"/>
    <s v="Djokovic v Nadal"/>
    <s v="ATP Rome 2014"/>
    <s v="Novak Djokovic (Match Winner)"/>
    <n v="16"/>
    <s v="Match Winner"/>
    <n v="1"/>
    <s v="NO"/>
    <s v="ATP"/>
    <s v="Rome"/>
    <n v="9"/>
    <n v="9"/>
    <n v="9"/>
    <s v="Djokovic"/>
    <s v="Nadal"/>
    <n v="6"/>
    <n v="15"/>
    <n v="16"/>
    <s v="Djokovic"/>
    <s v="N/A"/>
    <s v="N/A"/>
    <s v="N/A"/>
    <s v="RomeDjokovicNadal"/>
    <n v="1152"/>
    <e v="#N/A"/>
    <s v="Djokovic"/>
    <n v="1"/>
    <n v="4"/>
    <n v="28"/>
    <b v="0"/>
    <s v="Nadal"/>
    <b v="1"/>
    <s v="N/A"/>
    <s v="N/A"/>
    <s v="Win"/>
    <n v="3"/>
    <n v="1.3"/>
    <n v="1.3"/>
    <n v="30.785966810966812"/>
    <x v="2"/>
  </r>
  <r>
    <d v="2014-05-18T00:00:00"/>
    <s v="N/A"/>
    <s v="ATP Rome 2014"/>
    <s v="Novak Djokovic (Outright Winner)"/>
    <s v="3/1"/>
    <s v="N/A"/>
    <s v="ATP Rome 2014"/>
    <s v="Novak Djokovic (Outright Winner)"/>
    <n v="16"/>
    <s v="Outright Winner"/>
    <n v="30"/>
    <s v="NO"/>
    <s v="ATP"/>
    <s v="Rome"/>
    <n v="6"/>
    <n v="16"/>
    <n v="6"/>
    <s v="Djokovic "/>
    <s v=""/>
    <n v="6"/>
    <n v="15"/>
    <n v="16"/>
    <s v="Djokovic"/>
    <s v="N/A"/>
    <s v="N/A"/>
    <s v="N/A"/>
    <s v="RomeDjokovic "/>
    <e v="#N/A"/>
    <e v="#N/A"/>
    <e v="#N/A"/>
    <e v="#N/A"/>
    <e v="#N/A"/>
    <e v="#N/A"/>
    <e v="#N/A"/>
    <e v="#N/A"/>
    <e v="#N/A"/>
    <n v="1152"/>
    <s v="Djokovic"/>
    <s v="Win"/>
    <n v="2"/>
    <n v="3"/>
    <n v="3"/>
    <n v="33.785966810966812"/>
    <x v="2"/>
  </r>
  <r>
    <d v="2014-05-18T00:00:00"/>
    <s v="N/A"/>
    <s v="WTA Rome 2014"/>
    <s v="Serena Williams (Outright Winner)"/>
    <s v="9/4"/>
    <s v="N/A"/>
    <s v="WTA Rome 2014"/>
    <s v="Serena Williams (Outright Winner)"/>
    <n v="17"/>
    <s v="Outright Winner"/>
    <n v="30"/>
    <s v="NO"/>
    <s v="WTA"/>
    <s v="Rome"/>
    <n v="7"/>
    <n v="17"/>
    <n v="7"/>
    <s v="Williams "/>
    <s v=""/>
    <n v="7"/>
    <n v="16"/>
    <n v="17"/>
    <s v="Williams"/>
    <s v="N/A"/>
    <s v="N/A"/>
    <s v="N/A"/>
    <s v="RomeWilliams "/>
    <e v="#N/A"/>
    <e v="#N/A"/>
    <e v="#N/A"/>
    <e v="#N/A"/>
    <e v="#N/A"/>
    <e v="#N/A"/>
    <e v="#N/A"/>
    <e v="#N/A"/>
    <e v="#N/A"/>
    <n v="1088"/>
    <s v="Williams"/>
    <s v="Win"/>
    <n v="2"/>
    <n v="2.25"/>
    <n v="2.25"/>
    <n v="36.035966810966812"/>
    <x v="2"/>
  </r>
  <r>
    <d v="2014-05-28T00:00:00"/>
    <s v="Milos Raonic v Jiri Vesely"/>
    <s v="French Open 2014"/>
    <s v="Milos Raonic (Match Winner)"/>
    <s v="1/5"/>
    <s v="Milos Raonic v Jiri Vesely"/>
    <s v="French Open 2014"/>
    <s v="Milos Raonic (Match Winner)"/>
    <n v="14"/>
    <s v="Match Winner"/>
    <n v="1"/>
    <s v="Paris"/>
    <s v="ATP"/>
    <s v="Paris"/>
    <n v="6"/>
    <n v="13"/>
    <n v="20"/>
    <s v="Raonic"/>
    <s v="Vesely"/>
    <n v="6"/>
    <n v="13"/>
    <n v="14"/>
    <s v="Raonic"/>
    <s v="N/A"/>
    <s v="N/A"/>
    <s v="N/A"/>
    <s v="ParisRaonicVesely"/>
    <n v="1281"/>
    <e v="#N/A"/>
    <s v="Raonic"/>
    <n v="3"/>
    <n v="8"/>
    <n v="30"/>
    <b v="1"/>
    <s v="Raonic"/>
    <b v="1"/>
    <s v="N/A"/>
    <s v="N/A"/>
    <s v="Win"/>
    <n v="2"/>
    <n v="0.2"/>
    <n v="0.2"/>
    <n v="36.235966810966815"/>
    <x v="2"/>
  </r>
  <r>
    <d v="2014-05-14T00:00:00"/>
    <s v="Novak Djokovic v Philipp Kohlschreiber"/>
    <s v="ATP Rome 2014"/>
    <s v="Novak Djokovic -5.5 (Games Handicap)"/>
    <s v="8/11"/>
    <s v="Novak Djokovic v Philipp Kohlschreiber"/>
    <s v="ATP Rome 2014"/>
    <s v="Novak Djokovic -5.5 (Games Handicap)"/>
    <n v="21"/>
    <s v="Games Handicap"/>
    <n v="4"/>
    <s v="NO"/>
    <s v="ATP"/>
    <s v="Rome"/>
    <n v="6"/>
    <n v="15"/>
    <n v="25"/>
    <s v="Djokovic"/>
    <s v="Kohlschreiber"/>
    <n v="6"/>
    <n v="15"/>
    <n v="21"/>
    <s v="Djokovic"/>
    <s v="N/A"/>
    <n v="-5.5"/>
    <s v="N/A"/>
    <s v="RomeDjokovicKohlschreiber"/>
    <n v="1145"/>
    <e v="#N/A"/>
    <s v="Djokovic"/>
    <n v="1"/>
    <n v="7"/>
    <n v="25"/>
    <b v="0"/>
    <s v="Kohlschreiber"/>
    <b v="1"/>
    <s v="N/A"/>
    <s v="N/A"/>
    <s v="Win"/>
    <n v="2"/>
    <n v="0.72727272727272729"/>
    <n v="0.72727272727272729"/>
    <n v="36.963239538239542"/>
    <x v="2"/>
  </r>
  <r>
    <d v="2014-05-14T00:00:00"/>
    <s v="Tomas Berdych v Dmitry Tursunov"/>
    <s v="ATP Rome 2014"/>
    <s v="Tomas Berdych 2-0 (Set Betting)"/>
    <s v="1/3"/>
    <s v="Tomas Berdych v Dmitry Tursunov"/>
    <s v="ATP Rome 2014"/>
    <s v="Tomas Berdych 2-0 (Set Betting)"/>
    <n v="19"/>
    <s v="Set Betting"/>
    <n v="2"/>
    <s v="NO"/>
    <s v="ATP"/>
    <s v="Rome"/>
    <n v="6"/>
    <n v="14"/>
    <n v="23"/>
    <s v="Berdych"/>
    <s v="Tursunov"/>
    <n v="6"/>
    <n v="14"/>
    <n v="19"/>
    <s v="Berdych"/>
    <n v="2"/>
    <s v="N/A"/>
    <s v="N/A"/>
    <s v="RomeBerdychTursunov"/>
    <n v="1137"/>
    <e v="#N/A"/>
    <s v="Berdych"/>
    <n v="2"/>
    <n v="5"/>
    <n v="19"/>
    <b v="0"/>
    <s v="Berdych"/>
    <b v="1"/>
    <s v="N/A"/>
    <s v="N/A"/>
    <s v="Win"/>
    <n v="2"/>
    <n v="0.33333333333333331"/>
    <n v="0.33333333333333331"/>
    <n v="37.296572871572877"/>
    <x v="2"/>
  </r>
  <r>
    <d v="2014-05-15T00:00:00"/>
    <s v="Jelena Jankovic v Svetlana Kuznetsova"/>
    <s v="WTA Rome 2014"/>
    <s v="Jelena Jankovic (Match Winner)"/>
    <s v="10/11"/>
    <s v="Jelena Jankovic v Svetlana Kuznetsova"/>
    <s v="WTA Rome 2014"/>
    <s v="Jelena Jankovic (Match Winner)"/>
    <n v="17"/>
    <s v="Match Winner"/>
    <n v="1"/>
    <s v="NO"/>
    <s v="WTA"/>
    <s v="Rome"/>
    <n v="7"/>
    <n v="16"/>
    <n v="27"/>
    <s v="Jankovic"/>
    <s v="Kuznetsova"/>
    <n v="7"/>
    <n v="16"/>
    <n v="17"/>
    <s v="Jankovic"/>
    <s v="N/A"/>
    <s v="N/A"/>
    <s v="N/A"/>
    <s v="RomeJankovicKuznetsova"/>
    <n v="1073"/>
    <e v="#N/A"/>
    <s v="Jankovic"/>
    <n v="1"/>
    <n v="8"/>
    <n v="12"/>
    <b v="0"/>
    <s v="Jankovic"/>
    <b v="1"/>
    <s v="N/A"/>
    <s v="N/A"/>
    <s v="Win"/>
    <n v="3"/>
    <n v="0.90909090909090906"/>
    <n v="0.90909090909090906"/>
    <n v="38.205663780663784"/>
    <x v="2"/>
  </r>
  <r>
    <d v="2014-05-16T00:00:00"/>
    <s v="Jeremy Chardy v Milos Raonic "/>
    <s v="ATP Rome 2014"/>
    <s v="Jeremy Chardy +3.5 (Games Handicap)"/>
    <s v="4/5"/>
    <s v="Jeremy Chardy v Milos Raonic"/>
    <s v="ATP Rome 2014"/>
    <s v="Jeremy Chardy +3.5 (Games Handicap)"/>
    <n v="20"/>
    <s v="Games Handicap"/>
    <n v="4"/>
    <s v="NO"/>
    <s v="ATP"/>
    <s v="Rome"/>
    <n v="7"/>
    <n v="14"/>
    <n v="22"/>
    <s v="Chardy"/>
    <s v="Raonic"/>
    <n v="7"/>
    <n v="14"/>
    <n v="20"/>
    <s v="Chardy"/>
    <s v="N/A"/>
    <n v="3.5"/>
    <s v="N/A"/>
    <s v="RomeChardyRaonic"/>
    <e v="#N/A"/>
    <n v="1146"/>
    <s v="Raonic"/>
    <n v="1"/>
    <n v="5"/>
    <n v="29"/>
    <b v="0"/>
    <s v="Raonic"/>
    <b v="1"/>
    <s v="N/A"/>
    <s v="N/A"/>
    <s v="Win"/>
    <n v="2"/>
    <n v="0.8"/>
    <n v="0.8"/>
    <n v="39.005663780663781"/>
    <x v="2"/>
  </r>
  <r>
    <d v="2014-05-16T00:00:00"/>
    <s v="Tommy Haas v Grigor Dimitrov"/>
    <s v="ATP Rome 2014"/>
    <s v="Grigor Dimitrov (Match Winner)"/>
    <s v="4/9"/>
    <s v="Tommy Haas v Grigor Dimitrov"/>
    <s v="ATP Rome 2014"/>
    <s v="Grigor Dimitrov (Match Winner)"/>
    <n v="17"/>
    <s v="Match Winner"/>
    <n v="1"/>
    <s v="NO"/>
    <s v="ATP"/>
    <s v="Rome"/>
    <n v="6"/>
    <n v="11"/>
    <n v="20"/>
    <s v="Haas"/>
    <s v="Dimitrov"/>
    <n v="7"/>
    <n v="16"/>
    <n v="17"/>
    <s v="Dimitrov"/>
    <s v="N/A"/>
    <s v="N/A"/>
    <s v="N/A"/>
    <s v="RomeHaasDimitrov"/>
    <e v="#N/A"/>
    <n v="1147"/>
    <s v="Dimitrov"/>
    <n v="1"/>
    <n v="4"/>
    <n v="8"/>
    <b v="0"/>
    <s v="Dimitrov"/>
    <b v="1"/>
    <s v="N/A"/>
    <s v="N/A"/>
    <s v="Win"/>
    <n v="2"/>
    <n v="0.44444444444444442"/>
    <n v="0.44444444444444442"/>
    <n v="39.450108225108224"/>
    <x v="2"/>
  </r>
  <r>
    <d v="2014-05-16T00:00:00"/>
    <s v="David Ferrer v Novak Djokovic"/>
    <s v="ATP Rome 2014"/>
    <s v="Novak Djokovic 2-1 (Set Betting)"/>
    <s v="14/5"/>
    <s v="David Ferrer v Novak Djokovic"/>
    <s v="ATP Rome 2014"/>
    <s v="Novak Djokovic 2-1 (Set Betting)"/>
    <n v="20"/>
    <s v="Set Betting"/>
    <n v="2"/>
    <s v="NO"/>
    <s v="ATP"/>
    <s v="Rome"/>
    <n v="6"/>
    <n v="13"/>
    <n v="21"/>
    <s v="Ferrer"/>
    <s v="Djokovic"/>
    <n v="6"/>
    <n v="15"/>
    <n v="20"/>
    <s v="Djokovic"/>
    <n v="1"/>
    <s v="N/A"/>
    <s v="N/A"/>
    <s v="RomeFerrerDjokovic"/>
    <e v="#N/A"/>
    <n v="1148"/>
    <s v="Djokovic"/>
    <n v="1"/>
    <n v="3"/>
    <n v="31"/>
    <b v="0"/>
    <s v="Djokovic"/>
    <b v="1"/>
    <s v="N/A"/>
    <s v="N/A"/>
    <s v="Win"/>
    <n v="3"/>
    <n v="2.8"/>
    <n v="2.8"/>
    <n v="42.250108225108221"/>
    <x v="2"/>
  </r>
  <r>
    <d v="2014-05-16T00:00:00"/>
    <s v="Rafael Nadal v Andy Murray"/>
    <s v="ATP Rome 2014"/>
    <s v="Andy Murray (To Win a Set Yes)"/>
    <s v="6/4"/>
    <s v="Rafael Nadal v Andy Murray"/>
    <s v="ATP Rome 2014"/>
    <s v="Andy Murray (To Win a Set Yes)"/>
    <n v="13"/>
    <s v="To win a set Yes"/>
    <n v="11"/>
    <s v="NO"/>
    <s v="ATP"/>
    <s v="Rome"/>
    <n v="7"/>
    <n v="13"/>
    <n v="20"/>
    <s v="Nadal"/>
    <s v="Murray"/>
    <n v="5"/>
    <n v="12"/>
    <n v="13"/>
    <s v="Murray"/>
    <s v="N/A"/>
    <s v="N/A"/>
    <s v="N/A"/>
    <s v="RomeNadalMurray"/>
    <n v="1149"/>
    <e v="#N/A"/>
    <s v="Nadal"/>
    <n v="1"/>
    <n v="0"/>
    <n v="28"/>
    <b v="0"/>
    <s v="Murray"/>
    <b v="1"/>
    <s v="N/A"/>
    <s v="N/A"/>
    <s v="Win"/>
    <n v="2"/>
    <n v="1.5"/>
    <n v="1.5"/>
    <n v="43.750108225108221"/>
    <x v="2"/>
  </r>
  <r>
    <d v="2014-05-16T00:00:00"/>
    <s v="Carla Suarez v Ana Ivanovic"/>
    <s v="WTA Rome 2014"/>
    <s v="Ana Ivanovic -3.5 (Games Handicap)"/>
    <s v="10/11"/>
    <s v="Carla Suarez v Ana Ivanovic"/>
    <s v="WTA Rome 2014"/>
    <s v="Ana Ivanovic -3.5 (Games Handicap)"/>
    <n v="19"/>
    <s v="Games Handicap"/>
    <n v="4"/>
    <s v="NO"/>
    <s v="WTA"/>
    <s v="Rome"/>
    <n v="6"/>
    <n v="13"/>
    <n v="19"/>
    <s v="Suarez"/>
    <s v="Ivanovic"/>
    <n v="4"/>
    <n v="13"/>
    <n v="19"/>
    <s v="Ivanovic"/>
    <s v="N/A"/>
    <n v="-3.5"/>
    <s v="N/A"/>
    <s v="RomeSuarezIvanovic"/>
    <e v="#N/A"/>
    <n v="1083"/>
    <s v="Ivanovic"/>
    <n v="1"/>
    <n v="1"/>
    <n v="29"/>
    <b v="0"/>
    <s v="Ivanovic"/>
    <b v="1"/>
    <s v="N/A"/>
    <s v="N/A"/>
    <s v="Loss"/>
    <n v="3"/>
    <n v="0.90909090909090906"/>
    <n v="-1"/>
    <n v="42.750108225108221"/>
    <x v="2"/>
  </r>
  <r>
    <d v="2014-05-17T00:00:00"/>
    <s v="Serena Williams v Sara Errani"/>
    <s v="WTA Rome 2014"/>
    <s v="Serena Williams 2-0 (Set Betting)"/>
    <s v="4/11"/>
    <s v="Serena Williams v Sara Errani"/>
    <s v="WTA Rome 2014"/>
    <s v="Serena Williams 2-0 (Set Betting)"/>
    <n v="21"/>
    <s v="Set Betting"/>
    <n v="2"/>
    <s v="NO"/>
    <s v="WTA"/>
    <s v="Rome"/>
    <n v="7"/>
    <n v="16"/>
    <n v="23"/>
    <s v="Williams"/>
    <s v="Errani"/>
    <n v="7"/>
    <n v="16"/>
    <n v="21"/>
    <s v="Williams"/>
    <n v="2"/>
    <s v="N/A"/>
    <s v="N/A"/>
    <s v="RomeWilliamsErrani"/>
    <n v="1088"/>
    <e v="#N/A"/>
    <s v="Williams"/>
    <n v="2"/>
    <n v="9"/>
    <n v="15"/>
    <b v="0"/>
    <s v="Williams"/>
    <b v="1"/>
    <s v="N/A"/>
    <s v="N/A"/>
    <s v="Win"/>
    <n v="2"/>
    <n v="0.36363636363636365"/>
    <n v="0.36363636363636365"/>
    <n v="43.113744588744588"/>
    <x v="2"/>
  </r>
  <r>
    <d v="2014-05-18T00:00:00"/>
    <s v="Rafael Nadal v Novak Djokovic "/>
    <s v="ATP Rome 2014"/>
    <s v="Novak Djokovic (Match Winner)"/>
    <s v="13/10"/>
    <s v="Rafael Nadal v Novak Djokovic"/>
    <s v="ATP Rome 2014"/>
    <s v="Novak Djokovic (Match Winner)"/>
    <n v="16"/>
    <s v="Match Winner"/>
    <n v="1"/>
    <s v="NO"/>
    <s v="ATP"/>
    <s v="Rome"/>
    <n v="7"/>
    <n v="13"/>
    <n v="21"/>
    <s v="Nadal"/>
    <s v="Djokovic"/>
    <n v="6"/>
    <n v="15"/>
    <n v="16"/>
    <s v="Djokovic"/>
    <s v="N/A"/>
    <s v="N/A"/>
    <s v="N/A"/>
    <s v="RomeNadalDjokovic"/>
    <e v="#N/A"/>
    <n v="1152"/>
    <s v="Djokovic"/>
    <n v="1"/>
    <n v="4"/>
    <n v="28"/>
    <b v="0"/>
    <s v="Nadal"/>
    <b v="1"/>
    <s v="N/A"/>
    <s v="N/A"/>
    <s v="Win"/>
    <n v="3"/>
    <n v="1.3"/>
    <n v="1.3"/>
    <n v="44.413744588744585"/>
    <x v="2"/>
  </r>
  <r>
    <d v="2014-05-19T00:00:00"/>
    <s v="N/A"/>
    <s v="ATP Dusseldorf 2014 "/>
    <s v="Philipp Kohlscreiber (Outright Winner)"/>
    <s v="5/2"/>
    <s v="N/A"/>
    <s v="ATP Dusseldorf 2014"/>
    <s v="Philipp Kohlscreiber (Outright Winner)"/>
    <n v="22"/>
    <s v="Outright Winner"/>
    <n v="30"/>
    <s v="NO"/>
    <s v="ATP"/>
    <s v="Dusseldorf"/>
    <n v="8"/>
    <n v="22"/>
    <n v="8"/>
    <s v="Kohlscreiber "/>
    <s v=""/>
    <n v="8"/>
    <n v="21"/>
    <n v="22"/>
    <s v="Kohlscreiber"/>
    <s v="N/A"/>
    <s v="N/A"/>
    <s v="N/A"/>
    <s v="DusseldorfKohlscreiber "/>
    <e v="#N/A"/>
    <e v="#N/A"/>
    <e v="#N/A"/>
    <e v="#N/A"/>
    <e v="#N/A"/>
    <e v="#N/A"/>
    <e v="#N/A"/>
    <e v="#N/A"/>
    <e v="#N/A"/>
    <n v="1179"/>
    <s v="Kohlschreiber"/>
    <s v="Loss"/>
    <n v="2"/>
    <n v="2.5"/>
    <n v="-1"/>
    <n v="43.413744588744585"/>
    <x v="2"/>
  </r>
  <r>
    <d v="2014-05-20T00:00:00"/>
    <s v="N/A"/>
    <s v="ATP Nice 2014"/>
    <s v="Ernests Gulbis  (Outright Winner)"/>
    <s v="7/2"/>
    <s v="N/A"/>
    <s v="ATP Nice 2014"/>
    <s v="Ernests Gulbis (Outright Winner)"/>
    <n v="16"/>
    <s v="Outright Winner"/>
    <n v="30"/>
    <s v="NO"/>
    <s v="ATP"/>
    <s v="Nice"/>
    <n v="8"/>
    <n v="16"/>
    <n v="8"/>
    <s v="Gulbis "/>
    <s v=""/>
    <n v="8"/>
    <n v="15"/>
    <n v="16"/>
    <s v="Gulbis"/>
    <s v="N/A"/>
    <s v="N/A"/>
    <s v="N/A"/>
    <s v="NiceGulbis "/>
    <e v="#N/A"/>
    <e v="#N/A"/>
    <e v="#N/A"/>
    <e v="#N/A"/>
    <e v="#N/A"/>
    <e v="#N/A"/>
    <e v="#N/A"/>
    <e v="#N/A"/>
    <e v="#N/A"/>
    <n v="1206"/>
    <s v="Gulbis"/>
    <s v="Win"/>
    <n v="2"/>
    <n v="3.5"/>
    <n v="3.5"/>
    <n v="46.913744588744585"/>
    <x v="2"/>
  </r>
  <r>
    <d v="2014-05-21T00:00:00"/>
    <s v="Ernests Gulbis v Dmitry Tursunov "/>
    <s v="ATP Nice 2014"/>
    <s v="Ernests Gulbis 2-0 (Set Betting)"/>
    <s v="8/11"/>
    <s v="Ernests Gulbis v Dmitry Tursunov"/>
    <s v="ATP Nice 2014"/>
    <s v="Ernests Gulbis 2-0 (Set Betting)"/>
    <n v="20"/>
    <s v="Set Betting"/>
    <n v="2"/>
    <s v="NO"/>
    <s v="ATP"/>
    <s v="Nice"/>
    <n v="8"/>
    <n v="15"/>
    <n v="24"/>
    <s v="Gulbis"/>
    <s v="Tursunov"/>
    <n v="8"/>
    <n v="15"/>
    <n v="20"/>
    <s v="Gulbis"/>
    <n v="2"/>
    <s v="N/A"/>
    <s v="N/A"/>
    <s v="NiceGulbisTursunov"/>
    <n v="1201"/>
    <e v="#N/A"/>
    <s v="Gulbis"/>
    <n v="1"/>
    <n v="1"/>
    <n v="31"/>
    <b v="1"/>
    <s v="Gulbis"/>
    <b v="1"/>
    <s v="N/A"/>
    <s v="N/A"/>
    <s v="Win"/>
    <n v="2"/>
    <n v="0.72727272727272729"/>
    <n v="0.72727272727272729"/>
    <n v="47.641017316017312"/>
    <x v="2"/>
  </r>
  <r>
    <d v="2014-05-22T00:00:00"/>
    <s v="Leonardo Mayer v Albert Montanes"/>
    <s v="ATP Nice 2014"/>
    <s v="Leonardo Mayer (Match Winner)"/>
    <s v="5/4"/>
    <s v="Leonardo Mayer v Albert Montanes"/>
    <s v="ATP Nice 2014"/>
    <s v="Leonardo Mayer (Match Winner)"/>
    <n v="16"/>
    <s v="Match Winner"/>
    <n v="1"/>
    <s v="NO"/>
    <s v="ATP"/>
    <s v="Nice"/>
    <n v="9"/>
    <n v="15"/>
    <n v="24"/>
    <s v="Mayer"/>
    <s v="Montanes"/>
    <n v="9"/>
    <n v="15"/>
    <n v="16"/>
    <s v="Mayer"/>
    <s v="N/A"/>
    <s v="N/A"/>
    <s v="N/A"/>
    <s v="NiceMayerMontanes"/>
    <e v="#N/A"/>
    <n v="1200"/>
    <s v="Montanes"/>
    <n v="1"/>
    <n v="3"/>
    <n v="33"/>
    <b v="1"/>
    <s v="Mayer"/>
    <b v="1"/>
    <s v="N/A"/>
    <s v="N/A"/>
    <s v="Loss"/>
    <n v="2"/>
    <n v="1.25"/>
    <n v="-1"/>
    <n v="46.641017316017312"/>
    <x v="2"/>
  </r>
  <r>
    <d v="2014-05-23T00:00:00"/>
    <s v="N/A"/>
    <s v="French Open (Roland Garros) 2014"/>
    <s v="Novak Djokovic (Outright Winner)"/>
    <s v="6/4"/>
    <s v="N/A"/>
    <s v="French Open (Roland Garros) 2014"/>
    <s v="Novak Djokovic (Outright Winner)"/>
    <n v="16"/>
    <s v="Outright Winner"/>
    <n v="30"/>
    <s v="Paris"/>
    <s v="ATP"/>
    <s v="Paris"/>
    <n v="6"/>
    <n v="16"/>
    <n v="6"/>
    <s v="Djokovic "/>
    <s v=""/>
    <n v="6"/>
    <n v="15"/>
    <n v="16"/>
    <s v="Djokovic"/>
    <s v="N/A"/>
    <s v="N/A"/>
    <s v="N/A"/>
    <s v="ParisDjokovic "/>
    <e v="#N/A"/>
    <e v="#N/A"/>
    <e v="#N/A"/>
    <e v="#N/A"/>
    <e v="#N/A"/>
    <e v="#N/A"/>
    <e v="#N/A"/>
    <e v="#N/A"/>
    <e v="#N/A"/>
    <n v="1333"/>
    <s v="Nadal"/>
    <s v="Loss"/>
    <n v="2"/>
    <n v="1.5"/>
    <n v="-1"/>
    <n v="45.641017316017312"/>
    <x v="2"/>
  </r>
  <r>
    <d v="2014-05-23T00:00:00"/>
    <s v="N/A"/>
    <s v="French Open 2014 (Women's Singles)"/>
    <s v="Serena Williams (Outright Winner)"/>
    <s v="5/4"/>
    <s v="N/A"/>
    <s v="French Open 2014 (Women's Singles)"/>
    <s v="Serena Williams (Outright Winner)"/>
    <n v="17"/>
    <s v="Outright Winner"/>
    <n v="30"/>
    <s v="Paris"/>
    <s v="WTA"/>
    <s v="Paris"/>
    <n v="7"/>
    <n v="17"/>
    <n v="7"/>
    <s v="Williams "/>
    <s v=""/>
    <n v="7"/>
    <n v="16"/>
    <n v="17"/>
    <s v="Williams"/>
    <s v="N/A"/>
    <s v="N/A"/>
    <s v="N/A"/>
    <s v="ParisWilliams "/>
    <e v="#N/A"/>
    <e v="#N/A"/>
    <e v="#N/A"/>
    <e v="#N/A"/>
    <e v="#N/A"/>
    <e v="#N/A"/>
    <e v="#N/A"/>
    <e v="#N/A"/>
    <e v="#N/A"/>
    <n v="306"/>
    <s v="Pavlyuchenkova"/>
    <s v="Loss"/>
    <n v="2"/>
    <n v="1.25"/>
    <n v="-1"/>
    <n v="44.641017316017312"/>
    <x v="2"/>
  </r>
  <r>
    <d v="2014-05-25T00:00:00"/>
    <s v="Philipp Kohlschreiber v Pere Riba"/>
    <s v="French Open 2014"/>
    <s v="Kohlschreiber 3-0 (Set Betting)"/>
    <s v="4/6"/>
    <s v="Philipp Kohlschreiber v Pere Riba"/>
    <s v="French Open 2014"/>
    <s v="Kohlschreiber 3-0 (Set Betting)"/>
    <n v="19"/>
    <s v="Set Betting"/>
    <n v="2"/>
    <s v="Paris"/>
    <s v="ATP"/>
    <s v="Paris"/>
    <n v="8"/>
    <n v="22"/>
    <n v="29"/>
    <s v="Kohlschreiber"/>
    <s v="Riba"/>
    <n v="14"/>
    <n v="14"/>
    <n v="19"/>
    <s v="Kohlschreiber"/>
    <n v="3"/>
    <s v="N/A"/>
    <s v="N/A"/>
    <s v="ParisKohlschreiberRiba"/>
    <n v="1254"/>
    <e v="#N/A"/>
    <s v="Kohlschreiber"/>
    <n v="3"/>
    <n v="9"/>
    <n v="29"/>
    <b v="0"/>
    <s v="Kohlschreiber"/>
    <b v="1"/>
    <s v="N/A"/>
    <s v="N/A"/>
    <s v="Loss"/>
    <n v="2"/>
    <n v="0.66666666666666663"/>
    <n v="-1"/>
    <n v="43.641017316017312"/>
    <x v="2"/>
  </r>
  <r>
    <d v="2014-05-28T00:00:00"/>
    <s v="Jeremy Chardy v Novak Djokovic "/>
    <s v="French Open 2014"/>
    <s v="Novak Djokovic 3-0  (Set Betting) "/>
    <s v="1/7"/>
    <s v="Jeremy Chardy v Novak Djokovic"/>
    <s v="French Open 2014"/>
    <s v="Novak Djokovic 3-0 (Set Betting)"/>
    <n v="20"/>
    <s v="Set Betting"/>
    <n v="2"/>
    <s v="Paris"/>
    <s v="ATP"/>
    <s v="Paris"/>
    <n v="7"/>
    <n v="14"/>
    <n v="22"/>
    <s v="Chardy"/>
    <s v="Djokovic"/>
    <n v="6"/>
    <n v="15"/>
    <n v="20"/>
    <s v="Djokovic"/>
    <n v="3"/>
    <s v="N/A"/>
    <s v="N/A"/>
    <s v="ParisChardyDjokovic"/>
    <e v="#N/A"/>
    <n v="1279"/>
    <s v="Djokovic"/>
    <n v="3"/>
    <n v="11"/>
    <n v="25"/>
    <b v="0"/>
    <s v="Djokovic"/>
    <b v="1"/>
    <s v="N/A"/>
    <s v="N/A"/>
    <s v="Loss"/>
    <n v="2"/>
    <n v="0.14285714285714285"/>
    <n v="-1"/>
    <n v="42.641017316017312"/>
    <x v="2"/>
  </r>
  <r>
    <d v="2014-05-29T00:00:00"/>
    <s v="Milos Raonic v Jiri Vesely "/>
    <s v="French Open 2014"/>
    <s v="Milos Raonic (Match Winner)"/>
    <s v="1/5"/>
    <s v="Milos Raonic v Jiri Vesely"/>
    <s v="French Open 2014"/>
    <s v="Milos Raonic (Match Winner)"/>
    <n v="14"/>
    <s v="Match Winner"/>
    <n v="1"/>
    <s v="Paris"/>
    <s v="ATP"/>
    <s v="Paris"/>
    <n v="6"/>
    <n v="13"/>
    <n v="20"/>
    <s v="Raonic"/>
    <s v="Vesely"/>
    <n v="6"/>
    <n v="13"/>
    <n v="14"/>
    <s v="Raonic"/>
    <s v="N/A"/>
    <s v="N/A"/>
    <s v="N/A"/>
    <s v="ParisRaonicVesely"/>
    <n v="1281"/>
    <e v="#N/A"/>
    <s v="Raonic"/>
    <n v="3"/>
    <n v="8"/>
    <n v="30"/>
    <b v="1"/>
    <s v="Raonic"/>
    <b v="1"/>
    <s v="N/A"/>
    <s v="N/A"/>
    <s v="Win"/>
    <n v="2"/>
    <n v="0.2"/>
    <n v="0.2"/>
    <n v="42.841017316017314"/>
    <x v="2"/>
  </r>
  <r>
    <d v="2014-06-03T00:00:00"/>
    <s v="Rafael Nadal v David Ferrer"/>
    <s v="French Open 2014"/>
    <s v="Rafael Nadal 3-1 (Set Betting) "/>
    <s v="5/2"/>
    <s v="Rafael Nadal v David Ferrer"/>
    <s v="French Open 2014"/>
    <s v="Rafael Nadal 3-1 (Set Betting)"/>
    <n v="18"/>
    <s v="Set Betting"/>
    <n v="2"/>
    <s v="Paris"/>
    <s v="ATP"/>
    <s v="Paris"/>
    <n v="7"/>
    <n v="13"/>
    <n v="21"/>
    <s v="Nadal"/>
    <s v="Ferrer"/>
    <n v="7"/>
    <n v="13"/>
    <n v="18"/>
    <s v="Nadal"/>
    <n v="2"/>
    <s v="N/A"/>
    <s v="N/A"/>
    <s v="ParisNadalFerrer"/>
    <n v="1330"/>
    <e v="#N/A"/>
    <s v="Nadal"/>
    <n v="2"/>
    <n v="11"/>
    <n v="33"/>
    <b v="0"/>
    <s v="Ferrer"/>
    <b v="1"/>
    <s v="N/A"/>
    <s v="N/A"/>
    <s v="Win"/>
    <n v="2"/>
    <n v="2.5"/>
    <n v="2.5"/>
    <n v="45.341017316017314"/>
    <x v="3"/>
  </r>
  <r>
    <d v="2014-06-05T00:00:00"/>
    <s v="Andy Murray v Gael Monfils "/>
    <s v="French Open 2014"/>
    <s v="Andy Murray (Match Winner)"/>
    <s v="4/9 "/>
    <s v="Andy Murray v Gael Monfils"/>
    <s v="French Open 2014"/>
    <s v="Andy Murray (Match Winner)"/>
    <n v="13"/>
    <s v="Match Winner"/>
    <n v="1"/>
    <s v="Paris"/>
    <s v="ATP"/>
    <s v="Paris"/>
    <n v="5"/>
    <n v="12"/>
    <n v="19"/>
    <s v="Murray"/>
    <s v="Monfils"/>
    <n v="5"/>
    <n v="12"/>
    <n v="13"/>
    <s v="Murray"/>
    <s v="N/A"/>
    <s v="N/A"/>
    <s v="N/A"/>
    <s v="ParisMurrayMonfils"/>
    <n v="1329"/>
    <e v="#N/A"/>
    <s v="Murray"/>
    <n v="1"/>
    <n v="6"/>
    <n v="40"/>
    <b v="0"/>
    <s v="Murray"/>
    <b v="1"/>
    <s v="N/A"/>
    <s v="N/A"/>
    <s v="Win"/>
    <n v="2"/>
    <n v="0.44444444444444442"/>
    <n v="0.44444444444444442"/>
    <n v="45.785461760461757"/>
    <x v="3"/>
  </r>
  <r>
    <d v="2014-06-12T00:00:00"/>
    <s v="N/A"/>
    <s v="Wimbledon 2014 Men's Singles"/>
    <s v="Novak Djokovic (Outright Winner)"/>
    <s v="2/1"/>
    <s v="N/A"/>
    <s v="Wimbledon 2014 Men's Singles"/>
    <s v="Novak Djokovic (Outright Winner)"/>
    <n v="16"/>
    <s v="Outright Winner"/>
    <n v="30"/>
    <s v="London"/>
    <s v="ATP"/>
    <s v="London"/>
    <n v="6"/>
    <n v="16"/>
    <n v="6"/>
    <s v="Djokovic "/>
    <s v=""/>
    <n v="6"/>
    <n v="15"/>
    <n v="16"/>
    <s v="Djokovic"/>
    <s v="N/A"/>
    <s v="N/A"/>
    <s v="N/A"/>
    <s v="LondonDjokovic "/>
    <e v="#N/A"/>
    <e v="#N/A"/>
    <e v="#N/A"/>
    <e v="#N/A"/>
    <e v="#N/A"/>
    <e v="#N/A"/>
    <e v="#N/A"/>
    <e v="#N/A"/>
    <e v="#N/A"/>
    <n v="1600"/>
    <s v="Djokovic"/>
    <s v="Win"/>
    <n v="2"/>
    <n v="2"/>
    <n v="2"/>
    <n v="47.785461760461757"/>
    <x v="3"/>
  </r>
  <r>
    <d v="2014-06-13T00:00:00"/>
    <s v="N/A"/>
    <s v="Wimbledon 2014 Women's Singles "/>
    <s v="Eugenie Bouchard (Outright Winner) "/>
    <s v="6/1"/>
    <s v="N/A"/>
    <s v="Wimbledon 2014 Women's Singles"/>
    <s v="Eugenie Bouchard (Outright Winner)"/>
    <n v="18"/>
    <s v="Outright Winner"/>
    <n v="30"/>
    <s v="London"/>
    <s v="WTA"/>
    <s v="London"/>
    <n v="8"/>
    <n v="18"/>
    <n v="8"/>
    <s v="Bouchard "/>
    <s v=""/>
    <n v="8"/>
    <n v="17"/>
    <n v="18"/>
    <s v="Bouchard"/>
    <s v="N/A"/>
    <s v="N/A"/>
    <s v="N/A"/>
    <s v="LondonBouchard "/>
    <e v="#N/A"/>
    <e v="#N/A"/>
    <e v="#N/A"/>
    <e v="#N/A"/>
    <e v="#N/A"/>
    <e v="#N/A"/>
    <e v="#N/A"/>
    <e v="#N/A"/>
    <e v="#N/A"/>
    <n v="1521"/>
    <s v="Kvitova"/>
    <s v="Loss"/>
    <n v="2"/>
    <n v="6"/>
    <n v="-1"/>
    <n v="46.785461760461757"/>
    <x v="3"/>
  </r>
  <r>
    <d v="2014-06-14T00:00:00"/>
    <s v="Radek Stepanek v Feliciano Lopez"/>
    <s v="ATP Queens Club"/>
    <s v="Feliciano Lopez 2-1 (Set Betting)"/>
    <s v="11/4 "/>
    <s v="Radek Stepanek v Feliciano Lopez"/>
    <s v="ATP Queens Club"/>
    <s v="Feliciano Lopez 2-1 (Set Betting)"/>
    <n v="21"/>
    <s v="Set Betting"/>
    <n v="2"/>
    <s v="NO"/>
    <s v="ATP"/>
    <s v="Queens Club"/>
    <n v="6"/>
    <n v="15"/>
    <n v="27"/>
    <s v="Stepanek"/>
    <s v="Lopez"/>
    <n v="10"/>
    <n v="16"/>
    <n v="21"/>
    <s v="Lopez"/>
    <n v="1"/>
    <s v="N/A"/>
    <s v="N/A"/>
    <s v="Queens ClubStepanekLopez"/>
    <e v="#N/A"/>
    <n v="1414"/>
    <s v="Lopez"/>
    <n v="2"/>
    <n v="3"/>
    <n v="23"/>
    <b v="1"/>
    <s v="Lopez"/>
    <b v="1"/>
    <s v="N/A"/>
    <s v="N/A"/>
    <s v="Win"/>
    <n v="3"/>
    <n v="2.75"/>
    <n v="2.75"/>
    <n v="49.535461760461757"/>
    <x v="3"/>
  </r>
  <r>
    <d v="2014-06-14T00:00:00"/>
    <s v="Stanislas Wawrinka v Grigor Dimitrov "/>
    <s v="ATP Queens Club"/>
    <s v="Grigor Dimitrov (Match Winner)"/>
    <s v="6/4 "/>
    <s v="Stanislas Wawrinka v Grigor Dimitrov"/>
    <s v="ATP Queens Club"/>
    <s v="Grigor Dimitrov (Match Winner)"/>
    <n v="17"/>
    <s v="Match Winner"/>
    <n v="1"/>
    <s v="NO"/>
    <s v="ATP"/>
    <s v="Queens Club"/>
    <n v="10"/>
    <n v="19"/>
    <n v="28"/>
    <s v="Wawrinka"/>
    <s v="Dimitrov"/>
    <n v="7"/>
    <n v="16"/>
    <n v="17"/>
    <s v="Dimitrov"/>
    <s v="N/A"/>
    <s v="N/A"/>
    <s v="N/A"/>
    <s v="Queens ClubWawrinkaDimitrov"/>
    <e v="#N/A"/>
    <n v="1413"/>
    <s v="Dimitrov"/>
    <n v="2"/>
    <n v="6"/>
    <n v="18"/>
    <b v="0"/>
    <s v="Dimitrov"/>
    <b v="1"/>
    <s v="N/A"/>
    <s v="N/A"/>
    <s v="Win"/>
    <n v="2"/>
    <n v="1.5"/>
    <n v="1.5"/>
    <n v="51.035461760461757"/>
    <x v="3"/>
  </r>
  <r>
    <d v="2014-06-15T00:00:00"/>
    <s v="Andrey Golubev v Bernard Tomic"/>
    <s v="ATP Eastbourne"/>
    <s v="Golubev (To Win a Set Yes)"/>
    <s v="8/11"/>
    <s v="Andrey Golubev v Bernard Tomic"/>
    <s v="ATP Eastbourne"/>
    <s v="Golubev (To Win a Set Yes)"/>
    <n v="9"/>
    <s v="To win a set Yes"/>
    <n v="11"/>
    <s v="NO"/>
    <s v="ATP"/>
    <s v="Eastbourne"/>
    <n v="7"/>
    <n v="15"/>
    <n v="25"/>
    <s v="Golubev"/>
    <s v="Tomic"/>
    <n v="8"/>
    <n v="8"/>
    <n v="9"/>
    <s v="Golubev"/>
    <s v="N/A"/>
    <s v="N/A"/>
    <s v="N/A"/>
    <s v="EastbourneGolubevTomic"/>
    <e v="#N/A"/>
    <n v="1421"/>
    <s v="Tomic"/>
    <n v="2"/>
    <n v="4"/>
    <n v="20"/>
    <b v="0"/>
    <s v="Tomic"/>
    <b v="0"/>
    <s v="N/A"/>
    <s v="N/A"/>
    <s v="Loss"/>
    <n v="2"/>
    <n v="0.72727272727272729"/>
    <n v="-1"/>
    <n v="50.035461760461757"/>
    <x v="3"/>
  </r>
  <r>
    <d v="2014-06-16T00:00:00"/>
    <s v="Donald Young v James Ward"/>
    <s v="ATP Eastbourne"/>
    <s v="James Ward (Match Winner)"/>
    <s v="6/5 "/>
    <s v="Donald Young v James Ward"/>
    <s v="ATP Eastbourne"/>
    <s v="James Ward (Match Winner)"/>
    <n v="12"/>
    <s v="Match Winner"/>
    <n v="1"/>
    <s v="NO"/>
    <s v="ATP"/>
    <s v="Eastbourne"/>
    <n v="7"/>
    <n v="13"/>
    <n v="21"/>
    <s v="Young"/>
    <s v="Ward"/>
    <n v="6"/>
    <n v="11"/>
    <n v="12"/>
    <s v="Ward"/>
    <s v="N/A"/>
    <s v="N/A"/>
    <s v="N/A"/>
    <s v="EastbourneYoungWard"/>
    <n v="1427"/>
    <e v="#N/A"/>
    <s v="Young"/>
    <n v="2"/>
    <n v="7"/>
    <n v="17"/>
    <b v="0"/>
    <s v="Young"/>
    <b v="0"/>
    <s v="N/A"/>
    <s v="N/A"/>
    <s v="Loss"/>
    <n v="2"/>
    <n v="1.2"/>
    <n v="-1"/>
    <n v="49.035461760461757"/>
    <x v="3"/>
  </r>
  <r>
    <d v="2014-06-19T00:00:00"/>
    <s v="Richard Gasquet v Martin Klizan"/>
    <s v="ATP Eastbourne"/>
    <s v="Martin Klizan (Match Winner)"/>
    <s v="2/1 "/>
    <s v="Richard Gasquet v Martin Klizan"/>
    <s v="ATP Eastbourne"/>
    <s v="Martin Klizan (Match Winner)"/>
    <n v="15"/>
    <s v="Match Winner"/>
    <n v="1"/>
    <s v="NO"/>
    <s v="ATP"/>
    <s v="Eastbourne"/>
    <n v="8"/>
    <n v="16"/>
    <n v="25"/>
    <s v="Gasquet"/>
    <s v="Klizan"/>
    <n v="7"/>
    <n v="14"/>
    <n v="15"/>
    <s v="Klizan"/>
    <s v="N/A"/>
    <s v="N/A"/>
    <s v="N/A"/>
    <s v="EastbourneGasquetKlizan"/>
    <n v="1436"/>
    <e v="#N/A"/>
    <s v="Gasquet"/>
    <n v="2"/>
    <n v="5"/>
    <n v="19"/>
    <b v="0"/>
    <s v="Gasquet"/>
    <b v="0"/>
    <s v="N/A"/>
    <s v="N/A"/>
    <s v="Loss"/>
    <n v="2"/>
    <n v="2"/>
    <n v="-1"/>
    <n v="48.035461760461757"/>
    <x v="3"/>
  </r>
  <r>
    <d v="2014-06-20T00:00:00"/>
    <s v="Roberto Bautista Agut v Benjamin Becker"/>
    <s v="ATP 's-Hertogenbosch"/>
    <s v="Bautista Agut (Match Winner)"/>
    <s v="4/7 "/>
    <s v="Roberto Bautista Agut v Benjamin Becker"/>
    <s v="ATP 's-Hertogenbosch"/>
    <s v="Bautista Agut (Match Winner)"/>
    <n v="15"/>
    <s v="Match Winner"/>
    <n v="1"/>
    <s v="NO"/>
    <s v="ATP"/>
    <s v="'s-Hertogenbosch"/>
    <n v="8"/>
    <n v="22"/>
    <n v="33"/>
    <s v="Bautista"/>
    <s v="Becker"/>
    <n v="9"/>
    <n v="14"/>
    <n v="15"/>
    <s v="Agut"/>
    <s v="N/A"/>
    <s v="N/A"/>
    <s v="N/A"/>
    <s v="'s-HertogenboschBautistaBecker"/>
    <n v="1473"/>
    <e v="#N/A"/>
    <s v="Bautista"/>
    <n v="1"/>
    <n v="-1"/>
    <n v="31"/>
    <b v="1"/>
    <s v="Becker"/>
    <b v="1"/>
    <s v="N/A"/>
    <s v="N/A"/>
    <s v="Loss"/>
    <n v="2"/>
    <n v="0.5714285714285714"/>
    <n v="-1"/>
    <n v="47.035461760461757"/>
    <x v="3"/>
  </r>
  <r>
    <d v="2014-06-21T00:00:00"/>
    <s v="Feliciano Lopez v Richard Gasquet"/>
    <s v="ATP Eastbourne"/>
    <s v="Feliciano Lopez 2-1 (Set Betting)"/>
    <s v="4/1 "/>
    <s v="Feliciano Lopez v Richard Gasquet"/>
    <s v="ATP Eastbourne"/>
    <s v="Feliciano Lopez 2-1 (Set Betting)"/>
    <n v="21"/>
    <s v="Set Betting"/>
    <n v="2"/>
    <s v="NO"/>
    <s v="ATP"/>
    <s v="Eastbourne"/>
    <n v="10"/>
    <n v="16"/>
    <n v="26"/>
    <s v="Lopez"/>
    <s v="Gasquet"/>
    <n v="10"/>
    <n v="16"/>
    <n v="21"/>
    <s v="Lopez"/>
    <n v="1"/>
    <s v="N/A"/>
    <s v="N/A"/>
    <s v="EastbourneLopezGasquet"/>
    <n v="1442"/>
    <e v="#N/A"/>
    <s v="Lopez"/>
    <n v="1"/>
    <n v="4"/>
    <n v="34"/>
    <b v="1"/>
    <s v="Lopez"/>
    <b v="1"/>
    <s v="N/A"/>
    <s v="N/A"/>
    <s v="Win"/>
    <n v="2"/>
    <n v="4"/>
    <n v="4"/>
    <n v="51.035461760461757"/>
    <x v="3"/>
  </r>
  <r>
    <d v="2014-06-25T00:00:00"/>
    <s v="Petra Kvitova v Mona Barthel "/>
    <s v="Wimbledon 2014 Women's Singles "/>
    <s v="Petran Kvitova 2-1 (Set Betting)"/>
    <s v="11/4 "/>
    <s v="Petra Kvitova v Mona Barthel"/>
    <s v="Wimbledon 2014 Women's Singles"/>
    <s v="Petran Kvitova 2-1 (Set Betting)"/>
    <n v="20"/>
    <s v="Set Betting"/>
    <n v="2"/>
    <s v="London"/>
    <s v="WTA"/>
    <s v="London"/>
    <n v="6"/>
    <n v="14"/>
    <n v="21"/>
    <s v="Kvitova"/>
    <s v="Barthel"/>
    <n v="7"/>
    <n v="15"/>
    <n v="20"/>
    <s v="Kvitova"/>
    <n v="1"/>
    <s v="N/A"/>
    <s v="N/A"/>
    <s v="LondonKvitovaBarthel"/>
    <n v="1464"/>
    <e v="#N/A"/>
    <s v="Kvitova"/>
    <n v="2"/>
    <n v="10"/>
    <n v="14"/>
    <b v="0"/>
    <s v="Kvitova"/>
    <b v="1"/>
    <s v="N/A"/>
    <s v="N/A"/>
    <s v="Win"/>
    <n v="3"/>
    <n v="2.75"/>
    <n v="2.75"/>
    <n v="53.785461760461757"/>
    <x v="3"/>
  </r>
  <r>
    <d v="2014-06-26T00:00:00"/>
    <s v="Rafael Nadal v Lukas Rosol"/>
    <s v="Wimbledon 2014"/>
    <s v="Rafael Nadal 3-1 (Set Betting) "/>
    <s v="11/4 "/>
    <s v="Rafael Nadal v Lukas Rosol"/>
    <s v="Wimbledon 2014"/>
    <s v="Rafael Nadal 3-1 (Set Betting)"/>
    <n v="18"/>
    <s v="Set Betting"/>
    <n v="2"/>
    <s v="London"/>
    <s v="ATP"/>
    <s v="London"/>
    <n v="7"/>
    <n v="13"/>
    <n v="21"/>
    <s v="Nadal"/>
    <s v="Rosol"/>
    <n v="7"/>
    <n v="13"/>
    <n v="18"/>
    <s v="Nadal"/>
    <n v="2"/>
    <s v="N/A"/>
    <s v="N/A"/>
    <s v="LondonNadalRosol"/>
    <n v="1560"/>
    <e v="#N/A"/>
    <s v="Nadal"/>
    <n v="2"/>
    <n v="3"/>
    <n v="43"/>
    <b v="1"/>
    <s v="Rosol"/>
    <b v="1"/>
    <s v="N/A"/>
    <s v="N/A"/>
    <s v="Win"/>
    <n v="3"/>
    <n v="2.75"/>
    <n v="2.75"/>
    <n v="56.535461760461757"/>
    <x v="3"/>
  </r>
  <r>
    <d v="2014-06-29T00:00:00"/>
    <s v="Tommy Robredo v Roger Federer"/>
    <s v="Wimbledon 2014"/>
    <s v="Roger Federer 3-0 (Set Betting) "/>
    <s v="4/9"/>
    <s v="Tommy Robredo v Roger Federer"/>
    <s v="Wimbledon 2014"/>
    <s v="Roger Federer 3-0 (Set Betting)"/>
    <n v="19"/>
    <s v="Set Betting"/>
    <n v="2"/>
    <s v="London"/>
    <s v="ATP"/>
    <s v="London"/>
    <n v="6"/>
    <n v="14"/>
    <n v="22"/>
    <s v="Robredo"/>
    <s v="Federer"/>
    <n v="6"/>
    <n v="14"/>
    <n v="19"/>
    <s v="Federer"/>
    <n v="3"/>
    <s v="N/A"/>
    <s v="N/A"/>
    <s v="LondonRobredoFederer"/>
    <e v="#N/A"/>
    <n v="1591"/>
    <s v="Federer"/>
    <n v="3"/>
    <n v="9"/>
    <n v="27"/>
    <b v="0"/>
    <s v="Federer"/>
    <b v="1"/>
    <s v="N/A"/>
    <s v="N/A"/>
    <s v="Loss"/>
    <n v="2"/>
    <n v="0.44444444444444442"/>
    <n v="-1"/>
    <n v="55.535461760461757"/>
    <x v="3"/>
  </r>
  <r>
    <d v="2014-06-30T00:00:00"/>
    <s v="Stanislas Wawrinka v Feliciano Lopez"/>
    <s v="Wimbledon 2014"/>
    <s v="Wawrinka 3-1 (Set Betting) "/>
    <s v="10/3"/>
    <s v="Stanislas Wawrinka v Feliciano Lopez"/>
    <s v="Wimbledon 2014"/>
    <s v="Wawrinka 3-1 (Set Betting)"/>
    <n v="14"/>
    <s v="Set Betting"/>
    <n v="2"/>
    <s v="London"/>
    <s v="ATP"/>
    <s v="London"/>
    <n v="10"/>
    <n v="19"/>
    <n v="31"/>
    <s v="Wawrinka"/>
    <s v="Lopez"/>
    <n v="9"/>
    <n v="9"/>
    <n v="14"/>
    <s v="Wawrinka"/>
    <n v="2"/>
    <s v="N/A"/>
    <s v="N/A"/>
    <s v="LondonWawrinkaLopez"/>
    <n v="1590"/>
    <e v="#N/A"/>
    <s v="Wawrinka"/>
    <n v="3"/>
    <n v="5"/>
    <n v="35"/>
    <b v="1"/>
    <s v="Wawrinka"/>
    <b v="1"/>
    <s v="N/A"/>
    <s v="N/A"/>
    <s v="Loss"/>
    <n v="3"/>
    <n v="3.3333333333333335"/>
    <n v="-1"/>
    <n v="54.535461760461757"/>
    <x v="3"/>
  </r>
  <r>
    <d v="2014-07-06T00:00:00"/>
    <s v="N/A"/>
    <s v="ATP Bastad"/>
    <s v="Pablo Cuevas (Outright Winner)"/>
    <s v="14/1 "/>
    <s v="N/A"/>
    <s v="ATP Bastad"/>
    <s v="Pablo Cuevas (Outright Winner)"/>
    <n v="14"/>
    <s v="Outright Winner"/>
    <n v="30"/>
    <s v="NO"/>
    <s v="ATP"/>
    <s v="Bastad"/>
    <n v="6"/>
    <n v="14"/>
    <n v="6"/>
    <s v="Cuevas "/>
    <s v=""/>
    <n v="6"/>
    <n v="13"/>
    <n v="14"/>
    <s v="Cuevas"/>
    <s v="N/A"/>
    <s v="N/A"/>
    <s v="N/A"/>
    <s v="BastadCuevas "/>
    <e v="#N/A"/>
    <e v="#N/A"/>
    <e v="#N/A"/>
    <e v="#N/A"/>
    <e v="#N/A"/>
    <e v="#N/A"/>
    <e v="#N/A"/>
    <e v="#N/A"/>
    <e v="#N/A"/>
    <n v="1627"/>
    <s v="Cuevas"/>
    <s v="Win"/>
    <n v="3"/>
    <n v="14"/>
    <n v="14"/>
    <n v="68.535461760461757"/>
    <x v="4"/>
  </r>
  <r>
    <d v="2014-07-20T00:00:00"/>
    <s v="N/A"/>
    <s v="ATP Gstaad"/>
    <s v="Garcia-Lopez (Outright Winner)"/>
    <s v="9/1"/>
    <s v="N/A"/>
    <s v="ATP Gstaad"/>
    <s v="Garcia-Lopez (Outright Winner)"/>
    <n v="14"/>
    <s v="Outright Winner"/>
    <n v="30"/>
    <s v="NO"/>
    <s v="ATP"/>
    <s v="Gstaad"/>
    <n v="13"/>
    <n v="14"/>
    <n v="13"/>
    <s v="Garcia-Lopez "/>
    <s v=""/>
    <n v="13"/>
    <n v="13"/>
    <n v="14"/>
    <s v="Garcia-Lopez"/>
    <s v="N/A"/>
    <s v="N/A"/>
    <s v="N/A"/>
    <s v="GstaadGarcia-Lopez "/>
    <e v="#N/A"/>
    <e v="#N/A"/>
    <e v="#N/A"/>
    <e v="#N/A"/>
    <e v="#N/A"/>
    <e v="#N/A"/>
    <e v="#N/A"/>
    <e v="#N/A"/>
    <e v="#N/A"/>
    <n v="1813"/>
    <s v="Andujar"/>
    <s v="Loss"/>
    <n v="2"/>
    <n v="9"/>
    <n v="-1"/>
    <n v="67.535461760461757"/>
    <x v="4"/>
  </r>
  <r>
    <d v="2014-07-23T00:00:00"/>
    <s v="Seppi v Cuevas "/>
    <s v="ATP Umag"/>
    <s v="Cuevas 2-0 (Set Betting)"/>
    <s v="7/4"/>
    <s v="Seppi v Cuevas"/>
    <s v="ATP Umag"/>
    <s v="Cuevas 2-0 (Set Betting)"/>
    <n v="12"/>
    <s v="Set Betting"/>
    <n v="2"/>
    <s v="NO"/>
    <s v="ATP"/>
    <s v="Umag"/>
    <n v="6"/>
    <n v="6"/>
    <n v="6"/>
    <s v="Seppi"/>
    <s v="Cuevas"/>
    <n v="7"/>
    <n v="7"/>
    <n v="12"/>
    <s v="Cuevas"/>
    <n v="2"/>
    <s v="N/A"/>
    <s v="N/A"/>
    <s v="UmagSeppiCuevas"/>
    <e v="#N/A"/>
    <n v="1830"/>
    <s v="Cuevas"/>
    <n v="2"/>
    <n v="8"/>
    <n v="16"/>
    <b v="0"/>
    <s v="Cuevas"/>
    <b v="1"/>
    <s v="N/A"/>
    <s v="N/A"/>
    <s v="Win"/>
    <n v="2"/>
    <n v="1.75"/>
    <n v="1.75"/>
    <n v="69.285461760461757"/>
    <x v="4"/>
  </r>
  <r>
    <d v="2014-07-23T00:00:00"/>
    <s v="Verdasco v Struff"/>
    <s v="ATP Gstaad"/>
    <s v="Fernando Verdasco 2-1 (Set Betting)"/>
    <s v="11/4 "/>
    <s v="Verdasco v Struff"/>
    <s v="ATP Gstaad"/>
    <s v="Fernando Verdasco 2-1 (Set Betting)"/>
    <n v="23"/>
    <s v="Set Betting"/>
    <n v="2"/>
    <s v="NO"/>
    <s v="ATP"/>
    <s v="Gstaad"/>
    <n v="9"/>
    <n v="9"/>
    <n v="9"/>
    <s v="Verdasco"/>
    <s v="Struff"/>
    <n v="9"/>
    <n v="18"/>
    <n v="23"/>
    <s v="Verdasco"/>
    <n v="1"/>
    <s v="N/A"/>
    <s v="N/A"/>
    <s v="GstaadVerdascoStruff"/>
    <n v="1806"/>
    <e v="#N/A"/>
    <s v="Verdasco"/>
    <n v="1"/>
    <n v="1"/>
    <n v="31"/>
    <b v="1"/>
    <s v="Struff"/>
    <b v="1"/>
    <s v="N/A"/>
    <s v="N/A"/>
    <s v="Win"/>
    <n v="3"/>
    <n v="2.75"/>
    <n v="2.75"/>
    <n v="72.035461760461757"/>
    <x v="4"/>
  </r>
  <r>
    <d v="2014-07-25T00:00:00"/>
    <s v="Bellucci v Monaco "/>
    <s v="ATP Gstaad"/>
    <s v="Monaco 2-0 (Set Betting)"/>
    <s v="7/4 "/>
    <s v="Bellucci v Monaco"/>
    <s v="ATP Gstaad"/>
    <s v="Monaco 2-0 (Set Betting)"/>
    <n v="12"/>
    <s v="Set Betting"/>
    <n v="2"/>
    <s v="NO"/>
    <s v="ATP"/>
    <s v="Gstaad"/>
    <n v="9"/>
    <n v="9"/>
    <n v="9"/>
    <s v="Bellucci"/>
    <s v="Monaco"/>
    <n v="7"/>
    <n v="7"/>
    <n v="12"/>
    <s v="Monaco"/>
    <n v="2"/>
    <s v="N/A"/>
    <s v="N/A"/>
    <s v="GstaadBellucciMonaco"/>
    <e v="#N/A"/>
    <n v="1807"/>
    <s v="Monaco"/>
    <n v="2"/>
    <n v="6"/>
    <n v="20"/>
    <b v="1"/>
    <s v="Monaco"/>
    <b v="1"/>
    <s v="N/A"/>
    <s v="N/A"/>
    <s v="Win"/>
    <n v="2"/>
    <n v="1.75"/>
    <n v="1.75"/>
    <n v="73.785461760461757"/>
    <x v="4"/>
  </r>
  <r>
    <d v="2014-07-26T00:00:00"/>
    <s v="Andujar v Granollers"/>
    <s v="ATP Gstaad"/>
    <s v="Andujar 2-0 (Set Betting)"/>
    <s v="5/2 "/>
    <s v="Andujar v Granollers"/>
    <s v="ATP Gstaad"/>
    <s v="Andujar 2-0 (Set Betting)"/>
    <n v="13"/>
    <s v="Set Betting"/>
    <n v="2"/>
    <s v="NO"/>
    <s v="ATP"/>
    <s v="Gstaad"/>
    <n v="8"/>
    <n v="8"/>
    <n v="8"/>
    <s v="Andujar"/>
    <s v="Granollers"/>
    <n v="8"/>
    <n v="8"/>
    <n v="13"/>
    <s v="Andujar"/>
    <n v="2"/>
    <s v="N/A"/>
    <s v="N/A"/>
    <s v="GstaadAndujarGranollers"/>
    <n v="1809"/>
    <e v="#N/A"/>
    <s v="Andujar"/>
    <n v="2"/>
    <n v="5"/>
    <n v="21"/>
    <b v="0"/>
    <s v="Andujar"/>
    <b v="1"/>
    <s v="N/A"/>
    <s v="N/A"/>
    <s v="Win"/>
    <n v="2"/>
    <n v="2.5"/>
    <n v="2.5"/>
    <n v="76.285461760461757"/>
    <x v="4"/>
  </r>
  <r>
    <d v="2014-07-26T00:00:00"/>
    <s v="Dudi Sela v Vasek Pospisil"/>
    <s v="ATP Atlanta"/>
    <s v="Sela (Match Winner)"/>
    <s v="11/10"/>
    <s v="Dudi Sela v Vasek Pospisil"/>
    <s v="ATP Atlanta"/>
    <s v="Sela (Match Winner)"/>
    <n v="6"/>
    <s v="Match Winner"/>
    <n v="1"/>
    <s v="NO"/>
    <s v="ATP"/>
    <s v="Atlanta"/>
    <n v="5"/>
    <n v="10"/>
    <n v="18"/>
    <s v="Sela"/>
    <s v="Pospisil"/>
    <n v="5"/>
    <n v="5"/>
    <n v="6"/>
    <s v="Sela"/>
    <s v="N/A"/>
    <s v="N/A"/>
    <s v="N/A"/>
    <s v="AtlantaSelaPospisil"/>
    <n v="1783"/>
    <e v="#N/A"/>
    <s v="Sela"/>
    <n v="1"/>
    <n v="1"/>
    <n v="27"/>
    <b v="0"/>
    <s v="Sela"/>
    <b v="1"/>
    <s v="N/A"/>
    <s v="N/A"/>
    <s v="Win"/>
    <n v="3"/>
    <n v="1.1000000000000001"/>
    <n v="1.1000000000000001"/>
    <n v="77.385461760461752"/>
    <x v="4"/>
  </r>
  <r>
    <d v="2014-07-26T00:00:00"/>
    <s v="Ricardas Berankis v Kyle Edmund"/>
    <s v="Challenger Astana 2"/>
    <s v="Berankis (Match Winner)"/>
    <s v="8/11"/>
    <s v="Ricardas Berankis v Kyle Edmund"/>
    <s v="Challenger Astana 2"/>
    <s v="Berankis (Match Winner)"/>
    <n v="10"/>
    <s v="Match Winner"/>
    <n v="1"/>
    <s v="NO"/>
    <s v="Challenger"/>
    <s v="Astana 2"/>
    <n v="9"/>
    <n v="18"/>
    <n v="25"/>
    <s v="Berankis"/>
    <s v="Edmund"/>
    <n v="9"/>
    <n v="9"/>
    <n v="10"/>
    <s v="Berankis"/>
    <s v="N/A"/>
    <s v="N/A"/>
    <s v="N/A"/>
    <s v="Astana 2BerankisEdmund"/>
    <e v="#N/A"/>
    <e v="#N/A"/>
    <s v="Berankis"/>
    <e v="#N/A"/>
    <e v="#N/A"/>
    <e v="#N/A"/>
    <e v="#N/A"/>
    <e v="#N/A"/>
    <b v="1"/>
    <s v="N/A"/>
    <s v="N/A"/>
    <s v="Win"/>
    <n v="2"/>
    <n v="0.72727272727272729"/>
    <n v="0.72727272727272729"/>
    <n v="78.112734487734485"/>
    <x v="4"/>
  </r>
  <r>
    <d v="2014-07-27T00:00:00"/>
    <s v="John Isner v Dudi Sela"/>
    <s v="ATP Atlanta"/>
    <s v="John Isner (Match Winner)"/>
    <s v="2/7 "/>
    <s v="John Isner v Dudi Sela"/>
    <s v="ATP Atlanta"/>
    <s v="John Isner (Match Winner)"/>
    <n v="12"/>
    <s v="Match Winner"/>
    <n v="1"/>
    <s v="NO"/>
    <s v="ATP"/>
    <s v="Atlanta"/>
    <n v="5"/>
    <n v="11"/>
    <n v="18"/>
    <s v="Isner"/>
    <s v="Sela"/>
    <n v="5"/>
    <n v="11"/>
    <n v="12"/>
    <s v="Isner"/>
    <s v="N/A"/>
    <s v="N/A"/>
    <s v="N/A"/>
    <s v="AtlantaIsnerSela"/>
    <n v="1786"/>
    <e v="#N/A"/>
    <s v="Isner"/>
    <n v="2"/>
    <n v="5"/>
    <n v="19"/>
    <b v="0"/>
    <s v="Isner"/>
    <b v="1"/>
    <s v="N/A"/>
    <s v="N/A"/>
    <s v="Win"/>
    <n v="2"/>
    <n v="0.2857142857142857"/>
    <n v="0.2857142857142857"/>
    <n v="78.398448773448777"/>
    <x v="4"/>
  </r>
  <r>
    <d v="2014-07-27T00:00:00"/>
    <s v="Fabio Fognini v Pablo Cuevas"/>
    <s v="ATP Umag"/>
    <s v="Pablo Cuevas (Match Winner)"/>
    <s v="27/20"/>
    <s v="Fabio Fognini v Pablo Cuevas"/>
    <s v="ATP Umag"/>
    <s v="Pablo Cuevas (Match Winner)"/>
    <n v="14"/>
    <s v="Match Winner"/>
    <n v="1"/>
    <s v="NO"/>
    <s v="ATP"/>
    <s v="Umag"/>
    <n v="6"/>
    <n v="14"/>
    <n v="22"/>
    <s v="Fognini"/>
    <s v="Cuevas"/>
    <n v="6"/>
    <n v="13"/>
    <n v="14"/>
    <s v="Cuevas"/>
    <s v="N/A"/>
    <s v="N/A"/>
    <s v="N/A"/>
    <s v="UmagFogniniCuevas"/>
    <e v="#N/A"/>
    <n v="1838"/>
    <s v="Cuevas"/>
    <n v="2"/>
    <n v="5"/>
    <n v="19"/>
    <b v="0"/>
    <s v="Cuevas"/>
    <b v="1"/>
    <s v="N/A"/>
    <s v="N/A"/>
    <s v="Win"/>
    <n v="3"/>
    <n v="1.35"/>
    <n v="1.35"/>
    <n v="79.748448773448771"/>
    <x v="4"/>
  </r>
  <r>
    <d v="2014-07-27T00:00:00"/>
    <s v="Marin Cilic v Tommy Robredo"/>
    <s v="ATP Umag"/>
    <s v="Marin Cilic -3 (Games Handicap)"/>
    <s v="1/1"/>
    <s v="Marin Cilic v Tommy Robredo"/>
    <s v="ATP Umag"/>
    <s v="Marin Cilic -3 (Games Handicap)"/>
    <n v="16"/>
    <s v="Games Handicap"/>
    <n v="4"/>
    <s v="NO"/>
    <s v="ATP"/>
    <s v="Umag"/>
    <n v="6"/>
    <n v="12"/>
    <n v="20"/>
    <s v="Cilic"/>
    <s v="Robredo"/>
    <n v="6"/>
    <n v="12"/>
    <n v="16"/>
    <s v="Cilic"/>
    <s v="N/A"/>
    <n v="-3"/>
    <s v="N/A"/>
    <s v="UmagCilicRobredo"/>
    <e v="#N/A"/>
    <n v="1839"/>
    <s v="Robredo"/>
    <n v="2"/>
    <n v="4"/>
    <n v="22"/>
    <b v="1"/>
    <s v="Robredo"/>
    <b v="0"/>
    <s v="N/A"/>
    <s v="N/A"/>
    <s v="Win"/>
    <n v="2"/>
    <n v="1"/>
    <n v="1"/>
    <n v="80.748448773448771"/>
    <x v="4"/>
  </r>
  <r>
    <d v="2014-07-28T00:00:00"/>
    <s v="Svetlana Kuznetsova v Polana Hercog"/>
    <s v="WTA Washington"/>
    <s v="Kuznetsova -2.5 (Games Handicap)"/>
    <s v="4/7 "/>
    <s v="Svetlana Kuznetsova v Polana Hercog"/>
    <s v="WTA Washington"/>
    <s v="Kuznetsova -2.5 (Games Handicap)"/>
    <n v="17"/>
    <s v="Games Handicap"/>
    <n v="4"/>
    <s v="NO"/>
    <s v="WTA"/>
    <s v="Washington"/>
    <n v="9"/>
    <n v="20"/>
    <n v="29"/>
    <s v="Kuznetsova"/>
    <s v="Hercog"/>
    <n v="11"/>
    <n v="11"/>
    <n v="17"/>
    <s v="Kuznetsova"/>
    <s v="N/A"/>
    <n v="-2.5"/>
    <s v="N/A"/>
    <s v="WashingtonKuznetsovaHercog"/>
    <n v="1704"/>
    <e v="#N/A"/>
    <s v="Kuznetsova"/>
    <n v="2"/>
    <n v="7"/>
    <n v="17"/>
    <b v="0"/>
    <s v="Kuznetsova"/>
    <b v="1"/>
    <s v="N/A"/>
    <s v="N/A"/>
    <s v="Win"/>
    <n v="2"/>
    <n v="0.5714285714285714"/>
    <n v="0.5714285714285714"/>
    <n v="81.319877344877341"/>
    <x v="4"/>
  </r>
  <r>
    <d v="2014-07-28T00:00:00"/>
    <s v="Kurumi Nara v Madison Keys"/>
    <s v="WTA Washington"/>
    <s v="Madison Keys -4.5 (Games Handicap)"/>
    <s v="10/11"/>
    <s v="Kurumi Nara v Madison Keys"/>
    <s v="WTA Washington"/>
    <s v="Madison Keys -4.5 (Games Handicap)"/>
    <n v="19"/>
    <s v="Games Handicap"/>
    <n v="4"/>
    <s v="NO"/>
    <s v="WTA"/>
    <s v="Washington"/>
    <n v="7"/>
    <n v="12"/>
    <n v="22"/>
    <s v="Nara"/>
    <s v="Keys"/>
    <n v="8"/>
    <n v="13"/>
    <n v="19"/>
    <s v="Keys"/>
    <s v="N/A"/>
    <n v="-4.5"/>
    <s v="N/A"/>
    <s v="WashingtonNaraKeys"/>
    <n v="1709"/>
    <e v="#N/A"/>
    <s v="Nara"/>
    <n v="2"/>
    <n v="5"/>
    <n v="21"/>
    <b v="0"/>
    <s v="Nara"/>
    <b v="0"/>
    <s v="N/A"/>
    <s v="N/A"/>
    <s v="Win"/>
    <n v="3"/>
    <n v="0.90909090909090906"/>
    <n v="0.90909090909090906"/>
    <n v="82.228968253968247"/>
    <x v="4"/>
  </r>
  <r>
    <d v="2014-07-29T00:00:00"/>
    <s v="Vesely v Thiem"/>
    <s v="ATP Kitzbuhel"/>
    <s v="Vesely (Match Winner)"/>
    <s v="6/5"/>
    <s v="Vesely v Thiem"/>
    <s v="ATP Kitzbuhel"/>
    <s v="Vesely (Match Winner)"/>
    <n v="8"/>
    <s v="Match Winner"/>
    <n v="1"/>
    <s v="NO"/>
    <s v="ATP"/>
    <s v="Kitzbuhel"/>
    <n v="7"/>
    <n v="7"/>
    <n v="7"/>
    <s v="Vesely"/>
    <s v="Thiem"/>
    <n v="7"/>
    <n v="7"/>
    <n v="8"/>
    <s v="Vesely"/>
    <s v="N/A"/>
    <s v="N/A"/>
    <s v="N/A"/>
    <s v="KitzbuhelVeselyThiem"/>
    <e v="#N/A"/>
    <n v="1859"/>
    <s v="Thiem"/>
    <n v="2"/>
    <n v="4"/>
    <n v="22"/>
    <b v="1"/>
    <s v="Thiem"/>
    <b v="0"/>
    <s v="N/A"/>
    <s v="N/A"/>
    <s v="Loss"/>
    <n v="2"/>
    <n v="1.2"/>
    <n v="-1"/>
    <n v="81.228968253968247"/>
    <x v="4"/>
  </r>
  <r>
    <d v="2014-07-29T00:00:00"/>
    <s v="Monaco v Golubev"/>
    <s v="ATP Kitzbuhel"/>
    <s v="Monaco -3.5 (Games Handicap)"/>
    <s v="5/4 "/>
    <s v="Monaco v Golubev"/>
    <s v="ATP Kitzbuhel"/>
    <s v="Monaco -3.5 (Games Handicap)"/>
    <n v="13"/>
    <s v="Games Handicap"/>
    <n v="4"/>
    <s v="NO"/>
    <s v="ATP"/>
    <s v="Kitzbuhel"/>
    <n v="7"/>
    <n v="7"/>
    <n v="7"/>
    <s v="Monaco"/>
    <s v="Golubev"/>
    <n v="7"/>
    <n v="7"/>
    <n v="13"/>
    <s v="Monaco"/>
    <s v="N/A"/>
    <n v="-3.5"/>
    <s v="N/A"/>
    <s v="KitzbuhelMonacoGolubev"/>
    <n v="1850"/>
    <e v="#N/A"/>
    <s v="Monaco"/>
    <n v="1"/>
    <n v="3"/>
    <n v="21"/>
    <b v="0"/>
    <s v="Golubev"/>
    <b v="1"/>
    <s v="N/A"/>
    <s v="N/A"/>
    <s v="Loss"/>
    <n v="2"/>
    <n v="1.25"/>
    <n v="-1"/>
    <n v="80.228968253968247"/>
    <x v="4"/>
  </r>
  <r>
    <d v="2014-07-29T00:00:00"/>
    <s v="Sock v Berrer"/>
    <s v="ATP Washington"/>
    <s v="Sock -3.5 (Games Handicap)"/>
    <s v="4/5"/>
    <s v="Sock v Berrer"/>
    <s v="ATP Washington"/>
    <s v="Sock -3.5 (Games Handicap)"/>
    <n v="11"/>
    <s v="Games Handicap"/>
    <n v="4"/>
    <s v="NO"/>
    <s v="ATP"/>
    <s v="Washington"/>
    <n v="5"/>
    <n v="5"/>
    <n v="5"/>
    <s v="Sock"/>
    <s v="Berrer"/>
    <n v="5"/>
    <n v="5"/>
    <n v="11"/>
    <s v="Sock"/>
    <s v="N/A"/>
    <n v="-3.5"/>
    <s v="N/A"/>
    <s v="WashingtonSockBerrer"/>
    <n v="1882"/>
    <e v="#N/A"/>
    <s v="Sock"/>
    <n v="2"/>
    <n v="3"/>
    <n v="23"/>
    <b v="1"/>
    <s v="Sock"/>
    <b v="1"/>
    <s v="N/A"/>
    <s v="N/A"/>
    <s v="Loss"/>
    <n v="2"/>
    <n v="0.8"/>
    <n v="-1"/>
    <n v="79.228968253968247"/>
    <x v="4"/>
  </r>
  <r>
    <d v="2014-07-29T00:00:00"/>
    <s v="Lorenzi v Haase"/>
    <s v="ATP Kitzbuhel"/>
    <s v="Haase -3.5 (Games Handicap)"/>
    <s v="5/6 "/>
    <s v="Lorenzi v Haase"/>
    <s v="ATP Kitzbuhel"/>
    <s v="Haase -3.5 (Games Handicap)"/>
    <n v="12"/>
    <s v="Games Handicap"/>
    <n v="4"/>
    <s v="NO"/>
    <s v="ATP"/>
    <s v="Kitzbuhel"/>
    <n v="8"/>
    <n v="8"/>
    <n v="8"/>
    <s v="Lorenzi"/>
    <s v="Haase"/>
    <n v="6"/>
    <n v="6"/>
    <n v="12"/>
    <s v="Haase"/>
    <s v="N/A"/>
    <n v="-3.5"/>
    <s v="N/A"/>
    <s v="KitzbuhelLorenziHaase"/>
    <n v="1849"/>
    <e v="#N/A"/>
    <s v="Lorenzi"/>
    <n v="2"/>
    <n v="7"/>
    <n v="17"/>
    <b v="0"/>
    <s v="Lorenzi"/>
    <b v="0"/>
    <s v="N/A"/>
    <s v="N/A"/>
    <s v="Win"/>
    <n v="2"/>
    <n v="0.83333333333333337"/>
    <n v="0.83333333333333337"/>
    <n v="80.062301587301576"/>
    <x v="4"/>
  </r>
  <r>
    <d v="2014-07-30T00:00:00"/>
    <s v="n/a"/>
    <s v="ATP Atlanta"/>
    <s v="John Isner (Outright Winner)"/>
    <s v="5/2"/>
    <s v="n/a"/>
    <s v="ATP Atlanta"/>
    <s v="John Isner (Outright Winner)"/>
    <n v="12"/>
    <s v="Outright Winner"/>
    <n v="30"/>
    <s v="NO"/>
    <s v="ATP"/>
    <s v="Atlanta"/>
    <n v="5"/>
    <n v="12"/>
    <n v="5"/>
    <s v="Isner "/>
    <s v=""/>
    <n v="5"/>
    <n v="11"/>
    <n v="12"/>
    <s v="Isner"/>
    <s v="N/A"/>
    <s v="N/A"/>
    <s v="N/A"/>
    <s v="AtlantaIsner "/>
    <e v="#N/A"/>
    <e v="#N/A"/>
    <e v="#N/A"/>
    <e v="#N/A"/>
    <e v="#N/A"/>
    <e v="#N/A"/>
    <e v="#N/A"/>
    <e v="#N/A"/>
    <e v="#N/A"/>
    <n v="1786"/>
    <s v="Isner"/>
    <s v="Win"/>
    <n v="2"/>
    <n v="2.5"/>
    <n v="2.5"/>
    <n v="82.562301587301576"/>
    <x v="4"/>
  </r>
  <r>
    <d v="2014-07-29T00:00:00"/>
    <s v="Cuevas v Robredo "/>
    <s v="ATP Umag"/>
    <s v="Cuevas (Match Winner)"/>
    <s v="7/4"/>
    <s v="Cuevas v Robredo"/>
    <s v="ATP Umag"/>
    <s v="Cuevas (Match Winner)"/>
    <n v="8"/>
    <s v="Match Winner"/>
    <n v="1"/>
    <s v="NO"/>
    <s v="ATP"/>
    <s v="Umag"/>
    <n v="7"/>
    <n v="7"/>
    <n v="7"/>
    <s v="Cuevas"/>
    <s v="Robredo"/>
    <n v="7"/>
    <n v="7"/>
    <n v="8"/>
    <s v="Cuevas"/>
    <s v="N/A"/>
    <s v="N/A"/>
    <s v="N/A"/>
    <s v="UmagCuevasRobredo"/>
    <n v="1840"/>
    <e v="#N/A"/>
    <s v="Cuevas"/>
    <n v="2"/>
    <n v="5"/>
    <n v="19"/>
    <b v="0"/>
    <s v="Cuevas"/>
    <b v="1"/>
    <s v="N/A"/>
    <s v="N/A"/>
    <s v="Win"/>
    <n v="2"/>
    <n v="1.75"/>
    <n v="1.75"/>
    <n v="84.312301587301576"/>
    <x v="4"/>
  </r>
  <r>
    <d v="2014-07-27T00:00:00"/>
    <s v="Isner v Sela"/>
    <s v="ATP Atlanta"/>
    <s v="Isner (Match Winner) "/>
    <s v="2/7"/>
    <s v="Isner v Sela"/>
    <s v="ATP Atlanta"/>
    <s v="Isner (Match Winner)"/>
    <n v="7"/>
    <s v="Match Winner"/>
    <n v="1"/>
    <s v="NO"/>
    <s v="ATP"/>
    <s v="Atlanta"/>
    <n v="6"/>
    <n v="6"/>
    <n v="6"/>
    <s v="Isner"/>
    <s v="Sela"/>
    <n v="6"/>
    <n v="6"/>
    <n v="7"/>
    <s v="Isner"/>
    <s v="N/A"/>
    <s v="N/A"/>
    <s v="N/A"/>
    <s v="AtlantaIsnerSela"/>
    <n v="1786"/>
    <e v="#N/A"/>
    <s v="Isner"/>
    <n v="2"/>
    <n v="5"/>
    <n v="19"/>
    <b v="0"/>
    <s v="Isner"/>
    <b v="1"/>
    <s v="N/A"/>
    <s v="N/A"/>
    <s v="Win"/>
    <n v="2"/>
    <n v="0.2857142857142857"/>
    <n v="0.2857142857142857"/>
    <n v="84.598015873015868"/>
    <x v="4"/>
  </r>
  <r>
    <d v="2014-07-29T00:00:00"/>
    <s v="Kohlschreiber v Goffin"/>
    <s v="ATP Kitzbuhel"/>
    <s v="Kohlschreiber -1.5 (Set Handicap)"/>
    <s v="11/8 "/>
    <s v="Kohlschreiber v Goffin"/>
    <s v="ATP Kitzbuhel"/>
    <s v="Kohlschreiber -1.5 (Set Handicap)"/>
    <n v="20"/>
    <s v="Set Handicap"/>
    <n v="3"/>
    <s v="NO"/>
    <s v="ATP"/>
    <s v="Kitzbuhel"/>
    <n v="14"/>
    <n v="14"/>
    <n v="14"/>
    <s v="Kohlschreiber"/>
    <s v="Goffin"/>
    <n v="14"/>
    <n v="14"/>
    <n v="20"/>
    <s v="Kohlschreiber"/>
    <n v="-1.5"/>
    <s v="N/A"/>
    <s v="N/A"/>
    <s v="KitzbuhelKohlschreiberGoffin"/>
    <e v="#N/A"/>
    <n v="1855"/>
    <s v="Goffin"/>
    <n v="2"/>
    <n v="5"/>
    <n v="21"/>
    <b v="0"/>
    <s v="Goffin"/>
    <b v="0"/>
    <s v="N/A"/>
    <s v="N/A"/>
    <s v="Loss"/>
    <n v="3"/>
    <n v="1.375"/>
    <n v="-1"/>
    <n v="83.598015873015868"/>
    <x v="4"/>
  </r>
  <r>
    <d v="2014-07-29T00:00:00"/>
    <s v="Ramos v Gonzalez"/>
    <s v="ATP Kitzbuhel"/>
    <s v="Ramos -1.5 (Games Handicap)"/>
    <s v="11/10"/>
    <s v="Ramos v Gonzalez"/>
    <s v="ATP Kitzbuhel"/>
    <s v="Ramos -1.5 (Games Handicap)"/>
    <n v="12"/>
    <s v="Games Handicap"/>
    <n v="4"/>
    <s v="NO"/>
    <s v="ATP"/>
    <s v="Kitzbuhel"/>
    <n v="6"/>
    <n v="6"/>
    <n v="6"/>
    <s v="Ramos"/>
    <s v="Gonzalez"/>
    <n v="6"/>
    <n v="6"/>
    <n v="12"/>
    <s v="Ramos"/>
    <s v="N/A"/>
    <n v="-1.5"/>
    <s v="N/A"/>
    <s v="KitzbuhelRamosGonzalez"/>
    <e v="#N/A"/>
    <n v="1853"/>
    <s v="Gonzalez"/>
    <n v="2"/>
    <n v="4"/>
    <n v="20"/>
    <b v="0"/>
    <s v="Gonzalez"/>
    <b v="0"/>
    <s v="N/A"/>
    <s v="N/A"/>
    <s v="Win"/>
    <n v="3"/>
    <n v="1.1000000000000001"/>
    <n v="1.1000000000000001"/>
    <n v="84.698015873015862"/>
    <x v="4"/>
  </r>
  <r>
    <d v="2014-07-30T00:00:00"/>
    <s v="Monaco v Nieminen"/>
    <s v="ATP Kitzbuhel"/>
    <s v="Nieminem (Match Winner)"/>
    <s v="7/4"/>
    <s v="Monaco v Nieminen"/>
    <s v="ATP Kitzbuhel"/>
    <s v="Nieminem (Match Winner)"/>
    <n v="10"/>
    <s v="Match Winner"/>
    <n v="1"/>
    <s v="NO"/>
    <s v="ATP"/>
    <s v="Kitzbuhel"/>
    <n v="7"/>
    <n v="7"/>
    <n v="7"/>
    <s v="Monaco"/>
    <s v="Nieminen"/>
    <n v="9"/>
    <n v="9"/>
    <n v="10"/>
    <s v="Nieminem"/>
    <s v="N/A"/>
    <s v="N/A"/>
    <s v="N/A"/>
    <s v="KitzbuhelMonacoNieminen"/>
    <n v="1857"/>
    <e v="#N/A"/>
    <s v="Monaco"/>
    <n v="2"/>
    <n v="5"/>
    <n v="19"/>
    <b v="0"/>
    <s v="Monaco"/>
    <b v="0"/>
    <s v="N/A"/>
    <s v="N/A"/>
    <s v="Loss"/>
    <n v="2"/>
    <n v="1.75"/>
    <n v="-1"/>
    <n v="83.698015873015862"/>
    <x v="4"/>
  </r>
  <r>
    <d v="2014-07-30T00:00:00"/>
    <s v="Lorenzi v Andujar"/>
    <s v="ATP Kitzbuhel"/>
    <s v="Andujar -2.5 (Games Handicap)"/>
    <s v="4/5"/>
    <s v="Lorenzi v Andujar"/>
    <s v="ATP Kitzbuhel"/>
    <s v="Andujar -2.5 (Games Handicap)"/>
    <n v="14"/>
    <s v="Games Handicap"/>
    <n v="4"/>
    <s v="NO"/>
    <s v="ATP"/>
    <s v="Kitzbuhel"/>
    <n v="8"/>
    <n v="8"/>
    <n v="8"/>
    <s v="Lorenzi"/>
    <s v="Andujar"/>
    <n v="8"/>
    <n v="8"/>
    <n v="14"/>
    <s v="Andujar"/>
    <s v="N/A"/>
    <n v="-2.5"/>
    <s v="N/A"/>
    <s v="KitzbuhelLorenziAndujar"/>
    <n v="1856"/>
    <e v="#N/A"/>
    <s v="Lorenzi"/>
    <n v="2"/>
    <n v="10"/>
    <n v="14"/>
    <b v="0"/>
    <s v="Lorenzi"/>
    <b v="0"/>
    <s v="N/A"/>
    <s v="N/A"/>
    <s v="Win"/>
    <n v="2"/>
    <n v="0.8"/>
    <n v="0.8"/>
    <n v="84.498015873015859"/>
    <x v="4"/>
  </r>
  <r>
    <d v="2014-07-30T00:00:00"/>
    <s v="Berdych v Ginepri"/>
    <s v="ATP Washington"/>
    <s v="Berdych -1.5 (Set Handicap)"/>
    <s v="3/10"/>
    <s v="Berdych v Ginepri"/>
    <s v="ATP Washington"/>
    <s v="Berdych -1.5 (Set Handicap)"/>
    <n v="14"/>
    <s v="Set Handicap"/>
    <n v="3"/>
    <s v="NO"/>
    <s v="ATP"/>
    <s v="Washington"/>
    <n v="8"/>
    <n v="8"/>
    <n v="8"/>
    <s v="Berdych"/>
    <s v="Ginepri"/>
    <n v="8"/>
    <n v="8"/>
    <n v="14"/>
    <s v="Berdych"/>
    <n v="-1.5"/>
    <s v="N/A"/>
    <s v="N/A"/>
    <s v="WashingtonBerdychGinepri"/>
    <n v="1898"/>
    <e v="#N/A"/>
    <s v="Berdych"/>
    <n v="2"/>
    <n v="7"/>
    <n v="17"/>
    <b v="0"/>
    <s v="Berdych"/>
    <b v="1"/>
    <s v="N/A"/>
    <s v="N/A"/>
    <s v="Win"/>
    <n v="2"/>
    <n v="0.3"/>
    <n v="0.3"/>
    <n v="84.798015873015856"/>
    <x v="4"/>
  </r>
  <r>
    <d v="2014-07-30T00:00:00"/>
    <s v="Sock v Raonic"/>
    <s v="ATP Washington"/>
    <s v="Sock (To win a set Yes)"/>
    <s v="11/10"/>
    <s v="Sock v Raonic"/>
    <s v="ATP Washington"/>
    <s v="Sock (To win a set Yes)"/>
    <n v="6"/>
    <s v="To win a set Yes"/>
    <n v="11"/>
    <s v="NO"/>
    <s v="ATP"/>
    <s v="Washington"/>
    <n v="5"/>
    <n v="5"/>
    <n v="5"/>
    <s v="Sock"/>
    <s v="Raonic"/>
    <n v="5"/>
    <n v="5"/>
    <n v="6"/>
    <s v="Sock"/>
    <s v="N/A"/>
    <s v="N/A"/>
    <s v="N/A"/>
    <s v="WashingtonSockRaonic"/>
    <e v="#N/A"/>
    <n v="1896"/>
    <s v="Raonic"/>
    <n v="2"/>
    <n v="2"/>
    <n v="26"/>
    <b v="1"/>
    <s v="Raonic"/>
    <b v="0"/>
    <s v="N/A"/>
    <s v="N/A"/>
    <s v="Loss"/>
    <n v="3"/>
    <n v="1.1000000000000001"/>
    <n v="-1"/>
    <n v="83.798015873015856"/>
    <x v="4"/>
  </r>
  <r>
    <d v="2014-07-30T00:00:00"/>
    <s v="Ram v Pospisil"/>
    <s v="ATP Washington"/>
    <s v="Pospisil -3.5 (Games Handicap)"/>
    <s v="11/10"/>
    <s v="Ram v Pospisil"/>
    <s v="ATP Washington"/>
    <s v="Pospisil -3.5 (Games Handicap)"/>
    <n v="15"/>
    <s v="Games Handicap"/>
    <n v="4"/>
    <s v="NO"/>
    <s v="ATP"/>
    <s v="Washington"/>
    <n v="4"/>
    <n v="4"/>
    <n v="4"/>
    <s v="Ram"/>
    <s v="Pospisil"/>
    <n v="9"/>
    <n v="9"/>
    <n v="15"/>
    <s v="Pospisil"/>
    <s v="N/A"/>
    <n v="-3.5"/>
    <s v="N/A"/>
    <s v="WashingtonRamPospisil"/>
    <e v="#N/A"/>
    <n v="1897"/>
    <s v="Pospisil"/>
    <n v="2"/>
    <n v="7"/>
    <n v="19"/>
    <b v="1"/>
    <s v="Pospisil"/>
    <b v="1"/>
    <s v="N/A"/>
    <s v="N/A"/>
    <s v="Win"/>
    <n v="3"/>
    <n v="1.1000000000000001"/>
    <n v="1.1000000000000001"/>
    <n v="84.898015873015851"/>
    <x v="4"/>
  </r>
  <r>
    <d v="2014-07-31T00:00:00"/>
    <s v="King v McHale"/>
    <s v="WTA Washington"/>
    <s v="McHale -1.5 (Set Handicap)"/>
    <s v="6/5"/>
    <s v="King v McHale"/>
    <s v="WTA Washington"/>
    <s v="McHale -1.5 (Set Handicap)"/>
    <n v="13"/>
    <s v="Set Handicap"/>
    <n v="3"/>
    <s v="NO"/>
    <s v="WTA"/>
    <s v="Washington"/>
    <n v="5"/>
    <n v="5"/>
    <n v="5"/>
    <s v="King"/>
    <s v="McHale"/>
    <n v="7"/>
    <n v="7"/>
    <n v="13"/>
    <s v="McHale"/>
    <n v="-1.5"/>
    <s v="N/A"/>
    <s v="N/A"/>
    <s v="WashingtonKingMcHale"/>
    <n v="1726"/>
    <e v="#N/A"/>
    <s v="King"/>
    <n v="2"/>
    <n v="8"/>
    <n v="16"/>
    <b v="0"/>
    <s v="King"/>
    <b v="0"/>
    <s v="N/A"/>
    <s v="N/A"/>
    <s v="Loss"/>
    <n v="2"/>
    <n v="1.2"/>
    <n v="-1"/>
    <n v="83.898015873015851"/>
    <x v="4"/>
  </r>
  <r>
    <d v="2014-07-31T00:00:00"/>
    <s v="Granollers v Schwartzman"/>
    <s v="ATP Kitzbuhel"/>
    <s v="Granollers (Match Winner)"/>
    <s v="4/7"/>
    <s v="Granollers v Schwartzman"/>
    <s v="ATP Kitzbuhel"/>
    <s v="Granollers (Match Winner)"/>
    <n v="12"/>
    <s v="Match Winner"/>
    <n v="1"/>
    <s v="NO"/>
    <s v="ATP"/>
    <s v="Kitzbuhel"/>
    <n v="11"/>
    <n v="11"/>
    <n v="11"/>
    <s v="Granollers"/>
    <s v="Schwartzman"/>
    <n v="11"/>
    <n v="11"/>
    <n v="12"/>
    <s v="Granollers"/>
    <s v="N/A"/>
    <s v="N/A"/>
    <s v="N/A"/>
    <s v="KitzbuhelGranollersSchwartzman"/>
    <n v="1860"/>
    <e v="#N/A"/>
    <s v="Granollers"/>
    <n v="2"/>
    <n v="5"/>
    <n v="19"/>
    <b v="0"/>
    <s v="Granollers"/>
    <b v="1"/>
    <s v="N/A"/>
    <s v="N/A"/>
    <s v="Win"/>
    <n v="2"/>
    <n v="0.5714285714285714"/>
    <n v="0.5714285714285714"/>
    <n v="84.46944444444442"/>
    <x v="4"/>
  </r>
  <r>
    <d v="2014-07-31T00:00:00"/>
    <s v="Rosol v Gonzalez "/>
    <s v="ATP Kitzbuhel"/>
    <s v="Rosol 2-0 (Set Betting)"/>
    <s v="6/4"/>
    <s v="Rosol v Gonzalez"/>
    <s v="ATP Kitzbuhel"/>
    <s v="Rosol 2-0 (Set Betting)"/>
    <n v="11"/>
    <s v="Set Betting"/>
    <n v="2"/>
    <s v="NO"/>
    <s v="ATP"/>
    <s v="Kitzbuhel"/>
    <n v="6"/>
    <n v="6"/>
    <n v="6"/>
    <s v="Rosol"/>
    <s v="Gonzalez"/>
    <n v="6"/>
    <n v="6"/>
    <n v="11"/>
    <s v="Rosol"/>
    <n v="2"/>
    <s v="N/A"/>
    <s v="N/A"/>
    <s v="KitzbuhelRosolGonzalez"/>
    <e v="#N/A"/>
    <n v="1861"/>
    <s v="Gonzalez"/>
    <n v="1"/>
    <n v="4"/>
    <n v="28"/>
    <b v="0"/>
    <s v="Gonzalez"/>
    <b v="1"/>
    <s v="N/A"/>
    <s v="N/A"/>
    <s v="Loss"/>
    <n v="2"/>
    <n v="1.5"/>
    <n v="-1"/>
    <n v="83.46944444444442"/>
    <x v="4"/>
  </r>
  <r>
    <d v="2014-07-31T00:00:00"/>
    <s v="Sela v Gasquet"/>
    <s v="ATP Washington"/>
    <s v="Sela +3.5 (Games Handicap)"/>
    <s v="5/6"/>
    <s v="Sela v Gasquet"/>
    <s v="ATP Washington"/>
    <s v="Sela +3.5 (Games Handicap)"/>
    <n v="11"/>
    <s v="Games Handicap"/>
    <n v="4"/>
    <s v="NO"/>
    <s v="ATP"/>
    <s v="Washington"/>
    <n v="5"/>
    <n v="5"/>
    <n v="5"/>
    <s v="Sela"/>
    <s v="Gasquet"/>
    <n v="5"/>
    <n v="5"/>
    <n v="11"/>
    <s v="Sela"/>
    <s v="N/A"/>
    <n v="3.5"/>
    <s v="N/A"/>
    <s v="WashingtonSelaGasquet"/>
    <e v="#N/A"/>
    <n v="1899"/>
    <s v="Gasquet"/>
    <n v="2"/>
    <n v="7"/>
    <n v="17"/>
    <b v="0"/>
    <s v="Gasquet"/>
    <b v="0"/>
    <s v="N/A"/>
    <s v="N/A"/>
    <s v="Win"/>
    <n v="2"/>
    <n v="0.83333333333333337"/>
    <n v="0.83333333333333337"/>
    <n v="84.302777777777749"/>
    <x v="4"/>
  </r>
  <r>
    <d v="2014-07-31T00:00:00"/>
    <s v="Anderson v Jaziri"/>
    <s v="ATP Washington"/>
    <s v="Anderson 2-0 (Set Betting)"/>
    <s v="8/15"/>
    <s v="Anderson v Jaziri"/>
    <s v="ATP Washington"/>
    <s v="Anderson 2-0 (Set Betting)"/>
    <n v="14"/>
    <s v="Set Betting"/>
    <n v="2"/>
    <s v="NO"/>
    <s v="ATP"/>
    <s v="Washington"/>
    <n v="9"/>
    <n v="9"/>
    <n v="9"/>
    <s v="Anderson"/>
    <s v="Jaziri"/>
    <n v="9"/>
    <n v="9"/>
    <n v="14"/>
    <s v="Anderson"/>
    <n v="2"/>
    <s v="N/A"/>
    <s v="N/A"/>
    <s v="WashingtonAndersonJaziri"/>
    <n v="1901"/>
    <e v="#N/A"/>
    <s v="Anderson"/>
    <n v="2"/>
    <n v="5"/>
    <n v="19"/>
    <b v="0"/>
    <s v="Anderson"/>
    <b v="1"/>
    <s v="N/A"/>
    <s v="N/A"/>
    <s v="Win"/>
    <n v="2"/>
    <n v="0.53333333333333333"/>
    <n v="0.53333333333333333"/>
    <n v="84.83611111111108"/>
    <x v="4"/>
  </r>
  <r>
    <d v="2014-07-31T00:00:00"/>
    <s v="Klein v Bozoljac"/>
    <s v="Challenger Tour 2014"/>
    <s v="Klein (Match Winner)"/>
    <s v="15/8"/>
    <s v="Klein v Bozoljac"/>
    <s v="Challenger Tour 2014"/>
    <s v="Klein (Match Winner)"/>
    <n v="7"/>
    <s v="Match Winner"/>
    <n v="1"/>
    <s v="NO"/>
    <s v="Challenger"/>
    <s v="Tour 2014"/>
    <n v="6"/>
    <n v="6"/>
    <n v="6"/>
    <s v="Klein"/>
    <s v="Bozoljac"/>
    <n v="6"/>
    <n v="6"/>
    <n v="7"/>
    <s v="Klein"/>
    <s v="N/A"/>
    <s v="N/A"/>
    <s v="N/A"/>
    <s v="Tour 2014KleinBozoljac"/>
    <e v="#N/A"/>
    <e v="#N/A"/>
    <s v="Klein"/>
    <e v="#N/A"/>
    <e v="#N/A"/>
    <e v="#N/A"/>
    <e v="#N/A"/>
    <e v="#N/A"/>
    <b v="1"/>
    <s v="N/A"/>
    <s v="N/A"/>
    <s v="Win"/>
    <n v="3"/>
    <n v="1.875"/>
    <n v="1.875"/>
    <n v="86.71111111111108"/>
    <x v="4"/>
  </r>
  <r>
    <d v="2014-07-31T00:00:00"/>
    <s v="Azarenka v Williams"/>
    <s v="WTA Stanford"/>
    <s v="Azarenka (Match Winner)"/>
    <s v="1/1"/>
    <s v="Azarenka v Williams"/>
    <s v="WTA Stanford"/>
    <s v="Azarenka (Match Winner)"/>
    <n v="10"/>
    <s v="Match Winner"/>
    <n v="1"/>
    <s v="NO"/>
    <s v="WTA"/>
    <s v="Stanford"/>
    <n v="9"/>
    <n v="9"/>
    <n v="9"/>
    <s v="Azarenka"/>
    <s v="Williams"/>
    <n v="9"/>
    <n v="9"/>
    <n v="10"/>
    <s v="Azarenka"/>
    <s v="N/A"/>
    <s v="N/A"/>
    <s v="N/A"/>
    <s v="StanfordAzarenkaWilliams"/>
    <e v="#N/A"/>
    <n v="1696"/>
    <s v="Williams"/>
    <n v="2"/>
    <n v="3"/>
    <n v="23"/>
    <b v="1"/>
    <s v="Williams"/>
    <b v="0"/>
    <s v="N/A"/>
    <s v="N/A"/>
    <s v="Loss"/>
    <n v="2"/>
    <n v="1"/>
    <n v="-1"/>
    <n v="85.71111111111108"/>
    <x v="4"/>
  </r>
  <r>
    <d v="2014-07-31T00:00:00"/>
    <s v="Pospisil v Berdych"/>
    <s v="ATP Washington"/>
    <s v="Pospisil +4.5 (Games Handicap)"/>
    <s v="4/5"/>
    <s v="Pospisil v Berdych"/>
    <s v="ATP Washington"/>
    <s v="Pospisil +4.5 (Games Handicap)"/>
    <n v="15"/>
    <s v="Games Handicap"/>
    <n v="4"/>
    <s v="NO"/>
    <s v="ATP"/>
    <s v="Washington"/>
    <n v="9"/>
    <n v="9"/>
    <n v="9"/>
    <s v="Pospisil"/>
    <s v="Berdych"/>
    <n v="9"/>
    <n v="9"/>
    <n v="15"/>
    <s v="Pospisil"/>
    <s v="N/A"/>
    <n v="4.5"/>
    <s v="N/A"/>
    <s v="WashingtonPospisilBerdych"/>
    <n v="1905"/>
    <e v="#N/A"/>
    <s v="Pospisil"/>
    <n v="2"/>
    <n v="6"/>
    <n v="18"/>
    <b v="0"/>
    <s v="Pospisil"/>
    <b v="1"/>
    <s v="N/A"/>
    <s v="N/A"/>
    <s v="Win"/>
    <n v="2"/>
    <n v="0.8"/>
    <n v="0.8"/>
    <n v="86.511111111111077"/>
    <x v="4"/>
  </r>
  <r>
    <d v="2014-08-01T00:00:00"/>
    <s v="Monaco v Seppi"/>
    <s v="ATP Kitzbuhel"/>
    <s v="Monaco -2.5 (Games Handicap)"/>
    <s v="10/11"/>
    <s v="Monaco v Seppi"/>
    <s v="ATP Kitzbuhel"/>
    <s v="Monaco -2.5 (Games Handicap)"/>
    <n v="13"/>
    <s v="Games Handicap"/>
    <n v="4"/>
    <s v="NO"/>
    <s v="ATP"/>
    <s v="Kitzbuhel"/>
    <n v="7"/>
    <n v="7"/>
    <n v="7"/>
    <s v="Monaco"/>
    <s v="Seppi"/>
    <n v="7"/>
    <n v="7"/>
    <n v="13"/>
    <s v="Monaco"/>
    <s v="N/A"/>
    <n v="-2.5"/>
    <s v="N/A"/>
    <s v="KitzbuhelMonacoSeppi"/>
    <n v="1863"/>
    <e v="#N/A"/>
    <s v="Monaco"/>
    <n v="1"/>
    <n v="4"/>
    <n v="26"/>
    <b v="0"/>
    <s v="Monaco"/>
    <b v="1"/>
    <s v="N/A"/>
    <s v="N/A"/>
    <s v="Win"/>
    <n v="3"/>
    <n v="0.90909090909090906"/>
    <n v="0.90909090909090906"/>
    <n v="87.420202020201984"/>
    <x v="5"/>
  </r>
  <r>
    <d v="2014-08-01T00:00:00"/>
    <s v="Raonic v Hewitt"/>
    <s v="ATP Washington"/>
    <s v="Raonic (Match Winner)"/>
    <s v="4/11"/>
    <s v="Raonic v Hewitt"/>
    <s v="ATP Washington"/>
    <s v="Raonic (Match Winner)"/>
    <n v="8"/>
    <s v="Match Winner"/>
    <n v="1"/>
    <s v="NO"/>
    <s v="ATP"/>
    <s v="Washington"/>
    <n v="7"/>
    <n v="7"/>
    <n v="7"/>
    <s v="Raonic"/>
    <s v="Hewitt"/>
    <n v="7"/>
    <n v="7"/>
    <n v="8"/>
    <s v="Raonic"/>
    <s v="N/A"/>
    <s v="N/A"/>
    <s v="N/A"/>
    <s v="WashingtonRaonicHewitt"/>
    <n v="1903"/>
    <e v="#N/A"/>
    <s v="Raonic"/>
    <n v="2"/>
    <n v="2"/>
    <n v="26"/>
    <b v="1"/>
    <s v="Raonic"/>
    <b v="1"/>
    <s v="N/A"/>
    <s v="N/A"/>
    <s v="Win"/>
    <n v="2"/>
    <n v="0.36363636363636365"/>
    <n v="0.36363636363636365"/>
    <n v="87.783838383838344"/>
    <x v="5"/>
  </r>
  <r>
    <d v="2014-08-01T00:00:00"/>
    <s v="Anderson v Young"/>
    <s v="ATP Washington"/>
    <s v="Anderson -2.5 (Games Handicap)"/>
    <s v="4/6"/>
    <s v="Anderson v Young"/>
    <s v="ATP Washington"/>
    <s v="Anderson -2.5 (Games Handicap)"/>
    <n v="15"/>
    <s v="Games Handicap"/>
    <n v="4"/>
    <s v="NO"/>
    <s v="ATP"/>
    <s v="Washington"/>
    <n v="9"/>
    <n v="9"/>
    <n v="9"/>
    <s v="Anderson"/>
    <s v="Young"/>
    <n v="9"/>
    <n v="9"/>
    <n v="15"/>
    <s v="Anderson"/>
    <s v="N/A"/>
    <n v="-2.5"/>
    <s v="N/A"/>
    <s v="WashingtonAndersonYoung"/>
    <e v="#N/A"/>
    <n v="1908"/>
    <s v="Young"/>
    <n v="1"/>
    <n v="2"/>
    <n v="30"/>
    <b v="1"/>
    <s v="Anderson"/>
    <b v="1"/>
    <s v="N/A"/>
    <s v="N/A"/>
    <s v="Loss"/>
    <n v="2"/>
    <n v="0.66666666666666663"/>
    <n v="-1"/>
    <n v="86.783838383838344"/>
    <x v="5"/>
  </r>
  <r>
    <d v="2014-08-01T00:00:00"/>
    <s v="Raonic v Johnson"/>
    <s v="ATP Washington"/>
    <s v="Johnson +2.5 (Games Handicap)"/>
    <s v="6/5"/>
    <s v="Raonic v Johnson"/>
    <s v="ATP Washington"/>
    <s v="Johnson +2.5 (Games Handicap)"/>
    <n v="14"/>
    <s v="Games Handicap"/>
    <n v="4"/>
    <s v="NO"/>
    <s v="ATP"/>
    <s v="Washington"/>
    <n v="7"/>
    <n v="7"/>
    <n v="7"/>
    <s v="Raonic"/>
    <s v="Johnson"/>
    <n v="8"/>
    <n v="8"/>
    <n v="14"/>
    <s v="Johnson"/>
    <s v="N/A"/>
    <n v="2.5"/>
    <s v="N/A"/>
    <s v="WashingtonRaonicJohnson"/>
    <n v="1909"/>
    <e v="#N/A"/>
    <s v="Raonic"/>
    <n v="2"/>
    <n v="5"/>
    <n v="21"/>
    <b v="1"/>
    <s v="Raonic"/>
    <b v="0"/>
    <s v="N/A"/>
    <s v="N/A"/>
    <s v="Win"/>
    <n v="2"/>
    <n v="1.2"/>
    <n v="1.2"/>
    <n v="87.983838383838346"/>
    <x v="5"/>
  </r>
  <r>
    <d v="2014-08-01T00:00:00"/>
    <s v="Nishikori v Gasquet"/>
    <s v="ATP Washington"/>
    <s v="Kei Nishikori -1.5 (Games Handicap)"/>
    <s v="6/5"/>
    <s v="Nishikori v Gasquet"/>
    <s v="ATP Washington"/>
    <s v="Kei Nishikori -1.5 (Games Handicap)"/>
    <n v="20"/>
    <s v="Games Handicap"/>
    <n v="4"/>
    <s v="NO"/>
    <s v="ATP"/>
    <s v="Washington"/>
    <n v="10"/>
    <n v="10"/>
    <n v="10"/>
    <s v="Nishikori"/>
    <s v="Gasquet"/>
    <n v="4"/>
    <n v="14"/>
    <n v="20"/>
    <s v="Nishikori"/>
    <s v="N/A"/>
    <n v="-1.5"/>
    <s v="N/A"/>
    <s v="WashingtonNishikoriGasquet"/>
    <e v="#N/A"/>
    <n v="1910"/>
    <s v="Gasquet"/>
    <n v="2"/>
    <n v="7"/>
    <n v="17"/>
    <b v="0"/>
    <s v="Gasquet"/>
    <b v="0"/>
    <s v="N/A"/>
    <s v="N/A"/>
    <s v="Win"/>
    <n v="2"/>
    <n v="1.2"/>
    <n v="1.2"/>
    <n v="89.183838383838349"/>
    <x v="5"/>
  </r>
  <r>
    <d v="2014-08-02T00:00:00"/>
    <s v="Pospisil v Giraldo"/>
    <s v="ATP Washington"/>
    <s v="Pospisil -1.5 (Games Handicap)"/>
    <s v="8/11"/>
    <s v="Pospisil v Giraldo"/>
    <s v="ATP Washington"/>
    <s v="Pospisil -1.5 (Games Handicap)"/>
    <n v="15"/>
    <s v="Games Handicap"/>
    <n v="4"/>
    <s v="NO"/>
    <s v="ATP"/>
    <s v="Washington"/>
    <n v="9"/>
    <n v="9"/>
    <n v="9"/>
    <s v="Pospisil"/>
    <s v="Giraldo"/>
    <n v="9"/>
    <n v="9"/>
    <n v="15"/>
    <s v="Pospisil"/>
    <s v="N/A"/>
    <n v="-1.5"/>
    <s v="N/A"/>
    <s v="WashingtonPospisilGiraldo"/>
    <n v="1911"/>
    <e v="#N/A"/>
    <s v="Pospisil"/>
    <n v="1"/>
    <n v="4"/>
    <n v="32"/>
    <b v="1"/>
    <s v="Giraldo"/>
    <b v="1"/>
    <s v="N/A"/>
    <s v="N/A"/>
    <s v="Win"/>
    <n v="2"/>
    <n v="0.72727272727272729"/>
    <n v="0.72727272727272729"/>
    <n v="89.911111111111083"/>
    <x v="5"/>
  </r>
  <r>
    <d v="2014-08-02T00:00:00"/>
    <s v="Williams v Ivanovic"/>
    <s v="WTA Stanford"/>
    <s v="Ana Ivanovic +4.5 (Games Handicap)"/>
    <s v="11/10"/>
    <s v="Williams v Ivanovic"/>
    <s v="WTA Stanford"/>
    <s v="Ana Ivanovic +4.5 (Games Handicap)"/>
    <n v="19"/>
    <s v="Games Handicap"/>
    <n v="4"/>
    <s v="NO"/>
    <s v="WTA"/>
    <s v="Stanford"/>
    <n v="9"/>
    <n v="9"/>
    <n v="9"/>
    <s v="Williams"/>
    <s v="Ivanovic"/>
    <n v="4"/>
    <n v="13"/>
    <n v="19"/>
    <s v="Ivanovic"/>
    <s v="N/A"/>
    <n v="4.5"/>
    <s v="N/A"/>
    <s v="StanfordWilliamsIvanovic"/>
    <n v="1700"/>
    <e v="#N/A"/>
    <s v="Williams"/>
    <n v="1"/>
    <n v="1"/>
    <n v="29"/>
    <b v="0"/>
    <s v="Ivanovic"/>
    <b v="1"/>
    <s v="N/A"/>
    <s v="N/A"/>
    <s v="Win"/>
    <n v="3"/>
    <n v="1.1000000000000001"/>
    <n v="1.1000000000000001"/>
    <n v="91.011111111111077"/>
    <x v="5"/>
  </r>
  <r>
    <d v="2014-08-02T00:00:00"/>
    <s v="Monaco v Thiem"/>
    <s v="ATP Kitzbuhel"/>
    <s v="Over 24 (Total Games)"/>
    <s v="11/10"/>
    <s v="Monaco v Thiem"/>
    <s v="ATP Kitzbuhel"/>
    <s v="Over 24 (Total Games)"/>
    <n v="9"/>
    <s v="Total Games"/>
    <n v="5"/>
    <s v="NO"/>
    <s v="ATP"/>
    <s v="Kitzbuhel"/>
    <n v="7"/>
    <n v="7"/>
    <n v="7"/>
    <s v="Monaco"/>
    <s v="Thiem"/>
    <n v="5"/>
    <n v="5"/>
    <n v="9"/>
    <s v="Over"/>
    <s v="N/A"/>
    <s v="N/A"/>
    <n v="24"/>
    <s v="KitzbuhelMonacoThiem"/>
    <e v="#N/A"/>
    <n v="1866"/>
    <s v="Thiem"/>
    <n v="2"/>
    <n v="8"/>
    <n v="16"/>
    <b v="0"/>
    <s v="Thiem"/>
    <b v="0"/>
    <s v="N/A"/>
    <s v="N/A"/>
    <s v="Loss"/>
    <n v="3"/>
    <n v="1.1000000000000001"/>
    <n v="-1"/>
    <n v="90.011111111111077"/>
    <x v="5"/>
  </r>
  <r>
    <d v="2014-08-02T00:00:00"/>
    <s v="Thiem v Goffin"/>
    <s v="ATP Kitzbuhel"/>
    <s v="Thiem (Match Winner)"/>
    <s v="8/11"/>
    <s v="Thiem v Goffin"/>
    <s v="ATP Kitzbuhel"/>
    <s v="Thiem (Match Winner)"/>
    <n v="7"/>
    <s v="Match Winner"/>
    <n v="1"/>
    <s v="NO"/>
    <s v="ATP"/>
    <s v="Kitzbuhel"/>
    <n v="6"/>
    <n v="6"/>
    <n v="6"/>
    <s v="Thiem"/>
    <s v="Goffin"/>
    <n v="6"/>
    <n v="6"/>
    <n v="7"/>
    <s v="Thiem"/>
    <s v="N/A"/>
    <s v="N/A"/>
    <s v="N/A"/>
    <s v="KitzbuhelThiemGoffin"/>
    <e v="#N/A"/>
    <n v="1867"/>
    <s v="Goffin"/>
    <n v="1"/>
    <n v="6"/>
    <n v="26"/>
    <b v="0"/>
    <s v="Thiem"/>
    <b v="1"/>
    <s v="N/A"/>
    <s v="N/A"/>
    <s v="Loss"/>
    <n v="2"/>
    <n v="0.72727272727272729"/>
    <n v="-1"/>
    <n v="89.011111111111077"/>
    <x v="5"/>
  </r>
  <r>
    <d v="2014-08-02T00:00:00"/>
    <s v="Raonic v Young "/>
    <s v="ATP Washington"/>
    <s v="Raonic 2-0 (Set Betting)"/>
    <s v="4/9"/>
    <s v="Raonic v Young"/>
    <s v="ATP Washington"/>
    <s v="Raonic 2-0 (Set Betting)"/>
    <n v="12"/>
    <s v="Set Betting"/>
    <n v="2"/>
    <s v="NO"/>
    <s v="ATP"/>
    <s v="Washington"/>
    <n v="7"/>
    <n v="7"/>
    <n v="7"/>
    <s v="Raonic"/>
    <s v="Young"/>
    <n v="7"/>
    <n v="7"/>
    <n v="12"/>
    <s v="Raonic"/>
    <n v="2"/>
    <s v="N/A"/>
    <s v="N/A"/>
    <s v="WashingtonRaonicYoung"/>
    <n v="1912"/>
    <e v="#N/A"/>
    <s v="Raonic"/>
    <n v="2"/>
    <n v="4"/>
    <n v="22"/>
    <b v="0"/>
    <s v="Raonic"/>
    <b v="1"/>
    <s v="N/A"/>
    <s v="N/A"/>
    <s v="Win"/>
    <n v="2"/>
    <n v="0.44444444444444442"/>
    <n v="0.44444444444444442"/>
    <n v="89.45555555555552"/>
    <x v="5"/>
  </r>
  <r>
    <d v="2014-08-02T00:00:00"/>
    <s v="Gasquet v Pospisil"/>
    <s v="ATP Washington"/>
    <s v="Gasquet (Match Winner)"/>
    <s v="4/11"/>
    <s v="Gasquet v Pospisil"/>
    <s v="ATP Washington"/>
    <s v="Gasquet (Match Winner)"/>
    <n v="9"/>
    <s v="Match Winner"/>
    <n v="1"/>
    <s v="NO"/>
    <s v="ATP"/>
    <s v="Washington"/>
    <n v="8"/>
    <n v="8"/>
    <n v="8"/>
    <s v="Gasquet"/>
    <s v="Pospisil"/>
    <n v="8"/>
    <n v="8"/>
    <n v="9"/>
    <s v="Gasquet"/>
    <s v="N/A"/>
    <s v="N/A"/>
    <s v="N/A"/>
    <s v="WashingtonGasquetPospisil"/>
    <e v="#N/A"/>
    <n v="1913"/>
    <s v="Pospisil"/>
    <n v="1"/>
    <n v="4"/>
    <n v="34"/>
    <b v="1"/>
    <s v="Gasquet"/>
    <b v="1"/>
    <s v="N/A"/>
    <s v="N/A"/>
    <s v="Loss"/>
    <n v="2"/>
    <n v="0.36363636363636365"/>
    <n v="-1"/>
    <n v="88.45555555555552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40:B47" firstHeaderRow="1" firstDataRow="1" firstDataCol="1"/>
  <pivotFields count="4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2" showAll="0"/>
    <pivotField numFmtId="13" showAll="0"/>
    <pivotField dataField="1" numFmtId="2" showAll="0"/>
    <pivotField numFmtId="2" showAll="0"/>
    <pivotField axis="axisRow" showAll="0">
      <items count="8">
        <item x="0"/>
        <item x="1"/>
        <item x="2"/>
        <item x="3"/>
        <item x="4"/>
        <item x="5"/>
        <item m="1" x="6"/>
        <item t="default"/>
      </items>
    </pivotField>
  </pivotFields>
  <rowFields count="1">
    <field x="4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 of P&amp;L" fld="41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2:C36" firstHeaderRow="1" firstDataRow="2" firstDataCol="1"/>
  <pivotFields count="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numFmtId="12" showAll="0"/>
    <pivotField numFmtId="13" showAll="0"/>
    <pivotField dataField="1" numFmtId="2" showAll="0"/>
  </pivotFields>
  <rowFields count="1">
    <field x="38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P&amp;L" fld="41" baseField="0" baseItem="0"/>
    <dataField name="Count of P&amp;L2" fld="41" subtotal="count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17:E28" firstHeaderRow="1" firstDataRow="2" firstDataCol="1"/>
  <pivotFields count="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0"/>
        <item x="2"/>
        <item x="6"/>
        <item x="4"/>
        <item x="7"/>
        <item x="1"/>
        <item x="5"/>
        <item x="3"/>
        <item x="8"/>
        <item t="default"/>
      </items>
    </pivotField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2" showAll="0"/>
    <pivotField numFmtId="13" showAll="0"/>
    <pivotField dataField="1" numFmtId="2" showAll="0"/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2"/>
  </colFields>
  <colItems count="4">
    <i>
      <x/>
    </i>
    <i>
      <x v="1"/>
    </i>
    <i>
      <x v="2"/>
    </i>
    <i t="grand">
      <x/>
    </i>
  </colItems>
  <dataFields count="1">
    <dataField name="Count of P&amp;L" fld="41" subtotal="count" baseField="0" baseItem="0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14" firstHeaderRow="1" firstDataRow="2" firstDataCol="1"/>
  <pivotFields count="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0"/>
        <item x="2"/>
        <item x="6"/>
        <item x="4"/>
        <item x="7"/>
        <item x="1"/>
        <item x="5"/>
        <item x="3"/>
        <item x="8"/>
        <item t="default"/>
      </items>
    </pivotField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2" showAll="0"/>
    <pivotField numFmtId="13" showAll="0"/>
    <pivotField dataField="1" numFmtId="2" showAll="0"/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2"/>
  </colFields>
  <colItems count="4">
    <i>
      <x/>
    </i>
    <i>
      <x v="1"/>
    </i>
    <i>
      <x v="2"/>
    </i>
    <i t="grand">
      <x/>
    </i>
  </colItems>
  <dataFields count="1">
    <dataField name="Sum of P&amp;L" fld="41" baseField="0" baseItem="0" numFmtId="4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47"/>
  <sheetViews>
    <sheetView topLeftCell="A9" zoomScale="60" zoomScaleNormal="60" workbookViewId="0">
      <selection activeCell="O34" sqref="O34"/>
    </sheetView>
  </sheetViews>
  <sheetFormatPr defaultRowHeight="15" x14ac:dyDescent="0.25"/>
  <cols>
    <col min="1" max="1" width="13.140625" customWidth="1"/>
    <col min="2" max="2" width="11.140625" customWidth="1"/>
    <col min="3" max="3" width="13.7109375" customWidth="1"/>
    <col min="4" max="4" width="10.5703125" customWidth="1"/>
    <col min="5" max="5" width="11.28515625" customWidth="1"/>
    <col min="7" max="7" width="19.5703125" customWidth="1"/>
    <col min="8" max="8" width="10.28515625" customWidth="1"/>
    <col min="9" max="9" width="9" customWidth="1"/>
    <col min="10" max="10" width="10.85546875" customWidth="1"/>
    <col min="11" max="11" width="12" customWidth="1"/>
  </cols>
  <sheetData>
    <row r="3" spans="1:11" ht="15.75" thickBot="1" x14ac:dyDescent="0.3">
      <c r="A3" s="39" t="s">
        <v>1083</v>
      </c>
      <c r="B3" s="39" t="s">
        <v>1085</v>
      </c>
      <c r="H3" t="s">
        <v>1087</v>
      </c>
    </row>
    <row r="4" spans="1:11" ht="15.75" thickBot="1" x14ac:dyDescent="0.3">
      <c r="A4" s="39" t="s">
        <v>1080</v>
      </c>
      <c r="B4" t="s">
        <v>657</v>
      </c>
      <c r="C4" t="s">
        <v>266</v>
      </c>
      <c r="D4" t="s">
        <v>1084</v>
      </c>
      <c r="E4" t="s">
        <v>1082</v>
      </c>
      <c r="G4" s="16"/>
      <c r="H4" s="45" t="s">
        <v>657</v>
      </c>
      <c r="I4" s="43" t="s">
        <v>266</v>
      </c>
      <c r="J4" s="43" t="s">
        <v>1084</v>
      </c>
      <c r="K4" s="44" t="s">
        <v>1082</v>
      </c>
    </row>
    <row r="5" spans="1:11" x14ac:dyDescent="0.25">
      <c r="A5" s="23" t="s">
        <v>986</v>
      </c>
      <c r="B5" s="40">
        <v>25.25</v>
      </c>
      <c r="C5" s="40">
        <v>8.25</v>
      </c>
      <c r="D5" s="40"/>
      <c r="E5" s="40">
        <v>33.5</v>
      </c>
      <c r="F5" s="40"/>
      <c r="G5" s="17" t="s">
        <v>986</v>
      </c>
      <c r="H5" s="46">
        <f>IF(ISNUMBER(B5),B5/B19,"")</f>
        <v>1.6833333333333333</v>
      </c>
      <c r="I5" s="42">
        <f t="shared" ref="I5:K13" si="0">IF(ISNUMBER(C5),C5/C19,"")</f>
        <v>1.375</v>
      </c>
      <c r="J5" s="42" t="str">
        <f t="shared" si="0"/>
        <v/>
      </c>
      <c r="K5" s="42">
        <f t="shared" si="0"/>
        <v>1.5952380952380953</v>
      </c>
    </row>
    <row r="6" spans="1:11" x14ac:dyDescent="0.25">
      <c r="A6" s="23" t="s">
        <v>983</v>
      </c>
      <c r="B6" s="40">
        <v>29.605050505050503</v>
      </c>
      <c r="C6" s="40">
        <v>3.1136363636363638</v>
      </c>
      <c r="D6" s="40"/>
      <c r="E6" s="40">
        <v>32.718686868686866</v>
      </c>
      <c r="F6" s="40"/>
      <c r="G6" s="18" t="s">
        <v>983</v>
      </c>
      <c r="H6" s="47">
        <f t="shared" ref="H6:J6" si="1">IF(ISNUMBER(B6),B6/B20,"")</f>
        <v>1.2871761089152394</v>
      </c>
      <c r="I6" s="41">
        <f t="shared" si="1"/>
        <v>1.5568181818181819</v>
      </c>
      <c r="J6" s="41" t="str">
        <f t="shared" si="1"/>
        <v/>
      </c>
      <c r="K6" s="41">
        <f t="shared" si="0"/>
        <v>1.3087474747474745</v>
      </c>
    </row>
    <row r="7" spans="1:11" x14ac:dyDescent="0.25">
      <c r="A7" s="23" t="s">
        <v>984</v>
      </c>
      <c r="B7" s="40">
        <v>9.0303030303030294</v>
      </c>
      <c r="C7" s="40">
        <v>1.5805194805194804</v>
      </c>
      <c r="D7" s="40"/>
      <c r="E7" s="40">
        <v>10.61082251082251</v>
      </c>
      <c r="F7" s="40"/>
      <c r="G7" s="18" t="s">
        <v>984</v>
      </c>
      <c r="H7" s="47">
        <f t="shared" ref="H7:J7" si="2">IF(ISNUMBER(B7),B7/B21,"")</f>
        <v>0.56439393939393934</v>
      </c>
      <c r="I7" s="41">
        <f t="shared" si="2"/>
        <v>0.39512987012987011</v>
      </c>
      <c r="J7" s="41" t="str">
        <f t="shared" si="2"/>
        <v/>
      </c>
      <c r="K7" s="41">
        <f t="shared" si="0"/>
        <v>0.53054112554112554</v>
      </c>
    </row>
    <row r="8" spans="1:11" x14ac:dyDescent="0.25">
      <c r="A8" s="23" t="s">
        <v>982</v>
      </c>
      <c r="B8" s="40">
        <v>3.5667027417027413</v>
      </c>
      <c r="C8" s="40">
        <v>2.9570707070707072</v>
      </c>
      <c r="D8" s="40">
        <v>2.6022727272727275</v>
      </c>
      <c r="E8" s="40">
        <v>9.1260461760461773</v>
      </c>
      <c r="F8" s="40"/>
      <c r="G8" s="18" t="s">
        <v>982</v>
      </c>
      <c r="H8" s="47">
        <f t="shared" ref="H8:J8" si="3">IF(ISNUMBER(B8),B8/B22,"")</f>
        <v>0.1049030218147865</v>
      </c>
      <c r="I8" s="41">
        <f t="shared" si="3"/>
        <v>0.49284511784511786</v>
      </c>
      <c r="J8" s="41">
        <f t="shared" si="3"/>
        <v>1.3011363636363638</v>
      </c>
      <c r="K8" s="41">
        <f t="shared" si="0"/>
        <v>0.21728681371538516</v>
      </c>
    </row>
    <row r="9" spans="1:11" x14ac:dyDescent="0.25">
      <c r="A9" s="23" t="s">
        <v>1016</v>
      </c>
      <c r="B9" s="40">
        <v>-0.7</v>
      </c>
      <c r="C9" s="40">
        <v>-1</v>
      </c>
      <c r="D9" s="40"/>
      <c r="E9" s="40">
        <v>-1.7</v>
      </c>
      <c r="F9" s="40"/>
      <c r="G9" s="18" t="s">
        <v>1016</v>
      </c>
      <c r="H9" s="47">
        <f t="shared" ref="H9:J9" si="4">IF(ISNUMBER(B9),B9/B23,"")</f>
        <v>-0.35</v>
      </c>
      <c r="I9" s="41">
        <f t="shared" si="4"/>
        <v>-1</v>
      </c>
      <c r="J9" s="41" t="str">
        <f t="shared" si="4"/>
        <v/>
      </c>
      <c r="K9" s="41">
        <f t="shared" si="0"/>
        <v>-0.56666666666666665</v>
      </c>
    </row>
    <row r="10" spans="1:11" x14ac:dyDescent="0.25">
      <c r="A10" s="23" t="s">
        <v>1018</v>
      </c>
      <c r="B10" s="40">
        <v>2</v>
      </c>
      <c r="C10" s="40"/>
      <c r="D10" s="40"/>
      <c r="E10" s="40">
        <v>2</v>
      </c>
      <c r="F10" s="40"/>
      <c r="G10" s="18" t="s">
        <v>1018</v>
      </c>
      <c r="H10" s="47">
        <f t="shared" ref="H10:J10" si="5">IF(ISNUMBER(B10),B10/B24,"")</f>
        <v>2</v>
      </c>
      <c r="I10" s="41" t="str">
        <f t="shared" si="5"/>
        <v/>
      </c>
      <c r="J10" s="41" t="str">
        <f t="shared" si="5"/>
        <v/>
      </c>
      <c r="K10" s="41">
        <f t="shared" si="0"/>
        <v>2</v>
      </c>
    </row>
    <row r="11" spans="1:11" x14ac:dyDescent="0.25">
      <c r="A11" s="23" t="s">
        <v>1001</v>
      </c>
      <c r="B11" s="40">
        <v>2.5</v>
      </c>
      <c r="C11" s="40"/>
      <c r="D11" s="40"/>
      <c r="E11" s="40">
        <v>2.5</v>
      </c>
      <c r="F11" s="40"/>
      <c r="G11" s="18" t="s">
        <v>1001</v>
      </c>
      <c r="H11" s="47">
        <f t="shared" ref="H11:J11" si="6">IF(ISNUMBER(B11),B11/B25,"")</f>
        <v>2.5</v>
      </c>
      <c r="I11" s="41" t="str">
        <f t="shared" si="6"/>
        <v/>
      </c>
      <c r="J11" s="41" t="str">
        <f t="shared" si="6"/>
        <v/>
      </c>
      <c r="K11" s="41">
        <f t="shared" si="0"/>
        <v>2.5</v>
      </c>
    </row>
    <row r="12" spans="1:11" x14ac:dyDescent="0.25">
      <c r="A12" s="23" t="s">
        <v>1081</v>
      </c>
      <c r="B12" s="40">
        <v>-0.5</v>
      </c>
      <c r="C12" s="40">
        <v>1.2</v>
      </c>
      <c r="D12" s="40"/>
      <c r="E12" s="40">
        <v>0.7</v>
      </c>
      <c r="F12" s="40"/>
      <c r="G12" s="18" t="s">
        <v>1081</v>
      </c>
      <c r="H12" s="47">
        <f t="shared" ref="H12:J12" si="7">IF(ISNUMBER(B12),B12/B26,"")</f>
        <v>-0.16666666666666666</v>
      </c>
      <c r="I12" s="41">
        <f t="shared" si="7"/>
        <v>1.2</v>
      </c>
      <c r="J12" s="41" t="str">
        <f t="shared" si="7"/>
        <v/>
      </c>
      <c r="K12" s="41">
        <f t="shared" si="0"/>
        <v>0.17499999999999999</v>
      </c>
    </row>
    <row r="13" spans="1:11" x14ac:dyDescent="0.25">
      <c r="A13" s="23" t="s">
        <v>985</v>
      </c>
      <c r="B13" s="40">
        <v>-1</v>
      </c>
      <c r="C13" s="40"/>
      <c r="D13" s="40"/>
      <c r="E13" s="40">
        <v>-1</v>
      </c>
      <c r="F13" s="40"/>
      <c r="G13" s="18" t="s">
        <v>985</v>
      </c>
      <c r="H13" s="47">
        <f t="shared" ref="H13:J13" si="8">IF(ISNUMBER(B13),B13/B27,"")</f>
        <v>-1</v>
      </c>
      <c r="I13" s="41" t="str">
        <f t="shared" si="8"/>
        <v/>
      </c>
      <c r="J13" s="41" t="str">
        <f t="shared" si="8"/>
        <v/>
      </c>
      <c r="K13" s="41">
        <f t="shared" si="0"/>
        <v>-1</v>
      </c>
    </row>
    <row r="14" spans="1:11" ht="15.75" thickBot="1" x14ac:dyDescent="0.3">
      <c r="A14" s="23" t="s">
        <v>1082</v>
      </c>
      <c r="B14" s="40">
        <v>69.752056277056269</v>
      </c>
      <c r="C14" s="40">
        <v>16.101226551226553</v>
      </c>
      <c r="D14" s="40">
        <v>2.6022727272727275</v>
      </c>
      <c r="E14" s="40">
        <v>88.455555555555549</v>
      </c>
      <c r="F14" s="40"/>
      <c r="G14" s="19" t="s">
        <v>1082</v>
      </c>
      <c r="H14" s="47">
        <f t="shared" ref="H14" si="9">IF(ISNUMBER(B14),B14/B28,"")</f>
        <v>0.72658391955266943</v>
      </c>
      <c r="I14" s="41">
        <f t="shared" ref="I14" si="10">IF(ISNUMBER(C14),C14/C28,"")</f>
        <v>0.80506132756132764</v>
      </c>
      <c r="J14" s="41">
        <f t="shared" ref="J14" si="11">IF(ISNUMBER(D14),D14/D28,"")</f>
        <v>1.3011363636363638</v>
      </c>
      <c r="K14" s="48">
        <f t="shared" ref="K14" si="12">IF(ISNUMBER(E14),E14/E28,"")</f>
        <v>0.74962335216572495</v>
      </c>
    </row>
    <row r="17" spans="1:5" x14ac:dyDescent="0.25">
      <c r="A17" s="39" t="s">
        <v>1086</v>
      </c>
      <c r="B17" s="39" t="s">
        <v>1085</v>
      </c>
    </row>
    <row r="18" spans="1:5" x14ac:dyDescent="0.25">
      <c r="A18" s="39" t="s">
        <v>1080</v>
      </c>
      <c r="B18" t="s">
        <v>657</v>
      </c>
      <c r="C18" t="s">
        <v>266</v>
      </c>
      <c r="D18" t="s">
        <v>1084</v>
      </c>
      <c r="E18" t="s">
        <v>1082</v>
      </c>
    </row>
    <row r="19" spans="1:5" x14ac:dyDescent="0.25">
      <c r="A19" s="23" t="s">
        <v>986</v>
      </c>
      <c r="B19" s="9">
        <v>15</v>
      </c>
      <c r="C19" s="9">
        <v>6</v>
      </c>
      <c r="D19" s="9"/>
      <c r="E19" s="9">
        <v>21</v>
      </c>
    </row>
    <row r="20" spans="1:5" x14ac:dyDescent="0.25">
      <c r="A20" s="23" t="s">
        <v>983</v>
      </c>
      <c r="B20" s="9">
        <v>23</v>
      </c>
      <c r="C20" s="9">
        <v>2</v>
      </c>
      <c r="D20" s="9"/>
      <c r="E20" s="9">
        <v>25</v>
      </c>
    </row>
    <row r="21" spans="1:5" x14ac:dyDescent="0.25">
      <c r="A21" s="23" t="s">
        <v>984</v>
      </c>
      <c r="B21" s="9">
        <v>16</v>
      </c>
      <c r="C21" s="9">
        <v>4</v>
      </c>
      <c r="D21" s="9"/>
      <c r="E21" s="9">
        <v>20</v>
      </c>
    </row>
    <row r="22" spans="1:5" x14ac:dyDescent="0.25">
      <c r="A22" s="23" t="s">
        <v>982</v>
      </c>
      <c r="B22" s="9">
        <v>34</v>
      </c>
      <c r="C22" s="9">
        <v>6</v>
      </c>
      <c r="D22" s="9">
        <v>2</v>
      </c>
      <c r="E22" s="9">
        <v>42</v>
      </c>
    </row>
    <row r="23" spans="1:5" x14ac:dyDescent="0.25">
      <c r="A23" s="23" t="s">
        <v>1016</v>
      </c>
      <c r="B23" s="9">
        <v>2</v>
      </c>
      <c r="C23" s="9">
        <v>1</v>
      </c>
      <c r="D23" s="9"/>
      <c r="E23" s="9">
        <v>3</v>
      </c>
    </row>
    <row r="24" spans="1:5" x14ac:dyDescent="0.25">
      <c r="A24" s="23" t="s">
        <v>1018</v>
      </c>
      <c r="B24" s="9">
        <v>1</v>
      </c>
      <c r="C24" s="9"/>
      <c r="D24" s="9"/>
      <c r="E24" s="9">
        <v>1</v>
      </c>
    </row>
    <row r="25" spans="1:5" x14ac:dyDescent="0.25">
      <c r="A25" s="23" t="s">
        <v>1001</v>
      </c>
      <c r="B25" s="9">
        <v>1</v>
      </c>
      <c r="C25" s="9"/>
      <c r="D25" s="9"/>
      <c r="E25" s="9">
        <v>1</v>
      </c>
    </row>
    <row r="26" spans="1:5" x14ac:dyDescent="0.25">
      <c r="A26" s="23" t="s">
        <v>1081</v>
      </c>
      <c r="B26" s="9">
        <v>3</v>
      </c>
      <c r="C26" s="9">
        <v>1</v>
      </c>
      <c r="D26" s="9"/>
      <c r="E26" s="9">
        <v>4</v>
      </c>
    </row>
    <row r="27" spans="1:5" x14ac:dyDescent="0.25">
      <c r="A27" s="23" t="s">
        <v>985</v>
      </c>
      <c r="B27" s="9">
        <v>1</v>
      </c>
      <c r="C27" s="9"/>
      <c r="D27" s="9"/>
      <c r="E27" s="9">
        <v>1</v>
      </c>
    </row>
    <row r="28" spans="1:5" x14ac:dyDescent="0.25">
      <c r="A28" s="23" t="s">
        <v>1082</v>
      </c>
      <c r="B28" s="9">
        <v>96</v>
      </c>
      <c r="C28" s="9">
        <v>20</v>
      </c>
      <c r="D28" s="9">
        <v>2</v>
      </c>
      <c r="E28" s="9">
        <v>118</v>
      </c>
    </row>
    <row r="32" spans="1:5" x14ac:dyDescent="0.25">
      <c r="B32" s="39" t="s">
        <v>1090</v>
      </c>
    </row>
    <row r="33" spans="1:5" x14ac:dyDescent="0.25">
      <c r="A33" s="39" t="s">
        <v>1080</v>
      </c>
      <c r="B33" t="s">
        <v>1083</v>
      </c>
      <c r="C33" t="s">
        <v>1091</v>
      </c>
      <c r="D33" s="27" t="s">
        <v>1087</v>
      </c>
      <c r="E33" s="27" t="s">
        <v>1092</v>
      </c>
    </row>
    <row r="34" spans="1:5" x14ac:dyDescent="0.25">
      <c r="A34" s="23" t="s">
        <v>1089</v>
      </c>
      <c r="B34" s="40">
        <v>125.45555555555552</v>
      </c>
      <c r="C34" s="40">
        <v>81</v>
      </c>
      <c r="D34" s="27"/>
      <c r="E34" s="27"/>
    </row>
    <row r="35" spans="1:5" x14ac:dyDescent="0.25">
      <c r="A35" s="23" t="s">
        <v>1088</v>
      </c>
      <c r="B35" s="40">
        <v>-37</v>
      </c>
      <c r="C35" s="40">
        <v>37</v>
      </c>
      <c r="D35" s="27"/>
      <c r="E35" s="27"/>
    </row>
    <row r="36" spans="1:5" x14ac:dyDescent="0.25">
      <c r="A36" s="23" t="s">
        <v>1082</v>
      </c>
      <c r="B36" s="40">
        <v>88.45555555555552</v>
      </c>
      <c r="C36" s="40">
        <v>118</v>
      </c>
      <c r="D36" s="50">
        <f>B36/C36</f>
        <v>0.74962335216572473</v>
      </c>
      <c r="E36" s="50">
        <f>C34/C36</f>
        <v>0.68644067796610164</v>
      </c>
    </row>
    <row r="40" spans="1:5" x14ac:dyDescent="0.25">
      <c r="A40" s="39" t="s">
        <v>1080</v>
      </c>
      <c r="B40" t="s">
        <v>1083</v>
      </c>
      <c r="C40" s="27" t="s">
        <v>1101</v>
      </c>
    </row>
    <row r="41" spans="1:5" x14ac:dyDescent="0.25">
      <c r="A41" s="23" t="s">
        <v>1099</v>
      </c>
      <c r="B41" s="40">
        <v>19.826875901875901</v>
      </c>
      <c r="C41" s="40">
        <f>B41</f>
        <v>19.826875901875901</v>
      </c>
    </row>
    <row r="42" spans="1:5" x14ac:dyDescent="0.25">
      <c r="A42" s="23" t="s">
        <v>1095</v>
      </c>
      <c r="B42" s="40">
        <v>-1.8409090909090908</v>
      </c>
      <c r="C42" s="40">
        <f>C41+B42</f>
        <v>17.985966810966811</v>
      </c>
    </row>
    <row r="43" spans="1:5" x14ac:dyDescent="0.25">
      <c r="A43" s="23" t="s">
        <v>1100</v>
      </c>
      <c r="B43" s="40">
        <v>24.855050505050503</v>
      </c>
      <c r="C43" s="40">
        <f t="shared" ref="C43:C46" si="13">C42+B43</f>
        <v>42.841017316017314</v>
      </c>
    </row>
    <row r="44" spans="1:5" x14ac:dyDescent="0.25">
      <c r="A44" s="23" t="s">
        <v>1098</v>
      </c>
      <c r="B44" s="40">
        <v>11.694444444444445</v>
      </c>
      <c r="C44" s="40">
        <f t="shared" si="13"/>
        <v>54.535461760461757</v>
      </c>
    </row>
    <row r="45" spans="1:5" x14ac:dyDescent="0.25">
      <c r="A45" s="23" t="s">
        <v>1097</v>
      </c>
      <c r="B45" s="40">
        <v>31.975649350649359</v>
      </c>
      <c r="C45" s="40">
        <f t="shared" si="13"/>
        <v>86.51111111111112</v>
      </c>
    </row>
    <row r="46" spans="1:5" x14ac:dyDescent="0.25">
      <c r="A46" s="23" t="s">
        <v>1096</v>
      </c>
      <c r="B46" s="40">
        <v>1.9444444444444446</v>
      </c>
      <c r="C46" s="40">
        <f t="shared" si="13"/>
        <v>88.455555555555563</v>
      </c>
    </row>
    <row r="47" spans="1:5" x14ac:dyDescent="0.25">
      <c r="A47" s="23" t="s">
        <v>1082</v>
      </c>
      <c r="B47" s="40">
        <v>88.455555555555563</v>
      </c>
    </row>
  </sheetData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34"/>
  <sheetViews>
    <sheetView tabSelected="1" topLeftCell="B1" zoomScale="60" zoomScaleNormal="60" workbookViewId="0">
      <pane ySplit="1" topLeftCell="A79" activePane="bottomLeft" state="frozen"/>
      <selection pane="bottomLeft" activeCell="A73" sqref="A73"/>
    </sheetView>
  </sheetViews>
  <sheetFormatPr defaultRowHeight="15" outlineLevelCol="1" x14ac:dyDescent="0.25"/>
  <cols>
    <col min="1" max="1" width="14.7109375" customWidth="1"/>
    <col min="2" max="2" width="40.7109375" bestFit="1" customWidth="1"/>
    <col min="3" max="3" width="24.42578125" style="24" customWidth="1"/>
    <col min="4" max="4" width="39.7109375" bestFit="1" customWidth="1"/>
    <col min="6" max="7" width="20.42578125" hidden="1" customWidth="1" outlineLevel="1"/>
    <col min="8" max="8" width="32.140625" hidden="1" customWidth="1" outlineLevel="1"/>
    <col min="9" max="9" width="5.5703125" hidden="1" customWidth="1" outlineLevel="1"/>
    <col min="10" max="10" width="25.140625" customWidth="1" collapsed="1"/>
    <col min="11" max="11" width="6.85546875" hidden="1" customWidth="1" outlineLevel="1"/>
    <col min="12" max="12" width="8.42578125" hidden="1" customWidth="1" outlineLevel="1"/>
    <col min="13" max="13" width="10.85546875" hidden="1" customWidth="1" outlineLevel="1"/>
    <col min="14" max="14" width="12.28515625" hidden="1" customWidth="1" outlineLevel="1"/>
    <col min="15" max="15" width="7.7109375" hidden="1" customWidth="1" outlineLevel="1"/>
    <col min="16" max="16" width="8.140625" hidden="1" customWidth="1" outlineLevel="1"/>
    <col min="17" max="17" width="8.5703125" hidden="1" customWidth="1" outlineLevel="1"/>
    <col min="18" max="18" width="13.7109375" hidden="1" customWidth="1" outlineLevel="1"/>
    <col min="19" max="19" width="12.85546875" hidden="1" customWidth="1" outlineLevel="1"/>
    <col min="20" max="22" width="0" hidden="1" customWidth="1" outlineLevel="1"/>
    <col min="23" max="23" width="14" hidden="1" customWidth="1" outlineLevel="1"/>
    <col min="24" max="26" width="10.42578125" hidden="1" customWidth="1" outlineLevel="1"/>
    <col min="27" max="27" width="36.28515625" hidden="1" customWidth="1" outlineLevel="1"/>
    <col min="28" max="28" width="9.5703125" hidden="1" customWidth="1" outlineLevel="1"/>
    <col min="29" max="29" width="0" hidden="1" customWidth="1" outlineLevel="1"/>
    <col min="30" max="30" width="12.28515625" hidden="1" customWidth="1" outlineLevel="1"/>
    <col min="31" max="38" width="8.28515625" hidden="1" customWidth="1" outlineLevel="1"/>
    <col min="39" max="39" width="11.5703125" customWidth="1" collapsed="1"/>
    <col min="40" max="40" width="9.28515625" hidden="1" customWidth="1" outlineLevel="1"/>
    <col min="41" max="41" width="0" hidden="1" customWidth="1" outlineLevel="1"/>
    <col min="42" max="42" width="9.140625" collapsed="1"/>
  </cols>
  <sheetData>
    <row r="1" spans="1:44" s="26" customFormat="1" ht="75" x14ac:dyDescent="0.25">
      <c r="A1" s="37" t="s">
        <v>1</v>
      </c>
      <c r="B1" s="37" t="s">
        <v>0</v>
      </c>
      <c r="C1" s="38" t="s">
        <v>2</v>
      </c>
      <c r="D1" s="37" t="s">
        <v>3</v>
      </c>
      <c r="E1" s="37" t="s">
        <v>6</v>
      </c>
      <c r="F1" s="25" t="s">
        <v>1032</v>
      </c>
      <c r="G1" s="25" t="s">
        <v>1033</v>
      </c>
      <c r="H1" s="25" t="s">
        <v>995</v>
      </c>
      <c r="I1" s="25" t="s">
        <v>987</v>
      </c>
      <c r="J1" s="30" t="s">
        <v>981</v>
      </c>
      <c r="K1" s="25" t="s">
        <v>993</v>
      </c>
      <c r="L1" s="25" t="s">
        <v>443</v>
      </c>
      <c r="M1" s="25" t="s">
        <v>1020</v>
      </c>
      <c r="N1" s="25" t="s">
        <v>267</v>
      </c>
      <c r="O1" s="25" t="s">
        <v>1022</v>
      </c>
      <c r="P1" s="25" t="s">
        <v>1023</v>
      </c>
      <c r="Q1" s="25" t="s">
        <v>1025</v>
      </c>
      <c r="R1" s="25" t="s">
        <v>1021</v>
      </c>
      <c r="S1" s="25" t="s">
        <v>1024</v>
      </c>
      <c r="T1" s="25" t="s">
        <v>1027</v>
      </c>
      <c r="U1" s="25" t="s">
        <v>1042</v>
      </c>
      <c r="V1" s="25" t="s">
        <v>1028</v>
      </c>
      <c r="W1" s="26" t="s">
        <v>1026</v>
      </c>
      <c r="X1" s="26" t="s">
        <v>1044</v>
      </c>
      <c r="Y1" s="26" t="s">
        <v>1066</v>
      </c>
      <c r="Z1" s="26" t="s">
        <v>1070</v>
      </c>
      <c r="AA1" s="26" t="s">
        <v>1029</v>
      </c>
      <c r="AB1" s="26" t="s">
        <v>1035</v>
      </c>
      <c r="AC1" s="26" t="s">
        <v>1036</v>
      </c>
      <c r="AD1" s="26" t="s">
        <v>275</v>
      </c>
      <c r="AE1" s="26" t="s">
        <v>1043</v>
      </c>
      <c r="AF1" s="26" t="s">
        <v>1067</v>
      </c>
      <c r="AG1" s="26" t="s">
        <v>985</v>
      </c>
      <c r="AH1" s="26" t="s">
        <v>1071</v>
      </c>
      <c r="AI1" s="26" t="s">
        <v>1072</v>
      </c>
      <c r="AJ1" s="26" t="s">
        <v>1073</v>
      </c>
      <c r="AK1" s="26" t="s">
        <v>1076</v>
      </c>
      <c r="AL1" s="26" t="s">
        <v>986</v>
      </c>
      <c r="AM1" s="49" t="s">
        <v>1041</v>
      </c>
      <c r="AN1" s="26" t="s">
        <v>1078</v>
      </c>
      <c r="AO1" s="26" t="s">
        <v>1079</v>
      </c>
      <c r="AP1" s="36" t="s">
        <v>1077</v>
      </c>
      <c r="AQ1" s="36" t="s">
        <v>1093</v>
      </c>
      <c r="AR1" s="36" t="s">
        <v>1094</v>
      </c>
    </row>
    <row r="2" spans="1:44" x14ac:dyDescent="0.25">
      <c r="A2" s="1">
        <v>41719</v>
      </c>
      <c r="B2" s="2" t="s">
        <v>4</v>
      </c>
      <c r="C2" s="23" t="s">
        <v>5</v>
      </c>
      <c r="D2" s="2" t="s">
        <v>95</v>
      </c>
      <c r="E2" s="4" t="s">
        <v>7</v>
      </c>
      <c r="F2" t="str">
        <f t="shared" ref="F2:F5" si="0">TRIM(B2)</f>
        <v>N/A</v>
      </c>
      <c r="G2" t="str">
        <f>TRIM(C2)</f>
        <v>ATP Miami 2014</v>
      </c>
      <c r="H2" t="str">
        <f>TRIM(D2)</f>
        <v>Novak Djokovic (Outright Winner)</v>
      </c>
      <c r="I2">
        <f>FIND("(",H2)</f>
        <v>16</v>
      </c>
      <c r="J2" t="str">
        <f>MID(H2,I2+1,LEN(H2)-I2-1)</f>
        <v>Outright Winner</v>
      </c>
      <c r="K2">
        <f>VLOOKUP(J2,Mapping!$A$5:$B$18,2,0)</f>
        <v>30</v>
      </c>
      <c r="L2" t="str">
        <f t="shared" ref="L2:L65" si="1">IF(IFERROR(FIND("French",$C2),0),"Paris",IF(IFERROR(FIND("Wimbledon",$C2),0),"London",IF(IFERROR(FIND("US",$C2),0),"New York",IF(IFERROR(FIND("Australian",$C2),0),"Melbourne","NO"))))</f>
        <v>NO</v>
      </c>
      <c r="M2" t="str">
        <f t="shared" ref="M2:M65" si="2">IF(L2="NO",IF(IFERROR(FIND("ATP",C2),0),"ATP",IF(IFERROR(FIND("WTA",C2),0),"WTA","Challenger")),IF(IFERROR(FIND("Women",C2),0),"WTA","ATP"))</f>
        <v>ATP</v>
      </c>
      <c r="N2" t="str">
        <f>IF(L2="NO",IF(M2="Challenger",RIGHT(G2,LEN(G2)-11),IF(IFERROR(FIND("2014",G2),0),MID(G2,5,FIND("2014",G2)-6),MID(G2,5,LEN(G2)-4))),L2)</f>
        <v>Miami</v>
      </c>
      <c r="O2">
        <f t="shared" ref="O2:O9" si="3">IF(K2&lt;&gt;30,FIND(" ",F2),FIND(" ",H2))</f>
        <v>6</v>
      </c>
      <c r="P2">
        <f t="shared" ref="P2:P9" si="4">IF(K2&lt;&gt;30,FIND(" v ",F2),FIND("(",H2))</f>
        <v>16</v>
      </c>
      <c r="Q2">
        <f t="shared" ref="Q2:Q9" si="5">IF(K2&lt;&gt;30,IF(O2&lt;&gt;P2,FIND(" ",F2,P2+3),O2),O2)</f>
        <v>6</v>
      </c>
      <c r="R2" t="str">
        <f t="shared" ref="R2:R65" si="6">IF(K2&lt;&gt;30,IF(O2&lt;&gt;P2,MID(F2,O2+1,P2-O2-1),LEFT(F2,P2-1)),IF(P2-O2&gt;2,MID(H2,O2+1,P2-O2-1),LEFT(H2,O2)))</f>
        <v xml:space="preserve">Djokovic </v>
      </c>
      <c r="S2" t="str">
        <f t="shared" ref="S2:S65" si="7">IF($K2&lt;&gt;30,IF($O2&lt;&gt;$P2,RIGHT(F2,LEN($F2)-$Q2),RIGHT($F2,LEN($F2)-$Q2-2)),"")</f>
        <v/>
      </c>
      <c r="T2">
        <f t="shared" ref="T2:T5" si="8">FIND(" ",H2)</f>
        <v>6</v>
      </c>
      <c r="U2">
        <f t="shared" ref="U2:U65" si="9">IF(OR($K2=1,$K2=11,$K2=13,$K2=30),IF($V2-$T2&gt;2,FIND(" ",$H2,$T2+1),$V2-1),IF(OR($K2=2,$K2=3,$K2=4),IF(OR(ISNUMBER(1*MID($H2,$T2+1,1)),MID($H2,$T2+1,1)="-",MID($H2,$T2+1,1)="+"),$T2,FIND(" ",$H2,$T2+1)),IF(OR($K2=5,,$K2=15),$T2,"other")))</f>
        <v>15</v>
      </c>
      <c r="V2">
        <f t="shared" ref="V2:V5" si="10">FIND("(",H2)</f>
        <v>16</v>
      </c>
      <c r="W2" t="str">
        <f t="shared" ref="W2:W65" si="11">IF(K2=15,"N/A",IF(T2=U2,LEFT(H2,U2-1),MID(H2,T2+1,U2-T2-1)))</f>
        <v>Djokovic</v>
      </c>
      <c r="X2" t="str">
        <f t="shared" ref="X2:X65" si="12">IF(K2=2,MID(H2,U2+1,1)*1-MID(H2,U2+3,1)*1,IF(K2=3,MID(H2,U2+1,V2-U2-1)*1,"N/A"))</f>
        <v>N/A</v>
      </c>
      <c r="Y2" t="str">
        <f t="shared" ref="Y2:Y65" si="13">IF($K2=4,MID($H2,$U2+1,$V2-$U2-1)*1,"N/A")</f>
        <v>N/A</v>
      </c>
      <c r="Z2" t="str">
        <f t="shared" ref="Z2:Z65" si="14">IF($K2=5,MID($H2,$U2+1,$V2-$U2-1)*1,"N/A")</f>
        <v>N/A</v>
      </c>
      <c r="AA2" t="str">
        <f t="shared" ref="AA2:AA5" si="15">N2&amp;R2&amp;S2</f>
        <v xml:space="preserve">MiamiDjokovic </v>
      </c>
      <c r="AB2" t="e">
        <f>IF($M2="ATP",MATCH($AA2,'ATP2014'!$AS:$AS,0),MATCH($AA2,'WTA2014'!$AO:$AO,0))</f>
        <v>#N/A</v>
      </c>
      <c r="AC2" t="e">
        <f>IF($M2="ATP",MATCH($AA2,'ATP2014'!AT:AT,0),MATCH($AA2,'WTA2014'!$AP:$AP,0))</f>
        <v>#N/A</v>
      </c>
      <c r="AD2" t="e">
        <f>INDEX(IF(M2="ATP",'ATP2014'!AQ:AQ,'WTA2014'!AM:AM),IF(ISNUMBER(AB2),AB2,AC2))</f>
        <v>#N/A</v>
      </c>
      <c r="AE2" t="e">
        <f>INDEX(IF($M2="ATP",'ATP2014'!$AU:$AU,'WTA2014'!$AQ:$AQ),IF(ISNUMBER($AB2),$AB2,$AC2))</f>
        <v>#N/A</v>
      </c>
      <c r="AF2" t="e">
        <f>INDEX(IF($M2="ATP",'ATP2014'!$AV:$AV,'WTA2014'!$AR:$AR),IF(ISNUMBER($AB2),$AB2,$AC2))</f>
        <v>#N/A</v>
      </c>
      <c r="AG2" t="e">
        <f>INDEX(IF($M2="ATP",'ATP2014'!$AW:$AW,'WTA2014'!$AS:$AS),IF(ISNUMBER($AB2),$AB2,$AC2))</f>
        <v>#N/A</v>
      </c>
      <c r="AH2" t="e">
        <f>INDEX(IF($M2="ATP",'ATP2014'!$AX:$AX,'WTA2014'!$AT:$AT),IF(ISNUMBER($AB2),$AB2,$AC2))</f>
        <v>#N/A</v>
      </c>
      <c r="AI2" t="e">
        <f>INDEX(IF($M2="ATP",'ATP2014'!$AY:$AY,'WTA2014'!$AU:$AU),IF(ISNUMBER($AB2),$AB2,$AC2))</f>
        <v>#N/A</v>
      </c>
      <c r="AJ2" t="e">
        <f>IF(W2=AD2,"TRUE",INDEX(IF($M2="ATP",'ATP2014'!$AZ:$AZ,'WTA2014'!$AV:$AV),IF(ISNUMBER($AB2),$AB2,$AC2)))</f>
        <v>#N/A</v>
      </c>
      <c r="AK2">
        <f>IF(K2=30,IF($M2="ATP",MATCH($N2&amp;"The Final",'ATP2014'!$BA:$BA,0),MATCH($N2&amp;"The Final",'WTA2014'!$AW:$AW,0)),"N/A")</f>
        <v>805</v>
      </c>
      <c r="AL2" t="str">
        <f>IF(K2=30,INDEX(IF(M2="ATP",'ATP2014'!AQ:AQ,'WTA2014'!AM:AM),AK2),"N/A")</f>
        <v>Djokovic</v>
      </c>
      <c r="AM2" t="str">
        <f t="shared" ref="AM2:AM65" si="16">IF(K2=1,IF(W2=AD2,"Win","Loss"),IF(K2=2,IF(W2&lt;&gt;AD2,"Loss",IF(K2&lt;AE2,"Loss","Win")),IF(K2=3,IF(W2&lt;&gt;AD2,"Loss",IF(AE2+X2&lt;0,"Loss","Win")),IF(K2=4,IF(AF2+Y2&gt;0,"Win",IF(AF2+Y2&lt;0,"Loss","Void")),IF(K2=5,IF(W2="Over",IF(AG2&gt;Z2,"Win",IF(AG2&lt;Z2,"Loss","Void")),IF(AG2&lt;Z2,"Win",IF(AG2&gt;Z2,"Loss","Void"))),IF(K2=15,IF(AH2=TRUE,"Win","Loss"),IF(K2=13,IF(W2=AI2,"Win","Loss"),IF(K2=11,IF(AJ2=TRUE,"Win","Loss"),IF(K2=30,IF(W2=AL2,"Win","Loss"),"Other")))))))))</f>
        <v>Win</v>
      </c>
      <c r="AN2" s="34">
        <f>FIND("/",E2)</f>
        <v>2</v>
      </c>
      <c r="AO2" s="35">
        <f t="shared" ref="AO2:AO33" si="17">VALUE(LEFT(E2,AN2-1))/VALUE(RIGHT(E2,LEN(E2)-AN2))*1</f>
        <v>2</v>
      </c>
      <c r="AP2" s="33">
        <f t="shared" ref="AP2:AP66" si="18">IF(AM2="Win",AO2,IF(AM2="Loss",-1,0))</f>
        <v>2</v>
      </c>
      <c r="AQ2" s="33">
        <f>AP2</f>
        <v>2</v>
      </c>
      <c r="AR2" s="1" t="str">
        <f>CHOOSE(MONTH(A2),"JAN","FEB","MAR","APR","MAY","JUN","JUL","AUG","SEP","OCT","NOV","DEC")&amp;YEAR(A2)</f>
        <v>MAR2014</v>
      </c>
    </row>
    <row r="3" spans="1:44" x14ac:dyDescent="0.25">
      <c r="A3" s="1">
        <v>41720</v>
      </c>
      <c r="B3" t="s">
        <v>8</v>
      </c>
      <c r="C3" s="23" t="s">
        <v>5</v>
      </c>
      <c r="D3" s="22" t="s">
        <v>999</v>
      </c>
      <c r="E3" s="32" t="s">
        <v>7</v>
      </c>
      <c r="F3" t="str">
        <f t="shared" si="0"/>
        <v>Edouard Roger-Vasselin v Marin Cilic</v>
      </c>
      <c r="G3" t="str">
        <f t="shared" ref="G3:G66" si="19">TRIM(C3)</f>
        <v>ATP Miami 2014</v>
      </c>
      <c r="H3" t="str">
        <f t="shared" ref="H3:H34" si="20">TRIM(D3)</f>
        <v>(Tie Break in Match Yes)</v>
      </c>
      <c r="I3">
        <f t="shared" ref="I3:I66" si="21">FIND("(",H3)</f>
        <v>1</v>
      </c>
      <c r="J3" t="str">
        <f t="shared" ref="J3:J66" si="22">MID(H3,I3+1,LEN(H3)-I3-1)</f>
        <v>Tie Break in Match Yes</v>
      </c>
      <c r="K3">
        <f>VLOOKUP(J3,Mapping!$A$5:$B$18,2,0)</f>
        <v>15</v>
      </c>
      <c r="L3" t="str">
        <f t="shared" si="1"/>
        <v>NO</v>
      </c>
      <c r="M3" t="str">
        <f t="shared" si="2"/>
        <v>ATP</v>
      </c>
      <c r="N3" t="str">
        <f t="shared" ref="N3:N66" si="23">IF(L3="NO",IF(M3="Challenger",RIGHT(G3,LEN(G3)-11),IF(IFERROR(FIND("2014",G3),0),MID(G3,5,FIND("2014",G3)-6),MID(G3,5,LEN(G3)-4))),L3)</f>
        <v>Miami</v>
      </c>
      <c r="O3">
        <f t="shared" si="3"/>
        <v>8</v>
      </c>
      <c r="P3">
        <f t="shared" si="4"/>
        <v>23</v>
      </c>
      <c r="Q3">
        <f t="shared" si="5"/>
        <v>31</v>
      </c>
      <c r="R3" t="str">
        <f t="shared" si="6"/>
        <v>Roger-Vasselin</v>
      </c>
      <c r="S3" t="str">
        <f t="shared" si="7"/>
        <v>Cilic</v>
      </c>
      <c r="T3">
        <f t="shared" si="8"/>
        <v>5</v>
      </c>
      <c r="U3">
        <f t="shared" si="9"/>
        <v>5</v>
      </c>
      <c r="V3">
        <f t="shared" si="10"/>
        <v>1</v>
      </c>
      <c r="W3" t="str">
        <f t="shared" si="11"/>
        <v>N/A</v>
      </c>
      <c r="X3" t="str">
        <f t="shared" si="12"/>
        <v>N/A</v>
      </c>
      <c r="Y3" t="str">
        <f t="shared" si="13"/>
        <v>N/A</v>
      </c>
      <c r="Z3" t="str">
        <f t="shared" si="14"/>
        <v>N/A</v>
      </c>
      <c r="AA3" t="str">
        <f t="shared" si="15"/>
        <v>MiamiRoger-VasselinCilic</v>
      </c>
      <c r="AB3">
        <f>IF($M3="ATP",MATCH($AA3,'ATP2014'!$AS:$AS,0),MATCH($AA3,'WTA2014'!$AO:$AO,0))</f>
        <v>760</v>
      </c>
      <c r="AC3" t="e">
        <f>IF($M3="ATP",MATCH($AA3,'ATP2014'!AT:AT,0),MATCH($AA3,'WTA2014'!$AP:$AP,0))</f>
        <v>#N/A</v>
      </c>
      <c r="AD3" t="str">
        <f>INDEX(IF(M3="ATP",'ATP2014'!AQ:AQ,'WTA2014'!AM:AM),IF(ISNUMBER(AB3),AB3,AC3))</f>
        <v>Roger-Vasselin</v>
      </c>
      <c r="AE3">
        <f>INDEX(IF($M3="ATP",'ATP2014'!$AU:$AU,'WTA2014'!$AQ:$AQ),IF(ISNUMBER($AB3),$AB3,$AC3))</f>
        <v>2</v>
      </c>
      <c r="AF3">
        <f>INDEX(IF($M3="ATP",'ATP2014'!$AV:$AV,'WTA2014'!$AR:$AR),IF(ISNUMBER($AB3),$AB3,$AC3))</f>
        <v>5</v>
      </c>
      <c r="AG3">
        <f>INDEX(IF($M3="ATP",'ATP2014'!$AW:$AW,'WTA2014'!$AS:$AS),IF(ISNUMBER($AB3),$AB3,$AC3))</f>
        <v>21</v>
      </c>
      <c r="AH3" t="b">
        <f>INDEX(IF($M3="ATP",'ATP2014'!$AX:$AX,'WTA2014'!$AT:$AT),IF(ISNUMBER($AB3),$AB3,$AC3))</f>
        <v>1</v>
      </c>
      <c r="AI3" t="str">
        <f>INDEX(IF($M3="ATP",'ATP2014'!$AY:$AY,'WTA2014'!$AU:$AU),IF(ISNUMBER($AB3),$AB3,$AC3))</f>
        <v>Roger-Vasselin</v>
      </c>
      <c r="AJ3" t="b">
        <f>IF(W3=AD3,TRUE,INDEX(IF($M3="ATP",'ATP2014'!$AZ:$AZ,'WTA2014'!$AV:$AV),IF(ISNUMBER($AB3),$AB3,$AC3)))</f>
        <v>0</v>
      </c>
      <c r="AK3" t="str">
        <f>IF(K3=30,IF($M3="ATP",MATCH($N3&amp;"The Final",'ATP2014'!$BA:$BA,0),MATCH($N3&amp;"The Final",'WTA2014'!$AW:$AW,0)),"N/A")</f>
        <v>N/A</v>
      </c>
      <c r="AL3" t="str">
        <f>IF(K3=30,INDEX(IF(M3="ATP",'ATP2014'!AQ:AQ,'WTA2014'!AM:AM),AK3),"N/A")</f>
        <v>N/A</v>
      </c>
      <c r="AM3" t="str">
        <f t="shared" si="16"/>
        <v>Win</v>
      </c>
      <c r="AN3" s="34">
        <f t="shared" ref="AN3:AN66" si="24">FIND("/",E3)</f>
        <v>2</v>
      </c>
      <c r="AO3" s="35">
        <f t="shared" si="17"/>
        <v>2</v>
      </c>
      <c r="AP3" s="33">
        <f t="shared" si="18"/>
        <v>2</v>
      </c>
      <c r="AQ3" s="33">
        <f>AP3+AQ2</f>
        <v>4</v>
      </c>
      <c r="AR3" s="1" t="str">
        <f t="shared" ref="AR3:AR66" si="25">CHOOSE(MONTH(A3),"JAN","FEB","MAR","APR","MAY","JUN","JUL","AUG","SEP","OCT","NOV","DEC")&amp;YEAR(A3)</f>
        <v>MAR2014</v>
      </c>
    </row>
    <row r="4" spans="1:44" x14ac:dyDescent="0.25">
      <c r="A4" s="1">
        <v>41720</v>
      </c>
      <c r="B4" s="2" t="s">
        <v>9</v>
      </c>
      <c r="C4" s="23" t="s">
        <v>5</v>
      </c>
      <c r="D4" s="2" t="s">
        <v>10</v>
      </c>
      <c r="E4" s="4" t="s">
        <v>11</v>
      </c>
      <c r="F4" t="str">
        <f t="shared" si="0"/>
        <v>Bryan/Bryan v Fleming/Hutchins</v>
      </c>
      <c r="G4" t="str">
        <f t="shared" si="19"/>
        <v>ATP Miami 2014</v>
      </c>
      <c r="H4" t="str">
        <f t="shared" si="20"/>
        <v>Bryan/Bryan 2-1 (Set Betting)</v>
      </c>
      <c r="I4">
        <f t="shared" si="21"/>
        <v>17</v>
      </c>
      <c r="J4" t="str">
        <f t="shared" si="22"/>
        <v>Set Betting</v>
      </c>
      <c r="K4">
        <f>VLOOKUP(J4,Mapping!$A$5:$B$18,2,0)</f>
        <v>2</v>
      </c>
      <c r="L4" t="str">
        <f t="shared" si="1"/>
        <v>NO</v>
      </c>
      <c r="M4" t="str">
        <f t="shared" si="2"/>
        <v>ATP</v>
      </c>
      <c r="N4" t="str">
        <f t="shared" si="23"/>
        <v>Miami</v>
      </c>
      <c r="O4">
        <f t="shared" si="3"/>
        <v>12</v>
      </c>
      <c r="P4">
        <f t="shared" si="4"/>
        <v>12</v>
      </c>
      <c r="Q4">
        <f t="shared" si="5"/>
        <v>12</v>
      </c>
      <c r="R4" t="str">
        <f t="shared" si="6"/>
        <v>Bryan/Bryan</v>
      </c>
      <c r="S4" t="str">
        <f t="shared" si="7"/>
        <v>Fleming/Hutchins</v>
      </c>
      <c r="T4">
        <f t="shared" si="8"/>
        <v>12</v>
      </c>
      <c r="U4">
        <f t="shared" si="9"/>
        <v>12</v>
      </c>
      <c r="V4">
        <f t="shared" si="10"/>
        <v>17</v>
      </c>
      <c r="W4" t="str">
        <f t="shared" si="11"/>
        <v>Bryan/Bryan</v>
      </c>
      <c r="X4">
        <f t="shared" si="12"/>
        <v>1</v>
      </c>
      <c r="Y4" t="str">
        <f t="shared" si="13"/>
        <v>N/A</v>
      </c>
      <c r="Z4" t="str">
        <f t="shared" si="14"/>
        <v>N/A</v>
      </c>
      <c r="AA4" t="str">
        <f t="shared" si="15"/>
        <v>MiamiBryan/BryanFleming/Hutchins</v>
      </c>
      <c r="AB4" t="e">
        <f>IF($M4="ATP",MATCH($AA4,'ATP2014'!$AS:$AS,0),MATCH($AA4,'WTA2014'!$AO:$AO,0))</f>
        <v>#N/A</v>
      </c>
      <c r="AC4" t="e">
        <f>IF($M4="ATP",MATCH($AA4,'ATP2014'!AT:AT,0),MATCH($AA4,'WTA2014'!$AP:$AP,0))</f>
        <v>#N/A</v>
      </c>
      <c r="AD4" s="28" t="s">
        <v>1063</v>
      </c>
      <c r="AE4" s="28">
        <v>2</v>
      </c>
      <c r="AF4" t="e">
        <f>INDEX(IF($M4="ATP",'ATP2014'!$AV:$AV,'WTA2014'!$AR:$AR),IF(ISNUMBER($AB4),$AB4,$AC4))</f>
        <v>#N/A</v>
      </c>
      <c r="AG4" t="e">
        <f>INDEX(IF($M4="ATP",'ATP2014'!$AW:$AW,'WTA2014'!$AS:$AS),IF(ISNUMBER($AB4),$AB4,$AC4))</f>
        <v>#N/A</v>
      </c>
      <c r="AH4" t="e">
        <f>INDEX(IF($M4="ATP",'ATP2014'!$AX:$AX,'WTA2014'!$AT:$AT),IF(ISNUMBER($AB4),$AB4,$AC4))</f>
        <v>#N/A</v>
      </c>
      <c r="AI4" t="e">
        <f>INDEX(IF($M4="ATP",'ATP2014'!$AY:$AY,'WTA2014'!$AU:$AU),IF(ISNUMBER($AB4),$AB4,$AC4))</f>
        <v>#N/A</v>
      </c>
      <c r="AJ4" t="b">
        <f>IF(W4=AD4,TRUE,INDEX(IF($M4="ATP",'ATP2014'!$AZ:$AZ,'WTA2014'!$AV:$AV),IF(ISNUMBER($AB4),$AB4,$AC4)))</f>
        <v>1</v>
      </c>
      <c r="AK4" t="str">
        <f>IF(K4=30,IF($M4="ATP",MATCH($N4&amp;"The Final",'ATP2014'!$BA:$BA,0),MATCH($N4&amp;"The Final",'WTA2014'!$AW:$AW,0)),"N/A")</f>
        <v>N/A</v>
      </c>
      <c r="AL4" t="str">
        <f>IF(K4=30,INDEX(IF(M4="ATP",'ATP2014'!AQ:AQ,'WTA2014'!AM:AM),AK4),"N/A")</f>
        <v>N/A</v>
      </c>
      <c r="AM4" t="str">
        <f t="shared" si="16"/>
        <v>Win</v>
      </c>
      <c r="AN4" s="34">
        <f t="shared" si="24"/>
        <v>3</v>
      </c>
      <c r="AO4" s="35">
        <f t="shared" si="17"/>
        <v>3.3333333333333335</v>
      </c>
      <c r="AP4" s="33">
        <f t="shared" si="18"/>
        <v>3.3333333333333335</v>
      </c>
      <c r="AQ4" s="33">
        <f t="shared" ref="AQ4:AQ67" si="26">AP4+AQ3</f>
        <v>7.3333333333333339</v>
      </c>
      <c r="AR4" s="1" t="str">
        <f t="shared" si="25"/>
        <v>MAR2014</v>
      </c>
    </row>
    <row r="5" spans="1:44" x14ac:dyDescent="0.25">
      <c r="A5" s="1">
        <v>41720</v>
      </c>
      <c r="B5" s="2" t="s">
        <v>12</v>
      </c>
      <c r="C5" s="24" t="s">
        <v>13</v>
      </c>
      <c r="D5" s="22" t="s">
        <v>998</v>
      </c>
      <c r="E5" s="4" t="s">
        <v>14</v>
      </c>
      <c r="F5" t="str">
        <f t="shared" si="0"/>
        <v>Maria Sharapova v Lucie Safarova</v>
      </c>
      <c r="G5" t="str">
        <f t="shared" si="19"/>
        <v>WTA Miami 2014</v>
      </c>
      <c r="H5" t="str">
        <f t="shared" si="20"/>
        <v>Lucie Safarova (To win a set Yes)</v>
      </c>
      <c r="I5">
        <f t="shared" si="21"/>
        <v>16</v>
      </c>
      <c r="J5" t="str">
        <f t="shared" si="22"/>
        <v>To win a set Yes</v>
      </c>
      <c r="K5">
        <f>VLOOKUP(J5,Mapping!$A$5:$B$18,2,0)</f>
        <v>11</v>
      </c>
      <c r="L5" t="str">
        <f t="shared" si="1"/>
        <v>NO</v>
      </c>
      <c r="M5" t="str">
        <f t="shared" si="2"/>
        <v>WTA</v>
      </c>
      <c r="N5" t="str">
        <f t="shared" si="23"/>
        <v>Miami</v>
      </c>
      <c r="O5">
        <f t="shared" si="3"/>
        <v>6</v>
      </c>
      <c r="P5">
        <f t="shared" si="4"/>
        <v>16</v>
      </c>
      <c r="Q5">
        <f t="shared" si="5"/>
        <v>24</v>
      </c>
      <c r="R5" t="str">
        <f t="shared" si="6"/>
        <v>Sharapova</v>
      </c>
      <c r="S5" t="str">
        <f t="shared" si="7"/>
        <v>Safarova</v>
      </c>
      <c r="T5">
        <f t="shared" si="8"/>
        <v>6</v>
      </c>
      <c r="U5">
        <f t="shared" si="9"/>
        <v>15</v>
      </c>
      <c r="V5">
        <f t="shared" si="10"/>
        <v>16</v>
      </c>
      <c r="W5" t="str">
        <f t="shared" si="11"/>
        <v>Safarova</v>
      </c>
      <c r="X5" t="str">
        <f t="shared" si="12"/>
        <v>N/A</v>
      </c>
      <c r="Y5" t="str">
        <f t="shared" si="13"/>
        <v>N/A</v>
      </c>
      <c r="Z5" t="str">
        <f t="shared" si="14"/>
        <v>N/A</v>
      </c>
      <c r="AA5" t="str">
        <f t="shared" si="15"/>
        <v>MiamiSharapovaSafarova</v>
      </c>
      <c r="AB5">
        <f>IF($M5="ATP",MATCH($AA5,'ATP2014'!$AS:$AS,0),MATCH($AA5,'WTA2014'!$AO:$AO,0))</f>
        <v>678</v>
      </c>
      <c r="AC5" t="e">
        <f>IF($M5="ATP",MATCH($AA5,'ATP2014'!AT:AT,0),MATCH($AA5,'WTA2014'!$AP:$AP,0))</f>
        <v>#N/A</v>
      </c>
      <c r="AD5" t="str">
        <f>INDEX(IF(M5="ATP",'ATP2014'!AQ:AQ,'WTA2014'!AM:AM),IF(ISNUMBER(AB5),AB5,AC5))</f>
        <v>Sharapova</v>
      </c>
      <c r="AE5">
        <f>INDEX(IF($M5="ATP",'ATP2014'!$AU:$AU,'WTA2014'!$AQ:$AQ),IF(ISNUMBER($AB5),$AB5,$AC5))</f>
        <v>1</v>
      </c>
      <c r="AF5">
        <f>INDEX(IF($M5="ATP",'ATP2014'!$AV:$AV,'WTA2014'!$AR:$AR),IF(ISNUMBER($AB5),$AB5,$AC5))</f>
        <v>5</v>
      </c>
      <c r="AG5">
        <f>INDEX(IF($M5="ATP",'ATP2014'!$AW:$AW,'WTA2014'!$AS:$AS),IF(ISNUMBER($AB5),$AB5,$AC5))</f>
        <v>31</v>
      </c>
      <c r="AH5" t="b">
        <f>INDEX(IF($M5="ATP",'ATP2014'!$AX:$AX,'WTA2014'!$AT:$AT),IF(ISNUMBER($AB5),$AB5,$AC5))</f>
        <v>1</v>
      </c>
      <c r="AI5" t="str">
        <f>INDEX(IF($M5="ATP",'ATP2014'!$AY:$AY,'WTA2014'!$AU:$AU),IF(ISNUMBER($AB5),$AB5,$AC5))</f>
        <v>Sharapova</v>
      </c>
      <c r="AJ5" t="b">
        <f>IF(W5=AD5,TRUE,INDEX(IF($M5="ATP",'ATP2014'!$AZ:$AZ,'WTA2014'!$AV:$AV),IF(ISNUMBER($AB5),$AB5,$AC5)))</f>
        <v>1</v>
      </c>
      <c r="AK5" t="str">
        <f>IF(K5=30,IF($M5="ATP",MATCH($N5&amp;"The Final",'ATP2014'!$BA:$BA,0),MATCH($N5&amp;"The Final",'WTA2014'!$AW:$AW,0)),"N/A")</f>
        <v>N/A</v>
      </c>
      <c r="AL5" t="str">
        <f>IF(K5=30,INDEX(IF(M5="ATP",'ATP2014'!AQ:AQ,'WTA2014'!AM:AM),AK5),"N/A")</f>
        <v>N/A</v>
      </c>
      <c r="AM5" t="str">
        <f t="shared" si="16"/>
        <v>Win</v>
      </c>
      <c r="AN5" s="34">
        <f t="shared" si="24"/>
        <v>2</v>
      </c>
      <c r="AO5" s="35">
        <f t="shared" si="17"/>
        <v>1.2</v>
      </c>
      <c r="AP5" s="33">
        <f t="shared" si="18"/>
        <v>1.2</v>
      </c>
      <c r="AQ5" s="33">
        <f t="shared" si="26"/>
        <v>8.5333333333333332</v>
      </c>
      <c r="AR5" s="1" t="str">
        <f t="shared" si="25"/>
        <v>MAR2014</v>
      </c>
    </row>
    <row r="6" spans="1:44" x14ac:dyDescent="0.25">
      <c r="A6" s="29">
        <v>41720</v>
      </c>
      <c r="B6" s="2" t="s">
        <v>15</v>
      </c>
      <c r="C6" s="23" t="s">
        <v>5</v>
      </c>
      <c r="D6" s="2" t="s">
        <v>16</v>
      </c>
      <c r="E6" s="4" t="s">
        <v>17</v>
      </c>
      <c r="F6" t="str">
        <f>TRIM(B6)</f>
        <v>John Isner v Donald Young</v>
      </c>
      <c r="G6" t="str">
        <f t="shared" si="19"/>
        <v>ATP Miami 2014</v>
      </c>
      <c r="H6" t="str">
        <f t="shared" si="20"/>
        <v>John Isner (Match Winner)</v>
      </c>
      <c r="I6">
        <f t="shared" si="21"/>
        <v>12</v>
      </c>
      <c r="J6" t="str">
        <f t="shared" si="22"/>
        <v>Match Winner</v>
      </c>
      <c r="K6">
        <f>VLOOKUP(J6,Mapping!$A$5:$B$18,2,0)</f>
        <v>1</v>
      </c>
      <c r="L6" t="str">
        <f t="shared" si="1"/>
        <v>NO</v>
      </c>
      <c r="M6" t="str">
        <f t="shared" si="2"/>
        <v>ATP</v>
      </c>
      <c r="N6" t="str">
        <f t="shared" si="23"/>
        <v>Miami</v>
      </c>
      <c r="O6">
        <f t="shared" si="3"/>
        <v>5</v>
      </c>
      <c r="P6">
        <f t="shared" si="4"/>
        <v>11</v>
      </c>
      <c r="Q6">
        <f t="shared" si="5"/>
        <v>20</v>
      </c>
      <c r="R6" t="str">
        <f>IF(K6&lt;&gt;30,IF(O6&lt;&gt;P6,MID(F6,O6+1,P6-O6-1),LEFT(F6,P6-1)),IF(P6-O6&gt;2,MID(H6,O6+1,P6-O6-1),LEFT(H6,O6)))</f>
        <v>Isner</v>
      </c>
      <c r="S6" t="str">
        <f t="shared" si="7"/>
        <v>Young</v>
      </c>
      <c r="T6">
        <f>FIND(" ",H6)</f>
        <v>5</v>
      </c>
      <c r="U6">
        <f t="shared" si="9"/>
        <v>11</v>
      </c>
      <c r="V6">
        <f>FIND("(",H6)</f>
        <v>12</v>
      </c>
      <c r="W6" t="str">
        <f t="shared" si="11"/>
        <v>Isner</v>
      </c>
      <c r="X6" t="str">
        <f t="shared" si="12"/>
        <v>N/A</v>
      </c>
      <c r="Y6" t="str">
        <f t="shared" si="13"/>
        <v>N/A</v>
      </c>
      <c r="Z6" t="str">
        <f t="shared" si="14"/>
        <v>N/A</v>
      </c>
      <c r="AA6" t="str">
        <f>N6&amp;R6&amp;S6</f>
        <v>MiamiIsnerYoung</v>
      </c>
      <c r="AB6">
        <f>IF($M6="ATP",MATCH($AA6,'ATP2014'!$AS:$AS,0),MATCH($AA6,'WTA2014'!$AO:$AO,0))</f>
        <v>767</v>
      </c>
      <c r="AC6" t="e">
        <f>IF($M6="ATP",MATCH($AA6,'ATP2014'!AT:AT,0),MATCH($AA6,'WTA2014'!$AP:$AP,0))</f>
        <v>#N/A</v>
      </c>
      <c r="AD6" t="str">
        <f>INDEX(IF(M6="ATP",'ATP2014'!AQ:AQ,'WTA2014'!AM:AM),IF(ISNUMBER(AB6),AB6,AC6))</f>
        <v>Isner</v>
      </c>
      <c r="AE6">
        <f>INDEX(IF($M6="ATP",'ATP2014'!$AU:$AU,'WTA2014'!$AQ:$AQ),IF(ISNUMBER($AB6),$AB6,$AC6))</f>
        <v>1</v>
      </c>
      <c r="AF6">
        <f>INDEX(IF($M6="ATP",'ATP2014'!$AV:$AV,'WTA2014'!$AR:$AR),IF(ISNUMBER($AB6),$AB6,$AC6))</f>
        <v>4</v>
      </c>
      <c r="AG6">
        <f>INDEX(IF($M6="ATP",'ATP2014'!$AW:$AW,'WTA2014'!$AS:$AS),IF(ISNUMBER($AB6),$AB6,$AC6))</f>
        <v>32</v>
      </c>
      <c r="AH6" t="b">
        <f>INDEX(IF($M6="ATP",'ATP2014'!$AX:$AX,'WTA2014'!$AT:$AT),IF(ISNUMBER($AB6),$AB6,$AC6))</f>
        <v>1</v>
      </c>
      <c r="AI6" t="str">
        <f>INDEX(IF($M6="ATP",'ATP2014'!$AY:$AY,'WTA2014'!$AU:$AU),IF(ISNUMBER($AB6),$AB6,$AC6))</f>
        <v>Young</v>
      </c>
      <c r="AJ6" t="b">
        <f>IF(W6=AD6,TRUE,INDEX(IF($M6="ATP",'ATP2014'!$AZ:$AZ,'WTA2014'!$AV:$AV),IF(ISNUMBER($AB6),$AB6,$AC6)))</f>
        <v>1</v>
      </c>
      <c r="AK6" t="str">
        <f>IF(K6=30,IF($M6="ATP",MATCH($N6&amp;"The Final",'ATP2014'!$BA:$BA,0),MATCH($N6&amp;"The Final",'WTA2014'!$AW:$AW,0)),"N/A")</f>
        <v>N/A</v>
      </c>
      <c r="AL6" t="str">
        <f>IF(K6=30,INDEX(IF(M6="ATP",'ATP2014'!AQ:AQ,'WTA2014'!AM:AM),AK6),"N/A")</f>
        <v>N/A</v>
      </c>
      <c r="AM6" t="str">
        <f t="shared" si="16"/>
        <v>Win</v>
      </c>
      <c r="AN6" s="34">
        <f t="shared" si="24"/>
        <v>2</v>
      </c>
      <c r="AO6" s="35">
        <f t="shared" si="17"/>
        <v>0.16666666666666666</v>
      </c>
      <c r="AP6" s="33">
        <f t="shared" si="18"/>
        <v>0.16666666666666666</v>
      </c>
      <c r="AQ6" s="33">
        <f t="shared" si="26"/>
        <v>8.6999999999999993</v>
      </c>
      <c r="AR6" s="1" t="str">
        <f t="shared" si="25"/>
        <v>MAR2014</v>
      </c>
    </row>
    <row r="7" spans="1:44" x14ac:dyDescent="0.25">
      <c r="A7" s="29">
        <v>41720</v>
      </c>
      <c r="B7" s="2" t="s">
        <v>18</v>
      </c>
      <c r="C7" s="23" t="s">
        <v>5</v>
      </c>
      <c r="D7" s="2" t="s">
        <v>19</v>
      </c>
      <c r="E7" s="4" t="s">
        <v>20</v>
      </c>
      <c r="F7" t="str">
        <f t="shared" ref="F7:F70" si="27">TRIM(B7)</f>
        <v>Grigor Dimitrov v Kei Nishikori</v>
      </c>
      <c r="G7" t="str">
        <f t="shared" si="19"/>
        <v>ATP Miami 2014</v>
      </c>
      <c r="H7" t="str">
        <f t="shared" si="20"/>
        <v>Kei Nishikori 2-0 (Set Betting)</v>
      </c>
      <c r="I7">
        <f t="shared" si="21"/>
        <v>19</v>
      </c>
      <c r="J7" t="str">
        <f t="shared" si="22"/>
        <v>Set Betting</v>
      </c>
      <c r="K7">
        <f>VLOOKUP(J7,Mapping!$A$5:$B$18,2,0)</f>
        <v>2</v>
      </c>
      <c r="L7" t="str">
        <f t="shared" si="1"/>
        <v>NO</v>
      </c>
      <c r="M7" t="str">
        <f t="shared" si="2"/>
        <v>ATP</v>
      </c>
      <c r="N7" t="str">
        <f t="shared" si="23"/>
        <v>Miami</v>
      </c>
      <c r="O7">
        <f t="shared" si="3"/>
        <v>7</v>
      </c>
      <c r="P7">
        <f t="shared" si="4"/>
        <v>16</v>
      </c>
      <c r="Q7">
        <f t="shared" si="5"/>
        <v>22</v>
      </c>
      <c r="R7" t="str">
        <f t="shared" si="6"/>
        <v>Dimitrov</v>
      </c>
      <c r="S7" t="str">
        <f t="shared" si="7"/>
        <v>Nishikori</v>
      </c>
      <c r="T7">
        <f t="shared" ref="T7:T67" si="28">FIND(" ",H7)</f>
        <v>4</v>
      </c>
      <c r="U7">
        <f t="shared" si="9"/>
        <v>14</v>
      </c>
      <c r="V7">
        <f t="shared" ref="V7:V67" si="29">FIND("(",H7)</f>
        <v>19</v>
      </c>
      <c r="W7" t="str">
        <f t="shared" si="11"/>
        <v>Nishikori</v>
      </c>
      <c r="X7">
        <f t="shared" si="12"/>
        <v>2</v>
      </c>
      <c r="Y7" t="str">
        <f t="shared" si="13"/>
        <v>N/A</v>
      </c>
      <c r="Z7" t="str">
        <f t="shared" si="14"/>
        <v>N/A</v>
      </c>
      <c r="AA7" t="str">
        <f t="shared" ref="AA7:AA67" si="30">N7&amp;R7&amp;S7</f>
        <v>MiamiDimitrovNishikori</v>
      </c>
      <c r="AB7" t="e">
        <f>IF($M7="ATP",MATCH($AA7,'ATP2014'!$AS:$AS,0),MATCH($AA7,'WTA2014'!$AO:$AO,0))</f>
        <v>#N/A</v>
      </c>
      <c r="AC7">
        <f>IF($M7="ATP",MATCH($AA7,'ATP2014'!AT:AT,0),MATCH($AA7,'WTA2014'!$AP:$AP,0))</f>
        <v>781</v>
      </c>
      <c r="AD7" t="str">
        <f>INDEX(IF(M7="ATP",'ATP2014'!AQ:AQ,'WTA2014'!AM:AM),IF(ISNUMBER(AB7),AB7,AC7))</f>
        <v>Nishikori</v>
      </c>
      <c r="AE7">
        <f>INDEX(IF($M7="ATP",'ATP2014'!$AU:$AU,'WTA2014'!$AQ:$AQ),IF(ISNUMBER($AB7),$AB7,$AC7))</f>
        <v>2</v>
      </c>
      <c r="AF7">
        <f>INDEX(IF($M7="ATP",'ATP2014'!$AV:$AV,'WTA2014'!$AR:$AR),IF(ISNUMBER($AB7),$AB7,$AC7))</f>
        <v>3</v>
      </c>
      <c r="AG7">
        <f>INDEX(IF($M7="ATP",'ATP2014'!$AW:$AW,'WTA2014'!$AS:$AS),IF(ISNUMBER($AB7),$AB7,$AC7))</f>
        <v>25</v>
      </c>
      <c r="AH7" t="b">
        <f>INDEX(IF($M7="ATP",'ATP2014'!$AX:$AX,'WTA2014'!$AT:$AT),IF(ISNUMBER($AB7),$AB7,$AC7))</f>
        <v>1</v>
      </c>
      <c r="AI7" t="str">
        <f>INDEX(IF($M7="ATP",'ATP2014'!$AY:$AY,'WTA2014'!$AU:$AU),IF(ISNUMBER($AB7),$AB7,$AC7))</f>
        <v>Nishikori</v>
      </c>
      <c r="AJ7" t="b">
        <f>IF(W7=AD7,TRUE,INDEX(IF($M7="ATP",'ATP2014'!$AZ:$AZ,'WTA2014'!$AV:$AV),IF(ISNUMBER($AB7),$AB7,$AC7)))</f>
        <v>1</v>
      </c>
      <c r="AK7" t="str">
        <f>IF(K7=30,IF($M7="ATP",MATCH($N7&amp;"The Final",'ATP2014'!$BA:$BA,0),MATCH($N7&amp;"The Final",'WTA2014'!$AW:$AW,0)),"N/A")</f>
        <v>N/A</v>
      </c>
      <c r="AL7" t="str">
        <f>IF(K7=30,INDEX(IF(M7="ATP",'ATP2014'!AQ:AQ,'WTA2014'!AM:AM),AK7),"N/A")</f>
        <v>N/A</v>
      </c>
      <c r="AM7" t="str">
        <f t="shared" si="16"/>
        <v>Win</v>
      </c>
      <c r="AN7" s="34">
        <f t="shared" si="24"/>
        <v>3</v>
      </c>
      <c r="AO7" s="35">
        <f t="shared" si="17"/>
        <v>2.4</v>
      </c>
      <c r="AP7" s="33">
        <f t="shared" si="18"/>
        <v>2.4</v>
      </c>
      <c r="AQ7" s="33">
        <f t="shared" si="26"/>
        <v>11.1</v>
      </c>
      <c r="AR7" s="1" t="str">
        <f t="shared" si="25"/>
        <v>MAR2014</v>
      </c>
    </row>
    <row r="8" spans="1:44" x14ac:dyDescent="0.25">
      <c r="A8" s="29">
        <v>41722</v>
      </c>
      <c r="B8" s="2" t="s">
        <v>21</v>
      </c>
      <c r="C8" s="23" t="s">
        <v>5</v>
      </c>
      <c r="D8" s="2" t="s">
        <v>22</v>
      </c>
      <c r="E8" s="4" t="s">
        <v>23</v>
      </c>
      <c r="F8" t="str">
        <f t="shared" si="27"/>
        <v>Roger Federer v Richard Gasquet</v>
      </c>
      <c r="G8" t="str">
        <f t="shared" si="19"/>
        <v>ATP Miami 2014</v>
      </c>
      <c r="H8" t="str">
        <f t="shared" si="20"/>
        <v>Roger Federer 2-0 (Set Betting)</v>
      </c>
      <c r="I8">
        <f t="shared" si="21"/>
        <v>19</v>
      </c>
      <c r="J8" t="str">
        <f t="shared" si="22"/>
        <v>Set Betting</v>
      </c>
      <c r="K8">
        <f>VLOOKUP(J8,Mapping!$A$5:$B$18,2,0)</f>
        <v>2</v>
      </c>
      <c r="L8" t="str">
        <f t="shared" si="1"/>
        <v>NO</v>
      </c>
      <c r="M8" t="str">
        <f t="shared" si="2"/>
        <v>ATP</v>
      </c>
      <c r="N8" t="str">
        <f t="shared" si="23"/>
        <v>Miami</v>
      </c>
      <c r="O8">
        <f t="shared" si="3"/>
        <v>6</v>
      </c>
      <c r="P8">
        <f t="shared" si="4"/>
        <v>14</v>
      </c>
      <c r="Q8">
        <f t="shared" si="5"/>
        <v>24</v>
      </c>
      <c r="R8" t="str">
        <f t="shared" si="6"/>
        <v>Federer</v>
      </c>
      <c r="S8" t="str">
        <f t="shared" si="7"/>
        <v>Gasquet</v>
      </c>
      <c r="T8">
        <f t="shared" si="28"/>
        <v>6</v>
      </c>
      <c r="U8">
        <f t="shared" si="9"/>
        <v>14</v>
      </c>
      <c r="V8">
        <f t="shared" si="29"/>
        <v>19</v>
      </c>
      <c r="W8" t="str">
        <f t="shared" si="11"/>
        <v>Federer</v>
      </c>
      <c r="X8">
        <f t="shared" si="12"/>
        <v>2</v>
      </c>
      <c r="Y8" t="str">
        <f t="shared" si="13"/>
        <v>N/A</v>
      </c>
      <c r="Z8" t="str">
        <f t="shared" si="14"/>
        <v>N/A</v>
      </c>
      <c r="AA8" t="str">
        <f t="shared" si="30"/>
        <v>MiamiFedererGasquet</v>
      </c>
      <c r="AB8">
        <f>IF($M8="ATP",MATCH($AA8,'ATP2014'!$AS:$AS,0),MATCH($AA8,'WTA2014'!$AO:$AO,0))</f>
        <v>795</v>
      </c>
      <c r="AC8" t="e">
        <f>IF($M8="ATP",MATCH($AA8,'ATP2014'!AT:AT,0),MATCH($AA8,'WTA2014'!$AP:$AP,0))</f>
        <v>#N/A</v>
      </c>
      <c r="AD8" t="str">
        <f>INDEX(IF(M8="ATP",'ATP2014'!AQ:AQ,'WTA2014'!AM:AM),IF(ISNUMBER(AB8),AB8,AC8))</f>
        <v>Federer</v>
      </c>
      <c r="AE8">
        <f>INDEX(IF($M8="ATP",'ATP2014'!$AU:$AU,'WTA2014'!$AQ:$AQ),IF(ISNUMBER($AB8),$AB8,$AC8))</f>
        <v>2</v>
      </c>
      <c r="AF8">
        <f>INDEX(IF($M8="ATP",'ATP2014'!$AV:$AV,'WTA2014'!$AR:$AR),IF(ISNUMBER($AB8),$AB8,$AC8))</f>
        <v>9</v>
      </c>
      <c r="AG8">
        <f>INDEX(IF($M8="ATP",'ATP2014'!$AW:$AW,'WTA2014'!$AS:$AS),IF(ISNUMBER($AB8),$AB8,$AC8))</f>
        <v>15</v>
      </c>
      <c r="AH8" t="b">
        <f>INDEX(IF($M8="ATP",'ATP2014'!$AX:$AX,'WTA2014'!$AT:$AT),IF(ISNUMBER($AB8),$AB8,$AC8))</f>
        <v>0</v>
      </c>
      <c r="AI8" t="str">
        <f>INDEX(IF($M8="ATP",'ATP2014'!$AY:$AY,'WTA2014'!$AU:$AU),IF(ISNUMBER($AB8),$AB8,$AC8))</f>
        <v>Federer</v>
      </c>
      <c r="AJ8" t="b">
        <f>IF(W8=AD8,TRUE,INDEX(IF($M8="ATP",'ATP2014'!$AZ:$AZ,'WTA2014'!$AV:$AV),IF(ISNUMBER($AB8),$AB8,$AC8)))</f>
        <v>1</v>
      </c>
      <c r="AK8" t="str">
        <f>IF(K8=30,IF($M8="ATP",MATCH($N8&amp;"The Final",'ATP2014'!$BA:$BA,0),MATCH($N8&amp;"The Final",'WTA2014'!$AW:$AW,0)),"N/A")</f>
        <v>N/A</v>
      </c>
      <c r="AL8" t="str">
        <f>IF(K8=30,INDEX(IF(M8="ATP",'ATP2014'!AQ:AQ,'WTA2014'!AM:AM),AK8),"N/A")</f>
        <v>N/A</v>
      </c>
      <c r="AM8" t="str">
        <f t="shared" si="16"/>
        <v>Win</v>
      </c>
      <c r="AN8" s="34">
        <f t="shared" si="24"/>
        <v>2</v>
      </c>
      <c r="AO8" s="35">
        <f t="shared" si="17"/>
        <v>0.33333333333333331</v>
      </c>
      <c r="AP8" s="33">
        <f t="shared" si="18"/>
        <v>0.33333333333333331</v>
      </c>
      <c r="AQ8" s="33">
        <f t="shared" si="26"/>
        <v>11.433333333333334</v>
      </c>
      <c r="AR8" s="1" t="str">
        <f t="shared" si="25"/>
        <v>MAR2014</v>
      </c>
    </row>
    <row r="9" spans="1:44" x14ac:dyDescent="0.25">
      <c r="A9" s="29">
        <v>41723</v>
      </c>
      <c r="B9" s="2" t="s">
        <v>24</v>
      </c>
      <c r="C9" s="23" t="s">
        <v>5</v>
      </c>
      <c r="D9" s="2" t="s">
        <v>25</v>
      </c>
      <c r="E9" s="4" t="s">
        <v>26</v>
      </c>
      <c r="F9" t="str">
        <f t="shared" si="27"/>
        <v>Rafael Nadal v Fabio Fognini</v>
      </c>
      <c r="G9" t="str">
        <f t="shared" si="19"/>
        <v>ATP Miami 2014</v>
      </c>
      <c r="H9" t="str">
        <f t="shared" si="20"/>
        <v>Rafael Nadal 2-0 (Set Betting)</v>
      </c>
      <c r="I9">
        <f t="shared" si="21"/>
        <v>18</v>
      </c>
      <c r="J9" t="str">
        <f t="shared" si="22"/>
        <v>Set Betting</v>
      </c>
      <c r="K9">
        <f>VLOOKUP(J9,Mapping!$A$5:$B$18,2,0)</f>
        <v>2</v>
      </c>
      <c r="L9" t="str">
        <f t="shared" si="1"/>
        <v>NO</v>
      </c>
      <c r="M9" t="str">
        <f t="shared" si="2"/>
        <v>ATP</v>
      </c>
      <c r="N9" t="str">
        <f t="shared" si="23"/>
        <v>Miami</v>
      </c>
      <c r="O9">
        <f t="shared" si="3"/>
        <v>7</v>
      </c>
      <c r="P9">
        <f t="shared" si="4"/>
        <v>13</v>
      </c>
      <c r="Q9">
        <f t="shared" si="5"/>
        <v>21</v>
      </c>
      <c r="R9" t="str">
        <f t="shared" si="6"/>
        <v>Nadal</v>
      </c>
      <c r="S9" t="str">
        <f t="shared" si="7"/>
        <v>Fognini</v>
      </c>
      <c r="T9">
        <f t="shared" si="28"/>
        <v>7</v>
      </c>
      <c r="U9">
        <f t="shared" si="9"/>
        <v>13</v>
      </c>
      <c r="V9">
        <f t="shared" si="29"/>
        <v>18</v>
      </c>
      <c r="W9" t="str">
        <f t="shared" si="11"/>
        <v>Nadal</v>
      </c>
      <c r="X9">
        <f t="shared" si="12"/>
        <v>2</v>
      </c>
      <c r="Y9" t="str">
        <f t="shared" si="13"/>
        <v>N/A</v>
      </c>
      <c r="Z9" t="str">
        <f t="shared" si="14"/>
        <v>N/A</v>
      </c>
      <c r="AA9" t="str">
        <f t="shared" si="30"/>
        <v>MiamiNadalFognini</v>
      </c>
      <c r="AB9">
        <f>IF($M9="ATP",MATCH($AA9,'ATP2014'!$AS:$AS,0),MATCH($AA9,'WTA2014'!$AO:$AO,0))</f>
        <v>798</v>
      </c>
      <c r="AC9" t="e">
        <f>IF($M9="ATP",MATCH($AA9,'ATP2014'!AT:AT,0),MATCH($AA9,'WTA2014'!$AP:$AP,0))</f>
        <v>#N/A</v>
      </c>
      <c r="AD9" t="str">
        <f>INDEX(IF(M9="ATP",'ATP2014'!AQ:AQ,'WTA2014'!AM:AM),IF(ISNUMBER(AB9),AB9,AC9))</f>
        <v>Nadal</v>
      </c>
      <c r="AE9">
        <f>INDEX(IF($M9="ATP",'ATP2014'!$AU:$AU,'WTA2014'!$AQ:$AQ),IF(ISNUMBER($AB9),$AB9,$AC9))</f>
        <v>2</v>
      </c>
      <c r="AF9">
        <f>INDEX(IF($M9="ATP",'ATP2014'!$AV:$AV,'WTA2014'!$AR:$AR),IF(ISNUMBER($AB9),$AB9,$AC9))</f>
        <v>8</v>
      </c>
      <c r="AG9">
        <f>INDEX(IF($M9="ATP",'ATP2014'!$AW:$AW,'WTA2014'!$AS:$AS),IF(ISNUMBER($AB9),$AB9,$AC9))</f>
        <v>16</v>
      </c>
      <c r="AH9" t="b">
        <f>INDEX(IF($M9="ATP",'ATP2014'!$AX:$AX,'WTA2014'!$AT:$AT),IF(ISNUMBER($AB9),$AB9,$AC9))</f>
        <v>0</v>
      </c>
      <c r="AI9" t="str">
        <f>INDEX(IF($M9="ATP",'ATP2014'!$AY:$AY,'WTA2014'!$AU:$AU),IF(ISNUMBER($AB9),$AB9,$AC9))</f>
        <v>Nadal</v>
      </c>
      <c r="AJ9" t="b">
        <f>IF(W9=AD9,TRUE,INDEX(IF($M9="ATP",'ATP2014'!$AZ:$AZ,'WTA2014'!$AV:$AV),IF(ISNUMBER($AB9),$AB9,$AC9)))</f>
        <v>1</v>
      </c>
      <c r="AK9" t="str">
        <f>IF(K9=30,IF($M9="ATP",MATCH($N9&amp;"The Final",'ATP2014'!$BA:$BA,0),MATCH($N9&amp;"The Final",'WTA2014'!$AW:$AW,0)),"N/A")</f>
        <v>N/A</v>
      </c>
      <c r="AL9" t="str">
        <f>IF(K9=30,INDEX(IF(M9="ATP",'ATP2014'!AQ:AQ,'WTA2014'!AM:AM),AK9),"N/A")</f>
        <v>N/A</v>
      </c>
      <c r="AM9" t="str">
        <f t="shared" si="16"/>
        <v>Win</v>
      </c>
      <c r="AN9" s="34">
        <f t="shared" si="24"/>
        <v>2</v>
      </c>
      <c r="AO9" s="35">
        <f t="shared" si="17"/>
        <v>0.2</v>
      </c>
      <c r="AP9" s="33">
        <f t="shared" si="18"/>
        <v>0.2</v>
      </c>
      <c r="AQ9" s="33">
        <f t="shared" si="26"/>
        <v>11.633333333333333</v>
      </c>
      <c r="AR9" s="1" t="str">
        <f t="shared" si="25"/>
        <v>MAR2014</v>
      </c>
    </row>
    <row r="10" spans="1:44" x14ac:dyDescent="0.25">
      <c r="A10" s="29">
        <v>41724</v>
      </c>
      <c r="B10" s="2" t="s">
        <v>27</v>
      </c>
      <c r="C10" s="23" t="s">
        <v>5</v>
      </c>
      <c r="D10" s="2" t="s">
        <v>28</v>
      </c>
      <c r="E10" s="4" t="s">
        <v>29</v>
      </c>
      <c r="F10" t="str">
        <f t="shared" si="27"/>
        <v>Andy Murray v Novak Djokovic</v>
      </c>
      <c r="G10" t="str">
        <f t="shared" si="19"/>
        <v>ATP Miami 2014</v>
      </c>
      <c r="H10" t="str">
        <f t="shared" si="20"/>
        <v>Novak Djokovic (Match Winner)</v>
      </c>
      <c r="I10">
        <f t="shared" si="21"/>
        <v>16</v>
      </c>
      <c r="J10" t="str">
        <f t="shared" si="22"/>
        <v>Match Winner</v>
      </c>
      <c r="K10">
        <f>VLOOKUP(J10,Mapping!$A$5:$B$18,2,0)</f>
        <v>1</v>
      </c>
      <c r="L10" t="str">
        <f t="shared" si="1"/>
        <v>NO</v>
      </c>
      <c r="M10" t="str">
        <f t="shared" si="2"/>
        <v>ATP</v>
      </c>
      <c r="N10" t="str">
        <f t="shared" si="23"/>
        <v>Miami</v>
      </c>
      <c r="O10">
        <f>IF(K10&lt;&gt;30,FIND(" ",F10),FIND(" ",H10))</f>
        <v>5</v>
      </c>
      <c r="P10">
        <f>IF(K10&lt;&gt;30,FIND(" v ",F10),FIND("(",H10))</f>
        <v>12</v>
      </c>
      <c r="Q10">
        <f>IF(K10&lt;&gt;30,IF(O10&lt;&gt;P10,FIND(" ",F10,P10+3),O10),O10)</f>
        <v>20</v>
      </c>
      <c r="R10" t="str">
        <f t="shared" si="6"/>
        <v>Murray</v>
      </c>
      <c r="S10" t="str">
        <f t="shared" si="7"/>
        <v>Djokovic</v>
      </c>
      <c r="T10">
        <f t="shared" si="28"/>
        <v>6</v>
      </c>
      <c r="U10">
        <f t="shared" si="9"/>
        <v>15</v>
      </c>
      <c r="V10">
        <f t="shared" si="29"/>
        <v>16</v>
      </c>
      <c r="W10" t="str">
        <f t="shared" si="11"/>
        <v>Djokovic</v>
      </c>
      <c r="X10" t="str">
        <f t="shared" si="12"/>
        <v>N/A</v>
      </c>
      <c r="Y10" t="str">
        <f t="shared" si="13"/>
        <v>N/A</v>
      </c>
      <c r="Z10" t="str">
        <f t="shared" si="14"/>
        <v>N/A</v>
      </c>
      <c r="AA10" t="str">
        <f t="shared" si="30"/>
        <v>MiamiMurrayDjokovic</v>
      </c>
      <c r="AB10" t="e">
        <f>IF($M10="ATP",MATCH($AA10,'ATP2014'!$AS:$AS,0),MATCH($AA10,'WTA2014'!$AO:$AO,0))</f>
        <v>#N/A</v>
      </c>
      <c r="AC10">
        <f>IF($M10="ATP",MATCH($AA10,'ATP2014'!AT:AT,0),MATCH($AA10,'WTA2014'!$AP:$AP,0))</f>
        <v>799</v>
      </c>
      <c r="AD10" t="str">
        <f>INDEX(IF(M10="ATP",'ATP2014'!AQ:AQ,'WTA2014'!AM:AM),IF(ISNUMBER(AB10),AB10,AC10))</f>
        <v>Djokovic</v>
      </c>
      <c r="AE10">
        <f>INDEX(IF($M10="ATP",'ATP2014'!$AU:$AU,'WTA2014'!$AQ:$AQ),IF(ISNUMBER($AB10),$AB10,$AC10))</f>
        <v>2</v>
      </c>
      <c r="AF10">
        <f>INDEX(IF($M10="ATP",'ATP2014'!$AV:$AV,'WTA2014'!$AR:$AR),IF(ISNUMBER($AB10),$AB10,$AC10))</f>
        <v>5</v>
      </c>
      <c r="AG10">
        <f>INDEX(IF($M10="ATP",'ATP2014'!$AW:$AW,'WTA2014'!$AS:$AS),IF(ISNUMBER($AB10),$AB10,$AC10))</f>
        <v>21</v>
      </c>
      <c r="AH10" t="b">
        <f>INDEX(IF($M10="ATP",'ATP2014'!$AX:$AX,'WTA2014'!$AT:$AT),IF(ISNUMBER($AB10),$AB10,$AC10))</f>
        <v>0</v>
      </c>
      <c r="AI10" t="str">
        <f>INDEX(IF($M10="ATP",'ATP2014'!$AY:$AY,'WTA2014'!$AU:$AU),IF(ISNUMBER($AB10),$AB10,$AC10))</f>
        <v>Djokovic</v>
      </c>
      <c r="AJ10" t="b">
        <f>IF(W10=AD10,TRUE,INDEX(IF($M10="ATP",'ATP2014'!$AZ:$AZ,'WTA2014'!$AV:$AV),IF(ISNUMBER($AB10),$AB10,$AC10)))</f>
        <v>1</v>
      </c>
      <c r="AK10" t="str">
        <f>IF(K10=30,IF($M10="ATP",MATCH($N10&amp;"The Final",'ATP2014'!$BA:$BA,0),MATCH($N10&amp;"The Final",'WTA2014'!$AW:$AW,0)),"N/A")</f>
        <v>N/A</v>
      </c>
      <c r="AL10" t="str">
        <f>IF(K10=30,INDEX(IF(M10="ATP",'ATP2014'!AQ:AQ,'WTA2014'!AM:AM),AK10),"N/A")</f>
        <v>N/A</v>
      </c>
      <c r="AM10" t="str">
        <f t="shared" si="16"/>
        <v>Win</v>
      </c>
      <c r="AN10" s="34">
        <f t="shared" si="24"/>
        <v>2</v>
      </c>
      <c r="AO10" s="35">
        <f t="shared" si="17"/>
        <v>0.2857142857142857</v>
      </c>
      <c r="AP10" s="33">
        <f t="shared" si="18"/>
        <v>0.2857142857142857</v>
      </c>
      <c r="AQ10" s="33">
        <f t="shared" si="26"/>
        <v>11.919047619047619</v>
      </c>
      <c r="AR10" s="1" t="str">
        <f t="shared" si="25"/>
        <v>MAR2014</v>
      </c>
    </row>
    <row r="11" spans="1:44" x14ac:dyDescent="0.25">
      <c r="A11" s="29">
        <v>41724</v>
      </c>
      <c r="B11" s="2" t="s">
        <v>30</v>
      </c>
      <c r="C11" s="23" t="s">
        <v>5</v>
      </c>
      <c r="D11" s="2" t="s">
        <v>31</v>
      </c>
      <c r="E11" s="4" t="s">
        <v>32</v>
      </c>
      <c r="F11" t="str">
        <f t="shared" si="27"/>
        <v>Roger Federer v Kei Nishikori</v>
      </c>
      <c r="G11" t="str">
        <f t="shared" si="19"/>
        <v>ATP Miami 2014</v>
      </c>
      <c r="H11" t="str">
        <f t="shared" si="20"/>
        <v>Roger Federer (Match Winner)</v>
      </c>
      <c r="I11">
        <f t="shared" si="21"/>
        <v>15</v>
      </c>
      <c r="J11" t="str">
        <f t="shared" si="22"/>
        <v>Match Winner</v>
      </c>
      <c r="K11">
        <f>VLOOKUP(J11,Mapping!$A$5:$B$18,2,0)</f>
        <v>1</v>
      </c>
      <c r="L11" t="str">
        <f t="shared" si="1"/>
        <v>NO</v>
      </c>
      <c r="M11" t="str">
        <f t="shared" si="2"/>
        <v>ATP</v>
      </c>
      <c r="N11" t="str">
        <f t="shared" si="23"/>
        <v>Miami</v>
      </c>
      <c r="O11">
        <f t="shared" ref="O11:O74" si="31">IF(K11&lt;&gt;30,FIND(" ",F11),FIND(" ",H11))</f>
        <v>6</v>
      </c>
      <c r="P11">
        <f t="shared" ref="P11:P74" si="32">IF(K11&lt;&gt;30,FIND(" v ",F11),FIND("(",H11))</f>
        <v>14</v>
      </c>
      <c r="Q11">
        <f t="shared" ref="Q11:Q74" si="33">IF(K11&lt;&gt;30,IF(O11&lt;&gt;P11,FIND(" ",F11,P11+3),O11),O11)</f>
        <v>20</v>
      </c>
      <c r="R11" t="str">
        <f t="shared" si="6"/>
        <v>Federer</v>
      </c>
      <c r="S11" t="str">
        <f t="shared" si="7"/>
        <v>Nishikori</v>
      </c>
      <c r="T11">
        <f t="shared" si="28"/>
        <v>6</v>
      </c>
      <c r="U11">
        <f t="shared" si="9"/>
        <v>14</v>
      </c>
      <c r="V11">
        <f t="shared" si="29"/>
        <v>15</v>
      </c>
      <c r="W11" t="str">
        <f t="shared" si="11"/>
        <v>Federer</v>
      </c>
      <c r="X11" t="str">
        <f t="shared" si="12"/>
        <v>N/A</v>
      </c>
      <c r="Y11" t="str">
        <f t="shared" si="13"/>
        <v>N/A</v>
      </c>
      <c r="Z11" t="str">
        <f t="shared" si="14"/>
        <v>N/A</v>
      </c>
      <c r="AA11" t="str">
        <f t="shared" si="30"/>
        <v>MiamiFedererNishikori</v>
      </c>
      <c r="AB11" t="e">
        <f>IF($M11="ATP",MATCH($AA11,'ATP2014'!$AS:$AS,0),MATCH($AA11,'WTA2014'!$AO:$AO,0))</f>
        <v>#N/A</v>
      </c>
      <c r="AC11">
        <f>IF($M11="ATP",MATCH($AA11,'ATP2014'!AT:AT,0),MATCH($AA11,'WTA2014'!$AP:$AP,0))</f>
        <v>800</v>
      </c>
      <c r="AD11" t="str">
        <f>INDEX(IF(M11="ATP",'ATP2014'!AQ:AQ,'WTA2014'!AM:AM),IF(ISNUMBER(AB11),AB11,AC11))</f>
        <v>Nishikori</v>
      </c>
      <c r="AE11">
        <f>INDEX(IF($M11="ATP",'ATP2014'!$AU:$AU,'WTA2014'!$AQ:$AQ),IF(ISNUMBER($AB11),$AB11,$AC11))</f>
        <v>1</v>
      </c>
      <c r="AF11">
        <f>INDEX(IF($M11="ATP",'ATP2014'!$AV:$AV,'WTA2014'!$AR:$AR),IF(ISNUMBER($AB11),$AB11,$AC11))</f>
        <v>1</v>
      </c>
      <c r="AG11">
        <f>INDEX(IF($M11="ATP",'ATP2014'!$AW:$AW,'WTA2014'!$AS:$AS),IF(ISNUMBER($AB11),$AB11,$AC11))</f>
        <v>31</v>
      </c>
      <c r="AH11" t="b">
        <f>INDEX(IF($M11="ATP",'ATP2014'!$AX:$AX,'WTA2014'!$AT:$AT),IF(ISNUMBER($AB11),$AB11,$AC11))</f>
        <v>0</v>
      </c>
      <c r="AI11" t="str">
        <f>INDEX(IF($M11="ATP",'ATP2014'!$AY:$AY,'WTA2014'!$AU:$AU),IF(ISNUMBER($AB11),$AB11,$AC11))</f>
        <v>Federer</v>
      </c>
      <c r="AJ11" t="b">
        <f>IF(W11=AD11,TRUE,INDEX(IF($M11="ATP",'ATP2014'!$AZ:$AZ,'WTA2014'!$AV:$AV),IF(ISNUMBER($AB11),$AB11,$AC11)))</f>
        <v>1</v>
      </c>
      <c r="AK11" t="str">
        <f>IF(K11=30,IF($M11="ATP",MATCH($N11&amp;"The Final",'ATP2014'!$BA:$BA,0),MATCH($N11&amp;"The Final",'WTA2014'!$AW:$AW,0)),"N/A")</f>
        <v>N/A</v>
      </c>
      <c r="AL11" t="str">
        <f>IF(K11=30,INDEX(IF(M11="ATP",'ATP2014'!AQ:AQ,'WTA2014'!AM:AM),AK11),"N/A")</f>
        <v>N/A</v>
      </c>
      <c r="AM11" t="str">
        <f t="shared" si="16"/>
        <v>Loss</v>
      </c>
      <c r="AN11" s="34">
        <f t="shared" si="24"/>
        <v>2</v>
      </c>
      <c r="AO11" s="35">
        <f t="shared" si="17"/>
        <v>0.14285714285714285</v>
      </c>
      <c r="AP11" s="33">
        <f t="shared" si="18"/>
        <v>-1</v>
      </c>
      <c r="AQ11" s="33">
        <f t="shared" si="26"/>
        <v>10.919047619047619</v>
      </c>
      <c r="AR11" s="1" t="str">
        <f t="shared" si="25"/>
        <v>MAR2014</v>
      </c>
    </row>
    <row r="12" spans="1:44" x14ac:dyDescent="0.25">
      <c r="A12" s="29">
        <v>41724</v>
      </c>
      <c r="B12" s="2" t="s">
        <v>33</v>
      </c>
      <c r="C12" s="23" t="s">
        <v>5</v>
      </c>
      <c r="D12" s="2" t="s">
        <v>34</v>
      </c>
      <c r="E12" s="4" t="s">
        <v>35</v>
      </c>
      <c r="F12" t="str">
        <f t="shared" si="27"/>
        <v>Rafael Nadal v Milos Raonic</v>
      </c>
      <c r="G12" t="str">
        <f t="shared" si="19"/>
        <v>ATP Miami 2014</v>
      </c>
      <c r="H12" t="str">
        <f t="shared" si="20"/>
        <v>Rafael Nadal (Match Winner)</v>
      </c>
      <c r="I12">
        <f t="shared" si="21"/>
        <v>14</v>
      </c>
      <c r="J12" t="str">
        <f t="shared" si="22"/>
        <v>Match Winner</v>
      </c>
      <c r="K12">
        <f>VLOOKUP(J12,Mapping!$A$5:$B$18,2,0)</f>
        <v>1</v>
      </c>
      <c r="L12" t="str">
        <f t="shared" si="1"/>
        <v>NO</v>
      </c>
      <c r="M12" t="str">
        <f t="shared" si="2"/>
        <v>ATP</v>
      </c>
      <c r="N12" t="str">
        <f t="shared" si="23"/>
        <v>Miami</v>
      </c>
      <c r="O12">
        <f t="shared" si="31"/>
        <v>7</v>
      </c>
      <c r="P12">
        <f t="shared" si="32"/>
        <v>13</v>
      </c>
      <c r="Q12">
        <f t="shared" si="33"/>
        <v>21</v>
      </c>
      <c r="R12" t="str">
        <f t="shared" si="6"/>
        <v>Nadal</v>
      </c>
      <c r="S12" t="str">
        <f t="shared" si="7"/>
        <v>Raonic</v>
      </c>
      <c r="T12">
        <f t="shared" si="28"/>
        <v>7</v>
      </c>
      <c r="U12">
        <f t="shared" si="9"/>
        <v>13</v>
      </c>
      <c r="V12">
        <f t="shared" si="29"/>
        <v>14</v>
      </c>
      <c r="W12" t="str">
        <f t="shared" si="11"/>
        <v>Nadal</v>
      </c>
      <c r="X12" t="str">
        <f t="shared" si="12"/>
        <v>N/A</v>
      </c>
      <c r="Y12" t="str">
        <f t="shared" si="13"/>
        <v>N/A</v>
      </c>
      <c r="Z12" t="str">
        <f t="shared" si="14"/>
        <v>N/A</v>
      </c>
      <c r="AA12" t="str">
        <f t="shared" si="30"/>
        <v>MiamiNadalRaonic</v>
      </c>
      <c r="AB12">
        <f>IF($M12="ATP",MATCH($AA12,'ATP2014'!$AS:$AS,0),MATCH($AA12,'WTA2014'!$AO:$AO,0))</f>
        <v>802</v>
      </c>
      <c r="AC12" t="e">
        <f>IF($M12="ATP",MATCH($AA12,'ATP2014'!AT:AT,0),MATCH($AA12,'WTA2014'!$AP:$AP,0))</f>
        <v>#N/A</v>
      </c>
      <c r="AD12" t="str">
        <f>INDEX(IF(M12="ATP",'ATP2014'!AQ:AQ,'WTA2014'!AM:AM),IF(ISNUMBER(AB12),AB12,AC12))</f>
        <v>Nadal</v>
      </c>
      <c r="AE12">
        <f>INDEX(IF($M12="ATP",'ATP2014'!$AU:$AU,'WTA2014'!$AQ:$AQ),IF(ISNUMBER($AB12),$AB12,$AC12))</f>
        <v>1</v>
      </c>
      <c r="AF12">
        <f>INDEX(IF($M12="ATP",'ATP2014'!$AV:$AV,'WTA2014'!$AR:$AR),IF(ISNUMBER($AB12),$AB12,$AC12))</f>
        <v>4</v>
      </c>
      <c r="AG12">
        <f>INDEX(IF($M12="ATP",'ATP2014'!$AW:$AW,'WTA2014'!$AS:$AS),IF(ISNUMBER($AB12),$AB12,$AC12))</f>
        <v>28</v>
      </c>
      <c r="AH12" t="b">
        <f>INDEX(IF($M12="ATP",'ATP2014'!$AX:$AX,'WTA2014'!$AT:$AT),IF(ISNUMBER($AB12),$AB12,$AC12))</f>
        <v>0</v>
      </c>
      <c r="AI12" t="str">
        <f>INDEX(IF($M12="ATP",'ATP2014'!$AY:$AY,'WTA2014'!$AU:$AU),IF(ISNUMBER($AB12),$AB12,$AC12))</f>
        <v>Raonic</v>
      </c>
      <c r="AJ12" t="b">
        <f>IF(W12=AD12,TRUE,INDEX(IF($M12="ATP",'ATP2014'!$AZ:$AZ,'WTA2014'!$AV:$AV),IF(ISNUMBER($AB12),$AB12,$AC12)))</f>
        <v>1</v>
      </c>
      <c r="AK12" t="str">
        <f>IF(K12=30,IF($M12="ATP",MATCH($N12&amp;"The Final",'ATP2014'!$BA:$BA,0),MATCH($N12&amp;"The Final",'WTA2014'!$AW:$AW,0)),"N/A")</f>
        <v>N/A</v>
      </c>
      <c r="AL12" t="str">
        <f>IF(K12=30,INDEX(IF(M12="ATP",'ATP2014'!AQ:AQ,'WTA2014'!AM:AM),AK12),"N/A")</f>
        <v>N/A</v>
      </c>
      <c r="AM12" t="str">
        <f t="shared" si="16"/>
        <v>Win</v>
      </c>
      <c r="AN12" s="34">
        <f t="shared" si="24"/>
        <v>2</v>
      </c>
      <c r="AO12" s="35">
        <f t="shared" si="17"/>
        <v>0.1</v>
      </c>
      <c r="AP12" s="33">
        <f t="shared" si="18"/>
        <v>0.1</v>
      </c>
      <c r="AQ12" s="33">
        <f t="shared" si="26"/>
        <v>11.019047619047619</v>
      </c>
      <c r="AR12" s="1" t="str">
        <f t="shared" si="25"/>
        <v>MAR2014</v>
      </c>
    </row>
    <row r="13" spans="1:44" x14ac:dyDescent="0.25">
      <c r="A13" s="29">
        <v>41724</v>
      </c>
      <c r="B13" s="2" t="s">
        <v>36</v>
      </c>
      <c r="C13" s="24" t="s">
        <v>13</v>
      </c>
      <c r="D13" s="2" t="s">
        <v>37</v>
      </c>
      <c r="E13" s="4" t="s">
        <v>17</v>
      </c>
      <c r="F13" t="str">
        <f t="shared" si="27"/>
        <v>Serena Williams v Maria Sharapova</v>
      </c>
      <c r="G13" t="str">
        <f t="shared" si="19"/>
        <v>WTA Miami 2014</v>
      </c>
      <c r="H13" t="str">
        <f t="shared" si="20"/>
        <v>Serena Williams (Match Winner)</v>
      </c>
      <c r="I13">
        <f t="shared" si="21"/>
        <v>17</v>
      </c>
      <c r="J13" t="str">
        <f t="shared" si="22"/>
        <v>Match Winner</v>
      </c>
      <c r="K13">
        <f>VLOOKUP(J13,Mapping!$A$5:$B$18,2,0)</f>
        <v>1</v>
      </c>
      <c r="L13" t="str">
        <f t="shared" si="1"/>
        <v>NO</v>
      </c>
      <c r="M13" t="str">
        <f t="shared" si="2"/>
        <v>WTA</v>
      </c>
      <c r="N13" t="str">
        <f t="shared" si="23"/>
        <v>Miami</v>
      </c>
      <c r="O13">
        <f t="shared" si="31"/>
        <v>7</v>
      </c>
      <c r="P13">
        <f t="shared" si="32"/>
        <v>16</v>
      </c>
      <c r="Q13">
        <f t="shared" si="33"/>
        <v>24</v>
      </c>
      <c r="R13" t="str">
        <f t="shared" si="6"/>
        <v>Williams</v>
      </c>
      <c r="S13" t="str">
        <f t="shared" si="7"/>
        <v>Sharapova</v>
      </c>
      <c r="T13">
        <f t="shared" si="28"/>
        <v>7</v>
      </c>
      <c r="U13">
        <f t="shared" si="9"/>
        <v>16</v>
      </c>
      <c r="V13">
        <f t="shared" si="29"/>
        <v>17</v>
      </c>
      <c r="W13" t="str">
        <f t="shared" si="11"/>
        <v>Williams</v>
      </c>
      <c r="X13" t="str">
        <f t="shared" si="12"/>
        <v>N/A</v>
      </c>
      <c r="Y13" t="str">
        <f t="shared" si="13"/>
        <v>N/A</v>
      </c>
      <c r="Z13" t="str">
        <f t="shared" si="14"/>
        <v>N/A</v>
      </c>
      <c r="AA13" t="str">
        <f t="shared" si="30"/>
        <v>MiamiWilliamsSharapova</v>
      </c>
      <c r="AB13">
        <f>IF($M13="ATP",MATCH($AA13,'ATP2014'!$AS:$AS,0),MATCH($AA13,'WTA2014'!$AO:$AO,0))</f>
        <v>700</v>
      </c>
      <c r="AC13" t="e">
        <f>IF($M13="ATP",MATCH($AA13,'ATP2014'!AT:AT,0),MATCH($AA13,'WTA2014'!$AP:$AP,0))</f>
        <v>#N/A</v>
      </c>
      <c r="AD13" t="str">
        <f>INDEX(IF(M13="ATP",'ATP2014'!AQ:AQ,'WTA2014'!AM:AM),IF(ISNUMBER(AB13),AB13,AC13))</f>
        <v>Williams</v>
      </c>
      <c r="AE13">
        <f>INDEX(IF($M13="ATP",'ATP2014'!$AU:$AU,'WTA2014'!$AQ:$AQ),IF(ISNUMBER($AB13),$AB13,$AC13))</f>
        <v>2</v>
      </c>
      <c r="AF13">
        <f>INDEX(IF($M13="ATP",'ATP2014'!$AV:$AV,'WTA2014'!$AR:$AR),IF(ISNUMBER($AB13),$AB13,$AC13))</f>
        <v>5</v>
      </c>
      <c r="AG13">
        <f>INDEX(IF($M13="ATP",'ATP2014'!$AW:$AW,'WTA2014'!$AS:$AS),IF(ISNUMBER($AB13),$AB13,$AC13))</f>
        <v>19</v>
      </c>
      <c r="AH13" t="b">
        <f>INDEX(IF($M13="ATP",'ATP2014'!$AX:$AX,'WTA2014'!$AT:$AT),IF(ISNUMBER($AB13),$AB13,$AC13))</f>
        <v>0</v>
      </c>
      <c r="AI13" t="str">
        <f>INDEX(IF($M13="ATP",'ATP2014'!$AY:$AY,'WTA2014'!$AU:$AU),IF(ISNUMBER($AB13),$AB13,$AC13))</f>
        <v>Williams</v>
      </c>
      <c r="AJ13" t="b">
        <f>IF(W13=AD13,TRUE,INDEX(IF($M13="ATP",'ATP2014'!$AZ:$AZ,'WTA2014'!$AV:$AV),IF(ISNUMBER($AB13),$AB13,$AC13)))</f>
        <v>1</v>
      </c>
      <c r="AK13" t="str">
        <f>IF(K13=30,IF($M13="ATP",MATCH($N13&amp;"The Final",'ATP2014'!$BA:$BA,0),MATCH($N13&amp;"The Final",'WTA2014'!$AW:$AW,0)),"N/A")</f>
        <v>N/A</v>
      </c>
      <c r="AL13" t="str">
        <f>IF(K13=30,INDEX(IF(M13="ATP",'ATP2014'!AQ:AQ,'WTA2014'!AM:AM),AK13),"N/A")</f>
        <v>N/A</v>
      </c>
      <c r="AM13" t="str">
        <f t="shared" si="16"/>
        <v>Win</v>
      </c>
      <c r="AN13" s="34">
        <f t="shared" si="24"/>
        <v>2</v>
      </c>
      <c r="AO13" s="35">
        <f t="shared" si="17"/>
        <v>0.16666666666666666</v>
      </c>
      <c r="AP13" s="33">
        <f t="shared" si="18"/>
        <v>0.16666666666666666</v>
      </c>
      <c r="AQ13" s="33">
        <f t="shared" si="26"/>
        <v>11.185714285714285</v>
      </c>
      <c r="AR13" s="1" t="str">
        <f t="shared" si="25"/>
        <v>MAR2014</v>
      </c>
    </row>
    <row r="14" spans="1:44" x14ac:dyDescent="0.25">
      <c r="A14" s="29">
        <v>41724</v>
      </c>
      <c r="B14" s="2" t="s">
        <v>39</v>
      </c>
      <c r="C14" s="23" t="s">
        <v>5</v>
      </c>
      <c r="D14" s="2" t="s">
        <v>10</v>
      </c>
      <c r="E14" s="4" t="s">
        <v>38</v>
      </c>
      <c r="F14" t="str">
        <f t="shared" si="27"/>
        <v>Bryan/Bryan v Llodra/Mahut</v>
      </c>
      <c r="G14" t="str">
        <f t="shared" si="19"/>
        <v>ATP Miami 2014</v>
      </c>
      <c r="H14" t="str">
        <f t="shared" si="20"/>
        <v>Bryan/Bryan 2-1 (Set Betting)</v>
      </c>
      <c r="I14">
        <f t="shared" si="21"/>
        <v>17</v>
      </c>
      <c r="J14" t="str">
        <f t="shared" si="22"/>
        <v>Set Betting</v>
      </c>
      <c r="K14">
        <f>VLOOKUP(J14,Mapping!$A$5:$B$18,2,0)</f>
        <v>2</v>
      </c>
      <c r="L14" t="str">
        <f t="shared" si="1"/>
        <v>NO</v>
      </c>
      <c r="M14" t="str">
        <f t="shared" si="2"/>
        <v>ATP</v>
      </c>
      <c r="N14" t="str">
        <f t="shared" si="23"/>
        <v>Miami</v>
      </c>
      <c r="O14">
        <f t="shared" si="31"/>
        <v>12</v>
      </c>
      <c r="P14">
        <f t="shared" si="32"/>
        <v>12</v>
      </c>
      <c r="Q14">
        <f t="shared" si="33"/>
        <v>12</v>
      </c>
      <c r="R14" t="str">
        <f t="shared" si="6"/>
        <v>Bryan/Bryan</v>
      </c>
      <c r="S14" t="str">
        <f t="shared" si="7"/>
        <v>Llodra/Mahut</v>
      </c>
      <c r="T14">
        <f t="shared" si="28"/>
        <v>12</v>
      </c>
      <c r="U14">
        <f t="shared" si="9"/>
        <v>12</v>
      </c>
      <c r="V14">
        <f t="shared" si="29"/>
        <v>17</v>
      </c>
      <c r="W14" t="str">
        <f t="shared" si="11"/>
        <v>Bryan/Bryan</v>
      </c>
      <c r="X14">
        <f t="shared" si="12"/>
        <v>1</v>
      </c>
      <c r="Y14" t="str">
        <f t="shared" si="13"/>
        <v>N/A</v>
      </c>
      <c r="Z14" t="str">
        <f t="shared" si="14"/>
        <v>N/A</v>
      </c>
      <c r="AA14" t="str">
        <f t="shared" si="30"/>
        <v>MiamiBryan/BryanLlodra/Mahut</v>
      </c>
      <c r="AB14" t="e">
        <f>IF($M14="ATP",MATCH($AA14,'ATP2014'!$AS:$AS,0),MATCH($AA14,'WTA2014'!$AO:$AO,0))</f>
        <v>#N/A</v>
      </c>
      <c r="AC14" t="e">
        <f>IF($M14="ATP",MATCH($AA14,'ATP2014'!AT:AT,0),MATCH($AA14,'WTA2014'!$AP:$AP,0))</f>
        <v>#N/A</v>
      </c>
      <c r="AD14" s="28" t="s">
        <v>1063</v>
      </c>
      <c r="AE14" s="28">
        <v>2</v>
      </c>
      <c r="AF14" t="e">
        <f>INDEX(IF($M14="ATP",'ATP2014'!$AV:$AV,'WTA2014'!$AR:$AR),IF(ISNUMBER($AB14),$AB14,$AC14))</f>
        <v>#N/A</v>
      </c>
      <c r="AG14" t="e">
        <f>INDEX(IF($M14="ATP",'ATP2014'!$AW:$AW,'WTA2014'!$AS:$AS),IF(ISNUMBER($AB14),$AB14,$AC14))</f>
        <v>#N/A</v>
      </c>
      <c r="AH14" t="e">
        <f>INDEX(IF($M14="ATP",'ATP2014'!$AX:$AX,'WTA2014'!$AT:$AT),IF(ISNUMBER($AB14),$AB14,$AC14))</f>
        <v>#N/A</v>
      </c>
      <c r="AI14" t="e">
        <f>INDEX(IF($M14="ATP",'ATP2014'!$AY:$AY,'WTA2014'!$AU:$AU),IF(ISNUMBER($AB14),$AB14,$AC14))</f>
        <v>#N/A</v>
      </c>
      <c r="AJ14" t="b">
        <f>IF(W14=AD14,TRUE,INDEX(IF($M14="ATP",'ATP2014'!$AZ:$AZ,'WTA2014'!$AV:$AV),IF(ISNUMBER($AB14),$AB14,$AC14)))</f>
        <v>1</v>
      </c>
      <c r="AK14" t="str">
        <f>IF(K14=30,IF($M14="ATP",MATCH($N14&amp;"The Final",'ATP2014'!$BA:$BA,0),MATCH($N14&amp;"The Final",'WTA2014'!$AW:$AW,0)),"N/A")</f>
        <v>N/A</v>
      </c>
      <c r="AL14" t="str">
        <f>IF(K14=30,INDEX(IF(M14="ATP",'ATP2014'!AQ:AQ,'WTA2014'!AM:AM),AK14),"N/A")</f>
        <v>N/A</v>
      </c>
      <c r="AM14" t="str">
        <f t="shared" si="16"/>
        <v>Win</v>
      </c>
      <c r="AN14" s="34">
        <f t="shared" si="24"/>
        <v>3</v>
      </c>
      <c r="AO14" s="35">
        <f t="shared" si="17"/>
        <v>2.75</v>
      </c>
      <c r="AP14" s="33">
        <f t="shared" si="18"/>
        <v>2.75</v>
      </c>
      <c r="AQ14" s="33">
        <f t="shared" si="26"/>
        <v>13.935714285714285</v>
      </c>
      <c r="AR14" s="1" t="str">
        <f t="shared" si="25"/>
        <v>MAR2014</v>
      </c>
    </row>
    <row r="15" spans="1:44" x14ac:dyDescent="0.25">
      <c r="A15" s="29">
        <v>41724</v>
      </c>
      <c r="B15" s="2" t="s">
        <v>40</v>
      </c>
      <c r="C15" s="23" t="s">
        <v>5</v>
      </c>
      <c r="D15" s="2" t="s">
        <v>41</v>
      </c>
      <c r="E15" s="4" t="s">
        <v>42</v>
      </c>
      <c r="F15" t="str">
        <f t="shared" si="27"/>
        <v>Berdych v Dolgopolov</v>
      </c>
      <c r="G15" t="str">
        <f t="shared" si="19"/>
        <v>ATP Miami 2014</v>
      </c>
      <c r="H15" t="str">
        <f t="shared" si="20"/>
        <v>Tomas Berdych (Match Winner)</v>
      </c>
      <c r="I15">
        <f t="shared" si="21"/>
        <v>15</v>
      </c>
      <c r="J15" t="str">
        <f t="shared" si="22"/>
        <v>Match Winner</v>
      </c>
      <c r="K15">
        <f>VLOOKUP(J15,Mapping!$A$5:$B$18,2,0)</f>
        <v>1</v>
      </c>
      <c r="L15" t="str">
        <f t="shared" si="1"/>
        <v>NO</v>
      </c>
      <c r="M15" t="str">
        <f t="shared" si="2"/>
        <v>ATP</v>
      </c>
      <c r="N15" t="str">
        <f t="shared" si="23"/>
        <v>Miami</v>
      </c>
      <c r="O15">
        <f t="shared" si="31"/>
        <v>8</v>
      </c>
      <c r="P15">
        <f t="shared" si="32"/>
        <v>8</v>
      </c>
      <c r="Q15">
        <f t="shared" si="33"/>
        <v>8</v>
      </c>
      <c r="R15" t="str">
        <f t="shared" si="6"/>
        <v>Berdych</v>
      </c>
      <c r="S15" t="str">
        <f t="shared" si="7"/>
        <v>Dolgopolov</v>
      </c>
      <c r="T15">
        <f t="shared" si="28"/>
        <v>6</v>
      </c>
      <c r="U15">
        <f t="shared" si="9"/>
        <v>14</v>
      </c>
      <c r="V15">
        <f t="shared" si="29"/>
        <v>15</v>
      </c>
      <c r="W15" t="str">
        <f t="shared" si="11"/>
        <v>Berdych</v>
      </c>
      <c r="X15" t="str">
        <f t="shared" si="12"/>
        <v>N/A</v>
      </c>
      <c r="Y15" t="str">
        <f t="shared" si="13"/>
        <v>N/A</v>
      </c>
      <c r="Z15" t="str">
        <f t="shared" si="14"/>
        <v>N/A</v>
      </c>
      <c r="AA15" t="str">
        <f t="shared" si="30"/>
        <v>MiamiBerdychDolgopolov</v>
      </c>
      <c r="AB15">
        <f>IF($M15="ATP",MATCH($AA15,'ATP2014'!$AS:$AS,0),MATCH($AA15,'WTA2014'!$AO:$AO,0))</f>
        <v>801</v>
      </c>
      <c r="AC15" t="e">
        <f>IF($M15="ATP",MATCH($AA15,'ATP2014'!AT:AT,0),MATCH($AA15,'WTA2014'!$AP:$AP,0))</f>
        <v>#N/A</v>
      </c>
      <c r="AD15" t="str">
        <f>INDEX(IF(M15="ATP",'ATP2014'!AQ:AQ,'WTA2014'!AM:AM),IF(ISNUMBER(AB15),AB15,AC15))</f>
        <v>Berdych</v>
      </c>
      <c r="AE15">
        <f>INDEX(IF($M15="ATP",'ATP2014'!$AU:$AU,'WTA2014'!$AQ:$AQ),IF(ISNUMBER($AB15),$AB15,$AC15))</f>
        <v>2</v>
      </c>
      <c r="AF15">
        <f>INDEX(IF($M15="ATP",'ATP2014'!$AV:$AV,'WTA2014'!$AR:$AR),IF(ISNUMBER($AB15),$AB15,$AC15))</f>
        <v>3</v>
      </c>
      <c r="AG15">
        <f>INDEX(IF($M15="ATP",'ATP2014'!$AW:$AW,'WTA2014'!$AS:$AS),IF(ISNUMBER($AB15),$AB15,$AC15))</f>
        <v>23</v>
      </c>
      <c r="AH15" t="b">
        <f>INDEX(IF($M15="ATP",'ATP2014'!$AX:$AX,'WTA2014'!$AT:$AT),IF(ISNUMBER($AB15),$AB15,$AC15))</f>
        <v>1</v>
      </c>
      <c r="AI15" t="str">
        <f>INDEX(IF($M15="ATP",'ATP2014'!$AY:$AY,'WTA2014'!$AU:$AU),IF(ISNUMBER($AB15),$AB15,$AC15))</f>
        <v>Berdych</v>
      </c>
      <c r="AJ15" t="b">
        <f>IF(W15=AD15,TRUE,INDEX(IF($M15="ATP",'ATP2014'!$AZ:$AZ,'WTA2014'!$AV:$AV),IF(ISNUMBER($AB15),$AB15,$AC15)))</f>
        <v>1</v>
      </c>
      <c r="AK15" t="str">
        <f>IF(K15=30,IF($M15="ATP",MATCH($N15&amp;"The Final",'ATP2014'!$BA:$BA,0),MATCH($N15&amp;"The Final",'WTA2014'!$AW:$AW,0)),"N/A")</f>
        <v>N/A</v>
      </c>
      <c r="AL15" t="str">
        <f>IF(K15=30,INDEX(IF(M15="ATP",'ATP2014'!AQ:AQ,'WTA2014'!AM:AM),AK15),"N/A")</f>
        <v>N/A</v>
      </c>
      <c r="AM15" t="str">
        <f t="shared" si="16"/>
        <v>Win</v>
      </c>
      <c r="AN15" s="34">
        <f t="shared" si="24"/>
        <v>2</v>
      </c>
      <c r="AO15" s="35">
        <f t="shared" si="17"/>
        <v>0.4</v>
      </c>
      <c r="AP15" s="33">
        <f t="shared" si="18"/>
        <v>0.4</v>
      </c>
      <c r="AQ15" s="33">
        <f t="shared" si="26"/>
        <v>14.335714285714285</v>
      </c>
      <c r="AR15" s="1" t="str">
        <f t="shared" si="25"/>
        <v>MAR2014</v>
      </c>
    </row>
    <row r="16" spans="1:44" x14ac:dyDescent="0.25">
      <c r="A16" s="29">
        <v>41726</v>
      </c>
      <c r="B16" s="2" t="s">
        <v>43</v>
      </c>
      <c r="C16" s="23" t="s">
        <v>5</v>
      </c>
      <c r="D16" s="2" t="s">
        <v>28</v>
      </c>
      <c r="E16" s="4" t="s">
        <v>44</v>
      </c>
      <c r="F16" t="str">
        <f t="shared" si="27"/>
        <v>Novak Djokovic v Kei Nishikori</v>
      </c>
      <c r="G16" t="str">
        <f t="shared" si="19"/>
        <v>ATP Miami 2014</v>
      </c>
      <c r="H16" t="str">
        <f t="shared" si="20"/>
        <v>Novak Djokovic (Match Winner)</v>
      </c>
      <c r="I16">
        <f t="shared" si="21"/>
        <v>16</v>
      </c>
      <c r="J16" t="str">
        <f t="shared" si="22"/>
        <v>Match Winner</v>
      </c>
      <c r="K16">
        <f>VLOOKUP(J16,Mapping!$A$5:$B$18,2,0)</f>
        <v>1</v>
      </c>
      <c r="L16" t="str">
        <f t="shared" si="1"/>
        <v>NO</v>
      </c>
      <c r="M16" t="str">
        <f t="shared" si="2"/>
        <v>ATP</v>
      </c>
      <c r="N16" t="str">
        <f t="shared" si="23"/>
        <v>Miami</v>
      </c>
      <c r="O16">
        <f t="shared" si="31"/>
        <v>6</v>
      </c>
      <c r="P16">
        <f t="shared" si="32"/>
        <v>15</v>
      </c>
      <c r="Q16">
        <f t="shared" si="33"/>
        <v>21</v>
      </c>
      <c r="R16" t="str">
        <f t="shared" si="6"/>
        <v>Djokovic</v>
      </c>
      <c r="S16" t="str">
        <f t="shared" si="7"/>
        <v>Nishikori</v>
      </c>
      <c r="T16">
        <f t="shared" si="28"/>
        <v>6</v>
      </c>
      <c r="U16">
        <f t="shared" si="9"/>
        <v>15</v>
      </c>
      <c r="V16">
        <f t="shared" si="29"/>
        <v>16</v>
      </c>
      <c r="W16" t="str">
        <f t="shared" si="11"/>
        <v>Djokovic</v>
      </c>
      <c r="X16" t="str">
        <f t="shared" si="12"/>
        <v>N/A</v>
      </c>
      <c r="Y16" t="str">
        <f t="shared" si="13"/>
        <v>N/A</v>
      </c>
      <c r="Z16" t="str">
        <f t="shared" si="14"/>
        <v>N/A</v>
      </c>
      <c r="AA16" t="str">
        <f t="shared" si="30"/>
        <v>MiamiDjokovicNishikori</v>
      </c>
      <c r="AB16">
        <f>IF($M16="ATP",MATCH($AA16,'ATP2014'!$AS:$AS,0),MATCH($AA16,'WTA2014'!$AO:$AO,0))</f>
        <v>803</v>
      </c>
      <c r="AC16" t="e">
        <f>IF($M16="ATP",MATCH($AA16,'ATP2014'!AT:AT,0),MATCH($AA16,'WTA2014'!$AP:$AP,0))</f>
        <v>#N/A</v>
      </c>
      <c r="AD16" t="str">
        <f>INDEX(IF(M16="ATP",'ATP2014'!AQ:AQ,'WTA2014'!AM:AM),IF(ISNUMBER(AB16),AB16,AC16))</f>
        <v>Djokovic</v>
      </c>
      <c r="AE16">
        <f>INDEX(IF($M16="ATP",'ATP2014'!$AU:$AU,'WTA2014'!$AQ:$AQ),IF(ISNUMBER($AB16),$AB16,$AC16))</f>
        <v>0</v>
      </c>
      <c r="AF16">
        <f>INDEX(IF($M16="ATP",'ATP2014'!$AV:$AV,'WTA2014'!$AR:$AR),IF(ISNUMBER($AB16),$AB16,$AC16))</f>
        <v>0</v>
      </c>
      <c r="AG16">
        <f>INDEX(IF($M16="ATP",'ATP2014'!$AW:$AW,'WTA2014'!$AS:$AS),IF(ISNUMBER($AB16),$AB16,$AC16))</f>
        <v>0</v>
      </c>
      <c r="AH16" t="b">
        <f>INDEX(IF($M16="ATP",'ATP2014'!$AX:$AX,'WTA2014'!$AT:$AT),IF(ISNUMBER($AB16),$AB16,$AC16))</f>
        <v>0</v>
      </c>
      <c r="AI16" t="str">
        <f>INDEX(IF($M16="ATP",'ATP2014'!$AY:$AY,'WTA2014'!$AU:$AU),IF(ISNUMBER($AB16),$AB16,$AC16))</f>
        <v>Nishikori</v>
      </c>
      <c r="AJ16" t="b">
        <f>IF(W16=AD16,TRUE,INDEX(IF($M16="ATP",'ATP2014'!$AZ:$AZ,'WTA2014'!$AV:$AV),IF(ISNUMBER($AB16),$AB16,$AC16)))</f>
        <v>1</v>
      </c>
      <c r="AK16" t="str">
        <f>IF(K16=30,IF($M16="ATP",MATCH($N16&amp;"The Final",'ATP2014'!$BA:$BA,0),MATCH($N16&amp;"The Final",'WTA2014'!$AW:$AW,0)),"N/A")</f>
        <v>N/A</v>
      </c>
      <c r="AL16" t="str">
        <f>IF(K16=30,INDEX(IF(M16="ATP",'ATP2014'!AQ:AQ,'WTA2014'!AM:AM),AK16),"N/A")</f>
        <v>N/A</v>
      </c>
      <c r="AM16" t="str">
        <f t="shared" si="16"/>
        <v>Win</v>
      </c>
      <c r="AN16" s="34">
        <f t="shared" si="24"/>
        <v>2</v>
      </c>
      <c r="AO16" s="35">
        <f t="shared" si="17"/>
        <v>0.125</v>
      </c>
      <c r="AP16" s="33">
        <f t="shared" si="18"/>
        <v>0.125</v>
      </c>
      <c r="AQ16" s="33">
        <f t="shared" si="26"/>
        <v>14.460714285714285</v>
      </c>
      <c r="AR16" s="1" t="str">
        <f t="shared" si="25"/>
        <v>MAR2014</v>
      </c>
    </row>
    <row r="17" spans="1:44" x14ac:dyDescent="0.25">
      <c r="A17" s="29">
        <v>41726</v>
      </c>
      <c r="B17" s="2" t="s">
        <v>45</v>
      </c>
      <c r="C17" s="23" t="s">
        <v>5</v>
      </c>
      <c r="D17" s="2" t="s">
        <v>1017</v>
      </c>
      <c r="E17" s="4" t="s">
        <v>46</v>
      </c>
      <c r="F17" t="str">
        <f t="shared" si="27"/>
        <v>Berdych v Nadal</v>
      </c>
      <c r="G17" t="str">
        <f t="shared" si="19"/>
        <v>ATP Miami 2014</v>
      </c>
      <c r="H17" t="str">
        <f t="shared" si="20"/>
        <v>Tomas Berdych (To Win 1st Set Yes)</v>
      </c>
      <c r="I17">
        <f t="shared" si="21"/>
        <v>15</v>
      </c>
      <c r="J17" t="str">
        <f t="shared" si="22"/>
        <v>To Win 1st Set Yes</v>
      </c>
      <c r="K17">
        <f>VLOOKUP(J17,Mapping!$A$5:$B$18,2,0)</f>
        <v>13</v>
      </c>
      <c r="L17" t="str">
        <f t="shared" si="1"/>
        <v>NO</v>
      </c>
      <c r="M17" t="str">
        <f t="shared" si="2"/>
        <v>ATP</v>
      </c>
      <c r="N17" t="str">
        <f t="shared" si="23"/>
        <v>Miami</v>
      </c>
      <c r="O17">
        <f t="shared" si="31"/>
        <v>8</v>
      </c>
      <c r="P17">
        <f t="shared" si="32"/>
        <v>8</v>
      </c>
      <c r="Q17">
        <f t="shared" si="33"/>
        <v>8</v>
      </c>
      <c r="R17" t="str">
        <f t="shared" si="6"/>
        <v>Berdych</v>
      </c>
      <c r="S17" t="str">
        <f t="shared" si="7"/>
        <v>Nadal</v>
      </c>
      <c r="T17">
        <f t="shared" si="28"/>
        <v>6</v>
      </c>
      <c r="U17">
        <f t="shared" si="9"/>
        <v>14</v>
      </c>
      <c r="V17">
        <f t="shared" si="29"/>
        <v>15</v>
      </c>
      <c r="W17" t="str">
        <f t="shared" si="11"/>
        <v>Berdych</v>
      </c>
      <c r="X17" t="str">
        <f t="shared" si="12"/>
        <v>N/A</v>
      </c>
      <c r="Y17" t="str">
        <f t="shared" si="13"/>
        <v>N/A</v>
      </c>
      <c r="Z17" t="str">
        <f t="shared" si="14"/>
        <v>N/A</v>
      </c>
      <c r="AA17" t="str">
        <f t="shared" si="30"/>
        <v>MiamiBerdychNadal</v>
      </c>
      <c r="AB17" t="e">
        <f>IF($M17="ATP",MATCH($AA17,'ATP2014'!$AS:$AS,0),MATCH($AA17,'WTA2014'!$AO:$AO,0))</f>
        <v>#N/A</v>
      </c>
      <c r="AC17">
        <f>IF($M17="ATP",MATCH($AA17,'ATP2014'!AT:AT,0),MATCH($AA17,'WTA2014'!$AP:$AP,0))</f>
        <v>804</v>
      </c>
      <c r="AD17" t="str">
        <f>INDEX(IF(M17="ATP",'ATP2014'!AQ:AQ,'WTA2014'!AM:AM),IF(ISNUMBER(AB17),AB17,AC17))</f>
        <v>Nadal</v>
      </c>
      <c r="AE17">
        <f>INDEX(IF($M17="ATP",'ATP2014'!$AU:$AU,'WTA2014'!$AQ:$AQ),IF(ISNUMBER($AB17),$AB17,$AC17))</f>
        <v>0</v>
      </c>
      <c r="AF17">
        <f>INDEX(IF($M17="ATP",'ATP2014'!$AV:$AV,'WTA2014'!$AR:$AR),IF(ISNUMBER($AB17),$AB17,$AC17))</f>
        <v>0</v>
      </c>
      <c r="AG17">
        <f>INDEX(IF($M17="ATP",'ATP2014'!$AW:$AW,'WTA2014'!$AS:$AS),IF(ISNUMBER($AB17),$AB17,$AC17))</f>
        <v>0</v>
      </c>
      <c r="AH17" t="b">
        <f>INDEX(IF($M17="ATP",'ATP2014'!$AX:$AX,'WTA2014'!$AT:$AT),IF(ISNUMBER($AB17),$AB17,$AC17))</f>
        <v>0</v>
      </c>
      <c r="AI17" t="str">
        <f>INDEX(IF($M17="ATP",'ATP2014'!$AY:$AY,'WTA2014'!$AU:$AU),IF(ISNUMBER($AB17),$AB17,$AC17))</f>
        <v>Berdych</v>
      </c>
      <c r="AJ17" t="b">
        <f>IF(W17=AD17,TRUE,INDEX(IF($M17="ATP",'ATP2014'!$AZ:$AZ,'WTA2014'!$AV:$AV),IF(ISNUMBER($AB17),$AB17,$AC17)))</f>
        <v>0</v>
      </c>
      <c r="AK17" t="str">
        <f>IF(K17=30,IF($M17="ATP",MATCH($N17&amp;"The Final",'ATP2014'!$BA:$BA,0),MATCH($N17&amp;"The Final",'WTA2014'!$AW:$AW,0)),"N/A")</f>
        <v>N/A</v>
      </c>
      <c r="AL17" t="str">
        <f>IF(K17=30,INDEX(IF(M17="ATP",'ATP2014'!AQ:AQ,'WTA2014'!AM:AM),AK17),"N/A")</f>
        <v>N/A</v>
      </c>
      <c r="AM17" t="str">
        <f t="shared" si="16"/>
        <v>Win</v>
      </c>
      <c r="AN17" s="34">
        <f t="shared" si="24"/>
        <v>2</v>
      </c>
      <c r="AO17" s="35">
        <f t="shared" si="17"/>
        <v>2.5</v>
      </c>
      <c r="AP17" s="33">
        <f t="shared" si="18"/>
        <v>2.5</v>
      </c>
      <c r="AQ17" s="33">
        <f t="shared" si="26"/>
        <v>16.960714285714285</v>
      </c>
      <c r="AR17" s="1" t="str">
        <f t="shared" si="25"/>
        <v>MAR2014</v>
      </c>
    </row>
    <row r="18" spans="1:44" x14ac:dyDescent="0.25">
      <c r="A18" s="29">
        <v>41726</v>
      </c>
      <c r="B18" s="2" t="s">
        <v>47</v>
      </c>
      <c r="C18" s="24" t="s">
        <v>13</v>
      </c>
      <c r="D18" s="2" t="s">
        <v>48</v>
      </c>
      <c r="E18" s="4" t="s">
        <v>49</v>
      </c>
      <c r="F18" t="str">
        <f t="shared" si="27"/>
        <v>Hingis/Lisicki v Black/Mirza</v>
      </c>
      <c r="G18" t="str">
        <f t="shared" si="19"/>
        <v>WTA Miami 2014</v>
      </c>
      <c r="H18" t="str">
        <f t="shared" si="20"/>
        <v>Hingis/Lisicki (Match Winner)</v>
      </c>
      <c r="I18">
        <f t="shared" si="21"/>
        <v>16</v>
      </c>
      <c r="J18" t="str">
        <f t="shared" si="22"/>
        <v>Match Winner</v>
      </c>
      <c r="K18">
        <f>VLOOKUP(J18,Mapping!$A$5:$B$18,2,0)</f>
        <v>1</v>
      </c>
      <c r="L18" t="str">
        <f t="shared" si="1"/>
        <v>NO</v>
      </c>
      <c r="M18" t="str">
        <f t="shared" si="2"/>
        <v>WTA</v>
      </c>
      <c r="N18" t="str">
        <f t="shared" si="23"/>
        <v>Miami</v>
      </c>
      <c r="O18">
        <f t="shared" si="31"/>
        <v>15</v>
      </c>
      <c r="P18">
        <f t="shared" si="32"/>
        <v>15</v>
      </c>
      <c r="Q18">
        <f t="shared" si="33"/>
        <v>15</v>
      </c>
      <c r="R18" t="str">
        <f t="shared" si="6"/>
        <v>Hingis/Lisicki</v>
      </c>
      <c r="S18" t="str">
        <f t="shared" si="7"/>
        <v>Black/Mirza</v>
      </c>
      <c r="T18">
        <f t="shared" si="28"/>
        <v>15</v>
      </c>
      <c r="U18">
        <f t="shared" si="9"/>
        <v>15</v>
      </c>
      <c r="V18">
        <f t="shared" si="29"/>
        <v>16</v>
      </c>
      <c r="W18" t="str">
        <f t="shared" si="11"/>
        <v>Hingis/Lisicki</v>
      </c>
      <c r="X18" t="str">
        <f t="shared" si="12"/>
        <v>N/A</v>
      </c>
      <c r="Y18" t="str">
        <f t="shared" si="13"/>
        <v>N/A</v>
      </c>
      <c r="Z18" t="str">
        <f t="shared" si="14"/>
        <v>N/A</v>
      </c>
      <c r="AA18" t="str">
        <f t="shared" si="30"/>
        <v>MiamiHingis/LisickiBlack/Mirza</v>
      </c>
      <c r="AB18" t="e">
        <f>IF($M18="ATP",MATCH($AA18,'ATP2014'!$AS:$AS,0),MATCH($AA18,'WTA2014'!$AO:$AO,0))</f>
        <v>#N/A</v>
      </c>
      <c r="AC18" t="e">
        <f>IF($M18="ATP",MATCH($AA18,'ATP2014'!AT:AT,0),MATCH($AA18,'WTA2014'!$AP:$AP,0))</f>
        <v>#N/A</v>
      </c>
      <c r="AD18" s="28" t="s">
        <v>1062</v>
      </c>
      <c r="AE18" t="e">
        <f>INDEX(IF($M18="ATP",'ATP2014'!$AU:$AU,'WTA2014'!$AQ:$AQ),IF(ISNUMBER($AB18),$AB18,$AC18))</f>
        <v>#N/A</v>
      </c>
      <c r="AF18" t="e">
        <f>INDEX(IF($M18="ATP",'ATP2014'!$AV:$AV,'WTA2014'!$AR:$AR),IF(ISNUMBER($AB18),$AB18,$AC18))</f>
        <v>#N/A</v>
      </c>
      <c r="AG18" t="e">
        <f>INDEX(IF($M18="ATP",'ATP2014'!$AW:$AW,'WTA2014'!$AS:$AS),IF(ISNUMBER($AB18),$AB18,$AC18))</f>
        <v>#N/A</v>
      </c>
      <c r="AH18" t="e">
        <f>INDEX(IF($M18="ATP",'ATP2014'!$AX:$AX,'WTA2014'!$AT:$AT),IF(ISNUMBER($AB18),$AB18,$AC18))</f>
        <v>#N/A</v>
      </c>
      <c r="AI18" t="e">
        <f>INDEX(IF($M18="ATP",'ATP2014'!$AY:$AY,'WTA2014'!$AU:$AU),IF(ISNUMBER($AB18),$AB18,$AC18))</f>
        <v>#N/A</v>
      </c>
      <c r="AJ18" t="b">
        <f>IF(W18=AD18,TRUE,INDEX(IF($M18="ATP",'ATP2014'!$AZ:$AZ,'WTA2014'!$AV:$AV),IF(ISNUMBER($AB18),$AB18,$AC18)))</f>
        <v>1</v>
      </c>
      <c r="AK18" t="str">
        <f>IF(K18=30,IF($M18="ATP",MATCH($N18&amp;"The Final",'ATP2014'!$BA:$BA,0),MATCH($N18&amp;"The Final",'WTA2014'!$AW:$AW,0)),"N/A")</f>
        <v>N/A</v>
      </c>
      <c r="AL18" t="str">
        <f>IF(K18=30,INDEX(IF(M18="ATP",'ATP2014'!AQ:AQ,'WTA2014'!AM:AM),AK18),"N/A")</f>
        <v>N/A</v>
      </c>
      <c r="AM18" t="str">
        <f t="shared" si="16"/>
        <v>Win</v>
      </c>
      <c r="AN18" s="34">
        <f t="shared" si="24"/>
        <v>2</v>
      </c>
      <c r="AO18" s="35">
        <f t="shared" si="17"/>
        <v>1.75</v>
      </c>
      <c r="AP18" s="33">
        <f t="shared" si="18"/>
        <v>1.75</v>
      </c>
      <c r="AQ18" s="33">
        <f t="shared" si="26"/>
        <v>18.710714285714285</v>
      </c>
      <c r="AR18" s="1" t="str">
        <f t="shared" si="25"/>
        <v>MAR2014</v>
      </c>
    </row>
    <row r="19" spans="1:44" x14ac:dyDescent="0.25">
      <c r="A19" s="29">
        <v>41727</v>
      </c>
      <c r="B19" s="2" t="s">
        <v>50</v>
      </c>
      <c r="C19" s="23" t="s">
        <v>5</v>
      </c>
      <c r="D19" s="2" t="s">
        <v>28</v>
      </c>
      <c r="E19" s="4" t="s">
        <v>51</v>
      </c>
      <c r="F19" t="str">
        <f t="shared" si="27"/>
        <v>Nadal v Djokovic</v>
      </c>
      <c r="G19" t="str">
        <f t="shared" si="19"/>
        <v>ATP Miami 2014</v>
      </c>
      <c r="H19" t="str">
        <f t="shared" si="20"/>
        <v>Novak Djokovic (Match Winner)</v>
      </c>
      <c r="I19">
        <f t="shared" si="21"/>
        <v>16</v>
      </c>
      <c r="J19" t="str">
        <f t="shared" si="22"/>
        <v>Match Winner</v>
      </c>
      <c r="K19">
        <f>VLOOKUP(J19,Mapping!$A$5:$B$18,2,0)</f>
        <v>1</v>
      </c>
      <c r="L19" t="str">
        <f t="shared" si="1"/>
        <v>NO</v>
      </c>
      <c r="M19" t="str">
        <f t="shared" si="2"/>
        <v>ATP</v>
      </c>
      <c r="N19" t="str">
        <f t="shared" si="23"/>
        <v>Miami</v>
      </c>
      <c r="O19">
        <f t="shared" si="31"/>
        <v>6</v>
      </c>
      <c r="P19">
        <f t="shared" si="32"/>
        <v>6</v>
      </c>
      <c r="Q19">
        <f t="shared" si="33"/>
        <v>6</v>
      </c>
      <c r="R19" t="str">
        <f t="shared" si="6"/>
        <v>Nadal</v>
      </c>
      <c r="S19" t="str">
        <f t="shared" si="7"/>
        <v>Djokovic</v>
      </c>
      <c r="T19">
        <f t="shared" si="28"/>
        <v>6</v>
      </c>
      <c r="U19">
        <f t="shared" si="9"/>
        <v>15</v>
      </c>
      <c r="V19">
        <f t="shared" si="29"/>
        <v>16</v>
      </c>
      <c r="W19" t="str">
        <f t="shared" si="11"/>
        <v>Djokovic</v>
      </c>
      <c r="X19" t="str">
        <f t="shared" si="12"/>
        <v>N/A</v>
      </c>
      <c r="Y19" t="str">
        <f t="shared" si="13"/>
        <v>N/A</v>
      </c>
      <c r="Z19" t="str">
        <f t="shared" si="14"/>
        <v>N/A</v>
      </c>
      <c r="AA19" t="str">
        <f t="shared" si="30"/>
        <v>MiamiNadalDjokovic</v>
      </c>
      <c r="AB19" t="e">
        <f>IF($M19="ATP",MATCH($AA19,'ATP2014'!$AS:$AS,0),MATCH($AA19,'WTA2014'!$AO:$AO,0))</f>
        <v>#N/A</v>
      </c>
      <c r="AC19">
        <f>IF($M19="ATP",MATCH($AA19,'ATP2014'!AT:AT,0),MATCH($AA19,'WTA2014'!$AP:$AP,0))</f>
        <v>805</v>
      </c>
      <c r="AD19" t="str">
        <f>INDEX(IF(M19="ATP",'ATP2014'!AQ:AQ,'WTA2014'!AM:AM),IF(ISNUMBER(AB19),AB19,AC19))</f>
        <v>Djokovic</v>
      </c>
      <c r="AE19">
        <f>INDEX(IF($M19="ATP",'ATP2014'!$AU:$AU,'WTA2014'!$AQ:$AQ),IF(ISNUMBER($AB19),$AB19,$AC19))</f>
        <v>2</v>
      </c>
      <c r="AF19">
        <f>INDEX(IF($M19="ATP",'ATP2014'!$AV:$AV,'WTA2014'!$AR:$AR),IF(ISNUMBER($AB19),$AB19,$AC19))</f>
        <v>6</v>
      </c>
      <c r="AG19">
        <f>INDEX(IF($M19="ATP",'ATP2014'!$AW:$AW,'WTA2014'!$AS:$AS),IF(ISNUMBER($AB19),$AB19,$AC19))</f>
        <v>18</v>
      </c>
      <c r="AH19" t="b">
        <f>INDEX(IF($M19="ATP",'ATP2014'!$AX:$AX,'WTA2014'!$AT:$AT),IF(ISNUMBER($AB19),$AB19,$AC19))</f>
        <v>0</v>
      </c>
      <c r="AI19" t="str">
        <f>INDEX(IF($M19="ATP",'ATP2014'!$AY:$AY,'WTA2014'!$AU:$AU),IF(ISNUMBER($AB19),$AB19,$AC19))</f>
        <v>Djokovic</v>
      </c>
      <c r="AJ19" t="b">
        <f>IF(W19=AD19,TRUE,INDEX(IF($M19="ATP",'ATP2014'!$AZ:$AZ,'WTA2014'!$AV:$AV),IF(ISNUMBER($AB19),$AB19,$AC19)))</f>
        <v>1</v>
      </c>
      <c r="AK19" t="str">
        <f>IF(K19=30,IF($M19="ATP",MATCH($N19&amp;"The Final",'ATP2014'!$BA:$BA,0),MATCH($N19&amp;"The Final",'WTA2014'!$AW:$AW,0)),"N/A")</f>
        <v>N/A</v>
      </c>
      <c r="AL19" t="str">
        <f>IF(K19=30,INDEX(IF(M19="ATP",'ATP2014'!AQ:AQ,'WTA2014'!AM:AM),AK19),"N/A")</f>
        <v>N/A</v>
      </c>
      <c r="AM19" t="str">
        <f t="shared" si="16"/>
        <v>Win</v>
      </c>
      <c r="AN19" s="34">
        <f t="shared" si="24"/>
        <v>2</v>
      </c>
      <c r="AO19" s="35">
        <f t="shared" si="17"/>
        <v>0.72727272727272729</v>
      </c>
      <c r="AP19" s="33">
        <f t="shared" si="18"/>
        <v>0.72727272727272729</v>
      </c>
      <c r="AQ19" s="33">
        <f t="shared" si="26"/>
        <v>19.437987012987012</v>
      </c>
      <c r="AR19" s="1" t="str">
        <f t="shared" si="25"/>
        <v>MAR2014</v>
      </c>
    </row>
    <row r="20" spans="1:44" x14ac:dyDescent="0.25">
      <c r="A20" s="29">
        <v>41727</v>
      </c>
      <c r="B20" s="2" t="s">
        <v>1037</v>
      </c>
      <c r="C20" s="24" t="s">
        <v>13</v>
      </c>
      <c r="D20" s="2" t="s">
        <v>37</v>
      </c>
      <c r="E20" s="4" t="s">
        <v>52</v>
      </c>
      <c r="F20" t="str">
        <f t="shared" si="27"/>
        <v>Williams v Li</v>
      </c>
      <c r="G20" t="str">
        <f t="shared" si="19"/>
        <v>WTA Miami 2014</v>
      </c>
      <c r="H20" t="str">
        <f t="shared" si="20"/>
        <v>Serena Williams (Match Winner)</v>
      </c>
      <c r="I20">
        <f t="shared" si="21"/>
        <v>17</v>
      </c>
      <c r="J20" t="str">
        <f t="shared" si="22"/>
        <v>Match Winner</v>
      </c>
      <c r="K20">
        <f>VLOOKUP(J20,Mapping!$A$5:$B$18,2,0)</f>
        <v>1</v>
      </c>
      <c r="L20" t="str">
        <f t="shared" si="1"/>
        <v>NO</v>
      </c>
      <c r="M20" t="str">
        <f t="shared" si="2"/>
        <v>WTA</v>
      </c>
      <c r="N20" t="str">
        <f t="shared" si="23"/>
        <v>Miami</v>
      </c>
      <c r="O20">
        <f t="shared" si="31"/>
        <v>9</v>
      </c>
      <c r="P20">
        <f t="shared" si="32"/>
        <v>9</v>
      </c>
      <c r="Q20">
        <f t="shared" si="33"/>
        <v>9</v>
      </c>
      <c r="R20" t="str">
        <f t="shared" si="6"/>
        <v>Williams</v>
      </c>
      <c r="S20" t="str">
        <f t="shared" si="7"/>
        <v>Li</v>
      </c>
      <c r="T20">
        <f t="shared" si="28"/>
        <v>7</v>
      </c>
      <c r="U20">
        <f t="shared" si="9"/>
        <v>16</v>
      </c>
      <c r="V20">
        <f t="shared" si="29"/>
        <v>17</v>
      </c>
      <c r="W20" t="str">
        <f t="shared" si="11"/>
        <v>Williams</v>
      </c>
      <c r="X20" t="str">
        <f t="shared" si="12"/>
        <v>N/A</v>
      </c>
      <c r="Y20" t="str">
        <f t="shared" si="13"/>
        <v>N/A</v>
      </c>
      <c r="Z20" t="str">
        <f t="shared" si="14"/>
        <v>N/A</v>
      </c>
      <c r="AA20" t="str">
        <f t="shared" si="30"/>
        <v>MiamiWilliamsLi</v>
      </c>
      <c r="AB20">
        <f>IF($M20="ATP",MATCH($AA20,'ATP2014'!$AS:$AS,0),MATCH($AA20,'WTA2014'!$AO:$AO,0))</f>
        <v>702</v>
      </c>
      <c r="AC20" t="e">
        <f>IF($M20="ATP",MATCH($AA20,'ATP2014'!AT:AT,0),MATCH($AA20,'WTA2014'!$AP:$AP,0))</f>
        <v>#N/A</v>
      </c>
      <c r="AD20" t="str">
        <f>INDEX(IF(M20="ATP",'ATP2014'!AQ:AQ,'WTA2014'!AM:AM),IF(ISNUMBER(AB20),AB20,AC20))</f>
        <v>Williams</v>
      </c>
      <c r="AE20">
        <f>INDEX(IF($M20="ATP",'ATP2014'!$AU:$AU,'WTA2014'!$AQ:$AQ),IF(ISNUMBER($AB20),$AB20,$AC20))</f>
        <v>2</v>
      </c>
      <c r="AF20">
        <f>INDEX(IF($M20="ATP",'ATP2014'!$AV:$AV,'WTA2014'!$AR:$AR),IF(ISNUMBER($AB20),$AB20,$AC20))</f>
        <v>7</v>
      </c>
      <c r="AG20">
        <f>INDEX(IF($M20="ATP",'ATP2014'!$AW:$AW,'WTA2014'!$AS:$AS),IF(ISNUMBER($AB20),$AB20,$AC20))</f>
        <v>19</v>
      </c>
      <c r="AH20" t="b">
        <f>INDEX(IF($M20="ATP",'ATP2014'!$AX:$AX,'WTA2014'!$AT:$AT),IF(ISNUMBER($AB20),$AB20,$AC20))</f>
        <v>0</v>
      </c>
      <c r="AI20" t="str">
        <f>INDEX(IF($M20="ATP",'ATP2014'!$AY:$AY,'WTA2014'!$AU:$AU),IF(ISNUMBER($AB20),$AB20,$AC20))</f>
        <v>Williams</v>
      </c>
      <c r="AJ20" t="b">
        <f>IF(W20=AD20,TRUE,INDEX(IF($M20="ATP",'ATP2014'!$AZ:$AZ,'WTA2014'!$AV:$AV),IF(ISNUMBER($AB20),$AB20,$AC20)))</f>
        <v>1</v>
      </c>
      <c r="AK20" t="str">
        <f>IF(K20=30,IF($M20="ATP",MATCH($N20&amp;"The Final",'ATP2014'!$BA:$BA,0),MATCH($N20&amp;"The Final",'WTA2014'!$AW:$AW,0)),"N/A")</f>
        <v>N/A</v>
      </c>
      <c r="AL20" t="str">
        <f>IF(K20=30,INDEX(IF(M20="ATP",'ATP2014'!AQ:AQ,'WTA2014'!AM:AM),AK20),"N/A")</f>
        <v>N/A</v>
      </c>
      <c r="AM20" t="str">
        <f t="shared" si="16"/>
        <v>Win</v>
      </c>
      <c r="AN20" s="34">
        <f t="shared" si="24"/>
        <v>2</v>
      </c>
      <c r="AO20" s="35">
        <f t="shared" si="17"/>
        <v>0.22222222222222221</v>
      </c>
      <c r="AP20" s="33">
        <f t="shared" si="18"/>
        <v>0.22222222222222221</v>
      </c>
      <c r="AQ20" s="33">
        <f t="shared" si="26"/>
        <v>19.660209235209233</v>
      </c>
      <c r="AR20" s="1" t="str">
        <f t="shared" si="25"/>
        <v>MAR2014</v>
      </c>
    </row>
    <row r="21" spans="1:44" x14ac:dyDescent="0.25">
      <c r="A21" s="29">
        <v>41727</v>
      </c>
      <c r="B21" s="2" t="s">
        <v>53</v>
      </c>
      <c r="C21" s="23" t="s">
        <v>5</v>
      </c>
      <c r="D21" s="2" t="s">
        <v>54</v>
      </c>
      <c r="E21" s="4" t="s">
        <v>17</v>
      </c>
      <c r="F21" t="str">
        <f t="shared" si="27"/>
        <v>Bryan/Bryan v Cabal/Farah</v>
      </c>
      <c r="G21" t="str">
        <f t="shared" si="19"/>
        <v>ATP Miami 2014</v>
      </c>
      <c r="H21" t="str">
        <f t="shared" si="20"/>
        <v>Bryan/Bryan (Match Winner)</v>
      </c>
      <c r="I21">
        <f t="shared" si="21"/>
        <v>13</v>
      </c>
      <c r="J21" t="str">
        <f t="shared" si="22"/>
        <v>Match Winner</v>
      </c>
      <c r="K21">
        <f>VLOOKUP(J21,Mapping!$A$5:$B$18,2,0)</f>
        <v>1</v>
      </c>
      <c r="L21" t="str">
        <f t="shared" si="1"/>
        <v>NO</v>
      </c>
      <c r="M21" t="str">
        <f t="shared" si="2"/>
        <v>ATP</v>
      </c>
      <c r="N21" t="str">
        <f t="shared" si="23"/>
        <v>Miami</v>
      </c>
      <c r="O21">
        <f t="shared" si="31"/>
        <v>12</v>
      </c>
      <c r="P21">
        <f t="shared" si="32"/>
        <v>12</v>
      </c>
      <c r="Q21">
        <f t="shared" si="33"/>
        <v>12</v>
      </c>
      <c r="R21" t="str">
        <f t="shared" si="6"/>
        <v>Bryan/Bryan</v>
      </c>
      <c r="S21" t="str">
        <f t="shared" si="7"/>
        <v>Cabal/Farah</v>
      </c>
      <c r="T21">
        <f t="shared" si="28"/>
        <v>12</v>
      </c>
      <c r="U21">
        <f t="shared" si="9"/>
        <v>12</v>
      </c>
      <c r="V21">
        <f t="shared" si="29"/>
        <v>13</v>
      </c>
      <c r="W21" t="str">
        <f t="shared" si="11"/>
        <v>Bryan/Bryan</v>
      </c>
      <c r="X21" t="str">
        <f t="shared" si="12"/>
        <v>N/A</v>
      </c>
      <c r="Y21" t="str">
        <f t="shared" si="13"/>
        <v>N/A</v>
      </c>
      <c r="Z21" t="str">
        <f t="shared" si="14"/>
        <v>N/A</v>
      </c>
      <c r="AA21" t="str">
        <f t="shared" si="30"/>
        <v>MiamiBryan/BryanCabal/Farah</v>
      </c>
      <c r="AB21" t="e">
        <f>IF($M21="ATP",MATCH($AA21,'ATP2014'!$AS:$AS,0),MATCH($AA21,'WTA2014'!$AO:$AO,0))</f>
        <v>#N/A</v>
      </c>
      <c r="AC21" t="e">
        <f>IF($M21="ATP",MATCH($AA21,'ATP2014'!AT:AT,0),MATCH($AA21,'WTA2014'!$AP:$AP,0))</f>
        <v>#N/A</v>
      </c>
      <c r="AD21" s="28" t="s">
        <v>1063</v>
      </c>
      <c r="AE21" t="e">
        <f>INDEX(IF($M21="ATP",'ATP2014'!$AU:$AU,'WTA2014'!$AQ:$AQ),IF(ISNUMBER($AB21),$AB21,$AC21))</f>
        <v>#N/A</v>
      </c>
      <c r="AF21" t="e">
        <f>INDEX(IF($M21="ATP",'ATP2014'!$AV:$AV,'WTA2014'!$AR:$AR),IF(ISNUMBER($AB21),$AB21,$AC21))</f>
        <v>#N/A</v>
      </c>
      <c r="AG21" t="e">
        <f>INDEX(IF($M21="ATP",'ATP2014'!$AW:$AW,'WTA2014'!$AS:$AS),IF(ISNUMBER($AB21),$AB21,$AC21))</f>
        <v>#N/A</v>
      </c>
      <c r="AH21" t="e">
        <f>INDEX(IF($M21="ATP",'ATP2014'!$AX:$AX,'WTA2014'!$AT:$AT),IF(ISNUMBER($AB21),$AB21,$AC21))</f>
        <v>#N/A</v>
      </c>
      <c r="AI21" t="e">
        <f>INDEX(IF($M21="ATP",'ATP2014'!$AY:$AY,'WTA2014'!$AU:$AU),IF(ISNUMBER($AB21),$AB21,$AC21))</f>
        <v>#N/A</v>
      </c>
      <c r="AJ21" t="b">
        <f>IF(W21=AD21,TRUE,INDEX(IF($M21="ATP",'ATP2014'!$AZ:$AZ,'WTA2014'!$AV:$AV),IF(ISNUMBER($AB21),$AB21,$AC21)))</f>
        <v>1</v>
      </c>
      <c r="AK21" t="str">
        <f>IF(K21=30,IF($M21="ATP",MATCH($N21&amp;"The Final",'ATP2014'!$BA:$BA,0),MATCH($N21&amp;"The Final",'WTA2014'!$AW:$AW,0)),"N/A")</f>
        <v>N/A</v>
      </c>
      <c r="AL21" t="str">
        <f>IF(K21=30,INDEX(IF(M21="ATP",'ATP2014'!AQ:AQ,'WTA2014'!AM:AM),AK21),"N/A")</f>
        <v>N/A</v>
      </c>
      <c r="AM21" t="str">
        <f t="shared" si="16"/>
        <v>Win</v>
      </c>
      <c r="AN21" s="34">
        <f t="shared" si="24"/>
        <v>2</v>
      </c>
      <c r="AO21" s="35">
        <f t="shared" si="17"/>
        <v>0.16666666666666666</v>
      </c>
      <c r="AP21" s="33">
        <f t="shared" si="18"/>
        <v>0.16666666666666666</v>
      </c>
      <c r="AQ21" s="33">
        <f t="shared" si="26"/>
        <v>19.826875901875901</v>
      </c>
      <c r="AR21" s="1" t="str">
        <f t="shared" si="25"/>
        <v>MAR2014</v>
      </c>
    </row>
    <row r="22" spans="1:44" x14ac:dyDescent="0.25">
      <c r="A22" s="29">
        <v>41734</v>
      </c>
      <c r="B22" s="2" t="s">
        <v>4</v>
      </c>
      <c r="C22" s="23" t="s">
        <v>55</v>
      </c>
      <c r="D22" s="2" t="s">
        <v>56</v>
      </c>
      <c r="E22" s="4" t="s">
        <v>51</v>
      </c>
      <c r="F22" t="str">
        <f t="shared" si="27"/>
        <v>N/A</v>
      </c>
      <c r="G22" t="str">
        <f t="shared" si="19"/>
        <v>ATP Monte Carlo 2014</v>
      </c>
      <c r="H22" t="str">
        <f t="shared" si="20"/>
        <v>Rafael Nadal (Outright Winner)</v>
      </c>
      <c r="I22">
        <f t="shared" si="21"/>
        <v>14</v>
      </c>
      <c r="J22" t="str">
        <f t="shared" si="22"/>
        <v>Outright Winner</v>
      </c>
      <c r="K22">
        <f>VLOOKUP(J22,Mapping!$A$5:$B$18,2,0)</f>
        <v>30</v>
      </c>
      <c r="L22" t="str">
        <f t="shared" si="1"/>
        <v>NO</v>
      </c>
      <c r="M22" t="str">
        <f t="shared" si="2"/>
        <v>ATP</v>
      </c>
      <c r="N22" t="str">
        <f t="shared" si="23"/>
        <v>Monte Carlo</v>
      </c>
      <c r="O22">
        <f t="shared" si="31"/>
        <v>7</v>
      </c>
      <c r="P22">
        <f t="shared" si="32"/>
        <v>14</v>
      </c>
      <c r="Q22">
        <f t="shared" si="33"/>
        <v>7</v>
      </c>
      <c r="R22" t="str">
        <f t="shared" si="6"/>
        <v xml:space="preserve">Nadal </v>
      </c>
      <c r="S22" t="str">
        <f t="shared" si="7"/>
        <v/>
      </c>
      <c r="T22">
        <f t="shared" si="28"/>
        <v>7</v>
      </c>
      <c r="U22">
        <f t="shared" si="9"/>
        <v>13</v>
      </c>
      <c r="V22">
        <f t="shared" si="29"/>
        <v>14</v>
      </c>
      <c r="W22" t="str">
        <f t="shared" si="11"/>
        <v>Nadal</v>
      </c>
      <c r="X22" t="str">
        <f t="shared" si="12"/>
        <v>N/A</v>
      </c>
      <c r="Y22" t="str">
        <f t="shared" si="13"/>
        <v>N/A</v>
      </c>
      <c r="Z22" t="str">
        <f t="shared" si="14"/>
        <v>N/A</v>
      </c>
      <c r="AA22" t="str">
        <f t="shared" si="30"/>
        <v xml:space="preserve">Monte CarloNadal </v>
      </c>
      <c r="AB22" t="e">
        <f>IF($M22="ATP",MATCH($AA22,'ATP2014'!$AS:$AS,0),MATCH($AA22,'WTA2014'!$AO:$AO,0))</f>
        <v>#N/A</v>
      </c>
      <c r="AC22" t="e">
        <f>IF($M22="ATP",MATCH($AA22,'ATP2014'!AT:AT,0),MATCH($AA22,'WTA2014'!$AP:$AP,0))</f>
        <v>#N/A</v>
      </c>
      <c r="AD22" t="e">
        <f>INDEX(IF(M22="ATP",'ATP2014'!AQ:AQ,'WTA2014'!AM:AM),IF(ISNUMBER(AB22),AB22,AC22))</f>
        <v>#N/A</v>
      </c>
      <c r="AE22" t="e">
        <f>INDEX(IF($M22="ATP",'ATP2014'!$AU:$AU,'WTA2014'!$AQ:$AQ),IF(ISNUMBER($AB22),$AB22,$AC22))</f>
        <v>#N/A</v>
      </c>
      <c r="AF22" t="e">
        <f>INDEX(IF($M22="ATP",'ATP2014'!$AV:$AV,'WTA2014'!$AR:$AR),IF(ISNUMBER($AB22),$AB22,$AC22))</f>
        <v>#N/A</v>
      </c>
      <c r="AG22" t="e">
        <f>INDEX(IF($M22="ATP",'ATP2014'!$AW:$AW,'WTA2014'!$AS:$AS),IF(ISNUMBER($AB22),$AB22,$AC22))</f>
        <v>#N/A</v>
      </c>
      <c r="AH22" t="e">
        <f>INDEX(IF($M22="ATP",'ATP2014'!$AX:$AX,'WTA2014'!$AT:$AT),IF(ISNUMBER($AB22),$AB22,$AC22))</f>
        <v>#N/A</v>
      </c>
      <c r="AI22" t="e">
        <f>INDEX(IF($M22="ATP",'ATP2014'!$AY:$AY,'WTA2014'!$AU:$AU),IF(ISNUMBER($AB22),$AB22,$AC22))</f>
        <v>#N/A</v>
      </c>
      <c r="AJ22" t="e">
        <f>IF(W22=AD22,TRUE,INDEX(IF($M22="ATP",'ATP2014'!$AZ:$AZ,'WTA2014'!$AV:$AV),IF(ISNUMBER($AB22),$AB22,$AC22)))</f>
        <v>#N/A</v>
      </c>
      <c r="AK22">
        <f>IF(K22=30,IF($M22="ATP",MATCH($N22&amp;"The Final",'ATP2014'!$BA:$BA,0),MATCH($N22&amp;"The Final",'WTA2014'!$AW:$AW,0)),"N/A")</f>
        <v>914</v>
      </c>
      <c r="AL22" t="str">
        <f>IF(K22=30,INDEX(IF(M22="ATP",'ATP2014'!AQ:AQ,'WTA2014'!AM:AM),AK22),"N/A")</f>
        <v>Wawrinka</v>
      </c>
      <c r="AM22" t="str">
        <f t="shared" si="16"/>
        <v>Loss</v>
      </c>
      <c r="AN22" s="34">
        <f t="shared" si="24"/>
        <v>2</v>
      </c>
      <c r="AO22" s="35">
        <f t="shared" si="17"/>
        <v>0.72727272727272729</v>
      </c>
      <c r="AP22" s="33">
        <f t="shared" si="18"/>
        <v>-1</v>
      </c>
      <c r="AQ22" s="33">
        <f t="shared" si="26"/>
        <v>18.826875901875901</v>
      </c>
      <c r="AR22" s="1" t="str">
        <f t="shared" si="25"/>
        <v>APR2014</v>
      </c>
    </row>
    <row r="23" spans="1:44" x14ac:dyDescent="0.25">
      <c r="A23" s="29">
        <v>41736</v>
      </c>
      <c r="B23" s="2" t="s">
        <v>4</v>
      </c>
      <c r="C23" s="23" t="s">
        <v>57</v>
      </c>
      <c r="D23" s="2" t="s">
        <v>58</v>
      </c>
      <c r="E23" s="4" t="s">
        <v>59</v>
      </c>
      <c r="F23" t="str">
        <f t="shared" si="27"/>
        <v>N/A</v>
      </c>
      <c r="G23" t="str">
        <f t="shared" si="19"/>
        <v>ATP Houston 2014</v>
      </c>
      <c r="H23" t="str">
        <f t="shared" si="20"/>
        <v>John Isner (Outright Winner)</v>
      </c>
      <c r="I23">
        <f t="shared" si="21"/>
        <v>12</v>
      </c>
      <c r="J23" t="str">
        <f t="shared" si="22"/>
        <v>Outright Winner</v>
      </c>
      <c r="K23">
        <f>VLOOKUP(J23,Mapping!$A$5:$B$18,2,0)</f>
        <v>30</v>
      </c>
      <c r="L23" t="str">
        <f t="shared" si="1"/>
        <v>NO</v>
      </c>
      <c r="M23" t="str">
        <f t="shared" si="2"/>
        <v>ATP</v>
      </c>
      <c r="N23" t="str">
        <f t="shared" si="23"/>
        <v>Houston</v>
      </c>
      <c r="O23">
        <f t="shared" si="31"/>
        <v>5</v>
      </c>
      <c r="P23">
        <f t="shared" si="32"/>
        <v>12</v>
      </c>
      <c r="Q23">
        <f t="shared" si="33"/>
        <v>5</v>
      </c>
      <c r="R23" t="str">
        <f t="shared" si="6"/>
        <v xml:space="preserve">Isner </v>
      </c>
      <c r="S23" t="str">
        <f t="shared" si="7"/>
        <v/>
      </c>
      <c r="T23">
        <f t="shared" si="28"/>
        <v>5</v>
      </c>
      <c r="U23">
        <f t="shared" si="9"/>
        <v>11</v>
      </c>
      <c r="V23">
        <f t="shared" si="29"/>
        <v>12</v>
      </c>
      <c r="W23" t="str">
        <f t="shared" si="11"/>
        <v>Isner</v>
      </c>
      <c r="X23" t="str">
        <f t="shared" si="12"/>
        <v>N/A</v>
      </c>
      <c r="Y23" t="str">
        <f t="shared" si="13"/>
        <v>N/A</v>
      </c>
      <c r="Z23" t="str">
        <f t="shared" si="14"/>
        <v>N/A</v>
      </c>
      <c r="AA23" t="str">
        <f t="shared" si="30"/>
        <v xml:space="preserve">HoustonIsner </v>
      </c>
      <c r="AB23" t="e">
        <f>IF($M23="ATP",MATCH($AA23,'ATP2014'!$AS:$AS,0),MATCH($AA23,'WTA2014'!$AO:$AO,0))</f>
        <v>#N/A</v>
      </c>
      <c r="AC23" t="e">
        <f>IF($M23="ATP",MATCH($AA23,'ATP2014'!AT:AT,0),MATCH($AA23,'WTA2014'!$AP:$AP,0))</f>
        <v>#N/A</v>
      </c>
      <c r="AD23" t="e">
        <f>INDEX(IF(M23="ATP",'ATP2014'!AQ:AQ,'WTA2014'!AM:AM),IF(ISNUMBER(AB23),AB23,AC23))</f>
        <v>#N/A</v>
      </c>
      <c r="AE23" t="e">
        <f>INDEX(IF($M23="ATP",'ATP2014'!$AU:$AU,'WTA2014'!$AQ:$AQ),IF(ISNUMBER($AB23),$AB23,$AC23))</f>
        <v>#N/A</v>
      </c>
      <c r="AF23" t="e">
        <f>INDEX(IF($M23="ATP",'ATP2014'!$AV:$AV,'WTA2014'!$AR:$AR),IF(ISNUMBER($AB23),$AB23,$AC23))</f>
        <v>#N/A</v>
      </c>
      <c r="AG23" t="e">
        <f>INDEX(IF($M23="ATP",'ATP2014'!$AW:$AW,'WTA2014'!$AS:$AS),IF(ISNUMBER($AB23),$AB23,$AC23))</f>
        <v>#N/A</v>
      </c>
      <c r="AH23" t="e">
        <f>INDEX(IF($M23="ATP",'ATP2014'!$AX:$AX,'WTA2014'!$AT:$AT),IF(ISNUMBER($AB23),$AB23,$AC23))</f>
        <v>#N/A</v>
      </c>
      <c r="AI23" t="e">
        <f>INDEX(IF($M23="ATP",'ATP2014'!$AY:$AY,'WTA2014'!$AU:$AU),IF(ISNUMBER($AB23),$AB23,$AC23))</f>
        <v>#N/A</v>
      </c>
      <c r="AJ23" t="e">
        <f>IF(W23=AD23,TRUE,INDEX(IF($M23="ATP",'ATP2014'!$AZ:$AZ,'WTA2014'!$AV:$AV),IF(ISNUMBER($AB23),$AB23,$AC23)))</f>
        <v>#N/A</v>
      </c>
      <c r="AK23">
        <f>IF(K23=30,IF($M23="ATP",MATCH($N23&amp;"The Final",'ATP2014'!$BA:$BA,0),MATCH($N23&amp;"The Final",'WTA2014'!$AW:$AW,0)),"N/A")</f>
        <v>859</v>
      </c>
      <c r="AL23" t="str">
        <f>IF(K23=30,INDEX(IF(M23="ATP",'ATP2014'!AQ:AQ,'WTA2014'!AM:AM),AK23),"N/A")</f>
        <v>Verdasco</v>
      </c>
      <c r="AM23" t="str">
        <f t="shared" si="16"/>
        <v>Loss</v>
      </c>
      <c r="AN23" s="34">
        <f t="shared" si="24"/>
        <v>2</v>
      </c>
      <c r="AO23" s="35">
        <f t="shared" si="17"/>
        <v>3</v>
      </c>
      <c r="AP23" s="33">
        <f t="shared" si="18"/>
        <v>-1</v>
      </c>
      <c r="AQ23" s="33">
        <f t="shared" si="26"/>
        <v>17.826875901875901</v>
      </c>
      <c r="AR23" s="1" t="str">
        <f t="shared" si="25"/>
        <v>APR2014</v>
      </c>
    </row>
    <row r="24" spans="1:44" x14ac:dyDescent="0.25">
      <c r="A24" s="29">
        <v>41736</v>
      </c>
      <c r="B24" s="2" t="s">
        <v>4</v>
      </c>
      <c r="C24" s="24" t="s">
        <v>60</v>
      </c>
      <c r="D24" s="2" t="s">
        <v>61</v>
      </c>
      <c r="E24" s="4" t="s">
        <v>62</v>
      </c>
      <c r="F24" t="str">
        <f t="shared" si="27"/>
        <v>N/A</v>
      </c>
      <c r="G24" t="str">
        <f t="shared" si="19"/>
        <v>WTA Katowice 2014</v>
      </c>
      <c r="H24" t="str">
        <f t="shared" si="20"/>
        <v>Agnieszka Radwanska (Outright Winner)</v>
      </c>
      <c r="I24">
        <f t="shared" si="21"/>
        <v>21</v>
      </c>
      <c r="J24" t="str">
        <f t="shared" si="22"/>
        <v>Outright Winner</v>
      </c>
      <c r="K24">
        <f>VLOOKUP(J24,Mapping!$A$5:$B$18,2,0)</f>
        <v>30</v>
      </c>
      <c r="L24" t="str">
        <f t="shared" si="1"/>
        <v>NO</v>
      </c>
      <c r="M24" t="str">
        <f t="shared" si="2"/>
        <v>WTA</v>
      </c>
      <c r="N24" t="str">
        <f t="shared" si="23"/>
        <v>Katowice</v>
      </c>
      <c r="O24">
        <f t="shared" si="31"/>
        <v>10</v>
      </c>
      <c r="P24">
        <f t="shared" si="32"/>
        <v>21</v>
      </c>
      <c r="Q24">
        <f t="shared" si="33"/>
        <v>10</v>
      </c>
      <c r="R24" t="str">
        <f t="shared" si="6"/>
        <v xml:space="preserve">Radwanska </v>
      </c>
      <c r="S24" t="str">
        <f t="shared" si="7"/>
        <v/>
      </c>
      <c r="T24">
        <f t="shared" si="28"/>
        <v>10</v>
      </c>
      <c r="U24">
        <f t="shared" si="9"/>
        <v>20</v>
      </c>
      <c r="V24">
        <f t="shared" si="29"/>
        <v>21</v>
      </c>
      <c r="W24" t="str">
        <f t="shared" si="11"/>
        <v>Radwanska</v>
      </c>
      <c r="X24" t="str">
        <f t="shared" si="12"/>
        <v>N/A</v>
      </c>
      <c r="Y24" t="str">
        <f t="shared" si="13"/>
        <v>N/A</v>
      </c>
      <c r="Z24" t="str">
        <f t="shared" si="14"/>
        <v>N/A</v>
      </c>
      <c r="AA24" t="str">
        <f t="shared" si="30"/>
        <v xml:space="preserve">KatowiceRadwanska </v>
      </c>
      <c r="AB24" t="e">
        <f>IF($M24="ATP",MATCH($AA24,'ATP2014'!$AS:$AS,0),MATCH($AA24,'WTA2014'!$AO:$AO,0))</f>
        <v>#N/A</v>
      </c>
      <c r="AC24" t="e">
        <f>IF($M24="ATP",MATCH($AA24,'ATP2014'!AT:AT,0),MATCH($AA24,'WTA2014'!$AP:$AP,0))</f>
        <v>#N/A</v>
      </c>
      <c r="AD24" t="e">
        <f>INDEX(IF(M24="ATP",'ATP2014'!AQ:AQ,'WTA2014'!AM:AM),IF(ISNUMBER(AB24),AB24,AC24))</f>
        <v>#N/A</v>
      </c>
      <c r="AE24" t="e">
        <f>INDEX(IF($M24="ATP",'ATP2014'!$AU:$AU,'WTA2014'!$AQ:$AQ),IF(ISNUMBER($AB24),$AB24,$AC24))</f>
        <v>#N/A</v>
      </c>
      <c r="AF24" t="e">
        <f>INDEX(IF($M24="ATP",'ATP2014'!$AV:$AV,'WTA2014'!$AR:$AR),IF(ISNUMBER($AB24),$AB24,$AC24))</f>
        <v>#N/A</v>
      </c>
      <c r="AG24" t="e">
        <f>INDEX(IF($M24="ATP",'ATP2014'!$AW:$AW,'WTA2014'!$AS:$AS),IF(ISNUMBER($AB24),$AB24,$AC24))</f>
        <v>#N/A</v>
      </c>
      <c r="AH24" t="e">
        <f>INDEX(IF($M24="ATP",'ATP2014'!$AX:$AX,'WTA2014'!$AT:$AT),IF(ISNUMBER($AB24),$AB24,$AC24))</f>
        <v>#N/A</v>
      </c>
      <c r="AI24" t="e">
        <f>INDEX(IF($M24="ATP",'ATP2014'!$AY:$AY,'WTA2014'!$AU:$AU),IF(ISNUMBER($AB24),$AB24,$AC24))</f>
        <v>#N/A</v>
      </c>
      <c r="AJ24" t="e">
        <f>IF(W24=AD24,TRUE,INDEX(IF($M24="ATP",'ATP2014'!$AZ:$AZ,'WTA2014'!$AV:$AV),IF(ISNUMBER($AB24),$AB24,$AC24)))</f>
        <v>#N/A</v>
      </c>
      <c r="AK24">
        <f>IF(K24=30,IF($M24="ATP",MATCH($N24&amp;"The Final",'ATP2014'!$BA:$BA,0),MATCH($N24&amp;"The Final",'WTA2014'!$AW:$AW,0)),"N/A")</f>
        <v>850</v>
      </c>
      <c r="AL24" t="str">
        <f>IF(K24=30,INDEX(IF(M24="ATP",'ATP2014'!AQ:AQ,'WTA2014'!AM:AM),AK24),"N/A")</f>
        <v>Cornet</v>
      </c>
      <c r="AM24" t="str">
        <f t="shared" si="16"/>
        <v>Loss</v>
      </c>
      <c r="AN24" s="34">
        <f t="shared" si="24"/>
        <v>2</v>
      </c>
      <c r="AO24" s="35">
        <f t="shared" si="17"/>
        <v>1</v>
      </c>
      <c r="AP24" s="33">
        <f t="shared" si="18"/>
        <v>-1</v>
      </c>
      <c r="AQ24" s="33">
        <f t="shared" si="26"/>
        <v>16.826875901875901</v>
      </c>
      <c r="AR24" s="1" t="str">
        <f t="shared" si="25"/>
        <v>APR2014</v>
      </c>
    </row>
    <row r="25" spans="1:44" x14ac:dyDescent="0.25">
      <c r="A25" s="29">
        <v>41739</v>
      </c>
      <c r="B25" s="2" t="s">
        <v>63</v>
      </c>
      <c r="C25" s="23" t="s">
        <v>57</v>
      </c>
      <c r="D25" s="2" t="s">
        <v>64</v>
      </c>
      <c r="E25" s="4" t="s">
        <v>65</v>
      </c>
      <c r="F25" t="str">
        <f t="shared" si="27"/>
        <v>Lopez v Gonzalez</v>
      </c>
      <c r="G25" t="str">
        <f t="shared" si="19"/>
        <v>ATP Houston 2014</v>
      </c>
      <c r="H25" t="str">
        <f t="shared" si="20"/>
        <v>Lopez (Match Winner)</v>
      </c>
      <c r="I25">
        <f t="shared" si="21"/>
        <v>7</v>
      </c>
      <c r="J25" t="str">
        <f t="shared" si="22"/>
        <v>Match Winner</v>
      </c>
      <c r="K25">
        <f>VLOOKUP(J25,Mapping!$A$5:$B$18,2,0)</f>
        <v>1</v>
      </c>
      <c r="L25" t="str">
        <f t="shared" si="1"/>
        <v>NO</v>
      </c>
      <c r="M25" t="str">
        <f t="shared" si="2"/>
        <v>ATP</v>
      </c>
      <c r="N25" t="str">
        <f t="shared" si="23"/>
        <v>Houston</v>
      </c>
      <c r="O25">
        <f t="shared" si="31"/>
        <v>6</v>
      </c>
      <c r="P25">
        <f t="shared" si="32"/>
        <v>6</v>
      </c>
      <c r="Q25">
        <f t="shared" si="33"/>
        <v>6</v>
      </c>
      <c r="R25" t="str">
        <f t="shared" si="6"/>
        <v>Lopez</v>
      </c>
      <c r="S25" t="str">
        <f t="shared" si="7"/>
        <v>Gonzalez</v>
      </c>
      <c r="T25">
        <f t="shared" si="28"/>
        <v>6</v>
      </c>
      <c r="U25">
        <f t="shared" si="9"/>
        <v>6</v>
      </c>
      <c r="V25">
        <f t="shared" si="29"/>
        <v>7</v>
      </c>
      <c r="W25" t="str">
        <f t="shared" si="11"/>
        <v>Lopez</v>
      </c>
      <c r="X25" t="str">
        <f t="shared" si="12"/>
        <v>N/A</v>
      </c>
      <c r="Y25" t="str">
        <f t="shared" si="13"/>
        <v>N/A</v>
      </c>
      <c r="Z25" t="str">
        <f t="shared" si="14"/>
        <v>N/A</v>
      </c>
      <c r="AA25" t="str">
        <f t="shared" si="30"/>
        <v>HoustonLopezGonzalez</v>
      </c>
      <c r="AB25" t="e">
        <f>IF($M25="ATP",MATCH($AA25,'ATP2014'!$AS:$AS,0),MATCH($AA25,'WTA2014'!$AO:$AO,0))</f>
        <v>#N/A</v>
      </c>
      <c r="AC25">
        <f>IF($M25="ATP",MATCH($AA25,'ATP2014'!AT:AT,0),MATCH($AA25,'WTA2014'!$AP:$AP,0))</f>
        <v>849</v>
      </c>
      <c r="AD25" t="str">
        <f>INDEX(IF(M25="ATP",'ATP2014'!AQ:AQ,'WTA2014'!AM:AM),IF(ISNUMBER(AB25),AB25,AC25))</f>
        <v>Gonzalez</v>
      </c>
      <c r="AE25">
        <f>INDEX(IF($M25="ATP",'ATP2014'!$AU:$AU,'WTA2014'!$AQ:$AQ),IF(ISNUMBER($AB25),$AB25,$AC25))</f>
        <v>1</v>
      </c>
      <c r="AF25">
        <f>INDEX(IF($M25="ATP",'ATP2014'!$AV:$AV,'WTA2014'!$AR:$AR),IF(ISNUMBER($AB25),$AB25,$AC25))</f>
        <v>5</v>
      </c>
      <c r="AG25">
        <f>INDEX(IF($M25="ATP",'ATP2014'!$AW:$AW,'WTA2014'!$AS:$AS),IF(ISNUMBER($AB25),$AB25,$AC25))</f>
        <v>11</v>
      </c>
      <c r="AH25" t="b">
        <f>INDEX(IF($M25="ATP",'ATP2014'!$AX:$AX,'WTA2014'!$AT:$AT),IF(ISNUMBER($AB25),$AB25,$AC25))</f>
        <v>0</v>
      </c>
      <c r="AI25" t="str">
        <f>INDEX(IF($M25="ATP",'ATP2014'!$AY:$AY,'WTA2014'!$AU:$AU),IF(ISNUMBER($AB25),$AB25,$AC25))</f>
        <v>Gonzalez</v>
      </c>
      <c r="AJ25" t="b">
        <f>IF(W25=AD25,TRUE,INDEX(IF($M25="ATP",'ATP2014'!$AZ:$AZ,'WTA2014'!$AV:$AV),IF(ISNUMBER($AB25),$AB25,$AC25)))</f>
        <v>0</v>
      </c>
      <c r="AK25" t="str">
        <f>IF(K25=30,IF($M25="ATP",MATCH($N25&amp;"The Final",'ATP2014'!$BA:$BA,0),MATCH($N25&amp;"The Final",'WTA2014'!$AW:$AW,0)),"N/A")</f>
        <v>N/A</v>
      </c>
      <c r="AL25" t="str">
        <f>IF(K25=30,INDEX(IF(M25="ATP",'ATP2014'!AQ:AQ,'WTA2014'!AM:AM),AK25),"N/A")</f>
        <v>N/A</v>
      </c>
      <c r="AM25" t="str">
        <f t="shared" si="16"/>
        <v>Loss</v>
      </c>
      <c r="AN25" s="34">
        <f t="shared" si="24"/>
        <v>2</v>
      </c>
      <c r="AO25" s="35">
        <f t="shared" si="17"/>
        <v>0.44444444444444442</v>
      </c>
      <c r="AP25" s="33">
        <f t="shared" si="18"/>
        <v>-1</v>
      </c>
      <c r="AQ25" s="33">
        <f t="shared" si="26"/>
        <v>15.826875901875901</v>
      </c>
      <c r="AR25" s="1" t="str">
        <f t="shared" si="25"/>
        <v>APR2014</v>
      </c>
    </row>
    <row r="26" spans="1:44" x14ac:dyDescent="0.25">
      <c r="A26" s="29">
        <v>41741</v>
      </c>
      <c r="B26" s="2" t="s">
        <v>66</v>
      </c>
      <c r="C26" s="23" t="s">
        <v>57</v>
      </c>
      <c r="D26" s="2" t="s">
        <v>67</v>
      </c>
      <c r="E26" s="4" t="s">
        <v>46</v>
      </c>
      <c r="F26" t="str">
        <f t="shared" si="27"/>
        <v>Marrero/Verdasco v Bryan/Bryan</v>
      </c>
      <c r="G26" t="str">
        <f t="shared" si="19"/>
        <v>ATP Houston 2014</v>
      </c>
      <c r="H26" t="str">
        <f t="shared" si="20"/>
        <v>Marrero/Verdaco (Match Winner)</v>
      </c>
      <c r="I26">
        <f t="shared" si="21"/>
        <v>17</v>
      </c>
      <c r="J26" t="str">
        <f t="shared" si="22"/>
        <v>Match Winner</v>
      </c>
      <c r="K26">
        <f>VLOOKUP(J26,Mapping!$A$5:$B$18,2,0)</f>
        <v>1</v>
      </c>
      <c r="L26" t="str">
        <f t="shared" si="1"/>
        <v>NO</v>
      </c>
      <c r="M26" t="str">
        <f t="shared" si="2"/>
        <v>ATP</v>
      </c>
      <c r="N26" t="str">
        <f t="shared" si="23"/>
        <v>Houston</v>
      </c>
      <c r="O26">
        <f t="shared" si="31"/>
        <v>17</v>
      </c>
      <c r="P26">
        <f t="shared" si="32"/>
        <v>17</v>
      </c>
      <c r="Q26">
        <f t="shared" si="33"/>
        <v>17</v>
      </c>
      <c r="R26" t="str">
        <f t="shared" si="6"/>
        <v>Marrero/Verdasco</v>
      </c>
      <c r="S26" t="str">
        <f t="shared" si="7"/>
        <v>Bryan/Bryan</v>
      </c>
      <c r="T26">
        <f t="shared" si="28"/>
        <v>16</v>
      </c>
      <c r="U26">
        <f t="shared" si="9"/>
        <v>16</v>
      </c>
      <c r="V26">
        <f t="shared" si="29"/>
        <v>17</v>
      </c>
      <c r="W26" t="str">
        <f t="shared" si="11"/>
        <v>Marrero/Verdaco</v>
      </c>
      <c r="X26" t="str">
        <f t="shared" si="12"/>
        <v>N/A</v>
      </c>
      <c r="Y26" t="str">
        <f t="shared" si="13"/>
        <v>N/A</v>
      </c>
      <c r="Z26" t="str">
        <f t="shared" si="14"/>
        <v>N/A</v>
      </c>
      <c r="AA26" t="str">
        <f t="shared" si="30"/>
        <v>HoustonMarrero/VerdascoBryan/Bryan</v>
      </c>
      <c r="AB26" t="e">
        <f>IF($M26="ATP",MATCH($AA26,'ATP2014'!$AS:$AS,0),MATCH($AA26,'WTA2014'!$AO:$AO,0))</f>
        <v>#N/A</v>
      </c>
      <c r="AC26" t="e">
        <f>IF($M26="ATP",MATCH($AA26,'ATP2014'!AT:AT,0),MATCH($AA26,'WTA2014'!$AP:$AP,0))</f>
        <v>#N/A</v>
      </c>
      <c r="AD26" s="28" t="s">
        <v>1063</v>
      </c>
      <c r="AE26" t="e">
        <f>INDEX(IF($M26="ATP",'ATP2014'!$AU:$AU,'WTA2014'!$AQ:$AQ),IF(ISNUMBER($AB26),$AB26,$AC26))</f>
        <v>#N/A</v>
      </c>
      <c r="AF26" t="e">
        <f>INDEX(IF($M26="ATP",'ATP2014'!$AV:$AV,'WTA2014'!$AR:$AR),IF(ISNUMBER($AB26),$AB26,$AC26))</f>
        <v>#N/A</v>
      </c>
      <c r="AG26" t="e">
        <f>INDEX(IF($M26="ATP",'ATP2014'!$AW:$AW,'WTA2014'!$AS:$AS),IF(ISNUMBER($AB26),$AB26,$AC26))</f>
        <v>#N/A</v>
      </c>
      <c r="AH26" t="e">
        <f>INDEX(IF($M26="ATP",'ATP2014'!$AX:$AX,'WTA2014'!$AT:$AT),IF(ISNUMBER($AB26),$AB26,$AC26))</f>
        <v>#N/A</v>
      </c>
      <c r="AI26" t="e">
        <f>INDEX(IF($M26="ATP",'ATP2014'!$AY:$AY,'WTA2014'!$AU:$AU),IF(ISNUMBER($AB26),$AB26,$AC26))</f>
        <v>#N/A</v>
      </c>
      <c r="AJ26" t="e">
        <f>IF(W26=AD26,TRUE,INDEX(IF($M26="ATP",'ATP2014'!$AZ:$AZ,'WTA2014'!$AV:$AV),IF(ISNUMBER($AB26),$AB26,$AC26)))</f>
        <v>#N/A</v>
      </c>
      <c r="AK26" t="str">
        <f>IF(K26=30,IF($M26="ATP",MATCH($N26&amp;"The Final",'ATP2014'!$BA:$BA,0),MATCH($N26&amp;"The Final",'WTA2014'!$AW:$AW,0)),"N/A")</f>
        <v>N/A</v>
      </c>
      <c r="AL26" t="str">
        <f>IF(K26=30,INDEX(IF(M26="ATP",'ATP2014'!AQ:AQ,'WTA2014'!AM:AM),AK26),"N/A")</f>
        <v>N/A</v>
      </c>
      <c r="AM26" t="str">
        <f t="shared" si="16"/>
        <v>Loss</v>
      </c>
      <c r="AN26" s="34">
        <f t="shared" si="24"/>
        <v>2</v>
      </c>
      <c r="AO26" s="35">
        <f t="shared" si="17"/>
        <v>2.5</v>
      </c>
      <c r="AP26" s="33">
        <f t="shared" si="18"/>
        <v>-1</v>
      </c>
      <c r="AQ26" s="33">
        <f t="shared" si="26"/>
        <v>14.826875901875901</v>
      </c>
      <c r="AR26" s="1" t="str">
        <f t="shared" si="25"/>
        <v>APR2014</v>
      </c>
    </row>
    <row r="27" spans="1:44" x14ac:dyDescent="0.25">
      <c r="A27" s="29">
        <v>41742</v>
      </c>
      <c r="B27" s="2" t="s">
        <v>68</v>
      </c>
      <c r="C27" s="24" t="s">
        <v>60</v>
      </c>
      <c r="D27" s="2" t="s">
        <v>69</v>
      </c>
      <c r="E27" s="4" t="s">
        <v>70</v>
      </c>
      <c r="F27" t="str">
        <f t="shared" si="27"/>
        <v>Cornet v Giorgi</v>
      </c>
      <c r="G27" t="str">
        <f t="shared" si="19"/>
        <v>WTA Katowice 2014</v>
      </c>
      <c r="H27" t="str">
        <f t="shared" si="20"/>
        <v>Cornet (Match Winner)</v>
      </c>
      <c r="I27">
        <f t="shared" si="21"/>
        <v>8</v>
      </c>
      <c r="J27" t="str">
        <f t="shared" si="22"/>
        <v>Match Winner</v>
      </c>
      <c r="K27">
        <f>VLOOKUP(J27,Mapping!$A$5:$B$18,2,0)</f>
        <v>1</v>
      </c>
      <c r="L27" t="str">
        <f t="shared" si="1"/>
        <v>NO</v>
      </c>
      <c r="M27" t="str">
        <f t="shared" si="2"/>
        <v>WTA</v>
      </c>
      <c r="N27" t="str">
        <f t="shared" si="23"/>
        <v>Katowice</v>
      </c>
      <c r="O27">
        <f t="shared" si="31"/>
        <v>7</v>
      </c>
      <c r="P27">
        <f t="shared" si="32"/>
        <v>7</v>
      </c>
      <c r="Q27">
        <f t="shared" si="33"/>
        <v>7</v>
      </c>
      <c r="R27" t="str">
        <f t="shared" si="6"/>
        <v>Cornet</v>
      </c>
      <c r="S27" t="str">
        <f t="shared" si="7"/>
        <v>Giorgi</v>
      </c>
      <c r="T27">
        <f t="shared" si="28"/>
        <v>7</v>
      </c>
      <c r="U27">
        <f t="shared" si="9"/>
        <v>7</v>
      </c>
      <c r="V27">
        <f t="shared" si="29"/>
        <v>8</v>
      </c>
      <c r="W27" t="str">
        <f t="shared" si="11"/>
        <v>Cornet</v>
      </c>
      <c r="X27" t="str">
        <f t="shared" si="12"/>
        <v>N/A</v>
      </c>
      <c r="Y27" t="str">
        <f t="shared" si="13"/>
        <v>N/A</v>
      </c>
      <c r="Z27" t="str">
        <f t="shared" si="14"/>
        <v>N/A</v>
      </c>
      <c r="AA27" t="str">
        <f t="shared" si="30"/>
        <v>KatowiceCornetGiorgi</v>
      </c>
      <c r="AB27">
        <f>IF($M27="ATP",MATCH($AA27,'ATP2014'!$AS:$AS,0),MATCH($AA27,'WTA2014'!$AO:$AO,0))</f>
        <v>850</v>
      </c>
      <c r="AC27" t="e">
        <f>IF($M27="ATP",MATCH($AA27,'ATP2014'!AT:AT,0),MATCH($AA27,'WTA2014'!$AP:$AP,0))</f>
        <v>#N/A</v>
      </c>
      <c r="AD27" t="str">
        <f>INDEX(IF(M27="ATP",'ATP2014'!AQ:AQ,'WTA2014'!AM:AM),IF(ISNUMBER(AB27),AB27,AC27))</f>
        <v>Cornet</v>
      </c>
      <c r="AE27">
        <f>INDEX(IF($M27="ATP",'ATP2014'!$AU:$AU,'WTA2014'!$AQ:$AQ),IF(ISNUMBER($AB27),$AB27,$AC27))</f>
        <v>1</v>
      </c>
      <c r="AF27">
        <f>INDEX(IF($M27="ATP",'ATP2014'!$AV:$AV,'WTA2014'!$AR:$AR),IF(ISNUMBER($AB27),$AB27,$AC27))</f>
        <v>1</v>
      </c>
      <c r="AG27">
        <f>INDEX(IF($M27="ATP",'ATP2014'!$AW:$AW,'WTA2014'!$AS:$AS),IF(ISNUMBER($AB27),$AB27,$AC27))</f>
        <v>37</v>
      </c>
      <c r="AH27" t="b">
        <f>INDEX(IF($M27="ATP",'ATP2014'!$AX:$AX,'WTA2014'!$AT:$AT),IF(ISNUMBER($AB27),$AB27,$AC27))</f>
        <v>1</v>
      </c>
      <c r="AI27" t="str">
        <f>INDEX(IF($M27="ATP",'ATP2014'!$AY:$AY,'WTA2014'!$AU:$AU),IF(ISNUMBER($AB27),$AB27,$AC27))</f>
        <v>Cornet</v>
      </c>
      <c r="AJ27" t="b">
        <f>IF(W27=AD27,TRUE,INDEX(IF($M27="ATP",'ATP2014'!$AZ:$AZ,'WTA2014'!$AV:$AV),IF(ISNUMBER($AB27),$AB27,$AC27)))</f>
        <v>1</v>
      </c>
      <c r="AK27" t="str">
        <f>IF(K27=30,IF($M27="ATP",MATCH($N27&amp;"The Final",'ATP2014'!$BA:$BA,0),MATCH($N27&amp;"The Final",'WTA2014'!$AW:$AW,0)),"N/A")</f>
        <v>N/A</v>
      </c>
      <c r="AL27" t="str">
        <f>IF(K27=30,INDEX(IF(M27="ATP",'ATP2014'!AQ:AQ,'WTA2014'!AM:AM),AK27),"N/A")</f>
        <v>N/A</v>
      </c>
      <c r="AM27" t="str">
        <f t="shared" si="16"/>
        <v>Win</v>
      </c>
      <c r="AN27" s="34">
        <f t="shared" si="24"/>
        <v>3</v>
      </c>
      <c r="AO27" s="35">
        <f t="shared" si="17"/>
        <v>0.90909090909090906</v>
      </c>
      <c r="AP27" s="33">
        <f t="shared" si="18"/>
        <v>0.90909090909090906</v>
      </c>
      <c r="AQ27" s="33">
        <f t="shared" si="26"/>
        <v>15.73596681096681</v>
      </c>
      <c r="AR27" s="1" t="str">
        <f t="shared" si="25"/>
        <v>APR2014</v>
      </c>
    </row>
    <row r="28" spans="1:44" x14ac:dyDescent="0.25">
      <c r="A28" s="29">
        <v>41743</v>
      </c>
      <c r="B28" s="2" t="s">
        <v>71</v>
      </c>
      <c r="C28" s="23" t="s">
        <v>55</v>
      </c>
      <c r="D28" s="2" t="s">
        <v>72</v>
      </c>
      <c r="E28" s="4" t="s">
        <v>42</v>
      </c>
      <c r="F28" t="str">
        <f t="shared" si="27"/>
        <v>Dimitrov v Granollers</v>
      </c>
      <c r="G28" t="str">
        <f t="shared" si="19"/>
        <v>ATP Monte Carlo 2014</v>
      </c>
      <c r="H28" t="str">
        <f t="shared" si="20"/>
        <v>Dimitrov (Match Winner)</v>
      </c>
      <c r="I28">
        <f t="shared" si="21"/>
        <v>10</v>
      </c>
      <c r="J28" t="str">
        <f t="shared" si="22"/>
        <v>Match Winner</v>
      </c>
      <c r="K28">
        <f>VLOOKUP(J28,Mapping!$A$5:$B$18,2,0)</f>
        <v>1</v>
      </c>
      <c r="L28" t="str">
        <f t="shared" si="1"/>
        <v>NO</v>
      </c>
      <c r="M28" t="str">
        <f t="shared" si="2"/>
        <v>ATP</v>
      </c>
      <c r="N28" t="str">
        <f t="shared" si="23"/>
        <v>Monte Carlo</v>
      </c>
      <c r="O28">
        <f t="shared" si="31"/>
        <v>9</v>
      </c>
      <c r="P28">
        <f t="shared" si="32"/>
        <v>9</v>
      </c>
      <c r="Q28">
        <f t="shared" si="33"/>
        <v>9</v>
      </c>
      <c r="R28" t="str">
        <f t="shared" si="6"/>
        <v>Dimitrov</v>
      </c>
      <c r="S28" t="str">
        <f t="shared" si="7"/>
        <v>Granollers</v>
      </c>
      <c r="T28">
        <f t="shared" si="28"/>
        <v>9</v>
      </c>
      <c r="U28">
        <f t="shared" si="9"/>
        <v>9</v>
      </c>
      <c r="V28">
        <f t="shared" si="29"/>
        <v>10</v>
      </c>
      <c r="W28" t="str">
        <f t="shared" si="11"/>
        <v>Dimitrov</v>
      </c>
      <c r="X28" t="str">
        <f t="shared" si="12"/>
        <v>N/A</v>
      </c>
      <c r="Y28" t="str">
        <f t="shared" si="13"/>
        <v>N/A</v>
      </c>
      <c r="Z28" t="str">
        <f t="shared" si="14"/>
        <v>N/A</v>
      </c>
      <c r="AA28" t="str">
        <f t="shared" si="30"/>
        <v>Monte CarloDimitrovGranollers</v>
      </c>
      <c r="AB28">
        <f>IF($M28="ATP",MATCH($AA28,'ATP2014'!$AS:$AS,0),MATCH($AA28,'WTA2014'!$AO:$AO,0))</f>
        <v>880</v>
      </c>
      <c r="AC28" t="e">
        <f>IF($M28="ATP",MATCH($AA28,'ATP2014'!AT:AT,0),MATCH($AA28,'WTA2014'!$AP:$AP,0))</f>
        <v>#N/A</v>
      </c>
      <c r="AD28" t="str">
        <f>INDEX(IF(M28="ATP",'ATP2014'!AQ:AQ,'WTA2014'!AM:AM),IF(ISNUMBER(AB28),AB28,AC28))</f>
        <v>Dimitrov</v>
      </c>
      <c r="AE28">
        <f>INDEX(IF($M28="ATP",'ATP2014'!$AU:$AU,'WTA2014'!$AQ:$AQ),IF(ISNUMBER($AB28),$AB28,$AC28))</f>
        <v>1</v>
      </c>
      <c r="AF28">
        <f>INDEX(IF($M28="ATP",'ATP2014'!$AV:$AV,'WTA2014'!$AR:$AR),IF(ISNUMBER($AB28),$AB28,$AC28))</f>
        <v>6</v>
      </c>
      <c r="AG28">
        <f>INDEX(IF($M28="ATP",'ATP2014'!$AW:$AW,'WTA2014'!$AS:$AS),IF(ISNUMBER($AB28),$AB28,$AC28))</f>
        <v>26</v>
      </c>
      <c r="AH28" t="b">
        <f>INDEX(IF($M28="ATP",'ATP2014'!$AX:$AX,'WTA2014'!$AT:$AT),IF(ISNUMBER($AB28),$AB28,$AC28))</f>
        <v>0</v>
      </c>
      <c r="AI28" t="str">
        <f>INDEX(IF($M28="ATP",'ATP2014'!$AY:$AY,'WTA2014'!$AU:$AU),IF(ISNUMBER($AB28),$AB28,$AC28))</f>
        <v>Dimitrov</v>
      </c>
      <c r="AJ28" t="b">
        <f>IF(W28=AD28,TRUE,INDEX(IF($M28="ATP",'ATP2014'!$AZ:$AZ,'WTA2014'!$AV:$AV),IF(ISNUMBER($AB28),$AB28,$AC28)))</f>
        <v>1</v>
      </c>
      <c r="AK28" t="str">
        <f>IF(K28=30,IF($M28="ATP",MATCH($N28&amp;"The Final",'ATP2014'!$BA:$BA,0),MATCH($N28&amp;"The Final",'WTA2014'!$AW:$AW,0)),"N/A")</f>
        <v>N/A</v>
      </c>
      <c r="AL28" t="str">
        <f>IF(K28=30,INDEX(IF(M28="ATP",'ATP2014'!AQ:AQ,'WTA2014'!AM:AM),AK28),"N/A")</f>
        <v>N/A</v>
      </c>
      <c r="AM28" t="str">
        <f t="shared" si="16"/>
        <v>Win</v>
      </c>
      <c r="AN28" s="34">
        <f t="shared" si="24"/>
        <v>2</v>
      </c>
      <c r="AO28" s="35">
        <f t="shared" si="17"/>
        <v>0.4</v>
      </c>
      <c r="AP28" s="33">
        <f t="shared" si="18"/>
        <v>0.4</v>
      </c>
      <c r="AQ28" s="33">
        <f t="shared" si="26"/>
        <v>16.13596681096681</v>
      </c>
      <c r="AR28" s="1" t="str">
        <f t="shared" si="25"/>
        <v>APR2014</v>
      </c>
    </row>
    <row r="29" spans="1:44" x14ac:dyDescent="0.25">
      <c r="A29" s="29">
        <v>41748</v>
      </c>
      <c r="B29" s="2" t="s">
        <v>73</v>
      </c>
      <c r="C29" s="23" t="s">
        <v>55</v>
      </c>
      <c r="D29" s="2" t="s">
        <v>74</v>
      </c>
      <c r="E29" s="4" t="s">
        <v>75</v>
      </c>
      <c r="F29" t="str">
        <f t="shared" si="27"/>
        <v>Federer v Wawrinka</v>
      </c>
      <c r="G29" t="str">
        <f t="shared" si="19"/>
        <v>ATP Monte Carlo 2014</v>
      </c>
      <c r="H29" t="str">
        <f t="shared" si="20"/>
        <v>Wawrinka (Match Winner)</v>
      </c>
      <c r="I29">
        <f t="shared" si="21"/>
        <v>10</v>
      </c>
      <c r="J29" t="str">
        <f t="shared" si="22"/>
        <v>Match Winner</v>
      </c>
      <c r="K29">
        <f>VLOOKUP(J29,Mapping!$A$5:$B$18,2,0)</f>
        <v>1</v>
      </c>
      <c r="L29" t="str">
        <f t="shared" si="1"/>
        <v>NO</v>
      </c>
      <c r="M29" t="str">
        <f t="shared" si="2"/>
        <v>ATP</v>
      </c>
      <c r="N29" t="str">
        <f t="shared" si="23"/>
        <v>Monte Carlo</v>
      </c>
      <c r="O29">
        <f t="shared" si="31"/>
        <v>8</v>
      </c>
      <c r="P29">
        <f t="shared" si="32"/>
        <v>8</v>
      </c>
      <c r="Q29">
        <f t="shared" si="33"/>
        <v>8</v>
      </c>
      <c r="R29" t="str">
        <f t="shared" si="6"/>
        <v>Federer</v>
      </c>
      <c r="S29" t="str">
        <f t="shared" si="7"/>
        <v>Wawrinka</v>
      </c>
      <c r="T29">
        <f t="shared" si="28"/>
        <v>9</v>
      </c>
      <c r="U29">
        <f t="shared" si="9"/>
        <v>9</v>
      </c>
      <c r="V29">
        <f t="shared" si="29"/>
        <v>10</v>
      </c>
      <c r="W29" t="str">
        <f t="shared" si="11"/>
        <v>Wawrinka</v>
      </c>
      <c r="X29" t="str">
        <f t="shared" si="12"/>
        <v>N/A</v>
      </c>
      <c r="Y29" t="str">
        <f t="shared" si="13"/>
        <v>N/A</v>
      </c>
      <c r="Z29" t="str">
        <f t="shared" si="14"/>
        <v>N/A</v>
      </c>
      <c r="AA29" t="str">
        <f t="shared" si="30"/>
        <v>Monte CarloFedererWawrinka</v>
      </c>
      <c r="AB29" t="e">
        <f>IF($M29="ATP",MATCH($AA29,'ATP2014'!$AS:$AS,0),MATCH($AA29,'WTA2014'!$AO:$AO,0))</f>
        <v>#N/A</v>
      </c>
      <c r="AC29">
        <f>IF($M29="ATP",MATCH($AA29,'ATP2014'!AT:AT,0),MATCH($AA29,'WTA2014'!$AP:$AP,0))</f>
        <v>914</v>
      </c>
      <c r="AD29" t="str">
        <f>INDEX(IF(M29="ATP",'ATP2014'!AQ:AQ,'WTA2014'!AM:AM),IF(ISNUMBER(AB29),AB29,AC29))</f>
        <v>Wawrinka</v>
      </c>
      <c r="AE29">
        <f>INDEX(IF($M29="ATP",'ATP2014'!$AU:$AU,'WTA2014'!$AQ:$AQ),IF(ISNUMBER($AB29),$AB29,$AC29))</f>
        <v>1</v>
      </c>
      <c r="AF29">
        <f>INDEX(IF($M29="ATP",'ATP2014'!$AV:$AV,'WTA2014'!$AR:$AR),IF(ISNUMBER($AB29),$AB29,$AC29))</f>
        <v>3</v>
      </c>
      <c r="AG29">
        <f>INDEX(IF($M29="ATP",'ATP2014'!$AW:$AW,'WTA2014'!$AS:$AS),IF(ISNUMBER($AB29),$AB29,$AC29))</f>
        <v>31</v>
      </c>
      <c r="AH29" t="b">
        <f>INDEX(IF($M29="ATP",'ATP2014'!$AX:$AX,'WTA2014'!$AT:$AT),IF(ISNUMBER($AB29),$AB29,$AC29))</f>
        <v>1</v>
      </c>
      <c r="AI29" t="str">
        <f>INDEX(IF($M29="ATP",'ATP2014'!$AY:$AY,'WTA2014'!$AU:$AU),IF(ISNUMBER($AB29),$AB29,$AC29))</f>
        <v>Federer</v>
      </c>
      <c r="AJ29" t="b">
        <f>IF(W29=AD29,TRUE,INDEX(IF($M29="ATP",'ATP2014'!$AZ:$AZ,'WTA2014'!$AV:$AV),IF(ISNUMBER($AB29),$AB29,$AC29)))</f>
        <v>1</v>
      </c>
      <c r="AK29" t="str">
        <f>IF(K29=30,IF($M29="ATP",MATCH($N29&amp;"The Final",'ATP2014'!$BA:$BA,0),MATCH($N29&amp;"The Final",'WTA2014'!$AW:$AW,0)),"N/A")</f>
        <v>N/A</v>
      </c>
      <c r="AL29" t="str">
        <f>IF(K29=30,INDEX(IF(M29="ATP",'ATP2014'!AQ:AQ,'WTA2014'!AM:AM),AK29),"N/A")</f>
        <v>N/A</v>
      </c>
      <c r="AM29" t="str">
        <f t="shared" si="16"/>
        <v>Win</v>
      </c>
      <c r="AN29" s="34">
        <f t="shared" si="24"/>
        <v>3</v>
      </c>
      <c r="AO29" s="35">
        <f t="shared" si="17"/>
        <v>1.1000000000000001</v>
      </c>
      <c r="AP29" s="33">
        <f t="shared" si="18"/>
        <v>1.1000000000000001</v>
      </c>
      <c r="AQ29" s="33">
        <f t="shared" si="26"/>
        <v>17.235966810966811</v>
      </c>
      <c r="AR29" s="1" t="str">
        <f t="shared" si="25"/>
        <v>APR2014</v>
      </c>
    </row>
    <row r="30" spans="1:44" x14ac:dyDescent="0.25">
      <c r="A30" s="29">
        <v>41751</v>
      </c>
      <c r="B30" s="2" t="s">
        <v>4</v>
      </c>
      <c r="C30" s="23" t="s">
        <v>76</v>
      </c>
      <c r="D30" s="2" t="s">
        <v>56</v>
      </c>
      <c r="E30" s="4" t="s">
        <v>77</v>
      </c>
      <c r="F30" t="str">
        <f t="shared" si="27"/>
        <v>N/A</v>
      </c>
      <c r="G30" t="str">
        <f t="shared" si="19"/>
        <v>ATP Barcelona 2014</v>
      </c>
      <c r="H30" t="str">
        <f t="shared" si="20"/>
        <v>Rafael Nadal (Outright Winner)</v>
      </c>
      <c r="I30">
        <f t="shared" si="21"/>
        <v>14</v>
      </c>
      <c r="J30" t="str">
        <f t="shared" si="22"/>
        <v>Outright Winner</v>
      </c>
      <c r="K30">
        <f>VLOOKUP(J30,Mapping!$A$5:$B$18,2,0)</f>
        <v>30</v>
      </c>
      <c r="L30" t="str">
        <f t="shared" si="1"/>
        <v>NO</v>
      </c>
      <c r="M30" t="str">
        <f t="shared" si="2"/>
        <v>ATP</v>
      </c>
      <c r="N30" t="str">
        <f t="shared" si="23"/>
        <v>Barcelona</v>
      </c>
      <c r="O30">
        <f t="shared" si="31"/>
        <v>7</v>
      </c>
      <c r="P30">
        <f t="shared" si="32"/>
        <v>14</v>
      </c>
      <c r="Q30">
        <f t="shared" si="33"/>
        <v>7</v>
      </c>
      <c r="R30" t="str">
        <f t="shared" si="6"/>
        <v xml:space="preserve">Nadal </v>
      </c>
      <c r="S30" t="str">
        <f t="shared" si="7"/>
        <v/>
      </c>
      <c r="T30">
        <f t="shared" si="28"/>
        <v>7</v>
      </c>
      <c r="U30">
        <f t="shared" si="9"/>
        <v>13</v>
      </c>
      <c r="V30">
        <f t="shared" si="29"/>
        <v>14</v>
      </c>
      <c r="W30" t="str">
        <f t="shared" si="11"/>
        <v>Nadal</v>
      </c>
      <c r="X30" t="str">
        <f t="shared" si="12"/>
        <v>N/A</v>
      </c>
      <c r="Y30" t="str">
        <f t="shared" si="13"/>
        <v>N/A</v>
      </c>
      <c r="Z30" t="str">
        <f t="shared" si="14"/>
        <v>N/A</v>
      </c>
      <c r="AA30" t="str">
        <f t="shared" si="30"/>
        <v xml:space="preserve">BarcelonaNadal </v>
      </c>
      <c r="AB30" t="e">
        <f>IF($M30="ATP",MATCH($AA30,'ATP2014'!$AS:$AS,0),MATCH($AA30,'WTA2014'!$AO:$AO,0))</f>
        <v>#N/A</v>
      </c>
      <c r="AC30" t="e">
        <f>IF($M30="ATP",MATCH($AA30,'ATP2014'!AT:AT,0),MATCH($AA30,'WTA2014'!$AP:$AP,0))</f>
        <v>#N/A</v>
      </c>
      <c r="AD30" t="e">
        <f>INDEX(IF(M30="ATP",'ATP2014'!AQ:AQ,'WTA2014'!AM:AM),IF(ISNUMBER(AB30),AB30,AC30))</f>
        <v>#N/A</v>
      </c>
      <c r="AE30" t="e">
        <f>INDEX(IF($M30="ATP",'ATP2014'!$AU:$AU,'WTA2014'!$AQ:$AQ),IF(ISNUMBER($AB30),$AB30,$AC30))</f>
        <v>#N/A</v>
      </c>
      <c r="AF30" t="e">
        <f>INDEX(IF($M30="ATP",'ATP2014'!$AV:$AV,'WTA2014'!$AR:$AR),IF(ISNUMBER($AB30),$AB30,$AC30))</f>
        <v>#N/A</v>
      </c>
      <c r="AG30" t="e">
        <f>INDEX(IF($M30="ATP",'ATP2014'!$AW:$AW,'WTA2014'!$AS:$AS),IF(ISNUMBER($AB30),$AB30,$AC30))</f>
        <v>#N/A</v>
      </c>
      <c r="AH30" t="e">
        <f>INDEX(IF($M30="ATP",'ATP2014'!$AX:$AX,'WTA2014'!$AT:$AT),IF(ISNUMBER($AB30),$AB30,$AC30))</f>
        <v>#N/A</v>
      </c>
      <c r="AI30" t="e">
        <f>INDEX(IF($M30="ATP",'ATP2014'!$AY:$AY,'WTA2014'!$AU:$AU),IF(ISNUMBER($AB30),$AB30,$AC30))</f>
        <v>#N/A</v>
      </c>
      <c r="AJ30" t="e">
        <f>IF(W30=AD30,TRUE,INDEX(IF($M30="ATP",'ATP2014'!$AZ:$AZ,'WTA2014'!$AV:$AV),IF(ISNUMBER($AB30),$AB30,$AC30)))</f>
        <v>#N/A</v>
      </c>
      <c r="AK30">
        <f>IF(K30=30,IF($M30="ATP",MATCH($N30&amp;"The Final",'ATP2014'!$BA:$BA,0),MATCH($N30&amp;"The Final",'WTA2014'!$AW:$AW,0)),"N/A")</f>
        <v>961</v>
      </c>
      <c r="AL30" t="str">
        <f>IF(K30=30,INDEX(IF(M30="ATP",'ATP2014'!AQ:AQ,'WTA2014'!AM:AM),AK30),"N/A")</f>
        <v>Nishikori</v>
      </c>
      <c r="AM30" t="str">
        <f t="shared" si="16"/>
        <v>Loss</v>
      </c>
      <c r="AN30" s="34">
        <f t="shared" si="24"/>
        <v>2</v>
      </c>
      <c r="AO30" s="35">
        <f t="shared" si="17"/>
        <v>0.5</v>
      </c>
      <c r="AP30" s="33">
        <f t="shared" si="18"/>
        <v>-1</v>
      </c>
      <c r="AQ30" s="33">
        <f t="shared" si="26"/>
        <v>16.235966810966811</v>
      </c>
      <c r="AR30" s="1" t="str">
        <f t="shared" si="25"/>
        <v>APR2014</v>
      </c>
    </row>
    <row r="31" spans="1:44" x14ac:dyDescent="0.25">
      <c r="A31" s="29">
        <v>41751</v>
      </c>
      <c r="B31" s="2" t="s">
        <v>4</v>
      </c>
      <c r="C31" s="24" t="s">
        <v>78</v>
      </c>
      <c r="D31" s="2" t="s">
        <v>79</v>
      </c>
      <c r="E31" s="4" t="s">
        <v>80</v>
      </c>
      <c r="F31" t="str">
        <f t="shared" si="27"/>
        <v>N/A</v>
      </c>
      <c r="G31" t="str">
        <f t="shared" si="19"/>
        <v>WTA Stuttgart 2014</v>
      </c>
      <c r="H31" t="str">
        <f t="shared" si="20"/>
        <v>Simona Halep (Outright Winner)</v>
      </c>
      <c r="I31">
        <f t="shared" si="21"/>
        <v>14</v>
      </c>
      <c r="J31" t="str">
        <f t="shared" si="22"/>
        <v>Outright Winner</v>
      </c>
      <c r="K31">
        <f>VLOOKUP(J31,Mapping!$A$5:$B$18,2,0)</f>
        <v>30</v>
      </c>
      <c r="L31" t="str">
        <f t="shared" si="1"/>
        <v>NO</v>
      </c>
      <c r="M31" t="str">
        <f t="shared" si="2"/>
        <v>WTA</v>
      </c>
      <c r="N31" t="str">
        <f t="shared" si="23"/>
        <v>Stuttgart</v>
      </c>
      <c r="O31">
        <f t="shared" si="31"/>
        <v>7</v>
      </c>
      <c r="P31">
        <f t="shared" si="32"/>
        <v>14</v>
      </c>
      <c r="Q31">
        <f t="shared" si="33"/>
        <v>7</v>
      </c>
      <c r="R31" t="str">
        <f t="shared" si="6"/>
        <v xml:space="preserve">Halep </v>
      </c>
      <c r="S31" t="str">
        <f t="shared" si="7"/>
        <v/>
      </c>
      <c r="T31">
        <f t="shared" si="28"/>
        <v>7</v>
      </c>
      <c r="U31">
        <f t="shared" si="9"/>
        <v>13</v>
      </c>
      <c r="V31">
        <f t="shared" si="29"/>
        <v>14</v>
      </c>
      <c r="W31" t="str">
        <f t="shared" si="11"/>
        <v>Halep</v>
      </c>
      <c r="X31" t="str">
        <f t="shared" si="12"/>
        <v>N/A</v>
      </c>
      <c r="Y31" t="str">
        <f t="shared" si="13"/>
        <v>N/A</v>
      </c>
      <c r="Z31" t="str">
        <f t="shared" si="14"/>
        <v>N/A</v>
      </c>
      <c r="AA31" t="str">
        <f t="shared" si="30"/>
        <v xml:space="preserve">StuttgartHalep </v>
      </c>
      <c r="AB31" t="e">
        <f>IF($M31="ATP",MATCH($AA31,'ATP2014'!$AS:$AS,0),MATCH($AA31,'WTA2014'!$AO:$AO,0))</f>
        <v>#N/A</v>
      </c>
      <c r="AC31" t="e">
        <f>IF($M31="ATP",MATCH($AA31,'ATP2014'!AT:AT,0),MATCH($AA31,'WTA2014'!$AP:$AP,0))</f>
        <v>#N/A</v>
      </c>
      <c r="AD31" t="e">
        <f>INDEX(IF(M31="ATP",'ATP2014'!AQ:AQ,'WTA2014'!AM:AM),IF(ISNUMBER(AB31),AB31,AC31))</f>
        <v>#N/A</v>
      </c>
      <c r="AE31" t="e">
        <f>INDEX(IF($M31="ATP",'ATP2014'!$AU:$AU,'WTA2014'!$AQ:$AQ),IF(ISNUMBER($AB31),$AB31,$AC31))</f>
        <v>#N/A</v>
      </c>
      <c r="AF31" t="e">
        <f>INDEX(IF($M31="ATP",'ATP2014'!$AV:$AV,'WTA2014'!$AR:$AR),IF(ISNUMBER($AB31),$AB31,$AC31))</f>
        <v>#N/A</v>
      </c>
      <c r="AG31" t="e">
        <f>INDEX(IF($M31="ATP",'ATP2014'!$AW:$AW,'WTA2014'!$AS:$AS),IF(ISNUMBER($AB31),$AB31,$AC31))</f>
        <v>#N/A</v>
      </c>
      <c r="AH31" t="e">
        <f>INDEX(IF($M31="ATP",'ATP2014'!$AX:$AX,'WTA2014'!$AT:$AT),IF(ISNUMBER($AB31),$AB31,$AC31))</f>
        <v>#N/A</v>
      </c>
      <c r="AI31" t="e">
        <f>INDEX(IF($M31="ATP",'ATP2014'!$AY:$AY,'WTA2014'!$AU:$AU),IF(ISNUMBER($AB31),$AB31,$AC31))</f>
        <v>#N/A</v>
      </c>
      <c r="AJ31" t="e">
        <f>IF(W31=AD31,TRUE,INDEX(IF($M31="ATP",'ATP2014'!$AZ:$AZ,'WTA2014'!$AV:$AV),IF(ISNUMBER($AB31),$AB31,$AC31)))</f>
        <v>#N/A</v>
      </c>
      <c r="AK31">
        <f>IF(K31=30,IF($M31="ATP",MATCH($N31&amp;"The Final",'ATP2014'!$BA:$BA,0),MATCH($N31&amp;"The Final",'WTA2014'!$AW:$AW,0)),"N/A")</f>
        <v>939</v>
      </c>
      <c r="AL31" t="str">
        <f>IF(K31=30,INDEX(IF(M31="ATP",'ATP2014'!AQ:AQ,'WTA2014'!AM:AM),AK31),"N/A")</f>
        <v>Sharapova</v>
      </c>
      <c r="AM31" t="str">
        <f t="shared" si="16"/>
        <v>Loss</v>
      </c>
      <c r="AN31" s="34">
        <f t="shared" si="24"/>
        <v>2</v>
      </c>
      <c r="AO31" s="35">
        <f t="shared" si="17"/>
        <v>6</v>
      </c>
      <c r="AP31" s="33">
        <f t="shared" si="18"/>
        <v>-1</v>
      </c>
      <c r="AQ31" s="33">
        <f t="shared" si="26"/>
        <v>15.235966810966811</v>
      </c>
      <c r="AR31" s="1" t="str">
        <f t="shared" si="25"/>
        <v>APR2014</v>
      </c>
    </row>
    <row r="32" spans="1:44" x14ac:dyDescent="0.25">
      <c r="A32" s="29">
        <v>41751</v>
      </c>
      <c r="B32" s="2" t="s">
        <v>4</v>
      </c>
      <c r="C32" s="23" t="s">
        <v>81</v>
      </c>
      <c r="D32" s="2" t="s">
        <v>82</v>
      </c>
      <c r="E32" s="4" t="s">
        <v>38</v>
      </c>
      <c r="F32" t="str">
        <f t="shared" si="27"/>
        <v>N/A</v>
      </c>
      <c r="G32" t="str">
        <f t="shared" si="19"/>
        <v>ATP Bucharest 2014</v>
      </c>
      <c r="H32" t="str">
        <f t="shared" si="20"/>
        <v>Grigor Dimitrov (Outright Winner)</v>
      </c>
      <c r="I32">
        <f t="shared" si="21"/>
        <v>17</v>
      </c>
      <c r="J32" t="str">
        <f t="shared" si="22"/>
        <v>Outright Winner</v>
      </c>
      <c r="K32">
        <f>VLOOKUP(J32,Mapping!$A$5:$B$18,2,0)</f>
        <v>30</v>
      </c>
      <c r="L32" t="str">
        <f t="shared" si="1"/>
        <v>NO</v>
      </c>
      <c r="M32" t="str">
        <f t="shared" si="2"/>
        <v>ATP</v>
      </c>
      <c r="N32" t="str">
        <f t="shared" si="23"/>
        <v>Bucharest</v>
      </c>
      <c r="O32">
        <f t="shared" si="31"/>
        <v>7</v>
      </c>
      <c r="P32">
        <f t="shared" si="32"/>
        <v>17</v>
      </c>
      <c r="Q32">
        <f t="shared" si="33"/>
        <v>7</v>
      </c>
      <c r="R32" t="str">
        <f t="shared" si="6"/>
        <v xml:space="preserve">Dimitrov </v>
      </c>
      <c r="S32" t="str">
        <f t="shared" si="7"/>
        <v/>
      </c>
      <c r="T32">
        <f t="shared" si="28"/>
        <v>7</v>
      </c>
      <c r="U32">
        <f t="shared" si="9"/>
        <v>16</v>
      </c>
      <c r="V32">
        <f t="shared" si="29"/>
        <v>17</v>
      </c>
      <c r="W32" t="str">
        <f t="shared" si="11"/>
        <v>Dimitrov</v>
      </c>
      <c r="X32" t="str">
        <f t="shared" si="12"/>
        <v>N/A</v>
      </c>
      <c r="Y32" t="str">
        <f t="shared" si="13"/>
        <v>N/A</v>
      </c>
      <c r="Z32" t="str">
        <f t="shared" si="14"/>
        <v>N/A</v>
      </c>
      <c r="AA32" t="str">
        <f t="shared" si="30"/>
        <v xml:space="preserve">BucharestDimitrov </v>
      </c>
      <c r="AB32" t="e">
        <f>IF($M32="ATP",MATCH($AA32,'ATP2014'!$AS:$AS,0),MATCH($AA32,'WTA2014'!$AO:$AO,0))</f>
        <v>#N/A</v>
      </c>
      <c r="AC32" t="e">
        <f>IF($M32="ATP",MATCH($AA32,'ATP2014'!AT:AT,0),MATCH($AA32,'WTA2014'!$AP:$AP,0))</f>
        <v>#N/A</v>
      </c>
      <c r="AD32" t="e">
        <f>INDEX(IF(M32="ATP",'ATP2014'!AQ:AQ,'WTA2014'!AM:AM),IF(ISNUMBER(AB32),AB32,AC32))</f>
        <v>#N/A</v>
      </c>
      <c r="AE32" t="e">
        <f>INDEX(IF($M32="ATP",'ATP2014'!$AU:$AU,'WTA2014'!$AQ:$AQ),IF(ISNUMBER($AB32),$AB32,$AC32))</f>
        <v>#N/A</v>
      </c>
      <c r="AF32" t="e">
        <f>INDEX(IF($M32="ATP",'ATP2014'!$AV:$AV,'WTA2014'!$AR:$AR),IF(ISNUMBER($AB32),$AB32,$AC32))</f>
        <v>#N/A</v>
      </c>
      <c r="AG32" t="e">
        <f>INDEX(IF($M32="ATP",'ATP2014'!$AW:$AW,'WTA2014'!$AS:$AS),IF(ISNUMBER($AB32),$AB32,$AC32))</f>
        <v>#N/A</v>
      </c>
      <c r="AH32" t="e">
        <f>INDEX(IF($M32="ATP",'ATP2014'!$AX:$AX,'WTA2014'!$AT:$AT),IF(ISNUMBER($AB32),$AB32,$AC32))</f>
        <v>#N/A</v>
      </c>
      <c r="AI32" t="e">
        <f>INDEX(IF($M32="ATP",'ATP2014'!$AY:$AY,'WTA2014'!$AU:$AU),IF(ISNUMBER($AB32),$AB32,$AC32))</f>
        <v>#N/A</v>
      </c>
      <c r="AJ32" t="e">
        <f>IF(W32=AD32,TRUE,INDEX(IF($M32="ATP",'ATP2014'!$AZ:$AZ,'WTA2014'!$AV:$AV),IF(ISNUMBER($AB32),$AB32,$AC32)))</f>
        <v>#N/A</v>
      </c>
      <c r="AK32">
        <f>IF(K32=30,IF($M32="ATP",MATCH($N32&amp;"The Final",'ATP2014'!$BA:$BA,0),MATCH($N32&amp;"The Final",'WTA2014'!$AW:$AW,0)),"N/A")</f>
        <v>988</v>
      </c>
      <c r="AL32" t="str">
        <f>IF(K32=30,INDEX(IF(M32="ATP",'ATP2014'!AQ:AQ,'WTA2014'!AM:AM),AK32),"N/A")</f>
        <v>Dimitrov</v>
      </c>
      <c r="AM32" t="str">
        <f t="shared" si="16"/>
        <v>Win</v>
      </c>
      <c r="AN32" s="34">
        <f t="shared" si="24"/>
        <v>3</v>
      </c>
      <c r="AO32" s="35">
        <f t="shared" si="17"/>
        <v>2.75</v>
      </c>
      <c r="AP32" s="33">
        <f t="shared" si="18"/>
        <v>2.75</v>
      </c>
      <c r="AQ32" s="33">
        <f t="shared" si="26"/>
        <v>17.985966810966811</v>
      </c>
      <c r="AR32" s="1" t="str">
        <f t="shared" si="25"/>
        <v>APR2014</v>
      </c>
    </row>
    <row r="33" spans="1:44" x14ac:dyDescent="0.25">
      <c r="A33" s="29">
        <v>41776</v>
      </c>
      <c r="B33" s="2" t="s">
        <v>4</v>
      </c>
      <c r="C33" s="23" t="s">
        <v>83</v>
      </c>
      <c r="D33" s="2" t="s">
        <v>84</v>
      </c>
      <c r="E33" s="4" t="s">
        <v>46</v>
      </c>
      <c r="F33" t="str">
        <f t="shared" si="27"/>
        <v>N/A</v>
      </c>
      <c r="G33" t="str">
        <f t="shared" si="19"/>
        <v>ATP Dusseldorf 2014</v>
      </c>
      <c r="H33" t="str">
        <f t="shared" si="20"/>
        <v>Philipp Kohlschreiber (Outright Winner)</v>
      </c>
      <c r="I33">
        <f t="shared" si="21"/>
        <v>23</v>
      </c>
      <c r="J33" t="str">
        <f t="shared" si="22"/>
        <v>Outright Winner</v>
      </c>
      <c r="K33">
        <f>VLOOKUP(J33,Mapping!$A$5:$B$18,2,0)</f>
        <v>30</v>
      </c>
      <c r="L33" t="str">
        <f t="shared" si="1"/>
        <v>NO</v>
      </c>
      <c r="M33" t="str">
        <f t="shared" si="2"/>
        <v>ATP</v>
      </c>
      <c r="N33" t="str">
        <f t="shared" si="23"/>
        <v>Dusseldorf</v>
      </c>
      <c r="O33">
        <f t="shared" si="31"/>
        <v>8</v>
      </c>
      <c r="P33">
        <f t="shared" si="32"/>
        <v>23</v>
      </c>
      <c r="Q33">
        <f t="shared" si="33"/>
        <v>8</v>
      </c>
      <c r="R33" t="str">
        <f t="shared" si="6"/>
        <v xml:space="preserve">Kohlschreiber </v>
      </c>
      <c r="S33" t="str">
        <f t="shared" si="7"/>
        <v/>
      </c>
      <c r="T33">
        <f t="shared" si="28"/>
        <v>8</v>
      </c>
      <c r="U33">
        <f t="shared" si="9"/>
        <v>22</v>
      </c>
      <c r="V33">
        <f t="shared" si="29"/>
        <v>23</v>
      </c>
      <c r="W33" t="str">
        <f t="shared" si="11"/>
        <v>Kohlschreiber</v>
      </c>
      <c r="X33" t="str">
        <f t="shared" si="12"/>
        <v>N/A</v>
      </c>
      <c r="Y33" t="str">
        <f t="shared" si="13"/>
        <v>N/A</v>
      </c>
      <c r="Z33" t="str">
        <f t="shared" si="14"/>
        <v>N/A</v>
      </c>
      <c r="AA33" t="str">
        <f t="shared" si="30"/>
        <v xml:space="preserve">DusseldorfKohlschreiber </v>
      </c>
      <c r="AB33" t="e">
        <f>IF($M33="ATP",MATCH($AA33,'ATP2014'!$AS:$AS,0),MATCH($AA33,'WTA2014'!$AO:$AO,0))</f>
        <v>#N/A</v>
      </c>
      <c r="AC33" t="e">
        <f>IF($M33="ATP",MATCH($AA33,'ATP2014'!AT:AT,0),MATCH($AA33,'WTA2014'!$AP:$AP,0))</f>
        <v>#N/A</v>
      </c>
      <c r="AD33" t="e">
        <f>INDEX(IF(M33="ATP",'ATP2014'!AQ:AQ,'WTA2014'!AM:AM),IF(ISNUMBER(AB33),AB33,AC33))</f>
        <v>#N/A</v>
      </c>
      <c r="AE33" t="e">
        <f>INDEX(IF($M33="ATP",'ATP2014'!$AU:$AU,'WTA2014'!$AQ:$AQ),IF(ISNUMBER($AB33),$AB33,$AC33))</f>
        <v>#N/A</v>
      </c>
      <c r="AF33" t="e">
        <f>INDEX(IF($M33="ATP",'ATP2014'!$AV:$AV,'WTA2014'!$AR:$AR),IF(ISNUMBER($AB33),$AB33,$AC33))</f>
        <v>#N/A</v>
      </c>
      <c r="AG33" t="e">
        <f>INDEX(IF($M33="ATP",'ATP2014'!$AW:$AW,'WTA2014'!$AS:$AS),IF(ISNUMBER($AB33),$AB33,$AC33))</f>
        <v>#N/A</v>
      </c>
      <c r="AH33" t="e">
        <f>INDEX(IF($M33="ATP",'ATP2014'!$AX:$AX,'WTA2014'!$AT:$AT),IF(ISNUMBER($AB33),$AB33,$AC33))</f>
        <v>#N/A</v>
      </c>
      <c r="AI33" t="e">
        <f>INDEX(IF($M33="ATP",'ATP2014'!$AY:$AY,'WTA2014'!$AU:$AU),IF(ISNUMBER($AB33),$AB33,$AC33))</f>
        <v>#N/A</v>
      </c>
      <c r="AJ33" t="e">
        <f>IF(W33=AD33,TRUE,INDEX(IF($M33="ATP",'ATP2014'!$AZ:$AZ,'WTA2014'!$AV:$AV),IF(ISNUMBER($AB33),$AB33,$AC33)))</f>
        <v>#N/A</v>
      </c>
      <c r="AK33">
        <f>IF(K33=30,IF($M33="ATP",MATCH($N33&amp;"The Final",'ATP2014'!$BA:$BA,0),MATCH($N33&amp;"The Final",'WTA2014'!$AW:$AW,0)),"N/A")</f>
        <v>1179</v>
      </c>
      <c r="AL33" t="str">
        <f>IF(K33=30,INDEX(IF(M33="ATP",'ATP2014'!AQ:AQ,'WTA2014'!AM:AM),AK33),"N/A")</f>
        <v>Kohlschreiber</v>
      </c>
      <c r="AM33" t="str">
        <f t="shared" si="16"/>
        <v>Win</v>
      </c>
      <c r="AN33" s="34">
        <f t="shared" si="24"/>
        <v>2</v>
      </c>
      <c r="AO33" s="35">
        <f t="shared" si="17"/>
        <v>2.5</v>
      </c>
      <c r="AP33" s="33">
        <f t="shared" si="18"/>
        <v>2.5</v>
      </c>
      <c r="AQ33" s="33">
        <f t="shared" si="26"/>
        <v>20.485966810966811</v>
      </c>
      <c r="AR33" s="1" t="str">
        <f t="shared" si="25"/>
        <v>MAY2014</v>
      </c>
    </row>
    <row r="34" spans="1:44" x14ac:dyDescent="0.25">
      <c r="A34" s="29">
        <v>41776</v>
      </c>
      <c r="B34" s="2" t="s">
        <v>4</v>
      </c>
      <c r="C34" s="23" t="s">
        <v>85</v>
      </c>
      <c r="D34" s="2" t="s">
        <v>86</v>
      </c>
      <c r="E34" s="4" t="s">
        <v>87</v>
      </c>
      <c r="F34" t="str">
        <f t="shared" si="27"/>
        <v>N/A</v>
      </c>
      <c r="G34" t="str">
        <f t="shared" si="19"/>
        <v>ATP Nice 2014</v>
      </c>
      <c r="H34" t="str">
        <f t="shared" si="20"/>
        <v>Ernests Gulblis (Outright Winner)</v>
      </c>
      <c r="I34">
        <f t="shared" si="21"/>
        <v>17</v>
      </c>
      <c r="J34" t="str">
        <f t="shared" si="22"/>
        <v>Outright Winner</v>
      </c>
      <c r="K34">
        <f>VLOOKUP(J34,Mapping!$A$5:$B$18,2,0)</f>
        <v>30</v>
      </c>
      <c r="L34" t="str">
        <f t="shared" si="1"/>
        <v>NO</v>
      </c>
      <c r="M34" t="str">
        <f t="shared" si="2"/>
        <v>ATP</v>
      </c>
      <c r="N34" t="str">
        <f t="shared" si="23"/>
        <v>Nice</v>
      </c>
      <c r="O34">
        <f t="shared" si="31"/>
        <v>8</v>
      </c>
      <c r="P34">
        <f t="shared" si="32"/>
        <v>17</v>
      </c>
      <c r="Q34">
        <f t="shared" si="33"/>
        <v>8</v>
      </c>
      <c r="R34" t="str">
        <f t="shared" si="6"/>
        <v xml:space="preserve">Gulblis </v>
      </c>
      <c r="S34" t="str">
        <f t="shared" si="7"/>
        <v/>
      </c>
      <c r="T34">
        <f t="shared" si="28"/>
        <v>8</v>
      </c>
      <c r="U34">
        <f t="shared" si="9"/>
        <v>16</v>
      </c>
      <c r="V34">
        <f t="shared" si="29"/>
        <v>17</v>
      </c>
      <c r="W34" t="str">
        <f t="shared" si="11"/>
        <v>Gulblis</v>
      </c>
      <c r="X34" t="str">
        <f t="shared" si="12"/>
        <v>N/A</v>
      </c>
      <c r="Y34" t="str">
        <f t="shared" si="13"/>
        <v>N/A</v>
      </c>
      <c r="Z34" t="str">
        <f t="shared" si="14"/>
        <v>N/A</v>
      </c>
      <c r="AA34" t="str">
        <f t="shared" si="30"/>
        <v xml:space="preserve">NiceGulblis </v>
      </c>
      <c r="AB34" t="e">
        <f>IF($M34="ATP",MATCH($AA34,'ATP2014'!$AS:$AS,0),MATCH($AA34,'WTA2014'!$AO:$AO,0))</f>
        <v>#N/A</v>
      </c>
      <c r="AC34" t="e">
        <f>IF($M34="ATP",MATCH($AA34,'ATP2014'!AT:AT,0),MATCH($AA34,'WTA2014'!$AP:$AP,0))</f>
        <v>#N/A</v>
      </c>
      <c r="AD34" t="e">
        <f>INDEX(IF(M34="ATP",'ATP2014'!AQ:AQ,'WTA2014'!AM:AM),IF(ISNUMBER(AB34),AB34,AC34))</f>
        <v>#N/A</v>
      </c>
      <c r="AE34" t="e">
        <f>INDEX(IF($M34="ATP",'ATP2014'!$AU:$AU,'WTA2014'!$AQ:$AQ),IF(ISNUMBER($AB34),$AB34,$AC34))</f>
        <v>#N/A</v>
      </c>
      <c r="AF34" t="e">
        <f>INDEX(IF($M34="ATP",'ATP2014'!$AV:$AV,'WTA2014'!$AR:$AR),IF(ISNUMBER($AB34),$AB34,$AC34))</f>
        <v>#N/A</v>
      </c>
      <c r="AG34" t="e">
        <f>INDEX(IF($M34="ATP",'ATP2014'!$AW:$AW,'WTA2014'!$AS:$AS),IF(ISNUMBER($AB34),$AB34,$AC34))</f>
        <v>#N/A</v>
      </c>
      <c r="AH34" t="e">
        <f>INDEX(IF($M34="ATP",'ATP2014'!$AX:$AX,'WTA2014'!$AT:$AT),IF(ISNUMBER($AB34),$AB34,$AC34))</f>
        <v>#N/A</v>
      </c>
      <c r="AI34" t="e">
        <f>INDEX(IF($M34="ATP",'ATP2014'!$AY:$AY,'WTA2014'!$AU:$AU),IF(ISNUMBER($AB34),$AB34,$AC34))</f>
        <v>#N/A</v>
      </c>
      <c r="AJ34" t="e">
        <f>IF(W34=AD34,TRUE,INDEX(IF($M34="ATP",'ATP2014'!$AZ:$AZ,'WTA2014'!$AV:$AV),IF(ISNUMBER($AB34),$AB34,$AC34)))</f>
        <v>#N/A</v>
      </c>
      <c r="AK34">
        <f>IF(K34=30,IF($M34="ATP",MATCH($N34&amp;"The Final",'ATP2014'!$BA:$BA,0),MATCH($N34&amp;"The Final",'WTA2014'!$AW:$AW,0)),"N/A")</f>
        <v>1206</v>
      </c>
      <c r="AL34" t="str">
        <f>IF(K34=30,INDEX(IF(M34="ATP",'ATP2014'!AQ:AQ,'WTA2014'!AM:AM),AK34),"N/A")</f>
        <v>Gulbis</v>
      </c>
      <c r="AM34" t="str">
        <f t="shared" si="16"/>
        <v>Loss</v>
      </c>
      <c r="AN34" s="34">
        <f t="shared" si="24"/>
        <v>2</v>
      </c>
      <c r="AO34" s="35">
        <f t="shared" ref="AO34:AO65" si="34">VALUE(LEFT(E34,AN34-1))/VALUE(RIGHT(E34,LEN(E34)-AN34))*1</f>
        <v>3.5</v>
      </c>
      <c r="AP34" s="33">
        <f t="shared" si="18"/>
        <v>-1</v>
      </c>
      <c r="AQ34" s="33">
        <f t="shared" si="26"/>
        <v>19.485966810966811</v>
      </c>
      <c r="AR34" s="1" t="str">
        <f t="shared" si="25"/>
        <v>MAY2014</v>
      </c>
    </row>
    <row r="35" spans="1:44" x14ac:dyDescent="0.25">
      <c r="A35" s="29">
        <v>41776</v>
      </c>
      <c r="B35" s="2" t="s">
        <v>4</v>
      </c>
      <c r="C35" s="24" t="s">
        <v>89</v>
      </c>
      <c r="D35" s="2" t="s">
        <v>90</v>
      </c>
      <c r="E35" s="4" t="s">
        <v>91</v>
      </c>
      <c r="F35" t="str">
        <f t="shared" si="27"/>
        <v>N/A</v>
      </c>
      <c r="G35" t="str">
        <f t="shared" si="19"/>
        <v>WTA Nurnberg 2014</v>
      </c>
      <c r="H35" t="str">
        <f t="shared" ref="H35:H66" si="35">TRIM(D35)</f>
        <v>Eugenie Bouchard (Outright Winner)</v>
      </c>
      <c r="I35">
        <f t="shared" si="21"/>
        <v>18</v>
      </c>
      <c r="J35" t="str">
        <f t="shared" si="22"/>
        <v>Outright Winner</v>
      </c>
      <c r="K35">
        <f>VLOOKUP(J35,Mapping!$A$5:$B$18,2,0)</f>
        <v>30</v>
      </c>
      <c r="L35" t="str">
        <f t="shared" si="1"/>
        <v>NO</v>
      </c>
      <c r="M35" t="str">
        <f t="shared" si="2"/>
        <v>WTA</v>
      </c>
      <c r="N35" t="str">
        <f t="shared" si="23"/>
        <v>Nurnberg</v>
      </c>
      <c r="O35">
        <f t="shared" si="31"/>
        <v>8</v>
      </c>
      <c r="P35">
        <f t="shared" si="32"/>
        <v>18</v>
      </c>
      <c r="Q35">
        <f t="shared" si="33"/>
        <v>8</v>
      </c>
      <c r="R35" t="str">
        <f t="shared" si="6"/>
        <v xml:space="preserve">Bouchard </v>
      </c>
      <c r="S35" t="str">
        <f t="shared" si="7"/>
        <v/>
      </c>
      <c r="T35">
        <f t="shared" si="28"/>
        <v>8</v>
      </c>
      <c r="U35">
        <f t="shared" si="9"/>
        <v>17</v>
      </c>
      <c r="V35">
        <f t="shared" si="29"/>
        <v>18</v>
      </c>
      <c r="W35" t="str">
        <f t="shared" si="11"/>
        <v>Bouchard</v>
      </c>
      <c r="X35" t="str">
        <f t="shared" si="12"/>
        <v>N/A</v>
      </c>
      <c r="Y35" t="str">
        <f t="shared" si="13"/>
        <v>N/A</v>
      </c>
      <c r="Z35" t="str">
        <f t="shared" si="14"/>
        <v>N/A</v>
      </c>
      <c r="AA35" t="str">
        <f t="shared" si="30"/>
        <v xml:space="preserve">NurnbergBouchard </v>
      </c>
      <c r="AB35" t="e">
        <f>IF($M35="ATP",MATCH($AA35,'ATP2014'!$AS:$AS,0),MATCH($AA35,'WTA2014'!$AO:$AO,0))</f>
        <v>#N/A</v>
      </c>
      <c r="AC35" t="e">
        <f>IF($M35="ATP",MATCH($AA35,'ATP2014'!AT:AT,0),MATCH($AA35,'WTA2014'!$AP:$AP,0))</f>
        <v>#N/A</v>
      </c>
      <c r="AD35" t="e">
        <f>INDEX(IF(M35="ATP",'ATP2014'!AQ:AQ,'WTA2014'!AM:AM),IF(ISNUMBER(AB35),AB35,AC35))</f>
        <v>#N/A</v>
      </c>
      <c r="AE35" t="e">
        <f>INDEX(IF($M35="ATP",'ATP2014'!$AU:$AU,'WTA2014'!$AQ:$AQ),IF(ISNUMBER($AB35),$AB35,$AC35))</f>
        <v>#N/A</v>
      </c>
      <c r="AF35" t="e">
        <f>INDEX(IF($M35="ATP",'ATP2014'!$AV:$AV,'WTA2014'!$AR:$AR),IF(ISNUMBER($AB35),$AB35,$AC35))</f>
        <v>#N/A</v>
      </c>
      <c r="AG35" t="e">
        <f>INDEX(IF($M35="ATP",'ATP2014'!$AW:$AW,'WTA2014'!$AS:$AS),IF(ISNUMBER($AB35),$AB35,$AC35))</f>
        <v>#N/A</v>
      </c>
      <c r="AH35" t="e">
        <f>INDEX(IF($M35="ATP",'ATP2014'!$AX:$AX,'WTA2014'!$AT:$AT),IF(ISNUMBER($AB35),$AB35,$AC35))</f>
        <v>#N/A</v>
      </c>
      <c r="AI35" t="e">
        <f>INDEX(IF($M35="ATP",'ATP2014'!$AY:$AY,'WTA2014'!$AU:$AU),IF(ISNUMBER($AB35),$AB35,$AC35))</f>
        <v>#N/A</v>
      </c>
      <c r="AJ35" t="e">
        <f>IF(W35=AD35,TRUE,INDEX(IF($M35="ATP",'ATP2014'!$AZ:$AZ,'WTA2014'!$AV:$AV),IF(ISNUMBER($AB35),$AB35,$AC35)))</f>
        <v>#N/A</v>
      </c>
      <c r="AK35">
        <f>IF(K35=30,IF($M35="ATP",MATCH($N35&amp;"The Final",'ATP2014'!$BA:$BA,0),MATCH($N35&amp;"The Final",'WTA2014'!$AW:$AW,0)),"N/A")</f>
        <v>1119</v>
      </c>
      <c r="AL35" t="str">
        <f>IF(K35=30,INDEX(IF(M35="ATP",'ATP2014'!AQ:AQ,'WTA2014'!AM:AM),AK35),"N/A")</f>
        <v>Bouchard</v>
      </c>
      <c r="AM35" t="str">
        <f t="shared" si="16"/>
        <v>Win</v>
      </c>
      <c r="AN35" s="34">
        <f t="shared" si="24"/>
        <v>3</v>
      </c>
      <c r="AO35" s="35">
        <f t="shared" si="34"/>
        <v>10</v>
      </c>
      <c r="AP35" s="33">
        <f t="shared" si="18"/>
        <v>10</v>
      </c>
      <c r="AQ35" s="33">
        <f t="shared" si="26"/>
        <v>29.485966810966811</v>
      </c>
      <c r="AR35" s="1" t="str">
        <f t="shared" si="25"/>
        <v>MAY2014</v>
      </c>
    </row>
    <row r="36" spans="1:44" x14ac:dyDescent="0.25">
      <c r="A36" s="29">
        <v>41777</v>
      </c>
      <c r="B36" s="2" t="s">
        <v>92</v>
      </c>
      <c r="C36" s="23" t="s">
        <v>93</v>
      </c>
      <c r="D36" s="2" t="s">
        <v>28</v>
      </c>
      <c r="E36" s="4" t="s">
        <v>94</v>
      </c>
      <c r="F36" t="str">
        <f t="shared" si="27"/>
        <v>Djokovic v Nadal</v>
      </c>
      <c r="G36" t="str">
        <f t="shared" si="19"/>
        <v>ATP Rome 2014</v>
      </c>
      <c r="H36" t="str">
        <f t="shared" si="35"/>
        <v>Novak Djokovic (Match Winner)</v>
      </c>
      <c r="I36">
        <f t="shared" si="21"/>
        <v>16</v>
      </c>
      <c r="J36" t="str">
        <f t="shared" si="22"/>
        <v>Match Winner</v>
      </c>
      <c r="K36">
        <f>VLOOKUP(J36,Mapping!$A$5:$B$18,2,0)</f>
        <v>1</v>
      </c>
      <c r="L36" t="str">
        <f t="shared" si="1"/>
        <v>NO</v>
      </c>
      <c r="M36" t="str">
        <f t="shared" si="2"/>
        <v>ATP</v>
      </c>
      <c r="N36" t="str">
        <f t="shared" si="23"/>
        <v>Rome</v>
      </c>
      <c r="O36">
        <f t="shared" si="31"/>
        <v>9</v>
      </c>
      <c r="P36">
        <f t="shared" si="32"/>
        <v>9</v>
      </c>
      <c r="Q36">
        <f t="shared" si="33"/>
        <v>9</v>
      </c>
      <c r="R36" t="str">
        <f t="shared" si="6"/>
        <v>Djokovic</v>
      </c>
      <c r="S36" t="str">
        <f t="shared" si="7"/>
        <v>Nadal</v>
      </c>
      <c r="T36">
        <f t="shared" si="28"/>
        <v>6</v>
      </c>
      <c r="U36">
        <f t="shared" si="9"/>
        <v>15</v>
      </c>
      <c r="V36">
        <f t="shared" si="29"/>
        <v>16</v>
      </c>
      <c r="W36" t="str">
        <f t="shared" si="11"/>
        <v>Djokovic</v>
      </c>
      <c r="X36" t="str">
        <f t="shared" si="12"/>
        <v>N/A</v>
      </c>
      <c r="Y36" t="str">
        <f t="shared" si="13"/>
        <v>N/A</v>
      </c>
      <c r="Z36" t="str">
        <f t="shared" si="14"/>
        <v>N/A</v>
      </c>
      <c r="AA36" t="str">
        <f t="shared" si="30"/>
        <v>RomeDjokovicNadal</v>
      </c>
      <c r="AB36">
        <f>IF($M36="ATP",MATCH($AA36,'ATP2014'!$AS:$AS,0),MATCH($AA36,'WTA2014'!$AO:$AO,0))</f>
        <v>1152</v>
      </c>
      <c r="AC36" t="e">
        <f>IF($M36="ATP",MATCH($AA36,'ATP2014'!AT:AT,0),MATCH($AA36,'WTA2014'!$AP:$AP,0))</f>
        <v>#N/A</v>
      </c>
      <c r="AD36" t="str">
        <f>INDEX(IF(M36="ATP",'ATP2014'!AQ:AQ,'WTA2014'!AM:AM),IF(ISNUMBER(AB36),AB36,AC36))</f>
        <v>Djokovic</v>
      </c>
      <c r="AE36">
        <f>INDEX(IF($M36="ATP",'ATP2014'!$AU:$AU,'WTA2014'!$AQ:$AQ),IF(ISNUMBER($AB36),$AB36,$AC36))</f>
        <v>1</v>
      </c>
      <c r="AF36">
        <f>INDEX(IF($M36="ATP",'ATP2014'!$AV:$AV,'WTA2014'!$AR:$AR),IF(ISNUMBER($AB36),$AB36,$AC36))</f>
        <v>4</v>
      </c>
      <c r="AG36">
        <f>INDEX(IF($M36="ATP",'ATP2014'!$AW:$AW,'WTA2014'!$AS:$AS),IF(ISNUMBER($AB36),$AB36,$AC36))</f>
        <v>28</v>
      </c>
      <c r="AH36" t="b">
        <f>INDEX(IF($M36="ATP",'ATP2014'!$AX:$AX,'WTA2014'!$AT:$AT),IF(ISNUMBER($AB36),$AB36,$AC36))</f>
        <v>0</v>
      </c>
      <c r="AI36" t="str">
        <f>INDEX(IF($M36="ATP",'ATP2014'!$AY:$AY,'WTA2014'!$AU:$AU),IF(ISNUMBER($AB36),$AB36,$AC36))</f>
        <v>Nadal</v>
      </c>
      <c r="AJ36" t="b">
        <f>IF(W36=AD36,TRUE,INDEX(IF($M36="ATP",'ATP2014'!$AZ:$AZ,'WTA2014'!$AV:$AV),IF(ISNUMBER($AB36),$AB36,$AC36)))</f>
        <v>1</v>
      </c>
      <c r="AK36" t="str">
        <f>IF(K36=30,IF($M36="ATP",MATCH($N36&amp;"The Final",'ATP2014'!$BA:$BA,0),MATCH($N36&amp;"The Final",'WTA2014'!$AW:$AW,0)),"N/A")</f>
        <v>N/A</v>
      </c>
      <c r="AL36" t="str">
        <f>IF(K36=30,INDEX(IF(M36="ATP",'ATP2014'!AQ:AQ,'WTA2014'!AM:AM),AK36),"N/A")</f>
        <v>N/A</v>
      </c>
      <c r="AM36" t="str">
        <f t="shared" si="16"/>
        <v>Win</v>
      </c>
      <c r="AN36" s="34">
        <f t="shared" si="24"/>
        <v>3</v>
      </c>
      <c r="AO36" s="35">
        <f t="shared" si="34"/>
        <v>1.3</v>
      </c>
      <c r="AP36" s="33">
        <f t="shared" si="18"/>
        <v>1.3</v>
      </c>
      <c r="AQ36" s="33">
        <f t="shared" si="26"/>
        <v>30.785966810966812</v>
      </c>
      <c r="AR36" s="1" t="str">
        <f t="shared" si="25"/>
        <v>MAY2014</v>
      </c>
    </row>
    <row r="37" spans="1:44" x14ac:dyDescent="0.25">
      <c r="A37" s="29">
        <v>41777</v>
      </c>
      <c r="B37" s="2" t="s">
        <v>4</v>
      </c>
      <c r="C37" s="23" t="s">
        <v>93</v>
      </c>
      <c r="D37" s="2" t="s">
        <v>95</v>
      </c>
      <c r="E37" s="4" t="s">
        <v>59</v>
      </c>
      <c r="F37" t="str">
        <f t="shared" si="27"/>
        <v>N/A</v>
      </c>
      <c r="G37" t="str">
        <f t="shared" si="19"/>
        <v>ATP Rome 2014</v>
      </c>
      <c r="H37" t="str">
        <f t="shared" si="35"/>
        <v>Novak Djokovic (Outright Winner)</v>
      </c>
      <c r="I37">
        <f t="shared" si="21"/>
        <v>16</v>
      </c>
      <c r="J37" t="str">
        <f t="shared" si="22"/>
        <v>Outright Winner</v>
      </c>
      <c r="K37">
        <f>VLOOKUP(J37,Mapping!$A$5:$B$18,2,0)</f>
        <v>30</v>
      </c>
      <c r="L37" t="str">
        <f t="shared" si="1"/>
        <v>NO</v>
      </c>
      <c r="M37" t="str">
        <f t="shared" si="2"/>
        <v>ATP</v>
      </c>
      <c r="N37" t="str">
        <f t="shared" si="23"/>
        <v>Rome</v>
      </c>
      <c r="O37">
        <f t="shared" si="31"/>
        <v>6</v>
      </c>
      <c r="P37">
        <f t="shared" si="32"/>
        <v>16</v>
      </c>
      <c r="Q37">
        <f t="shared" si="33"/>
        <v>6</v>
      </c>
      <c r="R37" t="str">
        <f t="shared" si="6"/>
        <v xml:space="preserve">Djokovic </v>
      </c>
      <c r="S37" t="str">
        <f t="shared" si="7"/>
        <v/>
      </c>
      <c r="T37">
        <f t="shared" si="28"/>
        <v>6</v>
      </c>
      <c r="U37">
        <f t="shared" si="9"/>
        <v>15</v>
      </c>
      <c r="V37">
        <f t="shared" si="29"/>
        <v>16</v>
      </c>
      <c r="W37" t="str">
        <f t="shared" si="11"/>
        <v>Djokovic</v>
      </c>
      <c r="X37" t="str">
        <f t="shared" si="12"/>
        <v>N/A</v>
      </c>
      <c r="Y37" t="str">
        <f t="shared" si="13"/>
        <v>N/A</v>
      </c>
      <c r="Z37" t="str">
        <f t="shared" si="14"/>
        <v>N/A</v>
      </c>
      <c r="AA37" t="str">
        <f t="shared" si="30"/>
        <v xml:space="preserve">RomeDjokovic </v>
      </c>
      <c r="AB37" t="e">
        <f>IF($M37="ATP",MATCH($AA37,'ATP2014'!$AS:$AS,0),MATCH($AA37,'WTA2014'!$AO:$AO,0))</f>
        <v>#N/A</v>
      </c>
      <c r="AC37" t="e">
        <f>IF($M37="ATP",MATCH($AA37,'ATP2014'!AT:AT,0),MATCH($AA37,'WTA2014'!$AP:$AP,0))</f>
        <v>#N/A</v>
      </c>
      <c r="AD37" t="e">
        <f>INDEX(IF(M37="ATP",'ATP2014'!AQ:AQ,'WTA2014'!AM:AM),IF(ISNUMBER(AB37),AB37,AC37))</f>
        <v>#N/A</v>
      </c>
      <c r="AE37" t="e">
        <f>INDEX(IF($M37="ATP",'ATP2014'!$AU:$AU,'WTA2014'!$AQ:$AQ),IF(ISNUMBER($AB37),$AB37,$AC37))</f>
        <v>#N/A</v>
      </c>
      <c r="AF37" t="e">
        <f>INDEX(IF($M37="ATP",'ATP2014'!$AV:$AV,'WTA2014'!$AR:$AR),IF(ISNUMBER($AB37),$AB37,$AC37))</f>
        <v>#N/A</v>
      </c>
      <c r="AG37" t="e">
        <f>INDEX(IF($M37="ATP",'ATP2014'!$AW:$AW,'WTA2014'!$AS:$AS),IF(ISNUMBER($AB37),$AB37,$AC37))</f>
        <v>#N/A</v>
      </c>
      <c r="AH37" t="e">
        <f>INDEX(IF($M37="ATP",'ATP2014'!$AX:$AX,'WTA2014'!$AT:$AT),IF(ISNUMBER($AB37),$AB37,$AC37))</f>
        <v>#N/A</v>
      </c>
      <c r="AI37" t="e">
        <f>INDEX(IF($M37="ATP",'ATP2014'!$AY:$AY,'WTA2014'!$AU:$AU),IF(ISNUMBER($AB37),$AB37,$AC37))</f>
        <v>#N/A</v>
      </c>
      <c r="AJ37" t="e">
        <f>IF(W37=AD37,TRUE,INDEX(IF($M37="ATP",'ATP2014'!$AZ:$AZ,'WTA2014'!$AV:$AV),IF(ISNUMBER($AB37),$AB37,$AC37)))</f>
        <v>#N/A</v>
      </c>
      <c r="AK37">
        <f>IF(K37=30,IF($M37="ATP",MATCH($N37&amp;"The Final",'ATP2014'!$BA:$BA,0),MATCH($N37&amp;"The Final",'WTA2014'!$AW:$AW,0)),"N/A")</f>
        <v>1152</v>
      </c>
      <c r="AL37" t="str">
        <f>IF(K37=30,INDEX(IF(M37="ATP",'ATP2014'!AQ:AQ,'WTA2014'!AM:AM),AK37),"N/A")</f>
        <v>Djokovic</v>
      </c>
      <c r="AM37" t="str">
        <f t="shared" si="16"/>
        <v>Win</v>
      </c>
      <c r="AN37" s="34">
        <f t="shared" si="24"/>
        <v>2</v>
      </c>
      <c r="AO37" s="35">
        <f t="shared" si="34"/>
        <v>3</v>
      </c>
      <c r="AP37" s="33">
        <f t="shared" si="18"/>
        <v>3</v>
      </c>
      <c r="AQ37" s="33">
        <f t="shared" si="26"/>
        <v>33.785966810966812</v>
      </c>
      <c r="AR37" s="1" t="str">
        <f t="shared" si="25"/>
        <v>MAY2014</v>
      </c>
    </row>
    <row r="38" spans="1:44" x14ac:dyDescent="0.25">
      <c r="A38" s="29">
        <v>41777</v>
      </c>
      <c r="B38" s="2" t="s">
        <v>4</v>
      </c>
      <c r="C38" s="24" t="s">
        <v>96</v>
      </c>
      <c r="D38" s="2" t="s">
        <v>97</v>
      </c>
      <c r="E38" s="4" t="s">
        <v>98</v>
      </c>
      <c r="F38" t="str">
        <f t="shared" si="27"/>
        <v>N/A</v>
      </c>
      <c r="G38" t="str">
        <f t="shared" si="19"/>
        <v>WTA Rome 2014</v>
      </c>
      <c r="H38" t="str">
        <f t="shared" si="35"/>
        <v>Serena Williams (Outright Winner)</v>
      </c>
      <c r="I38">
        <f t="shared" si="21"/>
        <v>17</v>
      </c>
      <c r="J38" t="str">
        <f t="shared" si="22"/>
        <v>Outright Winner</v>
      </c>
      <c r="K38">
        <f>VLOOKUP(J38,Mapping!$A$5:$B$18,2,0)</f>
        <v>30</v>
      </c>
      <c r="L38" t="str">
        <f t="shared" si="1"/>
        <v>NO</v>
      </c>
      <c r="M38" t="str">
        <f t="shared" si="2"/>
        <v>WTA</v>
      </c>
      <c r="N38" t="str">
        <f t="shared" si="23"/>
        <v>Rome</v>
      </c>
      <c r="O38">
        <f t="shared" si="31"/>
        <v>7</v>
      </c>
      <c r="P38">
        <f t="shared" si="32"/>
        <v>17</v>
      </c>
      <c r="Q38">
        <f t="shared" si="33"/>
        <v>7</v>
      </c>
      <c r="R38" t="str">
        <f t="shared" si="6"/>
        <v xml:space="preserve">Williams </v>
      </c>
      <c r="S38" t="str">
        <f t="shared" si="7"/>
        <v/>
      </c>
      <c r="T38">
        <f t="shared" si="28"/>
        <v>7</v>
      </c>
      <c r="U38">
        <f t="shared" si="9"/>
        <v>16</v>
      </c>
      <c r="V38">
        <f t="shared" si="29"/>
        <v>17</v>
      </c>
      <c r="W38" t="str">
        <f t="shared" si="11"/>
        <v>Williams</v>
      </c>
      <c r="X38" t="str">
        <f t="shared" si="12"/>
        <v>N/A</v>
      </c>
      <c r="Y38" t="str">
        <f t="shared" si="13"/>
        <v>N/A</v>
      </c>
      <c r="Z38" t="str">
        <f t="shared" si="14"/>
        <v>N/A</v>
      </c>
      <c r="AA38" t="str">
        <f t="shared" si="30"/>
        <v xml:space="preserve">RomeWilliams </v>
      </c>
      <c r="AB38" t="e">
        <f>IF($M38="ATP",MATCH($AA38,'ATP2014'!$AS:$AS,0),MATCH($AA38,'WTA2014'!$AO:$AO,0))</f>
        <v>#N/A</v>
      </c>
      <c r="AC38" t="e">
        <f>IF($M38="ATP",MATCH($AA38,'ATP2014'!AT:AT,0),MATCH($AA38,'WTA2014'!$AP:$AP,0))</f>
        <v>#N/A</v>
      </c>
      <c r="AD38" t="e">
        <f>INDEX(IF(M38="ATP",'ATP2014'!AQ:AQ,'WTA2014'!AM:AM),IF(ISNUMBER(AB38),AB38,AC38))</f>
        <v>#N/A</v>
      </c>
      <c r="AE38" t="e">
        <f>INDEX(IF($M38="ATP",'ATP2014'!$AU:$AU,'WTA2014'!$AQ:$AQ),IF(ISNUMBER($AB38),$AB38,$AC38))</f>
        <v>#N/A</v>
      </c>
      <c r="AF38" t="e">
        <f>INDEX(IF($M38="ATP",'ATP2014'!$AV:$AV,'WTA2014'!$AR:$AR),IF(ISNUMBER($AB38),$AB38,$AC38))</f>
        <v>#N/A</v>
      </c>
      <c r="AG38" t="e">
        <f>INDEX(IF($M38="ATP",'ATP2014'!$AW:$AW,'WTA2014'!$AS:$AS),IF(ISNUMBER($AB38),$AB38,$AC38))</f>
        <v>#N/A</v>
      </c>
      <c r="AH38" t="e">
        <f>INDEX(IF($M38="ATP",'ATP2014'!$AX:$AX,'WTA2014'!$AT:$AT),IF(ISNUMBER($AB38),$AB38,$AC38))</f>
        <v>#N/A</v>
      </c>
      <c r="AI38" t="e">
        <f>INDEX(IF($M38="ATP",'ATP2014'!$AY:$AY,'WTA2014'!$AU:$AU),IF(ISNUMBER($AB38),$AB38,$AC38))</f>
        <v>#N/A</v>
      </c>
      <c r="AJ38" t="e">
        <f>IF(W38=AD38,TRUE,INDEX(IF($M38="ATP",'ATP2014'!$AZ:$AZ,'WTA2014'!$AV:$AV),IF(ISNUMBER($AB38),$AB38,$AC38)))</f>
        <v>#N/A</v>
      </c>
      <c r="AK38">
        <f>IF(K38=30,IF($M38="ATP",MATCH($N38&amp;"The Final",'ATP2014'!$BA:$BA,0),MATCH($N38&amp;"The Final",'WTA2014'!$AW:$AW,0)),"N/A")</f>
        <v>1088</v>
      </c>
      <c r="AL38" t="str">
        <f>IF(K38=30,INDEX(IF(M38="ATP",'ATP2014'!AQ:AQ,'WTA2014'!AM:AM),AK38),"N/A")</f>
        <v>Williams</v>
      </c>
      <c r="AM38" t="str">
        <f t="shared" si="16"/>
        <v>Win</v>
      </c>
      <c r="AN38" s="34">
        <f t="shared" si="24"/>
        <v>2</v>
      </c>
      <c r="AO38" s="35">
        <f t="shared" si="34"/>
        <v>2.25</v>
      </c>
      <c r="AP38" s="33">
        <f t="shared" si="18"/>
        <v>2.25</v>
      </c>
      <c r="AQ38" s="33">
        <f t="shared" si="26"/>
        <v>36.035966810966812</v>
      </c>
      <c r="AR38" s="1" t="str">
        <f t="shared" si="25"/>
        <v>MAY2014</v>
      </c>
    </row>
    <row r="39" spans="1:44" x14ac:dyDescent="0.25">
      <c r="A39" s="29">
        <v>41787</v>
      </c>
      <c r="B39" s="2" t="s">
        <v>99</v>
      </c>
      <c r="C39" s="23" t="s">
        <v>1008</v>
      </c>
      <c r="D39" s="2" t="s">
        <v>100</v>
      </c>
      <c r="E39" s="4" t="s">
        <v>26</v>
      </c>
      <c r="F39" t="str">
        <f t="shared" si="27"/>
        <v>Milos Raonic v Jiri Vesely</v>
      </c>
      <c r="G39" t="str">
        <f t="shared" si="19"/>
        <v>French Open 2014</v>
      </c>
      <c r="H39" t="str">
        <f t="shared" si="35"/>
        <v>Milos Raonic (Match Winner)</v>
      </c>
      <c r="I39">
        <f t="shared" si="21"/>
        <v>14</v>
      </c>
      <c r="J39" t="str">
        <f t="shared" si="22"/>
        <v>Match Winner</v>
      </c>
      <c r="K39">
        <f>VLOOKUP(J39,Mapping!$A$5:$B$18,2,0)</f>
        <v>1</v>
      </c>
      <c r="L39" t="str">
        <f t="shared" si="1"/>
        <v>Paris</v>
      </c>
      <c r="M39" t="str">
        <f t="shared" si="2"/>
        <v>ATP</v>
      </c>
      <c r="N39" t="str">
        <f t="shared" si="23"/>
        <v>Paris</v>
      </c>
      <c r="O39">
        <f t="shared" si="31"/>
        <v>6</v>
      </c>
      <c r="P39">
        <f t="shared" si="32"/>
        <v>13</v>
      </c>
      <c r="Q39">
        <f t="shared" si="33"/>
        <v>20</v>
      </c>
      <c r="R39" t="str">
        <f t="shared" si="6"/>
        <v>Raonic</v>
      </c>
      <c r="S39" t="str">
        <f t="shared" si="7"/>
        <v>Vesely</v>
      </c>
      <c r="T39">
        <f t="shared" si="28"/>
        <v>6</v>
      </c>
      <c r="U39">
        <f t="shared" si="9"/>
        <v>13</v>
      </c>
      <c r="V39">
        <f t="shared" si="29"/>
        <v>14</v>
      </c>
      <c r="W39" t="str">
        <f t="shared" si="11"/>
        <v>Raonic</v>
      </c>
      <c r="X39" t="str">
        <f t="shared" si="12"/>
        <v>N/A</v>
      </c>
      <c r="Y39" t="str">
        <f t="shared" si="13"/>
        <v>N/A</v>
      </c>
      <c r="Z39" t="str">
        <f t="shared" si="14"/>
        <v>N/A</v>
      </c>
      <c r="AA39" t="str">
        <f t="shared" si="30"/>
        <v>ParisRaonicVesely</v>
      </c>
      <c r="AB39">
        <f>IF($M39="ATP",MATCH($AA39,'ATP2014'!$AS:$AS,0),MATCH($AA39,'WTA2014'!$AO:$AO,0))</f>
        <v>1281</v>
      </c>
      <c r="AC39" t="e">
        <f>IF($M39="ATP",MATCH($AA39,'ATP2014'!AT:AT,0),MATCH($AA39,'WTA2014'!$AP:$AP,0))</f>
        <v>#N/A</v>
      </c>
      <c r="AD39" t="str">
        <f>INDEX(IF(M39="ATP",'ATP2014'!AQ:AQ,'WTA2014'!AM:AM),IF(ISNUMBER(AB39),AB39,AC39))</f>
        <v>Raonic</v>
      </c>
      <c r="AE39">
        <f>INDEX(IF($M39="ATP",'ATP2014'!$AU:$AU,'WTA2014'!$AQ:$AQ),IF(ISNUMBER($AB39),$AB39,$AC39))</f>
        <v>3</v>
      </c>
      <c r="AF39">
        <f>INDEX(IF($M39="ATP",'ATP2014'!$AV:$AV,'WTA2014'!$AR:$AR),IF(ISNUMBER($AB39),$AB39,$AC39))</f>
        <v>8</v>
      </c>
      <c r="AG39">
        <f>INDEX(IF($M39="ATP",'ATP2014'!$AW:$AW,'WTA2014'!$AS:$AS),IF(ISNUMBER($AB39),$AB39,$AC39))</f>
        <v>30</v>
      </c>
      <c r="AH39" t="b">
        <f>INDEX(IF($M39="ATP",'ATP2014'!$AX:$AX,'WTA2014'!$AT:$AT),IF(ISNUMBER($AB39),$AB39,$AC39))</f>
        <v>1</v>
      </c>
      <c r="AI39" t="str">
        <f>INDEX(IF($M39="ATP",'ATP2014'!$AY:$AY,'WTA2014'!$AU:$AU),IF(ISNUMBER($AB39),$AB39,$AC39))</f>
        <v>Raonic</v>
      </c>
      <c r="AJ39" t="b">
        <f>IF(W39=AD39,TRUE,INDEX(IF($M39="ATP",'ATP2014'!$AZ:$AZ,'WTA2014'!$AV:$AV),IF(ISNUMBER($AB39),$AB39,$AC39)))</f>
        <v>1</v>
      </c>
      <c r="AK39" t="str">
        <f>IF(K39=30,IF($M39="ATP",MATCH($N39&amp;"The Final",'ATP2014'!$BA:$BA,0),MATCH($N39&amp;"The Final",'WTA2014'!$AW:$AW,0)),"N/A")</f>
        <v>N/A</v>
      </c>
      <c r="AL39" t="str">
        <f>IF(K39=30,INDEX(IF(M39="ATP",'ATP2014'!AQ:AQ,'WTA2014'!AM:AM),AK39),"N/A")</f>
        <v>N/A</v>
      </c>
      <c r="AM39" t="str">
        <f t="shared" si="16"/>
        <v>Win</v>
      </c>
      <c r="AN39" s="34">
        <f t="shared" si="24"/>
        <v>2</v>
      </c>
      <c r="AO39" s="35">
        <f t="shared" si="34"/>
        <v>0.2</v>
      </c>
      <c r="AP39" s="33">
        <f t="shared" si="18"/>
        <v>0.2</v>
      </c>
      <c r="AQ39" s="33">
        <f t="shared" si="26"/>
        <v>36.235966810966815</v>
      </c>
      <c r="AR39" s="1" t="str">
        <f t="shared" si="25"/>
        <v>MAY2014</v>
      </c>
    </row>
    <row r="40" spans="1:44" x14ac:dyDescent="0.25">
      <c r="A40" s="29">
        <v>41773</v>
      </c>
      <c r="B40" s="2" t="s">
        <v>101</v>
      </c>
      <c r="C40" s="23" t="s">
        <v>93</v>
      </c>
      <c r="D40" s="2" t="s">
        <v>201</v>
      </c>
      <c r="E40" s="4" t="s">
        <v>51</v>
      </c>
      <c r="F40" t="str">
        <f t="shared" si="27"/>
        <v>Novak Djokovic v Philipp Kohlschreiber</v>
      </c>
      <c r="G40" t="str">
        <f t="shared" si="19"/>
        <v>ATP Rome 2014</v>
      </c>
      <c r="H40" t="str">
        <f t="shared" si="35"/>
        <v>Novak Djokovic -5.5 (Games Handicap)</v>
      </c>
      <c r="I40">
        <f t="shared" si="21"/>
        <v>21</v>
      </c>
      <c r="J40" t="str">
        <f t="shared" si="22"/>
        <v>Games Handicap</v>
      </c>
      <c r="K40">
        <f>VLOOKUP(J40,Mapping!$A$5:$B$18,2,0)</f>
        <v>4</v>
      </c>
      <c r="L40" t="str">
        <f t="shared" si="1"/>
        <v>NO</v>
      </c>
      <c r="M40" t="str">
        <f t="shared" si="2"/>
        <v>ATP</v>
      </c>
      <c r="N40" t="str">
        <f t="shared" si="23"/>
        <v>Rome</v>
      </c>
      <c r="O40">
        <f t="shared" si="31"/>
        <v>6</v>
      </c>
      <c r="P40">
        <f t="shared" si="32"/>
        <v>15</v>
      </c>
      <c r="Q40">
        <f t="shared" si="33"/>
        <v>25</v>
      </c>
      <c r="R40" t="str">
        <f t="shared" si="6"/>
        <v>Djokovic</v>
      </c>
      <c r="S40" t="str">
        <f t="shared" si="7"/>
        <v>Kohlschreiber</v>
      </c>
      <c r="T40">
        <f t="shared" si="28"/>
        <v>6</v>
      </c>
      <c r="U40">
        <f t="shared" si="9"/>
        <v>15</v>
      </c>
      <c r="V40">
        <f t="shared" si="29"/>
        <v>21</v>
      </c>
      <c r="W40" t="str">
        <f t="shared" si="11"/>
        <v>Djokovic</v>
      </c>
      <c r="X40" t="str">
        <f>IF($K40=2,MID($H40,$U40+1,1)*1-MID($H40,$U40+3,1)*1,IF($K40=3,MID($H40,$U40+1,$V40-$U40-1)*1,"N/A"))</f>
        <v>N/A</v>
      </c>
      <c r="Y40">
        <f t="shared" si="13"/>
        <v>-5.5</v>
      </c>
      <c r="Z40" t="str">
        <f t="shared" si="14"/>
        <v>N/A</v>
      </c>
      <c r="AA40" t="str">
        <f t="shared" si="30"/>
        <v>RomeDjokovicKohlschreiber</v>
      </c>
      <c r="AB40">
        <f>IF($M40="ATP",MATCH($AA40,'ATP2014'!$AS:$AS,0),MATCH($AA40,'WTA2014'!$AO:$AO,0))</f>
        <v>1145</v>
      </c>
      <c r="AC40" t="e">
        <f>IF($M40="ATP",MATCH($AA40,'ATP2014'!AT:AT,0),MATCH($AA40,'WTA2014'!$AP:$AP,0))</f>
        <v>#N/A</v>
      </c>
      <c r="AD40" t="str">
        <f>INDEX(IF(M40="ATP",'ATP2014'!AQ:AQ,'WTA2014'!AM:AM),IF(ISNUMBER(AB40),AB40,AC40))</f>
        <v>Djokovic</v>
      </c>
      <c r="AE40">
        <f>INDEX(IF($M40="ATP",'ATP2014'!$AU:$AU,'WTA2014'!$AQ:$AQ),IF(ISNUMBER($AB40),$AB40,$AC40))</f>
        <v>1</v>
      </c>
      <c r="AF40">
        <f>INDEX(IF($M40="ATP",'ATP2014'!$AV:$AV,'WTA2014'!$AR:$AR),IF(ISNUMBER($AB40),$AB40,$AC40))</f>
        <v>7</v>
      </c>
      <c r="AG40">
        <f>INDEX(IF($M40="ATP",'ATP2014'!$AW:$AW,'WTA2014'!$AS:$AS),IF(ISNUMBER($AB40),$AB40,$AC40))</f>
        <v>25</v>
      </c>
      <c r="AH40" t="b">
        <f>INDEX(IF($M40="ATP",'ATP2014'!$AX:$AX,'WTA2014'!$AT:$AT),IF(ISNUMBER($AB40),$AB40,$AC40))</f>
        <v>0</v>
      </c>
      <c r="AI40" t="str">
        <f>INDEX(IF($M40="ATP",'ATP2014'!$AY:$AY,'WTA2014'!$AU:$AU),IF(ISNUMBER($AB40),$AB40,$AC40))</f>
        <v>Kohlschreiber</v>
      </c>
      <c r="AJ40" t="b">
        <f>IF(W40=AD40,TRUE,INDEX(IF($M40="ATP",'ATP2014'!$AZ:$AZ,'WTA2014'!$AV:$AV),IF(ISNUMBER($AB40),$AB40,$AC40)))</f>
        <v>1</v>
      </c>
      <c r="AK40" t="str">
        <f>IF(K40=30,IF($M40="ATP",MATCH($N40&amp;"The Final",'ATP2014'!$BA:$BA,0),MATCH($N40&amp;"The Final",'WTA2014'!$AW:$AW,0)),"N/A")</f>
        <v>N/A</v>
      </c>
      <c r="AL40" t="str">
        <f>IF(K40=30,INDEX(IF(M40="ATP",'ATP2014'!AQ:AQ,'WTA2014'!AM:AM),AK40),"N/A")</f>
        <v>N/A</v>
      </c>
      <c r="AM40" t="str">
        <f t="shared" si="16"/>
        <v>Win</v>
      </c>
      <c r="AN40" s="34">
        <f t="shared" si="24"/>
        <v>2</v>
      </c>
      <c r="AO40" s="35">
        <f t="shared" si="34"/>
        <v>0.72727272727272729</v>
      </c>
      <c r="AP40" s="33">
        <f t="shared" si="18"/>
        <v>0.72727272727272729</v>
      </c>
      <c r="AQ40" s="33">
        <f t="shared" si="26"/>
        <v>36.963239538239542</v>
      </c>
      <c r="AR40" s="1" t="str">
        <f t="shared" si="25"/>
        <v>MAY2014</v>
      </c>
    </row>
    <row r="41" spans="1:44" x14ac:dyDescent="0.25">
      <c r="A41" s="29">
        <v>41773</v>
      </c>
      <c r="B41" s="2" t="s">
        <v>102</v>
      </c>
      <c r="C41" s="23" t="s">
        <v>93</v>
      </c>
      <c r="D41" s="2" t="s">
        <v>103</v>
      </c>
      <c r="E41" s="4" t="s">
        <v>23</v>
      </c>
      <c r="F41" t="str">
        <f t="shared" si="27"/>
        <v>Tomas Berdych v Dmitry Tursunov</v>
      </c>
      <c r="G41" t="str">
        <f t="shared" si="19"/>
        <v>ATP Rome 2014</v>
      </c>
      <c r="H41" t="str">
        <f t="shared" si="35"/>
        <v>Tomas Berdych 2-0 (Set Betting)</v>
      </c>
      <c r="I41">
        <f t="shared" si="21"/>
        <v>19</v>
      </c>
      <c r="J41" t="str">
        <f t="shared" si="22"/>
        <v>Set Betting</v>
      </c>
      <c r="K41">
        <f>VLOOKUP(J41,Mapping!$A$5:$B$18,2,0)</f>
        <v>2</v>
      </c>
      <c r="L41" t="str">
        <f t="shared" si="1"/>
        <v>NO</v>
      </c>
      <c r="M41" t="str">
        <f t="shared" si="2"/>
        <v>ATP</v>
      </c>
      <c r="N41" t="str">
        <f t="shared" si="23"/>
        <v>Rome</v>
      </c>
      <c r="O41">
        <f t="shared" si="31"/>
        <v>6</v>
      </c>
      <c r="P41">
        <f t="shared" si="32"/>
        <v>14</v>
      </c>
      <c r="Q41">
        <f t="shared" si="33"/>
        <v>23</v>
      </c>
      <c r="R41" t="str">
        <f t="shared" si="6"/>
        <v>Berdych</v>
      </c>
      <c r="S41" t="str">
        <f t="shared" si="7"/>
        <v>Tursunov</v>
      </c>
      <c r="T41">
        <f t="shared" si="28"/>
        <v>6</v>
      </c>
      <c r="U41">
        <f t="shared" si="9"/>
        <v>14</v>
      </c>
      <c r="V41">
        <f t="shared" si="29"/>
        <v>19</v>
      </c>
      <c r="W41" t="str">
        <f t="shared" si="11"/>
        <v>Berdych</v>
      </c>
      <c r="X41">
        <f t="shared" si="12"/>
        <v>2</v>
      </c>
      <c r="Y41" t="str">
        <f t="shared" si="13"/>
        <v>N/A</v>
      </c>
      <c r="Z41" t="str">
        <f t="shared" si="14"/>
        <v>N/A</v>
      </c>
      <c r="AA41" t="str">
        <f t="shared" si="30"/>
        <v>RomeBerdychTursunov</v>
      </c>
      <c r="AB41">
        <f>IF($M41="ATP",MATCH($AA41,'ATP2014'!$AS:$AS,0),MATCH($AA41,'WTA2014'!$AO:$AO,0))</f>
        <v>1137</v>
      </c>
      <c r="AC41" t="e">
        <f>IF($M41="ATP",MATCH($AA41,'ATP2014'!AT:AT,0),MATCH($AA41,'WTA2014'!$AP:$AP,0))</f>
        <v>#N/A</v>
      </c>
      <c r="AD41" t="str">
        <f>INDEX(IF(M41="ATP",'ATP2014'!AQ:AQ,'WTA2014'!AM:AM),IF(ISNUMBER(AB41),AB41,AC41))</f>
        <v>Berdych</v>
      </c>
      <c r="AE41">
        <f>INDEX(IF($M41="ATP",'ATP2014'!$AU:$AU,'WTA2014'!$AQ:$AQ),IF(ISNUMBER($AB41),$AB41,$AC41))</f>
        <v>2</v>
      </c>
      <c r="AF41">
        <f>INDEX(IF($M41="ATP",'ATP2014'!$AV:$AV,'WTA2014'!$AR:$AR),IF(ISNUMBER($AB41),$AB41,$AC41))</f>
        <v>5</v>
      </c>
      <c r="AG41">
        <f>INDEX(IF($M41="ATP",'ATP2014'!$AW:$AW,'WTA2014'!$AS:$AS),IF(ISNUMBER($AB41),$AB41,$AC41))</f>
        <v>19</v>
      </c>
      <c r="AH41" t="b">
        <f>INDEX(IF($M41="ATP",'ATP2014'!$AX:$AX,'WTA2014'!$AT:$AT),IF(ISNUMBER($AB41),$AB41,$AC41))</f>
        <v>0</v>
      </c>
      <c r="AI41" t="str">
        <f>INDEX(IF($M41="ATP",'ATP2014'!$AY:$AY,'WTA2014'!$AU:$AU),IF(ISNUMBER($AB41),$AB41,$AC41))</f>
        <v>Berdych</v>
      </c>
      <c r="AJ41" t="b">
        <f>IF(W41=AD41,TRUE,INDEX(IF($M41="ATP",'ATP2014'!$AZ:$AZ,'WTA2014'!$AV:$AV),IF(ISNUMBER($AB41),$AB41,$AC41)))</f>
        <v>1</v>
      </c>
      <c r="AK41" t="str">
        <f>IF(K41=30,IF($M41="ATP",MATCH($N41&amp;"The Final",'ATP2014'!$BA:$BA,0),MATCH($N41&amp;"The Final",'WTA2014'!$AW:$AW,0)),"N/A")</f>
        <v>N/A</v>
      </c>
      <c r="AL41" t="str">
        <f>IF(K41=30,INDEX(IF(M41="ATP",'ATP2014'!AQ:AQ,'WTA2014'!AM:AM),AK41),"N/A")</f>
        <v>N/A</v>
      </c>
      <c r="AM41" t="str">
        <f t="shared" si="16"/>
        <v>Win</v>
      </c>
      <c r="AN41" s="34">
        <f t="shared" si="24"/>
        <v>2</v>
      </c>
      <c r="AO41" s="35">
        <f t="shared" si="34"/>
        <v>0.33333333333333331</v>
      </c>
      <c r="AP41" s="33">
        <f t="shared" si="18"/>
        <v>0.33333333333333331</v>
      </c>
      <c r="AQ41" s="33">
        <f t="shared" si="26"/>
        <v>37.296572871572877</v>
      </c>
      <c r="AR41" s="1" t="str">
        <f t="shared" si="25"/>
        <v>MAY2014</v>
      </c>
    </row>
    <row r="42" spans="1:44" x14ac:dyDescent="0.25">
      <c r="A42" s="29">
        <v>41774</v>
      </c>
      <c r="B42" s="2" t="s">
        <v>104</v>
      </c>
      <c r="C42" s="24" t="s">
        <v>96</v>
      </c>
      <c r="D42" s="2" t="s">
        <v>105</v>
      </c>
      <c r="E42" s="4" t="s">
        <v>70</v>
      </c>
      <c r="F42" t="str">
        <f t="shared" si="27"/>
        <v>Jelena Jankovic v Svetlana Kuznetsova</v>
      </c>
      <c r="G42" t="str">
        <f t="shared" si="19"/>
        <v>WTA Rome 2014</v>
      </c>
      <c r="H42" t="str">
        <f t="shared" si="35"/>
        <v>Jelena Jankovic (Match Winner)</v>
      </c>
      <c r="I42">
        <f t="shared" si="21"/>
        <v>17</v>
      </c>
      <c r="J42" t="str">
        <f t="shared" si="22"/>
        <v>Match Winner</v>
      </c>
      <c r="K42">
        <f>VLOOKUP(J42,Mapping!$A$5:$B$18,2,0)</f>
        <v>1</v>
      </c>
      <c r="L42" t="str">
        <f t="shared" si="1"/>
        <v>NO</v>
      </c>
      <c r="M42" t="str">
        <f t="shared" si="2"/>
        <v>WTA</v>
      </c>
      <c r="N42" t="str">
        <f t="shared" si="23"/>
        <v>Rome</v>
      </c>
      <c r="O42">
        <f t="shared" si="31"/>
        <v>7</v>
      </c>
      <c r="P42">
        <f t="shared" si="32"/>
        <v>16</v>
      </c>
      <c r="Q42">
        <f t="shared" si="33"/>
        <v>27</v>
      </c>
      <c r="R42" t="str">
        <f t="shared" si="6"/>
        <v>Jankovic</v>
      </c>
      <c r="S42" t="str">
        <f t="shared" si="7"/>
        <v>Kuznetsova</v>
      </c>
      <c r="T42">
        <f t="shared" si="28"/>
        <v>7</v>
      </c>
      <c r="U42">
        <f t="shared" si="9"/>
        <v>16</v>
      </c>
      <c r="V42">
        <f t="shared" si="29"/>
        <v>17</v>
      </c>
      <c r="W42" t="str">
        <f t="shared" si="11"/>
        <v>Jankovic</v>
      </c>
      <c r="X42" t="str">
        <f t="shared" si="12"/>
        <v>N/A</v>
      </c>
      <c r="Y42" t="str">
        <f t="shared" si="13"/>
        <v>N/A</v>
      </c>
      <c r="Z42" t="str">
        <f t="shared" si="14"/>
        <v>N/A</v>
      </c>
      <c r="AA42" t="str">
        <f t="shared" si="30"/>
        <v>RomeJankovicKuznetsova</v>
      </c>
      <c r="AB42">
        <f>IF($M42="ATP",MATCH($AA42,'ATP2014'!$AS:$AS,0),MATCH($AA42,'WTA2014'!$AO:$AO,0))</f>
        <v>1073</v>
      </c>
      <c r="AC42" t="e">
        <f>IF($M42="ATP",MATCH($AA42,'ATP2014'!AT:AT,0),MATCH($AA42,'WTA2014'!$AP:$AP,0))</f>
        <v>#N/A</v>
      </c>
      <c r="AD42" t="str">
        <f>INDEX(IF(M42="ATP",'ATP2014'!AQ:AQ,'WTA2014'!AM:AM),IF(ISNUMBER(AB42),AB42,AC42))</f>
        <v>Jankovic</v>
      </c>
      <c r="AE42">
        <f>INDEX(IF($M42="ATP",'ATP2014'!$AU:$AU,'WTA2014'!$AQ:$AQ),IF(ISNUMBER($AB42),$AB42,$AC42))</f>
        <v>1</v>
      </c>
      <c r="AF42">
        <f>INDEX(IF($M42="ATP",'ATP2014'!$AV:$AV,'WTA2014'!$AR:$AR),IF(ISNUMBER($AB42),$AB42,$AC42))</f>
        <v>8</v>
      </c>
      <c r="AG42">
        <f>INDEX(IF($M42="ATP",'ATP2014'!$AW:$AW,'WTA2014'!$AS:$AS),IF(ISNUMBER($AB42),$AB42,$AC42))</f>
        <v>12</v>
      </c>
      <c r="AH42" t="b">
        <f>INDEX(IF($M42="ATP",'ATP2014'!$AX:$AX,'WTA2014'!$AT:$AT),IF(ISNUMBER($AB42),$AB42,$AC42))</f>
        <v>0</v>
      </c>
      <c r="AI42" t="str">
        <f>INDEX(IF($M42="ATP",'ATP2014'!$AY:$AY,'WTA2014'!$AU:$AU),IF(ISNUMBER($AB42),$AB42,$AC42))</f>
        <v>Jankovic</v>
      </c>
      <c r="AJ42" t="b">
        <f>IF(W42=AD42,TRUE,INDEX(IF($M42="ATP",'ATP2014'!$AZ:$AZ,'WTA2014'!$AV:$AV),IF(ISNUMBER($AB42),$AB42,$AC42)))</f>
        <v>1</v>
      </c>
      <c r="AK42" t="str">
        <f>IF(K42=30,IF($M42="ATP",MATCH($N42&amp;"The Final",'ATP2014'!$BA:$BA,0),MATCH($N42&amp;"The Final",'WTA2014'!$AW:$AW,0)),"N/A")</f>
        <v>N/A</v>
      </c>
      <c r="AL42" t="str">
        <f>IF(K42=30,INDEX(IF(M42="ATP",'ATP2014'!AQ:AQ,'WTA2014'!AM:AM),AK42),"N/A")</f>
        <v>N/A</v>
      </c>
      <c r="AM42" t="str">
        <f t="shared" si="16"/>
        <v>Win</v>
      </c>
      <c r="AN42" s="34">
        <f t="shared" si="24"/>
        <v>3</v>
      </c>
      <c r="AO42" s="35">
        <f t="shared" si="34"/>
        <v>0.90909090909090906</v>
      </c>
      <c r="AP42" s="33">
        <f t="shared" si="18"/>
        <v>0.90909090909090906</v>
      </c>
      <c r="AQ42" s="33">
        <f t="shared" si="26"/>
        <v>38.205663780663784</v>
      </c>
      <c r="AR42" s="1" t="str">
        <f t="shared" si="25"/>
        <v>MAY2014</v>
      </c>
    </row>
    <row r="43" spans="1:44" x14ac:dyDescent="0.25">
      <c r="A43" s="29">
        <v>41775</v>
      </c>
      <c r="B43" s="2" t="s">
        <v>106</v>
      </c>
      <c r="C43" s="23" t="s">
        <v>93</v>
      </c>
      <c r="D43" s="2" t="s">
        <v>988</v>
      </c>
      <c r="E43" s="4" t="s">
        <v>180</v>
      </c>
      <c r="F43" t="str">
        <f t="shared" si="27"/>
        <v>Jeremy Chardy v Milos Raonic</v>
      </c>
      <c r="G43" t="str">
        <f t="shared" si="19"/>
        <v>ATP Rome 2014</v>
      </c>
      <c r="H43" t="str">
        <f t="shared" si="35"/>
        <v>Jeremy Chardy +3.5 (Games Handicap)</v>
      </c>
      <c r="I43">
        <f t="shared" si="21"/>
        <v>20</v>
      </c>
      <c r="J43" t="str">
        <f t="shared" si="22"/>
        <v>Games Handicap</v>
      </c>
      <c r="K43">
        <f>VLOOKUP(J43,Mapping!$A$5:$B$18,2,0)</f>
        <v>4</v>
      </c>
      <c r="L43" t="str">
        <f t="shared" si="1"/>
        <v>NO</v>
      </c>
      <c r="M43" t="str">
        <f t="shared" si="2"/>
        <v>ATP</v>
      </c>
      <c r="N43" t="str">
        <f t="shared" si="23"/>
        <v>Rome</v>
      </c>
      <c r="O43">
        <f t="shared" si="31"/>
        <v>7</v>
      </c>
      <c r="P43">
        <f t="shared" si="32"/>
        <v>14</v>
      </c>
      <c r="Q43">
        <f t="shared" si="33"/>
        <v>22</v>
      </c>
      <c r="R43" t="str">
        <f t="shared" si="6"/>
        <v>Chardy</v>
      </c>
      <c r="S43" t="str">
        <f t="shared" si="7"/>
        <v>Raonic</v>
      </c>
      <c r="T43">
        <f t="shared" si="28"/>
        <v>7</v>
      </c>
      <c r="U43">
        <f t="shared" si="9"/>
        <v>14</v>
      </c>
      <c r="V43">
        <f t="shared" si="29"/>
        <v>20</v>
      </c>
      <c r="W43" t="str">
        <f t="shared" si="11"/>
        <v>Chardy</v>
      </c>
      <c r="X43" t="str">
        <f t="shared" si="12"/>
        <v>N/A</v>
      </c>
      <c r="Y43">
        <f t="shared" si="13"/>
        <v>3.5</v>
      </c>
      <c r="Z43" t="str">
        <f t="shared" si="14"/>
        <v>N/A</v>
      </c>
      <c r="AA43" t="str">
        <f t="shared" si="30"/>
        <v>RomeChardyRaonic</v>
      </c>
      <c r="AB43" t="e">
        <f>IF($M43="ATP",MATCH($AA43,'ATP2014'!$AS:$AS,0),MATCH($AA43,'WTA2014'!$AO:$AO,0))</f>
        <v>#N/A</v>
      </c>
      <c r="AC43">
        <f>IF($M43="ATP",MATCH($AA43,'ATP2014'!AT:AT,0),MATCH($AA43,'WTA2014'!$AP:$AP,0))</f>
        <v>1146</v>
      </c>
      <c r="AD43" t="str">
        <f>INDEX(IF(M43="ATP",'ATP2014'!AQ:AQ,'WTA2014'!AM:AM),IF(ISNUMBER(AB43),AB43,AC43))</f>
        <v>Raonic</v>
      </c>
      <c r="AE43">
        <f>INDEX(IF($M43="ATP",'ATP2014'!$AU:$AU,'WTA2014'!$AQ:$AQ),IF(ISNUMBER($AB43),$AB43,$AC43))</f>
        <v>1</v>
      </c>
      <c r="AF43">
        <f>INDEX(IF($M43="ATP",'ATP2014'!$AV:$AV,'WTA2014'!$AR:$AR),IF(ISNUMBER($AB43),$AB43,$AC43))</f>
        <v>5</v>
      </c>
      <c r="AG43">
        <f>INDEX(IF($M43="ATP",'ATP2014'!$AW:$AW,'WTA2014'!$AS:$AS),IF(ISNUMBER($AB43),$AB43,$AC43))</f>
        <v>29</v>
      </c>
      <c r="AH43" t="b">
        <f>INDEX(IF($M43="ATP",'ATP2014'!$AX:$AX,'WTA2014'!$AT:$AT),IF(ISNUMBER($AB43),$AB43,$AC43))</f>
        <v>0</v>
      </c>
      <c r="AI43" t="str">
        <f>INDEX(IF($M43="ATP",'ATP2014'!$AY:$AY,'WTA2014'!$AU:$AU),IF(ISNUMBER($AB43),$AB43,$AC43))</f>
        <v>Raonic</v>
      </c>
      <c r="AJ43" t="b">
        <f>IF(W43=AD43,TRUE,INDEX(IF($M43="ATP",'ATP2014'!$AZ:$AZ,'WTA2014'!$AV:$AV),IF(ISNUMBER($AB43),$AB43,$AC43)))</f>
        <v>1</v>
      </c>
      <c r="AK43" t="str">
        <f>IF(K43=30,IF($M43="ATP",MATCH($N43&amp;"The Final",'ATP2014'!$BA:$BA,0),MATCH($N43&amp;"The Final",'WTA2014'!$AW:$AW,0)),"N/A")</f>
        <v>N/A</v>
      </c>
      <c r="AL43" t="str">
        <f>IF(K43=30,INDEX(IF(M43="ATP",'ATP2014'!AQ:AQ,'WTA2014'!AM:AM),AK43),"N/A")</f>
        <v>N/A</v>
      </c>
      <c r="AM43" t="str">
        <f t="shared" si="16"/>
        <v>Win</v>
      </c>
      <c r="AN43" s="34">
        <f t="shared" si="24"/>
        <v>2</v>
      </c>
      <c r="AO43" s="35">
        <f t="shared" si="34"/>
        <v>0.8</v>
      </c>
      <c r="AP43" s="33">
        <f t="shared" si="18"/>
        <v>0.8</v>
      </c>
      <c r="AQ43" s="33">
        <f t="shared" si="26"/>
        <v>39.005663780663781</v>
      </c>
      <c r="AR43" s="1" t="str">
        <f t="shared" si="25"/>
        <v>MAY2014</v>
      </c>
    </row>
    <row r="44" spans="1:44" x14ac:dyDescent="0.25">
      <c r="A44" s="29">
        <v>41775</v>
      </c>
      <c r="B44" s="2" t="s">
        <v>107</v>
      </c>
      <c r="C44" s="23" t="s">
        <v>93</v>
      </c>
      <c r="D44" s="2" t="s">
        <v>108</v>
      </c>
      <c r="E44" s="4" t="s">
        <v>65</v>
      </c>
      <c r="F44" t="str">
        <f t="shared" si="27"/>
        <v>Tommy Haas v Grigor Dimitrov</v>
      </c>
      <c r="G44" t="str">
        <f t="shared" si="19"/>
        <v>ATP Rome 2014</v>
      </c>
      <c r="H44" t="str">
        <f t="shared" si="35"/>
        <v>Grigor Dimitrov (Match Winner)</v>
      </c>
      <c r="I44">
        <f t="shared" si="21"/>
        <v>17</v>
      </c>
      <c r="J44" t="str">
        <f t="shared" si="22"/>
        <v>Match Winner</v>
      </c>
      <c r="K44">
        <f>VLOOKUP(J44,Mapping!$A$5:$B$18,2,0)</f>
        <v>1</v>
      </c>
      <c r="L44" t="str">
        <f t="shared" si="1"/>
        <v>NO</v>
      </c>
      <c r="M44" t="str">
        <f t="shared" si="2"/>
        <v>ATP</v>
      </c>
      <c r="N44" t="str">
        <f t="shared" si="23"/>
        <v>Rome</v>
      </c>
      <c r="O44">
        <f t="shared" si="31"/>
        <v>6</v>
      </c>
      <c r="P44">
        <f t="shared" si="32"/>
        <v>11</v>
      </c>
      <c r="Q44">
        <f t="shared" si="33"/>
        <v>20</v>
      </c>
      <c r="R44" t="str">
        <f t="shared" si="6"/>
        <v>Haas</v>
      </c>
      <c r="S44" t="str">
        <f t="shared" si="7"/>
        <v>Dimitrov</v>
      </c>
      <c r="T44">
        <f t="shared" si="28"/>
        <v>7</v>
      </c>
      <c r="U44">
        <f t="shared" si="9"/>
        <v>16</v>
      </c>
      <c r="V44">
        <f t="shared" si="29"/>
        <v>17</v>
      </c>
      <c r="W44" t="str">
        <f t="shared" si="11"/>
        <v>Dimitrov</v>
      </c>
      <c r="X44" t="str">
        <f t="shared" si="12"/>
        <v>N/A</v>
      </c>
      <c r="Y44" t="str">
        <f t="shared" si="13"/>
        <v>N/A</v>
      </c>
      <c r="Z44" t="str">
        <f t="shared" si="14"/>
        <v>N/A</v>
      </c>
      <c r="AA44" t="str">
        <f t="shared" si="30"/>
        <v>RomeHaasDimitrov</v>
      </c>
      <c r="AB44" t="e">
        <f>IF($M44="ATP",MATCH($AA44,'ATP2014'!$AS:$AS,0),MATCH($AA44,'WTA2014'!$AO:$AO,0))</f>
        <v>#N/A</v>
      </c>
      <c r="AC44">
        <f>IF($M44="ATP",MATCH($AA44,'ATP2014'!AT:AT,0),MATCH($AA44,'WTA2014'!$AP:$AP,0))</f>
        <v>1147</v>
      </c>
      <c r="AD44" t="str">
        <f>INDEX(IF(M44="ATP",'ATP2014'!AQ:AQ,'WTA2014'!AM:AM),IF(ISNUMBER(AB44),AB44,AC44))</f>
        <v>Dimitrov</v>
      </c>
      <c r="AE44">
        <f>INDEX(IF($M44="ATP",'ATP2014'!$AU:$AU,'WTA2014'!$AQ:$AQ),IF(ISNUMBER($AB44),$AB44,$AC44))</f>
        <v>1</v>
      </c>
      <c r="AF44">
        <f>INDEX(IF($M44="ATP",'ATP2014'!$AV:$AV,'WTA2014'!$AR:$AR),IF(ISNUMBER($AB44),$AB44,$AC44))</f>
        <v>4</v>
      </c>
      <c r="AG44">
        <f>INDEX(IF($M44="ATP",'ATP2014'!$AW:$AW,'WTA2014'!$AS:$AS),IF(ISNUMBER($AB44),$AB44,$AC44))</f>
        <v>8</v>
      </c>
      <c r="AH44" t="b">
        <f>INDEX(IF($M44="ATP",'ATP2014'!$AX:$AX,'WTA2014'!$AT:$AT),IF(ISNUMBER($AB44),$AB44,$AC44))</f>
        <v>0</v>
      </c>
      <c r="AI44" t="str">
        <f>INDEX(IF($M44="ATP",'ATP2014'!$AY:$AY,'WTA2014'!$AU:$AU),IF(ISNUMBER($AB44),$AB44,$AC44))</f>
        <v>Dimitrov</v>
      </c>
      <c r="AJ44" t="b">
        <f>IF(W44=AD44,TRUE,INDEX(IF($M44="ATP",'ATP2014'!$AZ:$AZ,'WTA2014'!$AV:$AV),IF(ISNUMBER($AB44),$AB44,$AC44)))</f>
        <v>1</v>
      </c>
      <c r="AK44" t="str">
        <f>IF(K44=30,IF($M44="ATP",MATCH($N44&amp;"The Final",'ATP2014'!$BA:$BA,0),MATCH($N44&amp;"The Final",'WTA2014'!$AW:$AW,0)),"N/A")</f>
        <v>N/A</v>
      </c>
      <c r="AL44" t="str">
        <f>IF(K44=30,INDEX(IF(M44="ATP",'ATP2014'!AQ:AQ,'WTA2014'!AM:AM),AK44),"N/A")</f>
        <v>N/A</v>
      </c>
      <c r="AM44" t="str">
        <f t="shared" si="16"/>
        <v>Win</v>
      </c>
      <c r="AN44" s="34">
        <f t="shared" si="24"/>
        <v>2</v>
      </c>
      <c r="AO44" s="35">
        <f t="shared" si="34"/>
        <v>0.44444444444444442</v>
      </c>
      <c r="AP44" s="33">
        <f t="shared" si="18"/>
        <v>0.44444444444444442</v>
      </c>
      <c r="AQ44" s="33">
        <f t="shared" si="26"/>
        <v>39.450108225108224</v>
      </c>
      <c r="AR44" s="1" t="str">
        <f t="shared" si="25"/>
        <v>MAY2014</v>
      </c>
    </row>
    <row r="45" spans="1:44" x14ac:dyDescent="0.25">
      <c r="A45" s="29">
        <v>41775</v>
      </c>
      <c r="B45" s="2" t="s">
        <v>109</v>
      </c>
      <c r="C45" s="23" t="s">
        <v>93</v>
      </c>
      <c r="D45" s="2" t="s">
        <v>110</v>
      </c>
      <c r="E45" s="4" t="s">
        <v>181</v>
      </c>
      <c r="F45" t="str">
        <f t="shared" si="27"/>
        <v>David Ferrer v Novak Djokovic</v>
      </c>
      <c r="G45" t="str">
        <f t="shared" si="19"/>
        <v>ATP Rome 2014</v>
      </c>
      <c r="H45" t="str">
        <f t="shared" si="35"/>
        <v>Novak Djokovic 2-1 (Set Betting)</v>
      </c>
      <c r="I45">
        <f t="shared" si="21"/>
        <v>20</v>
      </c>
      <c r="J45" t="str">
        <f t="shared" si="22"/>
        <v>Set Betting</v>
      </c>
      <c r="K45">
        <f>VLOOKUP(J45,Mapping!$A$5:$B$18,2,0)</f>
        <v>2</v>
      </c>
      <c r="L45" t="str">
        <f t="shared" si="1"/>
        <v>NO</v>
      </c>
      <c r="M45" t="str">
        <f t="shared" si="2"/>
        <v>ATP</v>
      </c>
      <c r="N45" t="str">
        <f t="shared" si="23"/>
        <v>Rome</v>
      </c>
      <c r="O45">
        <f t="shared" si="31"/>
        <v>6</v>
      </c>
      <c r="P45">
        <f t="shared" si="32"/>
        <v>13</v>
      </c>
      <c r="Q45">
        <f t="shared" si="33"/>
        <v>21</v>
      </c>
      <c r="R45" t="str">
        <f t="shared" si="6"/>
        <v>Ferrer</v>
      </c>
      <c r="S45" t="str">
        <f t="shared" si="7"/>
        <v>Djokovic</v>
      </c>
      <c r="T45">
        <f t="shared" si="28"/>
        <v>6</v>
      </c>
      <c r="U45">
        <f t="shared" si="9"/>
        <v>15</v>
      </c>
      <c r="V45">
        <f t="shared" si="29"/>
        <v>20</v>
      </c>
      <c r="W45" t="str">
        <f t="shared" si="11"/>
        <v>Djokovic</v>
      </c>
      <c r="X45">
        <f t="shared" si="12"/>
        <v>1</v>
      </c>
      <c r="Y45" t="str">
        <f t="shared" si="13"/>
        <v>N/A</v>
      </c>
      <c r="Z45" t="str">
        <f t="shared" si="14"/>
        <v>N/A</v>
      </c>
      <c r="AA45" t="str">
        <f t="shared" si="30"/>
        <v>RomeFerrerDjokovic</v>
      </c>
      <c r="AB45" t="e">
        <f>IF($M45="ATP",MATCH($AA45,'ATP2014'!$AS:$AS,0),MATCH($AA45,'WTA2014'!$AO:$AO,0))</f>
        <v>#N/A</v>
      </c>
      <c r="AC45">
        <f>IF($M45="ATP",MATCH($AA45,'ATP2014'!AT:AT,0),MATCH($AA45,'WTA2014'!$AP:$AP,0))</f>
        <v>1148</v>
      </c>
      <c r="AD45" t="str">
        <f>INDEX(IF(M45="ATP",'ATP2014'!AQ:AQ,'WTA2014'!AM:AM),IF(ISNUMBER(AB45),AB45,AC45))</f>
        <v>Djokovic</v>
      </c>
      <c r="AE45">
        <f>INDEX(IF($M45="ATP",'ATP2014'!$AU:$AU,'WTA2014'!$AQ:$AQ),IF(ISNUMBER($AB45),$AB45,$AC45))</f>
        <v>1</v>
      </c>
      <c r="AF45">
        <f>INDEX(IF($M45="ATP",'ATP2014'!$AV:$AV,'WTA2014'!$AR:$AR),IF(ISNUMBER($AB45),$AB45,$AC45))</f>
        <v>3</v>
      </c>
      <c r="AG45">
        <f>INDEX(IF($M45="ATP",'ATP2014'!$AW:$AW,'WTA2014'!$AS:$AS),IF(ISNUMBER($AB45),$AB45,$AC45))</f>
        <v>31</v>
      </c>
      <c r="AH45" t="b">
        <f>INDEX(IF($M45="ATP",'ATP2014'!$AX:$AX,'WTA2014'!$AT:$AT),IF(ISNUMBER($AB45),$AB45,$AC45))</f>
        <v>0</v>
      </c>
      <c r="AI45" t="str">
        <f>INDEX(IF($M45="ATP",'ATP2014'!$AY:$AY,'WTA2014'!$AU:$AU),IF(ISNUMBER($AB45),$AB45,$AC45))</f>
        <v>Djokovic</v>
      </c>
      <c r="AJ45" t="b">
        <f>IF(W45=AD45,TRUE,INDEX(IF($M45="ATP",'ATP2014'!$AZ:$AZ,'WTA2014'!$AV:$AV),IF(ISNUMBER($AB45),$AB45,$AC45)))</f>
        <v>1</v>
      </c>
      <c r="AK45" t="str">
        <f>IF(K45=30,IF($M45="ATP",MATCH($N45&amp;"The Final",'ATP2014'!$BA:$BA,0),MATCH($N45&amp;"The Final",'WTA2014'!$AW:$AW,0)),"N/A")</f>
        <v>N/A</v>
      </c>
      <c r="AL45" t="str">
        <f>IF(K45=30,INDEX(IF(M45="ATP",'ATP2014'!AQ:AQ,'WTA2014'!AM:AM),AK45),"N/A")</f>
        <v>N/A</v>
      </c>
      <c r="AM45" t="str">
        <f t="shared" si="16"/>
        <v>Win</v>
      </c>
      <c r="AN45" s="34">
        <f t="shared" si="24"/>
        <v>3</v>
      </c>
      <c r="AO45" s="35">
        <f t="shared" si="34"/>
        <v>2.8</v>
      </c>
      <c r="AP45" s="33">
        <f t="shared" si="18"/>
        <v>2.8</v>
      </c>
      <c r="AQ45" s="33">
        <f t="shared" si="26"/>
        <v>42.250108225108221</v>
      </c>
      <c r="AR45" s="1" t="str">
        <f t="shared" si="25"/>
        <v>MAY2014</v>
      </c>
    </row>
    <row r="46" spans="1:44" x14ac:dyDescent="0.25">
      <c r="A46" s="29">
        <v>41775</v>
      </c>
      <c r="B46" s="2" t="s">
        <v>111</v>
      </c>
      <c r="C46" s="23" t="s">
        <v>93</v>
      </c>
      <c r="D46" s="22" t="s">
        <v>1005</v>
      </c>
      <c r="E46" s="4" t="s">
        <v>182</v>
      </c>
      <c r="F46" t="str">
        <f t="shared" si="27"/>
        <v>Rafael Nadal v Andy Murray</v>
      </c>
      <c r="G46" t="str">
        <f t="shared" si="19"/>
        <v>ATP Rome 2014</v>
      </c>
      <c r="H46" t="str">
        <f t="shared" si="35"/>
        <v>Andy Murray (To Win a Set Yes)</v>
      </c>
      <c r="I46">
        <f t="shared" si="21"/>
        <v>13</v>
      </c>
      <c r="J46" t="str">
        <f t="shared" si="22"/>
        <v>To Win a Set Yes</v>
      </c>
      <c r="K46">
        <f>VLOOKUP(J46,Mapping!$A$5:$B$18,2,0)</f>
        <v>11</v>
      </c>
      <c r="L46" t="str">
        <f t="shared" si="1"/>
        <v>NO</v>
      </c>
      <c r="M46" t="str">
        <f t="shared" si="2"/>
        <v>ATP</v>
      </c>
      <c r="N46" t="str">
        <f t="shared" si="23"/>
        <v>Rome</v>
      </c>
      <c r="O46">
        <f t="shared" si="31"/>
        <v>7</v>
      </c>
      <c r="P46">
        <f t="shared" si="32"/>
        <v>13</v>
      </c>
      <c r="Q46">
        <f t="shared" si="33"/>
        <v>20</v>
      </c>
      <c r="R46" t="str">
        <f t="shared" si="6"/>
        <v>Nadal</v>
      </c>
      <c r="S46" t="str">
        <f t="shared" si="7"/>
        <v>Murray</v>
      </c>
      <c r="T46">
        <f t="shared" si="28"/>
        <v>5</v>
      </c>
      <c r="U46">
        <f t="shared" si="9"/>
        <v>12</v>
      </c>
      <c r="V46">
        <f t="shared" si="29"/>
        <v>13</v>
      </c>
      <c r="W46" t="str">
        <f t="shared" si="11"/>
        <v>Murray</v>
      </c>
      <c r="X46" t="str">
        <f t="shared" si="12"/>
        <v>N/A</v>
      </c>
      <c r="Y46" t="str">
        <f t="shared" si="13"/>
        <v>N/A</v>
      </c>
      <c r="Z46" t="str">
        <f t="shared" si="14"/>
        <v>N/A</v>
      </c>
      <c r="AA46" t="str">
        <f t="shared" si="30"/>
        <v>RomeNadalMurray</v>
      </c>
      <c r="AB46">
        <f>IF($M46="ATP",MATCH($AA46,'ATP2014'!$AS:$AS,0),MATCH($AA46,'WTA2014'!$AO:$AO,0))</f>
        <v>1149</v>
      </c>
      <c r="AC46" t="e">
        <f>IF($M46="ATP",MATCH($AA46,'ATP2014'!AT:AT,0),MATCH($AA46,'WTA2014'!$AP:$AP,0))</f>
        <v>#N/A</v>
      </c>
      <c r="AD46" t="str">
        <f>INDEX(IF(M46="ATP",'ATP2014'!AQ:AQ,'WTA2014'!AM:AM),IF(ISNUMBER(AB46),AB46,AC46))</f>
        <v>Nadal</v>
      </c>
      <c r="AE46">
        <f>INDEX(IF($M46="ATP",'ATP2014'!$AU:$AU,'WTA2014'!$AQ:$AQ),IF(ISNUMBER($AB46),$AB46,$AC46))</f>
        <v>1</v>
      </c>
      <c r="AF46">
        <f>INDEX(IF($M46="ATP",'ATP2014'!$AV:$AV,'WTA2014'!$AR:$AR),IF(ISNUMBER($AB46),$AB46,$AC46))</f>
        <v>0</v>
      </c>
      <c r="AG46">
        <f>INDEX(IF($M46="ATP",'ATP2014'!$AW:$AW,'WTA2014'!$AS:$AS),IF(ISNUMBER($AB46),$AB46,$AC46))</f>
        <v>28</v>
      </c>
      <c r="AH46" t="b">
        <f>INDEX(IF($M46="ATP",'ATP2014'!$AX:$AX,'WTA2014'!$AT:$AT),IF(ISNUMBER($AB46),$AB46,$AC46))</f>
        <v>0</v>
      </c>
      <c r="AI46" t="str">
        <f>INDEX(IF($M46="ATP",'ATP2014'!$AY:$AY,'WTA2014'!$AU:$AU),IF(ISNUMBER($AB46),$AB46,$AC46))</f>
        <v>Murray</v>
      </c>
      <c r="AJ46" t="b">
        <f>IF(W46=AD46,TRUE,INDEX(IF($M46="ATP",'ATP2014'!$AZ:$AZ,'WTA2014'!$AV:$AV),IF(ISNUMBER($AB46),$AB46,$AC46)))</f>
        <v>1</v>
      </c>
      <c r="AK46" t="str">
        <f>IF(K46=30,IF($M46="ATP",MATCH($N46&amp;"The Final",'ATP2014'!$BA:$BA,0),MATCH($N46&amp;"The Final",'WTA2014'!$AW:$AW,0)),"N/A")</f>
        <v>N/A</v>
      </c>
      <c r="AL46" t="str">
        <f>IF(K46=30,INDEX(IF(M46="ATP",'ATP2014'!AQ:AQ,'WTA2014'!AM:AM),AK46),"N/A")</f>
        <v>N/A</v>
      </c>
      <c r="AM46" t="str">
        <f t="shared" si="16"/>
        <v>Win</v>
      </c>
      <c r="AN46" s="34">
        <f t="shared" si="24"/>
        <v>2</v>
      </c>
      <c r="AO46" s="35">
        <f t="shared" si="34"/>
        <v>1.5</v>
      </c>
      <c r="AP46" s="33">
        <f t="shared" si="18"/>
        <v>1.5</v>
      </c>
      <c r="AQ46" s="33">
        <f t="shared" si="26"/>
        <v>43.750108225108221</v>
      </c>
      <c r="AR46" s="1" t="str">
        <f t="shared" si="25"/>
        <v>MAY2014</v>
      </c>
    </row>
    <row r="47" spans="1:44" x14ac:dyDescent="0.25">
      <c r="A47" s="29">
        <v>41775</v>
      </c>
      <c r="B47" s="22" t="s">
        <v>1068</v>
      </c>
      <c r="C47" s="24" t="s">
        <v>96</v>
      </c>
      <c r="D47" s="2" t="s">
        <v>989</v>
      </c>
      <c r="E47" s="4" t="s">
        <v>70</v>
      </c>
      <c r="F47" t="str">
        <f t="shared" si="27"/>
        <v>Carla Suarez v Ana Ivanovic</v>
      </c>
      <c r="G47" t="str">
        <f t="shared" si="19"/>
        <v>WTA Rome 2014</v>
      </c>
      <c r="H47" t="str">
        <f t="shared" si="35"/>
        <v>Ana Ivanovic -3.5 (Games Handicap)</v>
      </c>
      <c r="I47">
        <f t="shared" si="21"/>
        <v>19</v>
      </c>
      <c r="J47" t="str">
        <f t="shared" si="22"/>
        <v>Games Handicap</v>
      </c>
      <c r="K47">
        <f>VLOOKUP(J47,Mapping!$A$5:$B$18,2,0)</f>
        <v>4</v>
      </c>
      <c r="L47" t="str">
        <f t="shared" si="1"/>
        <v>NO</v>
      </c>
      <c r="M47" t="str">
        <f t="shared" si="2"/>
        <v>WTA</v>
      </c>
      <c r="N47" t="str">
        <f t="shared" si="23"/>
        <v>Rome</v>
      </c>
      <c r="O47">
        <f t="shared" si="31"/>
        <v>6</v>
      </c>
      <c r="P47">
        <f t="shared" si="32"/>
        <v>13</v>
      </c>
      <c r="Q47">
        <f t="shared" si="33"/>
        <v>19</v>
      </c>
      <c r="R47" t="str">
        <f t="shared" si="6"/>
        <v>Suarez</v>
      </c>
      <c r="S47" t="str">
        <f t="shared" si="7"/>
        <v>Ivanovic</v>
      </c>
      <c r="T47">
        <f t="shared" si="28"/>
        <v>4</v>
      </c>
      <c r="U47">
        <f t="shared" si="9"/>
        <v>13</v>
      </c>
      <c r="V47">
        <f t="shared" si="29"/>
        <v>19</v>
      </c>
      <c r="W47" t="str">
        <f t="shared" si="11"/>
        <v>Ivanovic</v>
      </c>
      <c r="X47" t="str">
        <f t="shared" si="12"/>
        <v>N/A</v>
      </c>
      <c r="Y47">
        <f t="shared" si="13"/>
        <v>-3.5</v>
      </c>
      <c r="Z47" t="str">
        <f t="shared" si="14"/>
        <v>N/A</v>
      </c>
      <c r="AA47" t="str">
        <f t="shared" si="30"/>
        <v>RomeSuarezIvanovic</v>
      </c>
      <c r="AB47" t="e">
        <f>IF($M47="ATP",MATCH($AA47,'ATP2014'!$AS:$AS,0),MATCH($AA47,'WTA2014'!$AO:$AO,0))</f>
        <v>#N/A</v>
      </c>
      <c r="AC47">
        <f>IF($M47="ATP",MATCH($AA47,'ATP2014'!AT:AT,0),MATCH($AA47,'WTA2014'!$AP:$AP,0))</f>
        <v>1083</v>
      </c>
      <c r="AD47" t="str">
        <f>INDEX(IF(M47="ATP",'ATP2014'!AQ:AQ,'WTA2014'!AM:AM),IF(ISNUMBER(AB47),AB47,AC47))</f>
        <v>Ivanovic</v>
      </c>
      <c r="AE47">
        <f>INDEX(IF($M47="ATP",'ATP2014'!$AU:$AU,'WTA2014'!$AQ:$AQ),IF(ISNUMBER($AB47),$AB47,$AC47))</f>
        <v>1</v>
      </c>
      <c r="AF47">
        <f>INDEX(IF($M47="ATP",'ATP2014'!$AV:$AV,'WTA2014'!$AR:$AR),IF(ISNUMBER($AB47),$AB47,$AC47))</f>
        <v>1</v>
      </c>
      <c r="AG47">
        <f>INDEX(IF($M47="ATP",'ATP2014'!$AW:$AW,'WTA2014'!$AS:$AS),IF(ISNUMBER($AB47),$AB47,$AC47))</f>
        <v>29</v>
      </c>
      <c r="AH47" t="b">
        <f>INDEX(IF($M47="ATP",'ATP2014'!$AX:$AX,'WTA2014'!$AT:$AT),IF(ISNUMBER($AB47),$AB47,$AC47))</f>
        <v>0</v>
      </c>
      <c r="AI47" t="str">
        <f>INDEX(IF($M47="ATP",'ATP2014'!$AY:$AY,'WTA2014'!$AU:$AU),IF(ISNUMBER($AB47),$AB47,$AC47))</f>
        <v>Ivanovic</v>
      </c>
      <c r="AJ47" t="b">
        <f>IF(W47=AD47,TRUE,INDEX(IF($M47="ATP",'ATP2014'!$AZ:$AZ,'WTA2014'!$AV:$AV),IF(ISNUMBER($AB47),$AB47,$AC47)))</f>
        <v>1</v>
      </c>
      <c r="AK47" t="str">
        <f>IF(K47=30,IF($M47="ATP",MATCH($N47&amp;"The Final",'ATP2014'!$BA:$BA,0),MATCH($N47&amp;"The Final",'WTA2014'!$AW:$AW,0)),"N/A")</f>
        <v>N/A</v>
      </c>
      <c r="AL47" t="str">
        <f>IF(K47=30,INDEX(IF(M47="ATP",'ATP2014'!AQ:AQ,'WTA2014'!AM:AM),AK47),"N/A")</f>
        <v>N/A</v>
      </c>
      <c r="AM47" t="str">
        <f t="shared" si="16"/>
        <v>Loss</v>
      </c>
      <c r="AN47" s="34">
        <f t="shared" si="24"/>
        <v>3</v>
      </c>
      <c r="AO47" s="35">
        <f t="shared" si="34"/>
        <v>0.90909090909090906</v>
      </c>
      <c r="AP47" s="33">
        <f t="shared" si="18"/>
        <v>-1</v>
      </c>
      <c r="AQ47" s="33">
        <f t="shared" si="26"/>
        <v>42.750108225108221</v>
      </c>
      <c r="AR47" s="1" t="str">
        <f t="shared" si="25"/>
        <v>MAY2014</v>
      </c>
    </row>
    <row r="48" spans="1:44" x14ac:dyDescent="0.25">
      <c r="A48" s="29">
        <v>41776</v>
      </c>
      <c r="B48" s="2" t="s">
        <v>112</v>
      </c>
      <c r="C48" s="24" t="s">
        <v>96</v>
      </c>
      <c r="D48" s="2" t="s">
        <v>113</v>
      </c>
      <c r="E48" s="4" t="s">
        <v>183</v>
      </c>
      <c r="F48" t="str">
        <f t="shared" si="27"/>
        <v>Serena Williams v Sara Errani</v>
      </c>
      <c r="G48" t="str">
        <f t="shared" si="19"/>
        <v>WTA Rome 2014</v>
      </c>
      <c r="H48" t="str">
        <f t="shared" si="35"/>
        <v>Serena Williams 2-0 (Set Betting)</v>
      </c>
      <c r="I48">
        <f t="shared" si="21"/>
        <v>21</v>
      </c>
      <c r="J48" t="str">
        <f t="shared" si="22"/>
        <v>Set Betting</v>
      </c>
      <c r="K48">
        <f>VLOOKUP(J48,Mapping!$A$5:$B$18,2,0)</f>
        <v>2</v>
      </c>
      <c r="L48" t="str">
        <f t="shared" si="1"/>
        <v>NO</v>
      </c>
      <c r="M48" t="str">
        <f t="shared" si="2"/>
        <v>WTA</v>
      </c>
      <c r="N48" t="str">
        <f t="shared" si="23"/>
        <v>Rome</v>
      </c>
      <c r="O48">
        <f t="shared" si="31"/>
        <v>7</v>
      </c>
      <c r="P48">
        <f t="shared" si="32"/>
        <v>16</v>
      </c>
      <c r="Q48">
        <f t="shared" si="33"/>
        <v>23</v>
      </c>
      <c r="R48" t="str">
        <f t="shared" si="6"/>
        <v>Williams</v>
      </c>
      <c r="S48" t="str">
        <f t="shared" si="7"/>
        <v>Errani</v>
      </c>
      <c r="T48">
        <f t="shared" si="28"/>
        <v>7</v>
      </c>
      <c r="U48">
        <f t="shared" si="9"/>
        <v>16</v>
      </c>
      <c r="V48">
        <f t="shared" si="29"/>
        <v>21</v>
      </c>
      <c r="W48" t="str">
        <f t="shared" si="11"/>
        <v>Williams</v>
      </c>
      <c r="X48">
        <f t="shared" si="12"/>
        <v>2</v>
      </c>
      <c r="Y48" t="str">
        <f t="shared" si="13"/>
        <v>N/A</v>
      </c>
      <c r="Z48" t="str">
        <f t="shared" si="14"/>
        <v>N/A</v>
      </c>
      <c r="AA48" t="str">
        <f t="shared" si="30"/>
        <v>RomeWilliamsErrani</v>
      </c>
      <c r="AB48">
        <f>IF($M48="ATP",MATCH($AA48,'ATP2014'!$AS:$AS,0),MATCH($AA48,'WTA2014'!$AO:$AO,0))</f>
        <v>1088</v>
      </c>
      <c r="AC48" t="e">
        <f>IF($M48="ATP",MATCH($AA48,'ATP2014'!AT:AT,0),MATCH($AA48,'WTA2014'!$AP:$AP,0))</f>
        <v>#N/A</v>
      </c>
      <c r="AD48" t="str">
        <f>INDEX(IF(M48="ATP",'ATP2014'!AQ:AQ,'WTA2014'!AM:AM),IF(ISNUMBER(AB48),AB48,AC48))</f>
        <v>Williams</v>
      </c>
      <c r="AE48">
        <f>INDEX(IF($M48="ATP",'ATP2014'!$AU:$AU,'WTA2014'!$AQ:$AQ),IF(ISNUMBER($AB48),$AB48,$AC48))</f>
        <v>2</v>
      </c>
      <c r="AF48">
        <f>INDEX(IF($M48="ATP",'ATP2014'!$AV:$AV,'WTA2014'!$AR:$AR),IF(ISNUMBER($AB48),$AB48,$AC48))</f>
        <v>9</v>
      </c>
      <c r="AG48">
        <f>INDEX(IF($M48="ATP",'ATP2014'!$AW:$AW,'WTA2014'!$AS:$AS),IF(ISNUMBER($AB48),$AB48,$AC48))</f>
        <v>15</v>
      </c>
      <c r="AH48" t="b">
        <f>INDEX(IF($M48="ATP",'ATP2014'!$AX:$AX,'WTA2014'!$AT:$AT),IF(ISNUMBER($AB48),$AB48,$AC48))</f>
        <v>0</v>
      </c>
      <c r="AI48" t="str">
        <f>INDEX(IF($M48="ATP",'ATP2014'!$AY:$AY,'WTA2014'!$AU:$AU),IF(ISNUMBER($AB48),$AB48,$AC48))</f>
        <v>Williams</v>
      </c>
      <c r="AJ48" t="b">
        <f>IF(W48=AD48,TRUE,INDEX(IF($M48="ATP",'ATP2014'!$AZ:$AZ,'WTA2014'!$AV:$AV),IF(ISNUMBER($AB48),$AB48,$AC48)))</f>
        <v>1</v>
      </c>
      <c r="AK48" t="str">
        <f>IF(K48=30,IF($M48="ATP",MATCH($N48&amp;"The Final",'ATP2014'!$BA:$BA,0),MATCH($N48&amp;"The Final",'WTA2014'!$AW:$AW,0)),"N/A")</f>
        <v>N/A</v>
      </c>
      <c r="AL48" t="str">
        <f>IF(K48=30,INDEX(IF(M48="ATP",'ATP2014'!AQ:AQ,'WTA2014'!AM:AM),AK48),"N/A")</f>
        <v>N/A</v>
      </c>
      <c r="AM48" t="str">
        <f t="shared" si="16"/>
        <v>Win</v>
      </c>
      <c r="AN48" s="34">
        <f t="shared" si="24"/>
        <v>2</v>
      </c>
      <c r="AO48" s="35">
        <f t="shared" si="34"/>
        <v>0.36363636363636365</v>
      </c>
      <c r="AP48" s="33">
        <f t="shared" si="18"/>
        <v>0.36363636363636365</v>
      </c>
      <c r="AQ48" s="33">
        <f t="shared" si="26"/>
        <v>43.113744588744588</v>
      </c>
      <c r="AR48" s="1" t="str">
        <f t="shared" si="25"/>
        <v>MAY2014</v>
      </c>
    </row>
    <row r="49" spans="1:44" x14ac:dyDescent="0.25">
      <c r="A49" s="29">
        <v>41777</v>
      </c>
      <c r="B49" s="2" t="s">
        <v>114</v>
      </c>
      <c r="C49" s="23" t="s">
        <v>93</v>
      </c>
      <c r="D49" s="2" t="s">
        <v>28</v>
      </c>
      <c r="E49" s="4" t="s">
        <v>94</v>
      </c>
      <c r="F49" t="str">
        <f t="shared" si="27"/>
        <v>Rafael Nadal v Novak Djokovic</v>
      </c>
      <c r="G49" t="str">
        <f t="shared" si="19"/>
        <v>ATP Rome 2014</v>
      </c>
      <c r="H49" t="str">
        <f t="shared" si="35"/>
        <v>Novak Djokovic (Match Winner)</v>
      </c>
      <c r="I49">
        <f t="shared" si="21"/>
        <v>16</v>
      </c>
      <c r="J49" t="str">
        <f t="shared" si="22"/>
        <v>Match Winner</v>
      </c>
      <c r="K49">
        <f>VLOOKUP(J49,Mapping!$A$5:$B$18,2,0)</f>
        <v>1</v>
      </c>
      <c r="L49" t="str">
        <f t="shared" si="1"/>
        <v>NO</v>
      </c>
      <c r="M49" t="str">
        <f t="shared" si="2"/>
        <v>ATP</v>
      </c>
      <c r="N49" t="str">
        <f t="shared" si="23"/>
        <v>Rome</v>
      </c>
      <c r="O49">
        <f t="shared" si="31"/>
        <v>7</v>
      </c>
      <c r="P49">
        <f t="shared" si="32"/>
        <v>13</v>
      </c>
      <c r="Q49">
        <f t="shared" si="33"/>
        <v>21</v>
      </c>
      <c r="R49" t="str">
        <f t="shared" si="6"/>
        <v>Nadal</v>
      </c>
      <c r="S49" t="str">
        <f t="shared" si="7"/>
        <v>Djokovic</v>
      </c>
      <c r="T49">
        <f t="shared" si="28"/>
        <v>6</v>
      </c>
      <c r="U49">
        <f t="shared" si="9"/>
        <v>15</v>
      </c>
      <c r="V49">
        <f t="shared" si="29"/>
        <v>16</v>
      </c>
      <c r="W49" t="str">
        <f t="shared" si="11"/>
        <v>Djokovic</v>
      </c>
      <c r="X49" t="str">
        <f t="shared" si="12"/>
        <v>N/A</v>
      </c>
      <c r="Y49" t="str">
        <f t="shared" si="13"/>
        <v>N/A</v>
      </c>
      <c r="Z49" t="str">
        <f t="shared" si="14"/>
        <v>N/A</v>
      </c>
      <c r="AA49" t="str">
        <f t="shared" si="30"/>
        <v>RomeNadalDjokovic</v>
      </c>
      <c r="AB49" t="e">
        <f>IF($M49="ATP",MATCH($AA49,'ATP2014'!$AS:$AS,0),MATCH($AA49,'WTA2014'!$AO:$AO,0))</f>
        <v>#N/A</v>
      </c>
      <c r="AC49">
        <f>IF($M49="ATP",MATCH($AA49,'ATP2014'!AT:AT,0),MATCH($AA49,'WTA2014'!$AP:$AP,0))</f>
        <v>1152</v>
      </c>
      <c r="AD49" t="str">
        <f>INDEX(IF(M49="ATP",'ATP2014'!AQ:AQ,'WTA2014'!AM:AM),IF(ISNUMBER(AB49),AB49,AC49))</f>
        <v>Djokovic</v>
      </c>
      <c r="AE49">
        <f>INDEX(IF($M49="ATP",'ATP2014'!$AU:$AU,'WTA2014'!$AQ:$AQ),IF(ISNUMBER($AB49),$AB49,$AC49))</f>
        <v>1</v>
      </c>
      <c r="AF49">
        <f>INDEX(IF($M49="ATP",'ATP2014'!$AV:$AV,'WTA2014'!$AR:$AR),IF(ISNUMBER($AB49),$AB49,$AC49))</f>
        <v>4</v>
      </c>
      <c r="AG49">
        <f>INDEX(IF($M49="ATP",'ATP2014'!$AW:$AW,'WTA2014'!$AS:$AS),IF(ISNUMBER($AB49),$AB49,$AC49))</f>
        <v>28</v>
      </c>
      <c r="AH49" t="b">
        <f>INDEX(IF($M49="ATP",'ATP2014'!$AX:$AX,'WTA2014'!$AT:$AT),IF(ISNUMBER($AB49),$AB49,$AC49))</f>
        <v>0</v>
      </c>
      <c r="AI49" t="str">
        <f>INDEX(IF($M49="ATP",'ATP2014'!$AY:$AY,'WTA2014'!$AU:$AU),IF(ISNUMBER($AB49),$AB49,$AC49))</f>
        <v>Nadal</v>
      </c>
      <c r="AJ49" t="b">
        <f>IF(W49=AD49,TRUE,INDEX(IF($M49="ATP",'ATP2014'!$AZ:$AZ,'WTA2014'!$AV:$AV),IF(ISNUMBER($AB49),$AB49,$AC49)))</f>
        <v>1</v>
      </c>
      <c r="AK49" t="str">
        <f>IF(K49=30,IF($M49="ATP",MATCH($N49&amp;"The Final",'ATP2014'!$BA:$BA,0),MATCH($N49&amp;"The Final",'WTA2014'!$AW:$AW,0)),"N/A")</f>
        <v>N/A</v>
      </c>
      <c r="AL49" t="str">
        <f>IF(K49=30,INDEX(IF(M49="ATP",'ATP2014'!AQ:AQ,'WTA2014'!AM:AM),AK49),"N/A")</f>
        <v>N/A</v>
      </c>
      <c r="AM49" t="str">
        <f t="shared" si="16"/>
        <v>Win</v>
      </c>
      <c r="AN49" s="34">
        <f t="shared" si="24"/>
        <v>3</v>
      </c>
      <c r="AO49" s="35">
        <f t="shared" si="34"/>
        <v>1.3</v>
      </c>
      <c r="AP49" s="33">
        <f t="shared" si="18"/>
        <v>1.3</v>
      </c>
      <c r="AQ49" s="33">
        <f t="shared" si="26"/>
        <v>44.413744588744585</v>
      </c>
      <c r="AR49" s="1" t="str">
        <f t="shared" si="25"/>
        <v>MAY2014</v>
      </c>
    </row>
    <row r="50" spans="1:44" x14ac:dyDescent="0.25">
      <c r="A50" s="29">
        <v>41778</v>
      </c>
      <c r="B50" s="2" t="s">
        <v>4</v>
      </c>
      <c r="C50" s="23" t="s">
        <v>115</v>
      </c>
      <c r="D50" s="2" t="s">
        <v>116</v>
      </c>
      <c r="E50" s="4" t="s">
        <v>46</v>
      </c>
      <c r="F50" t="str">
        <f t="shared" si="27"/>
        <v>N/A</v>
      </c>
      <c r="G50" t="str">
        <f t="shared" si="19"/>
        <v>ATP Dusseldorf 2014</v>
      </c>
      <c r="H50" t="str">
        <f t="shared" si="35"/>
        <v>Philipp Kohlscreiber (Outright Winner)</v>
      </c>
      <c r="I50">
        <f t="shared" si="21"/>
        <v>22</v>
      </c>
      <c r="J50" t="str">
        <f t="shared" si="22"/>
        <v>Outright Winner</v>
      </c>
      <c r="K50">
        <f>VLOOKUP(J50,Mapping!$A$5:$B$18,2,0)</f>
        <v>30</v>
      </c>
      <c r="L50" t="str">
        <f t="shared" si="1"/>
        <v>NO</v>
      </c>
      <c r="M50" t="str">
        <f t="shared" si="2"/>
        <v>ATP</v>
      </c>
      <c r="N50" t="str">
        <f t="shared" si="23"/>
        <v>Dusseldorf</v>
      </c>
      <c r="O50">
        <f t="shared" si="31"/>
        <v>8</v>
      </c>
      <c r="P50">
        <f t="shared" si="32"/>
        <v>22</v>
      </c>
      <c r="Q50">
        <f t="shared" si="33"/>
        <v>8</v>
      </c>
      <c r="R50" t="str">
        <f t="shared" si="6"/>
        <v xml:space="preserve">Kohlscreiber </v>
      </c>
      <c r="S50" t="str">
        <f t="shared" si="7"/>
        <v/>
      </c>
      <c r="T50">
        <f t="shared" si="28"/>
        <v>8</v>
      </c>
      <c r="U50">
        <f t="shared" si="9"/>
        <v>21</v>
      </c>
      <c r="V50">
        <f t="shared" si="29"/>
        <v>22</v>
      </c>
      <c r="W50" t="str">
        <f t="shared" si="11"/>
        <v>Kohlscreiber</v>
      </c>
      <c r="X50" t="str">
        <f t="shared" si="12"/>
        <v>N/A</v>
      </c>
      <c r="Y50" t="str">
        <f t="shared" si="13"/>
        <v>N/A</v>
      </c>
      <c r="Z50" t="str">
        <f t="shared" si="14"/>
        <v>N/A</v>
      </c>
      <c r="AA50" t="str">
        <f t="shared" si="30"/>
        <v xml:space="preserve">DusseldorfKohlscreiber </v>
      </c>
      <c r="AB50" t="e">
        <f>IF($M50="ATP",MATCH($AA50,'ATP2014'!$AS:$AS,0),MATCH($AA50,'WTA2014'!$AO:$AO,0))</f>
        <v>#N/A</v>
      </c>
      <c r="AC50" t="e">
        <f>IF($M50="ATP",MATCH($AA50,'ATP2014'!AT:AT,0),MATCH($AA50,'WTA2014'!$AP:$AP,0))</f>
        <v>#N/A</v>
      </c>
      <c r="AD50" t="e">
        <f>INDEX(IF(M50="ATP",'ATP2014'!AQ:AQ,'WTA2014'!AM:AM),IF(ISNUMBER(AB50),AB50,AC50))</f>
        <v>#N/A</v>
      </c>
      <c r="AE50" t="e">
        <f>INDEX(IF($M50="ATP",'ATP2014'!$AU:$AU,'WTA2014'!$AQ:$AQ),IF(ISNUMBER($AB50),$AB50,$AC50))</f>
        <v>#N/A</v>
      </c>
      <c r="AF50" t="e">
        <f>INDEX(IF($M50="ATP",'ATP2014'!$AV:$AV,'WTA2014'!$AR:$AR),IF(ISNUMBER($AB50),$AB50,$AC50))</f>
        <v>#N/A</v>
      </c>
      <c r="AG50" t="e">
        <f>INDEX(IF($M50="ATP",'ATP2014'!$AW:$AW,'WTA2014'!$AS:$AS),IF(ISNUMBER($AB50),$AB50,$AC50))</f>
        <v>#N/A</v>
      </c>
      <c r="AH50" t="e">
        <f>INDEX(IF($M50="ATP",'ATP2014'!$AX:$AX,'WTA2014'!$AT:$AT),IF(ISNUMBER($AB50),$AB50,$AC50))</f>
        <v>#N/A</v>
      </c>
      <c r="AI50" t="e">
        <f>INDEX(IF($M50="ATP",'ATP2014'!$AY:$AY,'WTA2014'!$AU:$AU),IF(ISNUMBER($AB50),$AB50,$AC50))</f>
        <v>#N/A</v>
      </c>
      <c r="AJ50" t="e">
        <f>IF(W50=AD50,TRUE,INDEX(IF($M50="ATP",'ATP2014'!$AZ:$AZ,'WTA2014'!$AV:$AV),IF(ISNUMBER($AB50),$AB50,$AC50)))</f>
        <v>#N/A</v>
      </c>
      <c r="AK50">
        <f>IF(K50=30,IF($M50="ATP",MATCH($N50&amp;"The Final",'ATP2014'!$BA:$BA,0),MATCH($N50&amp;"The Final",'WTA2014'!$AW:$AW,0)),"N/A")</f>
        <v>1179</v>
      </c>
      <c r="AL50" t="str">
        <f>IF(K50=30,INDEX(IF(M50="ATP",'ATP2014'!AQ:AQ,'WTA2014'!AM:AM),AK50),"N/A")</f>
        <v>Kohlschreiber</v>
      </c>
      <c r="AM50" t="str">
        <f t="shared" si="16"/>
        <v>Loss</v>
      </c>
      <c r="AN50" s="34">
        <f t="shared" si="24"/>
        <v>2</v>
      </c>
      <c r="AO50" s="35">
        <f t="shared" si="34"/>
        <v>2.5</v>
      </c>
      <c r="AP50" s="33">
        <f t="shared" si="18"/>
        <v>-1</v>
      </c>
      <c r="AQ50" s="33">
        <f t="shared" si="26"/>
        <v>43.413744588744585</v>
      </c>
      <c r="AR50" s="1" t="str">
        <f t="shared" si="25"/>
        <v>MAY2014</v>
      </c>
    </row>
    <row r="51" spans="1:44" x14ac:dyDescent="0.25">
      <c r="A51" s="29">
        <v>41779</v>
      </c>
      <c r="B51" s="2" t="s">
        <v>4</v>
      </c>
      <c r="C51" s="23" t="s">
        <v>85</v>
      </c>
      <c r="D51" s="2" t="s">
        <v>117</v>
      </c>
      <c r="E51" s="4" t="s">
        <v>87</v>
      </c>
      <c r="F51" t="str">
        <f t="shared" si="27"/>
        <v>N/A</v>
      </c>
      <c r="G51" t="str">
        <f t="shared" si="19"/>
        <v>ATP Nice 2014</v>
      </c>
      <c r="H51" t="str">
        <f t="shared" si="35"/>
        <v>Ernests Gulbis (Outright Winner)</v>
      </c>
      <c r="I51">
        <f t="shared" si="21"/>
        <v>16</v>
      </c>
      <c r="J51" t="str">
        <f t="shared" si="22"/>
        <v>Outright Winner</v>
      </c>
      <c r="K51">
        <f>VLOOKUP(J51,Mapping!$A$5:$B$18,2,0)</f>
        <v>30</v>
      </c>
      <c r="L51" t="str">
        <f t="shared" si="1"/>
        <v>NO</v>
      </c>
      <c r="M51" t="str">
        <f t="shared" si="2"/>
        <v>ATP</v>
      </c>
      <c r="N51" t="str">
        <f t="shared" si="23"/>
        <v>Nice</v>
      </c>
      <c r="O51">
        <f t="shared" si="31"/>
        <v>8</v>
      </c>
      <c r="P51">
        <f t="shared" si="32"/>
        <v>16</v>
      </c>
      <c r="Q51">
        <f t="shared" si="33"/>
        <v>8</v>
      </c>
      <c r="R51" t="str">
        <f t="shared" si="6"/>
        <v xml:space="preserve">Gulbis </v>
      </c>
      <c r="S51" t="str">
        <f t="shared" si="7"/>
        <v/>
      </c>
      <c r="T51">
        <f t="shared" si="28"/>
        <v>8</v>
      </c>
      <c r="U51">
        <f t="shared" si="9"/>
        <v>15</v>
      </c>
      <c r="V51">
        <f t="shared" si="29"/>
        <v>16</v>
      </c>
      <c r="W51" t="str">
        <f t="shared" si="11"/>
        <v>Gulbis</v>
      </c>
      <c r="X51" t="str">
        <f t="shared" si="12"/>
        <v>N/A</v>
      </c>
      <c r="Y51" t="str">
        <f t="shared" si="13"/>
        <v>N/A</v>
      </c>
      <c r="Z51" t="str">
        <f t="shared" si="14"/>
        <v>N/A</v>
      </c>
      <c r="AA51" t="str">
        <f t="shared" si="30"/>
        <v xml:space="preserve">NiceGulbis </v>
      </c>
      <c r="AB51" t="e">
        <f>IF($M51="ATP",MATCH($AA51,'ATP2014'!$AS:$AS,0),MATCH($AA51,'WTA2014'!$AO:$AO,0))</f>
        <v>#N/A</v>
      </c>
      <c r="AC51" t="e">
        <f>IF($M51="ATP",MATCH($AA51,'ATP2014'!AT:AT,0),MATCH($AA51,'WTA2014'!$AP:$AP,0))</f>
        <v>#N/A</v>
      </c>
      <c r="AD51" t="e">
        <f>INDEX(IF(M51="ATP",'ATP2014'!AQ:AQ,'WTA2014'!AM:AM),IF(ISNUMBER(AB51),AB51,AC51))</f>
        <v>#N/A</v>
      </c>
      <c r="AE51" t="e">
        <f>INDEX(IF($M51="ATP",'ATP2014'!$AU:$AU,'WTA2014'!$AQ:$AQ),IF(ISNUMBER($AB51),$AB51,$AC51))</f>
        <v>#N/A</v>
      </c>
      <c r="AF51" t="e">
        <f>INDEX(IF($M51="ATP",'ATP2014'!$AV:$AV,'WTA2014'!$AR:$AR),IF(ISNUMBER($AB51),$AB51,$AC51))</f>
        <v>#N/A</v>
      </c>
      <c r="AG51" t="e">
        <f>INDEX(IF($M51="ATP",'ATP2014'!$AW:$AW,'WTA2014'!$AS:$AS),IF(ISNUMBER($AB51),$AB51,$AC51))</f>
        <v>#N/A</v>
      </c>
      <c r="AH51" t="e">
        <f>INDEX(IF($M51="ATP",'ATP2014'!$AX:$AX,'WTA2014'!$AT:$AT),IF(ISNUMBER($AB51),$AB51,$AC51))</f>
        <v>#N/A</v>
      </c>
      <c r="AI51" t="e">
        <f>INDEX(IF($M51="ATP",'ATP2014'!$AY:$AY,'WTA2014'!$AU:$AU),IF(ISNUMBER($AB51),$AB51,$AC51))</f>
        <v>#N/A</v>
      </c>
      <c r="AJ51" t="e">
        <f>IF(W51=AD51,TRUE,INDEX(IF($M51="ATP",'ATP2014'!$AZ:$AZ,'WTA2014'!$AV:$AV),IF(ISNUMBER($AB51),$AB51,$AC51)))</f>
        <v>#N/A</v>
      </c>
      <c r="AK51">
        <f>IF(K51=30,IF($M51="ATP",MATCH($N51&amp;"The Final",'ATP2014'!$BA:$BA,0),MATCH($N51&amp;"The Final",'WTA2014'!$AW:$AW,0)),"N/A")</f>
        <v>1206</v>
      </c>
      <c r="AL51" t="str">
        <f>IF(K51=30,INDEX(IF(M51="ATP",'ATP2014'!AQ:AQ,'WTA2014'!AM:AM),AK51),"N/A")</f>
        <v>Gulbis</v>
      </c>
      <c r="AM51" t="str">
        <f t="shared" si="16"/>
        <v>Win</v>
      </c>
      <c r="AN51" s="34">
        <f t="shared" si="24"/>
        <v>2</v>
      </c>
      <c r="AO51" s="35">
        <f t="shared" si="34"/>
        <v>3.5</v>
      </c>
      <c r="AP51" s="33">
        <f t="shared" si="18"/>
        <v>3.5</v>
      </c>
      <c r="AQ51" s="33">
        <f t="shared" si="26"/>
        <v>46.913744588744585</v>
      </c>
      <c r="AR51" s="1" t="str">
        <f t="shared" si="25"/>
        <v>MAY2014</v>
      </c>
    </row>
    <row r="52" spans="1:44" x14ac:dyDescent="0.25">
      <c r="A52" s="29">
        <v>41780</v>
      </c>
      <c r="B52" s="2" t="s">
        <v>118</v>
      </c>
      <c r="C52" s="23" t="s">
        <v>85</v>
      </c>
      <c r="D52" s="2" t="s">
        <v>119</v>
      </c>
      <c r="E52" s="4" t="s">
        <v>51</v>
      </c>
      <c r="F52" t="str">
        <f t="shared" si="27"/>
        <v>Ernests Gulbis v Dmitry Tursunov</v>
      </c>
      <c r="G52" t="str">
        <f t="shared" si="19"/>
        <v>ATP Nice 2014</v>
      </c>
      <c r="H52" t="str">
        <f t="shared" si="35"/>
        <v>Ernests Gulbis 2-0 (Set Betting)</v>
      </c>
      <c r="I52">
        <f t="shared" si="21"/>
        <v>20</v>
      </c>
      <c r="J52" t="str">
        <f t="shared" si="22"/>
        <v>Set Betting</v>
      </c>
      <c r="K52">
        <f>VLOOKUP(J52,Mapping!$A$5:$B$18,2,0)</f>
        <v>2</v>
      </c>
      <c r="L52" t="str">
        <f t="shared" si="1"/>
        <v>NO</v>
      </c>
      <c r="M52" t="str">
        <f t="shared" si="2"/>
        <v>ATP</v>
      </c>
      <c r="N52" t="str">
        <f t="shared" si="23"/>
        <v>Nice</v>
      </c>
      <c r="O52">
        <f t="shared" si="31"/>
        <v>8</v>
      </c>
      <c r="P52">
        <f t="shared" si="32"/>
        <v>15</v>
      </c>
      <c r="Q52">
        <f t="shared" si="33"/>
        <v>24</v>
      </c>
      <c r="R52" t="str">
        <f t="shared" si="6"/>
        <v>Gulbis</v>
      </c>
      <c r="S52" t="str">
        <f t="shared" si="7"/>
        <v>Tursunov</v>
      </c>
      <c r="T52">
        <f t="shared" si="28"/>
        <v>8</v>
      </c>
      <c r="U52">
        <f t="shared" si="9"/>
        <v>15</v>
      </c>
      <c r="V52">
        <f t="shared" si="29"/>
        <v>20</v>
      </c>
      <c r="W52" t="str">
        <f t="shared" si="11"/>
        <v>Gulbis</v>
      </c>
      <c r="X52">
        <f t="shared" si="12"/>
        <v>2</v>
      </c>
      <c r="Y52" t="str">
        <f t="shared" si="13"/>
        <v>N/A</v>
      </c>
      <c r="Z52" t="str">
        <f t="shared" si="14"/>
        <v>N/A</v>
      </c>
      <c r="AA52" t="str">
        <f t="shared" si="30"/>
        <v>NiceGulbisTursunov</v>
      </c>
      <c r="AB52">
        <f>IF($M52="ATP",MATCH($AA52,'ATP2014'!$AS:$AS,0),MATCH($AA52,'WTA2014'!$AO:$AO,0))</f>
        <v>1201</v>
      </c>
      <c r="AC52" t="e">
        <f>IF($M52="ATP",MATCH($AA52,'ATP2014'!AT:AT,0),MATCH($AA52,'WTA2014'!$AP:$AP,0))</f>
        <v>#N/A</v>
      </c>
      <c r="AD52" t="str">
        <f>INDEX(IF(M52="ATP",'ATP2014'!AQ:AQ,'WTA2014'!AM:AM),IF(ISNUMBER(AB52),AB52,AC52))</f>
        <v>Gulbis</v>
      </c>
      <c r="AE52">
        <f>INDEX(IF($M52="ATP",'ATP2014'!$AU:$AU,'WTA2014'!$AQ:$AQ),IF(ISNUMBER($AB52),$AB52,$AC52))</f>
        <v>1</v>
      </c>
      <c r="AF52">
        <f>INDEX(IF($M52="ATP",'ATP2014'!$AV:$AV,'WTA2014'!$AR:$AR),IF(ISNUMBER($AB52),$AB52,$AC52))</f>
        <v>1</v>
      </c>
      <c r="AG52">
        <f>INDEX(IF($M52="ATP",'ATP2014'!$AW:$AW,'WTA2014'!$AS:$AS),IF(ISNUMBER($AB52),$AB52,$AC52))</f>
        <v>31</v>
      </c>
      <c r="AH52" t="b">
        <f>INDEX(IF($M52="ATP",'ATP2014'!$AX:$AX,'WTA2014'!$AT:$AT),IF(ISNUMBER($AB52),$AB52,$AC52))</f>
        <v>1</v>
      </c>
      <c r="AI52" t="str">
        <f>INDEX(IF($M52="ATP",'ATP2014'!$AY:$AY,'WTA2014'!$AU:$AU),IF(ISNUMBER($AB52),$AB52,$AC52))</f>
        <v>Gulbis</v>
      </c>
      <c r="AJ52" t="b">
        <f>IF(W52=AD52,TRUE,INDEX(IF($M52="ATP",'ATP2014'!$AZ:$AZ,'WTA2014'!$AV:$AV),IF(ISNUMBER($AB52),$AB52,$AC52)))</f>
        <v>1</v>
      </c>
      <c r="AK52" t="str">
        <f>IF(K52=30,IF($M52="ATP",MATCH($N52&amp;"The Final",'ATP2014'!$BA:$BA,0),MATCH($N52&amp;"The Final",'WTA2014'!$AW:$AW,0)),"N/A")</f>
        <v>N/A</v>
      </c>
      <c r="AL52" t="str">
        <f>IF(K52=30,INDEX(IF(M52="ATP",'ATP2014'!AQ:AQ,'WTA2014'!AM:AM),AK52),"N/A")</f>
        <v>N/A</v>
      </c>
      <c r="AM52" t="str">
        <f t="shared" si="16"/>
        <v>Win</v>
      </c>
      <c r="AN52" s="34">
        <f t="shared" si="24"/>
        <v>2</v>
      </c>
      <c r="AO52" s="35">
        <f t="shared" si="34"/>
        <v>0.72727272727272729</v>
      </c>
      <c r="AP52" s="33">
        <f t="shared" si="18"/>
        <v>0.72727272727272729</v>
      </c>
      <c r="AQ52" s="33">
        <f t="shared" si="26"/>
        <v>47.641017316017312</v>
      </c>
      <c r="AR52" s="1" t="str">
        <f t="shared" si="25"/>
        <v>MAY2014</v>
      </c>
    </row>
    <row r="53" spans="1:44" x14ac:dyDescent="0.25">
      <c r="A53" s="29">
        <v>41781</v>
      </c>
      <c r="B53" s="2" t="s">
        <v>120</v>
      </c>
      <c r="C53" s="23" t="s">
        <v>85</v>
      </c>
      <c r="D53" s="2" t="s">
        <v>121</v>
      </c>
      <c r="E53" s="4" t="s">
        <v>184</v>
      </c>
      <c r="F53" t="str">
        <f t="shared" si="27"/>
        <v>Leonardo Mayer v Albert Montanes</v>
      </c>
      <c r="G53" t="str">
        <f t="shared" si="19"/>
        <v>ATP Nice 2014</v>
      </c>
      <c r="H53" t="str">
        <f t="shared" si="35"/>
        <v>Leonardo Mayer (Match Winner)</v>
      </c>
      <c r="I53">
        <f t="shared" si="21"/>
        <v>16</v>
      </c>
      <c r="J53" t="str">
        <f t="shared" si="22"/>
        <v>Match Winner</v>
      </c>
      <c r="K53">
        <f>VLOOKUP(J53,Mapping!$A$5:$B$18,2,0)</f>
        <v>1</v>
      </c>
      <c r="L53" t="str">
        <f t="shared" si="1"/>
        <v>NO</v>
      </c>
      <c r="M53" t="str">
        <f t="shared" si="2"/>
        <v>ATP</v>
      </c>
      <c r="N53" t="str">
        <f t="shared" si="23"/>
        <v>Nice</v>
      </c>
      <c r="O53">
        <f t="shared" si="31"/>
        <v>9</v>
      </c>
      <c r="P53">
        <f t="shared" si="32"/>
        <v>15</v>
      </c>
      <c r="Q53">
        <f t="shared" si="33"/>
        <v>24</v>
      </c>
      <c r="R53" t="str">
        <f t="shared" si="6"/>
        <v>Mayer</v>
      </c>
      <c r="S53" t="str">
        <f t="shared" si="7"/>
        <v>Montanes</v>
      </c>
      <c r="T53">
        <f t="shared" si="28"/>
        <v>9</v>
      </c>
      <c r="U53">
        <f t="shared" si="9"/>
        <v>15</v>
      </c>
      <c r="V53">
        <f t="shared" si="29"/>
        <v>16</v>
      </c>
      <c r="W53" t="str">
        <f t="shared" si="11"/>
        <v>Mayer</v>
      </c>
      <c r="X53" t="str">
        <f t="shared" si="12"/>
        <v>N/A</v>
      </c>
      <c r="Y53" t="str">
        <f t="shared" si="13"/>
        <v>N/A</v>
      </c>
      <c r="Z53" t="str">
        <f t="shared" si="14"/>
        <v>N/A</v>
      </c>
      <c r="AA53" t="str">
        <f t="shared" si="30"/>
        <v>NiceMayerMontanes</v>
      </c>
      <c r="AB53" t="e">
        <f>IF($M53="ATP",MATCH($AA53,'ATP2014'!$AS:$AS,0),MATCH($AA53,'WTA2014'!$AO:$AO,0))</f>
        <v>#N/A</v>
      </c>
      <c r="AC53">
        <f>IF($M53="ATP",MATCH($AA53,'ATP2014'!AT:AT,0),MATCH($AA53,'WTA2014'!$AP:$AP,0))</f>
        <v>1200</v>
      </c>
      <c r="AD53" t="str">
        <f>INDEX(IF(M53="ATP",'ATP2014'!AQ:AQ,'WTA2014'!AM:AM),IF(ISNUMBER(AB53),AB53,AC53))</f>
        <v>Montanes</v>
      </c>
      <c r="AE53">
        <f>INDEX(IF($M53="ATP",'ATP2014'!$AU:$AU,'WTA2014'!$AQ:$AQ),IF(ISNUMBER($AB53),$AB53,$AC53))</f>
        <v>1</v>
      </c>
      <c r="AF53">
        <f>INDEX(IF($M53="ATP",'ATP2014'!$AV:$AV,'WTA2014'!$AR:$AR),IF(ISNUMBER($AB53),$AB53,$AC53))</f>
        <v>3</v>
      </c>
      <c r="AG53">
        <f>INDEX(IF($M53="ATP",'ATP2014'!$AW:$AW,'WTA2014'!$AS:$AS),IF(ISNUMBER($AB53),$AB53,$AC53))</f>
        <v>33</v>
      </c>
      <c r="AH53" t="b">
        <f>INDEX(IF($M53="ATP",'ATP2014'!$AX:$AX,'WTA2014'!$AT:$AT),IF(ISNUMBER($AB53),$AB53,$AC53))</f>
        <v>1</v>
      </c>
      <c r="AI53" t="str">
        <f>INDEX(IF($M53="ATP",'ATP2014'!$AY:$AY,'WTA2014'!$AU:$AU),IF(ISNUMBER($AB53),$AB53,$AC53))</f>
        <v>Mayer</v>
      </c>
      <c r="AJ53" t="b">
        <f>IF(W53=AD53,TRUE,INDEX(IF($M53="ATP",'ATP2014'!$AZ:$AZ,'WTA2014'!$AV:$AV),IF(ISNUMBER($AB53),$AB53,$AC53)))</f>
        <v>1</v>
      </c>
      <c r="AK53" t="str">
        <f>IF(K53=30,IF($M53="ATP",MATCH($N53&amp;"The Final",'ATP2014'!$BA:$BA,0),MATCH($N53&amp;"The Final",'WTA2014'!$AW:$AW,0)),"N/A")</f>
        <v>N/A</v>
      </c>
      <c r="AL53" t="str">
        <f>IF(K53=30,INDEX(IF(M53="ATP",'ATP2014'!AQ:AQ,'WTA2014'!AM:AM),AK53),"N/A")</f>
        <v>N/A</v>
      </c>
      <c r="AM53" t="str">
        <f t="shared" si="16"/>
        <v>Loss</v>
      </c>
      <c r="AN53" s="34">
        <f t="shared" si="24"/>
        <v>2</v>
      </c>
      <c r="AO53" s="35">
        <f t="shared" si="34"/>
        <v>1.25</v>
      </c>
      <c r="AP53" s="33">
        <f t="shared" si="18"/>
        <v>-1</v>
      </c>
      <c r="AQ53" s="33">
        <f t="shared" si="26"/>
        <v>46.641017316017312</v>
      </c>
      <c r="AR53" s="1" t="str">
        <f t="shared" si="25"/>
        <v>MAY2014</v>
      </c>
    </row>
    <row r="54" spans="1:44" x14ac:dyDescent="0.25">
      <c r="A54" s="29">
        <v>41782</v>
      </c>
      <c r="B54" s="2" t="s">
        <v>4</v>
      </c>
      <c r="C54" s="23" t="s">
        <v>122</v>
      </c>
      <c r="D54" s="2" t="s">
        <v>95</v>
      </c>
      <c r="E54" s="4" t="s">
        <v>182</v>
      </c>
      <c r="F54" t="str">
        <f t="shared" si="27"/>
        <v>N/A</v>
      </c>
      <c r="G54" t="str">
        <f t="shared" si="19"/>
        <v>French Open (Roland Garros) 2014</v>
      </c>
      <c r="H54" t="str">
        <f t="shared" si="35"/>
        <v>Novak Djokovic (Outright Winner)</v>
      </c>
      <c r="I54">
        <f t="shared" si="21"/>
        <v>16</v>
      </c>
      <c r="J54" t="str">
        <f t="shared" si="22"/>
        <v>Outright Winner</v>
      </c>
      <c r="K54">
        <f>VLOOKUP(J54,Mapping!$A$5:$B$18,2,0)</f>
        <v>30</v>
      </c>
      <c r="L54" t="str">
        <f t="shared" si="1"/>
        <v>Paris</v>
      </c>
      <c r="M54" t="str">
        <f t="shared" si="2"/>
        <v>ATP</v>
      </c>
      <c r="N54" t="str">
        <f t="shared" si="23"/>
        <v>Paris</v>
      </c>
      <c r="O54">
        <f t="shared" si="31"/>
        <v>6</v>
      </c>
      <c r="P54">
        <f t="shared" si="32"/>
        <v>16</v>
      </c>
      <c r="Q54">
        <f t="shared" si="33"/>
        <v>6</v>
      </c>
      <c r="R54" t="str">
        <f t="shared" si="6"/>
        <v xml:space="preserve">Djokovic </v>
      </c>
      <c r="S54" t="str">
        <f t="shared" si="7"/>
        <v/>
      </c>
      <c r="T54">
        <f t="shared" si="28"/>
        <v>6</v>
      </c>
      <c r="U54">
        <f t="shared" si="9"/>
        <v>15</v>
      </c>
      <c r="V54">
        <f t="shared" si="29"/>
        <v>16</v>
      </c>
      <c r="W54" t="str">
        <f t="shared" si="11"/>
        <v>Djokovic</v>
      </c>
      <c r="X54" t="str">
        <f t="shared" si="12"/>
        <v>N/A</v>
      </c>
      <c r="Y54" t="str">
        <f t="shared" si="13"/>
        <v>N/A</v>
      </c>
      <c r="Z54" t="str">
        <f t="shared" si="14"/>
        <v>N/A</v>
      </c>
      <c r="AA54" t="str">
        <f t="shared" si="30"/>
        <v xml:space="preserve">ParisDjokovic </v>
      </c>
      <c r="AB54" t="e">
        <f>IF($M54="ATP",MATCH($AA54,'ATP2014'!$AS:$AS,0),MATCH($AA54,'WTA2014'!$AO:$AO,0))</f>
        <v>#N/A</v>
      </c>
      <c r="AC54" t="e">
        <f>IF($M54="ATP",MATCH($AA54,'ATP2014'!AT:AT,0),MATCH($AA54,'WTA2014'!$AP:$AP,0))</f>
        <v>#N/A</v>
      </c>
      <c r="AD54" t="e">
        <f>INDEX(IF(M54="ATP",'ATP2014'!AQ:AQ,'WTA2014'!AM:AM),IF(ISNUMBER(AB54),AB54,AC54))</f>
        <v>#N/A</v>
      </c>
      <c r="AE54" t="e">
        <f>INDEX(IF($M54="ATP",'ATP2014'!$AU:$AU,'WTA2014'!$AQ:$AQ),IF(ISNUMBER($AB54),$AB54,$AC54))</f>
        <v>#N/A</v>
      </c>
      <c r="AF54" t="e">
        <f>INDEX(IF($M54="ATP",'ATP2014'!$AV:$AV,'WTA2014'!$AR:$AR),IF(ISNUMBER($AB54),$AB54,$AC54))</f>
        <v>#N/A</v>
      </c>
      <c r="AG54" t="e">
        <f>INDEX(IF($M54="ATP",'ATP2014'!$AW:$AW,'WTA2014'!$AS:$AS),IF(ISNUMBER($AB54),$AB54,$AC54))</f>
        <v>#N/A</v>
      </c>
      <c r="AH54" t="e">
        <f>INDEX(IF($M54="ATP",'ATP2014'!$AX:$AX,'WTA2014'!$AT:$AT),IF(ISNUMBER($AB54),$AB54,$AC54))</f>
        <v>#N/A</v>
      </c>
      <c r="AI54" t="e">
        <f>INDEX(IF($M54="ATP",'ATP2014'!$AY:$AY,'WTA2014'!$AU:$AU),IF(ISNUMBER($AB54),$AB54,$AC54))</f>
        <v>#N/A</v>
      </c>
      <c r="AJ54" t="e">
        <f>IF(W54=AD54,TRUE,INDEX(IF($M54="ATP",'ATP2014'!$AZ:$AZ,'WTA2014'!$AV:$AV),IF(ISNUMBER($AB54),$AB54,$AC54)))</f>
        <v>#N/A</v>
      </c>
      <c r="AK54">
        <f>IF(K54=30,IF($M54="ATP",MATCH($N54&amp;"The Final",'ATP2014'!$BA:$BA,0),MATCH($N54&amp;"The Final",'WTA2014'!$AW:$AW,0)),"N/A")</f>
        <v>1333</v>
      </c>
      <c r="AL54" t="str">
        <f>IF(K54=30,INDEX(IF(M54="ATP",'ATP2014'!AQ:AQ,'WTA2014'!AM:AM),AK54),"N/A")</f>
        <v>Nadal</v>
      </c>
      <c r="AM54" t="str">
        <f t="shared" si="16"/>
        <v>Loss</v>
      </c>
      <c r="AN54" s="34">
        <f t="shared" si="24"/>
        <v>2</v>
      </c>
      <c r="AO54" s="35">
        <f t="shared" si="34"/>
        <v>1.5</v>
      </c>
      <c r="AP54" s="33">
        <f t="shared" si="18"/>
        <v>-1</v>
      </c>
      <c r="AQ54" s="33">
        <f t="shared" si="26"/>
        <v>45.641017316017312</v>
      </c>
      <c r="AR54" s="1" t="str">
        <f t="shared" si="25"/>
        <v>MAY2014</v>
      </c>
    </row>
    <row r="55" spans="1:44" x14ac:dyDescent="0.25">
      <c r="A55" s="29">
        <v>41782</v>
      </c>
      <c r="B55" s="2" t="s">
        <v>4</v>
      </c>
      <c r="C55" s="24" t="s">
        <v>123</v>
      </c>
      <c r="D55" s="2" t="s">
        <v>97</v>
      </c>
      <c r="E55" s="4" t="s">
        <v>184</v>
      </c>
      <c r="F55" t="str">
        <f t="shared" si="27"/>
        <v>N/A</v>
      </c>
      <c r="G55" t="str">
        <f t="shared" si="19"/>
        <v>French Open 2014 (Women's Singles)</v>
      </c>
      <c r="H55" t="str">
        <f t="shared" si="35"/>
        <v>Serena Williams (Outright Winner)</v>
      </c>
      <c r="I55">
        <f t="shared" si="21"/>
        <v>17</v>
      </c>
      <c r="J55" t="str">
        <f t="shared" si="22"/>
        <v>Outright Winner</v>
      </c>
      <c r="K55">
        <f>VLOOKUP(J55,Mapping!$A$5:$B$18,2,0)</f>
        <v>30</v>
      </c>
      <c r="L55" t="str">
        <f t="shared" si="1"/>
        <v>Paris</v>
      </c>
      <c r="M55" t="str">
        <f t="shared" si="2"/>
        <v>WTA</v>
      </c>
      <c r="N55" t="str">
        <f t="shared" si="23"/>
        <v>Paris</v>
      </c>
      <c r="O55">
        <f t="shared" si="31"/>
        <v>7</v>
      </c>
      <c r="P55">
        <f t="shared" si="32"/>
        <v>17</v>
      </c>
      <c r="Q55">
        <f t="shared" si="33"/>
        <v>7</v>
      </c>
      <c r="R55" t="str">
        <f t="shared" si="6"/>
        <v xml:space="preserve">Williams </v>
      </c>
      <c r="S55" t="str">
        <f t="shared" si="7"/>
        <v/>
      </c>
      <c r="T55">
        <f t="shared" si="28"/>
        <v>7</v>
      </c>
      <c r="U55">
        <f t="shared" si="9"/>
        <v>16</v>
      </c>
      <c r="V55">
        <f t="shared" si="29"/>
        <v>17</v>
      </c>
      <c r="W55" t="str">
        <f t="shared" si="11"/>
        <v>Williams</v>
      </c>
      <c r="X55" t="str">
        <f t="shared" si="12"/>
        <v>N/A</v>
      </c>
      <c r="Y55" t="str">
        <f t="shared" si="13"/>
        <v>N/A</v>
      </c>
      <c r="Z55" t="str">
        <f t="shared" si="14"/>
        <v>N/A</v>
      </c>
      <c r="AA55" t="str">
        <f t="shared" si="30"/>
        <v xml:space="preserve">ParisWilliams </v>
      </c>
      <c r="AB55" t="e">
        <f>IF($M55="ATP",MATCH($AA55,'ATP2014'!$AS:$AS,0),MATCH($AA55,'WTA2014'!$AO:$AO,0))</f>
        <v>#N/A</v>
      </c>
      <c r="AC55" t="e">
        <f>IF($M55="ATP",MATCH($AA55,'ATP2014'!AT:AT,0),MATCH($AA55,'WTA2014'!$AP:$AP,0))</f>
        <v>#N/A</v>
      </c>
      <c r="AD55" t="e">
        <f>INDEX(IF(M55="ATP",'ATP2014'!AQ:AQ,'WTA2014'!AM:AM),IF(ISNUMBER(AB55),AB55,AC55))</f>
        <v>#N/A</v>
      </c>
      <c r="AE55" t="e">
        <f>INDEX(IF($M55="ATP",'ATP2014'!$AU:$AU,'WTA2014'!$AQ:$AQ),IF(ISNUMBER($AB55),$AB55,$AC55))</f>
        <v>#N/A</v>
      </c>
      <c r="AF55" t="e">
        <f>INDEX(IF($M55="ATP",'ATP2014'!$AV:$AV,'WTA2014'!$AR:$AR),IF(ISNUMBER($AB55),$AB55,$AC55))</f>
        <v>#N/A</v>
      </c>
      <c r="AG55" t="e">
        <f>INDEX(IF($M55="ATP",'ATP2014'!$AW:$AW,'WTA2014'!$AS:$AS),IF(ISNUMBER($AB55),$AB55,$AC55))</f>
        <v>#N/A</v>
      </c>
      <c r="AH55" t="e">
        <f>INDEX(IF($M55="ATP",'ATP2014'!$AX:$AX,'WTA2014'!$AT:$AT),IF(ISNUMBER($AB55),$AB55,$AC55))</f>
        <v>#N/A</v>
      </c>
      <c r="AI55" t="e">
        <f>INDEX(IF($M55="ATP",'ATP2014'!$AY:$AY,'WTA2014'!$AU:$AU),IF(ISNUMBER($AB55),$AB55,$AC55))</f>
        <v>#N/A</v>
      </c>
      <c r="AJ55" t="e">
        <f>IF(W55=AD55,TRUE,INDEX(IF($M55="ATP",'ATP2014'!$AZ:$AZ,'WTA2014'!$AV:$AV),IF(ISNUMBER($AB55),$AB55,$AC55)))</f>
        <v>#N/A</v>
      </c>
      <c r="AK55">
        <f>IF(K55=30,IF($M55="ATP",MATCH($N55&amp;"The Final",'ATP2014'!$BA:$BA,0),MATCH($N55&amp;"The Final",'WTA2014'!$AW:$AW,0)),"N/A")</f>
        <v>306</v>
      </c>
      <c r="AL55" t="str">
        <f>IF(K55=30,INDEX(IF(M55="ATP",'ATP2014'!AQ:AQ,'WTA2014'!AM:AM),AK55),"N/A")</f>
        <v>Pavlyuchenkova</v>
      </c>
      <c r="AM55" t="str">
        <f t="shared" si="16"/>
        <v>Loss</v>
      </c>
      <c r="AN55" s="34">
        <f t="shared" si="24"/>
        <v>2</v>
      </c>
      <c r="AO55" s="35">
        <f t="shared" si="34"/>
        <v>1.25</v>
      </c>
      <c r="AP55" s="33">
        <f t="shared" si="18"/>
        <v>-1</v>
      </c>
      <c r="AQ55" s="33">
        <f t="shared" si="26"/>
        <v>44.641017316017312</v>
      </c>
      <c r="AR55" s="1" t="str">
        <f t="shared" si="25"/>
        <v>MAY2014</v>
      </c>
    </row>
    <row r="56" spans="1:44" x14ac:dyDescent="0.25">
      <c r="A56" s="29">
        <v>41784</v>
      </c>
      <c r="B56" s="2" t="s">
        <v>124</v>
      </c>
      <c r="C56" s="23" t="s">
        <v>1008</v>
      </c>
      <c r="D56" s="2" t="s">
        <v>125</v>
      </c>
      <c r="E56" s="4" t="s">
        <v>185</v>
      </c>
      <c r="F56" t="str">
        <f t="shared" si="27"/>
        <v>Philipp Kohlschreiber v Pere Riba</v>
      </c>
      <c r="G56" t="str">
        <f t="shared" si="19"/>
        <v>French Open 2014</v>
      </c>
      <c r="H56" t="str">
        <f t="shared" si="35"/>
        <v>Kohlschreiber 3-0 (Set Betting)</v>
      </c>
      <c r="I56">
        <f t="shared" si="21"/>
        <v>19</v>
      </c>
      <c r="J56" t="str">
        <f t="shared" si="22"/>
        <v>Set Betting</v>
      </c>
      <c r="K56">
        <f>VLOOKUP(J56,Mapping!$A$5:$B$18,2,0)</f>
        <v>2</v>
      </c>
      <c r="L56" t="str">
        <f t="shared" si="1"/>
        <v>Paris</v>
      </c>
      <c r="M56" t="str">
        <f t="shared" si="2"/>
        <v>ATP</v>
      </c>
      <c r="N56" t="str">
        <f t="shared" si="23"/>
        <v>Paris</v>
      </c>
      <c r="O56">
        <f t="shared" si="31"/>
        <v>8</v>
      </c>
      <c r="P56">
        <f t="shared" si="32"/>
        <v>22</v>
      </c>
      <c r="Q56">
        <f t="shared" si="33"/>
        <v>29</v>
      </c>
      <c r="R56" t="str">
        <f t="shared" si="6"/>
        <v>Kohlschreiber</v>
      </c>
      <c r="S56" t="str">
        <f t="shared" si="7"/>
        <v>Riba</v>
      </c>
      <c r="T56">
        <f t="shared" si="28"/>
        <v>14</v>
      </c>
      <c r="U56">
        <f t="shared" si="9"/>
        <v>14</v>
      </c>
      <c r="V56">
        <f t="shared" si="29"/>
        <v>19</v>
      </c>
      <c r="W56" t="str">
        <f t="shared" si="11"/>
        <v>Kohlschreiber</v>
      </c>
      <c r="X56">
        <f t="shared" si="12"/>
        <v>3</v>
      </c>
      <c r="Y56" t="str">
        <f t="shared" si="13"/>
        <v>N/A</v>
      </c>
      <c r="Z56" t="str">
        <f t="shared" si="14"/>
        <v>N/A</v>
      </c>
      <c r="AA56" t="str">
        <f t="shared" si="30"/>
        <v>ParisKohlschreiberRiba</v>
      </c>
      <c r="AB56">
        <f>IF($M56="ATP",MATCH($AA56,'ATP2014'!$AS:$AS,0),MATCH($AA56,'WTA2014'!$AO:$AO,0))</f>
        <v>1254</v>
      </c>
      <c r="AC56" t="e">
        <f>IF($M56="ATP",MATCH($AA56,'ATP2014'!AT:AT,0),MATCH($AA56,'WTA2014'!$AP:$AP,0))</f>
        <v>#N/A</v>
      </c>
      <c r="AD56" t="str">
        <f>INDEX(IF(M56="ATP",'ATP2014'!AQ:AQ,'WTA2014'!AM:AM),IF(ISNUMBER(AB56),AB56,AC56))</f>
        <v>Kohlschreiber</v>
      </c>
      <c r="AE56">
        <f>INDEX(IF($M56="ATP",'ATP2014'!$AU:$AU,'WTA2014'!$AQ:$AQ),IF(ISNUMBER($AB56),$AB56,$AC56))</f>
        <v>3</v>
      </c>
      <c r="AF56">
        <f>INDEX(IF($M56="ATP",'ATP2014'!$AV:$AV,'WTA2014'!$AR:$AR),IF(ISNUMBER($AB56),$AB56,$AC56))</f>
        <v>9</v>
      </c>
      <c r="AG56">
        <f>INDEX(IF($M56="ATP",'ATP2014'!$AW:$AW,'WTA2014'!$AS:$AS),IF(ISNUMBER($AB56),$AB56,$AC56))</f>
        <v>29</v>
      </c>
      <c r="AH56" t="b">
        <f>INDEX(IF($M56="ATP",'ATP2014'!$AX:$AX,'WTA2014'!$AT:$AT),IF(ISNUMBER($AB56),$AB56,$AC56))</f>
        <v>0</v>
      </c>
      <c r="AI56" t="str">
        <f>INDEX(IF($M56="ATP",'ATP2014'!$AY:$AY,'WTA2014'!$AU:$AU),IF(ISNUMBER($AB56),$AB56,$AC56))</f>
        <v>Kohlschreiber</v>
      </c>
      <c r="AJ56" t="b">
        <f>IF(W56=AD56,TRUE,INDEX(IF($M56="ATP",'ATP2014'!$AZ:$AZ,'WTA2014'!$AV:$AV),IF(ISNUMBER($AB56),$AB56,$AC56)))</f>
        <v>1</v>
      </c>
      <c r="AK56" t="str">
        <f>IF(K56=30,IF($M56="ATP",MATCH($N56&amp;"The Final",'ATP2014'!$BA:$BA,0),MATCH($N56&amp;"The Final",'WTA2014'!$AW:$AW,0)),"N/A")</f>
        <v>N/A</v>
      </c>
      <c r="AL56" t="str">
        <f>IF(K56=30,INDEX(IF(M56="ATP",'ATP2014'!AQ:AQ,'WTA2014'!AM:AM),AK56),"N/A")</f>
        <v>N/A</v>
      </c>
      <c r="AM56" t="str">
        <f t="shared" si="16"/>
        <v>Loss</v>
      </c>
      <c r="AN56" s="34">
        <f t="shared" si="24"/>
        <v>2</v>
      </c>
      <c r="AO56" s="35">
        <f t="shared" si="34"/>
        <v>0.66666666666666663</v>
      </c>
      <c r="AP56" s="33">
        <f t="shared" si="18"/>
        <v>-1</v>
      </c>
      <c r="AQ56" s="33">
        <f t="shared" si="26"/>
        <v>43.641017316017312</v>
      </c>
      <c r="AR56" s="1" t="str">
        <f t="shared" si="25"/>
        <v>MAY2014</v>
      </c>
    </row>
    <row r="57" spans="1:44" x14ac:dyDescent="0.25">
      <c r="A57" s="29">
        <v>41787</v>
      </c>
      <c r="B57" s="2" t="s">
        <v>126</v>
      </c>
      <c r="C57" s="23" t="s">
        <v>1008</v>
      </c>
      <c r="D57" s="2" t="s">
        <v>127</v>
      </c>
      <c r="E57" s="4" t="s">
        <v>32</v>
      </c>
      <c r="F57" t="str">
        <f t="shared" si="27"/>
        <v>Jeremy Chardy v Novak Djokovic</v>
      </c>
      <c r="G57" t="str">
        <f t="shared" si="19"/>
        <v>French Open 2014</v>
      </c>
      <c r="H57" t="str">
        <f t="shared" si="35"/>
        <v>Novak Djokovic 3-0 (Set Betting)</v>
      </c>
      <c r="I57">
        <f t="shared" si="21"/>
        <v>20</v>
      </c>
      <c r="J57" t="str">
        <f t="shared" si="22"/>
        <v>Set Betting</v>
      </c>
      <c r="K57">
        <f>VLOOKUP(J57,Mapping!$A$5:$B$18,2,0)</f>
        <v>2</v>
      </c>
      <c r="L57" t="str">
        <f t="shared" si="1"/>
        <v>Paris</v>
      </c>
      <c r="M57" t="str">
        <f t="shared" si="2"/>
        <v>ATP</v>
      </c>
      <c r="N57" t="str">
        <f t="shared" si="23"/>
        <v>Paris</v>
      </c>
      <c r="O57">
        <f t="shared" si="31"/>
        <v>7</v>
      </c>
      <c r="P57">
        <f t="shared" si="32"/>
        <v>14</v>
      </c>
      <c r="Q57">
        <f t="shared" si="33"/>
        <v>22</v>
      </c>
      <c r="R57" t="str">
        <f t="shared" si="6"/>
        <v>Chardy</v>
      </c>
      <c r="S57" t="str">
        <f t="shared" si="7"/>
        <v>Djokovic</v>
      </c>
      <c r="T57">
        <f t="shared" si="28"/>
        <v>6</v>
      </c>
      <c r="U57">
        <f t="shared" si="9"/>
        <v>15</v>
      </c>
      <c r="V57">
        <f t="shared" si="29"/>
        <v>20</v>
      </c>
      <c r="W57" t="str">
        <f t="shared" si="11"/>
        <v>Djokovic</v>
      </c>
      <c r="X57">
        <f t="shared" si="12"/>
        <v>3</v>
      </c>
      <c r="Y57" t="str">
        <f t="shared" si="13"/>
        <v>N/A</v>
      </c>
      <c r="Z57" t="str">
        <f t="shared" si="14"/>
        <v>N/A</v>
      </c>
      <c r="AA57" t="str">
        <f t="shared" si="30"/>
        <v>ParisChardyDjokovic</v>
      </c>
      <c r="AB57" t="e">
        <f>IF($M57="ATP",MATCH($AA57,'ATP2014'!$AS:$AS,0),MATCH($AA57,'WTA2014'!$AO:$AO,0))</f>
        <v>#N/A</v>
      </c>
      <c r="AC57">
        <f>IF($M57="ATP",MATCH($AA57,'ATP2014'!AT:AT,0),MATCH($AA57,'WTA2014'!$AP:$AP,0))</f>
        <v>1279</v>
      </c>
      <c r="AD57" t="str">
        <f>INDEX(IF(M57="ATP",'ATP2014'!AQ:AQ,'WTA2014'!AM:AM),IF(ISNUMBER(AB57),AB57,AC57))</f>
        <v>Djokovic</v>
      </c>
      <c r="AE57">
        <f>INDEX(IF($M57="ATP",'ATP2014'!$AU:$AU,'WTA2014'!$AQ:$AQ),IF(ISNUMBER($AB57),$AB57,$AC57))</f>
        <v>3</v>
      </c>
      <c r="AF57">
        <f>INDEX(IF($M57="ATP",'ATP2014'!$AV:$AV,'WTA2014'!$AR:$AR),IF(ISNUMBER($AB57),$AB57,$AC57))</f>
        <v>11</v>
      </c>
      <c r="AG57">
        <f>INDEX(IF($M57="ATP",'ATP2014'!$AW:$AW,'WTA2014'!$AS:$AS),IF(ISNUMBER($AB57),$AB57,$AC57))</f>
        <v>25</v>
      </c>
      <c r="AH57" t="b">
        <f>INDEX(IF($M57="ATP",'ATP2014'!$AX:$AX,'WTA2014'!$AT:$AT),IF(ISNUMBER($AB57),$AB57,$AC57))</f>
        <v>0</v>
      </c>
      <c r="AI57" t="str">
        <f>INDEX(IF($M57="ATP",'ATP2014'!$AY:$AY,'WTA2014'!$AU:$AU),IF(ISNUMBER($AB57),$AB57,$AC57))</f>
        <v>Djokovic</v>
      </c>
      <c r="AJ57" t="b">
        <f>IF(W57=AD57,TRUE,INDEX(IF($M57="ATP",'ATP2014'!$AZ:$AZ,'WTA2014'!$AV:$AV),IF(ISNUMBER($AB57),$AB57,$AC57)))</f>
        <v>1</v>
      </c>
      <c r="AK57" t="str">
        <f>IF(K57=30,IF($M57="ATP",MATCH($N57&amp;"The Final",'ATP2014'!$BA:$BA,0),MATCH($N57&amp;"The Final",'WTA2014'!$AW:$AW,0)),"N/A")</f>
        <v>N/A</v>
      </c>
      <c r="AL57" t="str">
        <f>IF(K57=30,INDEX(IF(M57="ATP",'ATP2014'!AQ:AQ,'WTA2014'!AM:AM),AK57),"N/A")</f>
        <v>N/A</v>
      </c>
      <c r="AM57" t="str">
        <f t="shared" si="16"/>
        <v>Loss</v>
      </c>
      <c r="AN57" s="34">
        <f t="shared" si="24"/>
        <v>2</v>
      </c>
      <c r="AO57" s="35">
        <f t="shared" si="34"/>
        <v>0.14285714285714285</v>
      </c>
      <c r="AP57" s="33">
        <f t="shared" si="18"/>
        <v>-1</v>
      </c>
      <c r="AQ57" s="33">
        <f t="shared" si="26"/>
        <v>42.641017316017312</v>
      </c>
      <c r="AR57" s="1" t="str">
        <f t="shared" si="25"/>
        <v>MAY2014</v>
      </c>
    </row>
    <row r="58" spans="1:44" x14ac:dyDescent="0.25">
      <c r="A58" s="29">
        <v>41788</v>
      </c>
      <c r="B58" s="2" t="s">
        <v>128</v>
      </c>
      <c r="C58" s="23" t="s">
        <v>1008</v>
      </c>
      <c r="D58" s="2" t="s">
        <v>100</v>
      </c>
      <c r="E58" s="4" t="s">
        <v>26</v>
      </c>
      <c r="F58" t="str">
        <f t="shared" si="27"/>
        <v>Milos Raonic v Jiri Vesely</v>
      </c>
      <c r="G58" t="str">
        <f t="shared" si="19"/>
        <v>French Open 2014</v>
      </c>
      <c r="H58" t="str">
        <f t="shared" si="35"/>
        <v>Milos Raonic (Match Winner)</v>
      </c>
      <c r="I58">
        <f t="shared" si="21"/>
        <v>14</v>
      </c>
      <c r="J58" t="str">
        <f t="shared" si="22"/>
        <v>Match Winner</v>
      </c>
      <c r="K58">
        <f>VLOOKUP(J58,Mapping!$A$5:$B$18,2,0)</f>
        <v>1</v>
      </c>
      <c r="L58" t="str">
        <f t="shared" si="1"/>
        <v>Paris</v>
      </c>
      <c r="M58" t="str">
        <f t="shared" si="2"/>
        <v>ATP</v>
      </c>
      <c r="N58" t="str">
        <f t="shared" si="23"/>
        <v>Paris</v>
      </c>
      <c r="O58">
        <f t="shared" si="31"/>
        <v>6</v>
      </c>
      <c r="P58">
        <f t="shared" si="32"/>
        <v>13</v>
      </c>
      <c r="Q58">
        <f t="shared" si="33"/>
        <v>20</v>
      </c>
      <c r="R58" t="str">
        <f t="shared" si="6"/>
        <v>Raonic</v>
      </c>
      <c r="S58" t="str">
        <f t="shared" si="7"/>
        <v>Vesely</v>
      </c>
      <c r="T58">
        <f t="shared" si="28"/>
        <v>6</v>
      </c>
      <c r="U58">
        <f t="shared" si="9"/>
        <v>13</v>
      </c>
      <c r="V58">
        <f t="shared" si="29"/>
        <v>14</v>
      </c>
      <c r="W58" t="str">
        <f t="shared" si="11"/>
        <v>Raonic</v>
      </c>
      <c r="X58" t="str">
        <f t="shared" si="12"/>
        <v>N/A</v>
      </c>
      <c r="Y58" t="str">
        <f t="shared" si="13"/>
        <v>N/A</v>
      </c>
      <c r="Z58" t="str">
        <f t="shared" si="14"/>
        <v>N/A</v>
      </c>
      <c r="AA58" t="str">
        <f t="shared" si="30"/>
        <v>ParisRaonicVesely</v>
      </c>
      <c r="AB58">
        <f>IF($M58="ATP",MATCH($AA58,'ATP2014'!$AS:$AS,0),MATCH($AA58,'WTA2014'!$AO:$AO,0))</f>
        <v>1281</v>
      </c>
      <c r="AC58" t="e">
        <f>IF($M58="ATP",MATCH($AA58,'ATP2014'!AT:AT,0),MATCH($AA58,'WTA2014'!$AP:$AP,0))</f>
        <v>#N/A</v>
      </c>
      <c r="AD58" t="str">
        <f>INDEX(IF(M58="ATP",'ATP2014'!AQ:AQ,'WTA2014'!AM:AM),IF(ISNUMBER(AB58),AB58,AC58))</f>
        <v>Raonic</v>
      </c>
      <c r="AE58">
        <f>INDEX(IF($M58="ATP",'ATP2014'!$AU:$AU,'WTA2014'!$AQ:$AQ),IF(ISNUMBER($AB58),$AB58,$AC58))</f>
        <v>3</v>
      </c>
      <c r="AF58">
        <f>INDEX(IF($M58="ATP",'ATP2014'!$AV:$AV,'WTA2014'!$AR:$AR),IF(ISNUMBER($AB58),$AB58,$AC58))</f>
        <v>8</v>
      </c>
      <c r="AG58">
        <f>INDEX(IF($M58="ATP",'ATP2014'!$AW:$AW,'WTA2014'!$AS:$AS),IF(ISNUMBER($AB58),$AB58,$AC58))</f>
        <v>30</v>
      </c>
      <c r="AH58" t="b">
        <f>INDEX(IF($M58="ATP",'ATP2014'!$AX:$AX,'WTA2014'!$AT:$AT),IF(ISNUMBER($AB58),$AB58,$AC58))</f>
        <v>1</v>
      </c>
      <c r="AI58" t="str">
        <f>INDEX(IF($M58="ATP",'ATP2014'!$AY:$AY,'WTA2014'!$AU:$AU),IF(ISNUMBER($AB58),$AB58,$AC58))</f>
        <v>Raonic</v>
      </c>
      <c r="AJ58" t="b">
        <f>IF(W58=AD58,TRUE,INDEX(IF($M58="ATP",'ATP2014'!$AZ:$AZ,'WTA2014'!$AV:$AV),IF(ISNUMBER($AB58),$AB58,$AC58)))</f>
        <v>1</v>
      </c>
      <c r="AK58" t="str">
        <f>IF(K58=30,IF($M58="ATP",MATCH($N58&amp;"The Final",'ATP2014'!$BA:$BA,0),MATCH($N58&amp;"The Final",'WTA2014'!$AW:$AW,0)),"N/A")</f>
        <v>N/A</v>
      </c>
      <c r="AL58" t="str">
        <f>IF(K58=30,INDEX(IF(M58="ATP",'ATP2014'!AQ:AQ,'WTA2014'!AM:AM),AK58),"N/A")</f>
        <v>N/A</v>
      </c>
      <c r="AM58" t="str">
        <f t="shared" si="16"/>
        <v>Win</v>
      </c>
      <c r="AN58" s="34">
        <f t="shared" si="24"/>
        <v>2</v>
      </c>
      <c r="AO58" s="35">
        <f t="shared" si="34"/>
        <v>0.2</v>
      </c>
      <c r="AP58" s="33">
        <f t="shared" si="18"/>
        <v>0.2</v>
      </c>
      <c r="AQ58" s="33">
        <f t="shared" si="26"/>
        <v>42.841017316017314</v>
      </c>
      <c r="AR58" s="1" t="str">
        <f t="shared" si="25"/>
        <v>MAY2014</v>
      </c>
    </row>
    <row r="59" spans="1:44" x14ac:dyDescent="0.25">
      <c r="A59" s="29">
        <v>41793</v>
      </c>
      <c r="B59" s="2" t="s">
        <v>129</v>
      </c>
      <c r="C59" s="23" t="s">
        <v>1008</v>
      </c>
      <c r="D59" s="2" t="s">
        <v>130</v>
      </c>
      <c r="E59" s="4" t="s">
        <v>46</v>
      </c>
      <c r="F59" t="str">
        <f t="shared" si="27"/>
        <v>Rafael Nadal v David Ferrer</v>
      </c>
      <c r="G59" t="str">
        <f t="shared" si="19"/>
        <v>French Open 2014</v>
      </c>
      <c r="H59" t="str">
        <f t="shared" si="35"/>
        <v>Rafael Nadal 3-1 (Set Betting)</v>
      </c>
      <c r="I59">
        <f t="shared" si="21"/>
        <v>18</v>
      </c>
      <c r="J59" t="str">
        <f t="shared" si="22"/>
        <v>Set Betting</v>
      </c>
      <c r="K59">
        <f>VLOOKUP(J59,Mapping!$A$5:$B$18,2,0)</f>
        <v>2</v>
      </c>
      <c r="L59" t="str">
        <f t="shared" si="1"/>
        <v>Paris</v>
      </c>
      <c r="M59" t="str">
        <f t="shared" si="2"/>
        <v>ATP</v>
      </c>
      <c r="N59" t="str">
        <f t="shared" si="23"/>
        <v>Paris</v>
      </c>
      <c r="O59">
        <f t="shared" si="31"/>
        <v>7</v>
      </c>
      <c r="P59">
        <f t="shared" si="32"/>
        <v>13</v>
      </c>
      <c r="Q59">
        <f t="shared" si="33"/>
        <v>21</v>
      </c>
      <c r="R59" t="str">
        <f t="shared" si="6"/>
        <v>Nadal</v>
      </c>
      <c r="S59" t="str">
        <f t="shared" si="7"/>
        <v>Ferrer</v>
      </c>
      <c r="T59">
        <f t="shared" si="28"/>
        <v>7</v>
      </c>
      <c r="U59">
        <f t="shared" si="9"/>
        <v>13</v>
      </c>
      <c r="V59">
        <f t="shared" si="29"/>
        <v>18</v>
      </c>
      <c r="W59" t="str">
        <f t="shared" si="11"/>
        <v>Nadal</v>
      </c>
      <c r="X59">
        <f t="shared" si="12"/>
        <v>2</v>
      </c>
      <c r="Y59" t="str">
        <f t="shared" si="13"/>
        <v>N/A</v>
      </c>
      <c r="Z59" t="str">
        <f t="shared" si="14"/>
        <v>N/A</v>
      </c>
      <c r="AA59" t="str">
        <f t="shared" si="30"/>
        <v>ParisNadalFerrer</v>
      </c>
      <c r="AB59">
        <f>IF($M59="ATP",MATCH($AA59,'ATP2014'!$AS:$AS,0),MATCH($AA59,'WTA2014'!$AO:$AO,0))</f>
        <v>1330</v>
      </c>
      <c r="AC59" t="e">
        <f>IF($M59="ATP",MATCH($AA59,'ATP2014'!AT:AT,0),MATCH($AA59,'WTA2014'!$AP:$AP,0))</f>
        <v>#N/A</v>
      </c>
      <c r="AD59" t="str">
        <f>INDEX(IF(M59="ATP",'ATP2014'!AQ:AQ,'WTA2014'!AM:AM),IF(ISNUMBER(AB59),AB59,AC59))</f>
        <v>Nadal</v>
      </c>
      <c r="AE59">
        <f>INDEX(IF($M59="ATP",'ATP2014'!$AU:$AU,'WTA2014'!$AQ:$AQ),IF(ISNUMBER($AB59),$AB59,$AC59))</f>
        <v>2</v>
      </c>
      <c r="AF59">
        <f>INDEX(IF($M59="ATP",'ATP2014'!$AV:$AV,'WTA2014'!$AR:$AR),IF(ISNUMBER($AB59),$AB59,$AC59))</f>
        <v>11</v>
      </c>
      <c r="AG59">
        <f>INDEX(IF($M59="ATP",'ATP2014'!$AW:$AW,'WTA2014'!$AS:$AS),IF(ISNUMBER($AB59),$AB59,$AC59))</f>
        <v>33</v>
      </c>
      <c r="AH59" t="b">
        <f>INDEX(IF($M59="ATP",'ATP2014'!$AX:$AX,'WTA2014'!$AT:$AT),IF(ISNUMBER($AB59),$AB59,$AC59))</f>
        <v>0</v>
      </c>
      <c r="AI59" t="str">
        <f>INDEX(IF($M59="ATP",'ATP2014'!$AY:$AY,'WTA2014'!$AU:$AU),IF(ISNUMBER($AB59),$AB59,$AC59))</f>
        <v>Ferrer</v>
      </c>
      <c r="AJ59" t="b">
        <f>IF(W59=AD59,TRUE,INDEX(IF($M59="ATP",'ATP2014'!$AZ:$AZ,'WTA2014'!$AV:$AV),IF(ISNUMBER($AB59),$AB59,$AC59)))</f>
        <v>1</v>
      </c>
      <c r="AK59" t="str">
        <f>IF(K59=30,IF($M59="ATP",MATCH($N59&amp;"The Final",'ATP2014'!$BA:$BA,0),MATCH($N59&amp;"The Final",'WTA2014'!$AW:$AW,0)),"N/A")</f>
        <v>N/A</v>
      </c>
      <c r="AL59" t="str">
        <f>IF(K59=30,INDEX(IF(M59="ATP",'ATP2014'!AQ:AQ,'WTA2014'!AM:AM),AK59),"N/A")</f>
        <v>N/A</v>
      </c>
      <c r="AM59" t="str">
        <f t="shared" si="16"/>
        <v>Win</v>
      </c>
      <c r="AN59" s="34">
        <f t="shared" si="24"/>
        <v>2</v>
      </c>
      <c r="AO59" s="35">
        <f t="shared" si="34"/>
        <v>2.5</v>
      </c>
      <c r="AP59" s="33">
        <f t="shared" si="18"/>
        <v>2.5</v>
      </c>
      <c r="AQ59" s="33">
        <f t="shared" si="26"/>
        <v>45.341017316017314</v>
      </c>
      <c r="AR59" s="1" t="str">
        <f t="shared" si="25"/>
        <v>JUN2014</v>
      </c>
    </row>
    <row r="60" spans="1:44" x14ac:dyDescent="0.25">
      <c r="A60" s="29">
        <v>41795</v>
      </c>
      <c r="B60" s="2" t="s">
        <v>131</v>
      </c>
      <c r="C60" s="23" t="s">
        <v>1008</v>
      </c>
      <c r="D60" s="2" t="s">
        <v>132</v>
      </c>
      <c r="E60" s="4" t="s">
        <v>186</v>
      </c>
      <c r="F60" t="str">
        <f t="shared" si="27"/>
        <v>Andy Murray v Gael Monfils</v>
      </c>
      <c r="G60" t="str">
        <f t="shared" si="19"/>
        <v>French Open 2014</v>
      </c>
      <c r="H60" t="str">
        <f t="shared" si="35"/>
        <v>Andy Murray (Match Winner)</v>
      </c>
      <c r="I60">
        <f t="shared" si="21"/>
        <v>13</v>
      </c>
      <c r="J60" t="str">
        <f t="shared" si="22"/>
        <v>Match Winner</v>
      </c>
      <c r="K60">
        <f>VLOOKUP(J60,Mapping!$A$5:$B$18,2,0)</f>
        <v>1</v>
      </c>
      <c r="L60" t="str">
        <f t="shared" si="1"/>
        <v>Paris</v>
      </c>
      <c r="M60" t="str">
        <f t="shared" si="2"/>
        <v>ATP</v>
      </c>
      <c r="N60" t="str">
        <f t="shared" si="23"/>
        <v>Paris</v>
      </c>
      <c r="O60">
        <f t="shared" si="31"/>
        <v>5</v>
      </c>
      <c r="P60">
        <f t="shared" si="32"/>
        <v>12</v>
      </c>
      <c r="Q60">
        <f t="shared" si="33"/>
        <v>19</v>
      </c>
      <c r="R60" t="str">
        <f t="shared" si="6"/>
        <v>Murray</v>
      </c>
      <c r="S60" t="str">
        <f t="shared" si="7"/>
        <v>Monfils</v>
      </c>
      <c r="T60">
        <f t="shared" si="28"/>
        <v>5</v>
      </c>
      <c r="U60">
        <f t="shared" si="9"/>
        <v>12</v>
      </c>
      <c r="V60">
        <f t="shared" si="29"/>
        <v>13</v>
      </c>
      <c r="W60" t="str">
        <f t="shared" si="11"/>
        <v>Murray</v>
      </c>
      <c r="X60" t="str">
        <f t="shared" si="12"/>
        <v>N/A</v>
      </c>
      <c r="Y60" t="str">
        <f t="shared" si="13"/>
        <v>N/A</v>
      </c>
      <c r="Z60" t="str">
        <f t="shared" si="14"/>
        <v>N/A</v>
      </c>
      <c r="AA60" t="str">
        <f t="shared" si="30"/>
        <v>ParisMurrayMonfils</v>
      </c>
      <c r="AB60">
        <f>IF($M60="ATP",MATCH($AA60,'ATP2014'!$AS:$AS,0),MATCH($AA60,'WTA2014'!$AO:$AO,0))</f>
        <v>1329</v>
      </c>
      <c r="AC60" t="e">
        <f>IF($M60="ATP",MATCH($AA60,'ATP2014'!AT:AT,0),MATCH($AA60,'WTA2014'!$AP:$AP,0))</f>
        <v>#N/A</v>
      </c>
      <c r="AD60" t="str">
        <f>INDEX(IF(M60="ATP",'ATP2014'!AQ:AQ,'WTA2014'!AM:AM),IF(ISNUMBER(AB60),AB60,AC60))</f>
        <v>Murray</v>
      </c>
      <c r="AE60">
        <f>INDEX(IF($M60="ATP",'ATP2014'!$AU:$AU,'WTA2014'!$AQ:$AQ),IF(ISNUMBER($AB60),$AB60,$AC60))</f>
        <v>1</v>
      </c>
      <c r="AF60">
        <f>INDEX(IF($M60="ATP",'ATP2014'!$AV:$AV,'WTA2014'!$AR:$AR),IF(ISNUMBER($AB60),$AB60,$AC60))</f>
        <v>6</v>
      </c>
      <c r="AG60">
        <f>INDEX(IF($M60="ATP",'ATP2014'!$AW:$AW,'WTA2014'!$AS:$AS),IF(ISNUMBER($AB60),$AB60,$AC60))</f>
        <v>40</v>
      </c>
      <c r="AH60" t="b">
        <f>INDEX(IF($M60="ATP",'ATP2014'!$AX:$AX,'WTA2014'!$AT:$AT),IF(ISNUMBER($AB60),$AB60,$AC60))</f>
        <v>0</v>
      </c>
      <c r="AI60" t="str">
        <f>INDEX(IF($M60="ATP",'ATP2014'!$AY:$AY,'WTA2014'!$AU:$AU),IF(ISNUMBER($AB60),$AB60,$AC60))</f>
        <v>Murray</v>
      </c>
      <c r="AJ60" t="b">
        <f>IF(W60=AD60,TRUE,INDEX(IF($M60="ATP",'ATP2014'!$AZ:$AZ,'WTA2014'!$AV:$AV),IF(ISNUMBER($AB60),$AB60,$AC60)))</f>
        <v>1</v>
      </c>
      <c r="AK60" t="str">
        <f>IF(K60=30,IF($M60="ATP",MATCH($N60&amp;"The Final",'ATP2014'!$BA:$BA,0),MATCH($N60&amp;"The Final",'WTA2014'!$AW:$AW,0)),"N/A")</f>
        <v>N/A</v>
      </c>
      <c r="AL60" t="str">
        <f>IF(K60=30,INDEX(IF(M60="ATP",'ATP2014'!AQ:AQ,'WTA2014'!AM:AM),AK60),"N/A")</f>
        <v>N/A</v>
      </c>
      <c r="AM60" t="str">
        <f t="shared" si="16"/>
        <v>Win</v>
      </c>
      <c r="AN60" s="34">
        <f t="shared" si="24"/>
        <v>2</v>
      </c>
      <c r="AO60" s="35">
        <f t="shared" si="34"/>
        <v>0.44444444444444442</v>
      </c>
      <c r="AP60" s="33">
        <f t="shared" si="18"/>
        <v>0.44444444444444442</v>
      </c>
      <c r="AQ60" s="33">
        <f t="shared" si="26"/>
        <v>45.785461760461757</v>
      </c>
      <c r="AR60" s="1" t="str">
        <f t="shared" si="25"/>
        <v>JUN2014</v>
      </c>
    </row>
    <row r="61" spans="1:44" x14ac:dyDescent="0.25">
      <c r="A61" s="29">
        <v>41802</v>
      </c>
      <c r="B61" s="2" t="s">
        <v>4</v>
      </c>
      <c r="C61" s="23" t="s">
        <v>133</v>
      </c>
      <c r="D61" s="2" t="s">
        <v>95</v>
      </c>
      <c r="E61" s="4" t="s">
        <v>7</v>
      </c>
      <c r="F61" t="str">
        <f t="shared" si="27"/>
        <v>N/A</v>
      </c>
      <c r="G61" t="str">
        <f t="shared" si="19"/>
        <v>Wimbledon 2014 Men's Singles</v>
      </c>
      <c r="H61" t="str">
        <f t="shared" si="35"/>
        <v>Novak Djokovic (Outright Winner)</v>
      </c>
      <c r="I61">
        <f t="shared" si="21"/>
        <v>16</v>
      </c>
      <c r="J61" t="str">
        <f t="shared" si="22"/>
        <v>Outright Winner</v>
      </c>
      <c r="K61">
        <f>VLOOKUP(J61,Mapping!$A$5:$B$18,2,0)</f>
        <v>30</v>
      </c>
      <c r="L61" t="str">
        <f t="shared" si="1"/>
        <v>London</v>
      </c>
      <c r="M61" t="str">
        <f t="shared" si="2"/>
        <v>ATP</v>
      </c>
      <c r="N61" t="str">
        <f t="shared" si="23"/>
        <v>London</v>
      </c>
      <c r="O61">
        <f t="shared" si="31"/>
        <v>6</v>
      </c>
      <c r="P61">
        <f t="shared" si="32"/>
        <v>16</v>
      </c>
      <c r="Q61">
        <f t="shared" si="33"/>
        <v>6</v>
      </c>
      <c r="R61" t="str">
        <f t="shared" si="6"/>
        <v xml:space="preserve">Djokovic </v>
      </c>
      <c r="S61" t="str">
        <f t="shared" si="7"/>
        <v/>
      </c>
      <c r="T61">
        <f t="shared" si="28"/>
        <v>6</v>
      </c>
      <c r="U61">
        <f t="shared" si="9"/>
        <v>15</v>
      </c>
      <c r="V61">
        <f t="shared" si="29"/>
        <v>16</v>
      </c>
      <c r="W61" t="str">
        <f t="shared" si="11"/>
        <v>Djokovic</v>
      </c>
      <c r="X61" t="str">
        <f t="shared" si="12"/>
        <v>N/A</v>
      </c>
      <c r="Y61" t="str">
        <f t="shared" si="13"/>
        <v>N/A</v>
      </c>
      <c r="Z61" t="str">
        <f t="shared" si="14"/>
        <v>N/A</v>
      </c>
      <c r="AA61" t="str">
        <f t="shared" si="30"/>
        <v xml:space="preserve">LondonDjokovic </v>
      </c>
      <c r="AB61" t="e">
        <f>IF($M61="ATP",MATCH($AA61,'ATP2014'!$AS:$AS,0),MATCH($AA61,'WTA2014'!$AO:$AO,0))</f>
        <v>#N/A</v>
      </c>
      <c r="AC61" t="e">
        <f>IF($M61="ATP",MATCH($AA61,'ATP2014'!AT:AT,0),MATCH($AA61,'WTA2014'!$AP:$AP,0))</f>
        <v>#N/A</v>
      </c>
      <c r="AD61" t="e">
        <f>INDEX(IF(M61="ATP",'ATP2014'!AQ:AQ,'WTA2014'!AM:AM),IF(ISNUMBER(AB61),AB61,AC61))</f>
        <v>#N/A</v>
      </c>
      <c r="AE61" t="e">
        <f>INDEX(IF($M61="ATP",'ATP2014'!$AU:$AU,'WTA2014'!$AQ:$AQ),IF(ISNUMBER($AB61),$AB61,$AC61))</f>
        <v>#N/A</v>
      </c>
      <c r="AF61" t="e">
        <f>INDEX(IF($M61="ATP",'ATP2014'!$AV:$AV,'WTA2014'!$AR:$AR),IF(ISNUMBER($AB61),$AB61,$AC61))</f>
        <v>#N/A</v>
      </c>
      <c r="AG61" t="e">
        <f>INDEX(IF($M61="ATP",'ATP2014'!$AW:$AW,'WTA2014'!$AS:$AS),IF(ISNUMBER($AB61),$AB61,$AC61))</f>
        <v>#N/A</v>
      </c>
      <c r="AH61" t="e">
        <f>INDEX(IF($M61="ATP",'ATP2014'!$AX:$AX,'WTA2014'!$AT:$AT),IF(ISNUMBER($AB61),$AB61,$AC61))</f>
        <v>#N/A</v>
      </c>
      <c r="AI61" t="e">
        <f>INDEX(IF($M61="ATP",'ATP2014'!$AY:$AY,'WTA2014'!$AU:$AU),IF(ISNUMBER($AB61),$AB61,$AC61))</f>
        <v>#N/A</v>
      </c>
      <c r="AJ61" t="e">
        <f>IF(W61=AD61,TRUE,INDEX(IF($M61="ATP",'ATP2014'!$AZ:$AZ,'WTA2014'!$AV:$AV),IF(ISNUMBER($AB61),$AB61,$AC61)))</f>
        <v>#N/A</v>
      </c>
      <c r="AK61">
        <f>IF(K61=30,IF($M61="ATP",MATCH($N61&amp;"The Final",'ATP2014'!$BA:$BA,0),MATCH($N61&amp;"The Final",'WTA2014'!$AW:$AW,0)),"N/A")</f>
        <v>1600</v>
      </c>
      <c r="AL61" t="str">
        <f>IF(K61=30,INDEX(IF(M61="ATP",'ATP2014'!AQ:AQ,'WTA2014'!AM:AM),AK61),"N/A")</f>
        <v>Djokovic</v>
      </c>
      <c r="AM61" t="str">
        <f t="shared" si="16"/>
        <v>Win</v>
      </c>
      <c r="AN61" s="34">
        <f t="shared" si="24"/>
        <v>2</v>
      </c>
      <c r="AO61" s="35">
        <f t="shared" si="34"/>
        <v>2</v>
      </c>
      <c r="AP61" s="33">
        <f t="shared" si="18"/>
        <v>2</v>
      </c>
      <c r="AQ61" s="33">
        <f t="shared" si="26"/>
        <v>47.785461760461757</v>
      </c>
      <c r="AR61" s="1" t="str">
        <f t="shared" si="25"/>
        <v>JUN2014</v>
      </c>
    </row>
    <row r="62" spans="1:44" x14ac:dyDescent="0.25">
      <c r="A62" s="29">
        <v>41803</v>
      </c>
      <c r="B62" s="2" t="s">
        <v>4</v>
      </c>
      <c r="C62" s="24" t="s">
        <v>134</v>
      </c>
      <c r="D62" s="2" t="s">
        <v>135</v>
      </c>
      <c r="E62" s="4" t="s">
        <v>80</v>
      </c>
      <c r="F62" t="str">
        <f t="shared" si="27"/>
        <v>N/A</v>
      </c>
      <c r="G62" t="str">
        <f t="shared" si="19"/>
        <v>Wimbledon 2014 Women's Singles</v>
      </c>
      <c r="H62" t="str">
        <f t="shared" si="35"/>
        <v>Eugenie Bouchard (Outright Winner)</v>
      </c>
      <c r="I62">
        <f t="shared" si="21"/>
        <v>18</v>
      </c>
      <c r="J62" t="str">
        <f t="shared" si="22"/>
        <v>Outright Winner</v>
      </c>
      <c r="K62">
        <f>VLOOKUP(J62,Mapping!$A$5:$B$18,2,0)</f>
        <v>30</v>
      </c>
      <c r="L62" t="str">
        <f t="shared" si="1"/>
        <v>London</v>
      </c>
      <c r="M62" t="str">
        <f t="shared" si="2"/>
        <v>WTA</v>
      </c>
      <c r="N62" t="str">
        <f t="shared" si="23"/>
        <v>London</v>
      </c>
      <c r="O62">
        <f t="shared" si="31"/>
        <v>8</v>
      </c>
      <c r="P62">
        <f t="shared" si="32"/>
        <v>18</v>
      </c>
      <c r="Q62">
        <f t="shared" si="33"/>
        <v>8</v>
      </c>
      <c r="R62" t="str">
        <f t="shared" si="6"/>
        <v xml:space="preserve">Bouchard </v>
      </c>
      <c r="S62" t="str">
        <f t="shared" si="7"/>
        <v/>
      </c>
      <c r="T62">
        <f t="shared" si="28"/>
        <v>8</v>
      </c>
      <c r="U62">
        <f t="shared" si="9"/>
        <v>17</v>
      </c>
      <c r="V62">
        <f t="shared" si="29"/>
        <v>18</v>
      </c>
      <c r="W62" t="str">
        <f t="shared" si="11"/>
        <v>Bouchard</v>
      </c>
      <c r="X62" t="str">
        <f t="shared" si="12"/>
        <v>N/A</v>
      </c>
      <c r="Y62" t="str">
        <f t="shared" si="13"/>
        <v>N/A</v>
      </c>
      <c r="Z62" t="str">
        <f t="shared" si="14"/>
        <v>N/A</v>
      </c>
      <c r="AA62" t="str">
        <f t="shared" si="30"/>
        <v xml:space="preserve">LondonBouchard </v>
      </c>
      <c r="AB62" t="e">
        <f>IF($M62="ATP",MATCH($AA62,'ATP2014'!$AS:$AS,0),MATCH($AA62,'WTA2014'!$AO:$AO,0))</f>
        <v>#N/A</v>
      </c>
      <c r="AC62" t="e">
        <f>IF($M62="ATP",MATCH($AA62,'ATP2014'!AT:AT,0),MATCH($AA62,'WTA2014'!$AP:$AP,0))</f>
        <v>#N/A</v>
      </c>
      <c r="AD62" t="e">
        <f>INDEX(IF(M62="ATP",'ATP2014'!AQ:AQ,'WTA2014'!AM:AM),IF(ISNUMBER(AB62),AB62,AC62))</f>
        <v>#N/A</v>
      </c>
      <c r="AE62" t="e">
        <f>INDEX(IF($M62="ATP",'ATP2014'!$AU:$AU,'WTA2014'!$AQ:$AQ),IF(ISNUMBER($AB62),$AB62,$AC62))</f>
        <v>#N/A</v>
      </c>
      <c r="AF62" t="e">
        <f>INDEX(IF($M62="ATP",'ATP2014'!$AV:$AV,'WTA2014'!$AR:$AR),IF(ISNUMBER($AB62),$AB62,$AC62))</f>
        <v>#N/A</v>
      </c>
      <c r="AG62" t="e">
        <f>INDEX(IF($M62="ATP",'ATP2014'!$AW:$AW,'WTA2014'!$AS:$AS),IF(ISNUMBER($AB62),$AB62,$AC62))</f>
        <v>#N/A</v>
      </c>
      <c r="AH62" t="e">
        <f>INDEX(IF($M62="ATP",'ATP2014'!$AX:$AX,'WTA2014'!$AT:$AT),IF(ISNUMBER($AB62),$AB62,$AC62))</f>
        <v>#N/A</v>
      </c>
      <c r="AI62" t="e">
        <f>INDEX(IF($M62="ATP",'ATP2014'!$AY:$AY,'WTA2014'!$AU:$AU),IF(ISNUMBER($AB62),$AB62,$AC62))</f>
        <v>#N/A</v>
      </c>
      <c r="AJ62" t="e">
        <f>IF(W62=AD62,TRUE,INDEX(IF($M62="ATP",'ATP2014'!$AZ:$AZ,'WTA2014'!$AV:$AV),IF(ISNUMBER($AB62),$AB62,$AC62)))</f>
        <v>#N/A</v>
      </c>
      <c r="AK62">
        <f>IF(K62=30,IF($M62="ATP",MATCH($N62&amp;"The Final",'ATP2014'!$BA:$BA,0),MATCH($N62&amp;"The Final",'WTA2014'!$AW:$AW,0)),"N/A")</f>
        <v>1521</v>
      </c>
      <c r="AL62" t="str">
        <f>IF(K62=30,INDEX(IF(M62="ATP",'ATP2014'!AQ:AQ,'WTA2014'!AM:AM),AK62),"N/A")</f>
        <v>Kvitova</v>
      </c>
      <c r="AM62" t="str">
        <f t="shared" si="16"/>
        <v>Loss</v>
      </c>
      <c r="AN62" s="34">
        <f t="shared" si="24"/>
        <v>2</v>
      </c>
      <c r="AO62" s="35">
        <f t="shared" si="34"/>
        <v>6</v>
      </c>
      <c r="AP62" s="33">
        <f t="shared" si="18"/>
        <v>-1</v>
      </c>
      <c r="AQ62" s="33">
        <f t="shared" si="26"/>
        <v>46.785461760461757</v>
      </c>
      <c r="AR62" s="1" t="str">
        <f t="shared" si="25"/>
        <v>JUN2014</v>
      </c>
    </row>
    <row r="63" spans="1:44" x14ac:dyDescent="0.25">
      <c r="A63" s="29">
        <v>41804</v>
      </c>
      <c r="B63" s="2" t="s">
        <v>1009</v>
      </c>
      <c r="C63" s="24" t="s">
        <v>1034</v>
      </c>
      <c r="D63" s="2" t="s">
        <v>136</v>
      </c>
      <c r="E63" s="4" t="s">
        <v>187</v>
      </c>
      <c r="F63" t="str">
        <f t="shared" si="27"/>
        <v>Radek Stepanek v Feliciano Lopez</v>
      </c>
      <c r="G63" t="str">
        <f t="shared" si="19"/>
        <v>ATP Queens Club</v>
      </c>
      <c r="H63" t="str">
        <f t="shared" si="35"/>
        <v>Feliciano Lopez 2-1 (Set Betting)</v>
      </c>
      <c r="I63">
        <f t="shared" si="21"/>
        <v>21</v>
      </c>
      <c r="J63" t="str">
        <f t="shared" si="22"/>
        <v>Set Betting</v>
      </c>
      <c r="K63">
        <f>VLOOKUP(J63,Mapping!$A$5:$B$18,2,0)</f>
        <v>2</v>
      </c>
      <c r="L63" t="str">
        <f t="shared" si="1"/>
        <v>NO</v>
      </c>
      <c r="M63" t="str">
        <f t="shared" si="2"/>
        <v>ATP</v>
      </c>
      <c r="N63" t="str">
        <f t="shared" si="23"/>
        <v>Queens Club</v>
      </c>
      <c r="O63">
        <f t="shared" si="31"/>
        <v>6</v>
      </c>
      <c r="P63">
        <f t="shared" si="32"/>
        <v>15</v>
      </c>
      <c r="Q63">
        <f t="shared" si="33"/>
        <v>27</v>
      </c>
      <c r="R63" t="str">
        <f t="shared" si="6"/>
        <v>Stepanek</v>
      </c>
      <c r="S63" t="str">
        <f t="shared" si="7"/>
        <v>Lopez</v>
      </c>
      <c r="T63">
        <f t="shared" si="28"/>
        <v>10</v>
      </c>
      <c r="U63">
        <f t="shared" si="9"/>
        <v>16</v>
      </c>
      <c r="V63">
        <f t="shared" si="29"/>
        <v>21</v>
      </c>
      <c r="W63" t="str">
        <f t="shared" si="11"/>
        <v>Lopez</v>
      </c>
      <c r="X63">
        <f t="shared" si="12"/>
        <v>1</v>
      </c>
      <c r="Y63" t="str">
        <f t="shared" si="13"/>
        <v>N/A</v>
      </c>
      <c r="Z63" t="str">
        <f t="shared" si="14"/>
        <v>N/A</v>
      </c>
      <c r="AA63" t="str">
        <f t="shared" si="30"/>
        <v>Queens ClubStepanekLopez</v>
      </c>
      <c r="AB63" t="e">
        <f>IF($M63="ATP",MATCH($AA63,'ATP2014'!$AS:$AS,0),MATCH($AA63,'WTA2014'!$AO:$AO,0))</f>
        <v>#N/A</v>
      </c>
      <c r="AC63">
        <f>IF($M63="ATP",MATCH($AA63,'ATP2014'!AT:AT,0),MATCH($AA63,'WTA2014'!$AP:$AP,0))</f>
        <v>1414</v>
      </c>
      <c r="AD63" t="str">
        <f>INDEX(IF(M63="ATP",'ATP2014'!AQ:AQ,'WTA2014'!AM:AM),IF(ISNUMBER(AB63),AB63,AC63))</f>
        <v>Lopez</v>
      </c>
      <c r="AE63">
        <f>INDEX(IF($M63="ATP",'ATP2014'!$AU:$AU,'WTA2014'!$AQ:$AQ),IF(ISNUMBER($AB63),$AB63,$AC63))</f>
        <v>2</v>
      </c>
      <c r="AF63">
        <f>INDEX(IF($M63="ATP",'ATP2014'!$AV:$AV,'WTA2014'!$AR:$AR),IF(ISNUMBER($AB63),$AB63,$AC63))</f>
        <v>3</v>
      </c>
      <c r="AG63">
        <f>INDEX(IF($M63="ATP",'ATP2014'!$AW:$AW,'WTA2014'!$AS:$AS),IF(ISNUMBER($AB63),$AB63,$AC63))</f>
        <v>23</v>
      </c>
      <c r="AH63" t="b">
        <f>INDEX(IF($M63="ATP",'ATP2014'!$AX:$AX,'WTA2014'!$AT:$AT),IF(ISNUMBER($AB63),$AB63,$AC63))</f>
        <v>1</v>
      </c>
      <c r="AI63" t="str">
        <f>INDEX(IF($M63="ATP",'ATP2014'!$AY:$AY,'WTA2014'!$AU:$AU),IF(ISNUMBER($AB63),$AB63,$AC63))</f>
        <v>Lopez</v>
      </c>
      <c r="AJ63" t="b">
        <f>IF(W63=AD63,TRUE,INDEX(IF($M63="ATP",'ATP2014'!$AZ:$AZ,'WTA2014'!$AV:$AV),IF(ISNUMBER($AB63),$AB63,$AC63)))</f>
        <v>1</v>
      </c>
      <c r="AK63" t="str">
        <f>IF(K63=30,IF($M63="ATP",MATCH($N63&amp;"The Final",'ATP2014'!$BA:$BA,0),MATCH($N63&amp;"The Final",'WTA2014'!$AW:$AW,0)),"N/A")</f>
        <v>N/A</v>
      </c>
      <c r="AL63" t="str">
        <f>IF(K63=30,INDEX(IF(M63="ATP",'ATP2014'!AQ:AQ,'WTA2014'!AM:AM),AK63),"N/A")</f>
        <v>N/A</v>
      </c>
      <c r="AM63" t="str">
        <f t="shared" si="16"/>
        <v>Win</v>
      </c>
      <c r="AN63" s="34">
        <f t="shared" si="24"/>
        <v>3</v>
      </c>
      <c r="AO63" s="35">
        <f t="shared" si="34"/>
        <v>2.75</v>
      </c>
      <c r="AP63" s="33">
        <f t="shared" si="18"/>
        <v>2.75</v>
      </c>
      <c r="AQ63" s="33">
        <f t="shared" si="26"/>
        <v>49.535461760461757</v>
      </c>
      <c r="AR63" s="1" t="str">
        <f t="shared" si="25"/>
        <v>JUN2014</v>
      </c>
    </row>
    <row r="64" spans="1:44" x14ac:dyDescent="0.25">
      <c r="A64" s="29">
        <v>41804</v>
      </c>
      <c r="B64" s="2" t="s">
        <v>137</v>
      </c>
      <c r="C64" s="24" t="s">
        <v>1034</v>
      </c>
      <c r="D64" s="2" t="s">
        <v>108</v>
      </c>
      <c r="E64" s="4" t="s">
        <v>188</v>
      </c>
      <c r="F64" t="str">
        <f t="shared" si="27"/>
        <v>Stanislas Wawrinka v Grigor Dimitrov</v>
      </c>
      <c r="G64" t="str">
        <f t="shared" si="19"/>
        <v>ATP Queens Club</v>
      </c>
      <c r="H64" t="str">
        <f t="shared" si="35"/>
        <v>Grigor Dimitrov (Match Winner)</v>
      </c>
      <c r="I64">
        <f t="shared" si="21"/>
        <v>17</v>
      </c>
      <c r="J64" t="str">
        <f t="shared" si="22"/>
        <v>Match Winner</v>
      </c>
      <c r="K64">
        <f>VLOOKUP(J64,Mapping!$A$5:$B$18,2,0)</f>
        <v>1</v>
      </c>
      <c r="L64" t="str">
        <f t="shared" si="1"/>
        <v>NO</v>
      </c>
      <c r="M64" t="str">
        <f t="shared" si="2"/>
        <v>ATP</v>
      </c>
      <c r="N64" t="str">
        <f t="shared" si="23"/>
        <v>Queens Club</v>
      </c>
      <c r="O64">
        <f t="shared" si="31"/>
        <v>10</v>
      </c>
      <c r="P64">
        <f t="shared" si="32"/>
        <v>19</v>
      </c>
      <c r="Q64">
        <f t="shared" si="33"/>
        <v>28</v>
      </c>
      <c r="R64" t="str">
        <f t="shared" si="6"/>
        <v>Wawrinka</v>
      </c>
      <c r="S64" t="str">
        <f t="shared" si="7"/>
        <v>Dimitrov</v>
      </c>
      <c r="T64">
        <f t="shared" si="28"/>
        <v>7</v>
      </c>
      <c r="U64">
        <f t="shared" si="9"/>
        <v>16</v>
      </c>
      <c r="V64">
        <f t="shared" si="29"/>
        <v>17</v>
      </c>
      <c r="W64" t="str">
        <f t="shared" si="11"/>
        <v>Dimitrov</v>
      </c>
      <c r="X64" t="str">
        <f t="shared" si="12"/>
        <v>N/A</v>
      </c>
      <c r="Y64" t="str">
        <f t="shared" si="13"/>
        <v>N/A</v>
      </c>
      <c r="Z64" t="str">
        <f t="shared" si="14"/>
        <v>N/A</v>
      </c>
      <c r="AA64" t="str">
        <f t="shared" si="30"/>
        <v>Queens ClubWawrinkaDimitrov</v>
      </c>
      <c r="AB64" t="e">
        <f>IF($M64="ATP",MATCH($AA64,'ATP2014'!$AS:$AS,0),MATCH($AA64,'WTA2014'!$AO:$AO,0))</f>
        <v>#N/A</v>
      </c>
      <c r="AC64">
        <f>IF($M64="ATP",MATCH($AA64,'ATP2014'!AT:AT,0),MATCH($AA64,'WTA2014'!$AP:$AP,0))</f>
        <v>1413</v>
      </c>
      <c r="AD64" t="str">
        <f>INDEX(IF(M64="ATP",'ATP2014'!AQ:AQ,'WTA2014'!AM:AM),IF(ISNUMBER(AB64),AB64,AC64))</f>
        <v>Dimitrov</v>
      </c>
      <c r="AE64">
        <f>INDEX(IF($M64="ATP",'ATP2014'!$AU:$AU,'WTA2014'!$AQ:$AQ),IF(ISNUMBER($AB64),$AB64,$AC64))</f>
        <v>2</v>
      </c>
      <c r="AF64">
        <f>INDEX(IF($M64="ATP",'ATP2014'!$AV:$AV,'WTA2014'!$AR:$AR),IF(ISNUMBER($AB64),$AB64,$AC64))</f>
        <v>6</v>
      </c>
      <c r="AG64">
        <f>INDEX(IF($M64="ATP",'ATP2014'!$AW:$AW,'WTA2014'!$AS:$AS),IF(ISNUMBER($AB64),$AB64,$AC64))</f>
        <v>18</v>
      </c>
      <c r="AH64" t="b">
        <f>INDEX(IF($M64="ATP",'ATP2014'!$AX:$AX,'WTA2014'!$AT:$AT),IF(ISNUMBER($AB64),$AB64,$AC64))</f>
        <v>0</v>
      </c>
      <c r="AI64" t="str">
        <f>INDEX(IF($M64="ATP",'ATP2014'!$AY:$AY,'WTA2014'!$AU:$AU),IF(ISNUMBER($AB64),$AB64,$AC64))</f>
        <v>Dimitrov</v>
      </c>
      <c r="AJ64" t="b">
        <f>IF(W64=AD64,TRUE,INDEX(IF($M64="ATP",'ATP2014'!$AZ:$AZ,'WTA2014'!$AV:$AV),IF(ISNUMBER($AB64),$AB64,$AC64)))</f>
        <v>1</v>
      </c>
      <c r="AK64" t="str">
        <f>IF(K64=30,IF($M64="ATP",MATCH($N64&amp;"The Final",'ATP2014'!$BA:$BA,0),MATCH($N64&amp;"The Final",'WTA2014'!$AW:$AW,0)),"N/A")</f>
        <v>N/A</v>
      </c>
      <c r="AL64" t="str">
        <f>IF(K64=30,INDEX(IF(M64="ATP",'ATP2014'!AQ:AQ,'WTA2014'!AM:AM),AK64),"N/A")</f>
        <v>N/A</v>
      </c>
      <c r="AM64" t="str">
        <f t="shared" si="16"/>
        <v>Win</v>
      </c>
      <c r="AN64" s="34">
        <f t="shared" si="24"/>
        <v>2</v>
      </c>
      <c r="AO64" s="35">
        <f t="shared" si="34"/>
        <v>1.5</v>
      </c>
      <c r="AP64" s="33">
        <f t="shared" si="18"/>
        <v>1.5</v>
      </c>
      <c r="AQ64" s="33">
        <f t="shared" si="26"/>
        <v>51.035461760461757</v>
      </c>
      <c r="AR64" s="1" t="str">
        <f t="shared" si="25"/>
        <v>JUN2014</v>
      </c>
    </row>
    <row r="65" spans="1:44" x14ac:dyDescent="0.25">
      <c r="A65" s="29">
        <v>41805</v>
      </c>
      <c r="B65" s="2" t="s">
        <v>138</v>
      </c>
      <c r="C65" s="31" t="s">
        <v>1010</v>
      </c>
      <c r="D65" s="22" t="s">
        <v>1006</v>
      </c>
      <c r="E65" s="4" t="s">
        <v>51</v>
      </c>
      <c r="F65" t="str">
        <f t="shared" si="27"/>
        <v>Andrey Golubev v Bernard Tomic</v>
      </c>
      <c r="G65" t="str">
        <f t="shared" si="19"/>
        <v>ATP Eastbourne</v>
      </c>
      <c r="H65" t="str">
        <f t="shared" si="35"/>
        <v>Golubev (To Win a Set Yes)</v>
      </c>
      <c r="I65">
        <f t="shared" si="21"/>
        <v>9</v>
      </c>
      <c r="J65" t="str">
        <f t="shared" si="22"/>
        <v>To Win a Set Yes</v>
      </c>
      <c r="K65">
        <f>VLOOKUP(J65,Mapping!$A$5:$B$18,2,0)</f>
        <v>11</v>
      </c>
      <c r="L65" t="str">
        <f t="shared" si="1"/>
        <v>NO</v>
      </c>
      <c r="M65" t="str">
        <f t="shared" si="2"/>
        <v>ATP</v>
      </c>
      <c r="N65" t="str">
        <f t="shared" si="23"/>
        <v>Eastbourne</v>
      </c>
      <c r="O65">
        <f t="shared" si="31"/>
        <v>7</v>
      </c>
      <c r="P65">
        <f t="shared" si="32"/>
        <v>15</v>
      </c>
      <c r="Q65">
        <f t="shared" si="33"/>
        <v>25</v>
      </c>
      <c r="R65" t="str">
        <f t="shared" si="6"/>
        <v>Golubev</v>
      </c>
      <c r="S65" t="str">
        <f t="shared" si="7"/>
        <v>Tomic</v>
      </c>
      <c r="T65">
        <f t="shared" si="28"/>
        <v>8</v>
      </c>
      <c r="U65">
        <f t="shared" si="9"/>
        <v>8</v>
      </c>
      <c r="V65">
        <f t="shared" si="29"/>
        <v>9</v>
      </c>
      <c r="W65" t="str">
        <f t="shared" si="11"/>
        <v>Golubev</v>
      </c>
      <c r="X65" t="str">
        <f t="shared" si="12"/>
        <v>N/A</v>
      </c>
      <c r="Y65" t="str">
        <f t="shared" si="13"/>
        <v>N/A</v>
      </c>
      <c r="Z65" t="str">
        <f t="shared" si="14"/>
        <v>N/A</v>
      </c>
      <c r="AA65" t="str">
        <f t="shared" si="30"/>
        <v>EastbourneGolubevTomic</v>
      </c>
      <c r="AB65" t="e">
        <f>IF($M65="ATP",MATCH($AA65,'ATP2014'!$AS:$AS,0),MATCH($AA65,'WTA2014'!$AO:$AO,0))</f>
        <v>#N/A</v>
      </c>
      <c r="AC65">
        <f>IF($M65="ATP",MATCH($AA65,'ATP2014'!AT:AT,0),MATCH($AA65,'WTA2014'!$AP:$AP,0))</f>
        <v>1421</v>
      </c>
      <c r="AD65" t="str">
        <f>INDEX(IF(M65="ATP",'ATP2014'!AQ:AQ,'WTA2014'!AM:AM),IF(ISNUMBER(AB65),AB65,AC65))</f>
        <v>Tomic</v>
      </c>
      <c r="AE65">
        <f>INDEX(IF($M65="ATP",'ATP2014'!$AU:$AU,'WTA2014'!$AQ:$AQ),IF(ISNUMBER($AB65),$AB65,$AC65))</f>
        <v>2</v>
      </c>
      <c r="AF65">
        <f>INDEX(IF($M65="ATP",'ATP2014'!$AV:$AV,'WTA2014'!$AR:$AR),IF(ISNUMBER($AB65),$AB65,$AC65))</f>
        <v>4</v>
      </c>
      <c r="AG65">
        <f>INDEX(IF($M65="ATP",'ATP2014'!$AW:$AW,'WTA2014'!$AS:$AS),IF(ISNUMBER($AB65),$AB65,$AC65))</f>
        <v>20</v>
      </c>
      <c r="AH65" t="b">
        <f>INDEX(IF($M65="ATP",'ATP2014'!$AX:$AX,'WTA2014'!$AT:$AT),IF(ISNUMBER($AB65),$AB65,$AC65))</f>
        <v>0</v>
      </c>
      <c r="AI65" t="str">
        <f>INDEX(IF($M65="ATP",'ATP2014'!$AY:$AY,'WTA2014'!$AU:$AU),IF(ISNUMBER($AB65),$AB65,$AC65))</f>
        <v>Tomic</v>
      </c>
      <c r="AJ65" t="b">
        <f>IF(W65=AD65,TRUE,INDEX(IF($M65="ATP",'ATP2014'!$AZ:$AZ,'WTA2014'!$AV:$AV),IF(ISNUMBER($AB65),$AB65,$AC65)))</f>
        <v>0</v>
      </c>
      <c r="AK65" t="str">
        <f>IF(K65=30,IF($M65="ATP",MATCH($N65&amp;"The Final",'ATP2014'!$BA:$BA,0),MATCH($N65&amp;"The Final",'WTA2014'!$AW:$AW,0)),"N/A")</f>
        <v>N/A</v>
      </c>
      <c r="AL65" t="str">
        <f>IF(K65=30,INDEX(IF(M65="ATP",'ATP2014'!AQ:AQ,'WTA2014'!AM:AM),AK65),"N/A")</f>
        <v>N/A</v>
      </c>
      <c r="AM65" t="str">
        <f t="shared" si="16"/>
        <v>Loss</v>
      </c>
      <c r="AN65" s="34">
        <f t="shared" si="24"/>
        <v>2</v>
      </c>
      <c r="AO65" s="35">
        <f t="shared" si="34"/>
        <v>0.72727272727272729</v>
      </c>
      <c r="AP65" s="33">
        <f t="shared" si="18"/>
        <v>-1</v>
      </c>
      <c r="AQ65" s="33">
        <f t="shared" si="26"/>
        <v>50.035461760461757</v>
      </c>
      <c r="AR65" s="1" t="str">
        <f t="shared" si="25"/>
        <v>JUN2014</v>
      </c>
    </row>
    <row r="66" spans="1:44" x14ac:dyDescent="0.25">
      <c r="A66" s="29">
        <v>41806</v>
      </c>
      <c r="B66" s="2" t="s">
        <v>139</v>
      </c>
      <c r="C66" t="s">
        <v>1010</v>
      </c>
      <c r="D66" s="2" t="s">
        <v>140</v>
      </c>
      <c r="E66" s="4" t="s">
        <v>189</v>
      </c>
      <c r="F66" t="str">
        <f t="shared" si="27"/>
        <v>Donald Young v James Ward</v>
      </c>
      <c r="G66" t="str">
        <f t="shared" si="19"/>
        <v>ATP Eastbourne</v>
      </c>
      <c r="H66" t="str">
        <f t="shared" si="35"/>
        <v>James Ward (Match Winner)</v>
      </c>
      <c r="I66">
        <f t="shared" si="21"/>
        <v>12</v>
      </c>
      <c r="J66" t="str">
        <f t="shared" si="22"/>
        <v>Match Winner</v>
      </c>
      <c r="K66">
        <f>VLOOKUP(J66,Mapping!$A$5:$B$18,2,0)</f>
        <v>1</v>
      </c>
      <c r="L66" t="str">
        <f t="shared" ref="L66:L119" si="36">IF(IFERROR(FIND("French",$C66),0),"Paris",IF(IFERROR(FIND("Wimbledon",$C66),0),"London",IF(IFERROR(FIND("US",$C66),0),"New York",IF(IFERROR(FIND("Australian",$C66),0),"Melbourne","NO"))))</f>
        <v>NO</v>
      </c>
      <c r="M66" t="str">
        <f t="shared" ref="M66:M119" si="37">IF(L66="NO",IF(IFERROR(FIND("ATP",C66),0),"ATP",IF(IFERROR(FIND("WTA",C66),0),"WTA","Challenger")),IF(IFERROR(FIND("Women",C66),0),"WTA","ATP"))</f>
        <v>ATP</v>
      </c>
      <c r="N66" t="str">
        <f t="shared" si="23"/>
        <v>Eastbourne</v>
      </c>
      <c r="O66">
        <f t="shared" si="31"/>
        <v>7</v>
      </c>
      <c r="P66">
        <f t="shared" si="32"/>
        <v>13</v>
      </c>
      <c r="Q66">
        <f t="shared" si="33"/>
        <v>21</v>
      </c>
      <c r="R66" t="str">
        <f t="shared" ref="R66:R119" si="38">IF(K66&lt;&gt;30,IF(O66&lt;&gt;P66,MID(F66,O66+1,P66-O66-1),LEFT(F66,P66-1)),IF(P66-O66&gt;2,MID(H66,O66+1,P66-O66-1),LEFT(H66,O66)))</f>
        <v>Young</v>
      </c>
      <c r="S66" t="str">
        <f t="shared" ref="S66:S119" si="39">IF($K66&lt;&gt;30,IF($O66&lt;&gt;$P66,RIGHT(F66,LEN($F66)-$Q66),RIGHT($F66,LEN($F66)-$Q66-2)),"")</f>
        <v>Ward</v>
      </c>
      <c r="T66">
        <f t="shared" si="28"/>
        <v>6</v>
      </c>
      <c r="U66">
        <f t="shared" ref="U66:U119" si="40">IF(OR($K66=1,$K66=11,$K66=13,$K66=30),IF($V66-$T66&gt;2,FIND(" ",$H66,$T66+1),$V66-1),IF(OR($K66=2,$K66=3,$K66=4),IF(OR(ISNUMBER(1*MID($H66,$T66+1,1)),MID($H66,$T66+1,1)="-",MID($H66,$T66+1,1)="+"),$T66,FIND(" ",$H66,$T66+1)),IF(OR($K66=5,,$K66=15),$T66,"other")))</f>
        <v>11</v>
      </c>
      <c r="V66">
        <f t="shared" si="29"/>
        <v>12</v>
      </c>
      <c r="W66" t="str">
        <f t="shared" ref="W66:W119" si="41">IF(K66=15,"N/A",IF(T66=U66,LEFT(H66,U66-1),MID(H66,T66+1,U66-T66-1)))</f>
        <v>Ward</v>
      </c>
      <c r="X66" t="str">
        <f t="shared" ref="X66:X119" si="42">IF(K66=2,MID(H66,U66+1,1)*1-MID(H66,U66+3,1)*1,IF(K66=3,MID(H66,U66+1,V66-U66-1)*1,"N/A"))</f>
        <v>N/A</v>
      </c>
      <c r="Y66" t="str">
        <f t="shared" ref="Y66:Y119" si="43">IF($K66=4,MID($H66,$U66+1,$V66-$U66-1)*1,"N/A")</f>
        <v>N/A</v>
      </c>
      <c r="Z66" t="str">
        <f t="shared" ref="Z66:Z119" si="44">IF($K66=5,MID($H66,$U66+1,$V66-$U66-1)*1,"N/A")</f>
        <v>N/A</v>
      </c>
      <c r="AA66" t="str">
        <f t="shared" si="30"/>
        <v>EastbourneYoungWard</v>
      </c>
      <c r="AB66">
        <f>IF($M66="ATP",MATCH($AA66,'ATP2014'!$AS:$AS,0),MATCH($AA66,'WTA2014'!$AO:$AO,0))</f>
        <v>1427</v>
      </c>
      <c r="AC66" t="e">
        <f>IF($M66="ATP",MATCH($AA66,'ATP2014'!AT:AT,0),MATCH($AA66,'WTA2014'!$AP:$AP,0))</f>
        <v>#N/A</v>
      </c>
      <c r="AD66" t="str">
        <f>INDEX(IF(M66="ATP",'ATP2014'!AQ:AQ,'WTA2014'!AM:AM),IF(ISNUMBER(AB66),AB66,AC66))</f>
        <v>Young</v>
      </c>
      <c r="AE66">
        <f>INDEX(IF($M66="ATP",'ATP2014'!$AU:$AU,'WTA2014'!$AQ:$AQ),IF(ISNUMBER($AB66),$AB66,$AC66))</f>
        <v>2</v>
      </c>
      <c r="AF66">
        <f>INDEX(IF($M66="ATP",'ATP2014'!$AV:$AV,'WTA2014'!$AR:$AR),IF(ISNUMBER($AB66),$AB66,$AC66))</f>
        <v>7</v>
      </c>
      <c r="AG66">
        <f>INDEX(IF($M66="ATP",'ATP2014'!$AW:$AW,'WTA2014'!$AS:$AS),IF(ISNUMBER($AB66),$AB66,$AC66))</f>
        <v>17</v>
      </c>
      <c r="AH66" t="b">
        <f>INDEX(IF($M66="ATP",'ATP2014'!$AX:$AX,'WTA2014'!$AT:$AT),IF(ISNUMBER($AB66),$AB66,$AC66))</f>
        <v>0</v>
      </c>
      <c r="AI66" t="str">
        <f>INDEX(IF($M66="ATP",'ATP2014'!$AY:$AY,'WTA2014'!$AU:$AU),IF(ISNUMBER($AB66),$AB66,$AC66))</f>
        <v>Young</v>
      </c>
      <c r="AJ66" t="b">
        <f>IF(W66=AD66,TRUE,INDEX(IF($M66="ATP",'ATP2014'!$AZ:$AZ,'WTA2014'!$AV:$AV),IF(ISNUMBER($AB66),$AB66,$AC66)))</f>
        <v>0</v>
      </c>
      <c r="AK66" t="str">
        <f>IF(K66=30,IF($M66="ATP",MATCH($N66&amp;"The Final",'ATP2014'!$BA:$BA,0),MATCH($N66&amp;"The Final",'WTA2014'!$AW:$AW,0)),"N/A")</f>
        <v>N/A</v>
      </c>
      <c r="AL66" t="str">
        <f>IF(K66=30,INDEX(IF(M66="ATP",'ATP2014'!AQ:AQ,'WTA2014'!AM:AM),AK66),"N/A")</f>
        <v>N/A</v>
      </c>
      <c r="AM66" t="str">
        <f t="shared" ref="AM66:AM119" si="45">IF(K66=1,IF(W66=AD66,"Win","Loss"),IF(K66=2,IF(W66&lt;&gt;AD66,"Loss",IF(K66&lt;AE66,"Loss","Win")),IF(K66=3,IF(W66&lt;&gt;AD66,"Loss",IF(AE66+X66&lt;0,"Loss","Win")),IF(K66=4,IF(AF66+Y66&gt;0,"Win",IF(AF66+Y66&lt;0,"Loss","Void")),IF(K66=5,IF(W66="Over",IF(AG66&gt;Z66,"Win",IF(AG66&lt;Z66,"Loss","Void")),IF(AG66&lt;Z66,"Win",IF(AG66&gt;Z66,"Loss","Void"))),IF(K66=15,IF(AH66=TRUE,"Win","Loss"),IF(K66=13,IF(W66=AI66,"Win","Loss"),IF(K66=11,IF(AJ66=TRUE,"Win","Loss"),IF(K66=30,IF(W66=AL66,"Win","Loss"),"Other")))))))))</f>
        <v>Loss</v>
      </c>
      <c r="AN66" s="34">
        <f t="shared" si="24"/>
        <v>2</v>
      </c>
      <c r="AO66" s="35">
        <f t="shared" ref="AO66:AO97" si="46">VALUE(LEFT(E66,AN66-1))/VALUE(RIGHT(E66,LEN(E66)-AN66))*1</f>
        <v>1.2</v>
      </c>
      <c r="AP66" s="33">
        <f t="shared" si="18"/>
        <v>-1</v>
      </c>
      <c r="AQ66" s="33">
        <f t="shared" si="26"/>
        <v>49.035461760461757</v>
      </c>
      <c r="AR66" s="1" t="str">
        <f t="shared" si="25"/>
        <v>JUN2014</v>
      </c>
    </row>
    <row r="67" spans="1:44" x14ac:dyDescent="0.25">
      <c r="A67" s="29">
        <v>41809</v>
      </c>
      <c r="B67" s="2" t="s">
        <v>141</v>
      </c>
      <c r="C67" s="24" t="s">
        <v>1010</v>
      </c>
      <c r="D67" s="2" t="s">
        <v>142</v>
      </c>
      <c r="E67" s="4" t="s">
        <v>190</v>
      </c>
      <c r="F67" t="str">
        <f t="shared" si="27"/>
        <v>Richard Gasquet v Martin Klizan</v>
      </c>
      <c r="G67" t="str">
        <f t="shared" ref="G67:G119" si="47">TRIM(C67)</f>
        <v>ATP Eastbourne</v>
      </c>
      <c r="H67" t="str">
        <f t="shared" ref="H67:H119" si="48">TRIM(D67)</f>
        <v>Martin Klizan (Match Winner)</v>
      </c>
      <c r="I67">
        <f t="shared" ref="I67:I119" si="49">FIND("(",H67)</f>
        <v>15</v>
      </c>
      <c r="J67" t="str">
        <f t="shared" ref="J67:J119" si="50">MID(H67,I67+1,LEN(H67)-I67-1)</f>
        <v>Match Winner</v>
      </c>
      <c r="K67">
        <f>VLOOKUP(J67,Mapping!$A$5:$B$18,2,0)</f>
        <v>1</v>
      </c>
      <c r="L67" t="str">
        <f t="shared" si="36"/>
        <v>NO</v>
      </c>
      <c r="M67" t="str">
        <f t="shared" si="37"/>
        <v>ATP</v>
      </c>
      <c r="N67" t="str">
        <f t="shared" ref="N67:N119" si="51">IF(L67="NO",IF(M67="Challenger",RIGHT(G67,LEN(G67)-11),IF(IFERROR(FIND("2014",G67),0),MID(G67,5,FIND("2014",G67)-6),MID(G67,5,LEN(G67)-4))),L67)</f>
        <v>Eastbourne</v>
      </c>
      <c r="O67">
        <f t="shared" si="31"/>
        <v>8</v>
      </c>
      <c r="P67">
        <f t="shared" si="32"/>
        <v>16</v>
      </c>
      <c r="Q67">
        <f t="shared" si="33"/>
        <v>25</v>
      </c>
      <c r="R67" t="str">
        <f t="shared" si="38"/>
        <v>Gasquet</v>
      </c>
      <c r="S67" t="str">
        <f t="shared" si="39"/>
        <v>Klizan</v>
      </c>
      <c r="T67">
        <f t="shared" si="28"/>
        <v>7</v>
      </c>
      <c r="U67">
        <f t="shared" si="40"/>
        <v>14</v>
      </c>
      <c r="V67">
        <f t="shared" si="29"/>
        <v>15</v>
      </c>
      <c r="W67" t="str">
        <f t="shared" si="41"/>
        <v>Klizan</v>
      </c>
      <c r="X67" t="str">
        <f t="shared" si="42"/>
        <v>N/A</v>
      </c>
      <c r="Y67" t="str">
        <f t="shared" si="43"/>
        <v>N/A</v>
      </c>
      <c r="Z67" t="str">
        <f t="shared" si="44"/>
        <v>N/A</v>
      </c>
      <c r="AA67" t="str">
        <f t="shared" si="30"/>
        <v>EastbourneGasquetKlizan</v>
      </c>
      <c r="AB67">
        <f>IF($M67="ATP",MATCH($AA67,'ATP2014'!$AS:$AS,0),MATCH($AA67,'WTA2014'!$AO:$AO,0))</f>
        <v>1436</v>
      </c>
      <c r="AC67" t="e">
        <f>IF($M67="ATP",MATCH($AA67,'ATP2014'!AT:AT,0),MATCH($AA67,'WTA2014'!$AP:$AP,0))</f>
        <v>#N/A</v>
      </c>
      <c r="AD67" t="str">
        <f>INDEX(IF(M67="ATP",'ATP2014'!AQ:AQ,'WTA2014'!AM:AM),IF(ISNUMBER(AB67),AB67,AC67))</f>
        <v>Gasquet</v>
      </c>
      <c r="AE67">
        <f>INDEX(IF($M67="ATP",'ATP2014'!$AU:$AU,'WTA2014'!$AQ:$AQ),IF(ISNUMBER($AB67),$AB67,$AC67))</f>
        <v>2</v>
      </c>
      <c r="AF67">
        <f>INDEX(IF($M67="ATP",'ATP2014'!$AV:$AV,'WTA2014'!$AR:$AR),IF(ISNUMBER($AB67),$AB67,$AC67))</f>
        <v>5</v>
      </c>
      <c r="AG67">
        <f>INDEX(IF($M67="ATP",'ATP2014'!$AW:$AW,'WTA2014'!$AS:$AS),IF(ISNUMBER($AB67),$AB67,$AC67))</f>
        <v>19</v>
      </c>
      <c r="AH67" t="b">
        <f>INDEX(IF($M67="ATP",'ATP2014'!$AX:$AX,'WTA2014'!$AT:$AT),IF(ISNUMBER($AB67),$AB67,$AC67))</f>
        <v>0</v>
      </c>
      <c r="AI67" t="str">
        <f>INDEX(IF($M67="ATP",'ATP2014'!$AY:$AY,'WTA2014'!$AU:$AU),IF(ISNUMBER($AB67),$AB67,$AC67))</f>
        <v>Gasquet</v>
      </c>
      <c r="AJ67" t="b">
        <f>IF(W67=AD67,TRUE,INDEX(IF($M67="ATP",'ATP2014'!$AZ:$AZ,'WTA2014'!$AV:$AV),IF(ISNUMBER($AB67),$AB67,$AC67)))</f>
        <v>0</v>
      </c>
      <c r="AK67" t="str">
        <f>IF(K67=30,IF($M67="ATP",MATCH($N67&amp;"The Final",'ATP2014'!$BA:$BA,0),MATCH($N67&amp;"The Final",'WTA2014'!$AW:$AW,0)),"N/A")</f>
        <v>N/A</v>
      </c>
      <c r="AL67" t="str">
        <f>IF(K67=30,INDEX(IF(M67="ATP",'ATP2014'!AQ:AQ,'WTA2014'!AM:AM),AK67),"N/A")</f>
        <v>N/A</v>
      </c>
      <c r="AM67" t="str">
        <f t="shared" si="45"/>
        <v>Loss</v>
      </c>
      <c r="AN67" s="34">
        <f t="shared" ref="AN67:AN119" si="52">FIND("/",E67)</f>
        <v>2</v>
      </c>
      <c r="AO67" s="35">
        <f t="shared" si="46"/>
        <v>2</v>
      </c>
      <c r="AP67" s="33">
        <f t="shared" ref="AP67:AP119" si="53">IF(AM67="Win",AO67,IF(AM67="Loss",-1,0))</f>
        <v>-1</v>
      </c>
      <c r="AQ67" s="33">
        <f t="shared" si="26"/>
        <v>48.035461760461757</v>
      </c>
      <c r="AR67" s="1" t="str">
        <f t="shared" ref="AR67:AR119" si="54">CHOOSE(MONTH(A67),"JAN","FEB","MAR","APR","MAY","JUN","JUL","AUG","SEP","OCT","NOV","DEC")&amp;YEAR(A67)</f>
        <v>JUN2014</v>
      </c>
    </row>
    <row r="68" spans="1:44" x14ac:dyDescent="0.25">
      <c r="A68" s="29">
        <v>41810</v>
      </c>
      <c r="B68" s="2" t="s">
        <v>1039</v>
      </c>
      <c r="C68" s="24" t="s">
        <v>1038</v>
      </c>
      <c r="D68" s="2" t="s">
        <v>143</v>
      </c>
      <c r="E68" s="4" t="s">
        <v>191</v>
      </c>
      <c r="F68" t="str">
        <f t="shared" si="27"/>
        <v>Roberto Bautista Agut v Benjamin Becker</v>
      </c>
      <c r="G68" t="str">
        <f t="shared" si="47"/>
        <v>ATP 's-Hertogenbosch</v>
      </c>
      <c r="H68" t="str">
        <f t="shared" si="48"/>
        <v>Bautista Agut (Match Winner)</v>
      </c>
      <c r="I68">
        <f t="shared" si="49"/>
        <v>15</v>
      </c>
      <c r="J68" t="str">
        <f t="shared" si="50"/>
        <v>Match Winner</v>
      </c>
      <c r="K68">
        <f>VLOOKUP(J68,Mapping!$A$5:$B$18,2,0)</f>
        <v>1</v>
      </c>
      <c r="L68" t="str">
        <f t="shared" si="36"/>
        <v>NO</v>
      </c>
      <c r="M68" t="str">
        <f t="shared" si="37"/>
        <v>ATP</v>
      </c>
      <c r="N68" t="str">
        <f t="shared" si="51"/>
        <v>'s-Hertogenbosch</v>
      </c>
      <c r="O68">
        <f t="shared" si="31"/>
        <v>8</v>
      </c>
      <c r="P68">
        <f t="shared" si="32"/>
        <v>22</v>
      </c>
      <c r="Q68">
        <f t="shared" si="33"/>
        <v>33</v>
      </c>
      <c r="R68" s="28" t="s">
        <v>1040</v>
      </c>
      <c r="S68" t="str">
        <f t="shared" si="39"/>
        <v>Becker</v>
      </c>
      <c r="T68">
        <f t="shared" ref="T68:T119" si="55">FIND(" ",H68)</f>
        <v>9</v>
      </c>
      <c r="U68">
        <f t="shared" si="40"/>
        <v>14</v>
      </c>
      <c r="V68">
        <f t="shared" ref="V68:V119" si="56">FIND("(",H68)</f>
        <v>15</v>
      </c>
      <c r="W68" t="str">
        <f t="shared" si="41"/>
        <v>Agut</v>
      </c>
      <c r="X68" t="str">
        <f t="shared" si="42"/>
        <v>N/A</v>
      </c>
      <c r="Y68" t="str">
        <f t="shared" si="43"/>
        <v>N/A</v>
      </c>
      <c r="Z68" t="str">
        <f t="shared" si="44"/>
        <v>N/A</v>
      </c>
      <c r="AA68" t="str">
        <f t="shared" ref="AA68:AA119" si="57">N68&amp;R68&amp;S68</f>
        <v>'s-HertogenboschBautistaBecker</v>
      </c>
      <c r="AB68">
        <f>IF($M68="ATP",MATCH($AA68,'ATP2014'!$AS:$AS,0),MATCH($AA68,'WTA2014'!$AO:$AO,0))</f>
        <v>1473</v>
      </c>
      <c r="AC68" t="e">
        <f>IF($M68="ATP",MATCH($AA68,'ATP2014'!AT:AT,0),MATCH($AA68,'WTA2014'!$AP:$AP,0))</f>
        <v>#N/A</v>
      </c>
      <c r="AD68" t="str">
        <f>INDEX(IF(M68="ATP",'ATP2014'!AQ:AQ,'WTA2014'!AM:AM),IF(ISNUMBER(AB68),AB68,AC68))</f>
        <v>Bautista</v>
      </c>
      <c r="AE68">
        <f>INDEX(IF($M68="ATP",'ATP2014'!$AU:$AU,'WTA2014'!$AQ:$AQ),IF(ISNUMBER($AB68),$AB68,$AC68))</f>
        <v>1</v>
      </c>
      <c r="AF68">
        <f>INDEX(IF($M68="ATP",'ATP2014'!$AV:$AV,'WTA2014'!$AR:$AR),IF(ISNUMBER($AB68),$AB68,$AC68))</f>
        <v>-1</v>
      </c>
      <c r="AG68">
        <f>INDEX(IF($M68="ATP",'ATP2014'!$AW:$AW,'WTA2014'!$AS:$AS),IF(ISNUMBER($AB68),$AB68,$AC68))</f>
        <v>31</v>
      </c>
      <c r="AH68" t="b">
        <f>INDEX(IF($M68="ATP",'ATP2014'!$AX:$AX,'WTA2014'!$AT:$AT),IF(ISNUMBER($AB68),$AB68,$AC68))</f>
        <v>1</v>
      </c>
      <c r="AI68" t="str">
        <f>INDEX(IF($M68="ATP",'ATP2014'!$AY:$AY,'WTA2014'!$AU:$AU),IF(ISNUMBER($AB68),$AB68,$AC68))</f>
        <v>Becker</v>
      </c>
      <c r="AJ68" t="b">
        <f>IF(W68=AD68,TRUE,INDEX(IF($M68="ATP",'ATP2014'!$AZ:$AZ,'WTA2014'!$AV:$AV),IF(ISNUMBER($AB68),$AB68,$AC68)))</f>
        <v>1</v>
      </c>
      <c r="AK68" t="str">
        <f>IF(K68=30,IF($M68="ATP",MATCH($N68&amp;"The Final",'ATP2014'!$BA:$BA,0),MATCH($N68&amp;"The Final",'WTA2014'!$AW:$AW,0)),"N/A")</f>
        <v>N/A</v>
      </c>
      <c r="AL68" t="str">
        <f>IF(K68=30,INDEX(IF(M68="ATP",'ATP2014'!AQ:AQ,'WTA2014'!AM:AM),AK68),"N/A")</f>
        <v>N/A</v>
      </c>
      <c r="AM68" t="str">
        <f t="shared" si="45"/>
        <v>Loss</v>
      </c>
      <c r="AN68" s="34">
        <f t="shared" si="52"/>
        <v>2</v>
      </c>
      <c r="AO68" s="35">
        <f t="shared" si="46"/>
        <v>0.5714285714285714</v>
      </c>
      <c r="AP68" s="33">
        <f t="shared" si="53"/>
        <v>-1</v>
      </c>
      <c r="AQ68" s="33">
        <f t="shared" ref="AQ68:AQ119" si="58">AP68+AQ67</f>
        <v>47.035461760461757</v>
      </c>
      <c r="AR68" s="1" t="str">
        <f t="shared" si="54"/>
        <v>JUN2014</v>
      </c>
    </row>
    <row r="69" spans="1:44" x14ac:dyDescent="0.25">
      <c r="A69" s="29">
        <v>41811</v>
      </c>
      <c r="B69" s="2" t="s">
        <v>144</v>
      </c>
      <c r="C69" s="24" t="s">
        <v>1010</v>
      </c>
      <c r="D69" s="2" t="s">
        <v>136</v>
      </c>
      <c r="E69" s="4" t="s">
        <v>192</v>
      </c>
      <c r="F69" t="str">
        <f t="shared" si="27"/>
        <v>Feliciano Lopez v Richard Gasquet</v>
      </c>
      <c r="G69" t="str">
        <f t="shared" si="47"/>
        <v>ATP Eastbourne</v>
      </c>
      <c r="H69" t="str">
        <f t="shared" si="48"/>
        <v>Feliciano Lopez 2-1 (Set Betting)</v>
      </c>
      <c r="I69">
        <f t="shared" si="49"/>
        <v>21</v>
      </c>
      <c r="J69" t="str">
        <f t="shared" si="50"/>
        <v>Set Betting</v>
      </c>
      <c r="K69">
        <f>VLOOKUP(J69,Mapping!$A$5:$B$18,2,0)</f>
        <v>2</v>
      </c>
      <c r="L69" t="str">
        <f t="shared" si="36"/>
        <v>NO</v>
      </c>
      <c r="M69" t="str">
        <f t="shared" si="37"/>
        <v>ATP</v>
      </c>
      <c r="N69" t="str">
        <f t="shared" si="51"/>
        <v>Eastbourne</v>
      </c>
      <c r="O69">
        <f t="shared" si="31"/>
        <v>10</v>
      </c>
      <c r="P69">
        <f t="shared" si="32"/>
        <v>16</v>
      </c>
      <c r="Q69">
        <f t="shared" si="33"/>
        <v>26</v>
      </c>
      <c r="R69" t="str">
        <f t="shared" si="38"/>
        <v>Lopez</v>
      </c>
      <c r="S69" t="str">
        <f t="shared" si="39"/>
        <v>Gasquet</v>
      </c>
      <c r="T69">
        <f t="shared" si="55"/>
        <v>10</v>
      </c>
      <c r="U69">
        <f t="shared" si="40"/>
        <v>16</v>
      </c>
      <c r="V69">
        <f t="shared" si="56"/>
        <v>21</v>
      </c>
      <c r="W69" t="str">
        <f t="shared" si="41"/>
        <v>Lopez</v>
      </c>
      <c r="X69">
        <f t="shared" si="42"/>
        <v>1</v>
      </c>
      <c r="Y69" t="str">
        <f t="shared" si="43"/>
        <v>N/A</v>
      </c>
      <c r="Z69" t="str">
        <f t="shared" si="44"/>
        <v>N/A</v>
      </c>
      <c r="AA69" t="str">
        <f t="shared" si="57"/>
        <v>EastbourneLopezGasquet</v>
      </c>
      <c r="AB69">
        <f>IF($M69="ATP",MATCH($AA69,'ATP2014'!$AS:$AS,0),MATCH($AA69,'WTA2014'!$AO:$AO,0))</f>
        <v>1442</v>
      </c>
      <c r="AC69" t="e">
        <f>IF($M69="ATP",MATCH($AA69,'ATP2014'!AT:AT,0),MATCH($AA69,'WTA2014'!$AP:$AP,0))</f>
        <v>#N/A</v>
      </c>
      <c r="AD69" t="str">
        <f>INDEX(IF(M69="ATP",'ATP2014'!AQ:AQ,'WTA2014'!AM:AM),IF(ISNUMBER(AB69),AB69,AC69))</f>
        <v>Lopez</v>
      </c>
      <c r="AE69">
        <f>INDEX(IF($M69="ATP",'ATP2014'!$AU:$AU,'WTA2014'!$AQ:$AQ),IF(ISNUMBER($AB69),$AB69,$AC69))</f>
        <v>1</v>
      </c>
      <c r="AF69">
        <f>INDEX(IF($M69="ATP",'ATP2014'!$AV:$AV,'WTA2014'!$AR:$AR),IF(ISNUMBER($AB69),$AB69,$AC69))</f>
        <v>4</v>
      </c>
      <c r="AG69">
        <f>INDEX(IF($M69="ATP",'ATP2014'!$AW:$AW,'WTA2014'!$AS:$AS),IF(ISNUMBER($AB69),$AB69,$AC69))</f>
        <v>34</v>
      </c>
      <c r="AH69" t="b">
        <f>INDEX(IF($M69="ATP",'ATP2014'!$AX:$AX,'WTA2014'!$AT:$AT),IF(ISNUMBER($AB69),$AB69,$AC69))</f>
        <v>1</v>
      </c>
      <c r="AI69" t="str">
        <f>INDEX(IF($M69="ATP",'ATP2014'!$AY:$AY,'WTA2014'!$AU:$AU),IF(ISNUMBER($AB69),$AB69,$AC69))</f>
        <v>Lopez</v>
      </c>
      <c r="AJ69" t="b">
        <f>IF(W69=AD69,TRUE,INDEX(IF($M69="ATP",'ATP2014'!$AZ:$AZ,'WTA2014'!$AV:$AV),IF(ISNUMBER($AB69),$AB69,$AC69)))</f>
        <v>1</v>
      </c>
      <c r="AK69" t="str">
        <f>IF(K69=30,IF($M69="ATP",MATCH($N69&amp;"The Final",'ATP2014'!$BA:$BA,0),MATCH($N69&amp;"The Final",'WTA2014'!$AW:$AW,0)),"N/A")</f>
        <v>N/A</v>
      </c>
      <c r="AL69" t="str">
        <f>IF(K69=30,INDEX(IF(M69="ATP",'ATP2014'!AQ:AQ,'WTA2014'!AM:AM),AK69),"N/A")</f>
        <v>N/A</v>
      </c>
      <c r="AM69" t="str">
        <f t="shared" si="45"/>
        <v>Win</v>
      </c>
      <c r="AN69" s="34">
        <f t="shared" si="52"/>
        <v>2</v>
      </c>
      <c r="AO69" s="35">
        <f t="shared" si="46"/>
        <v>4</v>
      </c>
      <c r="AP69" s="33">
        <f t="shared" si="53"/>
        <v>4</v>
      </c>
      <c r="AQ69" s="33">
        <f t="shared" si="58"/>
        <v>51.035461760461757</v>
      </c>
      <c r="AR69" s="1" t="str">
        <f t="shared" si="54"/>
        <v>JUN2014</v>
      </c>
    </row>
    <row r="70" spans="1:44" x14ac:dyDescent="0.25">
      <c r="A70" s="29">
        <v>41815</v>
      </c>
      <c r="B70" s="2" t="s">
        <v>145</v>
      </c>
      <c r="C70" s="24" t="s">
        <v>134</v>
      </c>
      <c r="D70" s="2" t="s">
        <v>146</v>
      </c>
      <c r="E70" s="4" t="s">
        <v>187</v>
      </c>
      <c r="F70" t="str">
        <f t="shared" si="27"/>
        <v>Petra Kvitova v Mona Barthel</v>
      </c>
      <c r="G70" t="str">
        <f t="shared" si="47"/>
        <v>Wimbledon 2014 Women's Singles</v>
      </c>
      <c r="H70" t="str">
        <f t="shared" si="48"/>
        <v>Petran Kvitova 2-1 (Set Betting)</v>
      </c>
      <c r="I70">
        <f t="shared" si="49"/>
        <v>20</v>
      </c>
      <c r="J70" t="str">
        <f t="shared" si="50"/>
        <v>Set Betting</v>
      </c>
      <c r="K70">
        <f>VLOOKUP(J70,Mapping!$A$5:$B$18,2,0)</f>
        <v>2</v>
      </c>
      <c r="L70" t="str">
        <f t="shared" si="36"/>
        <v>London</v>
      </c>
      <c r="M70" t="str">
        <f t="shared" si="37"/>
        <v>WTA</v>
      </c>
      <c r="N70" t="str">
        <f t="shared" si="51"/>
        <v>London</v>
      </c>
      <c r="O70">
        <f t="shared" si="31"/>
        <v>6</v>
      </c>
      <c r="P70">
        <f t="shared" si="32"/>
        <v>14</v>
      </c>
      <c r="Q70">
        <f t="shared" si="33"/>
        <v>21</v>
      </c>
      <c r="R70" t="str">
        <f t="shared" si="38"/>
        <v>Kvitova</v>
      </c>
      <c r="S70" t="str">
        <f t="shared" si="39"/>
        <v>Barthel</v>
      </c>
      <c r="T70">
        <f t="shared" si="55"/>
        <v>7</v>
      </c>
      <c r="U70">
        <f t="shared" si="40"/>
        <v>15</v>
      </c>
      <c r="V70">
        <f t="shared" si="56"/>
        <v>20</v>
      </c>
      <c r="W70" t="str">
        <f t="shared" si="41"/>
        <v>Kvitova</v>
      </c>
      <c r="X70">
        <f t="shared" si="42"/>
        <v>1</v>
      </c>
      <c r="Y70" t="str">
        <f t="shared" si="43"/>
        <v>N/A</v>
      </c>
      <c r="Z70" t="str">
        <f t="shared" si="44"/>
        <v>N/A</v>
      </c>
      <c r="AA70" t="str">
        <f t="shared" si="57"/>
        <v>LondonKvitovaBarthel</v>
      </c>
      <c r="AB70">
        <f>IF($M70="ATP",MATCH($AA70,'ATP2014'!$AS:$AS,0),MATCH($AA70,'WTA2014'!$AO:$AO,0))</f>
        <v>1464</v>
      </c>
      <c r="AC70" t="e">
        <f>IF($M70="ATP",MATCH($AA70,'ATP2014'!AT:AT,0),MATCH($AA70,'WTA2014'!$AP:$AP,0))</f>
        <v>#N/A</v>
      </c>
      <c r="AD70" t="str">
        <f>INDEX(IF(M70="ATP",'ATP2014'!AQ:AQ,'WTA2014'!AM:AM),IF(ISNUMBER(AB70),AB70,AC70))</f>
        <v>Kvitova</v>
      </c>
      <c r="AE70">
        <f>INDEX(IF($M70="ATP",'ATP2014'!$AU:$AU,'WTA2014'!$AQ:$AQ),IF(ISNUMBER($AB70),$AB70,$AC70))</f>
        <v>2</v>
      </c>
      <c r="AF70">
        <f>INDEX(IF($M70="ATP",'ATP2014'!$AV:$AV,'WTA2014'!$AR:$AR),IF(ISNUMBER($AB70),$AB70,$AC70))</f>
        <v>10</v>
      </c>
      <c r="AG70">
        <f>INDEX(IF($M70="ATP",'ATP2014'!$AW:$AW,'WTA2014'!$AS:$AS),IF(ISNUMBER($AB70),$AB70,$AC70))</f>
        <v>14</v>
      </c>
      <c r="AH70" t="b">
        <f>INDEX(IF($M70="ATP",'ATP2014'!$AX:$AX,'WTA2014'!$AT:$AT),IF(ISNUMBER($AB70),$AB70,$AC70))</f>
        <v>0</v>
      </c>
      <c r="AI70" t="str">
        <f>INDEX(IF($M70="ATP",'ATP2014'!$AY:$AY,'WTA2014'!$AU:$AU),IF(ISNUMBER($AB70),$AB70,$AC70))</f>
        <v>Kvitova</v>
      </c>
      <c r="AJ70" t="b">
        <f>IF(W70=AD70,TRUE,INDEX(IF($M70="ATP",'ATP2014'!$AZ:$AZ,'WTA2014'!$AV:$AV),IF(ISNUMBER($AB70),$AB70,$AC70)))</f>
        <v>1</v>
      </c>
      <c r="AK70" t="str">
        <f>IF(K70=30,IF($M70="ATP",MATCH($N70&amp;"The Final",'ATP2014'!$BA:$BA,0),MATCH($N70&amp;"The Final",'WTA2014'!$AW:$AW,0)),"N/A")</f>
        <v>N/A</v>
      </c>
      <c r="AL70" t="str">
        <f>IF(K70=30,INDEX(IF(M70="ATP",'ATP2014'!AQ:AQ,'WTA2014'!AM:AM),AK70),"N/A")</f>
        <v>N/A</v>
      </c>
      <c r="AM70" t="str">
        <f t="shared" si="45"/>
        <v>Win</v>
      </c>
      <c r="AN70" s="34">
        <f t="shared" si="52"/>
        <v>3</v>
      </c>
      <c r="AO70" s="35">
        <f t="shared" si="46"/>
        <v>2.75</v>
      </c>
      <c r="AP70" s="33">
        <f t="shared" si="53"/>
        <v>2.75</v>
      </c>
      <c r="AQ70" s="33">
        <f t="shared" si="58"/>
        <v>53.785461760461757</v>
      </c>
      <c r="AR70" s="1" t="str">
        <f t="shared" si="54"/>
        <v>JUN2014</v>
      </c>
    </row>
    <row r="71" spans="1:44" x14ac:dyDescent="0.25">
      <c r="A71" s="29">
        <v>41816</v>
      </c>
      <c r="B71" s="2" t="s">
        <v>147</v>
      </c>
      <c r="C71" s="23" t="s">
        <v>1011</v>
      </c>
      <c r="D71" s="2" t="s">
        <v>130</v>
      </c>
      <c r="E71" s="4" t="s">
        <v>187</v>
      </c>
      <c r="F71" t="str">
        <f t="shared" ref="F71:F119" si="59">TRIM(B71)</f>
        <v>Rafael Nadal v Lukas Rosol</v>
      </c>
      <c r="G71" t="str">
        <f t="shared" si="47"/>
        <v>Wimbledon 2014</v>
      </c>
      <c r="H71" t="str">
        <f t="shared" si="48"/>
        <v>Rafael Nadal 3-1 (Set Betting)</v>
      </c>
      <c r="I71">
        <f t="shared" si="49"/>
        <v>18</v>
      </c>
      <c r="J71" t="str">
        <f t="shared" si="50"/>
        <v>Set Betting</v>
      </c>
      <c r="K71">
        <f>VLOOKUP(J71,Mapping!$A$5:$B$18,2,0)</f>
        <v>2</v>
      </c>
      <c r="L71" t="str">
        <f t="shared" si="36"/>
        <v>London</v>
      </c>
      <c r="M71" t="str">
        <f t="shared" si="37"/>
        <v>ATP</v>
      </c>
      <c r="N71" t="str">
        <f t="shared" si="51"/>
        <v>London</v>
      </c>
      <c r="O71">
        <f t="shared" si="31"/>
        <v>7</v>
      </c>
      <c r="P71">
        <f t="shared" si="32"/>
        <v>13</v>
      </c>
      <c r="Q71">
        <f t="shared" si="33"/>
        <v>21</v>
      </c>
      <c r="R71" t="str">
        <f t="shared" si="38"/>
        <v>Nadal</v>
      </c>
      <c r="S71" t="str">
        <f t="shared" si="39"/>
        <v>Rosol</v>
      </c>
      <c r="T71">
        <f t="shared" si="55"/>
        <v>7</v>
      </c>
      <c r="U71">
        <f t="shared" si="40"/>
        <v>13</v>
      </c>
      <c r="V71">
        <f t="shared" si="56"/>
        <v>18</v>
      </c>
      <c r="W71" t="str">
        <f t="shared" si="41"/>
        <v>Nadal</v>
      </c>
      <c r="X71">
        <f t="shared" si="42"/>
        <v>2</v>
      </c>
      <c r="Y71" t="str">
        <f t="shared" si="43"/>
        <v>N/A</v>
      </c>
      <c r="Z71" t="str">
        <f t="shared" si="44"/>
        <v>N/A</v>
      </c>
      <c r="AA71" t="str">
        <f t="shared" si="57"/>
        <v>LondonNadalRosol</v>
      </c>
      <c r="AB71">
        <f>IF($M71="ATP",MATCH($AA71,'ATP2014'!$AS:$AS,0),MATCH($AA71,'WTA2014'!$AO:$AO,0))</f>
        <v>1560</v>
      </c>
      <c r="AC71" t="e">
        <f>IF($M71="ATP",MATCH($AA71,'ATP2014'!AT:AT,0),MATCH($AA71,'WTA2014'!$AP:$AP,0))</f>
        <v>#N/A</v>
      </c>
      <c r="AD71" t="str">
        <f>INDEX(IF(M71="ATP",'ATP2014'!AQ:AQ,'WTA2014'!AM:AM),IF(ISNUMBER(AB71),AB71,AC71))</f>
        <v>Nadal</v>
      </c>
      <c r="AE71">
        <f>INDEX(IF($M71="ATP",'ATP2014'!$AU:$AU,'WTA2014'!$AQ:$AQ),IF(ISNUMBER($AB71),$AB71,$AC71))</f>
        <v>2</v>
      </c>
      <c r="AF71">
        <f>INDEX(IF($M71="ATP",'ATP2014'!$AV:$AV,'WTA2014'!$AR:$AR),IF(ISNUMBER($AB71),$AB71,$AC71))</f>
        <v>3</v>
      </c>
      <c r="AG71">
        <f>INDEX(IF($M71="ATP",'ATP2014'!$AW:$AW,'WTA2014'!$AS:$AS),IF(ISNUMBER($AB71),$AB71,$AC71))</f>
        <v>43</v>
      </c>
      <c r="AH71" t="b">
        <f>INDEX(IF($M71="ATP",'ATP2014'!$AX:$AX,'WTA2014'!$AT:$AT),IF(ISNUMBER($AB71),$AB71,$AC71))</f>
        <v>1</v>
      </c>
      <c r="AI71" t="str">
        <f>INDEX(IF($M71="ATP",'ATP2014'!$AY:$AY,'WTA2014'!$AU:$AU),IF(ISNUMBER($AB71),$AB71,$AC71))</f>
        <v>Rosol</v>
      </c>
      <c r="AJ71" t="b">
        <f>IF(W71=AD71,TRUE,INDEX(IF($M71="ATP",'ATP2014'!$AZ:$AZ,'WTA2014'!$AV:$AV),IF(ISNUMBER($AB71),$AB71,$AC71)))</f>
        <v>1</v>
      </c>
      <c r="AK71" t="str">
        <f>IF(K71=30,IF($M71="ATP",MATCH($N71&amp;"The Final",'ATP2014'!$BA:$BA,0),MATCH($N71&amp;"The Final",'WTA2014'!$AW:$AW,0)),"N/A")</f>
        <v>N/A</v>
      </c>
      <c r="AL71" t="str">
        <f>IF(K71=30,INDEX(IF(M71="ATP",'ATP2014'!AQ:AQ,'WTA2014'!AM:AM),AK71),"N/A")</f>
        <v>N/A</v>
      </c>
      <c r="AM71" t="str">
        <f t="shared" si="45"/>
        <v>Win</v>
      </c>
      <c r="AN71" s="34">
        <f t="shared" si="52"/>
        <v>3</v>
      </c>
      <c r="AO71" s="35">
        <f t="shared" si="46"/>
        <v>2.75</v>
      </c>
      <c r="AP71" s="33">
        <f t="shared" si="53"/>
        <v>2.75</v>
      </c>
      <c r="AQ71" s="33">
        <f t="shared" si="58"/>
        <v>56.535461760461757</v>
      </c>
      <c r="AR71" s="1" t="str">
        <f t="shared" si="54"/>
        <v>JUN2014</v>
      </c>
    </row>
    <row r="72" spans="1:44" x14ac:dyDescent="0.25">
      <c r="A72" s="29">
        <v>41819</v>
      </c>
      <c r="B72" s="2" t="s">
        <v>148</v>
      </c>
      <c r="C72" s="23" t="s">
        <v>1011</v>
      </c>
      <c r="D72" s="2" t="s">
        <v>149</v>
      </c>
      <c r="E72" s="4" t="s">
        <v>65</v>
      </c>
      <c r="F72" t="str">
        <f t="shared" si="59"/>
        <v>Tommy Robredo v Roger Federer</v>
      </c>
      <c r="G72" t="str">
        <f t="shared" si="47"/>
        <v>Wimbledon 2014</v>
      </c>
      <c r="H72" t="str">
        <f t="shared" si="48"/>
        <v>Roger Federer 3-0 (Set Betting)</v>
      </c>
      <c r="I72">
        <f t="shared" si="49"/>
        <v>19</v>
      </c>
      <c r="J72" t="str">
        <f t="shared" si="50"/>
        <v>Set Betting</v>
      </c>
      <c r="K72">
        <f>VLOOKUP(J72,Mapping!$A$5:$B$18,2,0)</f>
        <v>2</v>
      </c>
      <c r="L72" t="str">
        <f t="shared" si="36"/>
        <v>London</v>
      </c>
      <c r="M72" t="str">
        <f t="shared" si="37"/>
        <v>ATP</v>
      </c>
      <c r="N72" t="str">
        <f t="shared" si="51"/>
        <v>London</v>
      </c>
      <c r="O72">
        <f t="shared" si="31"/>
        <v>6</v>
      </c>
      <c r="P72">
        <f t="shared" si="32"/>
        <v>14</v>
      </c>
      <c r="Q72">
        <f t="shared" si="33"/>
        <v>22</v>
      </c>
      <c r="R72" t="str">
        <f t="shared" si="38"/>
        <v>Robredo</v>
      </c>
      <c r="S72" t="str">
        <f t="shared" si="39"/>
        <v>Federer</v>
      </c>
      <c r="T72">
        <f t="shared" si="55"/>
        <v>6</v>
      </c>
      <c r="U72">
        <f t="shared" si="40"/>
        <v>14</v>
      </c>
      <c r="V72">
        <f t="shared" si="56"/>
        <v>19</v>
      </c>
      <c r="W72" t="str">
        <f t="shared" si="41"/>
        <v>Federer</v>
      </c>
      <c r="X72">
        <f t="shared" si="42"/>
        <v>3</v>
      </c>
      <c r="Y72" t="str">
        <f t="shared" si="43"/>
        <v>N/A</v>
      </c>
      <c r="Z72" t="str">
        <f t="shared" si="44"/>
        <v>N/A</v>
      </c>
      <c r="AA72" t="str">
        <f t="shared" si="57"/>
        <v>LondonRobredoFederer</v>
      </c>
      <c r="AB72" t="e">
        <f>IF($M72="ATP",MATCH($AA72,'ATP2014'!$AS:$AS,0),MATCH($AA72,'WTA2014'!$AO:$AO,0))</f>
        <v>#N/A</v>
      </c>
      <c r="AC72">
        <f>IF($M72="ATP",MATCH($AA72,'ATP2014'!AT:AT,0),MATCH($AA72,'WTA2014'!$AP:$AP,0))</f>
        <v>1591</v>
      </c>
      <c r="AD72" t="str">
        <f>INDEX(IF(M72="ATP",'ATP2014'!AQ:AQ,'WTA2014'!AM:AM),IF(ISNUMBER(AB72),AB72,AC72))</f>
        <v>Federer</v>
      </c>
      <c r="AE72">
        <f>INDEX(IF($M72="ATP",'ATP2014'!$AU:$AU,'WTA2014'!$AQ:$AQ),IF(ISNUMBER($AB72),$AB72,$AC72))</f>
        <v>3</v>
      </c>
      <c r="AF72">
        <f>INDEX(IF($M72="ATP",'ATP2014'!$AV:$AV,'WTA2014'!$AR:$AR),IF(ISNUMBER($AB72),$AB72,$AC72))</f>
        <v>9</v>
      </c>
      <c r="AG72">
        <f>INDEX(IF($M72="ATP",'ATP2014'!$AW:$AW,'WTA2014'!$AS:$AS),IF(ISNUMBER($AB72),$AB72,$AC72))</f>
        <v>27</v>
      </c>
      <c r="AH72" t="b">
        <f>INDEX(IF($M72="ATP",'ATP2014'!$AX:$AX,'WTA2014'!$AT:$AT),IF(ISNUMBER($AB72),$AB72,$AC72))</f>
        <v>0</v>
      </c>
      <c r="AI72" t="str">
        <f>INDEX(IF($M72="ATP",'ATP2014'!$AY:$AY,'WTA2014'!$AU:$AU),IF(ISNUMBER($AB72),$AB72,$AC72))</f>
        <v>Federer</v>
      </c>
      <c r="AJ72" t="b">
        <f>IF(W72=AD72,TRUE,INDEX(IF($M72="ATP",'ATP2014'!$AZ:$AZ,'WTA2014'!$AV:$AV),IF(ISNUMBER($AB72),$AB72,$AC72)))</f>
        <v>1</v>
      </c>
      <c r="AK72" t="str">
        <f>IF(K72=30,IF($M72="ATP",MATCH($N72&amp;"The Final",'ATP2014'!$BA:$BA,0),MATCH($N72&amp;"The Final",'WTA2014'!$AW:$AW,0)),"N/A")</f>
        <v>N/A</v>
      </c>
      <c r="AL72" t="str">
        <f>IF(K72=30,INDEX(IF(M72="ATP",'ATP2014'!AQ:AQ,'WTA2014'!AM:AM),AK72),"N/A")</f>
        <v>N/A</v>
      </c>
      <c r="AM72" t="str">
        <f t="shared" si="45"/>
        <v>Loss</v>
      </c>
      <c r="AN72" s="34">
        <f t="shared" si="52"/>
        <v>2</v>
      </c>
      <c r="AO72" s="35">
        <f t="shared" si="46"/>
        <v>0.44444444444444442</v>
      </c>
      <c r="AP72" s="33">
        <f t="shared" si="53"/>
        <v>-1</v>
      </c>
      <c r="AQ72" s="33">
        <f t="shared" si="58"/>
        <v>55.535461760461757</v>
      </c>
      <c r="AR72" s="1" t="str">
        <f t="shared" si="54"/>
        <v>JUN2014</v>
      </c>
    </row>
    <row r="73" spans="1:44" x14ac:dyDescent="0.25">
      <c r="A73" s="51">
        <v>41820</v>
      </c>
      <c r="B73" s="2" t="s">
        <v>150</v>
      </c>
      <c r="C73" s="23" t="s">
        <v>1011</v>
      </c>
      <c r="D73" s="2" t="s">
        <v>151</v>
      </c>
      <c r="E73" s="4" t="s">
        <v>11</v>
      </c>
      <c r="F73" t="str">
        <f t="shared" si="59"/>
        <v>Stanislas Wawrinka v Feliciano Lopez</v>
      </c>
      <c r="G73" t="str">
        <f t="shared" si="47"/>
        <v>Wimbledon 2014</v>
      </c>
      <c r="H73" t="str">
        <f t="shared" si="48"/>
        <v>Wawrinka 3-1 (Set Betting)</v>
      </c>
      <c r="I73">
        <f t="shared" si="49"/>
        <v>14</v>
      </c>
      <c r="J73" t="str">
        <f t="shared" si="50"/>
        <v>Set Betting</v>
      </c>
      <c r="K73">
        <f>VLOOKUP(J73,Mapping!$A$5:$B$18,2,0)</f>
        <v>2</v>
      </c>
      <c r="L73" t="str">
        <f t="shared" si="36"/>
        <v>London</v>
      </c>
      <c r="M73" t="str">
        <f t="shared" si="37"/>
        <v>ATP</v>
      </c>
      <c r="N73" t="str">
        <f t="shared" si="51"/>
        <v>London</v>
      </c>
      <c r="O73">
        <f t="shared" si="31"/>
        <v>10</v>
      </c>
      <c r="P73">
        <f t="shared" si="32"/>
        <v>19</v>
      </c>
      <c r="Q73">
        <f t="shared" si="33"/>
        <v>31</v>
      </c>
      <c r="R73" t="str">
        <f t="shared" si="38"/>
        <v>Wawrinka</v>
      </c>
      <c r="S73" t="str">
        <f t="shared" si="39"/>
        <v>Lopez</v>
      </c>
      <c r="T73">
        <f t="shared" si="55"/>
        <v>9</v>
      </c>
      <c r="U73">
        <f t="shared" si="40"/>
        <v>9</v>
      </c>
      <c r="V73">
        <f t="shared" si="56"/>
        <v>14</v>
      </c>
      <c r="W73" t="str">
        <f t="shared" si="41"/>
        <v>Wawrinka</v>
      </c>
      <c r="X73">
        <f t="shared" si="42"/>
        <v>2</v>
      </c>
      <c r="Y73" t="str">
        <f t="shared" si="43"/>
        <v>N/A</v>
      </c>
      <c r="Z73" t="str">
        <f t="shared" si="44"/>
        <v>N/A</v>
      </c>
      <c r="AA73" t="str">
        <f t="shared" si="57"/>
        <v>LondonWawrinkaLopez</v>
      </c>
      <c r="AB73">
        <f>IF($M73="ATP",MATCH($AA73,'ATP2014'!$AS:$AS,0),MATCH($AA73,'WTA2014'!$AO:$AO,0))</f>
        <v>1590</v>
      </c>
      <c r="AC73" t="e">
        <f>IF($M73="ATP",MATCH($AA73,'ATP2014'!AT:AT,0),MATCH($AA73,'WTA2014'!$AP:$AP,0))</f>
        <v>#N/A</v>
      </c>
      <c r="AD73" t="str">
        <f>INDEX(IF(M73="ATP",'ATP2014'!AQ:AQ,'WTA2014'!AM:AM),IF(ISNUMBER(AB73),AB73,AC73))</f>
        <v>Wawrinka</v>
      </c>
      <c r="AE73">
        <f>INDEX(IF($M73="ATP",'ATP2014'!$AU:$AU,'WTA2014'!$AQ:$AQ),IF(ISNUMBER($AB73),$AB73,$AC73))</f>
        <v>3</v>
      </c>
      <c r="AF73">
        <f>INDEX(IF($M73="ATP",'ATP2014'!$AV:$AV,'WTA2014'!$AR:$AR),IF(ISNUMBER($AB73),$AB73,$AC73))</f>
        <v>5</v>
      </c>
      <c r="AG73">
        <f>INDEX(IF($M73="ATP",'ATP2014'!$AW:$AW,'WTA2014'!$AS:$AS),IF(ISNUMBER($AB73),$AB73,$AC73))</f>
        <v>35</v>
      </c>
      <c r="AH73" t="b">
        <f>INDEX(IF($M73="ATP",'ATP2014'!$AX:$AX,'WTA2014'!$AT:$AT),IF(ISNUMBER($AB73),$AB73,$AC73))</f>
        <v>1</v>
      </c>
      <c r="AI73" t="str">
        <f>INDEX(IF($M73="ATP",'ATP2014'!$AY:$AY,'WTA2014'!$AU:$AU),IF(ISNUMBER($AB73),$AB73,$AC73))</f>
        <v>Wawrinka</v>
      </c>
      <c r="AJ73" t="b">
        <f>IF(W73=AD73,TRUE,INDEX(IF($M73="ATP",'ATP2014'!$AZ:$AZ,'WTA2014'!$AV:$AV),IF(ISNUMBER($AB73),$AB73,$AC73)))</f>
        <v>1</v>
      </c>
      <c r="AK73" t="str">
        <f>IF(K73=30,IF($M73="ATP",MATCH($N73&amp;"The Final",'ATP2014'!$BA:$BA,0),MATCH($N73&amp;"The Final",'WTA2014'!$AW:$AW,0)),"N/A")</f>
        <v>N/A</v>
      </c>
      <c r="AL73" t="str">
        <f>IF(K73=30,INDEX(IF(M73="ATP",'ATP2014'!AQ:AQ,'WTA2014'!AM:AM),AK73),"N/A")</f>
        <v>N/A</v>
      </c>
      <c r="AM73" t="str">
        <f t="shared" si="45"/>
        <v>Loss</v>
      </c>
      <c r="AN73" s="34">
        <f t="shared" si="52"/>
        <v>3</v>
      </c>
      <c r="AO73" s="35">
        <f t="shared" si="46"/>
        <v>3.3333333333333335</v>
      </c>
      <c r="AP73" s="33">
        <f t="shared" si="53"/>
        <v>-1</v>
      </c>
      <c r="AQ73" s="33">
        <f t="shared" si="58"/>
        <v>54.535461760461757</v>
      </c>
      <c r="AR73" s="1" t="str">
        <f t="shared" si="54"/>
        <v>JUN2014</v>
      </c>
    </row>
    <row r="74" spans="1:44" x14ac:dyDescent="0.25">
      <c r="A74" s="29">
        <v>41826</v>
      </c>
      <c r="B74" s="2" t="s">
        <v>4</v>
      </c>
      <c r="C74" s="24" t="s">
        <v>1012</v>
      </c>
      <c r="D74" s="2" t="s">
        <v>152</v>
      </c>
      <c r="E74" s="4" t="s">
        <v>193</v>
      </c>
      <c r="F74" t="str">
        <f t="shared" si="59"/>
        <v>N/A</v>
      </c>
      <c r="G74" t="str">
        <f t="shared" si="47"/>
        <v>ATP Bastad</v>
      </c>
      <c r="H74" t="str">
        <f t="shared" si="48"/>
        <v>Pablo Cuevas (Outright Winner)</v>
      </c>
      <c r="I74">
        <f t="shared" si="49"/>
        <v>14</v>
      </c>
      <c r="J74" t="str">
        <f t="shared" si="50"/>
        <v>Outright Winner</v>
      </c>
      <c r="K74">
        <f>VLOOKUP(J74,Mapping!$A$5:$B$18,2,0)</f>
        <v>30</v>
      </c>
      <c r="L74" t="str">
        <f t="shared" si="36"/>
        <v>NO</v>
      </c>
      <c r="M74" t="str">
        <f t="shared" si="37"/>
        <v>ATP</v>
      </c>
      <c r="N74" t="str">
        <f t="shared" si="51"/>
        <v>Bastad</v>
      </c>
      <c r="O74">
        <f t="shared" si="31"/>
        <v>6</v>
      </c>
      <c r="P74">
        <f t="shared" si="32"/>
        <v>14</v>
      </c>
      <c r="Q74">
        <f t="shared" si="33"/>
        <v>6</v>
      </c>
      <c r="R74" t="str">
        <f t="shared" si="38"/>
        <v xml:space="preserve">Cuevas </v>
      </c>
      <c r="S74" t="str">
        <f t="shared" si="39"/>
        <v/>
      </c>
      <c r="T74">
        <f t="shared" si="55"/>
        <v>6</v>
      </c>
      <c r="U74">
        <f t="shared" si="40"/>
        <v>13</v>
      </c>
      <c r="V74">
        <f t="shared" si="56"/>
        <v>14</v>
      </c>
      <c r="W74" t="str">
        <f t="shared" si="41"/>
        <v>Cuevas</v>
      </c>
      <c r="X74" t="str">
        <f t="shared" si="42"/>
        <v>N/A</v>
      </c>
      <c r="Y74" t="str">
        <f t="shared" si="43"/>
        <v>N/A</v>
      </c>
      <c r="Z74" t="str">
        <f t="shared" si="44"/>
        <v>N/A</v>
      </c>
      <c r="AA74" t="str">
        <f t="shared" si="57"/>
        <v xml:space="preserve">BastadCuevas </v>
      </c>
      <c r="AB74" t="e">
        <f>IF($M74="ATP",MATCH($AA74,'ATP2014'!$AS:$AS,0),MATCH($AA74,'WTA2014'!$AO:$AO,0))</f>
        <v>#N/A</v>
      </c>
      <c r="AC74" t="e">
        <f>IF($M74="ATP",MATCH($AA74,'ATP2014'!AT:AT,0),MATCH($AA74,'WTA2014'!$AP:$AP,0))</f>
        <v>#N/A</v>
      </c>
      <c r="AD74" t="e">
        <f>INDEX(IF(M74="ATP",'ATP2014'!AQ:AQ,'WTA2014'!AM:AM),IF(ISNUMBER(AB74),AB74,AC74))</f>
        <v>#N/A</v>
      </c>
      <c r="AE74" t="e">
        <f>INDEX(IF($M74="ATP",'ATP2014'!$AU:$AU,'WTA2014'!$AQ:$AQ),IF(ISNUMBER($AB74),$AB74,$AC74))</f>
        <v>#N/A</v>
      </c>
      <c r="AF74" t="e">
        <f>INDEX(IF($M74="ATP",'ATP2014'!$AV:$AV,'WTA2014'!$AR:$AR),IF(ISNUMBER($AB74),$AB74,$AC74))</f>
        <v>#N/A</v>
      </c>
      <c r="AG74" t="e">
        <f>INDEX(IF($M74="ATP",'ATP2014'!$AW:$AW,'WTA2014'!$AS:$AS),IF(ISNUMBER($AB74),$AB74,$AC74))</f>
        <v>#N/A</v>
      </c>
      <c r="AH74" t="e">
        <f>INDEX(IF($M74="ATP",'ATP2014'!$AX:$AX,'WTA2014'!$AT:$AT),IF(ISNUMBER($AB74),$AB74,$AC74))</f>
        <v>#N/A</v>
      </c>
      <c r="AI74" t="e">
        <f>INDEX(IF($M74="ATP",'ATP2014'!$AY:$AY,'WTA2014'!$AU:$AU),IF(ISNUMBER($AB74),$AB74,$AC74))</f>
        <v>#N/A</v>
      </c>
      <c r="AJ74" t="e">
        <f>IF(W74=AD74,TRUE,INDEX(IF($M74="ATP",'ATP2014'!$AZ:$AZ,'WTA2014'!$AV:$AV),IF(ISNUMBER($AB74),$AB74,$AC74)))</f>
        <v>#N/A</v>
      </c>
      <c r="AK74">
        <f>IF(K74=30,IF($M74="ATP",MATCH($N74&amp;"The Final",'ATP2014'!$BA:$BA,0),MATCH($N74&amp;"The Final",'WTA2014'!$AW:$AW,0)),"N/A")</f>
        <v>1627</v>
      </c>
      <c r="AL74" t="str">
        <f>IF(K74=30,INDEX(IF(M74="ATP",'ATP2014'!AQ:AQ,'WTA2014'!AM:AM),AK74),"N/A")</f>
        <v>Cuevas</v>
      </c>
      <c r="AM74" t="str">
        <f t="shared" si="45"/>
        <v>Win</v>
      </c>
      <c r="AN74" s="34">
        <f t="shared" si="52"/>
        <v>3</v>
      </c>
      <c r="AO74" s="35">
        <f t="shared" si="46"/>
        <v>14</v>
      </c>
      <c r="AP74" s="33">
        <f t="shared" si="53"/>
        <v>14</v>
      </c>
      <c r="AQ74" s="33">
        <f t="shared" si="58"/>
        <v>68.535461760461757</v>
      </c>
      <c r="AR74" s="1" t="str">
        <f t="shared" si="54"/>
        <v>JUL2014</v>
      </c>
    </row>
    <row r="75" spans="1:44" x14ac:dyDescent="0.25">
      <c r="A75" s="29">
        <v>41840</v>
      </c>
      <c r="B75" s="2" t="s">
        <v>4</v>
      </c>
      <c r="C75" s="24" t="s">
        <v>1013</v>
      </c>
      <c r="D75" s="2" t="s">
        <v>992</v>
      </c>
      <c r="E75" s="4" t="s">
        <v>194</v>
      </c>
      <c r="F75" t="str">
        <f t="shared" si="59"/>
        <v>N/A</v>
      </c>
      <c r="G75" t="str">
        <f t="shared" si="47"/>
        <v>ATP Gstaad</v>
      </c>
      <c r="H75" t="str">
        <f t="shared" si="48"/>
        <v>Garcia-Lopez (Outright Winner)</v>
      </c>
      <c r="I75">
        <f t="shared" si="49"/>
        <v>14</v>
      </c>
      <c r="J75" t="str">
        <f t="shared" si="50"/>
        <v>Outright Winner</v>
      </c>
      <c r="K75">
        <f>VLOOKUP(J75,Mapping!$A$5:$B$18,2,0)</f>
        <v>30</v>
      </c>
      <c r="L75" t="str">
        <f t="shared" si="36"/>
        <v>NO</v>
      </c>
      <c r="M75" t="str">
        <f t="shared" si="37"/>
        <v>ATP</v>
      </c>
      <c r="N75" t="str">
        <f t="shared" si="51"/>
        <v>Gstaad</v>
      </c>
      <c r="O75">
        <f t="shared" ref="O75:O119" si="60">IF(K75&lt;&gt;30,FIND(" ",F75),FIND(" ",H75))</f>
        <v>13</v>
      </c>
      <c r="P75">
        <f t="shared" ref="P75:P119" si="61">IF(K75&lt;&gt;30,FIND(" v ",F75),FIND("(",H75))</f>
        <v>14</v>
      </c>
      <c r="Q75">
        <f t="shared" ref="Q75:Q119" si="62">IF(K75&lt;&gt;30,IF(O75&lt;&gt;P75,FIND(" ",F75,P75+3),O75),O75)</f>
        <v>13</v>
      </c>
      <c r="R75" t="str">
        <f t="shared" si="38"/>
        <v xml:space="preserve">Garcia-Lopez </v>
      </c>
      <c r="S75" t="str">
        <f t="shared" si="39"/>
        <v/>
      </c>
      <c r="T75">
        <f t="shared" si="55"/>
        <v>13</v>
      </c>
      <c r="U75">
        <f t="shared" si="40"/>
        <v>13</v>
      </c>
      <c r="V75">
        <f t="shared" si="56"/>
        <v>14</v>
      </c>
      <c r="W75" t="str">
        <f t="shared" si="41"/>
        <v>Garcia-Lopez</v>
      </c>
      <c r="X75" t="str">
        <f t="shared" si="42"/>
        <v>N/A</v>
      </c>
      <c r="Y75" t="str">
        <f t="shared" si="43"/>
        <v>N/A</v>
      </c>
      <c r="Z75" t="str">
        <f t="shared" si="44"/>
        <v>N/A</v>
      </c>
      <c r="AA75" t="str">
        <f t="shared" si="57"/>
        <v xml:space="preserve">GstaadGarcia-Lopez </v>
      </c>
      <c r="AB75" t="e">
        <f>IF($M75="ATP",MATCH($AA75,'ATP2014'!$AS:$AS,0),MATCH($AA75,'WTA2014'!$AO:$AO,0))</f>
        <v>#N/A</v>
      </c>
      <c r="AC75" t="e">
        <f>IF($M75="ATP",MATCH($AA75,'ATP2014'!AT:AT,0),MATCH($AA75,'WTA2014'!$AP:$AP,0))</f>
        <v>#N/A</v>
      </c>
      <c r="AD75" t="e">
        <f>INDEX(IF(M75="ATP",'ATP2014'!AQ:AQ,'WTA2014'!AM:AM),IF(ISNUMBER(AB75),AB75,AC75))</f>
        <v>#N/A</v>
      </c>
      <c r="AE75" t="e">
        <f>INDEX(IF($M75="ATP",'ATP2014'!$AU:$AU,'WTA2014'!$AQ:$AQ),IF(ISNUMBER($AB75),$AB75,$AC75))</f>
        <v>#N/A</v>
      </c>
      <c r="AF75" t="e">
        <f>INDEX(IF($M75="ATP",'ATP2014'!$AV:$AV,'WTA2014'!$AR:$AR),IF(ISNUMBER($AB75),$AB75,$AC75))</f>
        <v>#N/A</v>
      </c>
      <c r="AG75" t="e">
        <f>INDEX(IF($M75="ATP",'ATP2014'!$AW:$AW,'WTA2014'!$AS:$AS),IF(ISNUMBER($AB75),$AB75,$AC75))</f>
        <v>#N/A</v>
      </c>
      <c r="AH75" t="e">
        <f>INDEX(IF($M75="ATP",'ATP2014'!$AX:$AX,'WTA2014'!$AT:$AT),IF(ISNUMBER($AB75),$AB75,$AC75))</f>
        <v>#N/A</v>
      </c>
      <c r="AI75" t="e">
        <f>INDEX(IF($M75="ATP",'ATP2014'!$AY:$AY,'WTA2014'!$AU:$AU),IF(ISNUMBER($AB75),$AB75,$AC75))</f>
        <v>#N/A</v>
      </c>
      <c r="AJ75" t="e">
        <f>IF(W75=AD75,TRUE,INDEX(IF($M75="ATP",'ATP2014'!$AZ:$AZ,'WTA2014'!$AV:$AV),IF(ISNUMBER($AB75),$AB75,$AC75)))</f>
        <v>#N/A</v>
      </c>
      <c r="AK75">
        <f>IF(K75=30,IF($M75="ATP",MATCH($N75&amp;"The Final",'ATP2014'!$BA:$BA,0),MATCH($N75&amp;"The Final",'WTA2014'!$AW:$AW,0)),"N/A")</f>
        <v>1813</v>
      </c>
      <c r="AL75" t="str">
        <f>IF(K75=30,INDEX(IF(M75="ATP",'ATP2014'!AQ:AQ,'WTA2014'!AM:AM),AK75),"N/A")</f>
        <v>Andujar</v>
      </c>
      <c r="AM75" t="str">
        <f t="shared" si="45"/>
        <v>Loss</v>
      </c>
      <c r="AN75" s="34">
        <f t="shared" si="52"/>
        <v>2</v>
      </c>
      <c r="AO75" s="35">
        <f t="shared" si="46"/>
        <v>9</v>
      </c>
      <c r="AP75" s="33">
        <f t="shared" si="53"/>
        <v>-1</v>
      </c>
      <c r="AQ75" s="33">
        <f t="shared" si="58"/>
        <v>67.535461760461757</v>
      </c>
      <c r="AR75" s="1" t="str">
        <f t="shared" si="54"/>
        <v>JUL2014</v>
      </c>
    </row>
    <row r="76" spans="1:44" x14ac:dyDescent="0.25">
      <c r="A76" s="29">
        <v>41843</v>
      </c>
      <c r="B76" s="2" t="s">
        <v>153</v>
      </c>
      <c r="C76" s="24" t="s">
        <v>204</v>
      </c>
      <c r="D76" s="2" t="s">
        <v>154</v>
      </c>
      <c r="E76" s="4" t="s">
        <v>195</v>
      </c>
      <c r="F76" t="str">
        <f t="shared" si="59"/>
        <v>Seppi v Cuevas</v>
      </c>
      <c r="G76" t="str">
        <f t="shared" si="47"/>
        <v>ATP Umag</v>
      </c>
      <c r="H76" t="str">
        <f t="shared" si="48"/>
        <v>Cuevas 2-0 (Set Betting)</v>
      </c>
      <c r="I76">
        <f t="shared" si="49"/>
        <v>12</v>
      </c>
      <c r="J76" t="str">
        <f t="shared" si="50"/>
        <v>Set Betting</v>
      </c>
      <c r="K76">
        <f>VLOOKUP(J76,Mapping!$A$5:$B$18,2,0)</f>
        <v>2</v>
      </c>
      <c r="L76" t="str">
        <f t="shared" si="36"/>
        <v>NO</v>
      </c>
      <c r="M76" t="str">
        <f t="shared" si="37"/>
        <v>ATP</v>
      </c>
      <c r="N76" t="str">
        <f t="shared" si="51"/>
        <v>Umag</v>
      </c>
      <c r="O76">
        <f t="shared" si="60"/>
        <v>6</v>
      </c>
      <c r="P76">
        <f t="shared" si="61"/>
        <v>6</v>
      </c>
      <c r="Q76">
        <f t="shared" si="62"/>
        <v>6</v>
      </c>
      <c r="R76" t="str">
        <f t="shared" si="38"/>
        <v>Seppi</v>
      </c>
      <c r="S76" t="str">
        <f t="shared" si="39"/>
        <v>Cuevas</v>
      </c>
      <c r="T76">
        <f t="shared" si="55"/>
        <v>7</v>
      </c>
      <c r="U76">
        <f t="shared" si="40"/>
        <v>7</v>
      </c>
      <c r="V76">
        <f t="shared" si="56"/>
        <v>12</v>
      </c>
      <c r="W76" t="str">
        <f t="shared" si="41"/>
        <v>Cuevas</v>
      </c>
      <c r="X76">
        <f t="shared" si="42"/>
        <v>2</v>
      </c>
      <c r="Y76" t="str">
        <f t="shared" si="43"/>
        <v>N/A</v>
      </c>
      <c r="Z76" t="str">
        <f t="shared" si="44"/>
        <v>N/A</v>
      </c>
      <c r="AA76" t="str">
        <f t="shared" si="57"/>
        <v>UmagSeppiCuevas</v>
      </c>
      <c r="AB76" t="e">
        <f>IF($M76="ATP",MATCH($AA76,'ATP2014'!$AS:$AS,0),MATCH($AA76,'WTA2014'!$AO:$AO,0))</f>
        <v>#N/A</v>
      </c>
      <c r="AC76">
        <f>IF($M76="ATP",MATCH($AA76,'ATP2014'!AT:AT,0),MATCH($AA76,'WTA2014'!$AP:$AP,0))</f>
        <v>1830</v>
      </c>
      <c r="AD76" t="str">
        <f>INDEX(IF(M76="ATP",'ATP2014'!AQ:AQ,'WTA2014'!AM:AM),IF(ISNUMBER(AB76),AB76,AC76))</f>
        <v>Cuevas</v>
      </c>
      <c r="AE76">
        <f>INDEX(IF($M76="ATP",'ATP2014'!$AU:$AU,'WTA2014'!$AQ:$AQ),IF(ISNUMBER($AB76),$AB76,$AC76))</f>
        <v>2</v>
      </c>
      <c r="AF76">
        <f>INDEX(IF($M76="ATP",'ATP2014'!$AV:$AV,'WTA2014'!$AR:$AR),IF(ISNUMBER($AB76),$AB76,$AC76))</f>
        <v>8</v>
      </c>
      <c r="AG76">
        <f>INDEX(IF($M76="ATP",'ATP2014'!$AW:$AW,'WTA2014'!$AS:$AS),IF(ISNUMBER($AB76),$AB76,$AC76))</f>
        <v>16</v>
      </c>
      <c r="AH76" t="b">
        <f>INDEX(IF($M76="ATP",'ATP2014'!$AX:$AX,'WTA2014'!$AT:$AT),IF(ISNUMBER($AB76),$AB76,$AC76))</f>
        <v>0</v>
      </c>
      <c r="AI76" t="str">
        <f>INDEX(IF($M76="ATP",'ATP2014'!$AY:$AY,'WTA2014'!$AU:$AU),IF(ISNUMBER($AB76),$AB76,$AC76))</f>
        <v>Cuevas</v>
      </c>
      <c r="AJ76" t="b">
        <f>IF(W76=AD76,TRUE,INDEX(IF($M76="ATP",'ATP2014'!$AZ:$AZ,'WTA2014'!$AV:$AV),IF(ISNUMBER($AB76),$AB76,$AC76)))</f>
        <v>1</v>
      </c>
      <c r="AK76" t="str">
        <f>IF(K76=30,IF($M76="ATP",MATCH($N76&amp;"The Final",'ATP2014'!$BA:$BA,0),MATCH($N76&amp;"The Final",'WTA2014'!$AW:$AW,0)),"N/A")</f>
        <v>N/A</v>
      </c>
      <c r="AL76" t="str">
        <f>IF(K76=30,INDEX(IF(M76="ATP",'ATP2014'!AQ:AQ,'WTA2014'!AM:AM),AK76),"N/A")</f>
        <v>N/A</v>
      </c>
      <c r="AM76" t="str">
        <f t="shared" si="45"/>
        <v>Win</v>
      </c>
      <c r="AN76" s="34">
        <f t="shared" si="52"/>
        <v>2</v>
      </c>
      <c r="AO76" s="35">
        <f t="shared" si="46"/>
        <v>1.75</v>
      </c>
      <c r="AP76" s="33">
        <f t="shared" si="53"/>
        <v>1.75</v>
      </c>
      <c r="AQ76" s="33">
        <f t="shared" si="58"/>
        <v>69.285461760461757</v>
      </c>
      <c r="AR76" s="1" t="str">
        <f t="shared" si="54"/>
        <v>JUL2014</v>
      </c>
    </row>
    <row r="77" spans="1:44" x14ac:dyDescent="0.25">
      <c r="A77" s="29">
        <v>41843</v>
      </c>
      <c r="B77" s="22" t="s">
        <v>1059</v>
      </c>
      <c r="C77" s="24" t="s">
        <v>1013</v>
      </c>
      <c r="D77" s="2" t="s">
        <v>155</v>
      </c>
      <c r="E77" s="4" t="s">
        <v>187</v>
      </c>
      <c r="F77" t="str">
        <f t="shared" si="59"/>
        <v>Verdasco v Struff</v>
      </c>
      <c r="G77" t="str">
        <f t="shared" si="47"/>
        <v>ATP Gstaad</v>
      </c>
      <c r="H77" t="str">
        <f t="shared" si="48"/>
        <v>Fernando Verdasco 2-1 (Set Betting)</v>
      </c>
      <c r="I77">
        <f t="shared" si="49"/>
        <v>23</v>
      </c>
      <c r="J77" t="str">
        <f t="shared" si="50"/>
        <v>Set Betting</v>
      </c>
      <c r="K77">
        <f>VLOOKUP(J77,Mapping!$A$5:$B$18,2,0)</f>
        <v>2</v>
      </c>
      <c r="L77" t="str">
        <f t="shared" si="36"/>
        <v>NO</v>
      </c>
      <c r="M77" t="str">
        <f t="shared" si="37"/>
        <v>ATP</v>
      </c>
      <c r="N77" t="str">
        <f t="shared" si="51"/>
        <v>Gstaad</v>
      </c>
      <c r="O77">
        <f t="shared" si="60"/>
        <v>9</v>
      </c>
      <c r="P77">
        <f t="shared" si="61"/>
        <v>9</v>
      </c>
      <c r="Q77">
        <f t="shared" si="62"/>
        <v>9</v>
      </c>
      <c r="R77" t="str">
        <f t="shared" si="38"/>
        <v>Verdasco</v>
      </c>
      <c r="S77" t="str">
        <f t="shared" si="39"/>
        <v>Struff</v>
      </c>
      <c r="T77">
        <f t="shared" si="55"/>
        <v>9</v>
      </c>
      <c r="U77">
        <f t="shared" si="40"/>
        <v>18</v>
      </c>
      <c r="V77">
        <f t="shared" si="56"/>
        <v>23</v>
      </c>
      <c r="W77" t="str">
        <f t="shared" si="41"/>
        <v>Verdasco</v>
      </c>
      <c r="X77">
        <f t="shared" si="42"/>
        <v>1</v>
      </c>
      <c r="Y77" t="str">
        <f t="shared" si="43"/>
        <v>N/A</v>
      </c>
      <c r="Z77" t="str">
        <f t="shared" si="44"/>
        <v>N/A</v>
      </c>
      <c r="AA77" t="str">
        <f t="shared" si="57"/>
        <v>GstaadVerdascoStruff</v>
      </c>
      <c r="AB77">
        <f>IF($M77="ATP",MATCH($AA77,'ATP2014'!$AS:$AS,0),MATCH($AA77,'WTA2014'!$AO:$AO,0))</f>
        <v>1806</v>
      </c>
      <c r="AC77" t="e">
        <f>IF($M77="ATP",MATCH($AA77,'ATP2014'!AT:AT,0),MATCH($AA77,'WTA2014'!$AP:$AP,0))</f>
        <v>#N/A</v>
      </c>
      <c r="AD77" t="str">
        <f>INDEX(IF(M77="ATP",'ATP2014'!AQ:AQ,'WTA2014'!AM:AM),IF(ISNUMBER(AB77),AB77,AC77))</f>
        <v>Verdasco</v>
      </c>
      <c r="AE77">
        <f>INDEX(IF($M77="ATP",'ATP2014'!$AU:$AU,'WTA2014'!$AQ:$AQ),IF(ISNUMBER($AB77),$AB77,$AC77))</f>
        <v>1</v>
      </c>
      <c r="AF77">
        <f>INDEX(IF($M77="ATP",'ATP2014'!$AV:$AV,'WTA2014'!$AR:$AR),IF(ISNUMBER($AB77),$AB77,$AC77))</f>
        <v>1</v>
      </c>
      <c r="AG77">
        <f>INDEX(IF($M77="ATP",'ATP2014'!$AW:$AW,'WTA2014'!$AS:$AS),IF(ISNUMBER($AB77),$AB77,$AC77))</f>
        <v>31</v>
      </c>
      <c r="AH77" t="b">
        <f>INDEX(IF($M77="ATP",'ATP2014'!$AX:$AX,'WTA2014'!$AT:$AT),IF(ISNUMBER($AB77),$AB77,$AC77))</f>
        <v>1</v>
      </c>
      <c r="AI77" t="str">
        <f>INDEX(IF($M77="ATP",'ATP2014'!$AY:$AY,'WTA2014'!$AU:$AU),IF(ISNUMBER($AB77),$AB77,$AC77))</f>
        <v>Struff</v>
      </c>
      <c r="AJ77" t="b">
        <f>IF(W77=AD77,TRUE,INDEX(IF($M77="ATP",'ATP2014'!$AZ:$AZ,'WTA2014'!$AV:$AV),IF(ISNUMBER($AB77),$AB77,$AC77)))</f>
        <v>1</v>
      </c>
      <c r="AK77" t="str">
        <f>IF(K77=30,IF($M77="ATP",MATCH($N77&amp;"The Final",'ATP2014'!$BA:$BA,0),MATCH($N77&amp;"The Final",'WTA2014'!$AW:$AW,0)),"N/A")</f>
        <v>N/A</v>
      </c>
      <c r="AL77" t="str">
        <f>IF(K77=30,INDEX(IF(M77="ATP",'ATP2014'!AQ:AQ,'WTA2014'!AM:AM),AK77),"N/A")</f>
        <v>N/A</v>
      </c>
      <c r="AM77" t="str">
        <f t="shared" si="45"/>
        <v>Win</v>
      </c>
      <c r="AN77" s="34">
        <f t="shared" si="52"/>
        <v>3</v>
      </c>
      <c r="AO77" s="35">
        <f t="shared" si="46"/>
        <v>2.75</v>
      </c>
      <c r="AP77" s="33">
        <f t="shared" si="53"/>
        <v>2.75</v>
      </c>
      <c r="AQ77" s="33">
        <f t="shared" si="58"/>
        <v>72.035461760461757</v>
      </c>
      <c r="AR77" s="1" t="str">
        <f t="shared" si="54"/>
        <v>JUL2014</v>
      </c>
    </row>
    <row r="78" spans="1:44" x14ac:dyDescent="0.25">
      <c r="A78" s="29">
        <v>41845</v>
      </c>
      <c r="B78" s="2" t="s">
        <v>156</v>
      </c>
      <c r="C78" s="24" t="s">
        <v>1013</v>
      </c>
      <c r="D78" s="2" t="s">
        <v>157</v>
      </c>
      <c r="E78" s="4" t="s">
        <v>49</v>
      </c>
      <c r="F78" t="str">
        <f t="shared" si="59"/>
        <v>Bellucci v Monaco</v>
      </c>
      <c r="G78" t="str">
        <f t="shared" si="47"/>
        <v>ATP Gstaad</v>
      </c>
      <c r="H78" t="str">
        <f t="shared" si="48"/>
        <v>Monaco 2-0 (Set Betting)</v>
      </c>
      <c r="I78">
        <f t="shared" si="49"/>
        <v>12</v>
      </c>
      <c r="J78" t="str">
        <f t="shared" si="50"/>
        <v>Set Betting</v>
      </c>
      <c r="K78">
        <f>VLOOKUP(J78,Mapping!$A$5:$B$18,2,0)</f>
        <v>2</v>
      </c>
      <c r="L78" t="str">
        <f t="shared" si="36"/>
        <v>NO</v>
      </c>
      <c r="M78" t="str">
        <f t="shared" si="37"/>
        <v>ATP</v>
      </c>
      <c r="N78" t="str">
        <f t="shared" si="51"/>
        <v>Gstaad</v>
      </c>
      <c r="O78">
        <f t="shared" si="60"/>
        <v>9</v>
      </c>
      <c r="P78">
        <f t="shared" si="61"/>
        <v>9</v>
      </c>
      <c r="Q78">
        <f t="shared" si="62"/>
        <v>9</v>
      </c>
      <c r="R78" t="str">
        <f t="shared" si="38"/>
        <v>Bellucci</v>
      </c>
      <c r="S78" t="str">
        <f t="shared" si="39"/>
        <v>Monaco</v>
      </c>
      <c r="T78">
        <f t="shared" si="55"/>
        <v>7</v>
      </c>
      <c r="U78">
        <f t="shared" si="40"/>
        <v>7</v>
      </c>
      <c r="V78">
        <f t="shared" si="56"/>
        <v>12</v>
      </c>
      <c r="W78" t="str">
        <f t="shared" si="41"/>
        <v>Monaco</v>
      </c>
      <c r="X78">
        <f t="shared" si="42"/>
        <v>2</v>
      </c>
      <c r="Y78" t="str">
        <f t="shared" si="43"/>
        <v>N/A</v>
      </c>
      <c r="Z78" t="str">
        <f t="shared" si="44"/>
        <v>N/A</v>
      </c>
      <c r="AA78" t="str">
        <f t="shared" si="57"/>
        <v>GstaadBellucciMonaco</v>
      </c>
      <c r="AB78" t="e">
        <f>IF($M78="ATP",MATCH($AA78,'ATP2014'!$AS:$AS,0),MATCH($AA78,'WTA2014'!$AO:$AO,0))</f>
        <v>#N/A</v>
      </c>
      <c r="AC78">
        <f>IF($M78="ATP",MATCH($AA78,'ATP2014'!AT:AT,0),MATCH($AA78,'WTA2014'!$AP:$AP,0))</f>
        <v>1807</v>
      </c>
      <c r="AD78" t="str">
        <f>INDEX(IF(M78="ATP",'ATP2014'!AQ:AQ,'WTA2014'!AM:AM),IF(ISNUMBER(AB78),AB78,AC78))</f>
        <v>Monaco</v>
      </c>
      <c r="AE78">
        <f>INDEX(IF($M78="ATP",'ATP2014'!$AU:$AU,'WTA2014'!$AQ:$AQ),IF(ISNUMBER($AB78),$AB78,$AC78))</f>
        <v>2</v>
      </c>
      <c r="AF78">
        <f>INDEX(IF($M78="ATP",'ATP2014'!$AV:$AV,'WTA2014'!$AR:$AR),IF(ISNUMBER($AB78),$AB78,$AC78))</f>
        <v>6</v>
      </c>
      <c r="AG78">
        <f>INDEX(IF($M78="ATP",'ATP2014'!$AW:$AW,'WTA2014'!$AS:$AS),IF(ISNUMBER($AB78),$AB78,$AC78))</f>
        <v>20</v>
      </c>
      <c r="AH78" t="b">
        <f>INDEX(IF($M78="ATP",'ATP2014'!$AX:$AX,'WTA2014'!$AT:$AT),IF(ISNUMBER($AB78),$AB78,$AC78))</f>
        <v>1</v>
      </c>
      <c r="AI78" t="str">
        <f>INDEX(IF($M78="ATP",'ATP2014'!$AY:$AY,'WTA2014'!$AU:$AU),IF(ISNUMBER($AB78),$AB78,$AC78))</f>
        <v>Monaco</v>
      </c>
      <c r="AJ78" t="b">
        <f>IF(W78=AD78,TRUE,INDEX(IF($M78="ATP",'ATP2014'!$AZ:$AZ,'WTA2014'!$AV:$AV),IF(ISNUMBER($AB78),$AB78,$AC78)))</f>
        <v>1</v>
      </c>
      <c r="AK78" t="str">
        <f>IF(K78=30,IF($M78="ATP",MATCH($N78&amp;"The Final",'ATP2014'!$BA:$BA,0),MATCH($N78&amp;"The Final",'WTA2014'!$AW:$AW,0)),"N/A")</f>
        <v>N/A</v>
      </c>
      <c r="AL78" t="str">
        <f>IF(K78=30,INDEX(IF(M78="ATP",'ATP2014'!AQ:AQ,'WTA2014'!AM:AM),AK78),"N/A")</f>
        <v>N/A</v>
      </c>
      <c r="AM78" t="str">
        <f t="shared" si="45"/>
        <v>Win</v>
      </c>
      <c r="AN78" s="34">
        <f t="shared" si="52"/>
        <v>2</v>
      </c>
      <c r="AO78" s="35">
        <f t="shared" si="46"/>
        <v>1.75</v>
      </c>
      <c r="AP78" s="33">
        <f t="shared" si="53"/>
        <v>1.75</v>
      </c>
      <c r="AQ78" s="33">
        <f t="shared" si="58"/>
        <v>73.785461760461757</v>
      </c>
      <c r="AR78" s="1" t="str">
        <f t="shared" si="54"/>
        <v>JUL2014</v>
      </c>
    </row>
    <row r="79" spans="1:44" x14ac:dyDescent="0.25">
      <c r="A79" s="29">
        <v>41846</v>
      </c>
      <c r="B79" s="2" t="s">
        <v>158</v>
      </c>
      <c r="C79" s="24" t="s">
        <v>1013</v>
      </c>
      <c r="D79" s="2" t="s">
        <v>159</v>
      </c>
      <c r="E79" s="4" t="s">
        <v>196</v>
      </c>
      <c r="F79" t="str">
        <f t="shared" si="59"/>
        <v>Andujar v Granollers</v>
      </c>
      <c r="G79" t="str">
        <f t="shared" si="47"/>
        <v>ATP Gstaad</v>
      </c>
      <c r="H79" t="str">
        <f t="shared" si="48"/>
        <v>Andujar 2-0 (Set Betting)</v>
      </c>
      <c r="I79">
        <f t="shared" si="49"/>
        <v>13</v>
      </c>
      <c r="J79" t="str">
        <f t="shared" si="50"/>
        <v>Set Betting</v>
      </c>
      <c r="K79">
        <f>VLOOKUP(J79,Mapping!$A$5:$B$18,2,0)</f>
        <v>2</v>
      </c>
      <c r="L79" t="str">
        <f t="shared" si="36"/>
        <v>NO</v>
      </c>
      <c r="M79" t="str">
        <f t="shared" si="37"/>
        <v>ATP</v>
      </c>
      <c r="N79" t="str">
        <f t="shared" si="51"/>
        <v>Gstaad</v>
      </c>
      <c r="O79">
        <f t="shared" si="60"/>
        <v>8</v>
      </c>
      <c r="P79">
        <f t="shared" si="61"/>
        <v>8</v>
      </c>
      <c r="Q79">
        <f t="shared" si="62"/>
        <v>8</v>
      </c>
      <c r="R79" t="str">
        <f t="shared" si="38"/>
        <v>Andujar</v>
      </c>
      <c r="S79" t="str">
        <f t="shared" si="39"/>
        <v>Granollers</v>
      </c>
      <c r="T79">
        <f t="shared" si="55"/>
        <v>8</v>
      </c>
      <c r="U79">
        <f t="shared" si="40"/>
        <v>8</v>
      </c>
      <c r="V79">
        <f t="shared" si="56"/>
        <v>13</v>
      </c>
      <c r="W79" t="str">
        <f t="shared" si="41"/>
        <v>Andujar</v>
      </c>
      <c r="X79">
        <f t="shared" si="42"/>
        <v>2</v>
      </c>
      <c r="Y79" t="str">
        <f t="shared" si="43"/>
        <v>N/A</v>
      </c>
      <c r="Z79" t="str">
        <f t="shared" si="44"/>
        <v>N/A</v>
      </c>
      <c r="AA79" t="str">
        <f t="shared" si="57"/>
        <v>GstaadAndujarGranollers</v>
      </c>
      <c r="AB79">
        <f>IF($M79="ATP",MATCH($AA79,'ATP2014'!$AS:$AS,0),MATCH($AA79,'WTA2014'!$AO:$AO,0))</f>
        <v>1809</v>
      </c>
      <c r="AC79" t="e">
        <f>IF($M79="ATP",MATCH($AA79,'ATP2014'!AT:AT,0),MATCH($AA79,'WTA2014'!$AP:$AP,0))</f>
        <v>#N/A</v>
      </c>
      <c r="AD79" t="str">
        <f>INDEX(IF(M79="ATP",'ATP2014'!AQ:AQ,'WTA2014'!AM:AM),IF(ISNUMBER(AB79),AB79,AC79))</f>
        <v>Andujar</v>
      </c>
      <c r="AE79">
        <f>INDEX(IF($M79="ATP",'ATP2014'!$AU:$AU,'WTA2014'!$AQ:$AQ),IF(ISNUMBER($AB79),$AB79,$AC79))</f>
        <v>2</v>
      </c>
      <c r="AF79">
        <f>INDEX(IF($M79="ATP",'ATP2014'!$AV:$AV,'WTA2014'!$AR:$AR),IF(ISNUMBER($AB79),$AB79,$AC79))</f>
        <v>5</v>
      </c>
      <c r="AG79">
        <f>INDEX(IF($M79="ATP",'ATP2014'!$AW:$AW,'WTA2014'!$AS:$AS),IF(ISNUMBER($AB79),$AB79,$AC79))</f>
        <v>21</v>
      </c>
      <c r="AH79" t="b">
        <f>INDEX(IF($M79="ATP",'ATP2014'!$AX:$AX,'WTA2014'!$AT:$AT),IF(ISNUMBER($AB79),$AB79,$AC79))</f>
        <v>0</v>
      </c>
      <c r="AI79" t="str">
        <f>INDEX(IF($M79="ATP",'ATP2014'!$AY:$AY,'WTA2014'!$AU:$AU),IF(ISNUMBER($AB79),$AB79,$AC79))</f>
        <v>Andujar</v>
      </c>
      <c r="AJ79" t="b">
        <f>IF(W79=AD79,TRUE,INDEX(IF($M79="ATP",'ATP2014'!$AZ:$AZ,'WTA2014'!$AV:$AV),IF(ISNUMBER($AB79),$AB79,$AC79)))</f>
        <v>1</v>
      </c>
      <c r="AK79" t="str">
        <f>IF(K79=30,IF($M79="ATP",MATCH($N79&amp;"The Final",'ATP2014'!$BA:$BA,0),MATCH($N79&amp;"The Final",'WTA2014'!$AW:$AW,0)),"N/A")</f>
        <v>N/A</v>
      </c>
      <c r="AL79" t="str">
        <f>IF(K79=30,INDEX(IF(M79="ATP",'ATP2014'!AQ:AQ,'WTA2014'!AM:AM),AK79),"N/A")</f>
        <v>N/A</v>
      </c>
      <c r="AM79" t="str">
        <f t="shared" si="45"/>
        <v>Win</v>
      </c>
      <c r="AN79" s="34">
        <f t="shared" si="52"/>
        <v>2</v>
      </c>
      <c r="AO79" s="35">
        <f t="shared" si="46"/>
        <v>2.5</v>
      </c>
      <c r="AP79" s="33">
        <f t="shared" si="53"/>
        <v>2.5</v>
      </c>
      <c r="AQ79" s="33">
        <f t="shared" si="58"/>
        <v>76.285461760461757</v>
      </c>
      <c r="AR79" s="1" t="str">
        <f t="shared" si="54"/>
        <v>JUL2014</v>
      </c>
    </row>
    <row r="80" spans="1:44" x14ac:dyDescent="0.25">
      <c r="A80" s="29">
        <v>41846</v>
      </c>
      <c r="B80" s="2" t="s">
        <v>160</v>
      </c>
      <c r="C80" s="24" t="s">
        <v>202</v>
      </c>
      <c r="D80" s="2" t="s">
        <v>161</v>
      </c>
      <c r="E80" s="4" t="s">
        <v>75</v>
      </c>
      <c r="F80" t="str">
        <f t="shared" si="59"/>
        <v>Dudi Sela v Vasek Pospisil</v>
      </c>
      <c r="G80" t="str">
        <f t="shared" si="47"/>
        <v>ATP Atlanta</v>
      </c>
      <c r="H80" t="str">
        <f t="shared" si="48"/>
        <v>Sela (Match Winner)</v>
      </c>
      <c r="I80">
        <f t="shared" si="49"/>
        <v>6</v>
      </c>
      <c r="J80" t="str">
        <f t="shared" si="50"/>
        <v>Match Winner</v>
      </c>
      <c r="K80">
        <f>VLOOKUP(J80,Mapping!$A$5:$B$18,2,0)</f>
        <v>1</v>
      </c>
      <c r="L80" t="str">
        <f t="shared" si="36"/>
        <v>NO</v>
      </c>
      <c r="M80" t="str">
        <f t="shared" si="37"/>
        <v>ATP</v>
      </c>
      <c r="N80" t="str">
        <f t="shared" si="51"/>
        <v>Atlanta</v>
      </c>
      <c r="O80">
        <f t="shared" si="60"/>
        <v>5</v>
      </c>
      <c r="P80">
        <f t="shared" si="61"/>
        <v>10</v>
      </c>
      <c r="Q80">
        <f t="shared" si="62"/>
        <v>18</v>
      </c>
      <c r="R80" t="str">
        <f t="shared" si="38"/>
        <v>Sela</v>
      </c>
      <c r="S80" t="str">
        <f t="shared" si="39"/>
        <v>Pospisil</v>
      </c>
      <c r="T80">
        <f t="shared" si="55"/>
        <v>5</v>
      </c>
      <c r="U80">
        <f t="shared" si="40"/>
        <v>5</v>
      </c>
      <c r="V80">
        <f t="shared" si="56"/>
        <v>6</v>
      </c>
      <c r="W80" t="str">
        <f t="shared" si="41"/>
        <v>Sela</v>
      </c>
      <c r="X80" t="str">
        <f t="shared" si="42"/>
        <v>N/A</v>
      </c>
      <c r="Y80" t="str">
        <f t="shared" si="43"/>
        <v>N/A</v>
      </c>
      <c r="Z80" t="str">
        <f t="shared" si="44"/>
        <v>N/A</v>
      </c>
      <c r="AA80" t="str">
        <f t="shared" si="57"/>
        <v>AtlantaSelaPospisil</v>
      </c>
      <c r="AB80">
        <f>IF($M80="ATP",MATCH($AA80,'ATP2014'!$AS:$AS,0),MATCH($AA80,'WTA2014'!$AO:$AO,0))</f>
        <v>1783</v>
      </c>
      <c r="AC80" t="e">
        <f>IF($M80="ATP",MATCH($AA80,'ATP2014'!AT:AT,0),MATCH($AA80,'WTA2014'!$AP:$AP,0))</f>
        <v>#N/A</v>
      </c>
      <c r="AD80" t="str">
        <f>INDEX(IF(M80="ATP",'ATP2014'!AQ:AQ,'WTA2014'!AM:AM),IF(ISNUMBER(AB80),AB80,AC80))</f>
        <v>Sela</v>
      </c>
      <c r="AE80">
        <f>INDEX(IF($M80="ATP",'ATP2014'!$AU:$AU,'WTA2014'!$AQ:$AQ),IF(ISNUMBER($AB80),$AB80,$AC80))</f>
        <v>1</v>
      </c>
      <c r="AF80">
        <f>INDEX(IF($M80="ATP",'ATP2014'!$AV:$AV,'WTA2014'!$AR:$AR),IF(ISNUMBER($AB80),$AB80,$AC80))</f>
        <v>1</v>
      </c>
      <c r="AG80">
        <f>INDEX(IF($M80="ATP",'ATP2014'!$AW:$AW,'WTA2014'!$AS:$AS),IF(ISNUMBER($AB80),$AB80,$AC80))</f>
        <v>27</v>
      </c>
      <c r="AH80" t="b">
        <f>INDEX(IF($M80="ATP",'ATP2014'!$AX:$AX,'WTA2014'!$AT:$AT),IF(ISNUMBER($AB80),$AB80,$AC80))</f>
        <v>0</v>
      </c>
      <c r="AI80" t="str">
        <f>INDEX(IF($M80="ATP",'ATP2014'!$AY:$AY,'WTA2014'!$AU:$AU),IF(ISNUMBER($AB80),$AB80,$AC80))</f>
        <v>Sela</v>
      </c>
      <c r="AJ80" t="b">
        <f>IF(W80=AD80,TRUE,INDEX(IF($M80="ATP",'ATP2014'!$AZ:$AZ,'WTA2014'!$AV:$AV),IF(ISNUMBER($AB80),$AB80,$AC80)))</f>
        <v>1</v>
      </c>
      <c r="AK80" t="str">
        <f>IF(K80=30,IF($M80="ATP",MATCH($N80&amp;"The Final",'ATP2014'!$BA:$BA,0),MATCH($N80&amp;"The Final",'WTA2014'!$AW:$AW,0)),"N/A")</f>
        <v>N/A</v>
      </c>
      <c r="AL80" t="str">
        <f>IF(K80=30,INDEX(IF(M80="ATP",'ATP2014'!AQ:AQ,'WTA2014'!AM:AM),AK80),"N/A")</f>
        <v>N/A</v>
      </c>
      <c r="AM80" t="str">
        <f t="shared" si="45"/>
        <v>Win</v>
      </c>
      <c r="AN80" s="34">
        <f t="shared" si="52"/>
        <v>3</v>
      </c>
      <c r="AO80" s="35">
        <f t="shared" si="46"/>
        <v>1.1000000000000001</v>
      </c>
      <c r="AP80" s="33">
        <f t="shared" si="53"/>
        <v>1.1000000000000001</v>
      </c>
      <c r="AQ80" s="33">
        <f t="shared" si="58"/>
        <v>77.385461760461752</v>
      </c>
      <c r="AR80" s="1" t="str">
        <f t="shared" si="54"/>
        <v>JUL2014</v>
      </c>
    </row>
    <row r="81" spans="1:44" x14ac:dyDescent="0.25">
      <c r="A81" s="29">
        <v>41846</v>
      </c>
      <c r="B81" s="2" t="s">
        <v>162</v>
      </c>
      <c r="C81" s="24" t="s">
        <v>1014</v>
      </c>
      <c r="D81" s="2" t="s">
        <v>163</v>
      </c>
      <c r="E81" s="4" t="s">
        <v>51</v>
      </c>
      <c r="F81" t="str">
        <f t="shared" si="59"/>
        <v>Ricardas Berankis v Kyle Edmund</v>
      </c>
      <c r="G81" t="str">
        <f t="shared" si="47"/>
        <v>Challenger Astana 2</v>
      </c>
      <c r="H81" t="str">
        <f t="shared" si="48"/>
        <v>Berankis (Match Winner)</v>
      </c>
      <c r="I81">
        <f t="shared" si="49"/>
        <v>10</v>
      </c>
      <c r="J81" t="str">
        <f t="shared" si="50"/>
        <v>Match Winner</v>
      </c>
      <c r="K81">
        <f>VLOOKUP(J81,Mapping!$A$5:$B$18,2,0)</f>
        <v>1</v>
      </c>
      <c r="L81" t="str">
        <f t="shared" si="36"/>
        <v>NO</v>
      </c>
      <c r="M81" t="str">
        <f t="shared" si="37"/>
        <v>Challenger</v>
      </c>
      <c r="N81" t="str">
        <f t="shared" si="51"/>
        <v>Astana 2</v>
      </c>
      <c r="O81">
        <f t="shared" si="60"/>
        <v>9</v>
      </c>
      <c r="P81">
        <f t="shared" si="61"/>
        <v>18</v>
      </c>
      <c r="Q81">
        <f t="shared" si="62"/>
        <v>25</v>
      </c>
      <c r="R81" t="str">
        <f t="shared" si="38"/>
        <v>Berankis</v>
      </c>
      <c r="S81" t="str">
        <f t="shared" si="39"/>
        <v>Edmund</v>
      </c>
      <c r="T81">
        <f t="shared" si="55"/>
        <v>9</v>
      </c>
      <c r="U81">
        <f t="shared" si="40"/>
        <v>9</v>
      </c>
      <c r="V81">
        <f t="shared" si="56"/>
        <v>10</v>
      </c>
      <c r="W81" t="str">
        <f t="shared" si="41"/>
        <v>Berankis</v>
      </c>
      <c r="X81" t="str">
        <f t="shared" si="42"/>
        <v>N/A</v>
      </c>
      <c r="Y81" t="str">
        <f t="shared" si="43"/>
        <v>N/A</v>
      </c>
      <c r="Z81" t="str">
        <f t="shared" si="44"/>
        <v>N/A</v>
      </c>
      <c r="AA81" t="str">
        <f t="shared" si="57"/>
        <v>Astana 2BerankisEdmund</v>
      </c>
      <c r="AB81" t="e">
        <f>IF($M81="ATP",MATCH($AA81,'ATP2014'!$AS:$AS,0),MATCH($AA81,'WTA2014'!$AO:$AO,0))</f>
        <v>#N/A</v>
      </c>
      <c r="AC81" t="e">
        <f>IF($M81="ATP",MATCH($AA81,'ATP2014'!AT:AT,0),MATCH($AA81,'WTA2014'!$AP:$AP,0))</f>
        <v>#N/A</v>
      </c>
      <c r="AD81" s="28" t="s">
        <v>1064</v>
      </c>
      <c r="AE81" t="e">
        <f>INDEX(IF($M81="ATP",'ATP2014'!$AU:$AU,'WTA2014'!$AQ:$AQ),IF(ISNUMBER($AB81),$AB81,$AC81))</f>
        <v>#N/A</v>
      </c>
      <c r="AF81" t="e">
        <f>INDEX(IF($M81="ATP",'ATP2014'!$AV:$AV,'WTA2014'!$AR:$AR),IF(ISNUMBER($AB81),$AB81,$AC81))</f>
        <v>#N/A</v>
      </c>
      <c r="AG81" t="e">
        <f>INDEX(IF($M81="ATP",'ATP2014'!$AW:$AW,'WTA2014'!$AS:$AS),IF(ISNUMBER($AB81),$AB81,$AC81))</f>
        <v>#N/A</v>
      </c>
      <c r="AH81" t="e">
        <f>INDEX(IF($M81="ATP",'ATP2014'!$AX:$AX,'WTA2014'!$AT:$AT),IF(ISNUMBER($AB81),$AB81,$AC81))</f>
        <v>#N/A</v>
      </c>
      <c r="AI81" t="e">
        <f>INDEX(IF($M81="ATP",'ATP2014'!$AY:$AY,'WTA2014'!$AU:$AU),IF(ISNUMBER($AB81),$AB81,$AC81))</f>
        <v>#N/A</v>
      </c>
      <c r="AJ81" t="b">
        <f>IF(W81=AD81,TRUE,INDEX(IF($M81="ATP",'ATP2014'!$AZ:$AZ,'WTA2014'!$AV:$AV),IF(ISNUMBER($AB81),$AB81,$AC81)))</f>
        <v>1</v>
      </c>
      <c r="AK81" t="str">
        <f>IF(K81=30,IF($M81="ATP",MATCH($N81&amp;"The Final",'ATP2014'!$BA:$BA,0),MATCH($N81&amp;"The Final",'WTA2014'!$AW:$AW,0)),"N/A")</f>
        <v>N/A</v>
      </c>
      <c r="AL81" t="str">
        <f>IF(K81=30,INDEX(IF(M81="ATP",'ATP2014'!AQ:AQ,'WTA2014'!AM:AM),AK81),"N/A")</f>
        <v>N/A</v>
      </c>
      <c r="AM81" t="str">
        <f t="shared" si="45"/>
        <v>Win</v>
      </c>
      <c r="AN81" s="34">
        <f t="shared" si="52"/>
        <v>2</v>
      </c>
      <c r="AO81" s="35">
        <f t="shared" si="46"/>
        <v>0.72727272727272729</v>
      </c>
      <c r="AP81" s="33">
        <f t="shared" si="53"/>
        <v>0.72727272727272729</v>
      </c>
      <c r="AQ81" s="33">
        <f t="shared" si="58"/>
        <v>78.112734487734485</v>
      </c>
      <c r="AR81" s="1" t="str">
        <f t="shared" si="54"/>
        <v>JUL2014</v>
      </c>
    </row>
    <row r="82" spans="1:44" x14ac:dyDescent="0.25">
      <c r="A82" s="29">
        <v>41847</v>
      </c>
      <c r="B82" s="2" t="s">
        <v>164</v>
      </c>
      <c r="C82" s="24" t="s">
        <v>202</v>
      </c>
      <c r="D82" s="2" t="s">
        <v>16</v>
      </c>
      <c r="E82" s="4" t="s">
        <v>197</v>
      </c>
      <c r="F82" t="str">
        <f t="shared" si="59"/>
        <v>John Isner v Dudi Sela</v>
      </c>
      <c r="G82" t="str">
        <f t="shared" si="47"/>
        <v>ATP Atlanta</v>
      </c>
      <c r="H82" t="str">
        <f t="shared" si="48"/>
        <v>John Isner (Match Winner)</v>
      </c>
      <c r="I82">
        <f t="shared" si="49"/>
        <v>12</v>
      </c>
      <c r="J82" t="str">
        <f t="shared" si="50"/>
        <v>Match Winner</v>
      </c>
      <c r="K82">
        <f>VLOOKUP(J82,Mapping!$A$5:$B$18,2,0)</f>
        <v>1</v>
      </c>
      <c r="L82" t="str">
        <f t="shared" si="36"/>
        <v>NO</v>
      </c>
      <c r="M82" t="str">
        <f t="shared" si="37"/>
        <v>ATP</v>
      </c>
      <c r="N82" t="str">
        <f t="shared" si="51"/>
        <v>Atlanta</v>
      </c>
      <c r="O82">
        <f t="shared" si="60"/>
        <v>5</v>
      </c>
      <c r="P82">
        <f t="shared" si="61"/>
        <v>11</v>
      </c>
      <c r="Q82">
        <f t="shared" si="62"/>
        <v>18</v>
      </c>
      <c r="R82" t="str">
        <f t="shared" si="38"/>
        <v>Isner</v>
      </c>
      <c r="S82" t="str">
        <f t="shared" si="39"/>
        <v>Sela</v>
      </c>
      <c r="T82">
        <f t="shared" si="55"/>
        <v>5</v>
      </c>
      <c r="U82">
        <f t="shared" si="40"/>
        <v>11</v>
      </c>
      <c r="V82">
        <f t="shared" si="56"/>
        <v>12</v>
      </c>
      <c r="W82" t="str">
        <f t="shared" si="41"/>
        <v>Isner</v>
      </c>
      <c r="X82" t="str">
        <f t="shared" si="42"/>
        <v>N/A</v>
      </c>
      <c r="Y82" t="str">
        <f t="shared" si="43"/>
        <v>N/A</v>
      </c>
      <c r="Z82" t="str">
        <f t="shared" si="44"/>
        <v>N/A</v>
      </c>
      <c r="AA82" t="str">
        <f t="shared" si="57"/>
        <v>AtlantaIsnerSela</v>
      </c>
      <c r="AB82">
        <f>IF($M82="ATP",MATCH($AA82,'ATP2014'!$AS:$AS,0),MATCH($AA82,'WTA2014'!$AO:$AO,0))</f>
        <v>1786</v>
      </c>
      <c r="AC82" t="e">
        <f>IF($M82="ATP",MATCH($AA82,'ATP2014'!AT:AT,0),MATCH($AA82,'WTA2014'!$AP:$AP,0))</f>
        <v>#N/A</v>
      </c>
      <c r="AD82" t="str">
        <f>INDEX(IF(M82="ATP",'ATP2014'!AQ:AQ,'WTA2014'!AM:AM),IF(ISNUMBER(AB82),AB82,AC82))</f>
        <v>Isner</v>
      </c>
      <c r="AE82">
        <f>INDEX(IF($M82="ATP",'ATP2014'!$AU:$AU,'WTA2014'!$AQ:$AQ),IF(ISNUMBER($AB82),$AB82,$AC82))</f>
        <v>2</v>
      </c>
      <c r="AF82">
        <f>INDEX(IF($M82="ATP",'ATP2014'!$AV:$AV,'WTA2014'!$AR:$AR),IF(ISNUMBER($AB82),$AB82,$AC82))</f>
        <v>5</v>
      </c>
      <c r="AG82">
        <f>INDEX(IF($M82="ATP",'ATP2014'!$AW:$AW,'WTA2014'!$AS:$AS),IF(ISNUMBER($AB82),$AB82,$AC82))</f>
        <v>19</v>
      </c>
      <c r="AH82" t="b">
        <f>INDEX(IF($M82="ATP",'ATP2014'!$AX:$AX,'WTA2014'!$AT:$AT),IF(ISNUMBER($AB82),$AB82,$AC82))</f>
        <v>0</v>
      </c>
      <c r="AI82" t="str">
        <f>INDEX(IF($M82="ATP",'ATP2014'!$AY:$AY,'WTA2014'!$AU:$AU),IF(ISNUMBER($AB82),$AB82,$AC82))</f>
        <v>Isner</v>
      </c>
      <c r="AJ82" t="b">
        <f>IF(W82=AD82,TRUE,INDEX(IF($M82="ATP",'ATP2014'!$AZ:$AZ,'WTA2014'!$AV:$AV),IF(ISNUMBER($AB82),$AB82,$AC82)))</f>
        <v>1</v>
      </c>
      <c r="AK82" t="str">
        <f>IF(K82=30,IF($M82="ATP",MATCH($N82&amp;"The Final",'ATP2014'!$BA:$BA,0),MATCH($N82&amp;"The Final",'WTA2014'!$AW:$AW,0)),"N/A")</f>
        <v>N/A</v>
      </c>
      <c r="AL82" t="str">
        <f>IF(K82=30,INDEX(IF(M82="ATP",'ATP2014'!AQ:AQ,'WTA2014'!AM:AM),AK82),"N/A")</f>
        <v>N/A</v>
      </c>
      <c r="AM82" t="str">
        <f t="shared" si="45"/>
        <v>Win</v>
      </c>
      <c r="AN82" s="34">
        <f t="shared" si="52"/>
        <v>2</v>
      </c>
      <c r="AO82" s="35">
        <f t="shared" si="46"/>
        <v>0.2857142857142857</v>
      </c>
      <c r="AP82" s="33">
        <f t="shared" si="53"/>
        <v>0.2857142857142857</v>
      </c>
      <c r="AQ82" s="33">
        <f t="shared" si="58"/>
        <v>78.398448773448777</v>
      </c>
      <c r="AR82" s="1" t="str">
        <f t="shared" si="54"/>
        <v>JUL2014</v>
      </c>
    </row>
    <row r="83" spans="1:44" x14ac:dyDescent="0.25">
      <c r="A83" s="29">
        <v>41847</v>
      </c>
      <c r="B83" s="2" t="s">
        <v>165</v>
      </c>
      <c r="C83" s="24" t="s">
        <v>204</v>
      </c>
      <c r="D83" s="2" t="s">
        <v>166</v>
      </c>
      <c r="E83" s="4" t="s">
        <v>198</v>
      </c>
      <c r="F83" t="str">
        <f t="shared" si="59"/>
        <v>Fabio Fognini v Pablo Cuevas</v>
      </c>
      <c r="G83" t="str">
        <f t="shared" si="47"/>
        <v>ATP Umag</v>
      </c>
      <c r="H83" t="str">
        <f t="shared" si="48"/>
        <v>Pablo Cuevas (Match Winner)</v>
      </c>
      <c r="I83">
        <f t="shared" si="49"/>
        <v>14</v>
      </c>
      <c r="J83" t="str">
        <f t="shared" si="50"/>
        <v>Match Winner</v>
      </c>
      <c r="K83">
        <f>VLOOKUP(J83,Mapping!$A$5:$B$18,2,0)</f>
        <v>1</v>
      </c>
      <c r="L83" t="str">
        <f t="shared" si="36"/>
        <v>NO</v>
      </c>
      <c r="M83" t="str">
        <f t="shared" si="37"/>
        <v>ATP</v>
      </c>
      <c r="N83" t="str">
        <f t="shared" si="51"/>
        <v>Umag</v>
      </c>
      <c r="O83">
        <f t="shared" si="60"/>
        <v>6</v>
      </c>
      <c r="P83">
        <f t="shared" si="61"/>
        <v>14</v>
      </c>
      <c r="Q83">
        <f t="shared" si="62"/>
        <v>22</v>
      </c>
      <c r="R83" t="str">
        <f t="shared" si="38"/>
        <v>Fognini</v>
      </c>
      <c r="S83" t="str">
        <f t="shared" si="39"/>
        <v>Cuevas</v>
      </c>
      <c r="T83">
        <f t="shared" si="55"/>
        <v>6</v>
      </c>
      <c r="U83">
        <f t="shared" si="40"/>
        <v>13</v>
      </c>
      <c r="V83">
        <f t="shared" si="56"/>
        <v>14</v>
      </c>
      <c r="W83" t="str">
        <f t="shared" si="41"/>
        <v>Cuevas</v>
      </c>
      <c r="X83" t="str">
        <f t="shared" si="42"/>
        <v>N/A</v>
      </c>
      <c r="Y83" t="str">
        <f t="shared" si="43"/>
        <v>N/A</v>
      </c>
      <c r="Z83" t="str">
        <f t="shared" si="44"/>
        <v>N/A</v>
      </c>
      <c r="AA83" t="str">
        <f t="shared" si="57"/>
        <v>UmagFogniniCuevas</v>
      </c>
      <c r="AB83" t="e">
        <f>IF($M83="ATP",MATCH($AA83,'ATP2014'!$AS:$AS,0),MATCH($AA83,'WTA2014'!$AO:$AO,0))</f>
        <v>#N/A</v>
      </c>
      <c r="AC83">
        <f>IF($M83="ATP",MATCH($AA83,'ATP2014'!AT:AT,0),MATCH($AA83,'WTA2014'!$AP:$AP,0))</f>
        <v>1838</v>
      </c>
      <c r="AD83" t="str">
        <f>INDEX(IF(M83="ATP",'ATP2014'!AQ:AQ,'WTA2014'!AM:AM),IF(ISNUMBER(AB83),AB83,AC83))</f>
        <v>Cuevas</v>
      </c>
      <c r="AE83">
        <f>INDEX(IF($M83="ATP",'ATP2014'!$AU:$AU,'WTA2014'!$AQ:$AQ),IF(ISNUMBER($AB83),$AB83,$AC83))</f>
        <v>2</v>
      </c>
      <c r="AF83">
        <f>INDEX(IF($M83="ATP",'ATP2014'!$AV:$AV,'WTA2014'!$AR:$AR),IF(ISNUMBER($AB83),$AB83,$AC83))</f>
        <v>5</v>
      </c>
      <c r="AG83">
        <f>INDEX(IF($M83="ATP",'ATP2014'!$AW:$AW,'WTA2014'!$AS:$AS),IF(ISNUMBER($AB83),$AB83,$AC83))</f>
        <v>19</v>
      </c>
      <c r="AH83" t="b">
        <f>INDEX(IF($M83="ATP",'ATP2014'!$AX:$AX,'WTA2014'!$AT:$AT),IF(ISNUMBER($AB83),$AB83,$AC83))</f>
        <v>0</v>
      </c>
      <c r="AI83" t="str">
        <f>INDEX(IF($M83="ATP",'ATP2014'!$AY:$AY,'WTA2014'!$AU:$AU),IF(ISNUMBER($AB83),$AB83,$AC83))</f>
        <v>Cuevas</v>
      </c>
      <c r="AJ83" t="b">
        <f>IF(W83=AD83,TRUE,INDEX(IF($M83="ATP",'ATP2014'!$AZ:$AZ,'WTA2014'!$AV:$AV),IF(ISNUMBER($AB83),$AB83,$AC83)))</f>
        <v>1</v>
      </c>
      <c r="AK83" t="str">
        <f>IF(K83=30,IF($M83="ATP",MATCH($N83&amp;"The Final",'ATP2014'!$BA:$BA,0),MATCH($N83&amp;"The Final",'WTA2014'!$AW:$AW,0)),"N/A")</f>
        <v>N/A</v>
      </c>
      <c r="AL83" t="str">
        <f>IF(K83=30,INDEX(IF(M83="ATP",'ATP2014'!AQ:AQ,'WTA2014'!AM:AM),AK83),"N/A")</f>
        <v>N/A</v>
      </c>
      <c r="AM83" t="str">
        <f t="shared" si="45"/>
        <v>Win</v>
      </c>
      <c r="AN83" s="34">
        <f t="shared" si="52"/>
        <v>3</v>
      </c>
      <c r="AO83" s="35">
        <f t="shared" si="46"/>
        <v>1.35</v>
      </c>
      <c r="AP83" s="33">
        <f t="shared" si="53"/>
        <v>1.35</v>
      </c>
      <c r="AQ83" s="33">
        <f t="shared" si="58"/>
        <v>79.748448773448771</v>
      </c>
      <c r="AR83" s="1" t="str">
        <f t="shared" si="54"/>
        <v>JUL2014</v>
      </c>
    </row>
    <row r="84" spans="1:44" x14ac:dyDescent="0.25">
      <c r="A84" s="29">
        <v>41847</v>
      </c>
      <c r="B84" s="2" t="s">
        <v>167</v>
      </c>
      <c r="C84" s="24" t="s">
        <v>204</v>
      </c>
      <c r="D84" s="2" t="s">
        <v>168</v>
      </c>
      <c r="E84" s="4" t="s">
        <v>62</v>
      </c>
      <c r="F84" t="str">
        <f t="shared" si="59"/>
        <v>Marin Cilic v Tommy Robredo</v>
      </c>
      <c r="G84" t="str">
        <f t="shared" si="47"/>
        <v>ATP Umag</v>
      </c>
      <c r="H84" t="str">
        <f t="shared" si="48"/>
        <v>Marin Cilic -3 (Games Handicap)</v>
      </c>
      <c r="I84">
        <f t="shared" si="49"/>
        <v>16</v>
      </c>
      <c r="J84" t="str">
        <f t="shared" si="50"/>
        <v>Games Handicap</v>
      </c>
      <c r="K84">
        <f>VLOOKUP(J84,Mapping!$A$5:$B$18,2,0)</f>
        <v>4</v>
      </c>
      <c r="L84" t="str">
        <f t="shared" si="36"/>
        <v>NO</v>
      </c>
      <c r="M84" t="str">
        <f t="shared" si="37"/>
        <v>ATP</v>
      </c>
      <c r="N84" t="str">
        <f t="shared" si="51"/>
        <v>Umag</v>
      </c>
      <c r="O84">
        <f t="shared" si="60"/>
        <v>6</v>
      </c>
      <c r="P84">
        <f t="shared" si="61"/>
        <v>12</v>
      </c>
      <c r="Q84">
        <f t="shared" si="62"/>
        <v>20</v>
      </c>
      <c r="R84" t="str">
        <f t="shared" si="38"/>
        <v>Cilic</v>
      </c>
      <c r="S84" t="str">
        <f t="shared" si="39"/>
        <v>Robredo</v>
      </c>
      <c r="T84">
        <f t="shared" si="55"/>
        <v>6</v>
      </c>
      <c r="U84">
        <f t="shared" si="40"/>
        <v>12</v>
      </c>
      <c r="V84">
        <f t="shared" si="56"/>
        <v>16</v>
      </c>
      <c r="W84" t="str">
        <f t="shared" si="41"/>
        <v>Cilic</v>
      </c>
      <c r="X84" t="str">
        <f t="shared" si="42"/>
        <v>N/A</v>
      </c>
      <c r="Y84">
        <f t="shared" si="43"/>
        <v>-3</v>
      </c>
      <c r="Z84" t="str">
        <f t="shared" si="44"/>
        <v>N/A</v>
      </c>
      <c r="AA84" t="str">
        <f t="shared" si="57"/>
        <v>UmagCilicRobredo</v>
      </c>
      <c r="AB84" t="e">
        <f>IF($M84="ATP",MATCH($AA84,'ATP2014'!$AS:$AS,0),MATCH($AA84,'WTA2014'!$AO:$AO,0))</f>
        <v>#N/A</v>
      </c>
      <c r="AC84">
        <f>IF($M84="ATP",MATCH($AA84,'ATP2014'!AT:AT,0),MATCH($AA84,'WTA2014'!$AP:$AP,0))</f>
        <v>1839</v>
      </c>
      <c r="AD84" t="str">
        <f>INDEX(IF(M84="ATP",'ATP2014'!AQ:AQ,'WTA2014'!AM:AM),IF(ISNUMBER(AB84),AB84,AC84))</f>
        <v>Robredo</v>
      </c>
      <c r="AE84">
        <f>INDEX(IF($M84="ATP",'ATP2014'!$AU:$AU,'WTA2014'!$AQ:$AQ),IF(ISNUMBER($AB84),$AB84,$AC84))</f>
        <v>2</v>
      </c>
      <c r="AF84">
        <f>INDEX(IF($M84="ATP",'ATP2014'!$AV:$AV,'WTA2014'!$AR:$AR),IF(ISNUMBER($AB84),$AB84,$AC84))</f>
        <v>4</v>
      </c>
      <c r="AG84">
        <f>INDEX(IF($M84="ATP",'ATP2014'!$AW:$AW,'WTA2014'!$AS:$AS),IF(ISNUMBER($AB84),$AB84,$AC84))</f>
        <v>22</v>
      </c>
      <c r="AH84" t="b">
        <f>INDEX(IF($M84="ATP",'ATP2014'!$AX:$AX,'WTA2014'!$AT:$AT),IF(ISNUMBER($AB84),$AB84,$AC84))</f>
        <v>1</v>
      </c>
      <c r="AI84" t="str">
        <f>INDEX(IF($M84="ATP",'ATP2014'!$AY:$AY,'WTA2014'!$AU:$AU),IF(ISNUMBER($AB84),$AB84,$AC84))</f>
        <v>Robredo</v>
      </c>
      <c r="AJ84" t="b">
        <f>IF(W84=AD84,TRUE,INDEX(IF($M84="ATP",'ATP2014'!$AZ:$AZ,'WTA2014'!$AV:$AV),IF(ISNUMBER($AB84),$AB84,$AC84)))</f>
        <v>0</v>
      </c>
      <c r="AK84" t="str">
        <f>IF(K84=30,IF($M84="ATP",MATCH($N84&amp;"The Final",'ATP2014'!$BA:$BA,0),MATCH($N84&amp;"The Final",'WTA2014'!$AW:$AW,0)),"N/A")</f>
        <v>N/A</v>
      </c>
      <c r="AL84" t="str">
        <f>IF(K84=30,INDEX(IF(M84="ATP",'ATP2014'!AQ:AQ,'WTA2014'!AM:AM),AK84),"N/A")</f>
        <v>N/A</v>
      </c>
      <c r="AM84" t="str">
        <f t="shared" si="45"/>
        <v>Win</v>
      </c>
      <c r="AN84" s="34">
        <f t="shared" si="52"/>
        <v>2</v>
      </c>
      <c r="AO84" s="35">
        <f t="shared" si="46"/>
        <v>1</v>
      </c>
      <c r="AP84" s="33">
        <f t="shared" si="53"/>
        <v>1</v>
      </c>
      <c r="AQ84" s="33">
        <f t="shared" si="58"/>
        <v>80.748448773448771</v>
      </c>
      <c r="AR84" s="1" t="str">
        <f t="shared" si="54"/>
        <v>JUL2014</v>
      </c>
    </row>
    <row r="85" spans="1:44" x14ac:dyDescent="0.25">
      <c r="A85" s="29">
        <v>41848</v>
      </c>
      <c r="B85" s="2" t="s">
        <v>169</v>
      </c>
      <c r="C85" s="24" t="s">
        <v>222</v>
      </c>
      <c r="D85" s="2" t="s">
        <v>170</v>
      </c>
      <c r="E85" s="4" t="s">
        <v>191</v>
      </c>
      <c r="F85" t="str">
        <f t="shared" si="59"/>
        <v>Svetlana Kuznetsova v Polana Hercog</v>
      </c>
      <c r="G85" t="str">
        <f t="shared" si="47"/>
        <v>WTA Washington</v>
      </c>
      <c r="H85" t="str">
        <f t="shared" si="48"/>
        <v>Kuznetsova -2.5 (Games Handicap)</v>
      </c>
      <c r="I85">
        <f t="shared" si="49"/>
        <v>17</v>
      </c>
      <c r="J85" t="str">
        <f t="shared" si="50"/>
        <v>Games Handicap</v>
      </c>
      <c r="K85">
        <f>VLOOKUP(J85,Mapping!$A$5:$B$18,2,0)</f>
        <v>4</v>
      </c>
      <c r="L85" t="str">
        <f t="shared" si="36"/>
        <v>NO</v>
      </c>
      <c r="M85" t="str">
        <f t="shared" si="37"/>
        <v>WTA</v>
      </c>
      <c r="N85" t="str">
        <f t="shared" si="51"/>
        <v>Washington</v>
      </c>
      <c r="O85">
        <f t="shared" si="60"/>
        <v>9</v>
      </c>
      <c r="P85">
        <f t="shared" si="61"/>
        <v>20</v>
      </c>
      <c r="Q85">
        <f t="shared" si="62"/>
        <v>29</v>
      </c>
      <c r="R85" t="str">
        <f t="shared" si="38"/>
        <v>Kuznetsova</v>
      </c>
      <c r="S85" t="str">
        <f t="shared" si="39"/>
        <v>Hercog</v>
      </c>
      <c r="T85">
        <f t="shared" si="55"/>
        <v>11</v>
      </c>
      <c r="U85">
        <f t="shared" si="40"/>
        <v>11</v>
      </c>
      <c r="V85">
        <f t="shared" si="56"/>
        <v>17</v>
      </c>
      <c r="W85" t="str">
        <f t="shared" si="41"/>
        <v>Kuznetsova</v>
      </c>
      <c r="X85" t="str">
        <f t="shared" si="42"/>
        <v>N/A</v>
      </c>
      <c r="Y85">
        <f t="shared" si="43"/>
        <v>-2.5</v>
      </c>
      <c r="Z85" t="str">
        <f t="shared" si="44"/>
        <v>N/A</v>
      </c>
      <c r="AA85" t="str">
        <f t="shared" si="57"/>
        <v>WashingtonKuznetsovaHercog</v>
      </c>
      <c r="AB85">
        <f>IF($M85="ATP",MATCH($AA85,'ATP2014'!$AS:$AS,0),MATCH($AA85,'WTA2014'!$AO:$AO,0))</f>
        <v>1704</v>
      </c>
      <c r="AC85" t="e">
        <f>IF($M85="ATP",MATCH($AA85,'ATP2014'!AT:AT,0),MATCH($AA85,'WTA2014'!$AP:$AP,0))</f>
        <v>#N/A</v>
      </c>
      <c r="AD85" t="str">
        <f>INDEX(IF(M85="ATP",'ATP2014'!AQ:AQ,'WTA2014'!AM:AM),IF(ISNUMBER(AB85),AB85,AC85))</f>
        <v>Kuznetsova</v>
      </c>
      <c r="AE85">
        <f>INDEX(IF($M85="ATP",'ATP2014'!$AU:$AU,'WTA2014'!$AQ:$AQ),IF(ISNUMBER($AB85),$AB85,$AC85))</f>
        <v>2</v>
      </c>
      <c r="AF85">
        <f>INDEX(IF($M85="ATP",'ATP2014'!$AV:$AV,'WTA2014'!$AR:$AR),IF(ISNUMBER($AB85),$AB85,$AC85))</f>
        <v>7</v>
      </c>
      <c r="AG85">
        <f>INDEX(IF($M85="ATP",'ATP2014'!$AW:$AW,'WTA2014'!$AS:$AS),IF(ISNUMBER($AB85),$AB85,$AC85))</f>
        <v>17</v>
      </c>
      <c r="AH85" t="b">
        <f>INDEX(IF($M85="ATP",'ATP2014'!$AX:$AX,'WTA2014'!$AT:$AT),IF(ISNUMBER($AB85),$AB85,$AC85))</f>
        <v>0</v>
      </c>
      <c r="AI85" t="str">
        <f>INDEX(IF($M85="ATP",'ATP2014'!$AY:$AY,'WTA2014'!$AU:$AU),IF(ISNUMBER($AB85),$AB85,$AC85))</f>
        <v>Kuznetsova</v>
      </c>
      <c r="AJ85" t="b">
        <f>IF(W85=AD85,TRUE,INDEX(IF($M85="ATP",'ATP2014'!$AZ:$AZ,'WTA2014'!$AV:$AV),IF(ISNUMBER($AB85),$AB85,$AC85)))</f>
        <v>1</v>
      </c>
      <c r="AK85" t="str">
        <f>IF(K85=30,IF($M85="ATP",MATCH($N85&amp;"The Final",'ATP2014'!$BA:$BA,0),MATCH($N85&amp;"The Final",'WTA2014'!$AW:$AW,0)),"N/A")</f>
        <v>N/A</v>
      </c>
      <c r="AL85" t="str">
        <f>IF(K85=30,INDEX(IF(M85="ATP",'ATP2014'!AQ:AQ,'WTA2014'!AM:AM),AK85),"N/A")</f>
        <v>N/A</v>
      </c>
      <c r="AM85" t="str">
        <f t="shared" si="45"/>
        <v>Win</v>
      </c>
      <c r="AN85" s="34">
        <f t="shared" si="52"/>
        <v>2</v>
      </c>
      <c r="AO85" s="35">
        <f t="shared" si="46"/>
        <v>0.5714285714285714</v>
      </c>
      <c r="AP85" s="33">
        <f t="shared" si="53"/>
        <v>0.5714285714285714</v>
      </c>
      <c r="AQ85" s="33">
        <f t="shared" si="58"/>
        <v>81.319877344877341</v>
      </c>
      <c r="AR85" s="1" t="str">
        <f t="shared" si="54"/>
        <v>JUL2014</v>
      </c>
    </row>
    <row r="86" spans="1:44" x14ac:dyDescent="0.25">
      <c r="A86" s="29">
        <v>41848</v>
      </c>
      <c r="B86" s="2" t="s">
        <v>171</v>
      </c>
      <c r="C86" s="24" t="s">
        <v>222</v>
      </c>
      <c r="D86" s="2" t="s">
        <v>172</v>
      </c>
      <c r="E86" s="4" t="s">
        <v>70</v>
      </c>
      <c r="F86" t="str">
        <f t="shared" si="59"/>
        <v>Kurumi Nara v Madison Keys</v>
      </c>
      <c r="G86" t="str">
        <f t="shared" si="47"/>
        <v>WTA Washington</v>
      </c>
      <c r="H86" t="str">
        <f t="shared" si="48"/>
        <v>Madison Keys -4.5 (Games Handicap)</v>
      </c>
      <c r="I86">
        <f t="shared" si="49"/>
        <v>19</v>
      </c>
      <c r="J86" t="str">
        <f t="shared" si="50"/>
        <v>Games Handicap</v>
      </c>
      <c r="K86">
        <f>VLOOKUP(J86,Mapping!$A$5:$B$18,2,0)</f>
        <v>4</v>
      </c>
      <c r="L86" t="str">
        <f t="shared" si="36"/>
        <v>NO</v>
      </c>
      <c r="M86" t="str">
        <f t="shared" si="37"/>
        <v>WTA</v>
      </c>
      <c r="N86" t="str">
        <f t="shared" si="51"/>
        <v>Washington</v>
      </c>
      <c r="O86">
        <f t="shared" si="60"/>
        <v>7</v>
      </c>
      <c r="P86">
        <f t="shared" si="61"/>
        <v>12</v>
      </c>
      <c r="Q86">
        <f t="shared" si="62"/>
        <v>22</v>
      </c>
      <c r="R86" t="str">
        <f t="shared" si="38"/>
        <v>Nara</v>
      </c>
      <c r="S86" t="str">
        <f t="shared" si="39"/>
        <v>Keys</v>
      </c>
      <c r="T86">
        <f t="shared" si="55"/>
        <v>8</v>
      </c>
      <c r="U86">
        <f t="shared" si="40"/>
        <v>13</v>
      </c>
      <c r="V86">
        <f t="shared" si="56"/>
        <v>19</v>
      </c>
      <c r="W86" t="str">
        <f t="shared" si="41"/>
        <v>Keys</v>
      </c>
      <c r="X86" t="str">
        <f t="shared" si="42"/>
        <v>N/A</v>
      </c>
      <c r="Y86">
        <f t="shared" si="43"/>
        <v>-4.5</v>
      </c>
      <c r="Z86" t="str">
        <f t="shared" si="44"/>
        <v>N/A</v>
      </c>
      <c r="AA86" t="str">
        <f t="shared" si="57"/>
        <v>WashingtonNaraKeys</v>
      </c>
      <c r="AB86">
        <f>IF($M86="ATP",MATCH($AA86,'ATP2014'!$AS:$AS,0),MATCH($AA86,'WTA2014'!$AO:$AO,0))</f>
        <v>1709</v>
      </c>
      <c r="AC86" t="e">
        <f>IF($M86="ATP",MATCH($AA86,'ATP2014'!AT:AT,0),MATCH($AA86,'WTA2014'!$AP:$AP,0))</f>
        <v>#N/A</v>
      </c>
      <c r="AD86" t="str">
        <f>INDEX(IF(M86="ATP",'ATP2014'!AQ:AQ,'WTA2014'!AM:AM),IF(ISNUMBER(AB86),AB86,AC86))</f>
        <v>Nara</v>
      </c>
      <c r="AE86">
        <f>INDEX(IF($M86="ATP",'ATP2014'!$AU:$AU,'WTA2014'!$AQ:$AQ),IF(ISNUMBER($AB86),$AB86,$AC86))</f>
        <v>2</v>
      </c>
      <c r="AF86">
        <f>INDEX(IF($M86="ATP",'ATP2014'!$AV:$AV,'WTA2014'!$AR:$AR),IF(ISNUMBER($AB86),$AB86,$AC86))</f>
        <v>5</v>
      </c>
      <c r="AG86">
        <f>INDEX(IF($M86="ATP",'ATP2014'!$AW:$AW,'WTA2014'!$AS:$AS),IF(ISNUMBER($AB86),$AB86,$AC86))</f>
        <v>21</v>
      </c>
      <c r="AH86" t="b">
        <f>INDEX(IF($M86="ATP",'ATP2014'!$AX:$AX,'WTA2014'!$AT:$AT),IF(ISNUMBER($AB86),$AB86,$AC86))</f>
        <v>0</v>
      </c>
      <c r="AI86" t="str">
        <f>INDEX(IF($M86="ATP",'ATP2014'!$AY:$AY,'WTA2014'!$AU:$AU),IF(ISNUMBER($AB86),$AB86,$AC86))</f>
        <v>Nara</v>
      </c>
      <c r="AJ86" t="b">
        <f>IF(W86=AD86,TRUE,INDEX(IF($M86="ATP",'ATP2014'!$AZ:$AZ,'WTA2014'!$AV:$AV),IF(ISNUMBER($AB86),$AB86,$AC86)))</f>
        <v>0</v>
      </c>
      <c r="AK86" t="str">
        <f>IF(K86=30,IF($M86="ATP",MATCH($N86&amp;"The Final",'ATP2014'!$BA:$BA,0),MATCH($N86&amp;"The Final",'WTA2014'!$AW:$AW,0)),"N/A")</f>
        <v>N/A</v>
      </c>
      <c r="AL86" t="str">
        <f>IF(K86=30,INDEX(IF(M86="ATP",'ATP2014'!AQ:AQ,'WTA2014'!AM:AM),AK86),"N/A")</f>
        <v>N/A</v>
      </c>
      <c r="AM86" t="str">
        <f t="shared" si="45"/>
        <v>Win</v>
      </c>
      <c r="AN86" s="34">
        <f t="shared" si="52"/>
        <v>3</v>
      </c>
      <c r="AO86" s="35">
        <f t="shared" si="46"/>
        <v>0.90909090909090906</v>
      </c>
      <c r="AP86" s="33">
        <f t="shared" si="53"/>
        <v>0.90909090909090906</v>
      </c>
      <c r="AQ86" s="33">
        <f t="shared" si="58"/>
        <v>82.228968253968247</v>
      </c>
      <c r="AR86" s="1" t="str">
        <f t="shared" si="54"/>
        <v>JUL2014</v>
      </c>
    </row>
    <row r="87" spans="1:44" x14ac:dyDescent="0.25">
      <c r="A87" s="29">
        <v>41849</v>
      </c>
      <c r="B87" s="2" t="s">
        <v>173</v>
      </c>
      <c r="C87" s="31" t="s">
        <v>1060</v>
      </c>
      <c r="D87" s="2" t="s">
        <v>174</v>
      </c>
      <c r="E87" s="4" t="s">
        <v>14</v>
      </c>
      <c r="F87" t="str">
        <f t="shared" si="59"/>
        <v>Vesely v Thiem</v>
      </c>
      <c r="G87" t="str">
        <f t="shared" si="47"/>
        <v>ATP Kitzbuhel</v>
      </c>
      <c r="H87" t="str">
        <f t="shared" si="48"/>
        <v>Vesely (Match Winner)</v>
      </c>
      <c r="I87">
        <f t="shared" si="49"/>
        <v>8</v>
      </c>
      <c r="J87" t="str">
        <f t="shared" si="50"/>
        <v>Match Winner</v>
      </c>
      <c r="K87">
        <f>VLOOKUP(J87,Mapping!$A$5:$B$18,2,0)</f>
        <v>1</v>
      </c>
      <c r="L87" t="str">
        <f t="shared" si="36"/>
        <v>NO</v>
      </c>
      <c r="M87" t="str">
        <f t="shared" si="37"/>
        <v>ATP</v>
      </c>
      <c r="N87" t="str">
        <f t="shared" si="51"/>
        <v>Kitzbuhel</v>
      </c>
      <c r="O87">
        <f t="shared" si="60"/>
        <v>7</v>
      </c>
      <c r="P87">
        <f t="shared" si="61"/>
        <v>7</v>
      </c>
      <c r="Q87">
        <f t="shared" si="62"/>
        <v>7</v>
      </c>
      <c r="R87" t="str">
        <f t="shared" si="38"/>
        <v>Vesely</v>
      </c>
      <c r="S87" t="str">
        <f t="shared" si="39"/>
        <v>Thiem</v>
      </c>
      <c r="T87">
        <f t="shared" si="55"/>
        <v>7</v>
      </c>
      <c r="U87">
        <f t="shared" si="40"/>
        <v>7</v>
      </c>
      <c r="V87">
        <f t="shared" si="56"/>
        <v>8</v>
      </c>
      <c r="W87" t="str">
        <f t="shared" si="41"/>
        <v>Vesely</v>
      </c>
      <c r="X87" t="str">
        <f t="shared" si="42"/>
        <v>N/A</v>
      </c>
      <c r="Y87" t="str">
        <f t="shared" si="43"/>
        <v>N/A</v>
      </c>
      <c r="Z87" t="str">
        <f t="shared" si="44"/>
        <v>N/A</v>
      </c>
      <c r="AA87" t="str">
        <f t="shared" si="57"/>
        <v>KitzbuhelVeselyThiem</v>
      </c>
      <c r="AB87" t="e">
        <f>IF($M87="ATP",MATCH($AA87,'ATP2014'!$AS:$AS,0),MATCH($AA87,'WTA2014'!$AO:$AO,0))</f>
        <v>#N/A</v>
      </c>
      <c r="AC87">
        <f>IF($M87="ATP",MATCH($AA87,'ATP2014'!AT:AT,0),MATCH($AA87,'WTA2014'!$AP:$AP,0))</f>
        <v>1859</v>
      </c>
      <c r="AD87" t="str">
        <f>INDEX(IF(M87="ATP",'ATP2014'!AQ:AQ,'WTA2014'!AM:AM),IF(ISNUMBER(AB87),AB87,AC87))</f>
        <v>Thiem</v>
      </c>
      <c r="AE87">
        <f>INDEX(IF($M87="ATP",'ATP2014'!$AU:$AU,'WTA2014'!$AQ:$AQ),IF(ISNUMBER($AB87),$AB87,$AC87))</f>
        <v>2</v>
      </c>
      <c r="AF87">
        <f>INDEX(IF($M87="ATP",'ATP2014'!$AV:$AV,'WTA2014'!$AR:$AR),IF(ISNUMBER($AB87),$AB87,$AC87))</f>
        <v>4</v>
      </c>
      <c r="AG87">
        <f>INDEX(IF($M87="ATP",'ATP2014'!$AW:$AW,'WTA2014'!$AS:$AS),IF(ISNUMBER($AB87),$AB87,$AC87))</f>
        <v>22</v>
      </c>
      <c r="AH87" t="b">
        <f>INDEX(IF($M87="ATP",'ATP2014'!$AX:$AX,'WTA2014'!$AT:$AT),IF(ISNUMBER($AB87),$AB87,$AC87))</f>
        <v>1</v>
      </c>
      <c r="AI87" t="str">
        <f>INDEX(IF($M87="ATP",'ATP2014'!$AY:$AY,'WTA2014'!$AU:$AU),IF(ISNUMBER($AB87),$AB87,$AC87))</f>
        <v>Thiem</v>
      </c>
      <c r="AJ87" t="b">
        <f>IF(W87=AD87,TRUE,INDEX(IF($M87="ATP",'ATP2014'!$AZ:$AZ,'WTA2014'!$AV:$AV),IF(ISNUMBER($AB87),$AB87,$AC87)))</f>
        <v>0</v>
      </c>
      <c r="AK87" t="str">
        <f>IF(K87=30,IF($M87="ATP",MATCH($N87&amp;"The Final",'ATP2014'!$BA:$BA,0),MATCH($N87&amp;"The Final",'WTA2014'!$AW:$AW,0)),"N/A")</f>
        <v>N/A</v>
      </c>
      <c r="AL87" t="str">
        <f>IF(K87=30,INDEX(IF(M87="ATP",'ATP2014'!AQ:AQ,'WTA2014'!AM:AM),AK87),"N/A")</f>
        <v>N/A</v>
      </c>
      <c r="AM87" t="str">
        <f t="shared" si="45"/>
        <v>Loss</v>
      </c>
      <c r="AN87" s="34">
        <f t="shared" si="52"/>
        <v>2</v>
      </c>
      <c r="AO87" s="35">
        <f t="shared" si="46"/>
        <v>1.2</v>
      </c>
      <c r="AP87" s="33">
        <f t="shared" si="53"/>
        <v>-1</v>
      </c>
      <c r="AQ87" s="33">
        <f t="shared" si="58"/>
        <v>81.228968253968247</v>
      </c>
      <c r="AR87" s="1" t="str">
        <f t="shared" si="54"/>
        <v>JUL2014</v>
      </c>
    </row>
    <row r="88" spans="1:44" x14ac:dyDescent="0.25">
      <c r="A88" s="29">
        <v>41849</v>
      </c>
      <c r="B88" s="2" t="s">
        <v>175</v>
      </c>
      <c r="C88" s="31" t="s">
        <v>1060</v>
      </c>
      <c r="D88" s="2" t="s">
        <v>176</v>
      </c>
      <c r="E88" s="4" t="s">
        <v>199</v>
      </c>
      <c r="F88" t="str">
        <f t="shared" si="59"/>
        <v>Monaco v Golubev</v>
      </c>
      <c r="G88" t="str">
        <f t="shared" si="47"/>
        <v>ATP Kitzbuhel</v>
      </c>
      <c r="H88" t="str">
        <f t="shared" si="48"/>
        <v>Monaco -3.5 (Games Handicap)</v>
      </c>
      <c r="I88">
        <f t="shared" si="49"/>
        <v>13</v>
      </c>
      <c r="J88" t="str">
        <f t="shared" si="50"/>
        <v>Games Handicap</v>
      </c>
      <c r="K88">
        <f>VLOOKUP(J88,Mapping!$A$5:$B$18,2,0)</f>
        <v>4</v>
      </c>
      <c r="L88" t="str">
        <f t="shared" si="36"/>
        <v>NO</v>
      </c>
      <c r="M88" t="str">
        <f t="shared" si="37"/>
        <v>ATP</v>
      </c>
      <c r="N88" t="str">
        <f t="shared" si="51"/>
        <v>Kitzbuhel</v>
      </c>
      <c r="O88">
        <f t="shared" si="60"/>
        <v>7</v>
      </c>
      <c r="P88">
        <f t="shared" si="61"/>
        <v>7</v>
      </c>
      <c r="Q88">
        <f t="shared" si="62"/>
        <v>7</v>
      </c>
      <c r="R88" t="str">
        <f t="shared" si="38"/>
        <v>Monaco</v>
      </c>
      <c r="S88" t="str">
        <f t="shared" si="39"/>
        <v>Golubev</v>
      </c>
      <c r="T88">
        <f t="shared" si="55"/>
        <v>7</v>
      </c>
      <c r="U88">
        <f t="shared" si="40"/>
        <v>7</v>
      </c>
      <c r="V88">
        <f t="shared" si="56"/>
        <v>13</v>
      </c>
      <c r="W88" t="str">
        <f t="shared" si="41"/>
        <v>Monaco</v>
      </c>
      <c r="X88" t="str">
        <f t="shared" si="42"/>
        <v>N/A</v>
      </c>
      <c r="Y88">
        <f t="shared" si="43"/>
        <v>-3.5</v>
      </c>
      <c r="Z88" t="str">
        <f t="shared" si="44"/>
        <v>N/A</v>
      </c>
      <c r="AA88" t="str">
        <f t="shared" si="57"/>
        <v>KitzbuhelMonacoGolubev</v>
      </c>
      <c r="AB88">
        <f>IF($M88="ATP",MATCH($AA88,'ATP2014'!$AS:$AS,0),MATCH($AA88,'WTA2014'!$AO:$AO,0))</f>
        <v>1850</v>
      </c>
      <c r="AC88" t="e">
        <f>IF($M88="ATP",MATCH($AA88,'ATP2014'!AT:AT,0),MATCH($AA88,'WTA2014'!$AP:$AP,0))</f>
        <v>#N/A</v>
      </c>
      <c r="AD88" t="str">
        <f>INDEX(IF(M88="ATP",'ATP2014'!AQ:AQ,'WTA2014'!AM:AM),IF(ISNUMBER(AB88),AB88,AC88))</f>
        <v>Monaco</v>
      </c>
      <c r="AE88">
        <f>INDEX(IF($M88="ATP",'ATP2014'!$AU:$AU,'WTA2014'!$AQ:$AQ),IF(ISNUMBER($AB88),$AB88,$AC88))</f>
        <v>1</v>
      </c>
      <c r="AF88">
        <f>INDEX(IF($M88="ATP",'ATP2014'!$AV:$AV,'WTA2014'!$AR:$AR),IF(ISNUMBER($AB88),$AB88,$AC88))</f>
        <v>3</v>
      </c>
      <c r="AG88">
        <f>INDEX(IF($M88="ATP",'ATP2014'!$AW:$AW,'WTA2014'!$AS:$AS),IF(ISNUMBER($AB88),$AB88,$AC88))</f>
        <v>21</v>
      </c>
      <c r="AH88" t="b">
        <f>INDEX(IF($M88="ATP",'ATP2014'!$AX:$AX,'WTA2014'!$AT:$AT),IF(ISNUMBER($AB88),$AB88,$AC88))</f>
        <v>0</v>
      </c>
      <c r="AI88" t="str">
        <f>INDEX(IF($M88="ATP",'ATP2014'!$AY:$AY,'WTA2014'!$AU:$AU),IF(ISNUMBER($AB88),$AB88,$AC88))</f>
        <v>Golubev</v>
      </c>
      <c r="AJ88" t="b">
        <f>IF(W88=AD88,TRUE,INDEX(IF($M88="ATP",'ATP2014'!$AZ:$AZ,'WTA2014'!$AV:$AV),IF(ISNUMBER($AB88),$AB88,$AC88)))</f>
        <v>1</v>
      </c>
      <c r="AK88" t="str">
        <f>IF(K88=30,IF($M88="ATP",MATCH($N88&amp;"The Final",'ATP2014'!$BA:$BA,0),MATCH($N88&amp;"The Final",'WTA2014'!$AW:$AW,0)),"N/A")</f>
        <v>N/A</v>
      </c>
      <c r="AL88" t="str">
        <f>IF(K88=30,INDEX(IF(M88="ATP",'ATP2014'!AQ:AQ,'WTA2014'!AM:AM),AK88),"N/A")</f>
        <v>N/A</v>
      </c>
      <c r="AM88" t="str">
        <f t="shared" si="45"/>
        <v>Loss</v>
      </c>
      <c r="AN88" s="34">
        <f t="shared" si="52"/>
        <v>2</v>
      </c>
      <c r="AO88" s="35">
        <f t="shared" si="46"/>
        <v>1.25</v>
      </c>
      <c r="AP88" s="33">
        <f t="shared" si="53"/>
        <v>-1</v>
      </c>
      <c r="AQ88" s="33">
        <f t="shared" si="58"/>
        <v>80.228968253968247</v>
      </c>
      <c r="AR88" s="1" t="str">
        <f t="shared" si="54"/>
        <v>JUL2014</v>
      </c>
    </row>
    <row r="89" spans="1:44" x14ac:dyDescent="0.25">
      <c r="A89" s="29">
        <v>41849</v>
      </c>
      <c r="B89" s="2" t="s">
        <v>177</v>
      </c>
      <c r="C89" s="24" t="s">
        <v>215</v>
      </c>
      <c r="D89" s="2" t="s">
        <v>178</v>
      </c>
      <c r="E89" s="4" t="s">
        <v>180</v>
      </c>
      <c r="F89" t="str">
        <f t="shared" si="59"/>
        <v>Sock v Berrer</v>
      </c>
      <c r="G89" t="str">
        <f t="shared" si="47"/>
        <v>ATP Washington</v>
      </c>
      <c r="H89" t="str">
        <f t="shared" si="48"/>
        <v>Sock -3.5 (Games Handicap)</v>
      </c>
      <c r="I89">
        <f t="shared" si="49"/>
        <v>11</v>
      </c>
      <c r="J89" t="str">
        <f t="shared" si="50"/>
        <v>Games Handicap</v>
      </c>
      <c r="K89">
        <f>VLOOKUP(J89,Mapping!$A$5:$B$18,2,0)</f>
        <v>4</v>
      </c>
      <c r="L89" t="str">
        <f t="shared" si="36"/>
        <v>NO</v>
      </c>
      <c r="M89" t="str">
        <f t="shared" si="37"/>
        <v>ATP</v>
      </c>
      <c r="N89" t="str">
        <f t="shared" si="51"/>
        <v>Washington</v>
      </c>
      <c r="O89">
        <f t="shared" si="60"/>
        <v>5</v>
      </c>
      <c r="P89">
        <f t="shared" si="61"/>
        <v>5</v>
      </c>
      <c r="Q89">
        <f t="shared" si="62"/>
        <v>5</v>
      </c>
      <c r="R89" t="str">
        <f t="shared" si="38"/>
        <v>Sock</v>
      </c>
      <c r="S89" t="str">
        <f t="shared" si="39"/>
        <v>Berrer</v>
      </c>
      <c r="T89">
        <f t="shared" si="55"/>
        <v>5</v>
      </c>
      <c r="U89">
        <f t="shared" si="40"/>
        <v>5</v>
      </c>
      <c r="V89">
        <f t="shared" si="56"/>
        <v>11</v>
      </c>
      <c r="W89" t="str">
        <f t="shared" si="41"/>
        <v>Sock</v>
      </c>
      <c r="X89" t="str">
        <f t="shared" si="42"/>
        <v>N/A</v>
      </c>
      <c r="Y89">
        <f t="shared" si="43"/>
        <v>-3.5</v>
      </c>
      <c r="Z89" t="str">
        <f t="shared" si="44"/>
        <v>N/A</v>
      </c>
      <c r="AA89" t="str">
        <f t="shared" si="57"/>
        <v>WashingtonSockBerrer</v>
      </c>
      <c r="AB89">
        <f>IF($M89="ATP",MATCH($AA89,'ATP2014'!$AS:$AS,0),MATCH($AA89,'WTA2014'!$AO:$AO,0))</f>
        <v>1882</v>
      </c>
      <c r="AC89" t="e">
        <f>IF($M89="ATP",MATCH($AA89,'ATP2014'!AT:AT,0),MATCH($AA89,'WTA2014'!$AP:$AP,0))</f>
        <v>#N/A</v>
      </c>
      <c r="AD89" t="str">
        <f>INDEX(IF(M89="ATP",'ATP2014'!AQ:AQ,'WTA2014'!AM:AM),IF(ISNUMBER(AB89),AB89,AC89))</f>
        <v>Sock</v>
      </c>
      <c r="AE89">
        <f>INDEX(IF($M89="ATP",'ATP2014'!$AU:$AU,'WTA2014'!$AQ:$AQ),IF(ISNUMBER($AB89),$AB89,$AC89))</f>
        <v>2</v>
      </c>
      <c r="AF89">
        <f>INDEX(IF($M89="ATP",'ATP2014'!$AV:$AV,'WTA2014'!$AR:$AR),IF(ISNUMBER($AB89),$AB89,$AC89))</f>
        <v>3</v>
      </c>
      <c r="AG89">
        <f>INDEX(IF($M89="ATP",'ATP2014'!$AW:$AW,'WTA2014'!$AS:$AS),IF(ISNUMBER($AB89),$AB89,$AC89))</f>
        <v>23</v>
      </c>
      <c r="AH89" t="b">
        <f>INDEX(IF($M89="ATP",'ATP2014'!$AX:$AX,'WTA2014'!$AT:$AT),IF(ISNUMBER($AB89),$AB89,$AC89))</f>
        <v>1</v>
      </c>
      <c r="AI89" t="str">
        <f>INDEX(IF($M89="ATP",'ATP2014'!$AY:$AY,'WTA2014'!$AU:$AU),IF(ISNUMBER($AB89),$AB89,$AC89))</f>
        <v>Sock</v>
      </c>
      <c r="AJ89" t="b">
        <f>IF(W89=AD89,TRUE,INDEX(IF($M89="ATP",'ATP2014'!$AZ:$AZ,'WTA2014'!$AV:$AV),IF(ISNUMBER($AB89),$AB89,$AC89)))</f>
        <v>1</v>
      </c>
      <c r="AK89" t="str">
        <f>IF(K89=30,IF($M89="ATP",MATCH($N89&amp;"The Final",'ATP2014'!$BA:$BA,0),MATCH($N89&amp;"The Final",'WTA2014'!$AW:$AW,0)),"N/A")</f>
        <v>N/A</v>
      </c>
      <c r="AL89" t="str">
        <f>IF(K89=30,INDEX(IF(M89="ATP",'ATP2014'!AQ:AQ,'WTA2014'!AM:AM),AK89),"N/A")</f>
        <v>N/A</v>
      </c>
      <c r="AM89" t="str">
        <f t="shared" si="45"/>
        <v>Loss</v>
      </c>
      <c r="AN89" s="34">
        <f t="shared" si="52"/>
        <v>2</v>
      </c>
      <c r="AO89" s="35">
        <f t="shared" si="46"/>
        <v>0.8</v>
      </c>
      <c r="AP89" s="33">
        <f t="shared" si="53"/>
        <v>-1</v>
      </c>
      <c r="AQ89" s="33">
        <f t="shared" si="58"/>
        <v>79.228968253968247</v>
      </c>
      <c r="AR89" s="1" t="str">
        <f t="shared" si="54"/>
        <v>JUL2014</v>
      </c>
    </row>
    <row r="90" spans="1:44" x14ac:dyDescent="0.25">
      <c r="A90" s="29">
        <v>41849</v>
      </c>
      <c r="B90" s="2" t="s">
        <v>179</v>
      </c>
      <c r="C90" s="31" t="s">
        <v>1060</v>
      </c>
      <c r="D90" s="2" t="s">
        <v>990</v>
      </c>
      <c r="E90" s="4" t="s">
        <v>200</v>
      </c>
      <c r="F90" t="str">
        <f t="shared" si="59"/>
        <v>Lorenzi v Haase</v>
      </c>
      <c r="G90" t="str">
        <f t="shared" si="47"/>
        <v>ATP Kitzbuhel</v>
      </c>
      <c r="H90" t="str">
        <f t="shared" si="48"/>
        <v>Haase -3.5 (Games Handicap)</v>
      </c>
      <c r="I90">
        <f t="shared" si="49"/>
        <v>12</v>
      </c>
      <c r="J90" t="str">
        <f t="shared" si="50"/>
        <v>Games Handicap</v>
      </c>
      <c r="K90">
        <f>VLOOKUP(J90,Mapping!$A$5:$B$18,2,0)</f>
        <v>4</v>
      </c>
      <c r="L90" t="str">
        <f t="shared" si="36"/>
        <v>NO</v>
      </c>
      <c r="M90" t="str">
        <f t="shared" si="37"/>
        <v>ATP</v>
      </c>
      <c r="N90" t="str">
        <f t="shared" si="51"/>
        <v>Kitzbuhel</v>
      </c>
      <c r="O90">
        <f t="shared" si="60"/>
        <v>8</v>
      </c>
      <c r="P90">
        <f t="shared" si="61"/>
        <v>8</v>
      </c>
      <c r="Q90">
        <f t="shared" si="62"/>
        <v>8</v>
      </c>
      <c r="R90" t="str">
        <f t="shared" si="38"/>
        <v>Lorenzi</v>
      </c>
      <c r="S90" t="str">
        <f t="shared" si="39"/>
        <v>Haase</v>
      </c>
      <c r="T90">
        <f t="shared" si="55"/>
        <v>6</v>
      </c>
      <c r="U90">
        <f t="shared" si="40"/>
        <v>6</v>
      </c>
      <c r="V90">
        <f t="shared" si="56"/>
        <v>12</v>
      </c>
      <c r="W90" t="str">
        <f t="shared" si="41"/>
        <v>Haase</v>
      </c>
      <c r="X90" t="str">
        <f t="shared" si="42"/>
        <v>N/A</v>
      </c>
      <c r="Y90">
        <f t="shared" si="43"/>
        <v>-3.5</v>
      </c>
      <c r="Z90" t="str">
        <f t="shared" si="44"/>
        <v>N/A</v>
      </c>
      <c r="AA90" t="str">
        <f t="shared" si="57"/>
        <v>KitzbuhelLorenziHaase</v>
      </c>
      <c r="AB90">
        <f>IF($M90="ATP",MATCH($AA90,'ATP2014'!$AS:$AS,0),MATCH($AA90,'WTA2014'!$AO:$AO,0))</f>
        <v>1849</v>
      </c>
      <c r="AC90" t="e">
        <f>IF($M90="ATP",MATCH($AA90,'ATP2014'!AT:AT,0),MATCH($AA90,'WTA2014'!$AP:$AP,0))</f>
        <v>#N/A</v>
      </c>
      <c r="AD90" t="str">
        <f>INDEX(IF(M90="ATP",'ATP2014'!AQ:AQ,'WTA2014'!AM:AM),IF(ISNUMBER(AB90),AB90,AC90))</f>
        <v>Lorenzi</v>
      </c>
      <c r="AE90">
        <f>INDEX(IF($M90="ATP",'ATP2014'!$AU:$AU,'WTA2014'!$AQ:$AQ),IF(ISNUMBER($AB90),$AB90,$AC90))</f>
        <v>2</v>
      </c>
      <c r="AF90">
        <f>INDEX(IF($M90="ATP",'ATP2014'!$AV:$AV,'WTA2014'!$AR:$AR),IF(ISNUMBER($AB90),$AB90,$AC90))</f>
        <v>7</v>
      </c>
      <c r="AG90">
        <f>INDEX(IF($M90="ATP",'ATP2014'!$AW:$AW,'WTA2014'!$AS:$AS),IF(ISNUMBER($AB90),$AB90,$AC90))</f>
        <v>17</v>
      </c>
      <c r="AH90" t="b">
        <f>INDEX(IF($M90="ATP",'ATP2014'!$AX:$AX,'WTA2014'!$AT:$AT),IF(ISNUMBER($AB90),$AB90,$AC90))</f>
        <v>0</v>
      </c>
      <c r="AI90" t="str">
        <f>INDEX(IF($M90="ATP",'ATP2014'!$AY:$AY,'WTA2014'!$AU:$AU),IF(ISNUMBER($AB90),$AB90,$AC90))</f>
        <v>Lorenzi</v>
      </c>
      <c r="AJ90" t="b">
        <f>IF(W90=AD90,TRUE,INDEX(IF($M90="ATP",'ATP2014'!$AZ:$AZ,'WTA2014'!$AV:$AV),IF(ISNUMBER($AB90),$AB90,$AC90)))</f>
        <v>0</v>
      </c>
      <c r="AK90" t="str">
        <f>IF(K90=30,IF($M90="ATP",MATCH($N90&amp;"The Final",'ATP2014'!$BA:$BA,0),MATCH($N90&amp;"The Final",'WTA2014'!$AW:$AW,0)),"N/A")</f>
        <v>N/A</v>
      </c>
      <c r="AL90" t="str">
        <f>IF(K90=30,INDEX(IF(M90="ATP",'ATP2014'!AQ:AQ,'WTA2014'!AM:AM),AK90),"N/A")</f>
        <v>N/A</v>
      </c>
      <c r="AM90" t="str">
        <f t="shared" si="45"/>
        <v>Win</v>
      </c>
      <c r="AN90" s="34">
        <f t="shared" si="52"/>
        <v>2</v>
      </c>
      <c r="AO90" s="35">
        <f t="shared" si="46"/>
        <v>0.83333333333333337</v>
      </c>
      <c r="AP90" s="33">
        <f t="shared" si="53"/>
        <v>0.83333333333333337</v>
      </c>
      <c r="AQ90" s="33">
        <f t="shared" si="58"/>
        <v>80.062301587301576</v>
      </c>
      <c r="AR90" s="1" t="str">
        <f t="shared" si="54"/>
        <v>JUL2014</v>
      </c>
    </row>
    <row r="91" spans="1:44" x14ac:dyDescent="0.25">
      <c r="A91" s="29">
        <v>41850</v>
      </c>
      <c r="B91" s="2" t="s">
        <v>88</v>
      </c>
      <c r="C91" s="24" t="s">
        <v>202</v>
      </c>
      <c r="D91" s="2" t="s">
        <v>58</v>
      </c>
      <c r="E91" s="4" t="s">
        <v>46</v>
      </c>
      <c r="F91" t="str">
        <f t="shared" si="59"/>
        <v>n/a</v>
      </c>
      <c r="G91" t="str">
        <f t="shared" si="47"/>
        <v>ATP Atlanta</v>
      </c>
      <c r="H91" t="str">
        <f t="shared" si="48"/>
        <v>John Isner (Outright Winner)</v>
      </c>
      <c r="I91">
        <f t="shared" si="49"/>
        <v>12</v>
      </c>
      <c r="J91" t="str">
        <f t="shared" si="50"/>
        <v>Outright Winner</v>
      </c>
      <c r="K91">
        <f>VLOOKUP(J91,Mapping!$A$5:$B$18,2,0)</f>
        <v>30</v>
      </c>
      <c r="L91" t="str">
        <f t="shared" si="36"/>
        <v>NO</v>
      </c>
      <c r="M91" t="str">
        <f t="shared" si="37"/>
        <v>ATP</v>
      </c>
      <c r="N91" t="str">
        <f t="shared" si="51"/>
        <v>Atlanta</v>
      </c>
      <c r="O91">
        <f t="shared" si="60"/>
        <v>5</v>
      </c>
      <c r="P91">
        <f t="shared" si="61"/>
        <v>12</v>
      </c>
      <c r="Q91">
        <f t="shared" si="62"/>
        <v>5</v>
      </c>
      <c r="R91" t="str">
        <f t="shared" si="38"/>
        <v xml:space="preserve">Isner </v>
      </c>
      <c r="S91" t="str">
        <f t="shared" si="39"/>
        <v/>
      </c>
      <c r="T91">
        <f t="shared" si="55"/>
        <v>5</v>
      </c>
      <c r="U91">
        <f t="shared" si="40"/>
        <v>11</v>
      </c>
      <c r="V91">
        <f t="shared" si="56"/>
        <v>12</v>
      </c>
      <c r="W91" t="str">
        <f t="shared" si="41"/>
        <v>Isner</v>
      </c>
      <c r="X91" t="str">
        <f t="shared" si="42"/>
        <v>N/A</v>
      </c>
      <c r="Y91" t="str">
        <f t="shared" si="43"/>
        <v>N/A</v>
      </c>
      <c r="Z91" t="str">
        <f t="shared" si="44"/>
        <v>N/A</v>
      </c>
      <c r="AA91" t="str">
        <f t="shared" si="57"/>
        <v xml:space="preserve">AtlantaIsner </v>
      </c>
      <c r="AB91" t="e">
        <f>IF($M91="ATP",MATCH($AA91,'ATP2014'!$AS:$AS,0),MATCH($AA91,'WTA2014'!$AO:$AO,0))</f>
        <v>#N/A</v>
      </c>
      <c r="AC91" t="e">
        <f>IF($M91="ATP",MATCH($AA91,'ATP2014'!AT:AT,0),MATCH($AA91,'WTA2014'!$AP:$AP,0))</f>
        <v>#N/A</v>
      </c>
      <c r="AD91" t="e">
        <f>INDEX(IF(M91="ATP",'ATP2014'!AQ:AQ,'WTA2014'!AM:AM),IF(ISNUMBER(AB91),AB91,AC91))</f>
        <v>#N/A</v>
      </c>
      <c r="AE91" t="e">
        <f>INDEX(IF($M91="ATP",'ATP2014'!$AU:$AU,'WTA2014'!$AQ:$AQ),IF(ISNUMBER($AB91),$AB91,$AC91))</f>
        <v>#N/A</v>
      </c>
      <c r="AF91" t="e">
        <f>INDEX(IF($M91="ATP",'ATP2014'!$AV:$AV,'WTA2014'!$AR:$AR),IF(ISNUMBER($AB91),$AB91,$AC91))</f>
        <v>#N/A</v>
      </c>
      <c r="AG91" t="e">
        <f>INDEX(IF($M91="ATP",'ATP2014'!$AW:$AW,'WTA2014'!$AS:$AS),IF(ISNUMBER($AB91),$AB91,$AC91))</f>
        <v>#N/A</v>
      </c>
      <c r="AH91" t="e">
        <f>INDEX(IF($M91="ATP",'ATP2014'!$AX:$AX,'WTA2014'!$AT:$AT),IF(ISNUMBER($AB91),$AB91,$AC91))</f>
        <v>#N/A</v>
      </c>
      <c r="AI91" t="e">
        <f>INDEX(IF($M91="ATP",'ATP2014'!$AY:$AY,'WTA2014'!$AU:$AU),IF(ISNUMBER($AB91),$AB91,$AC91))</f>
        <v>#N/A</v>
      </c>
      <c r="AJ91" t="e">
        <f>IF(W91=AD91,TRUE,INDEX(IF($M91="ATP",'ATP2014'!$AZ:$AZ,'WTA2014'!$AV:$AV),IF(ISNUMBER($AB91),$AB91,$AC91)))</f>
        <v>#N/A</v>
      </c>
      <c r="AK91">
        <f>IF(K91=30,IF($M91="ATP",MATCH($N91&amp;"The Final",'ATP2014'!$BA:$BA,0),MATCH($N91&amp;"The Final",'WTA2014'!$AW:$AW,0)),"N/A")</f>
        <v>1786</v>
      </c>
      <c r="AL91" t="str">
        <f>IF(K91=30,INDEX(IF(M91="ATP",'ATP2014'!AQ:AQ,'WTA2014'!AM:AM),AK91),"N/A")</f>
        <v>Isner</v>
      </c>
      <c r="AM91" t="str">
        <f t="shared" si="45"/>
        <v>Win</v>
      </c>
      <c r="AN91" s="34">
        <f t="shared" si="52"/>
        <v>2</v>
      </c>
      <c r="AO91" s="35">
        <f t="shared" si="46"/>
        <v>2.5</v>
      </c>
      <c r="AP91" s="33">
        <f t="shared" si="53"/>
        <v>2.5</v>
      </c>
      <c r="AQ91" s="33">
        <f t="shared" si="58"/>
        <v>82.562301587301576</v>
      </c>
      <c r="AR91" s="1" t="str">
        <f t="shared" si="54"/>
        <v>JUL2014</v>
      </c>
    </row>
    <row r="92" spans="1:44" x14ac:dyDescent="0.25">
      <c r="A92" s="29">
        <v>41849</v>
      </c>
      <c r="B92" s="2" t="s">
        <v>203</v>
      </c>
      <c r="C92" s="24" t="s">
        <v>204</v>
      </c>
      <c r="D92" s="2" t="s">
        <v>205</v>
      </c>
      <c r="E92" s="4" t="s">
        <v>195</v>
      </c>
      <c r="F92" t="str">
        <f t="shared" si="59"/>
        <v>Cuevas v Robredo</v>
      </c>
      <c r="G92" t="str">
        <f t="shared" si="47"/>
        <v>ATP Umag</v>
      </c>
      <c r="H92" t="str">
        <f t="shared" si="48"/>
        <v>Cuevas (Match Winner)</v>
      </c>
      <c r="I92">
        <f t="shared" si="49"/>
        <v>8</v>
      </c>
      <c r="J92" t="str">
        <f t="shared" si="50"/>
        <v>Match Winner</v>
      </c>
      <c r="K92">
        <f>VLOOKUP(J92,Mapping!$A$5:$B$18,2,0)</f>
        <v>1</v>
      </c>
      <c r="L92" t="str">
        <f t="shared" si="36"/>
        <v>NO</v>
      </c>
      <c r="M92" t="str">
        <f t="shared" si="37"/>
        <v>ATP</v>
      </c>
      <c r="N92" t="str">
        <f t="shared" si="51"/>
        <v>Umag</v>
      </c>
      <c r="O92">
        <f t="shared" si="60"/>
        <v>7</v>
      </c>
      <c r="P92">
        <f t="shared" si="61"/>
        <v>7</v>
      </c>
      <c r="Q92">
        <f t="shared" si="62"/>
        <v>7</v>
      </c>
      <c r="R92" t="str">
        <f t="shared" si="38"/>
        <v>Cuevas</v>
      </c>
      <c r="S92" t="str">
        <f t="shared" si="39"/>
        <v>Robredo</v>
      </c>
      <c r="T92">
        <f t="shared" si="55"/>
        <v>7</v>
      </c>
      <c r="U92">
        <f t="shared" si="40"/>
        <v>7</v>
      </c>
      <c r="V92">
        <f t="shared" si="56"/>
        <v>8</v>
      </c>
      <c r="W92" t="str">
        <f t="shared" si="41"/>
        <v>Cuevas</v>
      </c>
      <c r="X92" t="str">
        <f t="shared" si="42"/>
        <v>N/A</v>
      </c>
      <c r="Y92" t="str">
        <f t="shared" si="43"/>
        <v>N/A</v>
      </c>
      <c r="Z92" t="str">
        <f t="shared" si="44"/>
        <v>N/A</v>
      </c>
      <c r="AA92" t="str">
        <f t="shared" si="57"/>
        <v>UmagCuevasRobredo</v>
      </c>
      <c r="AB92">
        <f>IF($M92="ATP",MATCH($AA92,'ATP2014'!$AS:$AS,0),MATCH($AA92,'WTA2014'!$AO:$AO,0))</f>
        <v>1840</v>
      </c>
      <c r="AC92" t="e">
        <f>IF($M92="ATP",MATCH($AA92,'ATP2014'!AT:AT,0),MATCH($AA92,'WTA2014'!$AP:$AP,0))</f>
        <v>#N/A</v>
      </c>
      <c r="AD92" t="str">
        <f>INDEX(IF(M92="ATP",'ATP2014'!AQ:AQ,'WTA2014'!AM:AM),IF(ISNUMBER(AB92),AB92,AC92))</f>
        <v>Cuevas</v>
      </c>
      <c r="AE92">
        <f>INDEX(IF($M92="ATP",'ATP2014'!$AU:$AU,'WTA2014'!$AQ:$AQ),IF(ISNUMBER($AB92),$AB92,$AC92))</f>
        <v>2</v>
      </c>
      <c r="AF92">
        <f>INDEX(IF($M92="ATP",'ATP2014'!$AV:$AV,'WTA2014'!$AR:$AR),IF(ISNUMBER($AB92),$AB92,$AC92))</f>
        <v>5</v>
      </c>
      <c r="AG92">
        <f>INDEX(IF($M92="ATP",'ATP2014'!$AW:$AW,'WTA2014'!$AS:$AS),IF(ISNUMBER($AB92),$AB92,$AC92))</f>
        <v>19</v>
      </c>
      <c r="AH92" t="b">
        <f>INDEX(IF($M92="ATP",'ATP2014'!$AX:$AX,'WTA2014'!$AT:$AT),IF(ISNUMBER($AB92),$AB92,$AC92))</f>
        <v>0</v>
      </c>
      <c r="AI92" t="str">
        <f>INDEX(IF($M92="ATP",'ATP2014'!$AY:$AY,'WTA2014'!$AU:$AU),IF(ISNUMBER($AB92),$AB92,$AC92))</f>
        <v>Cuevas</v>
      </c>
      <c r="AJ92" t="b">
        <f>IF(W92=AD92,TRUE,INDEX(IF($M92="ATP",'ATP2014'!$AZ:$AZ,'WTA2014'!$AV:$AV),IF(ISNUMBER($AB92),$AB92,$AC92)))</f>
        <v>1</v>
      </c>
      <c r="AK92" t="str">
        <f>IF(K92=30,IF($M92="ATP",MATCH($N92&amp;"The Final",'ATP2014'!$BA:$BA,0),MATCH($N92&amp;"The Final",'WTA2014'!$AW:$AW,0)),"N/A")</f>
        <v>N/A</v>
      </c>
      <c r="AL92" t="str">
        <f>IF(K92=30,INDEX(IF(M92="ATP",'ATP2014'!AQ:AQ,'WTA2014'!AM:AM),AK92),"N/A")</f>
        <v>N/A</v>
      </c>
      <c r="AM92" t="str">
        <f t="shared" si="45"/>
        <v>Win</v>
      </c>
      <c r="AN92" s="34">
        <f t="shared" si="52"/>
        <v>2</v>
      </c>
      <c r="AO92" s="35">
        <f t="shared" si="46"/>
        <v>1.75</v>
      </c>
      <c r="AP92" s="33">
        <f t="shared" si="53"/>
        <v>1.75</v>
      </c>
      <c r="AQ92" s="33">
        <f t="shared" si="58"/>
        <v>84.312301587301576</v>
      </c>
      <c r="AR92" s="1" t="str">
        <f t="shared" si="54"/>
        <v>JUL2014</v>
      </c>
    </row>
    <row r="93" spans="1:44" x14ac:dyDescent="0.25">
      <c r="A93" s="29">
        <v>41847</v>
      </c>
      <c r="B93" s="2" t="s">
        <v>206</v>
      </c>
      <c r="C93" s="24" t="s">
        <v>202</v>
      </c>
      <c r="D93" s="2" t="s">
        <v>207</v>
      </c>
      <c r="E93" s="4" t="s">
        <v>29</v>
      </c>
      <c r="F93" t="str">
        <f t="shared" si="59"/>
        <v>Isner v Sela</v>
      </c>
      <c r="G93" t="str">
        <f t="shared" si="47"/>
        <v>ATP Atlanta</v>
      </c>
      <c r="H93" t="str">
        <f t="shared" si="48"/>
        <v>Isner (Match Winner)</v>
      </c>
      <c r="I93">
        <f t="shared" si="49"/>
        <v>7</v>
      </c>
      <c r="J93" t="str">
        <f t="shared" si="50"/>
        <v>Match Winner</v>
      </c>
      <c r="K93">
        <f>VLOOKUP(J93,Mapping!$A$5:$B$18,2,0)</f>
        <v>1</v>
      </c>
      <c r="L93" t="str">
        <f t="shared" si="36"/>
        <v>NO</v>
      </c>
      <c r="M93" t="str">
        <f t="shared" si="37"/>
        <v>ATP</v>
      </c>
      <c r="N93" t="str">
        <f t="shared" si="51"/>
        <v>Atlanta</v>
      </c>
      <c r="O93">
        <f t="shared" si="60"/>
        <v>6</v>
      </c>
      <c r="P93">
        <f t="shared" si="61"/>
        <v>6</v>
      </c>
      <c r="Q93">
        <f t="shared" si="62"/>
        <v>6</v>
      </c>
      <c r="R93" t="str">
        <f t="shared" si="38"/>
        <v>Isner</v>
      </c>
      <c r="S93" t="str">
        <f t="shared" si="39"/>
        <v>Sela</v>
      </c>
      <c r="T93">
        <f t="shared" si="55"/>
        <v>6</v>
      </c>
      <c r="U93">
        <f t="shared" si="40"/>
        <v>6</v>
      </c>
      <c r="V93">
        <f t="shared" si="56"/>
        <v>7</v>
      </c>
      <c r="W93" t="str">
        <f t="shared" si="41"/>
        <v>Isner</v>
      </c>
      <c r="X93" t="str">
        <f t="shared" si="42"/>
        <v>N/A</v>
      </c>
      <c r="Y93" t="str">
        <f t="shared" si="43"/>
        <v>N/A</v>
      </c>
      <c r="Z93" t="str">
        <f t="shared" si="44"/>
        <v>N/A</v>
      </c>
      <c r="AA93" t="str">
        <f t="shared" si="57"/>
        <v>AtlantaIsnerSela</v>
      </c>
      <c r="AB93">
        <f>IF($M93="ATP",MATCH($AA93,'ATP2014'!$AS:$AS,0),MATCH($AA93,'WTA2014'!$AO:$AO,0))</f>
        <v>1786</v>
      </c>
      <c r="AC93" t="e">
        <f>IF($M93="ATP",MATCH($AA93,'ATP2014'!AT:AT,0),MATCH($AA93,'WTA2014'!$AP:$AP,0))</f>
        <v>#N/A</v>
      </c>
      <c r="AD93" t="str">
        <f>INDEX(IF(M93="ATP",'ATP2014'!AQ:AQ,'WTA2014'!AM:AM),IF(ISNUMBER(AB93),AB93,AC93))</f>
        <v>Isner</v>
      </c>
      <c r="AE93">
        <f>INDEX(IF($M93="ATP",'ATP2014'!$AU:$AU,'WTA2014'!$AQ:$AQ),IF(ISNUMBER($AB93),$AB93,$AC93))</f>
        <v>2</v>
      </c>
      <c r="AF93">
        <f>INDEX(IF($M93="ATP",'ATP2014'!$AV:$AV,'WTA2014'!$AR:$AR),IF(ISNUMBER($AB93),$AB93,$AC93))</f>
        <v>5</v>
      </c>
      <c r="AG93">
        <f>INDEX(IF($M93="ATP",'ATP2014'!$AW:$AW,'WTA2014'!$AS:$AS),IF(ISNUMBER($AB93),$AB93,$AC93))</f>
        <v>19</v>
      </c>
      <c r="AH93" t="b">
        <f>INDEX(IF($M93="ATP",'ATP2014'!$AX:$AX,'WTA2014'!$AT:$AT),IF(ISNUMBER($AB93),$AB93,$AC93))</f>
        <v>0</v>
      </c>
      <c r="AI93" t="str">
        <f>INDEX(IF($M93="ATP",'ATP2014'!$AY:$AY,'WTA2014'!$AU:$AU),IF(ISNUMBER($AB93),$AB93,$AC93))</f>
        <v>Isner</v>
      </c>
      <c r="AJ93" t="b">
        <f>IF(W93=AD93,TRUE,INDEX(IF($M93="ATP",'ATP2014'!$AZ:$AZ,'WTA2014'!$AV:$AV),IF(ISNUMBER($AB93),$AB93,$AC93)))</f>
        <v>1</v>
      </c>
      <c r="AK93" t="str">
        <f>IF(K93=30,IF($M93="ATP",MATCH($N93&amp;"The Final",'ATP2014'!$BA:$BA,0),MATCH($N93&amp;"The Final",'WTA2014'!$AW:$AW,0)),"N/A")</f>
        <v>N/A</v>
      </c>
      <c r="AL93" t="str">
        <f>IF(K93=30,INDEX(IF(M93="ATP",'ATP2014'!AQ:AQ,'WTA2014'!AM:AM),AK93),"N/A")</f>
        <v>N/A</v>
      </c>
      <c r="AM93" t="str">
        <f t="shared" si="45"/>
        <v>Win</v>
      </c>
      <c r="AN93" s="34">
        <f t="shared" si="52"/>
        <v>2</v>
      </c>
      <c r="AO93" s="35">
        <f t="shared" si="46"/>
        <v>0.2857142857142857</v>
      </c>
      <c r="AP93" s="33">
        <f t="shared" si="53"/>
        <v>0.2857142857142857</v>
      </c>
      <c r="AQ93" s="33">
        <f t="shared" si="58"/>
        <v>84.598015873015868</v>
      </c>
      <c r="AR93" s="1" t="str">
        <f t="shared" si="54"/>
        <v>JUL2014</v>
      </c>
    </row>
    <row r="94" spans="1:44" x14ac:dyDescent="0.25">
      <c r="A94" s="29">
        <v>41849</v>
      </c>
      <c r="B94" s="2" t="s">
        <v>208</v>
      </c>
      <c r="C94" s="31" t="s">
        <v>1060</v>
      </c>
      <c r="D94" s="2" t="s">
        <v>1015</v>
      </c>
      <c r="E94" s="4" t="s">
        <v>209</v>
      </c>
      <c r="F94" t="str">
        <f t="shared" si="59"/>
        <v>Kohlschreiber v Goffin</v>
      </c>
      <c r="G94" t="str">
        <f t="shared" si="47"/>
        <v>ATP Kitzbuhel</v>
      </c>
      <c r="H94" t="str">
        <f t="shared" si="48"/>
        <v>Kohlschreiber -1.5 (Set Handicap)</v>
      </c>
      <c r="I94">
        <f t="shared" si="49"/>
        <v>20</v>
      </c>
      <c r="J94" t="str">
        <f t="shared" si="50"/>
        <v>Set Handicap</v>
      </c>
      <c r="K94">
        <f>VLOOKUP(J94,Mapping!$A$5:$B$18,2,0)</f>
        <v>3</v>
      </c>
      <c r="L94" t="str">
        <f t="shared" si="36"/>
        <v>NO</v>
      </c>
      <c r="M94" t="str">
        <f t="shared" si="37"/>
        <v>ATP</v>
      </c>
      <c r="N94" t="str">
        <f t="shared" si="51"/>
        <v>Kitzbuhel</v>
      </c>
      <c r="O94">
        <f t="shared" si="60"/>
        <v>14</v>
      </c>
      <c r="P94">
        <f t="shared" si="61"/>
        <v>14</v>
      </c>
      <c r="Q94">
        <f t="shared" si="62"/>
        <v>14</v>
      </c>
      <c r="R94" t="str">
        <f t="shared" si="38"/>
        <v>Kohlschreiber</v>
      </c>
      <c r="S94" t="str">
        <f t="shared" si="39"/>
        <v>Goffin</v>
      </c>
      <c r="T94">
        <f t="shared" si="55"/>
        <v>14</v>
      </c>
      <c r="U94">
        <f t="shared" si="40"/>
        <v>14</v>
      </c>
      <c r="V94">
        <f t="shared" si="56"/>
        <v>20</v>
      </c>
      <c r="W94" t="str">
        <f t="shared" si="41"/>
        <v>Kohlschreiber</v>
      </c>
      <c r="X94">
        <f t="shared" si="42"/>
        <v>-1.5</v>
      </c>
      <c r="Y94" t="str">
        <f t="shared" si="43"/>
        <v>N/A</v>
      </c>
      <c r="Z94" t="str">
        <f t="shared" si="44"/>
        <v>N/A</v>
      </c>
      <c r="AA94" t="str">
        <f t="shared" si="57"/>
        <v>KitzbuhelKohlschreiberGoffin</v>
      </c>
      <c r="AB94" t="e">
        <f>IF($M94="ATP",MATCH($AA94,'ATP2014'!$AS:$AS,0),MATCH($AA94,'WTA2014'!$AO:$AO,0))</f>
        <v>#N/A</v>
      </c>
      <c r="AC94">
        <f>IF($M94="ATP",MATCH($AA94,'ATP2014'!AT:AT,0),MATCH($AA94,'WTA2014'!$AP:$AP,0))</f>
        <v>1855</v>
      </c>
      <c r="AD94" t="str">
        <f>INDEX(IF(M94="ATP",'ATP2014'!AQ:AQ,'WTA2014'!AM:AM),IF(ISNUMBER(AB94),AB94,AC94))</f>
        <v>Goffin</v>
      </c>
      <c r="AE94">
        <f>INDEX(IF($M94="ATP",'ATP2014'!$AU:$AU,'WTA2014'!$AQ:$AQ),IF(ISNUMBER($AB94),$AB94,$AC94))</f>
        <v>2</v>
      </c>
      <c r="AF94">
        <f>INDEX(IF($M94="ATP",'ATP2014'!$AV:$AV,'WTA2014'!$AR:$AR),IF(ISNUMBER($AB94),$AB94,$AC94))</f>
        <v>5</v>
      </c>
      <c r="AG94">
        <f>INDEX(IF($M94="ATP",'ATP2014'!$AW:$AW,'WTA2014'!$AS:$AS),IF(ISNUMBER($AB94),$AB94,$AC94))</f>
        <v>21</v>
      </c>
      <c r="AH94" t="b">
        <f>INDEX(IF($M94="ATP",'ATP2014'!$AX:$AX,'WTA2014'!$AT:$AT),IF(ISNUMBER($AB94),$AB94,$AC94))</f>
        <v>0</v>
      </c>
      <c r="AI94" t="str">
        <f>INDEX(IF($M94="ATP",'ATP2014'!$AY:$AY,'WTA2014'!$AU:$AU),IF(ISNUMBER($AB94),$AB94,$AC94))</f>
        <v>Goffin</v>
      </c>
      <c r="AJ94" t="b">
        <f>IF(W94=AD94,TRUE,INDEX(IF($M94="ATP",'ATP2014'!$AZ:$AZ,'WTA2014'!$AV:$AV),IF(ISNUMBER($AB94),$AB94,$AC94)))</f>
        <v>0</v>
      </c>
      <c r="AK94" t="str">
        <f>IF(K94=30,IF($M94="ATP",MATCH($N94&amp;"The Final",'ATP2014'!$BA:$BA,0),MATCH($N94&amp;"The Final",'WTA2014'!$AW:$AW,0)),"N/A")</f>
        <v>N/A</v>
      </c>
      <c r="AL94" t="str">
        <f>IF(K94=30,INDEX(IF(M94="ATP",'ATP2014'!AQ:AQ,'WTA2014'!AM:AM),AK94),"N/A")</f>
        <v>N/A</v>
      </c>
      <c r="AM94" t="str">
        <f t="shared" si="45"/>
        <v>Loss</v>
      </c>
      <c r="AN94" s="34">
        <f t="shared" si="52"/>
        <v>3</v>
      </c>
      <c r="AO94" s="35">
        <f t="shared" si="46"/>
        <v>1.375</v>
      </c>
      <c r="AP94" s="33">
        <f t="shared" si="53"/>
        <v>-1</v>
      </c>
      <c r="AQ94" s="33">
        <f t="shared" si="58"/>
        <v>83.598015873015868</v>
      </c>
      <c r="AR94" s="1" t="str">
        <f t="shared" si="54"/>
        <v>JUL2014</v>
      </c>
    </row>
    <row r="95" spans="1:44" x14ac:dyDescent="0.25">
      <c r="A95" s="29">
        <v>41849</v>
      </c>
      <c r="B95" s="2" t="s">
        <v>210</v>
      </c>
      <c r="C95" s="31" t="s">
        <v>1060</v>
      </c>
      <c r="D95" s="2" t="s">
        <v>991</v>
      </c>
      <c r="E95" s="4" t="s">
        <v>75</v>
      </c>
      <c r="F95" t="str">
        <f t="shared" si="59"/>
        <v>Ramos v Gonzalez</v>
      </c>
      <c r="G95" t="str">
        <f t="shared" si="47"/>
        <v>ATP Kitzbuhel</v>
      </c>
      <c r="H95" t="str">
        <f t="shared" si="48"/>
        <v>Ramos -1.5 (Games Handicap)</v>
      </c>
      <c r="I95">
        <f t="shared" si="49"/>
        <v>12</v>
      </c>
      <c r="J95" t="str">
        <f t="shared" si="50"/>
        <v>Games Handicap</v>
      </c>
      <c r="K95">
        <f>VLOOKUP(J95,Mapping!$A$5:$B$18,2,0)</f>
        <v>4</v>
      </c>
      <c r="L95" t="str">
        <f t="shared" si="36"/>
        <v>NO</v>
      </c>
      <c r="M95" t="str">
        <f t="shared" si="37"/>
        <v>ATP</v>
      </c>
      <c r="N95" t="str">
        <f t="shared" si="51"/>
        <v>Kitzbuhel</v>
      </c>
      <c r="O95">
        <f t="shared" si="60"/>
        <v>6</v>
      </c>
      <c r="P95">
        <f t="shared" si="61"/>
        <v>6</v>
      </c>
      <c r="Q95">
        <f t="shared" si="62"/>
        <v>6</v>
      </c>
      <c r="R95" t="str">
        <f t="shared" si="38"/>
        <v>Ramos</v>
      </c>
      <c r="S95" t="str">
        <f t="shared" si="39"/>
        <v>Gonzalez</v>
      </c>
      <c r="T95">
        <f t="shared" si="55"/>
        <v>6</v>
      </c>
      <c r="U95">
        <f t="shared" si="40"/>
        <v>6</v>
      </c>
      <c r="V95">
        <f t="shared" si="56"/>
        <v>12</v>
      </c>
      <c r="W95" t="str">
        <f t="shared" si="41"/>
        <v>Ramos</v>
      </c>
      <c r="X95" t="str">
        <f t="shared" si="42"/>
        <v>N/A</v>
      </c>
      <c r="Y95">
        <f t="shared" si="43"/>
        <v>-1.5</v>
      </c>
      <c r="Z95" t="str">
        <f t="shared" si="44"/>
        <v>N/A</v>
      </c>
      <c r="AA95" t="str">
        <f t="shared" si="57"/>
        <v>KitzbuhelRamosGonzalez</v>
      </c>
      <c r="AB95" t="e">
        <f>IF($M95="ATP",MATCH($AA95,'ATP2014'!$AS:$AS,0),MATCH($AA95,'WTA2014'!$AO:$AO,0))</f>
        <v>#N/A</v>
      </c>
      <c r="AC95">
        <f>IF($M95="ATP",MATCH($AA95,'ATP2014'!AT:AT,0),MATCH($AA95,'WTA2014'!$AP:$AP,0))</f>
        <v>1853</v>
      </c>
      <c r="AD95" t="str">
        <f>INDEX(IF(M95="ATP",'ATP2014'!AQ:AQ,'WTA2014'!AM:AM),IF(ISNUMBER(AB95),AB95,AC95))</f>
        <v>Gonzalez</v>
      </c>
      <c r="AE95">
        <f>INDEX(IF($M95="ATP",'ATP2014'!$AU:$AU,'WTA2014'!$AQ:$AQ),IF(ISNUMBER($AB95),$AB95,$AC95))</f>
        <v>2</v>
      </c>
      <c r="AF95">
        <f>INDEX(IF($M95="ATP",'ATP2014'!$AV:$AV,'WTA2014'!$AR:$AR),IF(ISNUMBER($AB95),$AB95,$AC95))</f>
        <v>4</v>
      </c>
      <c r="AG95">
        <f>INDEX(IF($M95="ATP",'ATP2014'!$AW:$AW,'WTA2014'!$AS:$AS),IF(ISNUMBER($AB95),$AB95,$AC95))</f>
        <v>20</v>
      </c>
      <c r="AH95" t="b">
        <f>INDEX(IF($M95="ATP",'ATP2014'!$AX:$AX,'WTA2014'!$AT:$AT),IF(ISNUMBER($AB95),$AB95,$AC95))</f>
        <v>0</v>
      </c>
      <c r="AI95" t="str">
        <f>INDEX(IF($M95="ATP",'ATP2014'!$AY:$AY,'WTA2014'!$AU:$AU),IF(ISNUMBER($AB95),$AB95,$AC95))</f>
        <v>Gonzalez</v>
      </c>
      <c r="AJ95" t="b">
        <f>IF(W95=AD95,TRUE,INDEX(IF($M95="ATP",'ATP2014'!$AZ:$AZ,'WTA2014'!$AV:$AV),IF(ISNUMBER($AB95),$AB95,$AC95)))</f>
        <v>0</v>
      </c>
      <c r="AK95" t="str">
        <f>IF(K95=30,IF($M95="ATP",MATCH($N95&amp;"The Final",'ATP2014'!$BA:$BA,0),MATCH($N95&amp;"The Final",'WTA2014'!$AW:$AW,0)),"N/A")</f>
        <v>N/A</v>
      </c>
      <c r="AL95" t="str">
        <f>IF(K95=30,INDEX(IF(M95="ATP",'ATP2014'!AQ:AQ,'WTA2014'!AM:AM),AK95),"N/A")</f>
        <v>N/A</v>
      </c>
      <c r="AM95" t="str">
        <f t="shared" si="45"/>
        <v>Win</v>
      </c>
      <c r="AN95" s="34">
        <f t="shared" si="52"/>
        <v>3</v>
      </c>
      <c r="AO95" s="35">
        <f t="shared" si="46"/>
        <v>1.1000000000000001</v>
      </c>
      <c r="AP95" s="33">
        <f t="shared" si="53"/>
        <v>1.1000000000000001</v>
      </c>
      <c r="AQ95" s="33">
        <f t="shared" si="58"/>
        <v>84.698015873015862</v>
      </c>
      <c r="AR95" s="1" t="str">
        <f t="shared" si="54"/>
        <v>JUL2014</v>
      </c>
    </row>
    <row r="96" spans="1:44" x14ac:dyDescent="0.25">
      <c r="A96" s="29">
        <v>41850</v>
      </c>
      <c r="B96" s="22" t="s">
        <v>1061</v>
      </c>
      <c r="C96" s="31" t="s">
        <v>1060</v>
      </c>
      <c r="D96" s="2" t="s">
        <v>211</v>
      </c>
      <c r="E96" s="4" t="s">
        <v>195</v>
      </c>
      <c r="F96" t="str">
        <f t="shared" si="59"/>
        <v>Monaco v Nieminen</v>
      </c>
      <c r="G96" t="str">
        <f t="shared" si="47"/>
        <v>ATP Kitzbuhel</v>
      </c>
      <c r="H96" t="str">
        <f t="shared" si="48"/>
        <v>Nieminem (Match Winner)</v>
      </c>
      <c r="I96">
        <f t="shared" si="49"/>
        <v>10</v>
      </c>
      <c r="J96" t="str">
        <f t="shared" si="50"/>
        <v>Match Winner</v>
      </c>
      <c r="K96">
        <f>VLOOKUP(J96,Mapping!$A$5:$B$18,2,0)</f>
        <v>1</v>
      </c>
      <c r="L96" t="str">
        <f t="shared" si="36"/>
        <v>NO</v>
      </c>
      <c r="M96" t="str">
        <f t="shared" si="37"/>
        <v>ATP</v>
      </c>
      <c r="N96" t="str">
        <f t="shared" si="51"/>
        <v>Kitzbuhel</v>
      </c>
      <c r="O96">
        <f t="shared" si="60"/>
        <v>7</v>
      </c>
      <c r="P96">
        <f t="shared" si="61"/>
        <v>7</v>
      </c>
      <c r="Q96">
        <f t="shared" si="62"/>
        <v>7</v>
      </c>
      <c r="R96" t="str">
        <f t="shared" si="38"/>
        <v>Monaco</v>
      </c>
      <c r="S96" t="str">
        <f t="shared" si="39"/>
        <v>Nieminen</v>
      </c>
      <c r="T96">
        <f t="shared" si="55"/>
        <v>9</v>
      </c>
      <c r="U96">
        <f t="shared" si="40"/>
        <v>9</v>
      </c>
      <c r="V96">
        <f t="shared" si="56"/>
        <v>10</v>
      </c>
      <c r="W96" t="str">
        <f t="shared" si="41"/>
        <v>Nieminem</v>
      </c>
      <c r="X96" t="str">
        <f t="shared" si="42"/>
        <v>N/A</v>
      </c>
      <c r="Y96" t="str">
        <f t="shared" si="43"/>
        <v>N/A</v>
      </c>
      <c r="Z96" t="str">
        <f t="shared" si="44"/>
        <v>N/A</v>
      </c>
      <c r="AA96" t="str">
        <f t="shared" si="57"/>
        <v>KitzbuhelMonacoNieminen</v>
      </c>
      <c r="AB96">
        <f>IF($M96="ATP",MATCH($AA96,'ATP2014'!$AS:$AS,0),MATCH($AA96,'WTA2014'!$AO:$AO,0))</f>
        <v>1857</v>
      </c>
      <c r="AC96" t="e">
        <f>IF($M96="ATP",MATCH($AA96,'ATP2014'!AT:AT,0),MATCH($AA96,'WTA2014'!$AP:$AP,0))</f>
        <v>#N/A</v>
      </c>
      <c r="AD96" t="str">
        <f>INDEX(IF(M96="ATP",'ATP2014'!AQ:AQ,'WTA2014'!AM:AM),IF(ISNUMBER(AB96),AB96,AC96))</f>
        <v>Monaco</v>
      </c>
      <c r="AE96">
        <f>INDEX(IF($M96="ATP",'ATP2014'!$AU:$AU,'WTA2014'!$AQ:$AQ),IF(ISNUMBER($AB96),$AB96,$AC96))</f>
        <v>2</v>
      </c>
      <c r="AF96">
        <f>INDEX(IF($M96="ATP",'ATP2014'!$AV:$AV,'WTA2014'!$AR:$AR),IF(ISNUMBER($AB96),$AB96,$AC96))</f>
        <v>5</v>
      </c>
      <c r="AG96">
        <f>INDEX(IF($M96="ATP",'ATP2014'!$AW:$AW,'WTA2014'!$AS:$AS),IF(ISNUMBER($AB96),$AB96,$AC96))</f>
        <v>19</v>
      </c>
      <c r="AH96" t="b">
        <f>INDEX(IF($M96="ATP",'ATP2014'!$AX:$AX,'WTA2014'!$AT:$AT),IF(ISNUMBER($AB96),$AB96,$AC96))</f>
        <v>0</v>
      </c>
      <c r="AI96" t="str">
        <f>INDEX(IF($M96="ATP",'ATP2014'!$AY:$AY,'WTA2014'!$AU:$AU),IF(ISNUMBER($AB96),$AB96,$AC96))</f>
        <v>Monaco</v>
      </c>
      <c r="AJ96" t="b">
        <f>IF(W96=AD96,TRUE,INDEX(IF($M96="ATP",'ATP2014'!$AZ:$AZ,'WTA2014'!$AV:$AV),IF(ISNUMBER($AB96),$AB96,$AC96)))</f>
        <v>0</v>
      </c>
      <c r="AK96" t="str">
        <f>IF(K96=30,IF($M96="ATP",MATCH($N96&amp;"The Final",'ATP2014'!$BA:$BA,0),MATCH($N96&amp;"The Final",'WTA2014'!$AW:$AW,0)),"N/A")</f>
        <v>N/A</v>
      </c>
      <c r="AL96" t="str">
        <f>IF(K96=30,INDEX(IF(M96="ATP",'ATP2014'!AQ:AQ,'WTA2014'!AM:AM),AK96),"N/A")</f>
        <v>N/A</v>
      </c>
      <c r="AM96" t="str">
        <f t="shared" si="45"/>
        <v>Loss</v>
      </c>
      <c r="AN96" s="34">
        <f t="shared" si="52"/>
        <v>2</v>
      </c>
      <c r="AO96" s="35">
        <f t="shared" si="46"/>
        <v>1.75</v>
      </c>
      <c r="AP96" s="33">
        <f t="shared" si="53"/>
        <v>-1</v>
      </c>
      <c r="AQ96" s="33">
        <f t="shared" si="58"/>
        <v>83.698015873015862</v>
      </c>
      <c r="AR96" s="1" t="str">
        <f t="shared" si="54"/>
        <v>JUL2014</v>
      </c>
    </row>
    <row r="97" spans="1:44" x14ac:dyDescent="0.25">
      <c r="A97" s="29">
        <v>41850</v>
      </c>
      <c r="B97" s="2" t="s">
        <v>212</v>
      </c>
      <c r="C97" s="31" t="s">
        <v>1060</v>
      </c>
      <c r="D97" s="2" t="s">
        <v>213</v>
      </c>
      <c r="E97" s="4" t="s">
        <v>180</v>
      </c>
      <c r="F97" t="str">
        <f t="shared" si="59"/>
        <v>Lorenzi v Andujar</v>
      </c>
      <c r="G97" t="str">
        <f t="shared" si="47"/>
        <v>ATP Kitzbuhel</v>
      </c>
      <c r="H97" t="str">
        <f t="shared" si="48"/>
        <v>Andujar -2.5 (Games Handicap)</v>
      </c>
      <c r="I97">
        <f t="shared" si="49"/>
        <v>14</v>
      </c>
      <c r="J97" t="str">
        <f t="shared" si="50"/>
        <v>Games Handicap</v>
      </c>
      <c r="K97">
        <f>VLOOKUP(J97,Mapping!$A$5:$B$18,2,0)</f>
        <v>4</v>
      </c>
      <c r="L97" t="str">
        <f t="shared" si="36"/>
        <v>NO</v>
      </c>
      <c r="M97" t="str">
        <f t="shared" si="37"/>
        <v>ATP</v>
      </c>
      <c r="N97" t="str">
        <f t="shared" si="51"/>
        <v>Kitzbuhel</v>
      </c>
      <c r="O97">
        <f t="shared" si="60"/>
        <v>8</v>
      </c>
      <c r="P97">
        <f t="shared" si="61"/>
        <v>8</v>
      </c>
      <c r="Q97">
        <f t="shared" si="62"/>
        <v>8</v>
      </c>
      <c r="R97" t="str">
        <f t="shared" si="38"/>
        <v>Lorenzi</v>
      </c>
      <c r="S97" t="str">
        <f t="shared" si="39"/>
        <v>Andujar</v>
      </c>
      <c r="T97">
        <f t="shared" si="55"/>
        <v>8</v>
      </c>
      <c r="U97">
        <f t="shared" si="40"/>
        <v>8</v>
      </c>
      <c r="V97">
        <f t="shared" si="56"/>
        <v>14</v>
      </c>
      <c r="W97" t="str">
        <f t="shared" si="41"/>
        <v>Andujar</v>
      </c>
      <c r="X97" t="str">
        <f t="shared" si="42"/>
        <v>N/A</v>
      </c>
      <c r="Y97">
        <f t="shared" si="43"/>
        <v>-2.5</v>
      </c>
      <c r="Z97" t="str">
        <f t="shared" si="44"/>
        <v>N/A</v>
      </c>
      <c r="AA97" t="str">
        <f t="shared" si="57"/>
        <v>KitzbuhelLorenziAndujar</v>
      </c>
      <c r="AB97">
        <f>IF($M97="ATP",MATCH($AA97,'ATP2014'!$AS:$AS,0),MATCH($AA97,'WTA2014'!$AO:$AO,0))</f>
        <v>1856</v>
      </c>
      <c r="AC97" t="e">
        <f>IF($M97="ATP",MATCH($AA97,'ATP2014'!AT:AT,0),MATCH($AA97,'WTA2014'!$AP:$AP,0))</f>
        <v>#N/A</v>
      </c>
      <c r="AD97" t="str">
        <f>INDEX(IF(M97="ATP",'ATP2014'!AQ:AQ,'WTA2014'!AM:AM),IF(ISNUMBER(AB97),AB97,AC97))</f>
        <v>Lorenzi</v>
      </c>
      <c r="AE97">
        <f>INDEX(IF($M97="ATP",'ATP2014'!$AU:$AU,'WTA2014'!$AQ:$AQ),IF(ISNUMBER($AB97),$AB97,$AC97))</f>
        <v>2</v>
      </c>
      <c r="AF97">
        <f>INDEX(IF($M97="ATP",'ATP2014'!$AV:$AV,'WTA2014'!$AR:$AR),IF(ISNUMBER($AB97),$AB97,$AC97))</f>
        <v>10</v>
      </c>
      <c r="AG97">
        <f>INDEX(IF($M97="ATP",'ATP2014'!$AW:$AW,'WTA2014'!$AS:$AS),IF(ISNUMBER($AB97),$AB97,$AC97))</f>
        <v>14</v>
      </c>
      <c r="AH97" t="b">
        <f>INDEX(IF($M97="ATP",'ATP2014'!$AX:$AX,'WTA2014'!$AT:$AT),IF(ISNUMBER($AB97),$AB97,$AC97))</f>
        <v>0</v>
      </c>
      <c r="AI97" t="str">
        <f>INDEX(IF($M97="ATP",'ATP2014'!$AY:$AY,'WTA2014'!$AU:$AU),IF(ISNUMBER($AB97),$AB97,$AC97))</f>
        <v>Lorenzi</v>
      </c>
      <c r="AJ97" t="b">
        <f>IF(W97=AD97,TRUE,INDEX(IF($M97="ATP",'ATP2014'!$AZ:$AZ,'WTA2014'!$AV:$AV),IF(ISNUMBER($AB97),$AB97,$AC97)))</f>
        <v>0</v>
      </c>
      <c r="AK97" t="str">
        <f>IF(K97=30,IF($M97="ATP",MATCH($N97&amp;"The Final",'ATP2014'!$BA:$BA,0),MATCH($N97&amp;"The Final",'WTA2014'!$AW:$AW,0)),"N/A")</f>
        <v>N/A</v>
      </c>
      <c r="AL97" t="str">
        <f>IF(K97=30,INDEX(IF(M97="ATP",'ATP2014'!AQ:AQ,'WTA2014'!AM:AM),AK97),"N/A")</f>
        <v>N/A</v>
      </c>
      <c r="AM97" t="str">
        <f t="shared" si="45"/>
        <v>Win</v>
      </c>
      <c r="AN97" s="34">
        <f t="shared" si="52"/>
        <v>2</v>
      </c>
      <c r="AO97" s="35">
        <f t="shared" si="46"/>
        <v>0.8</v>
      </c>
      <c r="AP97" s="33">
        <f t="shared" si="53"/>
        <v>0.8</v>
      </c>
      <c r="AQ97" s="33">
        <f t="shared" si="58"/>
        <v>84.498015873015859</v>
      </c>
      <c r="AR97" s="1" t="str">
        <f t="shared" si="54"/>
        <v>JUL2014</v>
      </c>
    </row>
    <row r="98" spans="1:44" x14ac:dyDescent="0.25">
      <c r="A98" s="29">
        <v>41850</v>
      </c>
      <c r="B98" s="2" t="s">
        <v>214</v>
      </c>
      <c r="C98" s="24" t="s">
        <v>215</v>
      </c>
      <c r="D98" s="2" t="s">
        <v>216</v>
      </c>
      <c r="E98" s="4" t="s">
        <v>217</v>
      </c>
      <c r="F98" t="str">
        <f t="shared" si="59"/>
        <v>Berdych v Ginepri</v>
      </c>
      <c r="G98" t="str">
        <f t="shared" si="47"/>
        <v>ATP Washington</v>
      </c>
      <c r="H98" t="str">
        <f t="shared" si="48"/>
        <v>Berdych -1.5 (Set Handicap)</v>
      </c>
      <c r="I98">
        <f t="shared" si="49"/>
        <v>14</v>
      </c>
      <c r="J98" t="str">
        <f t="shared" si="50"/>
        <v>Set Handicap</v>
      </c>
      <c r="K98">
        <f>VLOOKUP(J98,Mapping!$A$5:$B$18,2,0)</f>
        <v>3</v>
      </c>
      <c r="L98" t="str">
        <f t="shared" si="36"/>
        <v>NO</v>
      </c>
      <c r="M98" t="str">
        <f t="shared" si="37"/>
        <v>ATP</v>
      </c>
      <c r="N98" t="str">
        <f t="shared" si="51"/>
        <v>Washington</v>
      </c>
      <c r="O98">
        <f t="shared" si="60"/>
        <v>8</v>
      </c>
      <c r="P98">
        <f t="shared" si="61"/>
        <v>8</v>
      </c>
      <c r="Q98">
        <f t="shared" si="62"/>
        <v>8</v>
      </c>
      <c r="R98" t="str">
        <f t="shared" si="38"/>
        <v>Berdych</v>
      </c>
      <c r="S98" t="str">
        <f t="shared" si="39"/>
        <v>Ginepri</v>
      </c>
      <c r="T98">
        <f t="shared" si="55"/>
        <v>8</v>
      </c>
      <c r="U98">
        <f t="shared" si="40"/>
        <v>8</v>
      </c>
      <c r="V98">
        <f t="shared" si="56"/>
        <v>14</v>
      </c>
      <c r="W98" t="str">
        <f t="shared" si="41"/>
        <v>Berdych</v>
      </c>
      <c r="X98">
        <f t="shared" si="42"/>
        <v>-1.5</v>
      </c>
      <c r="Y98" t="str">
        <f t="shared" si="43"/>
        <v>N/A</v>
      </c>
      <c r="Z98" t="str">
        <f t="shared" si="44"/>
        <v>N/A</v>
      </c>
      <c r="AA98" t="str">
        <f t="shared" si="57"/>
        <v>WashingtonBerdychGinepri</v>
      </c>
      <c r="AB98">
        <f>IF($M98="ATP",MATCH($AA98,'ATP2014'!$AS:$AS,0),MATCH($AA98,'WTA2014'!$AO:$AO,0))</f>
        <v>1898</v>
      </c>
      <c r="AC98" t="e">
        <f>IF($M98="ATP",MATCH($AA98,'ATP2014'!AT:AT,0),MATCH($AA98,'WTA2014'!$AP:$AP,0))</f>
        <v>#N/A</v>
      </c>
      <c r="AD98" t="str">
        <f>INDEX(IF(M98="ATP",'ATP2014'!AQ:AQ,'WTA2014'!AM:AM),IF(ISNUMBER(AB98),AB98,AC98))</f>
        <v>Berdych</v>
      </c>
      <c r="AE98">
        <f>INDEX(IF($M98="ATP",'ATP2014'!$AU:$AU,'WTA2014'!$AQ:$AQ),IF(ISNUMBER($AB98),$AB98,$AC98))</f>
        <v>2</v>
      </c>
      <c r="AF98">
        <f>INDEX(IF($M98="ATP",'ATP2014'!$AV:$AV,'WTA2014'!$AR:$AR),IF(ISNUMBER($AB98),$AB98,$AC98))</f>
        <v>7</v>
      </c>
      <c r="AG98">
        <f>INDEX(IF($M98="ATP",'ATP2014'!$AW:$AW,'WTA2014'!$AS:$AS),IF(ISNUMBER($AB98),$AB98,$AC98))</f>
        <v>17</v>
      </c>
      <c r="AH98" t="b">
        <f>INDEX(IF($M98="ATP",'ATP2014'!$AX:$AX,'WTA2014'!$AT:$AT),IF(ISNUMBER($AB98),$AB98,$AC98))</f>
        <v>0</v>
      </c>
      <c r="AI98" t="str">
        <f>INDEX(IF($M98="ATP",'ATP2014'!$AY:$AY,'WTA2014'!$AU:$AU),IF(ISNUMBER($AB98),$AB98,$AC98))</f>
        <v>Berdych</v>
      </c>
      <c r="AJ98" t="b">
        <f>IF(W98=AD98,TRUE,INDEX(IF($M98="ATP",'ATP2014'!$AZ:$AZ,'WTA2014'!$AV:$AV),IF(ISNUMBER($AB98),$AB98,$AC98)))</f>
        <v>1</v>
      </c>
      <c r="AK98" t="str">
        <f>IF(K98=30,IF($M98="ATP",MATCH($N98&amp;"The Final",'ATP2014'!$BA:$BA,0),MATCH($N98&amp;"The Final",'WTA2014'!$AW:$AW,0)),"N/A")</f>
        <v>N/A</v>
      </c>
      <c r="AL98" t="str">
        <f>IF(K98=30,INDEX(IF(M98="ATP",'ATP2014'!AQ:AQ,'WTA2014'!AM:AM),AK98),"N/A")</f>
        <v>N/A</v>
      </c>
      <c r="AM98" t="str">
        <f t="shared" si="45"/>
        <v>Win</v>
      </c>
      <c r="AN98" s="34">
        <f t="shared" si="52"/>
        <v>2</v>
      </c>
      <c r="AO98" s="35">
        <f t="shared" ref="AO98:AO119" si="63">VALUE(LEFT(E98,AN98-1))/VALUE(RIGHT(E98,LEN(E98)-AN98))*1</f>
        <v>0.3</v>
      </c>
      <c r="AP98" s="33">
        <f t="shared" si="53"/>
        <v>0.3</v>
      </c>
      <c r="AQ98" s="33">
        <f t="shared" si="58"/>
        <v>84.798015873015856</v>
      </c>
      <c r="AR98" s="1" t="str">
        <f t="shared" si="54"/>
        <v>JUL2014</v>
      </c>
    </row>
    <row r="99" spans="1:44" x14ac:dyDescent="0.25">
      <c r="A99" s="29">
        <v>41850</v>
      </c>
      <c r="B99" s="2" t="s">
        <v>218</v>
      </c>
      <c r="C99" s="24" t="s">
        <v>215</v>
      </c>
      <c r="D99" s="22" t="s">
        <v>1007</v>
      </c>
      <c r="E99" s="4" t="s">
        <v>75</v>
      </c>
      <c r="F99" t="str">
        <f t="shared" si="59"/>
        <v>Sock v Raonic</v>
      </c>
      <c r="G99" t="str">
        <f t="shared" si="47"/>
        <v>ATP Washington</v>
      </c>
      <c r="H99" t="str">
        <f t="shared" si="48"/>
        <v>Sock (To win a set Yes)</v>
      </c>
      <c r="I99">
        <f t="shared" si="49"/>
        <v>6</v>
      </c>
      <c r="J99" t="str">
        <f t="shared" si="50"/>
        <v>To win a set Yes</v>
      </c>
      <c r="K99">
        <f>VLOOKUP(J99,Mapping!$A$5:$B$18,2,0)</f>
        <v>11</v>
      </c>
      <c r="L99" t="str">
        <f t="shared" si="36"/>
        <v>NO</v>
      </c>
      <c r="M99" t="str">
        <f t="shared" si="37"/>
        <v>ATP</v>
      </c>
      <c r="N99" t="str">
        <f t="shared" si="51"/>
        <v>Washington</v>
      </c>
      <c r="O99">
        <f t="shared" si="60"/>
        <v>5</v>
      </c>
      <c r="P99">
        <f t="shared" si="61"/>
        <v>5</v>
      </c>
      <c r="Q99">
        <f t="shared" si="62"/>
        <v>5</v>
      </c>
      <c r="R99" t="str">
        <f t="shared" si="38"/>
        <v>Sock</v>
      </c>
      <c r="S99" t="str">
        <f t="shared" si="39"/>
        <v>Raonic</v>
      </c>
      <c r="T99">
        <f t="shared" si="55"/>
        <v>5</v>
      </c>
      <c r="U99">
        <f t="shared" si="40"/>
        <v>5</v>
      </c>
      <c r="V99">
        <f t="shared" si="56"/>
        <v>6</v>
      </c>
      <c r="W99" t="str">
        <f t="shared" si="41"/>
        <v>Sock</v>
      </c>
      <c r="X99" t="str">
        <f t="shared" si="42"/>
        <v>N/A</v>
      </c>
      <c r="Y99" t="str">
        <f t="shared" si="43"/>
        <v>N/A</v>
      </c>
      <c r="Z99" t="str">
        <f t="shared" si="44"/>
        <v>N/A</v>
      </c>
      <c r="AA99" t="str">
        <f t="shared" si="57"/>
        <v>WashingtonSockRaonic</v>
      </c>
      <c r="AB99" t="e">
        <f>IF($M99="ATP",MATCH($AA99,'ATP2014'!$AS:$AS,0),MATCH($AA99,'WTA2014'!$AO:$AO,0))</f>
        <v>#N/A</v>
      </c>
      <c r="AC99">
        <f>IF($M99="ATP",MATCH($AA99,'ATP2014'!AT:AT,0),MATCH($AA99,'WTA2014'!$AP:$AP,0))</f>
        <v>1896</v>
      </c>
      <c r="AD99" t="str">
        <f>INDEX(IF(M99="ATP",'ATP2014'!AQ:AQ,'WTA2014'!AM:AM),IF(ISNUMBER(AB99),AB99,AC99))</f>
        <v>Raonic</v>
      </c>
      <c r="AE99">
        <f>INDEX(IF($M99="ATP",'ATP2014'!$AU:$AU,'WTA2014'!$AQ:$AQ),IF(ISNUMBER($AB99),$AB99,$AC99))</f>
        <v>2</v>
      </c>
      <c r="AF99">
        <f>INDEX(IF($M99="ATP",'ATP2014'!$AV:$AV,'WTA2014'!$AR:$AR),IF(ISNUMBER($AB99),$AB99,$AC99))</f>
        <v>2</v>
      </c>
      <c r="AG99">
        <f>INDEX(IF($M99="ATP",'ATP2014'!$AW:$AW,'WTA2014'!$AS:$AS),IF(ISNUMBER($AB99),$AB99,$AC99))</f>
        <v>26</v>
      </c>
      <c r="AH99" t="b">
        <f>INDEX(IF($M99="ATP",'ATP2014'!$AX:$AX,'WTA2014'!$AT:$AT),IF(ISNUMBER($AB99),$AB99,$AC99))</f>
        <v>1</v>
      </c>
      <c r="AI99" t="str">
        <f>INDEX(IF($M99="ATP",'ATP2014'!$AY:$AY,'WTA2014'!$AU:$AU),IF(ISNUMBER($AB99),$AB99,$AC99))</f>
        <v>Raonic</v>
      </c>
      <c r="AJ99" t="b">
        <f>IF(W99=AD99,TRUE,INDEX(IF($M99="ATP",'ATP2014'!$AZ:$AZ,'WTA2014'!$AV:$AV),IF(ISNUMBER($AB99),$AB99,$AC99)))</f>
        <v>0</v>
      </c>
      <c r="AK99" t="str">
        <f>IF(K99=30,IF($M99="ATP",MATCH($N99&amp;"The Final",'ATP2014'!$BA:$BA,0),MATCH($N99&amp;"The Final",'WTA2014'!$AW:$AW,0)),"N/A")</f>
        <v>N/A</v>
      </c>
      <c r="AL99" t="str">
        <f>IF(K99=30,INDEX(IF(M99="ATP",'ATP2014'!AQ:AQ,'WTA2014'!AM:AM),AK99),"N/A")</f>
        <v>N/A</v>
      </c>
      <c r="AM99" t="str">
        <f t="shared" si="45"/>
        <v>Loss</v>
      </c>
      <c r="AN99" s="34">
        <f t="shared" si="52"/>
        <v>3</v>
      </c>
      <c r="AO99" s="35">
        <f t="shared" si="63"/>
        <v>1.1000000000000001</v>
      </c>
      <c r="AP99" s="33">
        <f t="shared" si="53"/>
        <v>-1</v>
      </c>
      <c r="AQ99" s="33">
        <f t="shared" si="58"/>
        <v>83.798015873015856</v>
      </c>
      <c r="AR99" s="1" t="str">
        <f t="shared" si="54"/>
        <v>JUL2014</v>
      </c>
    </row>
    <row r="100" spans="1:44" x14ac:dyDescent="0.25">
      <c r="A100" s="29">
        <v>41850</v>
      </c>
      <c r="B100" s="2" t="s">
        <v>219</v>
      </c>
      <c r="C100" s="24" t="s">
        <v>215</v>
      </c>
      <c r="D100" s="2" t="s">
        <v>220</v>
      </c>
      <c r="E100" s="4" t="s">
        <v>75</v>
      </c>
      <c r="F100" t="str">
        <f t="shared" si="59"/>
        <v>Ram v Pospisil</v>
      </c>
      <c r="G100" t="str">
        <f t="shared" si="47"/>
        <v>ATP Washington</v>
      </c>
      <c r="H100" t="str">
        <f t="shared" si="48"/>
        <v>Pospisil -3.5 (Games Handicap)</v>
      </c>
      <c r="I100">
        <f t="shared" si="49"/>
        <v>15</v>
      </c>
      <c r="J100" t="str">
        <f t="shared" si="50"/>
        <v>Games Handicap</v>
      </c>
      <c r="K100">
        <f>VLOOKUP(J100,Mapping!$A$5:$B$18,2,0)</f>
        <v>4</v>
      </c>
      <c r="L100" t="str">
        <f t="shared" si="36"/>
        <v>NO</v>
      </c>
      <c r="M100" t="str">
        <f t="shared" si="37"/>
        <v>ATP</v>
      </c>
      <c r="N100" t="str">
        <f t="shared" si="51"/>
        <v>Washington</v>
      </c>
      <c r="O100">
        <f t="shared" si="60"/>
        <v>4</v>
      </c>
      <c r="P100">
        <f t="shared" si="61"/>
        <v>4</v>
      </c>
      <c r="Q100">
        <f t="shared" si="62"/>
        <v>4</v>
      </c>
      <c r="R100" t="str">
        <f t="shared" si="38"/>
        <v>Ram</v>
      </c>
      <c r="S100" t="str">
        <f t="shared" si="39"/>
        <v>Pospisil</v>
      </c>
      <c r="T100">
        <f t="shared" si="55"/>
        <v>9</v>
      </c>
      <c r="U100">
        <f t="shared" si="40"/>
        <v>9</v>
      </c>
      <c r="V100">
        <f t="shared" si="56"/>
        <v>15</v>
      </c>
      <c r="W100" t="str">
        <f t="shared" si="41"/>
        <v>Pospisil</v>
      </c>
      <c r="X100" t="str">
        <f t="shared" si="42"/>
        <v>N/A</v>
      </c>
      <c r="Y100">
        <f t="shared" si="43"/>
        <v>-3.5</v>
      </c>
      <c r="Z100" t="str">
        <f t="shared" si="44"/>
        <v>N/A</v>
      </c>
      <c r="AA100" t="str">
        <f t="shared" si="57"/>
        <v>WashingtonRamPospisil</v>
      </c>
      <c r="AB100" t="e">
        <f>IF($M100="ATP",MATCH($AA100,'ATP2014'!$AS:$AS,0),MATCH($AA100,'WTA2014'!$AO:$AO,0))</f>
        <v>#N/A</v>
      </c>
      <c r="AC100">
        <f>IF($M100="ATP",MATCH($AA100,'ATP2014'!AT:AT,0),MATCH($AA100,'WTA2014'!$AP:$AP,0))</f>
        <v>1897</v>
      </c>
      <c r="AD100" t="str">
        <f>INDEX(IF(M100="ATP",'ATP2014'!AQ:AQ,'WTA2014'!AM:AM),IF(ISNUMBER(AB100),AB100,AC100))</f>
        <v>Pospisil</v>
      </c>
      <c r="AE100">
        <f>INDEX(IF($M100="ATP",'ATP2014'!$AU:$AU,'WTA2014'!$AQ:$AQ),IF(ISNUMBER($AB100),$AB100,$AC100))</f>
        <v>2</v>
      </c>
      <c r="AF100">
        <f>INDEX(IF($M100="ATP",'ATP2014'!$AV:$AV,'WTA2014'!$AR:$AR),IF(ISNUMBER($AB100),$AB100,$AC100))</f>
        <v>7</v>
      </c>
      <c r="AG100">
        <f>INDEX(IF($M100="ATP",'ATP2014'!$AW:$AW,'WTA2014'!$AS:$AS),IF(ISNUMBER($AB100),$AB100,$AC100))</f>
        <v>19</v>
      </c>
      <c r="AH100" t="b">
        <f>INDEX(IF($M100="ATP",'ATP2014'!$AX:$AX,'WTA2014'!$AT:$AT),IF(ISNUMBER($AB100),$AB100,$AC100))</f>
        <v>1</v>
      </c>
      <c r="AI100" t="str">
        <f>INDEX(IF($M100="ATP",'ATP2014'!$AY:$AY,'WTA2014'!$AU:$AU),IF(ISNUMBER($AB100),$AB100,$AC100))</f>
        <v>Pospisil</v>
      </c>
      <c r="AJ100" t="b">
        <f>IF(W100=AD100,TRUE,INDEX(IF($M100="ATP",'ATP2014'!$AZ:$AZ,'WTA2014'!$AV:$AV),IF(ISNUMBER($AB100),$AB100,$AC100)))</f>
        <v>1</v>
      </c>
      <c r="AK100" t="str">
        <f>IF(K100=30,IF($M100="ATP",MATCH($N100&amp;"The Final",'ATP2014'!$BA:$BA,0),MATCH($N100&amp;"The Final",'WTA2014'!$AW:$AW,0)),"N/A")</f>
        <v>N/A</v>
      </c>
      <c r="AL100" t="str">
        <f>IF(K100=30,INDEX(IF(M100="ATP",'ATP2014'!AQ:AQ,'WTA2014'!AM:AM),AK100),"N/A")</f>
        <v>N/A</v>
      </c>
      <c r="AM100" t="str">
        <f t="shared" si="45"/>
        <v>Win</v>
      </c>
      <c r="AN100" s="34">
        <f t="shared" si="52"/>
        <v>3</v>
      </c>
      <c r="AO100" s="35">
        <f t="shared" si="63"/>
        <v>1.1000000000000001</v>
      </c>
      <c r="AP100" s="33">
        <f t="shared" si="53"/>
        <v>1.1000000000000001</v>
      </c>
      <c r="AQ100" s="33">
        <f t="shared" si="58"/>
        <v>84.898015873015851</v>
      </c>
      <c r="AR100" s="1" t="str">
        <f t="shared" si="54"/>
        <v>JUL2014</v>
      </c>
    </row>
    <row r="101" spans="1:44" x14ac:dyDescent="0.25">
      <c r="A101" s="29">
        <v>41851</v>
      </c>
      <c r="B101" s="2" t="s">
        <v>221</v>
      </c>
      <c r="C101" s="24" t="s">
        <v>222</v>
      </c>
      <c r="D101" s="2" t="s">
        <v>223</v>
      </c>
      <c r="E101" s="4" t="s">
        <v>14</v>
      </c>
      <c r="F101" t="str">
        <f t="shared" si="59"/>
        <v>King v McHale</v>
      </c>
      <c r="G101" t="str">
        <f t="shared" si="47"/>
        <v>WTA Washington</v>
      </c>
      <c r="H101" t="str">
        <f t="shared" si="48"/>
        <v>McHale -1.5 (Set Handicap)</v>
      </c>
      <c r="I101">
        <f t="shared" si="49"/>
        <v>13</v>
      </c>
      <c r="J101" t="str">
        <f t="shared" si="50"/>
        <v>Set Handicap</v>
      </c>
      <c r="K101">
        <f>VLOOKUP(J101,Mapping!$A$5:$B$18,2,0)</f>
        <v>3</v>
      </c>
      <c r="L101" t="str">
        <f t="shared" si="36"/>
        <v>NO</v>
      </c>
      <c r="M101" t="str">
        <f t="shared" si="37"/>
        <v>WTA</v>
      </c>
      <c r="N101" t="str">
        <f t="shared" si="51"/>
        <v>Washington</v>
      </c>
      <c r="O101">
        <f t="shared" si="60"/>
        <v>5</v>
      </c>
      <c r="P101">
        <f t="shared" si="61"/>
        <v>5</v>
      </c>
      <c r="Q101">
        <f t="shared" si="62"/>
        <v>5</v>
      </c>
      <c r="R101" t="str">
        <f t="shared" si="38"/>
        <v>King</v>
      </c>
      <c r="S101" t="str">
        <f t="shared" si="39"/>
        <v>McHale</v>
      </c>
      <c r="T101">
        <f t="shared" si="55"/>
        <v>7</v>
      </c>
      <c r="U101">
        <f t="shared" si="40"/>
        <v>7</v>
      </c>
      <c r="V101">
        <f t="shared" si="56"/>
        <v>13</v>
      </c>
      <c r="W101" t="str">
        <f t="shared" si="41"/>
        <v>McHale</v>
      </c>
      <c r="X101">
        <f t="shared" si="42"/>
        <v>-1.5</v>
      </c>
      <c r="Y101" t="str">
        <f t="shared" si="43"/>
        <v>N/A</v>
      </c>
      <c r="Z101" t="str">
        <f t="shared" si="44"/>
        <v>N/A</v>
      </c>
      <c r="AA101" t="str">
        <f t="shared" si="57"/>
        <v>WashingtonKingMcHale</v>
      </c>
      <c r="AB101">
        <f>IF($M101="ATP",MATCH($AA101,'ATP2014'!$AS:$AS,0),MATCH($AA101,'WTA2014'!$AO:$AO,0))</f>
        <v>1726</v>
      </c>
      <c r="AC101" t="e">
        <f>IF($M101="ATP",MATCH($AA101,'ATP2014'!AT:AT,0),MATCH($AA101,'WTA2014'!$AP:$AP,0))</f>
        <v>#N/A</v>
      </c>
      <c r="AD101" t="str">
        <f>INDEX(IF(M101="ATP",'ATP2014'!AQ:AQ,'WTA2014'!AM:AM),IF(ISNUMBER(AB101),AB101,AC101))</f>
        <v>King</v>
      </c>
      <c r="AE101">
        <f>INDEX(IF($M101="ATP",'ATP2014'!$AU:$AU,'WTA2014'!$AQ:$AQ),IF(ISNUMBER($AB101),$AB101,$AC101))</f>
        <v>2</v>
      </c>
      <c r="AF101">
        <f>INDEX(IF($M101="ATP",'ATP2014'!$AV:$AV,'WTA2014'!$AR:$AR),IF(ISNUMBER($AB101),$AB101,$AC101))</f>
        <v>8</v>
      </c>
      <c r="AG101">
        <f>INDEX(IF($M101="ATP",'ATP2014'!$AW:$AW,'WTA2014'!$AS:$AS),IF(ISNUMBER($AB101),$AB101,$AC101))</f>
        <v>16</v>
      </c>
      <c r="AH101" t="b">
        <f>INDEX(IF($M101="ATP",'ATP2014'!$AX:$AX,'WTA2014'!$AT:$AT),IF(ISNUMBER($AB101),$AB101,$AC101))</f>
        <v>0</v>
      </c>
      <c r="AI101" t="str">
        <f>INDEX(IF($M101="ATP",'ATP2014'!$AY:$AY,'WTA2014'!$AU:$AU),IF(ISNUMBER($AB101),$AB101,$AC101))</f>
        <v>King</v>
      </c>
      <c r="AJ101" t="b">
        <f>IF(W101=AD101,TRUE,INDEX(IF($M101="ATP",'ATP2014'!$AZ:$AZ,'WTA2014'!$AV:$AV),IF(ISNUMBER($AB101),$AB101,$AC101)))</f>
        <v>0</v>
      </c>
      <c r="AK101" t="str">
        <f>IF(K101=30,IF($M101="ATP",MATCH($N101&amp;"The Final",'ATP2014'!$BA:$BA,0),MATCH($N101&amp;"The Final",'WTA2014'!$AW:$AW,0)),"N/A")</f>
        <v>N/A</v>
      </c>
      <c r="AL101" t="str">
        <f>IF(K101=30,INDEX(IF(M101="ATP",'ATP2014'!AQ:AQ,'WTA2014'!AM:AM),AK101),"N/A")</f>
        <v>N/A</v>
      </c>
      <c r="AM101" t="str">
        <f t="shared" si="45"/>
        <v>Loss</v>
      </c>
      <c r="AN101" s="34">
        <f t="shared" si="52"/>
        <v>2</v>
      </c>
      <c r="AO101" s="35">
        <f t="shared" si="63"/>
        <v>1.2</v>
      </c>
      <c r="AP101" s="33">
        <f t="shared" si="53"/>
        <v>-1</v>
      </c>
      <c r="AQ101" s="33">
        <f t="shared" si="58"/>
        <v>83.898015873015851</v>
      </c>
      <c r="AR101" s="1" t="str">
        <f t="shared" si="54"/>
        <v>JUL2014</v>
      </c>
    </row>
    <row r="102" spans="1:44" x14ac:dyDescent="0.25">
      <c r="A102" s="29">
        <v>41851</v>
      </c>
      <c r="B102" s="2" t="s">
        <v>224</v>
      </c>
      <c r="C102" s="31" t="s">
        <v>1060</v>
      </c>
      <c r="D102" s="2" t="s">
        <v>225</v>
      </c>
      <c r="E102" s="4" t="s">
        <v>226</v>
      </c>
      <c r="F102" t="str">
        <f t="shared" si="59"/>
        <v>Granollers v Schwartzman</v>
      </c>
      <c r="G102" t="str">
        <f t="shared" si="47"/>
        <v>ATP Kitzbuhel</v>
      </c>
      <c r="H102" t="str">
        <f t="shared" si="48"/>
        <v>Granollers (Match Winner)</v>
      </c>
      <c r="I102">
        <f t="shared" si="49"/>
        <v>12</v>
      </c>
      <c r="J102" t="str">
        <f t="shared" si="50"/>
        <v>Match Winner</v>
      </c>
      <c r="K102">
        <f>VLOOKUP(J102,Mapping!$A$5:$B$18,2,0)</f>
        <v>1</v>
      </c>
      <c r="L102" t="str">
        <f t="shared" si="36"/>
        <v>NO</v>
      </c>
      <c r="M102" t="str">
        <f t="shared" si="37"/>
        <v>ATP</v>
      </c>
      <c r="N102" t="str">
        <f t="shared" si="51"/>
        <v>Kitzbuhel</v>
      </c>
      <c r="O102">
        <f t="shared" si="60"/>
        <v>11</v>
      </c>
      <c r="P102">
        <f t="shared" si="61"/>
        <v>11</v>
      </c>
      <c r="Q102">
        <f t="shared" si="62"/>
        <v>11</v>
      </c>
      <c r="R102" t="str">
        <f t="shared" si="38"/>
        <v>Granollers</v>
      </c>
      <c r="S102" t="str">
        <f t="shared" si="39"/>
        <v>Schwartzman</v>
      </c>
      <c r="T102">
        <f t="shared" si="55"/>
        <v>11</v>
      </c>
      <c r="U102">
        <f t="shared" si="40"/>
        <v>11</v>
      </c>
      <c r="V102">
        <f t="shared" si="56"/>
        <v>12</v>
      </c>
      <c r="W102" t="str">
        <f t="shared" si="41"/>
        <v>Granollers</v>
      </c>
      <c r="X102" t="str">
        <f t="shared" si="42"/>
        <v>N/A</v>
      </c>
      <c r="Y102" t="str">
        <f t="shared" si="43"/>
        <v>N/A</v>
      </c>
      <c r="Z102" t="str">
        <f t="shared" si="44"/>
        <v>N/A</v>
      </c>
      <c r="AA102" t="str">
        <f t="shared" si="57"/>
        <v>KitzbuhelGranollersSchwartzman</v>
      </c>
      <c r="AB102">
        <f>IF($M102="ATP",MATCH($AA102,'ATP2014'!$AS:$AS,0),MATCH($AA102,'WTA2014'!$AO:$AO,0))</f>
        <v>1860</v>
      </c>
      <c r="AC102" t="e">
        <f>IF($M102="ATP",MATCH($AA102,'ATP2014'!AT:AT,0),MATCH($AA102,'WTA2014'!$AP:$AP,0))</f>
        <v>#N/A</v>
      </c>
      <c r="AD102" t="str">
        <f>INDEX(IF(M102="ATP",'ATP2014'!AQ:AQ,'WTA2014'!AM:AM),IF(ISNUMBER(AB102),AB102,AC102))</f>
        <v>Granollers</v>
      </c>
      <c r="AE102">
        <f>INDEX(IF($M102="ATP",'ATP2014'!$AU:$AU,'WTA2014'!$AQ:$AQ),IF(ISNUMBER($AB102),$AB102,$AC102))</f>
        <v>2</v>
      </c>
      <c r="AF102">
        <f>INDEX(IF($M102="ATP",'ATP2014'!$AV:$AV,'WTA2014'!$AR:$AR),IF(ISNUMBER($AB102),$AB102,$AC102))</f>
        <v>5</v>
      </c>
      <c r="AG102">
        <f>INDEX(IF($M102="ATP",'ATP2014'!$AW:$AW,'WTA2014'!$AS:$AS),IF(ISNUMBER($AB102),$AB102,$AC102))</f>
        <v>19</v>
      </c>
      <c r="AH102" t="b">
        <f>INDEX(IF($M102="ATP",'ATP2014'!$AX:$AX,'WTA2014'!$AT:$AT),IF(ISNUMBER($AB102),$AB102,$AC102))</f>
        <v>0</v>
      </c>
      <c r="AI102" t="str">
        <f>INDEX(IF($M102="ATP",'ATP2014'!$AY:$AY,'WTA2014'!$AU:$AU),IF(ISNUMBER($AB102),$AB102,$AC102))</f>
        <v>Granollers</v>
      </c>
      <c r="AJ102" t="b">
        <f>IF(W102=AD102,TRUE,INDEX(IF($M102="ATP",'ATP2014'!$AZ:$AZ,'WTA2014'!$AV:$AV),IF(ISNUMBER($AB102),$AB102,$AC102)))</f>
        <v>1</v>
      </c>
      <c r="AK102" t="str">
        <f>IF(K102=30,IF($M102="ATP",MATCH($N102&amp;"The Final",'ATP2014'!$BA:$BA,0),MATCH($N102&amp;"The Final",'WTA2014'!$AW:$AW,0)),"N/A")</f>
        <v>N/A</v>
      </c>
      <c r="AL102" t="str">
        <f>IF(K102=30,INDEX(IF(M102="ATP",'ATP2014'!AQ:AQ,'WTA2014'!AM:AM),AK102),"N/A")</f>
        <v>N/A</v>
      </c>
      <c r="AM102" t="str">
        <f t="shared" si="45"/>
        <v>Win</v>
      </c>
      <c r="AN102" s="34">
        <f t="shared" si="52"/>
        <v>2</v>
      </c>
      <c r="AO102" s="35">
        <f t="shared" si="63"/>
        <v>0.5714285714285714</v>
      </c>
      <c r="AP102" s="33">
        <f t="shared" si="53"/>
        <v>0.5714285714285714</v>
      </c>
      <c r="AQ102" s="33">
        <f t="shared" si="58"/>
        <v>84.46944444444442</v>
      </c>
      <c r="AR102" s="1" t="str">
        <f t="shared" si="54"/>
        <v>JUL2014</v>
      </c>
    </row>
    <row r="103" spans="1:44" x14ac:dyDescent="0.25">
      <c r="A103" s="29">
        <v>41851</v>
      </c>
      <c r="B103" s="2" t="s">
        <v>227</v>
      </c>
      <c r="C103" s="31" t="s">
        <v>1060</v>
      </c>
      <c r="D103" s="2" t="s">
        <v>228</v>
      </c>
      <c r="E103" s="4" t="s">
        <v>182</v>
      </c>
      <c r="F103" t="str">
        <f t="shared" si="59"/>
        <v>Rosol v Gonzalez</v>
      </c>
      <c r="G103" t="str">
        <f t="shared" si="47"/>
        <v>ATP Kitzbuhel</v>
      </c>
      <c r="H103" t="str">
        <f t="shared" si="48"/>
        <v>Rosol 2-0 (Set Betting)</v>
      </c>
      <c r="I103">
        <f t="shared" si="49"/>
        <v>11</v>
      </c>
      <c r="J103" t="str">
        <f t="shared" si="50"/>
        <v>Set Betting</v>
      </c>
      <c r="K103">
        <f>VLOOKUP(J103,Mapping!$A$5:$B$18,2,0)</f>
        <v>2</v>
      </c>
      <c r="L103" t="str">
        <f t="shared" si="36"/>
        <v>NO</v>
      </c>
      <c r="M103" t="str">
        <f t="shared" si="37"/>
        <v>ATP</v>
      </c>
      <c r="N103" t="str">
        <f t="shared" si="51"/>
        <v>Kitzbuhel</v>
      </c>
      <c r="O103">
        <f t="shared" si="60"/>
        <v>6</v>
      </c>
      <c r="P103">
        <f t="shared" si="61"/>
        <v>6</v>
      </c>
      <c r="Q103">
        <f t="shared" si="62"/>
        <v>6</v>
      </c>
      <c r="R103" t="str">
        <f t="shared" si="38"/>
        <v>Rosol</v>
      </c>
      <c r="S103" t="str">
        <f t="shared" si="39"/>
        <v>Gonzalez</v>
      </c>
      <c r="T103">
        <f t="shared" si="55"/>
        <v>6</v>
      </c>
      <c r="U103">
        <f t="shared" si="40"/>
        <v>6</v>
      </c>
      <c r="V103">
        <f t="shared" si="56"/>
        <v>11</v>
      </c>
      <c r="W103" t="str">
        <f t="shared" si="41"/>
        <v>Rosol</v>
      </c>
      <c r="X103">
        <f t="shared" si="42"/>
        <v>2</v>
      </c>
      <c r="Y103" t="str">
        <f t="shared" si="43"/>
        <v>N/A</v>
      </c>
      <c r="Z103" t="str">
        <f t="shared" si="44"/>
        <v>N/A</v>
      </c>
      <c r="AA103" t="str">
        <f t="shared" si="57"/>
        <v>KitzbuhelRosolGonzalez</v>
      </c>
      <c r="AB103" t="e">
        <f>IF($M103="ATP",MATCH($AA103,'ATP2014'!$AS:$AS,0),MATCH($AA103,'WTA2014'!$AO:$AO,0))</f>
        <v>#N/A</v>
      </c>
      <c r="AC103">
        <f>IF($M103="ATP",MATCH($AA103,'ATP2014'!AT:AT,0),MATCH($AA103,'WTA2014'!$AP:$AP,0))</f>
        <v>1861</v>
      </c>
      <c r="AD103" t="str">
        <f>INDEX(IF(M103="ATP",'ATP2014'!AQ:AQ,'WTA2014'!AM:AM),IF(ISNUMBER(AB103),AB103,AC103))</f>
        <v>Gonzalez</v>
      </c>
      <c r="AE103">
        <f>INDEX(IF($M103="ATP",'ATP2014'!$AU:$AU,'WTA2014'!$AQ:$AQ),IF(ISNUMBER($AB103),$AB103,$AC103))</f>
        <v>1</v>
      </c>
      <c r="AF103">
        <f>INDEX(IF($M103="ATP",'ATP2014'!$AV:$AV,'WTA2014'!$AR:$AR),IF(ISNUMBER($AB103),$AB103,$AC103))</f>
        <v>4</v>
      </c>
      <c r="AG103">
        <f>INDEX(IF($M103="ATP",'ATP2014'!$AW:$AW,'WTA2014'!$AS:$AS),IF(ISNUMBER($AB103),$AB103,$AC103))</f>
        <v>28</v>
      </c>
      <c r="AH103" t="b">
        <f>INDEX(IF($M103="ATP",'ATP2014'!$AX:$AX,'WTA2014'!$AT:$AT),IF(ISNUMBER($AB103),$AB103,$AC103))</f>
        <v>0</v>
      </c>
      <c r="AI103" t="str">
        <f>INDEX(IF($M103="ATP",'ATP2014'!$AY:$AY,'WTA2014'!$AU:$AU),IF(ISNUMBER($AB103),$AB103,$AC103))</f>
        <v>Gonzalez</v>
      </c>
      <c r="AJ103" t="b">
        <f>IF(W103=AD103,TRUE,INDEX(IF($M103="ATP",'ATP2014'!$AZ:$AZ,'WTA2014'!$AV:$AV),IF(ISNUMBER($AB103),$AB103,$AC103)))</f>
        <v>1</v>
      </c>
      <c r="AK103" t="str">
        <f>IF(K103=30,IF($M103="ATP",MATCH($N103&amp;"The Final",'ATP2014'!$BA:$BA,0),MATCH($N103&amp;"The Final",'WTA2014'!$AW:$AW,0)),"N/A")</f>
        <v>N/A</v>
      </c>
      <c r="AL103" t="str">
        <f>IF(K103=30,INDEX(IF(M103="ATP",'ATP2014'!AQ:AQ,'WTA2014'!AM:AM),AK103),"N/A")</f>
        <v>N/A</v>
      </c>
      <c r="AM103" t="str">
        <f t="shared" si="45"/>
        <v>Loss</v>
      </c>
      <c r="AN103" s="34">
        <f t="shared" si="52"/>
        <v>2</v>
      </c>
      <c r="AO103" s="35">
        <f t="shared" si="63"/>
        <v>1.5</v>
      </c>
      <c r="AP103" s="33">
        <f t="shared" si="53"/>
        <v>-1</v>
      </c>
      <c r="AQ103" s="33">
        <f t="shared" si="58"/>
        <v>83.46944444444442</v>
      </c>
      <c r="AR103" s="1" t="str">
        <f t="shared" si="54"/>
        <v>JUL2014</v>
      </c>
    </row>
    <row r="104" spans="1:44" x14ac:dyDescent="0.25">
      <c r="A104" s="29">
        <v>41851</v>
      </c>
      <c r="B104" s="2" t="s">
        <v>229</v>
      </c>
      <c r="C104" s="24" t="s">
        <v>215</v>
      </c>
      <c r="D104" s="2" t="s">
        <v>230</v>
      </c>
      <c r="E104" s="4" t="s">
        <v>231</v>
      </c>
      <c r="F104" t="str">
        <f t="shared" si="59"/>
        <v>Sela v Gasquet</v>
      </c>
      <c r="G104" t="str">
        <f t="shared" si="47"/>
        <v>ATP Washington</v>
      </c>
      <c r="H104" t="str">
        <f t="shared" si="48"/>
        <v>Sela +3.5 (Games Handicap)</v>
      </c>
      <c r="I104">
        <f t="shared" si="49"/>
        <v>11</v>
      </c>
      <c r="J104" t="str">
        <f t="shared" si="50"/>
        <v>Games Handicap</v>
      </c>
      <c r="K104">
        <f>VLOOKUP(J104,Mapping!$A$5:$B$18,2,0)</f>
        <v>4</v>
      </c>
      <c r="L104" t="str">
        <f t="shared" si="36"/>
        <v>NO</v>
      </c>
      <c r="M104" t="str">
        <f t="shared" si="37"/>
        <v>ATP</v>
      </c>
      <c r="N104" t="str">
        <f t="shared" si="51"/>
        <v>Washington</v>
      </c>
      <c r="O104">
        <f t="shared" si="60"/>
        <v>5</v>
      </c>
      <c r="P104">
        <f t="shared" si="61"/>
        <v>5</v>
      </c>
      <c r="Q104">
        <f t="shared" si="62"/>
        <v>5</v>
      </c>
      <c r="R104" t="str">
        <f t="shared" si="38"/>
        <v>Sela</v>
      </c>
      <c r="S104" t="str">
        <f t="shared" si="39"/>
        <v>Gasquet</v>
      </c>
      <c r="T104">
        <f t="shared" si="55"/>
        <v>5</v>
      </c>
      <c r="U104">
        <f t="shared" si="40"/>
        <v>5</v>
      </c>
      <c r="V104">
        <f t="shared" si="56"/>
        <v>11</v>
      </c>
      <c r="W104" t="str">
        <f t="shared" si="41"/>
        <v>Sela</v>
      </c>
      <c r="X104" t="str">
        <f t="shared" si="42"/>
        <v>N/A</v>
      </c>
      <c r="Y104">
        <f t="shared" si="43"/>
        <v>3.5</v>
      </c>
      <c r="Z104" t="str">
        <f t="shared" si="44"/>
        <v>N/A</v>
      </c>
      <c r="AA104" t="str">
        <f t="shared" si="57"/>
        <v>WashingtonSelaGasquet</v>
      </c>
      <c r="AB104" t="e">
        <f>IF($M104="ATP",MATCH($AA104,'ATP2014'!$AS:$AS,0),MATCH($AA104,'WTA2014'!$AO:$AO,0))</f>
        <v>#N/A</v>
      </c>
      <c r="AC104">
        <f>IF($M104="ATP",MATCH($AA104,'ATP2014'!AT:AT,0),MATCH($AA104,'WTA2014'!$AP:$AP,0))</f>
        <v>1899</v>
      </c>
      <c r="AD104" t="str">
        <f>INDEX(IF(M104="ATP",'ATP2014'!AQ:AQ,'WTA2014'!AM:AM),IF(ISNUMBER(AB104),AB104,AC104))</f>
        <v>Gasquet</v>
      </c>
      <c r="AE104">
        <f>INDEX(IF($M104="ATP",'ATP2014'!$AU:$AU,'WTA2014'!$AQ:$AQ),IF(ISNUMBER($AB104),$AB104,$AC104))</f>
        <v>2</v>
      </c>
      <c r="AF104">
        <f>INDEX(IF($M104="ATP",'ATP2014'!$AV:$AV,'WTA2014'!$AR:$AR),IF(ISNUMBER($AB104),$AB104,$AC104))</f>
        <v>7</v>
      </c>
      <c r="AG104">
        <f>INDEX(IF($M104="ATP",'ATP2014'!$AW:$AW,'WTA2014'!$AS:$AS),IF(ISNUMBER($AB104),$AB104,$AC104))</f>
        <v>17</v>
      </c>
      <c r="AH104" t="b">
        <f>INDEX(IF($M104="ATP",'ATP2014'!$AX:$AX,'WTA2014'!$AT:$AT),IF(ISNUMBER($AB104),$AB104,$AC104))</f>
        <v>0</v>
      </c>
      <c r="AI104" t="str">
        <f>INDEX(IF($M104="ATP",'ATP2014'!$AY:$AY,'WTA2014'!$AU:$AU),IF(ISNUMBER($AB104),$AB104,$AC104))</f>
        <v>Gasquet</v>
      </c>
      <c r="AJ104" t="b">
        <f>IF(W104=AD104,TRUE,INDEX(IF($M104="ATP",'ATP2014'!$AZ:$AZ,'WTA2014'!$AV:$AV),IF(ISNUMBER($AB104),$AB104,$AC104)))</f>
        <v>0</v>
      </c>
      <c r="AK104" t="str">
        <f>IF(K104=30,IF($M104="ATP",MATCH($N104&amp;"The Final",'ATP2014'!$BA:$BA,0),MATCH($N104&amp;"The Final",'WTA2014'!$AW:$AW,0)),"N/A")</f>
        <v>N/A</v>
      </c>
      <c r="AL104" t="str">
        <f>IF(K104=30,INDEX(IF(M104="ATP",'ATP2014'!AQ:AQ,'WTA2014'!AM:AM),AK104),"N/A")</f>
        <v>N/A</v>
      </c>
      <c r="AM104" t="str">
        <f t="shared" si="45"/>
        <v>Win</v>
      </c>
      <c r="AN104" s="34">
        <f t="shared" si="52"/>
        <v>2</v>
      </c>
      <c r="AO104" s="35">
        <f t="shared" si="63"/>
        <v>0.83333333333333337</v>
      </c>
      <c r="AP104" s="33">
        <f t="shared" si="53"/>
        <v>0.83333333333333337</v>
      </c>
      <c r="AQ104" s="33">
        <f t="shared" si="58"/>
        <v>84.302777777777749</v>
      </c>
      <c r="AR104" s="1" t="str">
        <f t="shared" si="54"/>
        <v>JUL2014</v>
      </c>
    </row>
    <row r="105" spans="1:44" x14ac:dyDescent="0.25">
      <c r="A105" s="29">
        <v>41851</v>
      </c>
      <c r="B105" s="2" t="s">
        <v>232</v>
      </c>
      <c r="C105" s="24" t="s">
        <v>215</v>
      </c>
      <c r="D105" s="2" t="s">
        <v>233</v>
      </c>
      <c r="E105" s="4" t="s">
        <v>234</v>
      </c>
      <c r="F105" t="str">
        <f t="shared" si="59"/>
        <v>Anderson v Jaziri</v>
      </c>
      <c r="G105" t="str">
        <f t="shared" si="47"/>
        <v>ATP Washington</v>
      </c>
      <c r="H105" t="str">
        <f t="shared" si="48"/>
        <v>Anderson 2-0 (Set Betting)</v>
      </c>
      <c r="I105">
        <f t="shared" si="49"/>
        <v>14</v>
      </c>
      <c r="J105" t="str">
        <f t="shared" si="50"/>
        <v>Set Betting</v>
      </c>
      <c r="K105">
        <f>VLOOKUP(J105,Mapping!$A$5:$B$18,2,0)</f>
        <v>2</v>
      </c>
      <c r="L105" t="str">
        <f t="shared" si="36"/>
        <v>NO</v>
      </c>
      <c r="M105" t="str">
        <f t="shared" si="37"/>
        <v>ATP</v>
      </c>
      <c r="N105" t="str">
        <f t="shared" si="51"/>
        <v>Washington</v>
      </c>
      <c r="O105">
        <f t="shared" si="60"/>
        <v>9</v>
      </c>
      <c r="P105">
        <f t="shared" si="61"/>
        <v>9</v>
      </c>
      <c r="Q105">
        <f t="shared" si="62"/>
        <v>9</v>
      </c>
      <c r="R105" t="str">
        <f t="shared" si="38"/>
        <v>Anderson</v>
      </c>
      <c r="S105" t="str">
        <f t="shared" si="39"/>
        <v>Jaziri</v>
      </c>
      <c r="T105">
        <f t="shared" si="55"/>
        <v>9</v>
      </c>
      <c r="U105">
        <f t="shared" si="40"/>
        <v>9</v>
      </c>
      <c r="V105">
        <f t="shared" si="56"/>
        <v>14</v>
      </c>
      <c r="W105" t="str">
        <f t="shared" si="41"/>
        <v>Anderson</v>
      </c>
      <c r="X105">
        <f t="shared" si="42"/>
        <v>2</v>
      </c>
      <c r="Y105" t="str">
        <f t="shared" si="43"/>
        <v>N/A</v>
      </c>
      <c r="Z105" t="str">
        <f t="shared" si="44"/>
        <v>N/A</v>
      </c>
      <c r="AA105" t="str">
        <f t="shared" si="57"/>
        <v>WashingtonAndersonJaziri</v>
      </c>
      <c r="AB105">
        <f>IF($M105="ATP",MATCH($AA105,'ATP2014'!$AS:$AS,0),MATCH($AA105,'WTA2014'!$AO:$AO,0))</f>
        <v>1901</v>
      </c>
      <c r="AC105" t="e">
        <f>IF($M105="ATP",MATCH($AA105,'ATP2014'!AT:AT,0),MATCH($AA105,'WTA2014'!$AP:$AP,0))</f>
        <v>#N/A</v>
      </c>
      <c r="AD105" t="str">
        <f>INDEX(IF(M105="ATP",'ATP2014'!AQ:AQ,'WTA2014'!AM:AM),IF(ISNUMBER(AB105),AB105,AC105))</f>
        <v>Anderson</v>
      </c>
      <c r="AE105">
        <f>INDEX(IF($M105="ATP",'ATP2014'!$AU:$AU,'WTA2014'!$AQ:$AQ),IF(ISNUMBER($AB105),$AB105,$AC105))</f>
        <v>2</v>
      </c>
      <c r="AF105">
        <f>INDEX(IF($M105="ATP",'ATP2014'!$AV:$AV,'WTA2014'!$AR:$AR),IF(ISNUMBER($AB105),$AB105,$AC105))</f>
        <v>5</v>
      </c>
      <c r="AG105">
        <f>INDEX(IF($M105="ATP",'ATP2014'!$AW:$AW,'WTA2014'!$AS:$AS),IF(ISNUMBER($AB105),$AB105,$AC105))</f>
        <v>19</v>
      </c>
      <c r="AH105" t="b">
        <f>INDEX(IF($M105="ATP",'ATP2014'!$AX:$AX,'WTA2014'!$AT:$AT),IF(ISNUMBER($AB105),$AB105,$AC105))</f>
        <v>0</v>
      </c>
      <c r="AI105" t="str">
        <f>INDEX(IF($M105="ATP",'ATP2014'!$AY:$AY,'WTA2014'!$AU:$AU),IF(ISNUMBER($AB105),$AB105,$AC105))</f>
        <v>Anderson</v>
      </c>
      <c r="AJ105" t="b">
        <f>IF(W105=AD105,TRUE,INDEX(IF($M105="ATP",'ATP2014'!$AZ:$AZ,'WTA2014'!$AV:$AV),IF(ISNUMBER($AB105),$AB105,$AC105)))</f>
        <v>1</v>
      </c>
      <c r="AK105" t="str">
        <f>IF(K105=30,IF($M105="ATP",MATCH($N105&amp;"The Final",'ATP2014'!$BA:$BA,0),MATCH($N105&amp;"The Final",'WTA2014'!$AW:$AW,0)),"N/A")</f>
        <v>N/A</v>
      </c>
      <c r="AL105" t="str">
        <f>IF(K105=30,INDEX(IF(M105="ATP",'ATP2014'!AQ:AQ,'WTA2014'!AM:AM),AK105),"N/A")</f>
        <v>N/A</v>
      </c>
      <c r="AM105" t="str">
        <f t="shared" si="45"/>
        <v>Win</v>
      </c>
      <c r="AN105" s="34">
        <f t="shared" si="52"/>
        <v>2</v>
      </c>
      <c r="AO105" s="35">
        <f t="shared" si="63"/>
        <v>0.53333333333333333</v>
      </c>
      <c r="AP105" s="33">
        <f t="shared" si="53"/>
        <v>0.53333333333333333</v>
      </c>
      <c r="AQ105" s="33">
        <f t="shared" si="58"/>
        <v>84.83611111111108</v>
      </c>
      <c r="AR105" s="1" t="str">
        <f t="shared" si="54"/>
        <v>JUL2014</v>
      </c>
    </row>
    <row r="106" spans="1:44" x14ac:dyDescent="0.25">
      <c r="A106" s="29">
        <v>41851</v>
      </c>
      <c r="B106" s="2" t="s">
        <v>235</v>
      </c>
      <c r="C106" s="23" t="s">
        <v>236</v>
      </c>
      <c r="D106" s="2" t="s">
        <v>237</v>
      </c>
      <c r="E106" s="4" t="s">
        <v>238</v>
      </c>
      <c r="F106" t="str">
        <f t="shared" si="59"/>
        <v>Klein v Bozoljac</v>
      </c>
      <c r="G106" t="str">
        <f t="shared" si="47"/>
        <v>Challenger Tour 2014</v>
      </c>
      <c r="H106" t="str">
        <f t="shared" si="48"/>
        <v>Klein (Match Winner)</v>
      </c>
      <c r="I106">
        <f t="shared" si="49"/>
        <v>7</v>
      </c>
      <c r="J106" t="str">
        <f t="shared" si="50"/>
        <v>Match Winner</v>
      </c>
      <c r="K106">
        <f>VLOOKUP(J106,Mapping!$A$5:$B$18,2,0)</f>
        <v>1</v>
      </c>
      <c r="L106" t="str">
        <f t="shared" si="36"/>
        <v>NO</v>
      </c>
      <c r="M106" t="str">
        <f t="shared" si="37"/>
        <v>Challenger</v>
      </c>
      <c r="N106" t="str">
        <f t="shared" si="51"/>
        <v>Tour 2014</v>
      </c>
      <c r="O106">
        <f t="shared" si="60"/>
        <v>6</v>
      </c>
      <c r="P106">
        <f t="shared" si="61"/>
        <v>6</v>
      </c>
      <c r="Q106">
        <f t="shared" si="62"/>
        <v>6</v>
      </c>
      <c r="R106" t="str">
        <f t="shared" si="38"/>
        <v>Klein</v>
      </c>
      <c r="S106" t="str">
        <f t="shared" si="39"/>
        <v>Bozoljac</v>
      </c>
      <c r="T106">
        <f t="shared" si="55"/>
        <v>6</v>
      </c>
      <c r="U106">
        <f t="shared" si="40"/>
        <v>6</v>
      </c>
      <c r="V106">
        <f t="shared" si="56"/>
        <v>7</v>
      </c>
      <c r="W106" t="str">
        <f t="shared" si="41"/>
        <v>Klein</v>
      </c>
      <c r="X106" t="str">
        <f t="shared" si="42"/>
        <v>N/A</v>
      </c>
      <c r="Y106" t="str">
        <f t="shared" si="43"/>
        <v>N/A</v>
      </c>
      <c r="Z106" t="str">
        <f t="shared" si="44"/>
        <v>N/A</v>
      </c>
      <c r="AA106" t="str">
        <f t="shared" si="57"/>
        <v>Tour 2014KleinBozoljac</v>
      </c>
      <c r="AB106" t="e">
        <f>IF($M106="ATP",MATCH($AA106,'ATP2014'!$AS:$AS,0),MATCH($AA106,'WTA2014'!$AO:$AO,0))</f>
        <v>#N/A</v>
      </c>
      <c r="AC106" t="e">
        <f>IF($M106="ATP",MATCH($AA106,'ATP2014'!AT:AT,0),MATCH($AA106,'WTA2014'!$AP:$AP,0))</f>
        <v>#N/A</v>
      </c>
      <c r="AD106" s="28" t="s">
        <v>1065</v>
      </c>
      <c r="AE106" t="e">
        <f>INDEX(IF($M106="ATP",'ATP2014'!$AU:$AU,'WTA2014'!$AQ:$AQ),IF(ISNUMBER($AB106),$AB106,$AC106))</f>
        <v>#N/A</v>
      </c>
      <c r="AF106" t="e">
        <f>INDEX(IF($M106="ATP",'ATP2014'!$AV:$AV,'WTA2014'!$AR:$AR),IF(ISNUMBER($AB106),$AB106,$AC106))</f>
        <v>#N/A</v>
      </c>
      <c r="AG106" t="e">
        <f>INDEX(IF($M106="ATP",'ATP2014'!$AW:$AW,'WTA2014'!$AS:$AS),IF(ISNUMBER($AB106),$AB106,$AC106))</f>
        <v>#N/A</v>
      </c>
      <c r="AH106" t="e">
        <f>INDEX(IF($M106="ATP",'ATP2014'!$AX:$AX,'WTA2014'!$AT:$AT),IF(ISNUMBER($AB106),$AB106,$AC106))</f>
        <v>#N/A</v>
      </c>
      <c r="AI106" t="e">
        <f>INDEX(IF($M106="ATP",'ATP2014'!$AY:$AY,'WTA2014'!$AU:$AU),IF(ISNUMBER($AB106),$AB106,$AC106))</f>
        <v>#N/A</v>
      </c>
      <c r="AJ106" t="b">
        <f>IF(W106=AD106,TRUE,INDEX(IF($M106="ATP",'ATP2014'!$AZ:$AZ,'WTA2014'!$AV:$AV),IF(ISNUMBER($AB106),$AB106,$AC106)))</f>
        <v>1</v>
      </c>
      <c r="AK106" t="str">
        <f>IF(K106=30,IF($M106="ATP",MATCH($N106&amp;"The Final",'ATP2014'!$BA:$BA,0),MATCH($N106&amp;"The Final",'WTA2014'!$AW:$AW,0)),"N/A")</f>
        <v>N/A</v>
      </c>
      <c r="AL106" t="str">
        <f>IF(K106=30,INDEX(IF(M106="ATP",'ATP2014'!AQ:AQ,'WTA2014'!AM:AM),AK106),"N/A")</f>
        <v>N/A</v>
      </c>
      <c r="AM106" t="str">
        <f t="shared" si="45"/>
        <v>Win</v>
      </c>
      <c r="AN106" s="34">
        <f t="shared" si="52"/>
        <v>3</v>
      </c>
      <c r="AO106" s="35">
        <f t="shared" si="63"/>
        <v>1.875</v>
      </c>
      <c r="AP106" s="33">
        <f t="shared" si="53"/>
        <v>1.875</v>
      </c>
      <c r="AQ106" s="33">
        <f t="shared" si="58"/>
        <v>86.71111111111108</v>
      </c>
      <c r="AR106" s="1" t="str">
        <f t="shared" si="54"/>
        <v>JUL2014</v>
      </c>
    </row>
    <row r="107" spans="1:44" x14ac:dyDescent="0.25">
      <c r="A107" s="29">
        <v>41851</v>
      </c>
      <c r="B107" s="2" t="s">
        <v>239</v>
      </c>
      <c r="C107" s="24" t="s">
        <v>240</v>
      </c>
      <c r="D107" s="2" t="s">
        <v>241</v>
      </c>
      <c r="E107" s="4" t="s">
        <v>62</v>
      </c>
      <c r="F107" t="str">
        <f t="shared" si="59"/>
        <v>Azarenka v Williams</v>
      </c>
      <c r="G107" t="str">
        <f t="shared" si="47"/>
        <v>WTA Stanford</v>
      </c>
      <c r="H107" t="str">
        <f t="shared" si="48"/>
        <v>Azarenka (Match Winner)</v>
      </c>
      <c r="I107">
        <f t="shared" si="49"/>
        <v>10</v>
      </c>
      <c r="J107" t="str">
        <f t="shared" si="50"/>
        <v>Match Winner</v>
      </c>
      <c r="K107">
        <f>VLOOKUP(J107,Mapping!$A$5:$B$18,2,0)</f>
        <v>1</v>
      </c>
      <c r="L107" t="str">
        <f t="shared" si="36"/>
        <v>NO</v>
      </c>
      <c r="M107" t="str">
        <f t="shared" si="37"/>
        <v>WTA</v>
      </c>
      <c r="N107" t="str">
        <f t="shared" si="51"/>
        <v>Stanford</v>
      </c>
      <c r="O107">
        <f t="shared" si="60"/>
        <v>9</v>
      </c>
      <c r="P107">
        <f t="shared" si="61"/>
        <v>9</v>
      </c>
      <c r="Q107">
        <f t="shared" si="62"/>
        <v>9</v>
      </c>
      <c r="R107" t="str">
        <f t="shared" si="38"/>
        <v>Azarenka</v>
      </c>
      <c r="S107" t="str">
        <f t="shared" si="39"/>
        <v>Williams</v>
      </c>
      <c r="T107">
        <f t="shared" si="55"/>
        <v>9</v>
      </c>
      <c r="U107">
        <f t="shared" si="40"/>
        <v>9</v>
      </c>
      <c r="V107">
        <f t="shared" si="56"/>
        <v>10</v>
      </c>
      <c r="W107" t="str">
        <f t="shared" si="41"/>
        <v>Azarenka</v>
      </c>
      <c r="X107" t="str">
        <f t="shared" si="42"/>
        <v>N/A</v>
      </c>
      <c r="Y107" t="str">
        <f t="shared" si="43"/>
        <v>N/A</v>
      </c>
      <c r="Z107" t="str">
        <f t="shared" si="44"/>
        <v>N/A</v>
      </c>
      <c r="AA107" t="str">
        <f t="shared" si="57"/>
        <v>StanfordAzarenkaWilliams</v>
      </c>
      <c r="AB107" t="e">
        <f>IF($M107="ATP",MATCH($AA107,'ATP2014'!$AS:$AS,0),MATCH($AA107,'WTA2014'!$AO:$AO,0))</f>
        <v>#N/A</v>
      </c>
      <c r="AC107">
        <f>IF($M107="ATP",MATCH($AA107,'ATP2014'!AT:AT,0),MATCH($AA107,'WTA2014'!$AP:$AP,0))</f>
        <v>1696</v>
      </c>
      <c r="AD107" t="str">
        <f>INDEX(IF(M107="ATP",'ATP2014'!AQ:AQ,'WTA2014'!AM:AM),IF(ISNUMBER(AB107),AB107,AC107))</f>
        <v>Williams</v>
      </c>
      <c r="AE107">
        <f>INDEX(IF($M107="ATP",'ATP2014'!$AU:$AU,'WTA2014'!$AQ:$AQ),IF(ISNUMBER($AB107),$AB107,$AC107))</f>
        <v>2</v>
      </c>
      <c r="AF107">
        <f>INDEX(IF($M107="ATP",'ATP2014'!$AV:$AV,'WTA2014'!$AR:$AR),IF(ISNUMBER($AB107),$AB107,$AC107))</f>
        <v>3</v>
      </c>
      <c r="AG107">
        <f>INDEX(IF($M107="ATP",'ATP2014'!$AW:$AW,'WTA2014'!$AS:$AS),IF(ISNUMBER($AB107),$AB107,$AC107))</f>
        <v>23</v>
      </c>
      <c r="AH107" t="b">
        <f>INDEX(IF($M107="ATP",'ATP2014'!$AX:$AX,'WTA2014'!$AT:$AT),IF(ISNUMBER($AB107),$AB107,$AC107))</f>
        <v>1</v>
      </c>
      <c r="AI107" t="str">
        <f>INDEX(IF($M107="ATP",'ATP2014'!$AY:$AY,'WTA2014'!$AU:$AU),IF(ISNUMBER($AB107),$AB107,$AC107))</f>
        <v>Williams</v>
      </c>
      <c r="AJ107" t="b">
        <f>IF(W107=AD107,TRUE,INDEX(IF($M107="ATP",'ATP2014'!$AZ:$AZ,'WTA2014'!$AV:$AV),IF(ISNUMBER($AB107),$AB107,$AC107)))</f>
        <v>0</v>
      </c>
      <c r="AK107" t="str">
        <f>IF(K107=30,IF($M107="ATP",MATCH($N107&amp;"The Final",'ATP2014'!$BA:$BA,0),MATCH($N107&amp;"The Final",'WTA2014'!$AW:$AW,0)),"N/A")</f>
        <v>N/A</v>
      </c>
      <c r="AL107" t="str">
        <f>IF(K107=30,INDEX(IF(M107="ATP",'ATP2014'!AQ:AQ,'WTA2014'!AM:AM),AK107),"N/A")</f>
        <v>N/A</v>
      </c>
      <c r="AM107" t="str">
        <f t="shared" si="45"/>
        <v>Loss</v>
      </c>
      <c r="AN107" s="34">
        <f t="shared" si="52"/>
        <v>2</v>
      </c>
      <c r="AO107" s="35">
        <f t="shared" si="63"/>
        <v>1</v>
      </c>
      <c r="AP107" s="33">
        <f t="shared" si="53"/>
        <v>-1</v>
      </c>
      <c r="AQ107" s="33">
        <f t="shared" si="58"/>
        <v>85.71111111111108</v>
      </c>
      <c r="AR107" s="1" t="str">
        <f t="shared" si="54"/>
        <v>JUL2014</v>
      </c>
    </row>
    <row r="108" spans="1:44" x14ac:dyDescent="0.25">
      <c r="A108" s="29">
        <v>41851</v>
      </c>
      <c r="B108" s="2" t="s">
        <v>242</v>
      </c>
      <c r="C108" s="24" t="s">
        <v>215</v>
      </c>
      <c r="D108" s="2" t="s">
        <v>243</v>
      </c>
      <c r="E108" s="4" t="s">
        <v>180</v>
      </c>
      <c r="F108" t="str">
        <f t="shared" si="59"/>
        <v>Pospisil v Berdych</v>
      </c>
      <c r="G108" t="str">
        <f t="shared" si="47"/>
        <v>ATP Washington</v>
      </c>
      <c r="H108" t="str">
        <f t="shared" si="48"/>
        <v>Pospisil +4.5 (Games Handicap)</v>
      </c>
      <c r="I108">
        <f t="shared" si="49"/>
        <v>15</v>
      </c>
      <c r="J108" t="str">
        <f t="shared" si="50"/>
        <v>Games Handicap</v>
      </c>
      <c r="K108">
        <f>VLOOKUP(J108,Mapping!$A$5:$B$18,2,0)</f>
        <v>4</v>
      </c>
      <c r="L108" t="str">
        <f t="shared" si="36"/>
        <v>NO</v>
      </c>
      <c r="M108" t="str">
        <f t="shared" si="37"/>
        <v>ATP</v>
      </c>
      <c r="N108" t="str">
        <f t="shared" si="51"/>
        <v>Washington</v>
      </c>
      <c r="O108">
        <f t="shared" si="60"/>
        <v>9</v>
      </c>
      <c r="P108">
        <f t="shared" si="61"/>
        <v>9</v>
      </c>
      <c r="Q108">
        <f t="shared" si="62"/>
        <v>9</v>
      </c>
      <c r="R108" t="str">
        <f t="shared" si="38"/>
        <v>Pospisil</v>
      </c>
      <c r="S108" t="str">
        <f t="shared" si="39"/>
        <v>Berdych</v>
      </c>
      <c r="T108">
        <f t="shared" si="55"/>
        <v>9</v>
      </c>
      <c r="U108">
        <f t="shared" si="40"/>
        <v>9</v>
      </c>
      <c r="V108">
        <f t="shared" si="56"/>
        <v>15</v>
      </c>
      <c r="W108" t="str">
        <f t="shared" si="41"/>
        <v>Pospisil</v>
      </c>
      <c r="X108" t="str">
        <f t="shared" si="42"/>
        <v>N/A</v>
      </c>
      <c r="Y108">
        <f t="shared" si="43"/>
        <v>4.5</v>
      </c>
      <c r="Z108" t="str">
        <f t="shared" si="44"/>
        <v>N/A</v>
      </c>
      <c r="AA108" t="str">
        <f t="shared" si="57"/>
        <v>WashingtonPospisilBerdych</v>
      </c>
      <c r="AB108">
        <f>IF($M108="ATP",MATCH($AA108,'ATP2014'!$AS:$AS,0),MATCH($AA108,'WTA2014'!$AO:$AO,0))</f>
        <v>1905</v>
      </c>
      <c r="AC108" t="e">
        <f>IF($M108="ATP",MATCH($AA108,'ATP2014'!AT:AT,0),MATCH($AA108,'WTA2014'!$AP:$AP,0))</f>
        <v>#N/A</v>
      </c>
      <c r="AD108" t="str">
        <f>INDEX(IF(M108="ATP",'ATP2014'!AQ:AQ,'WTA2014'!AM:AM),IF(ISNUMBER(AB108),AB108,AC108))</f>
        <v>Pospisil</v>
      </c>
      <c r="AE108">
        <f>INDEX(IF($M108="ATP",'ATP2014'!$AU:$AU,'WTA2014'!$AQ:$AQ),IF(ISNUMBER($AB108),$AB108,$AC108))</f>
        <v>2</v>
      </c>
      <c r="AF108">
        <f>INDEX(IF($M108="ATP",'ATP2014'!$AV:$AV,'WTA2014'!$AR:$AR),IF(ISNUMBER($AB108),$AB108,$AC108))</f>
        <v>6</v>
      </c>
      <c r="AG108">
        <f>INDEX(IF($M108="ATP",'ATP2014'!$AW:$AW,'WTA2014'!$AS:$AS),IF(ISNUMBER($AB108),$AB108,$AC108))</f>
        <v>18</v>
      </c>
      <c r="AH108" t="b">
        <f>INDEX(IF($M108="ATP",'ATP2014'!$AX:$AX,'WTA2014'!$AT:$AT),IF(ISNUMBER($AB108),$AB108,$AC108))</f>
        <v>0</v>
      </c>
      <c r="AI108" t="str">
        <f>INDEX(IF($M108="ATP",'ATP2014'!$AY:$AY,'WTA2014'!$AU:$AU),IF(ISNUMBER($AB108),$AB108,$AC108))</f>
        <v>Pospisil</v>
      </c>
      <c r="AJ108" t="b">
        <f>IF(W108=AD108,TRUE,INDEX(IF($M108="ATP",'ATP2014'!$AZ:$AZ,'WTA2014'!$AV:$AV),IF(ISNUMBER($AB108),$AB108,$AC108)))</f>
        <v>1</v>
      </c>
      <c r="AK108" t="str">
        <f>IF(K108=30,IF($M108="ATP",MATCH($N108&amp;"The Final",'ATP2014'!$BA:$BA,0),MATCH($N108&amp;"The Final",'WTA2014'!$AW:$AW,0)),"N/A")</f>
        <v>N/A</v>
      </c>
      <c r="AL108" t="str">
        <f>IF(K108=30,INDEX(IF(M108="ATP",'ATP2014'!AQ:AQ,'WTA2014'!AM:AM),AK108),"N/A")</f>
        <v>N/A</v>
      </c>
      <c r="AM108" t="str">
        <f t="shared" si="45"/>
        <v>Win</v>
      </c>
      <c r="AN108" s="34">
        <f t="shared" si="52"/>
        <v>2</v>
      </c>
      <c r="AO108" s="35">
        <f t="shared" si="63"/>
        <v>0.8</v>
      </c>
      <c r="AP108" s="33">
        <f t="shared" si="53"/>
        <v>0.8</v>
      </c>
      <c r="AQ108" s="33">
        <f t="shared" si="58"/>
        <v>86.511111111111077</v>
      </c>
      <c r="AR108" s="1" t="str">
        <f t="shared" si="54"/>
        <v>JUL2014</v>
      </c>
    </row>
    <row r="109" spans="1:44" x14ac:dyDescent="0.25">
      <c r="A109" s="29">
        <v>41852</v>
      </c>
      <c r="B109" s="2" t="s">
        <v>244</v>
      </c>
      <c r="C109" s="31" t="s">
        <v>1060</v>
      </c>
      <c r="D109" s="2" t="s">
        <v>245</v>
      </c>
      <c r="E109" s="4" t="s">
        <v>70</v>
      </c>
      <c r="F109" t="str">
        <f t="shared" si="59"/>
        <v>Monaco v Seppi</v>
      </c>
      <c r="G109" t="str">
        <f t="shared" si="47"/>
        <v>ATP Kitzbuhel</v>
      </c>
      <c r="H109" t="str">
        <f t="shared" si="48"/>
        <v>Monaco -2.5 (Games Handicap)</v>
      </c>
      <c r="I109">
        <f t="shared" si="49"/>
        <v>13</v>
      </c>
      <c r="J109" t="str">
        <f t="shared" si="50"/>
        <v>Games Handicap</v>
      </c>
      <c r="K109">
        <f>VLOOKUP(J109,Mapping!$A$5:$B$18,2,0)</f>
        <v>4</v>
      </c>
      <c r="L109" t="str">
        <f t="shared" si="36"/>
        <v>NO</v>
      </c>
      <c r="M109" t="str">
        <f t="shared" si="37"/>
        <v>ATP</v>
      </c>
      <c r="N109" t="str">
        <f t="shared" si="51"/>
        <v>Kitzbuhel</v>
      </c>
      <c r="O109">
        <f t="shared" si="60"/>
        <v>7</v>
      </c>
      <c r="P109">
        <f t="shared" si="61"/>
        <v>7</v>
      </c>
      <c r="Q109">
        <f t="shared" si="62"/>
        <v>7</v>
      </c>
      <c r="R109" t="str">
        <f t="shared" si="38"/>
        <v>Monaco</v>
      </c>
      <c r="S109" t="str">
        <f t="shared" si="39"/>
        <v>Seppi</v>
      </c>
      <c r="T109">
        <f t="shared" si="55"/>
        <v>7</v>
      </c>
      <c r="U109">
        <f t="shared" si="40"/>
        <v>7</v>
      </c>
      <c r="V109">
        <f t="shared" si="56"/>
        <v>13</v>
      </c>
      <c r="W109" t="str">
        <f t="shared" si="41"/>
        <v>Monaco</v>
      </c>
      <c r="X109" t="str">
        <f t="shared" si="42"/>
        <v>N/A</v>
      </c>
      <c r="Y109">
        <f t="shared" si="43"/>
        <v>-2.5</v>
      </c>
      <c r="Z109" t="str">
        <f t="shared" si="44"/>
        <v>N/A</v>
      </c>
      <c r="AA109" t="str">
        <f t="shared" si="57"/>
        <v>KitzbuhelMonacoSeppi</v>
      </c>
      <c r="AB109">
        <f>IF($M109="ATP",MATCH($AA109,'ATP2014'!$AS:$AS,0),MATCH($AA109,'WTA2014'!$AO:$AO,0))</f>
        <v>1863</v>
      </c>
      <c r="AC109" t="e">
        <f>IF($M109="ATP",MATCH($AA109,'ATP2014'!AT:AT,0),MATCH($AA109,'WTA2014'!$AP:$AP,0))</f>
        <v>#N/A</v>
      </c>
      <c r="AD109" t="str">
        <f>INDEX(IF(M109="ATP",'ATP2014'!AQ:AQ,'WTA2014'!AM:AM),IF(ISNUMBER(AB109),AB109,AC109))</f>
        <v>Monaco</v>
      </c>
      <c r="AE109">
        <f>INDEX(IF($M109="ATP",'ATP2014'!$AU:$AU,'WTA2014'!$AQ:$AQ),IF(ISNUMBER($AB109),$AB109,$AC109))</f>
        <v>1</v>
      </c>
      <c r="AF109">
        <f>INDEX(IF($M109="ATP",'ATP2014'!$AV:$AV,'WTA2014'!$AR:$AR),IF(ISNUMBER($AB109),$AB109,$AC109))</f>
        <v>4</v>
      </c>
      <c r="AG109">
        <f>INDEX(IF($M109="ATP",'ATP2014'!$AW:$AW,'WTA2014'!$AS:$AS),IF(ISNUMBER($AB109),$AB109,$AC109))</f>
        <v>26</v>
      </c>
      <c r="AH109" t="b">
        <f>INDEX(IF($M109="ATP",'ATP2014'!$AX:$AX,'WTA2014'!$AT:$AT),IF(ISNUMBER($AB109),$AB109,$AC109))</f>
        <v>0</v>
      </c>
      <c r="AI109" t="str">
        <f>INDEX(IF($M109="ATP",'ATP2014'!$AY:$AY,'WTA2014'!$AU:$AU),IF(ISNUMBER($AB109),$AB109,$AC109))</f>
        <v>Monaco</v>
      </c>
      <c r="AJ109" t="b">
        <f>IF(W109=AD109,TRUE,INDEX(IF($M109="ATP",'ATP2014'!$AZ:$AZ,'WTA2014'!$AV:$AV),IF(ISNUMBER($AB109),$AB109,$AC109)))</f>
        <v>1</v>
      </c>
      <c r="AK109" t="str">
        <f>IF(K109=30,IF($M109="ATP",MATCH($N109&amp;"The Final",'ATP2014'!$BA:$BA,0),MATCH($N109&amp;"The Final",'WTA2014'!$AW:$AW,0)),"N/A")</f>
        <v>N/A</v>
      </c>
      <c r="AL109" t="str">
        <f>IF(K109=30,INDEX(IF(M109="ATP",'ATP2014'!AQ:AQ,'WTA2014'!AM:AM),AK109),"N/A")</f>
        <v>N/A</v>
      </c>
      <c r="AM109" t="str">
        <f t="shared" si="45"/>
        <v>Win</v>
      </c>
      <c r="AN109" s="34">
        <f t="shared" si="52"/>
        <v>3</v>
      </c>
      <c r="AO109" s="35">
        <f t="shared" si="63"/>
        <v>0.90909090909090906</v>
      </c>
      <c r="AP109" s="33">
        <f t="shared" si="53"/>
        <v>0.90909090909090906</v>
      </c>
      <c r="AQ109" s="33">
        <f t="shared" si="58"/>
        <v>87.420202020201984</v>
      </c>
      <c r="AR109" s="1" t="str">
        <f t="shared" si="54"/>
        <v>AUG2014</v>
      </c>
    </row>
    <row r="110" spans="1:44" x14ac:dyDescent="0.25">
      <c r="A110" s="29">
        <v>41852</v>
      </c>
      <c r="B110" s="2" t="s">
        <v>246</v>
      </c>
      <c r="C110" s="24" t="s">
        <v>215</v>
      </c>
      <c r="D110" s="2" t="s">
        <v>247</v>
      </c>
      <c r="E110" s="4" t="s">
        <v>183</v>
      </c>
      <c r="F110" t="str">
        <f t="shared" si="59"/>
        <v>Raonic v Hewitt</v>
      </c>
      <c r="G110" t="str">
        <f t="shared" si="47"/>
        <v>ATP Washington</v>
      </c>
      <c r="H110" t="str">
        <f t="shared" si="48"/>
        <v>Raonic (Match Winner)</v>
      </c>
      <c r="I110">
        <f t="shared" si="49"/>
        <v>8</v>
      </c>
      <c r="J110" t="str">
        <f t="shared" si="50"/>
        <v>Match Winner</v>
      </c>
      <c r="K110">
        <f>VLOOKUP(J110,Mapping!$A$5:$B$18,2,0)</f>
        <v>1</v>
      </c>
      <c r="L110" t="str">
        <f t="shared" si="36"/>
        <v>NO</v>
      </c>
      <c r="M110" t="str">
        <f t="shared" si="37"/>
        <v>ATP</v>
      </c>
      <c r="N110" t="str">
        <f t="shared" si="51"/>
        <v>Washington</v>
      </c>
      <c r="O110">
        <f t="shared" si="60"/>
        <v>7</v>
      </c>
      <c r="P110">
        <f t="shared" si="61"/>
        <v>7</v>
      </c>
      <c r="Q110">
        <f t="shared" si="62"/>
        <v>7</v>
      </c>
      <c r="R110" t="str">
        <f t="shared" si="38"/>
        <v>Raonic</v>
      </c>
      <c r="S110" t="str">
        <f t="shared" si="39"/>
        <v>Hewitt</v>
      </c>
      <c r="T110">
        <f t="shared" si="55"/>
        <v>7</v>
      </c>
      <c r="U110">
        <f t="shared" si="40"/>
        <v>7</v>
      </c>
      <c r="V110">
        <f t="shared" si="56"/>
        <v>8</v>
      </c>
      <c r="W110" t="str">
        <f t="shared" si="41"/>
        <v>Raonic</v>
      </c>
      <c r="X110" t="str">
        <f t="shared" si="42"/>
        <v>N/A</v>
      </c>
      <c r="Y110" t="str">
        <f t="shared" si="43"/>
        <v>N/A</v>
      </c>
      <c r="Z110" t="str">
        <f t="shared" si="44"/>
        <v>N/A</v>
      </c>
      <c r="AA110" t="str">
        <f t="shared" si="57"/>
        <v>WashingtonRaonicHewitt</v>
      </c>
      <c r="AB110">
        <f>IF($M110="ATP",MATCH($AA110,'ATP2014'!$AS:$AS,0),MATCH($AA110,'WTA2014'!$AO:$AO,0))</f>
        <v>1903</v>
      </c>
      <c r="AC110" t="e">
        <f>IF($M110="ATP",MATCH($AA110,'ATP2014'!AT:AT,0),MATCH($AA110,'WTA2014'!$AP:$AP,0))</f>
        <v>#N/A</v>
      </c>
      <c r="AD110" t="str">
        <f>INDEX(IF(M110="ATP",'ATP2014'!AQ:AQ,'WTA2014'!AM:AM),IF(ISNUMBER(AB110),AB110,AC110))</f>
        <v>Raonic</v>
      </c>
      <c r="AE110">
        <f>INDEX(IF($M110="ATP",'ATP2014'!$AU:$AU,'WTA2014'!$AQ:$AQ),IF(ISNUMBER($AB110),$AB110,$AC110))</f>
        <v>2</v>
      </c>
      <c r="AF110">
        <f>INDEX(IF($M110="ATP",'ATP2014'!$AV:$AV,'WTA2014'!$AR:$AR),IF(ISNUMBER($AB110),$AB110,$AC110))</f>
        <v>2</v>
      </c>
      <c r="AG110">
        <f>INDEX(IF($M110="ATP",'ATP2014'!$AW:$AW,'WTA2014'!$AS:$AS),IF(ISNUMBER($AB110),$AB110,$AC110))</f>
        <v>26</v>
      </c>
      <c r="AH110" t="b">
        <f>INDEX(IF($M110="ATP",'ATP2014'!$AX:$AX,'WTA2014'!$AT:$AT),IF(ISNUMBER($AB110),$AB110,$AC110))</f>
        <v>1</v>
      </c>
      <c r="AI110" t="str">
        <f>INDEX(IF($M110="ATP",'ATP2014'!$AY:$AY,'WTA2014'!$AU:$AU),IF(ISNUMBER($AB110),$AB110,$AC110))</f>
        <v>Raonic</v>
      </c>
      <c r="AJ110" t="b">
        <f>IF(W110=AD110,TRUE,INDEX(IF($M110="ATP",'ATP2014'!$AZ:$AZ,'WTA2014'!$AV:$AV),IF(ISNUMBER($AB110),$AB110,$AC110)))</f>
        <v>1</v>
      </c>
      <c r="AK110" t="str">
        <f>IF(K110=30,IF($M110="ATP",MATCH($N110&amp;"The Final",'ATP2014'!$BA:$BA,0),MATCH($N110&amp;"The Final",'WTA2014'!$AW:$AW,0)),"N/A")</f>
        <v>N/A</v>
      </c>
      <c r="AL110" t="str">
        <f>IF(K110=30,INDEX(IF(M110="ATP",'ATP2014'!AQ:AQ,'WTA2014'!AM:AM),AK110),"N/A")</f>
        <v>N/A</v>
      </c>
      <c r="AM110" t="str">
        <f t="shared" si="45"/>
        <v>Win</v>
      </c>
      <c r="AN110" s="34">
        <f t="shared" si="52"/>
        <v>2</v>
      </c>
      <c r="AO110" s="35">
        <f t="shared" si="63"/>
        <v>0.36363636363636365</v>
      </c>
      <c r="AP110" s="33">
        <f t="shared" si="53"/>
        <v>0.36363636363636365</v>
      </c>
      <c r="AQ110" s="33">
        <f t="shared" si="58"/>
        <v>87.783838383838344</v>
      </c>
      <c r="AR110" s="1" t="str">
        <f t="shared" si="54"/>
        <v>AUG2014</v>
      </c>
    </row>
    <row r="111" spans="1:44" x14ac:dyDescent="0.25">
      <c r="A111" s="29">
        <v>41852</v>
      </c>
      <c r="B111" s="2" t="s">
        <v>248</v>
      </c>
      <c r="C111" s="24" t="s">
        <v>215</v>
      </c>
      <c r="D111" s="2" t="s">
        <v>249</v>
      </c>
      <c r="E111" s="4" t="s">
        <v>185</v>
      </c>
      <c r="F111" t="str">
        <f t="shared" si="59"/>
        <v>Anderson v Young</v>
      </c>
      <c r="G111" t="str">
        <f t="shared" si="47"/>
        <v>ATP Washington</v>
      </c>
      <c r="H111" t="str">
        <f t="shared" si="48"/>
        <v>Anderson -2.5 (Games Handicap)</v>
      </c>
      <c r="I111">
        <f t="shared" si="49"/>
        <v>15</v>
      </c>
      <c r="J111" t="str">
        <f t="shared" si="50"/>
        <v>Games Handicap</v>
      </c>
      <c r="K111">
        <f>VLOOKUP(J111,Mapping!$A$5:$B$18,2,0)</f>
        <v>4</v>
      </c>
      <c r="L111" t="str">
        <f t="shared" si="36"/>
        <v>NO</v>
      </c>
      <c r="M111" t="str">
        <f t="shared" si="37"/>
        <v>ATP</v>
      </c>
      <c r="N111" t="str">
        <f t="shared" si="51"/>
        <v>Washington</v>
      </c>
      <c r="O111">
        <f t="shared" si="60"/>
        <v>9</v>
      </c>
      <c r="P111">
        <f t="shared" si="61"/>
        <v>9</v>
      </c>
      <c r="Q111">
        <f t="shared" si="62"/>
        <v>9</v>
      </c>
      <c r="R111" t="str">
        <f t="shared" si="38"/>
        <v>Anderson</v>
      </c>
      <c r="S111" t="str">
        <f t="shared" si="39"/>
        <v>Young</v>
      </c>
      <c r="T111">
        <f t="shared" si="55"/>
        <v>9</v>
      </c>
      <c r="U111">
        <f t="shared" si="40"/>
        <v>9</v>
      </c>
      <c r="V111">
        <f t="shared" si="56"/>
        <v>15</v>
      </c>
      <c r="W111" t="str">
        <f t="shared" si="41"/>
        <v>Anderson</v>
      </c>
      <c r="X111" t="str">
        <f t="shared" si="42"/>
        <v>N/A</v>
      </c>
      <c r="Y111">
        <f t="shared" si="43"/>
        <v>-2.5</v>
      </c>
      <c r="Z111" t="str">
        <f t="shared" si="44"/>
        <v>N/A</v>
      </c>
      <c r="AA111" t="str">
        <f t="shared" si="57"/>
        <v>WashingtonAndersonYoung</v>
      </c>
      <c r="AB111" t="e">
        <f>IF($M111="ATP",MATCH($AA111,'ATP2014'!$AS:$AS,0),MATCH($AA111,'WTA2014'!$AO:$AO,0))</f>
        <v>#N/A</v>
      </c>
      <c r="AC111">
        <f>IF($M111="ATP",MATCH($AA111,'ATP2014'!AT:AT,0),MATCH($AA111,'WTA2014'!$AP:$AP,0))</f>
        <v>1908</v>
      </c>
      <c r="AD111" t="str">
        <f>INDEX(IF(M111="ATP",'ATP2014'!AQ:AQ,'WTA2014'!AM:AM),IF(ISNUMBER(AB111),AB111,AC111))</f>
        <v>Young</v>
      </c>
      <c r="AE111">
        <f>INDEX(IF($M111="ATP",'ATP2014'!$AU:$AU,'WTA2014'!$AQ:$AQ),IF(ISNUMBER($AB111),$AB111,$AC111))</f>
        <v>1</v>
      </c>
      <c r="AF111">
        <f>INDEX(IF($M111="ATP",'ATP2014'!$AV:$AV,'WTA2014'!$AR:$AR),IF(ISNUMBER($AB111),$AB111,$AC111))</f>
        <v>2</v>
      </c>
      <c r="AG111">
        <f>INDEX(IF($M111="ATP",'ATP2014'!$AW:$AW,'WTA2014'!$AS:$AS),IF(ISNUMBER($AB111),$AB111,$AC111))</f>
        <v>30</v>
      </c>
      <c r="AH111" t="b">
        <f>INDEX(IF($M111="ATP",'ATP2014'!$AX:$AX,'WTA2014'!$AT:$AT),IF(ISNUMBER($AB111),$AB111,$AC111))</f>
        <v>1</v>
      </c>
      <c r="AI111" t="str">
        <f>INDEX(IF($M111="ATP",'ATP2014'!$AY:$AY,'WTA2014'!$AU:$AU),IF(ISNUMBER($AB111),$AB111,$AC111))</f>
        <v>Anderson</v>
      </c>
      <c r="AJ111" t="b">
        <f>IF(W111=AD111,TRUE,INDEX(IF($M111="ATP",'ATP2014'!$AZ:$AZ,'WTA2014'!$AV:$AV),IF(ISNUMBER($AB111),$AB111,$AC111)))</f>
        <v>1</v>
      </c>
      <c r="AK111" t="str">
        <f>IF(K111=30,IF($M111="ATP",MATCH($N111&amp;"The Final",'ATP2014'!$BA:$BA,0),MATCH($N111&amp;"The Final",'WTA2014'!$AW:$AW,0)),"N/A")</f>
        <v>N/A</v>
      </c>
      <c r="AL111" t="str">
        <f>IF(K111=30,INDEX(IF(M111="ATP",'ATP2014'!AQ:AQ,'WTA2014'!AM:AM),AK111),"N/A")</f>
        <v>N/A</v>
      </c>
      <c r="AM111" t="str">
        <f t="shared" si="45"/>
        <v>Loss</v>
      </c>
      <c r="AN111" s="34">
        <f t="shared" si="52"/>
        <v>2</v>
      </c>
      <c r="AO111" s="35">
        <f t="shared" si="63"/>
        <v>0.66666666666666663</v>
      </c>
      <c r="AP111" s="33">
        <f t="shared" si="53"/>
        <v>-1</v>
      </c>
      <c r="AQ111" s="33">
        <f t="shared" si="58"/>
        <v>86.783838383838344</v>
      </c>
      <c r="AR111" s="1" t="str">
        <f t="shared" si="54"/>
        <v>AUG2014</v>
      </c>
    </row>
    <row r="112" spans="1:44" x14ac:dyDescent="0.25">
      <c r="A112" s="29">
        <v>41852</v>
      </c>
      <c r="B112" s="2" t="s">
        <v>250</v>
      </c>
      <c r="C112" s="24" t="s">
        <v>215</v>
      </c>
      <c r="D112" s="2" t="s">
        <v>251</v>
      </c>
      <c r="E112" s="4" t="s">
        <v>14</v>
      </c>
      <c r="F112" t="str">
        <f t="shared" si="59"/>
        <v>Raonic v Johnson</v>
      </c>
      <c r="G112" t="str">
        <f t="shared" si="47"/>
        <v>ATP Washington</v>
      </c>
      <c r="H112" t="str">
        <f t="shared" si="48"/>
        <v>Johnson +2.5 (Games Handicap)</v>
      </c>
      <c r="I112">
        <f t="shared" si="49"/>
        <v>14</v>
      </c>
      <c r="J112" t="str">
        <f t="shared" si="50"/>
        <v>Games Handicap</v>
      </c>
      <c r="K112">
        <f>VLOOKUP(J112,Mapping!$A$5:$B$18,2,0)</f>
        <v>4</v>
      </c>
      <c r="L112" t="str">
        <f t="shared" si="36"/>
        <v>NO</v>
      </c>
      <c r="M112" t="str">
        <f t="shared" si="37"/>
        <v>ATP</v>
      </c>
      <c r="N112" t="str">
        <f t="shared" si="51"/>
        <v>Washington</v>
      </c>
      <c r="O112">
        <f t="shared" si="60"/>
        <v>7</v>
      </c>
      <c r="P112">
        <f t="shared" si="61"/>
        <v>7</v>
      </c>
      <c r="Q112">
        <f t="shared" si="62"/>
        <v>7</v>
      </c>
      <c r="R112" t="str">
        <f t="shared" si="38"/>
        <v>Raonic</v>
      </c>
      <c r="S112" t="str">
        <f t="shared" si="39"/>
        <v>Johnson</v>
      </c>
      <c r="T112">
        <f t="shared" si="55"/>
        <v>8</v>
      </c>
      <c r="U112">
        <f t="shared" si="40"/>
        <v>8</v>
      </c>
      <c r="V112">
        <f t="shared" si="56"/>
        <v>14</v>
      </c>
      <c r="W112" t="str">
        <f t="shared" si="41"/>
        <v>Johnson</v>
      </c>
      <c r="X112" t="str">
        <f t="shared" si="42"/>
        <v>N/A</v>
      </c>
      <c r="Y112">
        <f t="shared" si="43"/>
        <v>2.5</v>
      </c>
      <c r="Z112" t="str">
        <f t="shared" si="44"/>
        <v>N/A</v>
      </c>
      <c r="AA112" t="str">
        <f t="shared" si="57"/>
        <v>WashingtonRaonicJohnson</v>
      </c>
      <c r="AB112">
        <f>IF($M112="ATP",MATCH($AA112,'ATP2014'!$AS:$AS,0),MATCH($AA112,'WTA2014'!$AO:$AO,0))</f>
        <v>1909</v>
      </c>
      <c r="AC112" t="e">
        <f>IF($M112="ATP",MATCH($AA112,'ATP2014'!AT:AT,0),MATCH($AA112,'WTA2014'!$AP:$AP,0))</f>
        <v>#N/A</v>
      </c>
      <c r="AD112" t="str">
        <f>INDEX(IF(M112="ATP",'ATP2014'!AQ:AQ,'WTA2014'!AM:AM),IF(ISNUMBER(AB112),AB112,AC112))</f>
        <v>Raonic</v>
      </c>
      <c r="AE112">
        <f>INDEX(IF($M112="ATP",'ATP2014'!$AU:$AU,'WTA2014'!$AQ:$AQ),IF(ISNUMBER($AB112),$AB112,$AC112))</f>
        <v>2</v>
      </c>
      <c r="AF112">
        <f>INDEX(IF($M112="ATP",'ATP2014'!$AV:$AV,'WTA2014'!$AR:$AR),IF(ISNUMBER($AB112),$AB112,$AC112))</f>
        <v>5</v>
      </c>
      <c r="AG112">
        <f>INDEX(IF($M112="ATP",'ATP2014'!$AW:$AW,'WTA2014'!$AS:$AS),IF(ISNUMBER($AB112),$AB112,$AC112))</f>
        <v>21</v>
      </c>
      <c r="AH112" t="b">
        <f>INDEX(IF($M112="ATP",'ATP2014'!$AX:$AX,'WTA2014'!$AT:$AT),IF(ISNUMBER($AB112),$AB112,$AC112))</f>
        <v>1</v>
      </c>
      <c r="AI112" t="str">
        <f>INDEX(IF($M112="ATP",'ATP2014'!$AY:$AY,'WTA2014'!$AU:$AU),IF(ISNUMBER($AB112),$AB112,$AC112))</f>
        <v>Raonic</v>
      </c>
      <c r="AJ112" t="b">
        <f>IF(W112=AD112,TRUE,INDEX(IF($M112="ATP",'ATP2014'!$AZ:$AZ,'WTA2014'!$AV:$AV),IF(ISNUMBER($AB112),$AB112,$AC112)))</f>
        <v>0</v>
      </c>
      <c r="AK112" t="str">
        <f>IF(K112=30,IF($M112="ATP",MATCH($N112&amp;"The Final",'ATP2014'!$BA:$BA,0),MATCH($N112&amp;"The Final",'WTA2014'!$AW:$AW,0)),"N/A")</f>
        <v>N/A</v>
      </c>
      <c r="AL112" t="str">
        <f>IF(K112=30,INDEX(IF(M112="ATP",'ATP2014'!AQ:AQ,'WTA2014'!AM:AM),AK112),"N/A")</f>
        <v>N/A</v>
      </c>
      <c r="AM112" t="str">
        <f t="shared" si="45"/>
        <v>Win</v>
      </c>
      <c r="AN112" s="34">
        <f t="shared" si="52"/>
        <v>2</v>
      </c>
      <c r="AO112" s="35">
        <f t="shared" si="63"/>
        <v>1.2</v>
      </c>
      <c r="AP112" s="33">
        <f t="shared" si="53"/>
        <v>1.2</v>
      </c>
      <c r="AQ112" s="33">
        <f t="shared" si="58"/>
        <v>87.983838383838346</v>
      </c>
      <c r="AR112" s="1" t="str">
        <f t="shared" si="54"/>
        <v>AUG2014</v>
      </c>
    </row>
    <row r="113" spans="1:44" x14ac:dyDescent="0.25">
      <c r="A113" s="29">
        <v>41852</v>
      </c>
      <c r="B113" s="2" t="s">
        <v>252</v>
      </c>
      <c r="C113" s="24" t="s">
        <v>215</v>
      </c>
      <c r="D113" s="2" t="s">
        <v>253</v>
      </c>
      <c r="E113" s="4" t="s">
        <v>14</v>
      </c>
      <c r="F113" t="str">
        <f t="shared" si="59"/>
        <v>Nishikori v Gasquet</v>
      </c>
      <c r="G113" t="str">
        <f t="shared" si="47"/>
        <v>ATP Washington</v>
      </c>
      <c r="H113" t="str">
        <f t="shared" si="48"/>
        <v>Kei Nishikori -1.5 (Games Handicap)</v>
      </c>
      <c r="I113">
        <f t="shared" si="49"/>
        <v>20</v>
      </c>
      <c r="J113" t="str">
        <f t="shared" si="50"/>
        <v>Games Handicap</v>
      </c>
      <c r="K113">
        <f>VLOOKUP(J113,Mapping!$A$5:$B$18,2,0)</f>
        <v>4</v>
      </c>
      <c r="L113" t="str">
        <f t="shared" si="36"/>
        <v>NO</v>
      </c>
      <c r="M113" t="str">
        <f t="shared" si="37"/>
        <v>ATP</v>
      </c>
      <c r="N113" t="str">
        <f t="shared" si="51"/>
        <v>Washington</v>
      </c>
      <c r="O113">
        <f t="shared" si="60"/>
        <v>10</v>
      </c>
      <c r="P113">
        <f t="shared" si="61"/>
        <v>10</v>
      </c>
      <c r="Q113">
        <f t="shared" si="62"/>
        <v>10</v>
      </c>
      <c r="R113" t="str">
        <f t="shared" si="38"/>
        <v>Nishikori</v>
      </c>
      <c r="S113" t="str">
        <f t="shared" si="39"/>
        <v>Gasquet</v>
      </c>
      <c r="T113">
        <f t="shared" si="55"/>
        <v>4</v>
      </c>
      <c r="U113">
        <f t="shared" si="40"/>
        <v>14</v>
      </c>
      <c r="V113">
        <f t="shared" si="56"/>
        <v>20</v>
      </c>
      <c r="W113" t="str">
        <f t="shared" si="41"/>
        <v>Nishikori</v>
      </c>
      <c r="X113" t="str">
        <f t="shared" si="42"/>
        <v>N/A</v>
      </c>
      <c r="Y113">
        <f t="shared" si="43"/>
        <v>-1.5</v>
      </c>
      <c r="Z113" t="str">
        <f t="shared" si="44"/>
        <v>N/A</v>
      </c>
      <c r="AA113" t="str">
        <f t="shared" si="57"/>
        <v>WashingtonNishikoriGasquet</v>
      </c>
      <c r="AB113" t="e">
        <f>IF($M113="ATP",MATCH($AA113,'ATP2014'!$AS:$AS,0),MATCH($AA113,'WTA2014'!$AO:$AO,0))</f>
        <v>#N/A</v>
      </c>
      <c r="AC113">
        <f>IF($M113="ATP",MATCH($AA113,'ATP2014'!AT:AT,0),MATCH($AA113,'WTA2014'!$AP:$AP,0))</f>
        <v>1910</v>
      </c>
      <c r="AD113" t="str">
        <f>INDEX(IF(M113="ATP",'ATP2014'!AQ:AQ,'WTA2014'!AM:AM),IF(ISNUMBER(AB113),AB113,AC113))</f>
        <v>Gasquet</v>
      </c>
      <c r="AE113">
        <f>INDEX(IF($M113="ATP",'ATP2014'!$AU:$AU,'WTA2014'!$AQ:$AQ),IF(ISNUMBER($AB113),$AB113,$AC113))</f>
        <v>2</v>
      </c>
      <c r="AF113">
        <f>INDEX(IF($M113="ATP",'ATP2014'!$AV:$AV,'WTA2014'!$AR:$AR),IF(ISNUMBER($AB113),$AB113,$AC113))</f>
        <v>7</v>
      </c>
      <c r="AG113">
        <f>INDEX(IF($M113="ATP",'ATP2014'!$AW:$AW,'WTA2014'!$AS:$AS),IF(ISNUMBER($AB113),$AB113,$AC113))</f>
        <v>17</v>
      </c>
      <c r="AH113" t="b">
        <f>INDEX(IF($M113="ATP",'ATP2014'!$AX:$AX,'WTA2014'!$AT:$AT),IF(ISNUMBER($AB113),$AB113,$AC113))</f>
        <v>0</v>
      </c>
      <c r="AI113" t="str">
        <f>INDEX(IF($M113="ATP",'ATP2014'!$AY:$AY,'WTA2014'!$AU:$AU),IF(ISNUMBER($AB113),$AB113,$AC113))</f>
        <v>Gasquet</v>
      </c>
      <c r="AJ113" t="b">
        <f>IF(W113=AD113,TRUE,INDEX(IF($M113="ATP",'ATP2014'!$AZ:$AZ,'WTA2014'!$AV:$AV),IF(ISNUMBER($AB113),$AB113,$AC113)))</f>
        <v>0</v>
      </c>
      <c r="AK113" t="str">
        <f>IF(K113=30,IF($M113="ATP",MATCH($N113&amp;"The Final",'ATP2014'!$BA:$BA,0),MATCH($N113&amp;"The Final",'WTA2014'!$AW:$AW,0)),"N/A")</f>
        <v>N/A</v>
      </c>
      <c r="AL113" t="str">
        <f>IF(K113=30,INDEX(IF(M113="ATP",'ATP2014'!AQ:AQ,'WTA2014'!AM:AM),AK113),"N/A")</f>
        <v>N/A</v>
      </c>
      <c r="AM113" t="str">
        <f t="shared" si="45"/>
        <v>Win</v>
      </c>
      <c r="AN113" s="34">
        <f t="shared" si="52"/>
        <v>2</v>
      </c>
      <c r="AO113" s="35">
        <f t="shared" si="63"/>
        <v>1.2</v>
      </c>
      <c r="AP113" s="33">
        <f t="shared" si="53"/>
        <v>1.2</v>
      </c>
      <c r="AQ113" s="33">
        <f t="shared" si="58"/>
        <v>89.183838383838349</v>
      </c>
      <c r="AR113" s="1" t="str">
        <f t="shared" si="54"/>
        <v>AUG2014</v>
      </c>
    </row>
    <row r="114" spans="1:44" x14ac:dyDescent="0.25">
      <c r="A114" s="29">
        <v>41853</v>
      </c>
      <c r="B114" s="2" t="s">
        <v>254</v>
      </c>
      <c r="C114" s="24" t="s">
        <v>215</v>
      </c>
      <c r="D114" s="2" t="s">
        <v>255</v>
      </c>
      <c r="E114" s="4" t="s">
        <v>51</v>
      </c>
      <c r="F114" t="str">
        <f t="shared" si="59"/>
        <v>Pospisil v Giraldo</v>
      </c>
      <c r="G114" t="str">
        <f t="shared" si="47"/>
        <v>ATP Washington</v>
      </c>
      <c r="H114" t="str">
        <f t="shared" si="48"/>
        <v>Pospisil -1.5 (Games Handicap)</v>
      </c>
      <c r="I114">
        <f t="shared" si="49"/>
        <v>15</v>
      </c>
      <c r="J114" t="str">
        <f t="shared" si="50"/>
        <v>Games Handicap</v>
      </c>
      <c r="K114">
        <f>VLOOKUP(J114,Mapping!$A$5:$B$18,2,0)</f>
        <v>4</v>
      </c>
      <c r="L114" t="str">
        <f t="shared" si="36"/>
        <v>NO</v>
      </c>
      <c r="M114" t="str">
        <f t="shared" si="37"/>
        <v>ATP</v>
      </c>
      <c r="N114" t="str">
        <f t="shared" si="51"/>
        <v>Washington</v>
      </c>
      <c r="O114">
        <f t="shared" si="60"/>
        <v>9</v>
      </c>
      <c r="P114">
        <f t="shared" si="61"/>
        <v>9</v>
      </c>
      <c r="Q114">
        <f t="shared" si="62"/>
        <v>9</v>
      </c>
      <c r="R114" t="str">
        <f t="shared" si="38"/>
        <v>Pospisil</v>
      </c>
      <c r="S114" t="str">
        <f t="shared" si="39"/>
        <v>Giraldo</v>
      </c>
      <c r="T114">
        <f t="shared" si="55"/>
        <v>9</v>
      </c>
      <c r="U114">
        <f t="shared" si="40"/>
        <v>9</v>
      </c>
      <c r="V114">
        <f t="shared" si="56"/>
        <v>15</v>
      </c>
      <c r="W114" t="str">
        <f t="shared" si="41"/>
        <v>Pospisil</v>
      </c>
      <c r="X114" t="str">
        <f t="shared" si="42"/>
        <v>N/A</v>
      </c>
      <c r="Y114">
        <f t="shared" si="43"/>
        <v>-1.5</v>
      </c>
      <c r="Z114" t="str">
        <f t="shared" si="44"/>
        <v>N/A</v>
      </c>
      <c r="AA114" t="str">
        <f t="shared" si="57"/>
        <v>WashingtonPospisilGiraldo</v>
      </c>
      <c r="AB114">
        <f>IF($M114="ATP",MATCH($AA114,'ATP2014'!$AS:$AS,0),MATCH($AA114,'WTA2014'!$AO:$AO,0))</f>
        <v>1911</v>
      </c>
      <c r="AC114" t="e">
        <f>IF($M114="ATP",MATCH($AA114,'ATP2014'!AT:AT,0),MATCH($AA114,'WTA2014'!$AP:$AP,0))</f>
        <v>#N/A</v>
      </c>
      <c r="AD114" t="str">
        <f>INDEX(IF(M114="ATP",'ATP2014'!AQ:AQ,'WTA2014'!AM:AM),IF(ISNUMBER(AB114),AB114,AC114))</f>
        <v>Pospisil</v>
      </c>
      <c r="AE114">
        <f>INDEX(IF($M114="ATP",'ATP2014'!$AU:$AU,'WTA2014'!$AQ:$AQ),IF(ISNUMBER($AB114),$AB114,$AC114))</f>
        <v>1</v>
      </c>
      <c r="AF114">
        <f>INDEX(IF($M114="ATP",'ATP2014'!$AV:$AV,'WTA2014'!$AR:$AR),IF(ISNUMBER($AB114),$AB114,$AC114))</f>
        <v>4</v>
      </c>
      <c r="AG114">
        <f>INDEX(IF($M114="ATP",'ATP2014'!$AW:$AW,'WTA2014'!$AS:$AS),IF(ISNUMBER($AB114),$AB114,$AC114))</f>
        <v>32</v>
      </c>
      <c r="AH114" t="b">
        <f>INDEX(IF($M114="ATP",'ATP2014'!$AX:$AX,'WTA2014'!$AT:$AT),IF(ISNUMBER($AB114),$AB114,$AC114))</f>
        <v>1</v>
      </c>
      <c r="AI114" t="str">
        <f>INDEX(IF($M114="ATP",'ATP2014'!$AY:$AY,'WTA2014'!$AU:$AU),IF(ISNUMBER($AB114),$AB114,$AC114))</f>
        <v>Giraldo</v>
      </c>
      <c r="AJ114" t="b">
        <f>IF(W114=AD114,TRUE,INDEX(IF($M114="ATP",'ATP2014'!$AZ:$AZ,'WTA2014'!$AV:$AV),IF(ISNUMBER($AB114),$AB114,$AC114)))</f>
        <v>1</v>
      </c>
      <c r="AK114" t="str">
        <f>IF(K114=30,IF($M114="ATP",MATCH($N114&amp;"The Final",'ATP2014'!$BA:$BA,0),MATCH($N114&amp;"The Final",'WTA2014'!$AW:$AW,0)),"N/A")</f>
        <v>N/A</v>
      </c>
      <c r="AL114" t="str">
        <f>IF(K114=30,INDEX(IF(M114="ATP",'ATP2014'!AQ:AQ,'WTA2014'!AM:AM),AK114),"N/A")</f>
        <v>N/A</v>
      </c>
      <c r="AM114" t="str">
        <f t="shared" si="45"/>
        <v>Win</v>
      </c>
      <c r="AN114" s="34">
        <f t="shared" si="52"/>
        <v>2</v>
      </c>
      <c r="AO114" s="35">
        <f t="shared" si="63"/>
        <v>0.72727272727272729</v>
      </c>
      <c r="AP114" s="33">
        <f t="shared" si="53"/>
        <v>0.72727272727272729</v>
      </c>
      <c r="AQ114" s="33">
        <f t="shared" si="58"/>
        <v>89.911111111111083</v>
      </c>
      <c r="AR114" s="1" t="str">
        <f t="shared" si="54"/>
        <v>AUG2014</v>
      </c>
    </row>
    <row r="115" spans="1:44" x14ac:dyDescent="0.25">
      <c r="A115" s="29">
        <v>41853</v>
      </c>
      <c r="B115" s="2" t="s">
        <v>256</v>
      </c>
      <c r="C115" s="24" t="s">
        <v>240</v>
      </c>
      <c r="D115" s="2" t="s">
        <v>257</v>
      </c>
      <c r="E115" s="4" t="s">
        <v>75</v>
      </c>
      <c r="F115" t="str">
        <f t="shared" si="59"/>
        <v>Williams v Ivanovic</v>
      </c>
      <c r="G115" t="str">
        <f t="shared" si="47"/>
        <v>WTA Stanford</v>
      </c>
      <c r="H115" t="str">
        <f t="shared" si="48"/>
        <v>Ana Ivanovic +4.5 (Games Handicap)</v>
      </c>
      <c r="I115">
        <f t="shared" si="49"/>
        <v>19</v>
      </c>
      <c r="J115" t="str">
        <f t="shared" si="50"/>
        <v>Games Handicap</v>
      </c>
      <c r="K115">
        <f>VLOOKUP(J115,Mapping!$A$5:$B$18,2,0)</f>
        <v>4</v>
      </c>
      <c r="L115" t="str">
        <f t="shared" si="36"/>
        <v>NO</v>
      </c>
      <c r="M115" t="str">
        <f t="shared" si="37"/>
        <v>WTA</v>
      </c>
      <c r="N115" t="str">
        <f t="shared" si="51"/>
        <v>Stanford</v>
      </c>
      <c r="O115">
        <f t="shared" si="60"/>
        <v>9</v>
      </c>
      <c r="P115">
        <f t="shared" si="61"/>
        <v>9</v>
      </c>
      <c r="Q115">
        <f t="shared" si="62"/>
        <v>9</v>
      </c>
      <c r="R115" t="str">
        <f t="shared" si="38"/>
        <v>Williams</v>
      </c>
      <c r="S115" t="str">
        <f t="shared" si="39"/>
        <v>Ivanovic</v>
      </c>
      <c r="T115">
        <f t="shared" si="55"/>
        <v>4</v>
      </c>
      <c r="U115">
        <f t="shared" si="40"/>
        <v>13</v>
      </c>
      <c r="V115">
        <f t="shared" si="56"/>
        <v>19</v>
      </c>
      <c r="W115" t="str">
        <f t="shared" si="41"/>
        <v>Ivanovic</v>
      </c>
      <c r="X115" t="str">
        <f t="shared" si="42"/>
        <v>N/A</v>
      </c>
      <c r="Y115">
        <f t="shared" si="43"/>
        <v>4.5</v>
      </c>
      <c r="Z115" t="str">
        <f t="shared" si="44"/>
        <v>N/A</v>
      </c>
      <c r="AA115" t="str">
        <f t="shared" si="57"/>
        <v>StanfordWilliamsIvanovic</v>
      </c>
      <c r="AB115">
        <f>IF($M115="ATP",MATCH($AA115,'ATP2014'!$AS:$AS,0),MATCH($AA115,'WTA2014'!$AO:$AO,0))</f>
        <v>1700</v>
      </c>
      <c r="AC115" t="e">
        <f>IF($M115="ATP",MATCH($AA115,'ATP2014'!AT:AT,0),MATCH($AA115,'WTA2014'!$AP:$AP,0))</f>
        <v>#N/A</v>
      </c>
      <c r="AD115" t="str">
        <f>INDEX(IF(M115="ATP",'ATP2014'!AQ:AQ,'WTA2014'!AM:AM),IF(ISNUMBER(AB115),AB115,AC115))</f>
        <v>Williams</v>
      </c>
      <c r="AE115">
        <f>INDEX(IF($M115="ATP",'ATP2014'!$AU:$AU,'WTA2014'!$AQ:$AQ),IF(ISNUMBER($AB115),$AB115,$AC115))</f>
        <v>1</v>
      </c>
      <c r="AF115">
        <f>INDEX(IF($M115="ATP",'ATP2014'!$AV:$AV,'WTA2014'!$AR:$AR),IF(ISNUMBER($AB115),$AB115,$AC115))</f>
        <v>1</v>
      </c>
      <c r="AG115">
        <f>INDEX(IF($M115="ATP",'ATP2014'!$AW:$AW,'WTA2014'!$AS:$AS),IF(ISNUMBER($AB115),$AB115,$AC115))</f>
        <v>29</v>
      </c>
      <c r="AH115" t="b">
        <f>INDEX(IF($M115="ATP",'ATP2014'!$AX:$AX,'WTA2014'!$AT:$AT),IF(ISNUMBER($AB115),$AB115,$AC115))</f>
        <v>0</v>
      </c>
      <c r="AI115" t="str">
        <f>INDEX(IF($M115="ATP",'ATP2014'!$AY:$AY,'WTA2014'!$AU:$AU),IF(ISNUMBER($AB115),$AB115,$AC115))</f>
        <v>Ivanovic</v>
      </c>
      <c r="AJ115" t="b">
        <f>IF(W115=AD115,TRUE,INDEX(IF($M115="ATP",'ATP2014'!$AZ:$AZ,'WTA2014'!$AV:$AV),IF(ISNUMBER($AB115),$AB115,$AC115)))</f>
        <v>1</v>
      </c>
      <c r="AK115" t="str">
        <f>IF(K115=30,IF($M115="ATP",MATCH($N115&amp;"The Final",'ATP2014'!$BA:$BA,0),MATCH($N115&amp;"The Final",'WTA2014'!$AW:$AW,0)),"N/A")</f>
        <v>N/A</v>
      </c>
      <c r="AL115" t="str">
        <f>IF(K115=30,INDEX(IF(M115="ATP",'ATP2014'!AQ:AQ,'WTA2014'!AM:AM),AK115),"N/A")</f>
        <v>N/A</v>
      </c>
      <c r="AM115" t="str">
        <f t="shared" si="45"/>
        <v>Win</v>
      </c>
      <c r="AN115" s="34">
        <f t="shared" si="52"/>
        <v>3</v>
      </c>
      <c r="AO115" s="35">
        <f t="shared" si="63"/>
        <v>1.1000000000000001</v>
      </c>
      <c r="AP115" s="33">
        <f t="shared" si="53"/>
        <v>1.1000000000000001</v>
      </c>
      <c r="AQ115" s="33">
        <f t="shared" si="58"/>
        <v>91.011111111111077</v>
      </c>
      <c r="AR115" s="1" t="str">
        <f t="shared" si="54"/>
        <v>AUG2014</v>
      </c>
    </row>
    <row r="116" spans="1:44" x14ac:dyDescent="0.25">
      <c r="A116" s="29">
        <v>41853</v>
      </c>
      <c r="B116" s="2" t="s">
        <v>258</v>
      </c>
      <c r="C116" s="31" t="s">
        <v>1060</v>
      </c>
      <c r="D116" s="2" t="s">
        <v>259</v>
      </c>
      <c r="E116" s="4" t="s">
        <v>75</v>
      </c>
      <c r="F116" t="str">
        <f t="shared" si="59"/>
        <v>Monaco v Thiem</v>
      </c>
      <c r="G116" t="str">
        <f t="shared" si="47"/>
        <v>ATP Kitzbuhel</v>
      </c>
      <c r="H116" t="str">
        <f t="shared" si="48"/>
        <v>Over 24 (Total Games)</v>
      </c>
      <c r="I116">
        <f t="shared" si="49"/>
        <v>9</v>
      </c>
      <c r="J116" t="str">
        <f t="shared" si="50"/>
        <v>Total Games</v>
      </c>
      <c r="K116">
        <f>VLOOKUP(J116,Mapping!$A$5:$B$18,2,0)</f>
        <v>5</v>
      </c>
      <c r="L116" t="str">
        <f t="shared" si="36"/>
        <v>NO</v>
      </c>
      <c r="M116" t="str">
        <f t="shared" si="37"/>
        <v>ATP</v>
      </c>
      <c r="N116" t="str">
        <f t="shared" si="51"/>
        <v>Kitzbuhel</v>
      </c>
      <c r="O116">
        <f t="shared" si="60"/>
        <v>7</v>
      </c>
      <c r="P116">
        <f t="shared" si="61"/>
        <v>7</v>
      </c>
      <c r="Q116">
        <f t="shared" si="62"/>
        <v>7</v>
      </c>
      <c r="R116" t="str">
        <f t="shared" si="38"/>
        <v>Monaco</v>
      </c>
      <c r="S116" t="str">
        <f t="shared" si="39"/>
        <v>Thiem</v>
      </c>
      <c r="T116">
        <f t="shared" si="55"/>
        <v>5</v>
      </c>
      <c r="U116">
        <f t="shared" si="40"/>
        <v>5</v>
      </c>
      <c r="V116">
        <f t="shared" si="56"/>
        <v>9</v>
      </c>
      <c r="W116" t="str">
        <f t="shared" si="41"/>
        <v>Over</v>
      </c>
      <c r="X116" t="str">
        <f t="shared" si="42"/>
        <v>N/A</v>
      </c>
      <c r="Y116" t="str">
        <f t="shared" si="43"/>
        <v>N/A</v>
      </c>
      <c r="Z116">
        <f t="shared" si="44"/>
        <v>24</v>
      </c>
      <c r="AA116" t="str">
        <f t="shared" si="57"/>
        <v>KitzbuhelMonacoThiem</v>
      </c>
      <c r="AB116" t="e">
        <f>IF($M116="ATP",MATCH($AA116,'ATP2014'!$AS:$AS,0),MATCH($AA116,'WTA2014'!$AO:$AO,0))</f>
        <v>#N/A</v>
      </c>
      <c r="AC116">
        <f>IF($M116="ATP",MATCH($AA116,'ATP2014'!AT:AT,0),MATCH($AA116,'WTA2014'!$AP:$AP,0))</f>
        <v>1866</v>
      </c>
      <c r="AD116" t="str">
        <f>INDEX(IF(M116="ATP",'ATP2014'!AQ:AQ,'WTA2014'!AM:AM),IF(ISNUMBER(AB116),AB116,AC116))</f>
        <v>Thiem</v>
      </c>
      <c r="AE116">
        <f>INDEX(IF($M116="ATP",'ATP2014'!$AU:$AU,'WTA2014'!$AQ:$AQ),IF(ISNUMBER($AB116),$AB116,$AC116))</f>
        <v>2</v>
      </c>
      <c r="AF116">
        <f>INDEX(IF($M116="ATP",'ATP2014'!$AV:$AV,'WTA2014'!$AR:$AR),IF(ISNUMBER($AB116),$AB116,$AC116))</f>
        <v>8</v>
      </c>
      <c r="AG116">
        <f>INDEX(IF($M116="ATP",'ATP2014'!$AW:$AW,'WTA2014'!$AS:$AS),IF(ISNUMBER($AB116),$AB116,$AC116))</f>
        <v>16</v>
      </c>
      <c r="AH116" t="b">
        <f>INDEX(IF($M116="ATP",'ATP2014'!$AX:$AX,'WTA2014'!$AT:$AT),IF(ISNUMBER($AB116),$AB116,$AC116))</f>
        <v>0</v>
      </c>
      <c r="AI116" t="str">
        <f>INDEX(IF($M116="ATP",'ATP2014'!$AY:$AY,'WTA2014'!$AU:$AU),IF(ISNUMBER($AB116),$AB116,$AC116))</f>
        <v>Thiem</v>
      </c>
      <c r="AJ116" t="b">
        <f>IF(W116=AD116,TRUE,INDEX(IF($M116="ATP",'ATP2014'!$AZ:$AZ,'WTA2014'!$AV:$AV),IF(ISNUMBER($AB116),$AB116,$AC116)))</f>
        <v>0</v>
      </c>
      <c r="AK116" t="str">
        <f>IF(K116=30,IF($M116="ATP",MATCH($N116&amp;"The Final",'ATP2014'!$BA:$BA,0),MATCH($N116&amp;"The Final",'WTA2014'!$AW:$AW,0)),"N/A")</f>
        <v>N/A</v>
      </c>
      <c r="AL116" t="str">
        <f>IF(K116=30,INDEX(IF(M116="ATP",'ATP2014'!AQ:AQ,'WTA2014'!AM:AM),AK116),"N/A")</f>
        <v>N/A</v>
      </c>
      <c r="AM116" t="str">
        <f t="shared" si="45"/>
        <v>Loss</v>
      </c>
      <c r="AN116" s="34">
        <f t="shared" si="52"/>
        <v>3</v>
      </c>
      <c r="AO116" s="35">
        <f t="shared" si="63"/>
        <v>1.1000000000000001</v>
      </c>
      <c r="AP116" s="33">
        <f t="shared" si="53"/>
        <v>-1</v>
      </c>
      <c r="AQ116" s="33">
        <f t="shared" si="58"/>
        <v>90.011111111111077</v>
      </c>
      <c r="AR116" s="1" t="str">
        <f t="shared" si="54"/>
        <v>AUG2014</v>
      </c>
    </row>
    <row r="117" spans="1:44" x14ac:dyDescent="0.25">
      <c r="A117" s="29">
        <v>41853</v>
      </c>
      <c r="B117" s="2" t="s">
        <v>260</v>
      </c>
      <c r="C117" s="31" t="s">
        <v>1060</v>
      </c>
      <c r="D117" s="2" t="s">
        <v>261</v>
      </c>
      <c r="E117" s="4" t="s">
        <v>51</v>
      </c>
      <c r="F117" t="str">
        <f t="shared" si="59"/>
        <v>Thiem v Goffin</v>
      </c>
      <c r="G117" t="str">
        <f t="shared" si="47"/>
        <v>ATP Kitzbuhel</v>
      </c>
      <c r="H117" t="str">
        <f t="shared" si="48"/>
        <v>Thiem (Match Winner)</v>
      </c>
      <c r="I117">
        <f t="shared" si="49"/>
        <v>7</v>
      </c>
      <c r="J117" t="str">
        <f t="shared" si="50"/>
        <v>Match Winner</v>
      </c>
      <c r="K117">
        <f>VLOOKUP(J117,Mapping!$A$5:$B$18,2,0)</f>
        <v>1</v>
      </c>
      <c r="L117" t="str">
        <f t="shared" si="36"/>
        <v>NO</v>
      </c>
      <c r="M117" t="str">
        <f t="shared" si="37"/>
        <v>ATP</v>
      </c>
      <c r="N117" t="str">
        <f t="shared" si="51"/>
        <v>Kitzbuhel</v>
      </c>
      <c r="O117">
        <f t="shared" si="60"/>
        <v>6</v>
      </c>
      <c r="P117">
        <f t="shared" si="61"/>
        <v>6</v>
      </c>
      <c r="Q117">
        <f t="shared" si="62"/>
        <v>6</v>
      </c>
      <c r="R117" t="str">
        <f t="shared" si="38"/>
        <v>Thiem</v>
      </c>
      <c r="S117" t="str">
        <f t="shared" si="39"/>
        <v>Goffin</v>
      </c>
      <c r="T117">
        <f t="shared" si="55"/>
        <v>6</v>
      </c>
      <c r="U117">
        <f t="shared" si="40"/>
        <v>6</v>
      </c>
      <c r="V117">
        <f t="shared" si="56"/>
        <v>7</v>
      </c>
      <c r="W117" t="str">
        <f t="shared" si="41"/>
        <v>Thiem</v>
      </c>
      <c r="X117" t="str">
        <f t="shared" si="42"/>
        <v>N/A</v>
      </c>
      <c r="Y117" t="str">
        <f t="shared" si="43"/>
        <v>N/A</v>
      </c>
      <c r="Z117" t="str">
        <f t="shared" si="44"/>
        <v>N/A</v>
      </c>
      <c r="AA117" t="str">
        <f t="shared" si="57"/>
        <v>KitzbuhelThiemGoffin</v>
      </c>
      <c r="AB117" t="e">
        <f>IF($M117="ATP",MATCH($AA117,'ATP2014'!$AS:$AS,0),MATCH($AA117,'WTA2014'!$AO:$AO,0))</f>
        <v>#N/A</v>
      </c>
      <c r="AC117">
        <f>IF($M117="ATP",MATCH($AA117,'ATP2014'!AT:AT,0),MATCH($AA117,'WTA2014'!$AP:$AP,0))</f>
        <v>1867</v>
      </c>
      <c r="AD117" t="str">
        <f>INDEX(IF(M117="ATP",'ATP2014'!AQ:AQ,'WTA2014'!AM:AM),IF(ISNUMBER(AB117),AB117,AC117))</f>
        <v>Goffin</v>
      </c>
      <c r="AE117">
        <f>INDEX(IF($M117="ATP",'ATP2014'!$AU:$AU,'WTA2014'!$AQ:$AQ),IF(ISNUMBER($AB117),$AB117,$AC117))</f>
        <v>1</v>
      </c>
      <c r="AF117">
        <f>INDEX(IF($M117="ATP",'ATP2014'!$AV:$AV,'WTA2014'!$AR:$AR),IF(ISNUMBER($AB117),$AB117,$AC117))</f>
        <v>6</v>
      </c>
      <c r="AG117">
        <f>INDEX(IF($M117="ATP",'ATP2014'!$AW:$AW,'WTA2014'!$AS:$AS),IF(ISNUMBER($AB117),$AB117,$AC117))</f>
        <v>26</v>
      </c>
      <c r="AH117" t="b">
        <f>INDEX(IF($M117="ATP",'ATP2014'!$AX:$AX,'WTA2014'!$AT:$AT),IF(ISNUMBER($AB117),$AB117,$AC117))</f>
        <v>0</v>
      </c>
      <c r="AI117" t="str">
        <f>INDEX(IF($M117="ATP",'ATP2014'!$AY:$AY,'WTA2014'!$AU:$AU),IF(ISNUMBER($AB117),$AB117,$AC117))</f>
        <v>Thiem</v>
      </c>
      <c r="AJ117" t="b">
        <f>IF(W117=AD117,TRUE,INDEX(IF($M117="ATP",'ATP2014'!$AZ:$AZ,'WTA2014'!$AV:$AV),IF(ISNUMBER($AB117),$AB117,$AC117)))</f>
        <v>1</v>
      </c>
      <c r="AK117" t="str">
        <f>IF(K117=30,IF($M117="ATP",MATCH($N117&amp;"The Final",'ATP2014'!$BA:$BA,0),MATCH($N117&amp;"The Final",'WTA2014'!$AW:$AW,0)),"N/A")</f>
        <v>N/A</v>
      </c>
      <c r="AL117" t="str">
        <f>IF(K117=30,INDEX(IF(M117="ATP",'ATP2014'!AQ:AQ,'WTA2014'!AM:AM),AK117),"N/A")</f>
        <v>N/A</v>
      </c>
      <c r="AM117" t="str">
        <f t="shared" si="45"/>
        <v>Loss</v>
      </c>
      <c r="AN117" s="34">
        <f t="shared" si="52"/>
        <v>2</v>
      </c>
      <c r="AO117" s="35">
        <f t="shared" si="63"/>
        <v>0.72727272727272729</v>
      </c>
      <c r="AP117" s="33">
        <f t="shared" si="53"/>
        <v>-1</v>
      </c>
      <c r="AQ117" s="33">
        <f t="shared" si="58"/>
        <v>89.011111111111077</v>
      </c>
      <c r="AR117" s="1" t="str">
        <f t="shared" si="54"/>
        <v>AUG2014</v>
      </c>
    </row>
    <row r="118" spans="1:44" x14ac:dyDescent="0.25">
      <c r="A118" s="29">
        <v>41853</v>
      </c>
      <c r="B118" s="2" t="s">
        <v>262</v>
      </c>
      <c r="C118" s="24" t="s">
        <v>215</v>
      </c>
      <c r="D118" s="2" t="s">
        <v>263</v>
      </c>
      <c r="E118" s="4" t="s">
        <v>65</v>
      </c>
      <c r="F118" t="str">
        <f t="shared" si="59"/>
        <v>Raonic v Young</v>
      </c>
      <c r="G118" t="str">
        <f t="shared" si="47"/>
        <v>ATP Washington</v>
      </c>
      <c r="H118" t="str">
        <f t="shared" si="48"/>
        <v>Raonic 2-0 (Set Betting)</v>
      </c>
      <c r="I118">
        <f t="shared" si="49"/>
        <v>12</v>
      </c>
      <c r="J118" t="str">
        <f t="shared" si="50"/>
        <v>Set Betting</v>
      </c>
      <c r="K118">
        <f>VLOOKUP(J118,Mapping!$A$5:$B$18,2,0)</f>
        <v>2</v>
      </c>
      <c r="L118" t="str">
        <f t="shared" si="36"/>
        <v>NO</v>
      </c>
      <c r="M118" t="str">
        <f t="shared" si="37"/>
        <v>ATP</v>
      </c>
      <c r="N118" t="str">
        <f t="shared" si="51"/>
        <v>Washington</v>
      </c>
      <c r="O118">
        <f t="shared" si="60"/>
        <v>7</v>
      </c>
      <c r="P118">
        <f t="shared" si="61"/>
        <v>7</v>
      </c>
      <c r="Q118">
        <f t="shared" si="62"/>
        <v>7</v>
      </c>
      <c r="R118" t="str">
        <f t="shared" si="38"/>
        <v>Raonic</v>
      </c>
      <c r="S118" t="str">
        <f t="shared" si="39"/>
        <v>Young</v>
      </c>
      <c r="T118">
        <f t="shared" si="55"/>
        <v>7</v>
      </c>
      <c r="U118">
        <f t="shared" si="40"/>
        <v>7</v>
      </c>
      <c r="V118">
        <f t="shared" si="56"/>
        <v>12</v>
      </c>
      <c r="W118" t="str">
        <f t="shared" si="41"/>
        <v>Raonic</v>
      </c>
      <c r="X118">
        <f t="shared" si="42"/>
        <v>2</v>
      </c>
      <c r="Y118" t="str">
        <f t="shared" si="43"/>
        <v>N/A</v>
      </c>
      <c r="Z118" t="str">
        <f t="shared" si="44"/>
        <v>N/A</v>
      </c>
      <c r="AA118" t="str">
        <f t="shared" si="57"/>
        <v>WashingtonRaonicYoung</v>
      </c>
      <c r="AB118">
        <f>IF($M118="ATP",MATCH($AA118,'ATP2014'!$AS:$AS,0),MATCH($AA118,'WTA2014'!$AO:$AO,0))</f>
        <v>1912</v>
      </c>
      <c r="AC118" t="e">
        <f>IF($M118="ATP",MATCH($AA118,'ATP2014'!AT:AT,0),MATCH($AA118,'WTA2014'!$AP:$AP,0))</f>
        <v>#N/A</v>
      </c>
      <c r="AD118" t="str">
        <f>INDEX(IF(M118="ATP",'ATP2014'!AQ:AQ,'WTA2014'!AM:AM),IF(ISNUMBER(AB118),AB118,AC118))</f>
        <v>Raonic</v>
      </c>
      <c r="AE118">
        <f>INDEX(IF($M118="ATP",'ATP2014'!$AU:$AU,'WTA2014'!$AQ:$AQ),IF(ISNUMBER($AB118),$AB118,$AC118))</f>
        <v>2</v>
      </c>
      <c r="AF118">
        <f>INDEX(IF($M118="ATP",'ATP2014'!$AV:$AV,'WTA2014'!$AR:$AR),IF(ISNUMBER($AB118),$AB118,$AC118))</f>
        <v>4</v>
      </c>
      <c r="AG118">
        <f>INDEX(IF($M118="ATP",'ATP2014'!$AW:$AW,'WTA2014'!$AS:$AS),IF(ISNUMBER($AB118),$AB118,$AC118))</f>
        <v>22</v>
      </c>
      <c r="AH118" t="b">
        <f>INDEX(IF($M118="ATP",'ATP2014'!$AX:$AX,'WTA2014'!$AT:$AT),IF(ISNUMBER($AB118),$AB118,$AC118))</f>
        <v>0</v>
      </c>
      <c r="AI118" t="str">
        <f>INDEX(IF($M118="ATP",'ATP2014'!$AY:$AY,'WTA2014'!$AU:$AU),IF(ISNUMBER($AB118),$AB118,$AC118))</f>
        <v>Raonic</v>
      </c>
      <c r="AJ118" t="b">
        <f>IF(W118=AD118,TRUE,INDEX(IF($M118="ATP",'ATP2014'!$AZ:$AZ,'WTA2014'!$AV:$AV),IF(ISNUMBER($AB118),$AB118,$AC118)))</f>
        <v>1</v>
      </c>
      <c r="AK118" t="str">
        <f>IF(K118=30,IF($M118="ATP",MATCH($N118&amp;"The Final",'ATP2014'!$BA:$BA,0),MATCH($N118&amp;"The Final",'WTA2014'!$AW:$AW,0)),"N/A")</f>
        <v>N/A</v>
      </c>
      <c r="AL118" t="str">
        <f>IF(K118=30,INDEX(IF(M118="ATP",'ATP2014'!AQ:AQ,'WTA2014'!AM:AM),AK118),"N/A")</f>
        <v>N/A</v>
      </c>
      <c r="AM118" t="str">
        <f t="shared" si="45"/>
        <v>Win</v>
      </c>
      <c r="AN118" s="34">
        <f t="shared" si="52"/>
        <v>2</v>
      </c>
      <c r="AO118" s="35">
        <f t="shared" si="63"/>
        <v>0.44444444444444442</v>
      </c>
      <c r="AP118" s="33">
        <f t="shared" si="53"/>
        <v>0.44444444444444442</v>
      </c>
      <c r="AQ118" s="33">
        <f t="shared" si="58"/>
        <v>89.45555555555552</v>
      </c>
      <c r="AR118" s="1" t="str">
        <f t="shared" si="54"/>
        <v>AUG2014</v>
      </c>
    </row>
    <row r="119" spans="1:44" x14ac:dyDescent="0.25">
      <c r="A119" s="29">
        <v>41853</v>
      </c>
      <c r="B119" s="2" t="s">
        <v>264</v>
      </c>
      <c r="C119" s="24" t="s">
        <v>215</v>
      </c>
      <c r="D119" s="2" t="s">
        <v>265</v>
      </c>
      <c r="E119" s="4" t="s">
        <v>183</v>
      </c>
      <c r="F119" t="str">
        <f t="shared" si="59"/>
        <v>Gasquet v Pospisil</v>
      </c>
      <c r="G119" t="str">
        <f t="shared" si="47"/>
        <v>ATP Washington</v>
      </c>
      <c r="H119" t="str">
        <f t="shared" si="48"/>
        <v>Gasquet (Match Winner)</v>
      </c>
      <c r="I119">
        <f t="shared" si="49"/>
        <v>9</v>
      </c>
      <c r="J119" t="str">
        <f t="shared" si="50"/>
        <v>Match Winner</v>
      </c>
      <c r="K119">
        <f>VLOOKUP(J119,Mapping!$A$5:$B$18,2,0)</f>
        <v>1</v>
      </c>
      <c r="L119" t="str">
        <f t="shared" si="36"/>
        <v>NO</v>
      </c>
      <c r="M119" t="str">
        <f t="shared" si="37"/>
        <v>ATP</v>
      </c>
      <c r="N119" t="str">
        <f t="shared" si="51"/>
        <v>Washington</v>
      </c>
      <c r="O119">
        <f t="shared" si="60"/>
        <v>8</v>
      </c>
      <c r="P119">
        <f t="shared" si="61"/>
        <v>8</v>
      </c>
      <c r="Q119">
        <f t="shared" si="62"/>
        <v>8</v>
      </c>
      <c r="R119" t="str">
        <f t="shared" si="38"/>
        <v>Gasquet</v>
      </c>
      <c r="S119" t="str">
        <f t="shared" si="39"/>
        <v>Pospisil</v>
      </c>
      <c r="T119">
        <f t="shared" si="55"/>
        <v>8</v>
      </c>
      <c r="U119">
        <f t="shared" si="40"/>
        <v>8</v>
      </c>
      <c r="V119">
        <f t="shared" si="56"/>
        <v>9</v>
      </c>
      <c r="W119" t="str">
        <f t="shared" si="41"/>
        <v>Gasquet</v>
      </c>
      <c r="X119" t="str">
        <f t="shared" si="42"/>
        <v>N/A</v>
      </c>
      <c r="Y119" t="str">
        <f t="shared" si="43"/>
        <v>N/A</v>
      </c>
      <c r="Z119" t="str">
        <f t="shared" si="44"/>
        <v>N/A</v>
      </c>
      <c r="AA119" t="str">
        <f t="shared" si="57"/>
        <v>WashingtonGasquetPospisil</v>
      </c>
      <c r="AB119" t="e">
        <f>IF($M119="ATP",MATCH($AA119,'ATP2014'!$AS:$AS,0),MATCH($AA119,'WTA2014'!$AO:$AO,0))</f>
        <v>#N/A</v>
      </c>
      <c r="AC119">
        <f>IF($M119="ATP",MATCH($AA119,'ATP2014'!AT:AT,0),MATCH($AA119,'WTA2014'!$AP:$AP,0))</f>
        <v>1913</v>
      </c>
      <c r="AD119" t="str">
        <f>INDEX(IF(M119="ATP",'ATP2014'!AQ:AQ,'WTA2014'!AM:AM),IF(ISNUMBER(AB119),AB119,AC119))</f>
        <v>Pospisil</v>
      </c>
      <c r="AE119">
        <f>INDEX(IF($M119="ATP",'ATP2014'!$AU:$AU,'WTA2014'!$AQ:$AQ),IF(ISNUMBER($AB119),$AB119,$AC119))</f>
        <v>1</v>
      </c>
      <c r="AF119">
        <f>INDEX(IF($M119="ATP",'ATP2014'!$AV:$AV,'WTA2014'!$AR:$AR),IF(ISNUMBER($AB119),$AB119,$AC119))</f>
        <v>4</v>
      </c>
      <c r="AG119">
        <f>INDEX(IF($M119="ATP",'ATP2014'!$AW:$AW,'WTA2014'!$AS:$AS),IF(ISNUMBER($AB119),$AB119,$AC119))</f>
        <v>34</v>
      </c>
      <c r="AH119" t="b">
        <f>INDEX(IF($M119="ATP",'ATP2014'!$AX:$AX,'WTA2014'!$AT:$AT),IF(ISNUMBER($AB119),$AB119,$AC119))</f>
        <v>1</v>
      </c>
      <c r="AI119" t="str">
        <f>INDEX(IF($M119="ATP",'ATP2014'!$AY:$AY,'WTA2014'!$AU:$AU),IF(ISNUMBER($AB119),$AB119,$AC119))</f>
        <v>Gasquet</v>
      </c>
      <c r="AJ119" t="b">
        <f>IF(W119=AD119,TRUE,INDEX(IF($M119="ATP",'ATP2014'!$AZ:$AZ,'WTA2014'!$AV:$AV),IF(ISNUMBER($AB119),$AB119,$AC119)))</f>
        <v>1</v>
      </c>
      <c r="AK119" t="str">
        <f>IF(K119=30,IF($M119="ATP",MATCH($N119&amp;"The Final",'ATP2014'!$BA:$BA,0),MATCH($N119&amp;"The Final",'WTA2014'!$AW:$AW,0)),"N/A")</f>
        <v>N/A</v>
      </c>
      <c r="AL119" t="str">
        <f>IF(K119=30,INDEX(IF(M119="ATP",'ATP2014'!AQ:AQ,'WTA2014'!AM:AM),AK119),"N/A")</f>
        <v>N/A</v>
      </c>
      <c r="AM119" t="str">
        <f t="shared" si="45"/>
        <v>Loss</v>
      </c>
      <c r="AN119" s="34">
        <f t="shared" si="52"/>
        <v>2</v>
      </c>
      <c r="AO119" s="35">
        <f t="shared" si="63"/>
        <v>0.36363636363636365</v>
      </c>
      <c r="AP119" s="33">
        <f t="shared" si="53"/>
        <v>-1</v>
      </c>
      <c r="AQ119" s="33">
        <f t="shared" si="58"/>
        <v>88.45555555555552</v>
      </c>
      <c r="AR119" s="1" t="str">
        <f t="shared" si="54"/>
        <v>AUG2014</v>
      </c>
    </row>
    <row r="120" spans="1:44" x14ac:dyDescent="0.25">
      <c r="C120"/>
      <c r="E120" s="3"/>
      <c r="F120" s="3"/>
      <c r="G120" s="3"/>
      <c r="H120" s="3"/>
      <c r="I120" s="3"/>
      <c r="AP120" s="33"/>
    </row>
    <row r="121" spans="1:44" x14ac:dyDescent="0.25">
      <c r="A121" s="1"/>
      <c r="B121" s="2"/>
      <c r="D121" s="2"/>
      <c r="E121" s="4"/>
      <c r="F121" s="4"/>
      <c r="G121" s="4"/>
    </row>
    <row r="122" spans="1:44" x14ac:dyDescent="0.25">
      <c r="E122" s="3"/>
      <c r="F122" s="3"/>
      <c r="G122" s="3"/>
      <c r="H122" s="3"/>
      <c r="I122" s="3"/>
    </row>
    <row r="123" spans="1:44" x14ac:dyDescent="0.25">
      <c r="E123" s="3"/>
      <c r="F123" s="3"/>
      <c r="G123" s="3"/>
      <c r="H123" s="3"/>
      <c r="I123" s="3"/>
    </row>
    <row r="124" spans="1:44" x14ac:dyDescent="0.25">
      <c r="E124" s="3"/>
      <c r="F124" s="3"/>
      <c r="G124" s="3"/>
      <c r="H124" s="3"/>
      <c r="I124" s="3"/>
    </row>
    <row r="125" spans="1:44" x14ac:dyDescent="0.25">
      <c r="E125" s="3"/>
      <c r="F125" s="3"/>
      <c r="G125" s="3"/>
      <c r="H125" s="3"/>
      <c r="I125" s="3"/>
    </row>
    <row r="126" spans="1:44" x14ac:dyDescent="0.25">
      <c r="E126" s="3"/>
      <c r="F126" s="3"/>
      <c r="G126" s="3"/>
      <c r="H126" s="3"/>
      <c r="I126" s="3"/>
    </row>
    <row r="127" spans="1:44" x14ac:dyDescent="0.25">
      <c r="E127" s="3"/>
      <c r="F127" s="3"/>
      <c r="G127" s="3"/>
      <c r="H127" s="3"/>
      <c r="I127" s="3"/>
    </row>
    <row r="128" spans="1:44" x14ac:dyDescent="0.25">
      <c r="E128" s="3"/>
      <c r="F128" s="3"/>
      <c r="G128" s="3"/>
      <c r="H128" s="3"/>
      <c r="I128" s="3"/>
    </row>
    <row r="129" spans="5:9" x14ac:dyDescent="0.25">
      <c r="E129" s="3"/>
      <c r="F129" s="3"/>
      <c r="G129" s="3"/>
      <c r="H129" s="3"/>
      <c r="I129" s="3"/>
    </row>
    <row r="130" spans="5:9" x14ac:dyDescent="0.25">
      <c r="E130" s="3"/>
      <c r="F130" s="3"/>
      <c r="G130" s="3"/>
      <c r="H130" s="3"/>
      <c r="I130" s="3"/>
    </row>
    <row r="131" spans="5:9" x14ac:dyDescent="0.25">
      <c r="E131" s="3"/>
      <c r="F131" s="3"/>
      <c r="G131" s="3"/>
      <c r="H131" s="3"/>
      <c r="I131" s="3"/>
    </row>
    <row r="132" spans="5:9" x14ac:dyDescent="0.25">
      <c r="E132" s="3"/>
      <c r="F132" s="3"/>
      <c r="G132" s="3"/>
      <c r="H132" s="3"/>
      <c r="I132" s="3"/>
    </row>
    <row r="133" spans="5:9" x14ac:dyDescent="0.25">
      <c r="E133" s="3"/>
      <c r="F133" s="3"/>
      <c r="G133" s="3"/>
      <c r="H133" s="3"/>
      <c r="I133" s="3"/>
    </row>
    <row r="134" spans="5:9" x14ac:dyDescent="0.25">
      <c r="E134" s="3"/>
      <c r="F134" s="3"/>
      <c r="G134" s="3"/>
      <c r="H134" s="3"/>
      <c r="I134" s="3"/>
    </row>
    <row r="135" spans="5:9" x14ac:dyDescent="0.25">
      <c r="E135" s="3"/>
      <c r="F135" s="3"/>
      <c r="G135" s="3"/>
      <c r="H135" s="3"/>
      <c r="I135" s="3"/>
    </row>
    <row r="136" spans="5:9" x14ac:dyDescent="0.25">
      <c r="E136" s="3"/>
      <c r="F136" s="3"/>
      <c r="G136" s="3"/>
      <c r="H136" s="3"/>
      <c r="I136" s="3"/>
    </row>
    <row r="137" spans="5:9" x14ac:dyDescent="0.25">
      <c r="E137" s="3"/>
      <c r="F137" s="3"/>
      <c r="G137" s="3"/>
      <c r="H137" s="3"/>
      <c r="I137" s="3"/>
    </row>
    <row r="138" spans="5:9" x14ac:dyDescent="0.25">
      <c r="E138" s="3"/>
      <c r="F138" s="3"/>
      <c r="G138" s="3"/>
      <c r="H138" s="3"/>
      <c r="I138" s="3"/>
    </row>
    <row r="139" spans="5:9" x14ac:dyDescent="0.25">
      <c r="E139" s="3"/>
      <c r="F139" s="3"/>
      <c r="G139" s="3"/>
      <c r="H139" s="3"/>
      <c r="I139" s="3"/>
    </row>
    <row r="140" spans="5:9" x14ac:dyDescent="0.25">
      <c r="E140" s="3"/>
      <c r="F140" s="3"/>
      <c r="G140" s="3"/>
      <c r="H140" s="3"/>
      <c r="I140" s="3"/>
    </row>
    <row r="141" spans="5:9" x14ac:dyDescent="0.25">
      <c r="E141" s="3"/>
      <c r="F141" s="3"/>
      <c r="G141" s="3"/>
      <c r="H141" s="3"/>
      <c r="I141" s="3"/>
    </row>
    <row r="142" spans="5:9" x14ac:dyDescent="0.25">
      <c r="E142" s="3"/>
      <c r="F142" s="3"/>
      <c r="G142" s="3"/>
      <c r="H142" s="3"/>
      <c r="I142" s="3"/>
    </row>
    <row r="143" spans="5:9" x14ac:dyDescent="0.25">
      <c r="E143" s="3"/>
      <c r="F143" s="3"/>
      <c r="G143" s="3"/>
      <c r="H143" s="3"/>
      <c r="I143" s="3"/>
    </row>
    <row r="144" spans="5:9" x14ac:dyDescent="0.25">
      <c r="E144" s="3"/>
      <c r="F144" s="3"/>
      <c r="G144" s="3"/>
      <c r="H144" s="3"/>
      <c r="I144" s="3"/>
    </row>
    <row r="145" spans="5:9" x14ac:dyDescent="0.25">
      <c r="E145" s="3"/>
      <c r="F145" s="3"/>
      <c r="G145" s="3"/>
      <c r="H145" s="3"/>
      <c r="I145" s="3"/>
    </row>
    <row r="146" spans="5:9" x14ac:dyDescent="0.25">
      <c r="E146" s="3"/>
      <c r="F146" s="3"/>
      <c r="G146" s="3"/>
      <c r="H146" s="3"/>
      <c r="I146" s="3"/>
    </row>
    <row r="147" spans="5:9" x14ac:dyDescent="0.25">
      <c r="E147" s="3"/>
      <c r="F147" s="3"/>
      <c r="G147" s="3"/>
      <c r="H147" s="3"/>
      <c r="I147" s="3"/>
    </row>
    <row r="148" spans="5:9" x14ac:dyDescent="0.25">
      <c r="E148" s="3"/>
      <c r="F148" s="3"/>
      <c r="G148" s="3"/>
      <c r="H148" s="3"/>
      <c r="I148" s="3"/>
    </row>
    <row r="149" spans="5:9" x14ac:dyDescent="0.25">
      <c r="E149" s="3"/>
      <c r="F149" s="3"/>
      <c r="G149" s="3"/>
      <c r="H149" s="3"/>
      <c r="I149" s="3"/>
    </row>
    <row r="150" spans="5:9" x14ac:dyDescent="0.25">
      <c r="E150" s="3"/>
      <c r="F150" s="3"/>
      <c r="G150" s="3"/>
      <c r="H150" s="3"/>
      <c r="I150" s="3"/>
    </row>
    <row r="151" spans="5:9" x14ac:dyDescent="0.25">
      <c r="E151" s="3"/>
      <c r="F151" s="3"/>
      <c r="G151" s="3"/>
      <c r="H151" s="3"/>
      <c r="I151" s="3"/>
    </row>
    <row r="152" spans="5:9" x14ac:dyDescent="0.25">
      <c r="E152" s="3"/>
      <c r="F152" s="3"/>
      <c r="G152" s="3"/>
      <c r="H152" s="3"/>
      <c r="I152" s="3"/>
    </row>
    <row r="153" spans="5:9" x14ac:dyDescent="0.25">
      <c r="E153" s="3"/>
      <c r="F153" s="3"/>
      <c r="G153" s="3"/>
      <c r="H153" s="3"/>
      <c r="I153" s="3"/>
    </row>
    <row r="154" spans="5:9" x14ac:dyDescent="0.25">
      <c r="E154" s="3"/>
      <c r="F154" s="3"/>
      <c r="G154" s="3"/>
      <c r="H154" s="3"/>
      <c r="I154" s="3"/>
    </row>
    <row r="155" spans="5:9" x14ac:dyDescent="0.25">
      <c r="E155" s="3"/>
      <c r="F155" s="3"/>
      <c r="G155" s="3"/>
      <c r="H155" s="3"/>
      <c r="I155" s="3"/>
    </row>
    <row r="156" spans="5:9" x14ac:dyDescent="0.25">
      <c r="E156" s="3"/>
      <c r="F156" s="3"/>
      <c r="G156" s="3"/>
      <c r="H156" s="3"/>
      <c r="I156" s="3"/>
    </row>
    <row r="157" spans="5:9" x14ac:dyDescent="0.25">
      <c r="E157" s="3"/>
      <c r="F157" s="3"/>
      <c r="G157" s="3"/>
      <c r="H157" s="3"/>
      <c r="I157" s="3"/>
    </row>
    <row r="158" spans="5:9" x14ac:dyDescent="0.25">
      <c r="E158" s="3"/>
      <c r="F158" s="3"/>
      <c r="G158" s="3"/>
      <c r="H158" s="3"/>
      <c r="I158" s="3"/>
    </row>
    <row r="159" spans="5:9" x14ac:dyDescent="0.25">
      <c r="E159" s="3"/>
      <c r="F159" s="3"/>
      <c r="G159" s="3"/>
      <c r="H159" s="3"/>
      <c r="I159" s="3"/>
    </row>
    <row r="160" spans="5:9" x14ac:dyDescent="0.25">
      <c r="E160" s="3"/>
      <c r="F160" s="3"/>
      <c r="G160" s="3"/>
      <c r="H160" s="3"/>
      <c r="I160" s="3"/>
    </row>
    <row r="161" spans="5:9" x14ac:dyDescent="0.25">
      <c r="E161" s="3"/>
      <c r="F161" s="3"/>
      <c r="G161" s="3"/>
      <c r="H161" s="3"/>
      <c r="I161" s="3"/>
    </row>
    <row r="162" spans="5:9" x14ac:dyDescent="0.25">
      <c r="E162" s="3"/>
      <c r="F162" s="3"/>
      <c r="G162" s="3"/>
      <c r="H162" s="3"/>
      <c r="I162" s="3"/>
    </row>
    <row r="163" spans="5:9" x14ac:dyDescent="0.25">
      <c r="E163" s="3"/>
      <c r="F163" s="3"/>
      <c r="G163" s="3"/>
      <c r="H163" s="3"/>
      <c r="I163" s="3"/>
    </row>
    <row r="164" spans="5:9" x14ac:dyDescent="0.25">
      <c r="E164" s="3"/>
      <c r="F164" s="3"/>
      <c r="G164" s="3"/>
      <c r="H164" s="3"/>
      <c r="I164" s="3"/>
    </row>
    <row r="165" spans="5:9" x14ac:dyDescent="0.25">
      <c r="E165" s="3"/>
      <c r="F165" s="3"/>
      <c r="G165" s="3"/>
      <c r="H165" s="3"/>
      <c r="I165" s="3"/>
    </row>
    <row r="166" spans="5:9" x14ac:dyDescent="0.25">
      <c r="E166" s="3"/>
      <c r="F166" s="3"/>
      <c r="G166" s="3"/>
      <c r="H166" s="3"/>
      <c r="I166" s="3"/>
    </row>
    <row r="167" spans="5:9" x14ac:dyDescent="0.25">
      <c r="E167" s="3"/>
      <c r="F167" s="3"/>
      <c r="G167" s="3"/>
      <c r="H167" s="3"/>
      <c r="I167" s="3"/>
    </row>
    <row r="168" spans="5:9" x14ac:dyDescent="0.25">
      <c r="E168" s="3"/>
      <c r="F168" s="3"/>
      <c r="G168" s="3"/>
      <c r="H168" s="3"/>
      <c r="I168" s="3"/>
    </row>
    <row r="169" spans="5:9" x14ac:dyDescent="0.25">
      <c r="E169" s="3"/>
      <c r="F169" s="3"/>
      <c r="G169" s="3"/>
      <c r="H169" s="3"/>
      <c r="I169" s="3"/>
    </row>
    <row r="170" spans="5:9" x14ac:dyDescent="0.25">
      <c r="E170" s="3"/>
      <c r="F170" s="3"/>
      <c r="G170" s="3"/>
      <c r="H170" s="3"/>
      <c r="I170" s="3"/>
    </row>
    <row r="171" spans="5:9" x14ac:dyDescent="0.25">
      <c r="E171" s="3"/>
      <c r="F171" s="3"/>
      <c r="G171" s="3"/>
      <c r="H171" s="3"/>
      <c r="I171" s="3"/>
    </row>
    <row r="172" spans="5:9" x14ac:dyDescent="0.25">
      <c r="E172" s="3"/>
      <c r="F172" s="3"/>
      <c r="G172" s="3"/>
      <c r="H172" s="3"/>
      <c r="I172" s="3"/>
    </row>
    <row r="173" spans="5:9" x14ac:dyDescent="0.25">
      <c r="E173" s="3"/>
      <c r="F173" s="3"/>
      <c r="G173" s="3"/>
      <c r="H173" s="3"/>
      <c r="I173" s="3"/>
    </row>
    <row r="174" spans="5:9" x14ac:dyDescent="0.25">
      <c r="E174" s="3"/>
      <c r="F174" s="3"/>
      <c r="G174" s="3"/>
      <c r="H174" s="3"/>
      <c r="I174" s="3"/>
    </row>
    <row r="175" spans="5:9" x14ac:dyDescent="0.25">
      <c r="E175" s="3"/>
      <c r="F175" s="3"/>
      <c r="G175" s="3"/>
      <c r="H175" s="3"/>
      <c r="I175" s="3"/>
    </row>
    <row r="176" spans="5:9" x14ac:dyDescent="0.25">
      <c r="E176" s="3"/>
      <c r="F176" s="3"/>
      <c r="G176" s="3"/>
      <c r="H176" s="3"/>
      <c r="I176" s="3"/>
    </row>
    <row r="177" spans="5:9" x14ac:dyDescent="0.25">
      <c r="E177" s="3"/>
      <c r="F177" s="3"/>
      <c r="G177" s="3"/>
      <c r="H177" s="3"/>
      <c r="I177" s="3"/>
    </row>
    <row r="178" spans="5:9" x14ac:dyDescent="0.25">
      <c r="E178" s="3"/>
      <c r="F178" s="3"/>
      <c r="G178" s="3"/>
      <c r="H178" s="3"/>
      <c r="I178" s="3"/>
    </row>
    <row r="179" spans="5:9" x14ac:dyDescent="0.25">
      <c r="E179" s="3"/>
      <c r="F179" s="3"/>
      <c r="G179" s="3"/>
      <c r="H179" s="3"/>
      <c r="I179" s="3"/>
    </row>
    <row r="180" spans="5:9" x14ac:dyDescent="0.25">
      <c r="E180" s="3"/>
      <c r="F180" s="3"/>
      <c r="G180" s="3"/>
      <c r="H180" s="3"/>
      <c r="I180" s="3"/>
    </row>
    <row r="181" spans="5:9" x14ac:dyDescent="0.25">
      <c r="E181" s="3"/>
      <c r="F181" s="3"/>
      <c r="G181" s="3"/>
      <c r="H181" s="3"/>
      <c r="I181" s="3"/>
    </row>
    <row r="182" spans="5:9" x14ac:dyDescent="0.25">
      <c r="E182" s="3"/>
      <c r="F182" s="3"/>
      <c r="G182" s="3"/>
      <c r="H182" s="3"/>
      <c r="I182" s="3"/>
    </row>
    <row r="183" spans="5:9" x14ac:dyDescent="0.25">
      <c r="E183" s="3"/>
      <c r="F183" s="3"/>
      <c r="G183" s="3"/>
      <c r="H183" s="3"/>
      <c r="I183" s="3"/>
    </row>
    <row r="184" spans="5:9" x14ac:dyDescent="0.25">
      <c r="E184" s="3"/>
      <c r="F184" s="3"/>
      <c r="G184" s="3"/>
      <c r="H184" s="3"/>
      <c r="I184" s="3"/>
    </row>
    <row r="185" spans="5:9" x14ac:dyDescent="0.25">
      <c r="E185" s="3"/>
      <c r="F185" s="3"/>
      <c r="G185" s="3"/>
      <c r="H185" s="3"/>
      <c r="I185" s="3"/>
    </row>
    <row r="186" spans="5:9" x14ac:dyDescent="0.25">
      <c r="E186" s="3"/>
      <c r="F186" s="3"/>
      <c r="G186" s="3"/>
      <c r="H186" s="3"/>
      <c r="I186" s="3"/>
    </row>
    <row r="187" spans="5:9" x14ac:dyDescent="0.25">
      <c r="E187" s="3"/>
      <c r="F187" s="3"/>
      <c r="G187" s="3"/>
      <c r="H187" s="3"/>
      <c r="I187" s="3"/>
    </row>
    <row r="188" spans="5:9" x14ac:dyDescent="0.25">
      <c r="E188" s="3"/>
      <c r="F188" s="3"/>
      <c r="G188" s="3"/>
      <c r="H188" s="3"/>
      <c r="I188" s="3"/>
    </row>
    <row r="189" spans="5:9" x14ac:dyDescent="0.25">
      <c r="E189" s="3"/>
      <c r="F189" s="3"/>
      <c r="G189" s="3"/>
      <c r="H189" s="3"/>
      <c r="I189" s="3"/>
    </row>
    <row r="190" spans="5:9" x14ac:dyDescent="0.25">
      <c r="E190" s="3"/>
      <c r="F190" s="3"/>
      <c r="G190" s="3"/>
      <c r="H190" s="3"/>
      <c r="I190" s="3"/>
    </row>
    <row r="191" spans="5:9" x14ac:dyDescent="0.25">
      <c r="E191" s="3"/>
      <c r="F191" s="3"/>
      <c r="G191" s="3"/>
      <c r="H191" s="3"/>
      <c r="I191" s="3"/>
    </row>
    <row r="192" spans="5:9" x14ac:dyDescent="0.25">
      <c r="E192" s="3"/>
      <c r="F192" s="3"/>
      <c r="G192" s="3"/>
      <c r="H192" s="3"/>
      <c r="I192" s="3"/>
    </row>
    <row r="193" spans="5:9" x14ac:dyDescent="0.25">
      <c r="E193" s="3"/>
      <c r="F193" s="3"/>
      <c r="G193" s="3"/>
      <c r="H193" s="3"/>
      <c r="I193" s="3"/>
    </row>
    <row r="194" spans="5:9" x14ac:dyDescent="0.25">
      <c r="E194" s="3"/>
      <c r="F194" s="3"/>
      <c r="G194" s="3"/>
      <c r="H194" s="3"/>
      <c r="I194" s="3"/>
    </row>
    <row r="195" spans="5:9" x14ac:dyDescent="0.25">
      <c r="E195" s="3"/>
      <c r="F195" s="3"/>
      <c r="G195" s="3"/>
      <c r="H195" s="3"/>
      <c r="I195" s="3"/>
    </row>
    <row r="196" spans="5:9" x14ac:dyDescent="0.25">
      <c r="E196" s="3"/>
      <c r="F196" s="3"/>
      <c r="G196" s="3"/>
      <c r="H196" s="3"/>
      <c r="I196" s="3"/>
    </row>
    <row r="197" spans="5:9" x14ac:dyDescent="0.25">
      <c r="E197" s="3"/>
      <c r="F197" s="3"/>
      <c r="G197" s="3"/>
      <c r="H197" s="3"/>
      <c r="I197" s="3"/>
    </row>
    <row r="198" spans="5:9" x14ac:dyDescent="0.25">
      <c r="E198" s="3"/>
      <c r="F198" s="3"/>
      <c r="G198" s="3"/>
      <c r="H198" s="3"/>
      <c r="I198" s="3"/>
    </row>
    <row r="199" spans="5:9" x14ac:dyDescent="0.25">
      <c r="E199" s="3"/>
      <c r="F199" s="3"/>
      <c r="G199" s="3"/>
      <c r="H199" s="3"/>
      <c r="I199" s="3"/>
    </row>
    <row r="200" spans="5:9" x14ac:dyDescent="0.25">
      <c r="E200" s="3"/>
      <c r="F200" s="3"/>
      <c r="G200" s="3"/>
      <c r="H200" s="3"/>
      <c r="I200" s="3"/>
    </row>
    <row r="201" spans="5:9" x14ac:dyDescent="0.25">
      <c r="E201" s="3"/>
      <c r="F201" s="3"/>
      <c r="G201" s="3"/>
      <c r="H201" s="3"/>
      <c r="I201" s="3"/>
    </row>
    <row r="202" spans="5:9" x14ac:dyDescent="0.25">
      <c r="E202" s="3"/>
      <c r="F202" s="3"/>
      <c r="G202" s="3"/>
      <c r="H202" s="3"/>
      <c r="I202" s="3"/>
    </row>
    <row r="203" spans="5:9" x14ac:dyDescent="0.25">
      <c r="E203" s="3"/>
      <c r="F203" s="3"/>
      <c r="G203" s="3"/>
      <c r="H203" s="3"/>
      <c r="I203" s="3"/>
    </row>
    <row r="204" spans="5:9" x14ac:dyDescent="0.25">
      <c r="E204" s="3"/>
      <c r="F204" s="3"/>
      <c r="G204" s="3"/>
      <c r="H204" s="3"/>
      <c r="I204" s="3"/>
    </row>
    <row r="205" spans="5:9" x14ac:dyDescent="0.25">
      <c r="E205" s="3"/>
      <c r="F205" s="3"/>
      <c r="G205" s="3"/>
      <c r="H205" s="3"/>
      <c r="I205" s="3"/>
    </row>
    <row r="206" spans="5:9" x14ac:dyDescent="0.25">
      <c r="E206" s="3"/>
      <c r="F206" s="3"/>
      <c r="G206" s="3"/>
      <c r="H206" s="3"/>
      <c r="I206" s="3"/>
    </row>
    <row r="207" spans="5:9" x14ac:dyDescent="0.25">
      <c r="E207" s="3"/>
      <c r="F207" s="3"/>
      <c r="G207" s="3"/>
      <c r="H207" s="3"/>
      <c r="I207" s="3"/>
    </row>
    <row r="208" spans="5:9" x14ac:dyDescent="0.25">
      <c r="E208" s="3"/>
      <c r="F208" s="3"/>
      <c r="G208" s="3"/>
      <c r="H208" s="3"/>
      <c r="I208" s="3"/>
    </row>
    <row r="209" spans="5:9" x14ac:dyDescent="0.25">
      <c r="E209" s="3"/>
      <c r="F209" s="3"/>
      <c r="G209" s="3"/>
      <c r="H209" s="3"/>
      <c r="I209" s="3"/>
    </row>
    <row r="210" spans="5:9" x14ac:dyDescent="0.25">
      <c r="E210" s="3"/>
      <c r="F210" s="3"/>
      <c r="G210" s="3"/>
      <c r="H210" s="3"/>
      <c r="I210" s="3"/>
    </row>
    <row r="211" spans="5:9" x14ac:dyDescent="0.25">
      <c r="E211" s="3"/>
      <c r="F211" s="3"/>
      <c r="G211" s="3"/>
      <c r="H211" s="3"/>
      <c r="I211" s="3"/>
    </row>
    <row r="212" spans="5:9" x14ac:dyDescent="0.25">
      <c r="E212" s="3"/>
      <c r="F212" s="3"/>
      <c r="G212" s="3"/>
      <c r="H212" s="3"/>
      <c r="I212" s="3"/>
    </row>
    <row r="213" spans="5:9" x14ac:dyDescent="0.25">
      <c r="E213" s="3"/>
      <c r="F213" s="3"/>
      <c r="G213" s="3"/>
      <c r="H213" s="3"/>
      <c r="I213" s="3"/>
    </row>
    <row r="214" spans="5:9" x14ac:dyDescent="0.25">
      <c r="E214" s="3"/>
      <c r="F214" s="3"/>
      <c r="G214" s="3"/>
      <c r="H214" s="3"/>
      <c r="I214" s="3"/>
    </row>
    <row r="215" spans="5:9" x14ac:dyDescent="0.25">
      <c r="E215" s="3"/>
      <c r="F215" s="3"/>
      <c r="G215" s="3"/>
      <c r="H215" s="3"/>
      <c r="I215" s="3"/>
    </row>
    <row r="216" spans="5:9" x14ac:dyDescent="0.25">
      <c r="E216" s="3"/>
      <c r="F216" s="3"/>
      <c r="G216" s="3"/>
      <c r="H216" s="3"/>
      <c r="I216" s="3"/>
    </row>
    <row r="217" spans="5:9" x14ac:dyDescent="0.25">
      <c r="E217" s="3"/>
      <c r="F217" s="3"/>
      <c r="G217" s="3"/>
      <c r="H217" s="3"/>
      <c r="I217" s="3"/>
    </row>
    <row r="218" spans="5:9" x14ac:dyDescent="0.25">
      <c r="E218" s="3"/>
      <c r="F218" s="3"/>
      <c r="G218" s="3"/>
      <c r="H218" s="3"/>
      <c r="I218" s="3"/>
    </row>
    <row r="219" spans="5:9" x14ac:dyDescent="0.25">
      <c r="E219" s="3"/>
      <c r="F219" s="3"/>
      <c r="G219" s="3"/>
      <c r="H219" s="3"/>
      <c r="I219" s="3"/>
    </row>
    <row r="220" spans="5:9" x14ac:dyDescent="0.25">
      <c r="E220" s="3"/>
      <c r="F220" s="3"/>
      <c r="G220" s="3"/>
      <c r="H220" s="3"/>
      <c r="I220" s="3"/>
    </row>
    <row r="221" spans="5:9" x14ac:dyDescent="0.25">
      <c r="E221" s="3"/>
      <c r="F221" s="3"/>
      <c r="G221" s="3"/>
      <c r="H221" s="3"/>
      <c r="I221" s="3"/>
    </row>
    <row r="222" spans="5:9" x14ac:dyDescent="0.25">
      <c r="E222" s="3"/>
      <c r="F222" s="3"/>
      <c r="G222" s="3"/>
      <c r="H222" s="3"/>
      <c r="I222" s="3"/>
    </row>
    <row r="223" spans="5:9" x14ac:dyDescent="0.25">
      <c r="E223" s="3"/>
      <c r="F223" s="3"/>
      <c r="G223" s="3"/>
      <c r="H223" s="3"/>
      <c r="I223" s="3"/>
    </row>
    <row r="224" spans="5:9" x14ac:dyDescent="0.25">
      <c r="E224" s="3"/>
      <c r="F224" s="3"/>
      <c r="G224" s="3"/>
      <c r="H224" s="3"/>
      <c r="I224" s="3"/>
    </row>
    <row r="225" spans="5:9" x14ac:dyDescent="0.25">
      <c r="E225" s="3"/>
      <c r="F225" s="3"/>
      <c r="G225" s="3"/>
      <c r="H225" s="3"/>
      <c r="I225" s="3"/>
    </row>
    <row r="226" spans="5:9" x14ac:dyDescent="0.25">
      <c r="E226" s="3"/>
      <c r="F226" s="3"/>
      <c r="G226" s="3"/>
      <c r="H226" s="3"/>
      <c r="I226" s="3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</sheetData>
  <autoFilter ref="A1:BC119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914"/>
  <sheetViews>
    <sheetView topLeftCell="AG1" workbookViewId="0">
      <pane ySplit="1" topLeftCell="A2" activePane="bottomLeft" state="frozen"/>
      <selection pane="bottomLeft" activeCell="BA2" sqref="BA2"/>
    </sheetView>
  </sheetViews>
  <sheetFormatPr defaultRowHeight="15" x14ac:dyDescent="0.25"/>
  <cols>
    <col min="2" max="2" width="14.28515625" customWidth="1"/>
    <col min="3" max="3" width="16.140625" customWidth="1"/>
    <col min="4" max="4" width="11.7109375" customWidth="1"/>
    <col min="5" max="5" width="17.5703125" customWidth="1"/>
    <col min="8" max="8" width="12.7109375" bestFit="1" customWidth="1"/>
    <col min="10" max="10" width="19.5703125" customWidth="1"/>
    <col min="11" max="11" width="24" bestFit="1" customWidth="1"/>
    <col min="45" max="45" width="29.5703125" customWidth="1"/>
    <col min="46" max="46" width="40" bestFit="1" customWidth="1"/>
    <col min="52" max="52" width="12.42578125" customWidth="1"/>
  </cols>
  <sheetData>
    <row r="1" spans="1:53" x14ac:dyDescent="0.25">
      <c r="A1" s="5" t="s">
        <v>657</v>
      </c>
      <c r="B1" s="5" t="s">
        <v>267</v>
      </c>
      <c r="C1" s="5" t="s">
        <v>268</v>
      </c>
      <c r="D1" s="5" t="s">
        <v>269</v>
      </c>
      <c r="E1" s="6" t="s">
        <v>658</v>
      </c>
      <c r="F1" s="5" t="s">
        <v>271</v>
      </c>
      <c r="G1" s="5" t="s">
        <v>272</v>
      </c>
      <c r="H1" s="5" t="s">
        <v>273</v>
      </c>
      <c r="I1" s="7" t="s">
        <v>274</v>
      </c>
      <c r="J1" s="5" t="s">
        <v>275</v>
      </c>
      <c r="K1" s="5" t="s">
        <v>276</v>
      </c>
      <c r="L1" s="5" t="s">
        <v>277</v>
      </c>
      <c r="M1" s="5" t="s">
        <v>278</v>
      </c>
      <c r="N1" s="5" t="s">
        <v>279</v>
      </c>
      <c r="O1" s="5" t="s">
        <v>280</v>
      </c>
      <c r="P1" s="5" t="s">
        <v>281</v>
      </c>
      <c r="Q1" s="5" t="s">
        <v>282</v>
      </c>
      <c r="R1" s="5" t="s">
        <v>283</v>
      </c>
      <c r="S1" s="5" t="s">
        <v>284</v>
      </c>
      <c r="T1" s="5" t="s">
        <v>285</v>
      </c>
      <c r="U1" s="5" t="s">
        <v>286</v>
      </c>
      <c r="V1" s="5" t="s">
        <v>659</v>
      </c>
      <c r="W1" s="5" t="s">
        <v>660</v>
      </c>
      <c r="X1" s="5" t="s">
        <v>661</v>
      </c>
      <c r="Y1" s="5" t="s">
        <v>662</v>
      </c>
      <c r="Z1" s="5" t="s">
        <v>287</v>
      </c>
      <c r="AA1" s="5" t="s">
        <v>288</v>
      </c>
      <c r="AB1" s="5" t="s">
        <v>289</v>
      </c>
      <c r="AC1" s="5" t="s">
        <v>290</v>
      </c>
      <c r="AD1" s="5" t="s">
        <v>291</v>
      </c>
      <c r="AE1" s="5" t="s">
        <v>292</v>
      </c>
      <c r="AF1" s="5" t="s">
        <v>293</v>
      </c>
      <c r="AG1" s="5" t="s">
        <v>294</v>
      </c>
      <c r="AH1" s="5" t="s">
        <v>295</v>
      </c>
      <c r="AI1" s="5" t="s">
        <v>296</v>
      </c>
      <c r="AJ1" s="5" t="s">
        <v>297</v>
      </c>
      <c r="AK1" s="5" t="s">
        <v>298</v>
      </c>
      <c r="AL1" s="5" t="s">
        <v>299</v>
      </c>
      <c r="AM1" s="27" t="s">
        <v>300</v>
      </c>
      <c r="AN1" s="27" t="s">
        <v>301</v>
      </c>
      <c r="AO1" s="27" t="s">
        <v>302</v>
      </c>
      <c r="AP1" s="27" t="s">
        <v>303</v>
      </c>
      <c r="AQ1" s="27" t="s">
        <v>1021</v>
      </c>
      <c r="AR1" s="27" t="s">
        <v>1024</v>
      </c>
      <c r="AS1" s="27" t="s">
        <v>1030</v>
      </c>
      <c r="AT1" s="27" t="s">
        <v>1031</v>
      </c>
      <c r="AU1" s="27" t="s">
        <v>1043</v>
      </c>
      <c r="AV1" s="27" t="s">
        <v>1067</v>
      </c>
      <c r="AW1" s="27" t="s">
        <v>985</v>
      </c>
      <c r="AX1" s="27" t="s">
        <v>1071</v>
      </c>
      <c r="AY1" s="27" t="s">
        <v>1072</v>
      </c>
      <c r="AZ1" s="27" t="s">
        <v>1074</v>
      </c>
      <c r="BA1" s="27" t="s">
        <v>1075</v>
      </c>
    </row>
    <row r="2" spans="1:53" x14ac:dyDescent="0.25">
      <c r="A2">
        <v>1</v>
      </c>
      <c r="B2" s="8" t="s">
        <v>349</v>
      </c>
      <c r="C2" t="s">
        <v>350</v>
      </c>
      <c r="D2" s="1">
        <v>41638</v>
      </c>
      <c r="E2" t="s">
        <v>663</v>
      </c>
      <c r="F2" s="1" t="s">
        <v>307</v>
      </c>
      <c r="G2" s="1" t="s">
        <v>308</v>
      </c>
      <c r="H2" t="s">
        <v>309</v>
      </c>
      <c r="I2" s="9">
        <v>3</v>
      </c>
      <c r="J2" t="s">
        <v>664</v>
      </c>
      <c r="K2" t="s">
        <v>665</v>
      </c>
      <c r="L2">
        <v>61</v>
      </c>
      <c r="M2">
        <v>35</v>
      </c>
      <c r="N2">
        <v>774</v>
      </c>
      <c r="O2">
        <v>1160</v>
      </c>
      <c r="P2">
        <v>5</v>
      </c>
      <c r="Q2">
        <v>7</v>
      </c>
      <c r="R2">
        <v>6</v>
      </c>
      <c r="S2">
        <v>4</v>
      </c>
      <c r="T2">
        <v>7</v>
      </c>
      <c r="U2">
        <v>6</v>
      </c>
      <c r="Z2">
        <v>2</v>
      </c>
      <c r="AA2">
        <v>1</v>
      </c>
      <c r="AB2" t="s">
        <v>312</v>
      </c>
      <c r="AC2">
        <v>1.72</v>
      </c>
      <c r="AD2">
        <v>2</v>
      </c>
      <c r="AE2">
        <v>1.8</v>
      </c>
      <c r="AF2">
        <v>2</v>
      </c>
      <c r="AG2">
        <v>1.91</v>
      </c>
      <c r="AH2">
        <v>1.8</v>
      </c>
      <c r="AI2">
        <v>1.88</v>
      </c>
      <c r="AJ2">
        <v>2.0099999999999998</v>
      </c>
      <c r="AK2">
        <v>1.91</v>
      </c>
      <c r="AL2">
        <v>1.8</v>
      </c>
      <c r="AM2">
        <v>2</v>
      </c>
      <c r="AN2">
        <v>2.1</v>
      </c>
      <c r="AO2">
        <v>1.82</v>
      </c>
      <c r="AP2">
        <v>1.94</v>
      </c>
      <c r="AQ2" t="str">
        <f>LEFT(J2,FIND(" ",J2)-1)</f>
        <v>Matosevic</v>
      </c>
      <c r="AR2" t="str">
        <f>LEFT(K2,FIND(" ",K2)-1)</f>
        <v>Benneteau</v>
      </c>
      <c r="AS2" t="str">
        <f t="shared" ref="AS2" si="0">B2&amp;AQ2&amp;AR2</f>
        <v>BrisbaneMatosevicBenneteau</v>
      </c>
      <c r="AT2" t="str">
        <f t="shared" ref="AT2" si="1">B2&amp;AR2&amp;AQ2</f>
        <v>BrisbaneBenneteauMatosevic</v>
      </c>
      <c r="AU2">
        <f>Z2-AA2</f>
        <v>1</v>
      </c>
      <c r="AV2">
        <f>X2+V2+T2+R2+P2-Y2-W2-U2-S2-Q2</f>
        <v>1</v>
      </c>
      <c r="AW2">
        <f>X2+V2+T2+R2+P2+Y2+W2+U2+S2+Q2</f>
        <v>35</v>
      </c>
      <c r="AX2" t="b">
        <f>OR(P2+Q2=13,R2+S2=13,T2+U2=13,V2+W2=13,X2+Y2=13)</f>
        <v>1</v>
      </c>
      <c r="AY2" t="str">
        <f>IF(P2&gt;Q2,AQ2,AR2)</f>
        <v>Benneteau</v>
      </c>
      <c r="AZ2" t="b">
        <f>AA2&lt;&gt;0</f>
        <v>1</v>
      </c>
      <c r="BA2" t="str">
        <f>B2&amp;H2</f>
        <v>Brisbane1st Round</v>
      </c>
    </row>
    <row r="3" spans="1:53" x14ac:dyDescent="0.25">
      <c r="A3">
        <v>1</v>
      </c>
      <c r="B3" t="s">
        <v>349</v>
      </c>
      <c r="C3" t="s">
        <v>350</v>
      </c>
      <c r="D3" s="1">
        <v>41638</v>
      </c>
      <c r="E3" t="s">
        <v>663</v>
      </c>
      <c r="F3" s="1" t="s">
        <v>307</v>
      </c>
      <c r="G3" s="1" t="s">
        <v>308</v>
      </c>
      <c r="H3" t="s">
        <v>309</v>
      </c>
      <c r="I3" s="9">
        <v>3</v>
      </c>
      <c r="J3" t="s">
        <v>666</v>
      </c>
      <c r="K3" t="s">
        <v>667</v>
      </c>
      <c r="L3">
        <v>39</v>
      </c>
      <c r="M3">
        <v>136</v>
      </c>
      <c r="N3">
        <v>1090</v>
      </c>
      <c r="O3">
        <v>425</v>
      </c>
      <c r="P3">
        <v>6</v>
      </c>
      <c r="Q3">
        <v>2</v>
      </c>
      <c r="R3">
        <v>6</v>
      </c>
      <c r="S3">
        <v>3</v>
      </c>
      <c r="Z3">
        <v>2</v>
      </c>
      <c r="AA3">
        <v>0</v>
      </c>
      <c r="AB3" t="s">
        <v>312</v>
      </c>
      <c r="AC3">
        <v>1.28</v>
      </c>
      <c r="AD3">
        <v>3.5</v>
      </c>
      <c r="AE3">
        <v>1.33</v>
      </c>
      <c r="AF3">
        <v>3.2</v>
      </c>
      <c r="AG3">
        <v>1.33</v>
      </c>
      <c r="AH3">
        <v>3.25</v>
      </c>
      <c r="AI3">
        <v>1.35</v>
      </c>
      <c r="AJ3">
        <v>3.47</v>
      </c>
      <c r="AK3">
        <v>1.36</v>
      </c>
      <c r="AL3">
        <v>2.88</v>
      </c>
      <c r="AM3">
        <v>1.36</v>
      </c>
      <c r="AN3">
        <v>3.8</v>
      </c>
      <c r="AO3">
        <v>1.32</v>
      </c>
      <c r="AP3">
        <v>3.32</v>
      </c>
      <c r="AQ3" t="str">
        <f t="shared" ref="AQ3:AQ66" si="2">LEFT(J3,FIND(" ",J3)-1)</f>
        <v>Nieminen</v>
      </c>
      <c r="AR3" t="str">
        <f t="shared" ref="AR3:AR66" si="3">LEFT(K3,FIND(" ",K3)-1)</f>
        <v>Duckworth</v>
      </c>
      <c r="AS3" t="str">
        <f t="shared" ref="AS3:AS66" si="4">B3&amp;AQ3&amp;AR3</f>
        <v>BrisbaneNieminenDuckworth</v>
      </c>
      <c r="AT3" t="str">
        <f t="shared" ref="AT3:AT66" si="5">B3&amp;AR3&amp;AQ3</f>
        <v>BrisbaneDuckworthNieminen</v>
      </c>
      <c r="AU3">
        <f t="shared" ref="AU3:AU66" si="6">Z3-AA3</f>
        <v>2</v>
      </c>
      <c r="AV3">
        <f t="shared" ref="AV3:AV66" si="7">X3+V3+T3+R3+P3-Y3-W3-U3-S3-Q3</f>
        <v>7</v>
      </c>
      <c r="AW3">
        <f t="shared" ref="AW3:AW66" si="8">X3+V3+T3+R3+P3+Y3+W3+U3+S3+Q3</f>
        <v>17</v>
      </c>
      <c r="AX3" t="b">
        <f t="shared" ref="AX3:AX66" si="9">OR(P3+Q3=13,R3+S3=13,T3+U3=13,V3+W3=13,X3+Y3=13)</f>
        <v>0</v>
      </c>
      <c r="AY3" t="str">
        <f t="shared" ref="AY3:AY66" si="10">IF(P3&gt;Q3,AQ3,AR3)</f>
        <v>Nieminen</v>
      </c>
      <c r="AZ3" t="b">
        <f t="shared" ref="AZ3:AZ66" si="11">AA3&lt;&gt;0</f>
        <v>0</v>
      </c>
      <c r="BA3" t="str">
        <f t="shared" ref="BA3:BA66" si="12">B3&amp;H3</f>
        <v>Brisbane1st Round</v>
      </c>
    </row>
    <row r="4" spans="1:53" x14ac:dyDescent="0.25">
      <c r="A4">
        <v>1</v>
      </c>
      <c r="B4" t="s">
        <v>349</v>
      </c>
      <c r="C4" t="s">
        <v>350</v>
      </c>
      <c r="D4" s="1">
        <v>41638</v>
      </c>
      <c r="E4" t="s">
        <v>663</v>
      </c>
      <c r="F4" s="1" t="s">
        <v>307</v>
      </c>
      <c r="G4" s="1" t="s">
        <v>308</v>
      </c>
      <c r="H4" t="s">
        <v>309</v>
      </c>
      <c r="I4" s="9">
        <v>3</v>
      </c>
      <c r="J4" t="s">
        <v>668</v>
      </c>
      <c r="K4" t="s">
        <v>669</v>
      </c>
      <c r="L4">
        <v>37</v>
      </c>
      <c r="M4">
        <v>45</v>
      </c>
      <c r="N4">
        <v>1130</v>
      </c>
      <c r="O4">
        <v>965</v>
      </c>
      <c r="P4">
        <v>6</v>
      </c>
      <c r="Q4">
        <v>7</v>
      </c>
      <c r="R4">
        <v>7</v>
      </c>
      <c r="S4">
        <v>6</v>
      </c>
      <c r="T4">
        <v>6</v>
      </c>
      <c r="U4">
        <v>4</v>
      </c>
      <c r="Z4">
        <v>2</v>
      </c>
      <c r="AA4">
        <v>1</v>
      </c>
      <c r="AB4" t="s">
        <v>312</v>
      </c>
      <c r="AC4">
        <v>1.36</v>
      </c>
      <c r="AD4">
        <v>3</v>
      </c>
      <c r="AE4">
        <v>1.4</v>
      </c>
      <c r="AF4">
        <v>2.9</v>
      </c>
      <c r="AG4">
        <v>1.44</v>
      </c>
      <c r="AH4">
        <v>2.62</v>
      </c>
      <c r="AI4">
        <v>1.39</v>
      </c>
      <c r="AJ4">
        <v>3.22</v>
      </c>
      <c r="AK4">
        <v>1.4</v>
      </c>
      <c r="AL4">
        <v>2.75</v>
      </c>
      <c r="AM4">
        <v>1.44</v>
      </c>
      <c r="AN4">
        <v>3.55</v>
      </c>
      <c r="AO4">
        <v>1.39</v>
      </c>
      <c r="AP4">
        <v>2.93</v>
      </c>
      <c r="AQ4" t="str">
        <f t="shared" si="2"/>
        <v>Cilic</v>
      </c>
      <c r="AR4" t="str">
        <f t="shared" si="3"/>
        <v>Istomin</v>
      </c>
      <c r="AS4" t="str">
        <f t="shared" si="4"/>
        <v>BrisbaneCilicIstomin</v>
      </c>
      <c r="AT4" t="str">
        <f t="shared" si="5"/>
        <v>BrisbaneIstominCilic</v>
      </c>
      <c r="AU4">
        <f t="shared" si="6"/>
        <v>1</v>
      </c>
      <c r="AV4">
        <f t="shared" si="7"/>
        <v>2</v>
      </c>
      <c r="AW4">
        <f t="shared" si="8"/>
        <v>36</v>
      </c>
      <c r="AX4" t="b">
        <f t="shared" si="9"/>
        <v>1</v>
      </c>
      <c r="AY4" t="str">
        <f t="shared" si="10"/>
        <v>Istomin</v>
      </c>
      <c r="AZ4" t="b">
        <f t="shared" si="11"/>
        <v>1</v>
      </c>
      <c r="BA4" t="str">
        <f t="shared" si="12"/>
        <v>Brisbane1st Round</v>
      </c>
    </row>
    <row r="5" spans="1:53" x14ac:dyDescent="0.25">
      <c r="A5">
        <v>1</v>
      </c>
      <c r="B5" t="s">
        <v>349</v>
      </c>
      <c r="C5" t="s">
        <v>350</v>
      </c>
      <c r="D5" s="1">
        <v>41638</v>
      </c>
      <c r="E5" t="s">
        <v>663</v>
      </c>
      <c r="F5" s="1" t="s">
        <v>307</v>
      </c>
      <c r="G5" s="1" t="s">
        <v>308</v>
      </c>
      <c r="H5" t="s">
        <v>309</v>
      </c>
      <c r="I5" s="9">
        <v>3</v>
      </c>
      <c r="J5" t="s">
        <v>670</v>
      </c>
      <c r="K5" t="s">
        <v>671</v>
      </c>
      <c r="L5">
        <v>46</v>
      </c>
      <c r="M5">
        <v>29</v>
      </c>
      <c r="N5">
        <v>960</v>
      </c>
      <c r="O5">
        <v>1244</v>
      </c>
      <c r="P5">
        <v>7</v>
      </c>
      <c r="Q5">
        <v>5</v>
      </c>
      <c r="R5">
        <v>6</v>
      </c>
      <c r="S5">
        <v>4</v>
      </c>
      <c r="Z5">
        <v>2</v>
      </c>
      <c r="AA5">
        <v>0</v>
      </c>
      <c r="AB5" t="s">
        <v>312</v>
      </c>
      <c r="AC5">
        <v>1.9</v>
      </c>
      <c r="AD5">
        <v>1.8</v>
      </c>
      <c r="AE5">
        <v>1.9</v>
      </c>
      <c r="AF5">
        <v>1.85</v>
      </c>
      <c r="AG5">
        <v>1.91</v>
      </c>
      <c r="AH5">
        <v>1.8</v>
      </c>
      <c r="AI5">
        <v>1.99</v>
      </c>
      <c r="AJ5">
        <v>1.9</v>
      </c>
      <c r="AK5">
        <v>1.91</v>
      </c>
      <c r="AL5">
        <v>1.8</v>
      </c>
      <c r="AM5">
        <v>2.1</v>
      </c>
      <c r="AN5">
        <v>1.91</v>
      </c>
      <c r="AO5">
        <v>1.92</v>
      </c>
      <c r="AP5">
        <v>1.83</v>
      </c>
      <c r="AQ5" t="str">
        <f t="shared" si="2"/>
        <v>Querrey</v>
      </c>
      <c r="AR5" t="str">
        <f t="shared" si="3"/>
        <v>Tursunov</v>
      </c>
      <c r="AS5" t="str">
        <f t="shared" si="4"/>
        <v>BrisbaneQuerreyTursunov</v>
      </c>
      <c r="AT5" t="str">
        <f t="shared" si="5"/>
        <v>BrisbaneTursunovQuerrey</v>
      </c>
      <c r="AU5">
        <f t="shared" si="6"/>
        <v>2</v>
      </c>
      <c r="AV5">
        <f t="shared" si="7"/>
        <v>4</v>
      </c>
      <c r="AW5">
        <f t="shared" si="8"/>
        <v>22</v>
      </c>
      <c r="AX5" t="b">
        <f t="shared" si="9"/>
        <v>0</v>
      </c>
      <c r="AY5" t="str">
        <f t="shared" si="10"/>
        <v>Querrey</v>
      </c>
      <c r="AZ5" t="b">
        <f t="shared" si="11"/>
        <v>0</v>
      </c>
      <c r="BA5" t="str">
        <f t="shared" si="12"/>
        <v>Brisbane1st Round</v>
      </c>
    </row>
    <row r="6" spans="1:53" x14ac:dyDescent="0.25">
      <c r="A6">
        <v>1</v>
      </c>
      <c r="B6" t="s">
        <v>349</v>
      </c>
      <c r="C6" t="s">
        <v>350</v>
      </c>
      <c r="D6" s="1">
        <v>41638</v>
      </c>
      <c r="E6" t="s">
        <v>663</v>
      </c>
      <c r="F6" s="1" t="s">
        <v>307</v>
      </c>
      <c r="G6" s="1" t="s">
        <v>308</v>
      </c>
      <c r="H6" t="s">
        <v>309</v>
      </c>
      <c r="I6" s="9">
        <v>3</v>
      </c>
      <c r="J6" t="s">
        <v>672</v>
      </c>
      <c r="K6" t="s">
        <v>673</v>
      </c>
      <c r="L6">
        <v>23</v>
      </c>
      <c r="M6">
        <v>43</v>
      </c>
      <c r="N6">
        <v>1520</v>
      </c>
      <c r="O6">
        <v>977</v>
      </c>
      <c r="P6">
        <v>6</v>
      </c>
      <c r="Q6">
        <v>2</v>
      </c>
      <c r="R6">
        <v>6</v>
      </c>
      <c r="S6">
        <v>3</v>
      </c>
      <c r="Z6">
        <v>2</v>
      </c>
      <c r="AA6">
        <v>0</v>
      </c>
      <c r="AB6" t="s">
        <v>312</v>
      </c>
      <c r="AC6">
        <v>1.25</v>
      </c>
      <c r="AD6">
        <v>3.75</v>
      </c>
      <c r="AE6">
        <v>1.3</v>
      </c>
      <c r="AF6">
        <v>3.4</v>
      </c>
      <c r="AG6">
        <v>1.33</v>
      </c>
      <c r="AH6">
        <v>3.25</v>
      </c>
      <c r="AI6">
        <v>1.28</v>
      </c>
      <c r="AJ6">
        <v>4.01</v>
      </c>
      <c r="AK6">
        <v>1.29</v>
      </c>
      <c r="AL6">
        <v>3.25</v>
      </c>
      <c r="AM6">
        <v>1.33</v>
      </c>
      <c r="AN6">
        <v>4.33</v>
      </c>
      <c r="AO6">
        <v>1.29</v>
      </c>
      <c r="AP6">
        <v>3.53</v>
      </c>
      <c r="AQ6" t="str">
        <f t="shared" si="2"/>
        <v>Dimitrov</v>
      </c>
      <c r="AR6" t="str">
        <f t="shared" si="3"/>
        <v>Haase</v>
      </c>
      <c r="AS6" t="str">
        <f t="shared" si="4"/>
        <v>BrisbaneDimitrovHaase</v>
      </c>
      <c r="AT6" t="str">
        <f t="shared" si="5"/>
        <v>BrisbaneHaaseDimitrov</v>
      </c>
      <c r="AU6">
        <f t="shared" si="6"/>
        <v>2</v>
      </c>
      <c r="AV6">
        <f t="shared" si="7"/>
        <v>7</v>
      </c>
      <c r="AW6">
        <f t="shared" si="8"/>
        <v>17</v>
      </c>
      <c r="AX6" t="b">
        <f t="shared" si="9"/>
        <v>0</v>
      </c>
      <c r="AY6" t="str">
        <f t="shared" si="10"/>
        <v>Dimitrov</v>
      </c>
      <c r="AZ6" t="b">
        <f t="shared" si="11"/>
        <v>0</v>
      </c>
      <c r="BA6" t="str">
        <f t="shared" si="12"/>
        <v>Brisbane1st Round</v>
      </c>
    </row>
    <row r="7" spans="1:53" x14ac:dyDescent="0.25">
      <c r="A7">
        <v>1</v>
      </c>
      <c r="B7" t="s">
        <v>349</v>
      </c>
      <c r="C7" t="s">
        <v>350</v>
      </c>
      <c r="D7" s="1">
        <v>41639</v>
      </c>
      <c r="E7" t="s">
        <v>663</v>
      </c>
      <c r="F7" s="1" t="s">
        <v>307</v>
      </c>
      <c r="G7" s="1" t="s">
        <v>308</v>
      </c>
      <c r="H7" t="s">
        <v>309</v>
      </c>
      <c r="I7" s="9">
        <v>3</v>
      </c>
      <c r="J7" t="s">
        <v>674</v>
      </c>
      <c r="K7" t="s">
        <v>675</v>
      </c>
      <c r="L7">
        <v>50</v>
      </c>
      <c r="M7">
        <v>70</v>
      </c>
      <c r="N7">
        <v>918</v>
      </c>
      <c r="O7">
        <v>697</v>
      </c>
      <c r="P7">
        <v>3</v>
      </c>
      <c r="Q7">
        <v>6</v>
      </c>
      <c r="R7">
        <v>6</v>
      </c>
      <c r="S7">
        <v>4</v>
      </c>
      <c r="T7">
        <v>6</v>
      </c>
      <c r="U7">
        <v>4</v>
      </c>
      <c r="Z7">
        <v>2</v>
      </c>
      <c r="AA7">
        <v>1</v>
      </c>
      <c r="AB7" t="s">
        <v>312</v>
      </c>
      <c r="AC7">
        <v>2.25</v>
      </c>
      <c r="AD7">
        <v>1.57</v>
      </c>
      <c r="AE7">
        <v>2.35</v>
      </c>
      <c r="AF7">
        <v>1.58</v>
      </c>
      <c r="AG7">
        <v>2.38</v>
      </c>
      <c r="AH7">
        <v>1.53</v>
      </c>
      <c r="AI7">
        <v>2.4900000000000002</v>
      </c>
      <c r="AJ7">
        <v>1.6</v>
      </c>
      <c r="AK7">
        <v>2.38</v>
      </c>
      <c r="AL7">
        <v>1.53</v>
      </c>
      <c r="AM7">
        <v>2.6</v>
      </c>
      <c r="AN7">
        <v>1.63</v>
      </c>
      <c r="AO7">
        <v>2.37</v>
      </c>
      <c r="AP7">
        <v>1.56</v>
      </c>
      <c r="AQ7" t="str">
        <f t="shared" si="2"/>
        <v>Mahut</v>
      </c>
      <c r="AR7" t="str">
        <f t="shared" si="3"/>
        <v>Sijsling</v>
      </c>
      <c r="AS7" t="str">
        <f t="shared" si="4"/>
        <v>BrisbaneMahutSijsling</v>
      </c>
      <c r="AT7" t="str">
        <f t="shared" si="5"/>
        <v>BrisbaneSijslingMahut</v>
      </c>
      <c r="AU7">
        <f t="shared" si="6"/>
        <v>1</v>
      </c>
      <c r="AV7">
        <f t="shared" si="7"/>
        <v>1</v>
      </c>
      <c r="AW7">
        <f t="shared" si="8"/>
        <v>29</v>
      </c>
      <c r="AX7" t="b">
        <f t="shared" si="9"/>
        <v>0</v>
      </c>
      <c r="AY7" t="str">
        <f t="shared" si="10"/>
        <v>Sijsling</v>
      </c>
      <c r="AZ7" t="b">
        <f t="shared" si="11"/>
        <v>1</v>
      </c>
      <c r="BA7" t="str">
        <f t="shared" si="12"/>
        <v>Brisbane1st Round</v>
      </c>
    </row>
    <row r="8" spans="1:53" x14ac:dyDescent="0.25">
      <c r="A8">
        <v>1</v>
      </c>
      <c r="B8" t="s">
        <v>349</v>
      </c>
      <c r="C8" t="s">
        <v>350</v>
      </c>
      <c r="D8" s="1">
        <v>41639</v>
      </c>
      <c r="E8" t="s">
        <v>663</v>
      </c>
      <c r="F8" s="1" t="s">
        <v>307</v>
      </c>
      <c r="G8" s="1" t="s">
        <v>308</v>
      </c>
      <c r="H8" t="s">
        <v>309</v>
      </c>
      <c r="I8" s="9">
        <v>3</v>
      </c>
      <c r="J8" t="s">
        <v>676</v>
      </c>
      <c r="K8" t="s">
        <v>677</v>
      </c>
      <c r="L8">
        <v>68</v>
      </c>
      <c r="M8">
        <v>142</v>
      </c>
      <c r="N8">
        <v>706</v>
      </c>
      <c r="O8">
        <v>397</v>
      </c>
      <c r="P8">
        <v>6</v>
      </c>
      <c r="Q8">
        <v>3</v>
      </c>
      <c r="R8">
        <v>6</v>
      </c>
      <c r="S8">
        <v>4</v>
      </c>
      <c r="Z8">
        <v>2</v>
      </c>
      <c r="AA8">
        <v>0</v>
      </c>
      <c r="AB8" t="s">
        <v>312</v>
      </c>
      <c r="AC8">
        <v>1.25</v>
      </c>
      <c r="AD8">
        <v>3.75</v>
      </c>
      <c r="AE8">
        <v>1.3</v>
      </c>
      <c r="AF8">
        <v>3.4</v>
      </c>
      <c r="AG8">
        <v>1.3</v>
      </c>
      <c r="AH8">
        <v>3.4</v>
      </c>
      <c r="AI8">
        <v>1.36</v>
      </c>
      <c r="AJ8">
        <v>3.39</v>
      </c>
      <c r="AK8">
        <v>1.33</v>
      </c>
      <c r="AL8">
        <v>3</v>
      </c>
      <c r="AM8">
        <v>1.36</v>
      </c>
      <c r="AN8">
        <v>3.8</v>
      </c>
      <c r="AO8">
        <v>1.31</v>
      </c>
      <c r="AP8">
        <v>3.34</v>
      </c>
      <c r="AQ8" t="str">
        <f t="shared" si="2"/>
        <v>Ebden</v>
      </c>
      <c r="AR8" t="str">
        <f t="shared" si="3"/>
        <v>Kuznetsov</v>
      </c>
      <c r="AS8" t="str">
        <f t="shared" si="4"/>
        <v>BrisbaneEbdenKuznetsov</v>
      </c>
      <c r="AT8" t="str">
        <f t="shared" si="5"/>
        <v>BrisbaneKuznetsovEbden</v>
      </c>
      <c r="AU8">
        <f t="shared" si="6"/>
        <v>2</v>
      </c>
      <c r="AV8">
        <f t="shared" si="7"/>
        <v>5</v>
      </c>
      <c r="AW8">
        <f t="shared" si="8"/>
        <v>19</v>
      </c>
      <c r="AX8" t="b">
        <f t="shared" si="9"/>
        <v>0</v>
      </c>
      <c r="AY8" t="str">
        <f t="shared" si="10"/>
        <v>Ebden</v>
      </c>
      <c r="AZ8" t="b">
        <f t="shared" si="11"/>
        <v>0</v>
      </c>
      <c r="BA8" t="str">
        <f t="shared" si="12"/>
        <v>Brisbane1st Round</v>
      </c>
    </row>
    <row r="9" spans="1:53" x14ac:dyDescent="0.25">
      <c r="A9">
        <v>1</v>
      </c>
      <c r="B9" t="s">
        <v>349</v>
      </c>
      <c r="C9" t="s">
        <v>350</v>
      </c>
      <c r="D9" s="1">
        <v>41639</v>
      </c>
      <c r="E9" t="s">
        <v>663</v>
      </c>
      <c r="F9" s="1" t="s">
        <v>307</v>
      </c>
      <c r="G9" s="1" t="s">
        <v>308</v>
      </c>
      <c r="H9" t="s">
        <v>309</v>
      </c>
      <c r="I9" s="9">
        <v>3</v>
      </c>
      <c r="J9" t="s">
        <v>678</v>
      </c>
      <c r="K9" t="s">
        <v>679</v>
      </c>
      <c r="L9">
        <v>28</v>
      </c>
      <c r="M9">
        <v>67</v>
      </c>
      <c r="N9">
        <v>1310</v>
      </c>
      <c r="O9">
        <v>721</v>
      </c>
      <c r="P9">
        <v>6</v>
      </c>
      <c r="Q9">
        <v>4</v>
      </c>
      <c r="R9">
        <v>6</v>
      </c>
      <c r="S9">
        <v>4</v>
      </c>
      <c r="Z9">
        <v>2</v>
      </c>
      <c r="AA9">
        <v>0</v>
      </c>
      <c r="AB9" t="s">
        <v>312</v>
      </c>
      <c r="AC9">
        <v>1.66</v>
      </c>
      <c r="AD9">
        <v>2.1</v>
      </c>
      <c r="AE9">
        <v>1.65</v>
      </c>
      <c r="AF9">
        <v>2.2000000000000002</v>
      </c>
      <c r="AG9">
        <v>1.67</v>
      </c>
      <c r="AH9">
        <v>2.1</v>
      </c>
      <c r="AI9">
        <v>1.75</v>
      </c>
      <c r="AJ9">
        <v>2.1800000000000002</v>
      </c>
      <c r="AK9">
        <v>1.62</v>
      </c>
      <c r="AL9">
        <v>2.2000000000000002</v>
      </c>
      <c r="AM9">
        <v>1.83</v>
      </c>
      <c r="AN9">
        <v>2.2000000000000002</v>
      </c>
      <c r="AO9">
        <v>1.71</v>
      </c>
      <c r="AP9">
        <v>2.09</v>
      </c>
      <c r="AQ9" t="str">
        <f t="shared" si="2"/>
        <v>Lopez</v>
      </c>
      <c r="AR9" t="str">
        <f t="shared" si="3"/>
        <v>Kukushkin</v>
      </c>
      <c r="AS9" t="str">
        <f t="shared" si="4"/>
        <v>BrisbaneLopezKukushkin</v>
      </c>
      <c r="AT9" t="str">
        <f t="shared" si="5"/>
        <v>BrisbaneKukushkinLopez</v>
      </c>
      <c r="AU9">
        <f t="shared" si="6"/>
        <v>2</v>
      </c>
      <c r="AV9">
        <f t="shared" si="7"/>
        <v>4</v>
      </c>
      <c r="AW9">
        <f t="shared" si="8"/>
        <v>20</v>
      </c>
      <c r="AX9" t="b">
        <f t="shared" si="9"/>
        <v>0</v>
      </c>
      <c r="AY9" t="str">
        <f t="shared" si="10"/>
        <v>Lopez</v>
      </c>
      <c r="AZ9" t="b">
        <f t="shared" si="11"/>
        <v>0</v>
      </c>
      <c r="BA9" t="str">
        <f t="shared" si="12"/>
        <v>Brisbane1st Round</v>
      </c>
    </row>
    <row r="10" spans="1:53" x14ac:dyDescent="0.25">
      <c r="A10">
        <v>1</v>
      </c>
      <c r="B10" t="s">
        <v>349</v>
      </c>
      <c r="C10" t="s">
        <v>350</v>
      </c>
      <c r="D10" s="1">
        <v>41639</v>
      </c>
      <c r="E10" t="s">
        <v>663</v>
      </c>
      <c r="F10" s="1" t="s">
        <v>307</v>
      </c>
      <c r="G10" s="1" t="s">
        <v>308</v>
      </c>
      <c r="H10" t="s">
        <v>309</v>
      </c>
      <c r="I10" s="9">
        <v>3</v>
      </c>
      <c r="J10" t="s">
        <v>680</v>
      </c>
      <c r="K10" t="s">
        <v>681</v>
      </c>
      <c r="L10">
        <v>34</v>
      </c>
      <c r="M10">
        <v>59</v>
      </c>
      <c r="N10">
        <v>1175</v>
      </c>
      <c r="O10">
        <v>784</v>
      </c>
      <c r="P10">
        <v>7</v>
      </c>
      <c r="Q10">
        <v>6</v>
      </c>
      <c r="R10">
        <v>7</v>
      </c>
      <c r="S10">
        <v>5</v>
      </c>
      <c r="Z10">
        <v>2</v>
      </c>
      <c r="AA10">
        <v>0</v>
      </c>
      <c r="AB10" t="s">
        <v>312</v>
      </c>
      <c r="AC10">
        <v>1.44</v>
      </c>
      <c r="AD10">
        <v>2.62</v>
      </c>
      <c r="AE10">
        <v>1.55</v>
      </c>
      <c r="AF10">
        <v>2.4</v>
      </c>
      <c r="AG10">
        <v>1.62</v>
      </c>
      <c r="AH10">
        <v>2.2000000000000002</v>
      </c>
      <c r="AI10">
        <v>1.55</v>
      </c>
      <c r="AJ10">
        <v>2.6</v>
      </c>
      <c r="AK10">
        <v>1.57</v>
      </c>
      <c r="AL10">
        <v>2.25</v>
      </c>
      <c r="AM10">
        <v>1.62</v>
      </c>
      <c r="AN10">
        <v>2.75</v>
      </c>
      <c r="AO10">
        <v>1.55</v>
      </c>
      <c r="AP10">
        <v>2.41</v>
      </c>
      <c r="AQ10" t="str">
        <f t="shared" si="2"/>
        <v>Chardy</v>
      </c>
      <c r="AR10" t="str">
        <f t="shared" si="3"/>
        <v>Mannarino</v>
      </c>
      <c r="AS10" t="str">
        <f t="shared" si="4"/>
        <v>BrisbaneChardyMannarino</v>
      </c>
      <c r="AT10" t="str">
        <f t="shared" si="5"/>
        <v>BrisbaneMannarinoChardy</v>
      </c>
      <c r="AU10">
        <f t="shared" si="6"/>
        <v>2</v>
      </c>
      <c r="AV10">
        <f t="shared" si="7"/>
        <v>3</v>
      </c>
      <c r="AW10">
        <f t="shared" si="8"/>
        <v>25</v>
      </c>
      <c r="AX10" t="b">
        <f t="shared" si="9"/>
        <v>1</v>
      </c>
      <c r="AY10" t="str">
        <f t="shared" si="10"/>
        <v>Chardy</v>
      </c>
      <c r="AZ10" t="b">
        <f t="shared" si="11"/>
        <v>0</v>
      </c>
      <c r="BA10" t="str">
        <f t="shared" si="12"/>
        <v>Brisbane1st Round</v>
      </c>
    </row>
    <row r="11" spans="1:53" x14ac:dyDescent="0.25">
      <c r="A11">
        <v>1</v>
      </c>
      <c r="B11" t="s">
        <v>349</v>
      </c>
      <c r="C11" t="s">
        <v>350</v>
      </c>
      <c r="D11" s="1">
        <v>41639</v>
      </c>
      <c r="E11" t="s">
        <v>663</v>
      </c>
      <c r="F11" s="1" t="s">
        <v>307</v>
      </c>
      <c r="G11" s="1" t="s">
        <v>308</v>
      </c>
      <c r="H11" t="s">
        <v>309</v>
      </c>
      <c r="I11" s="9">
        <v>3</v>
      </c>
      <c r="J11" t="s">
        <v>682</v>
      </c>
      <c r="K11" t="s">
        <v>683</v>
      </c>
      <c r="L11">
        <v>147</v>
      </c>
      <c r="M11">
        <v>170</v>
      </c>
      <c r="N11">
        <v>369</v>
      </c>
      <c r="O11">
        <v>310</v>
      </c>
      <c r="P11">
        <v>7</v>
      </c>
      <c r="Q11">
        <v>6</v>
      </c>
      <c r="R11">
        <v>6</v>
      </c>
      <c r="S11">
        <v>7</v>
      </c>
      <c r="T11">
        <v>7</v>
      </c>
      <c r="U11">
        <v>6</v>
      </c>
      <c r="Z11">
        <v>2</v>
      </c>
      <c r="AA11">
        <v>1</v>
      </c>
      <c r="AB11" t="s">
        <v>312</v>
      </c>
      <c r="AC11">
        <v>1.57</v>
      </c>
      <c r="AD11">
        <v>2.25</v>
      </c>
      <c r="AE11">
        <v>1.55</v>
      </c>
      <c r="AF11">
        <v>2.4</v>
      </c>
      <c r="AG11">
        <v>1.57</v>
      </c>
      <c r="AH11">
        <v>2.25</v>
      </c>
      <c r="AI11">
        <v>1.63</v>
      </c>
      <c r="AJ11">
        <v>2.4300000000000002</v>
      </c>
      <c r="AK11">
        <v>1.67</v>
      </c>
      <c r="AL11">
        <v>2.1</v>
      </c>
      <c r="AM11">
        <v>1.65</v>
      </c>
      <c r="AN11">
        <v>2.4300000000000002</v>
      </c>
      <c r="AO11">
        <v>1.6</v>
      </c>
      <c r="AP11">
        <v>2.29</v>
      </c>
      <c r="AQ11" t="str">
        <f t="shared" si="2"/>
        <v>Copil</v>
      </c>
      <c r="AR11" t="str">
        <f t="shared" si="3"/>
        <v>Sugita</v>
      </c>
      <c r="AS11" t="str">
        <f t="shared" si="4"/>
        <v>BrisbaneCopilSugita</v>
      </c>
      <c r="AT11" t="str">
        <f t="shared" si="5"/>
        <v>BrisbaneSugitaCopil</v>
      </c>
      <c r="AU11">
        <f t="shared" si="6"/>
        <v>1</v>
      </c>
      <c r="AV11">
        <f t="shared" si="7"/>
        <v>1</v>
      </c>
      <c r="AW11">
        <f t="shared" si="8"/>
        <v>39</v>
      </c>
      <c r="AX11" t="b">
        <f t="shared" si="9"/>
        <v>1</v>
      </c>
      <c r="AY11" t="str">
        <f t="shared" si="10"/>
        <v>Copil</v>
      </c>
      <c r="AZ11" t="b">
        <f t="shared" si="11"/>
        <v>1</v>
      </c>
      <c r="BA11" t="str">
        <f t="shared" si="12"/>
        <v>Brisbane1st Round</v>
      </c>
    </row>
    <row r="12" spans="1:53" x14ac:dyDescent="0.25">
      <c r="A12">
        <v>1</v>
      </c>
      <c r="B12" t="s">
        <v>349</v>
      </c>
      <c r="C12" t="s">
        <v>350</v>
      </c>
      <c r="D12" s="1">
        <v>41639</v>
      </c>
      <c r="E12" t="s">
        <v>663</v>
      </c>
      <c r="F12" s="1" t="s">
        <v>307</v>
      </c>
      <c r="G12" s="1" t="s">
        <v>308</v>
      </c>
      <c r="H12" t="s">
        <v>309</v>
      </c>
      <c r="I12" s="9">
        <v>3</v>
      </c>
      <c r="J12" t="s">
        <v>684</v>
      </c>
      <c r="K12" t="s">
        <v>685</v>
      </c>
      <c r="L12">
        <v>60</v>
      </c>
      <c r="M12">
        <v>628</v>
      </c>
      <c r="N12">
        <v>780</v>
      </c>
      <c r="O12">
        <v>41</v>
      </c>
      <c r="P12">
        <v>6</v>
      </c>
      <c r="Q12">
        <v>3</v>
      </c>
      <c r="R12">
        <v>7</v>
      </c>
      <c r="S12">
        <v>5</v>
      </c>
      <c r="Z12">
        <v>2</v>
      </c>
      <c r="AA12">
        <v>0</v>
      </c>
      <c r="AB12" t="s">
        <v>312</v>
      </c>
      <c r="AC12">
        <v>1.28</v>
      </c>
      <c r="AD12">
        <v>3.5</v>
      </c>
      <c r="AE12">
        <v>1.33</v>
      </c>
      <c r="AF12">
        <v>3.2</v>
      </c>
      <c r="AG12">
        <v>1.29</v>
      </c>
      <c r="AH12">
        <v>3.5</v>
      </c>
      <c r="AI12">
        <v>1.36</v>
      </c>
      <c r="AJ12">
        <v>3.42</v>
      </c>
      <c r="AK12">
        <v>1.33</v>
      </c>
      <c r="AL12">
        <v>3</v>
      </c>
      <c r="AM12">
        <v>1.4</v>
      </c>
      <c r="AN12">
        <v>3.6</v>
      </c>
      <c r="AO12">
        <v>1.34</v>
      </c>
      <c r="AP12">
        <v>3.17</v>
      </c>
      <c r="AQ12" t="str">
        <f t="shared" si="2"/>
        <v>Hewitt</v>
      </c>
      <c r="AR12" t="str">
        <f t="shared" si="3"/>
        <v>Kokkinakis</v>
      </c>
      <c r="AS12" t="str">
        <f t="shared" si="4"/>
        <v>BrisbaneHewittKokkinakis</v>
      </c>
      <c r="AT12" t="str">
        <f t="shared" si="5"/>
        <v>BrisbaneKokkinakisHewitt</v>
      </c>
      <c r="AU12">
        <f t="shared" si="6"/>
        <v>2</v>
      </c>
      <c r="AV12">
        <f t="shared" si="7"/>
        <v>5</v>
      </c>
      <c r="AW12">
        <f t="shared" si="8"/>
        <v>21</v>
      </c>
      <c r="AX12" t="b">
        <f t="shared" si="9"/>
        <v>0</v>
      </c>
      <c r="AY12" t="str">
        <f t="shared" si="10"/>
        <v>Hewitt</v>
      </c>
      <c r="AZ12" t="b">
        <f t="shared" si="11"/>
        <v>0</v>
      </c>
      <c r="BA12" t="str">
        <f t="shared" si="12"/>
        <v>Brisbane1st Round</v>
      </c>
    </row>
    <row r="13" spans="1:53" x14ac:dyDescent="0.25">
      <c r="A13">
        <v>1</v>
      </c>
      <c r="B13" t="s">
        <v>349</v>
      </c>
      <c r="C13" t="s">
        <v>350</v>
      </c>
      <c r="D13" s="1">
        <v>41639</v>
      </c>
      <c r="E13" t="s">
        <v>663</v>
      </c>
      <c r="F13" s="1" t="s">
        <v>307</v>
      </c>
      <c r="G13" s="1" t="s">
        <v>308</v>
      </c>
      <c r="H13" t="s">
        <v>309</v>
      </c>
      <c r="I13" s="9">
        <v>3</v>
      </c>
      <c r="J13" t="s">
        <v>686</v>
      </c>
      <c r="K13" t="s">
        <v>687</v>
      </c>
      <c r="L13">
        <v>172</v>
      </c>
      <c r="M13">
        <v>100</v>
      </c>
      <c r="N13">
        <v>307</v>
      </c>
      <c r="O13">
        <v>549</v>
      </c>
      <c r="P13">
        <v>7</v>
      </c>
      <c r="Q13">
        <v>6</v>
      </c>
      <c r="R13">
        <v>7</v>
      </c>
      <c r="S13">
        <v>6</v>
      </c>
      <c r="Z13">
        <v>2</v>
      </c>
      <c r="AA13">
        <v>0</v>
      </c>
      <c r="AB13" t="s">
        <v>312</v>
      </c>
      <c r="AC13">
        <v>2.75</v>
      </c>
      <c r="AD13">
        <v>1.4</v>
      </c>
      <c r="AE13">
        <v>2.5</v>
      </c>
      <c r="AF13">
        <v>1.5</v>
      </c>
      <c r="AG13">
        <v>2.75</v>
      </c>
      <c r="AH13">
        <v>1.4</v>
      </c>
      <c r="AI13">
        <v>2.94</v>
      </c>
      <c r="AJ13">
        <v>1.45</v>
      </c>
      <c r="AK13">
        <v>2.63</v>
      </c>
      <c r="AL13">
        <v>1.44</v>
      </c>
      <c r="AM13">
        <v>2.95</v>
      </c>
      <c r="AN13">
        <v>1.53</v>
      </c>
      <c r="AO13">
        <v>2.72</v>
      </c>
      <c r="AP13">
        <v>1.43</v>
      </c>
      <c r="AQ13" t="str">
        <f t="shared" si="2"/>
        <v>Groth</v>
      </c>
      <c r="AR13" t="str">
        <f t="shared" si="3"/>
        <v>Harrison</v>
      </c>
      <c r="AS13" t="str">
        <f t="shared" si="4"/>
        <v>BrisbaneGrothHarrison</v>
      </c>
      <c r="AT13" t="str">
        <f t="shared" si="5"/>
        <v>BrisbaneHarrisonGroth</v>
      </c>
      <c r="AU13">
        <f t="shared" si="6"/>
        <v>2</v>
      </c>
      <c r="AV13">
        <f t="shared" si="7"/>
        <v>2</v>
      </c>
      <c r="AW13">
        <f t="shared" si="8"/>
        <v>26</v>
      </c>
      <c r="AX13" t="b">
        <f t="shared" si="9"/>
        <v>1</v>
      </c>
      <c r="AY13" t="str">
        <f t="shared" si="10"/>
        <v>Groth</v>
      </c>
      <c r="AZ13" t="b">
        <f t="shared" si="11"/>
        <v>0</v>
      </c>
      <c r="BA13" t="str">
        <f t="shared" si="12"/>
        <v>Brisbane1st Round</v>
      </c>
    </row>
    <row r="14" spans="1:53" x14ac:dyDescent="0.25">
      <c r="A14">
        <v>1</v>
      </c>
      <c r="B14" t="s">
        <v>349</v>
      </c>
      <c r="C14" t="s">
        <v>350</v>
      </c>
      <c r="D14" s="1">
        <v>41640</v>
      </c>
      <c r="E14" t="s">
        <v>663</v>
      </c>
      <c r="F14" s="1" t="s">
        <v>307</v>
      </c>
      <c r="G14" s="1" t="s">
        <v>308</v>
      </c>
      <c r="H14" t="s">
        <v>344</v>
      </c>
      <c r="I14" s="9">
        <v>3</v>
      </c>
      <c r="J14" t="s">
        <v>664</v>
      </c>
      <c r="K14" t="s">
        <v>670</v>
      </c>
      <c r="L14">
        <v>61</v>
      </c>
      <c r="M14">
        <v>46</v>
      </c>
      <c r="N14">
        <v>774</v>
      </c>
      <c r="O14">
        <v>960</v>
      </c>
      <c r="P14">
        <v>5</v>
      </c>
      <c r="Q14">
        <v>7</v>
      </c>
      <c r="R14">
        <v>7</v>
      </c>
      <c r="S14">
        <v>6</v>
      </c>
      <c r="T14">
        <v>6</v>
      </c>
      <c r="U14">
        <v>4</v>
      </c>
      <c r="Z14">
        <v>2</v>
      </c>
      <c r="AA14">
        <v>1</v>
      </c>
      <c r="AB14" t="s">
        <v>312</v>
      </c>
      <c r="AC14">
        <v>2.2000000000000002</v>
      </c>
      <c r="AD14">
        <v>1.61</v>
      </c>
      <c r="AE14">
        <v>2.2000000000000002</v>
      </c>
      <c r="AF14">
        <v>1.65</v>
      </c>
      <c r="AG14">
        <v>2.1</v>
      </c>
      <c r="AH14">
        <v>1.67</v>
      </c>
      <c r="AI14">
        <v>2.35</v>
      </c>
      <c r="AJ14">
        <v>1.67</v>
      </c>
      <c r="AK14">
        <v>2.2000000000000002</v>
      </c>
      <c r="AL14">
        <v>1.67</v>
      </c>
      <c r="AM14">
        <v>2.35</v>
      </c>
      <c r="AN14">
        <v>1.72</v>
      </c>
      <c r="AO14">
        <v>2.2000000000000002</v>
      </c>
      <c r="AP14">
        <v>1.64</v>
      </c>
      <c r="AQ14" t="str">
        <f t="shared" si="2"/>
        <v>Matosevic</v>
      </c>
      <c r="AR14" t="str">
        <f t="shared" si="3"/>
        <v>Querrey</v>
      </c>
      <c r="AS14" t="str">
        <f t="shared" si="4"/>
        <v>BrisbaneMatosevicQuerrey</v>
      </c>
      <c r="AT14" t="str">
        <f t="shared" si="5"/>
        <v>BrisbaneQuerreyMatosevic</v>
      </c>
      <c r="AU14">
        <f t="shared" si="6"/>
        <v>1</v>
      </c>
      <c r="AV14">
        <f t="shared" si="7"/>
        <v>1</v>
      </c>
      <c r="AW14">
        <f t="shared" si="8"/>
        <v>35</v>
      </c>
      <c r="AX14" t="b">
        <f t="shared" si="9"/>
        <v>1</v>
      </c>
      <c r="AY14" t="str">
        <f t="shared" si="10"/>
        <v>Querrey</v>
      </c>
      <c r="AZ14" t="b">
        <f t="shared" si="11"/>
        <v>1</v>
      </c>
      <c r="BA14" t="str">
        <f t="shared" si="12"/>
        <v>Brisbane2nd Round</v>
      </c>
    </row>
    <row r="15" spans="1:53" x14ac:dyDescent="0.25">
      <c r="A15">
        <v>1</v>
      </c>
      <c r="B15" t="s">
        <v>349</v>
      </c>
      <c r="C15" t="s">
        <v>350</v>
      </c>
      <c r="D15" s="1">
        <v>41640</v>
      </c>
      <c r="E15" t="s">
        <v>663</v>
      </c>
      <c r="F15" s="1" t="s">
        <v>307</v>
      </c>
      <c r="G15" s="1" t="s">
        <v>308</v>
      </c>
      <c r="H15" t="s">
        <v>344</v>
      </c>
      <c r="I15" s="9">
        <v>3</v>
      </c>
      <c r="J15" t="s">
        <v>668</v>
      </c>
      <c r="K15" t="s">
        <v>672</v>
      </c>
      <c r="L15">
        <v>37</v>
      </c>
      <c r="M15">
        <v>23</v>
      </c>
      <c r="N15">
        <v>1130</v>
      </c>
      <c r="O15">
        <v>1520</v>
      </c>
      <c r="P15">
        <v>7</v>
      </c>
      <c r="Q15">
        <v>5</v>
      </c>
      <c r="R15">
        <v>7</v>
      </c>
      <c r="S15">
        <v>5</v>
      </c>
      <c r="Z15">
        <v>2</v>
      </c>
      <c r="AA15">
        <v>0</v>
      </c>
      <c r="AB15" t="s">
        <v>312</v>
      </c>
      <c r="AC15">
        <v>2.2000000000000002</v>
      </c>
      <c r="AD15">
        <v>1.61</v>
      </c>
      <c r="AE15">
        <v>2.35</v>
      </c>
      <c r="AF15">
        <v>1.58</v>
      </c>
      <c r="AG15">
        <v>2.25</v>
      </c>
      <c r="AH15">
        <v>1.57</v>
      </c>
      <c r="AI15">
        <v>2.37</v>
      </c>
      <c r="AJ15">
        <v>1.66</v>
      </c>
      <c r="AK15">
        <v>2.25</v>
      </c>
      <c r="AL15">
        <v>1.62</v>
      </c>
      <c r="AM15">
        <v>2.56</v>
      </c>
      <c r="AN15">
        <v>1.67</v>
      </c>
      <c r="AO15">
        <v>2.29</v>
      </c>
      <c r="AP15">
        <v>1.6</v>
      </c>
      <c r="AQ15" t="str">
        <f t="shared" si="2"/>
        <v>Cilic</v>
      </c>
      <c r="AR15" t="str">
        <f t="shared" si="3"/>
        <v>Dimitrov</v>
      </c>
      <c r="AS15" t="str">
        <f t="shared" si="4"/>
        <v>BrisbaneCilicDimitrov</v>
      </c>
      <c r="AT15" t="str">
        <f t="shared" si="5"/>
        <v>BrisbaneDimitrovCilic</v>
      </c>
      <c r="AU15">
        <f t="shared" si="6"/>
        <v>2</v>
      </c>
      <c r="AV15">
        <f t="shared" si="7"/>
        <v>4</v>
      </c>
      <c r="AW15">
        <f t="shared" si="8"/>
        <v>24</v>
      </c>
      <c r="AX15" t="b">
        <f t="shared" si="9"/>
        <v>0</v>
      </c>
      <c r="AY15" t="str">
        <f t="shared" si="10"/>
        <v>Cilic</v>
      </c>
      <c r="AZ15" t="b">
        <f t="shared" si="11"/>
        <v>0</v>
      </c>
      <c r="BA15" t="str">
        <f t="shared" si="12"/>
        <v>Brisbane2nd Round</v>
      </c>
    </row>
    <row r="16" spans="1:53" x14ac:dyDescent="0.25">
      <c r="A16">
        <v>1</v>
      </c>
      <c r="B16" t="s">
        <v>349</v>
      </c>
      <c r="C16" t="s">
        <v>350</v>
      </c>
      <c r="D16" s="1">
        <v>41640</v>
      </c>
      <c r="E16" t="s">
        <v>663</v>
      </c>
      <c r="F16" s="1" t="s">
        <v>307</v>
      </c>
      <c r="G16" s="1" t="s">
        <v>308</v>
      </c>
      <c r="H16" t="s">
        <v>344</v>
      </c>
      <c r="I16" s="9">
        <v>3</v>
      </c>
      <c r="J16" t="s">
        <v>688</v>
      </c>
      <c r="K16" t="s">
        <v>676</v>
      </c>
      <c r="L16">
        <v>17</v>
      </c>
      <c r="M16">
        <v>68</v>
      </c>
      <c r="N16">
        <v>1915</v>
      </c>
      <c r="O16">
        <v>706</v>
      </c>
      <c r="P16">
        <v>6</v>
      </c>
      <c r="Q16">
        <v>2</v>
      </c>
      <c r="R16">
        <v>6</v>
      </c>
      <c r="S16">
        <v>4</v>
      </c>
      <c r="Z16">
        <v>2</v>
      </c>
      <c r="AA16">
        <v>0</v>
      </c>
      <c r="AB16" t="s">
        <v>312</v>
      </c>
      <c r="AC16">
        <v>1.36</v>
      </c>
      <c r="AD16">
        <v>3</v>
      </c>
      <c r="AE16">
        <v>1.38</v>
      </c>
      <c r="AF16">
        <v>3</v>
      </c>
      <c r="AG16">
        <v>1.29</v>
      </c>
      <c r="AH16">
        <v>3.5</v>
      </c>
      <c r="AI16">
        <v>1.4</v>
      </c>
      <c r="AJ16">
        <v>3.21</v>
      </c>
      <c r="AK16">
        <v>1.33</v>
      </c>
      <c r="AL16">
        <v>3.25</v>
      </c>
      <c r="AM16">
        <v>1.44</v>
      </c>
      <c r="AN16">
        <v>3.5</v>
      </c>
      <c r="AO16">
        <v>1.37</v>
      </c>
      <c r="AP16">
        <v>3.02</v>
      </c>
      <c r="AQ16" t="str">
        <f t="shared" si="2"/>
        <v>Nishikori</v>
      </c>
      <c r="AR16" t="str">
        <f t="shared" si="3"/>
        <v>Ebden</v>
      </c>
      <c r="AS16" t="str">
        <f t="shared" si="4"/>
        <v>BrisbaneNishikoriEbden</v>
      </c>
      <c r="AT16" t="str">
        <f t="shared" si="5"/>
        <v>BrisbaneEbdenNishikori</v>
      </c>
      <c r="AU16">
        <f t="shared" si="6"/>
        <v>2</v>
      </c>
      <c r="AV16">
        <f t="shared" si="7"/>
        <v>6</v>
      </c>
      <c r="AW16">
        <f t="shared" si="8"/>
        <v>18</v>
      </c>
      <c r="AX16" t="b">
        <f t="shared" si="9"/>
        <v>0</v>
      </c>
      <c r="AY16" t="str">
        <f t="shared" si="10"/>
        <v>Nishikori</v>
      </c>
      <c r="AZ16" t="b">
        <f t="shared" si="11"/>
        <v>0</v>
      </c>
      <c r="BA16" t="str">
        <f t="shared" si="12"/>
        <v>Brisbane2nd Round</v>
      </c>
    </row>
    <row r="17" spans="1:53" x14ac:dyDescent="0.25">
      <c r="A17">
        <v>1</v>
      </c>
      <c r="B17" t="s">
        <v>349</v>
      </c>
      <c r="C17" t="s">
        <v>350</v>
      </c>
      <c r="D17" s="1">
        <v>41640</v>
      </c>
      <c r="E17" t="s">
        <v>663</v>
      </c>
      <c r="F17" s="1" t="s">
        <v>307</v>
      </c>
      <c r="G17" s="1" t="s">
        <v>308</v>
      </c>
      <c r="H17" t="s">
        <v>344</v>
      </c>
      <c r="I17" s="9">
        <v>3</v>
      </c>
      <c r="J17" t="s">
        <v>689</v>
      </c>
      <c r="K17" t="s">
        <v>666</v>
      </c>
      <c r="L17">
        <v>6</v>
      </c>
      <c r="M17">
        <v>39</v>
      </c>
      <c r="N17">
        <v>4205</v>
      </c>
      <c r="O17">
        <v>1090</v>
      </c>
      <c r="P17">
        <v>6</v>
      </c>
      <c r="Q17">
        <v>4</v>
      </c>
      <c r="R17">
        <v>6</v>
      </c>
      <c r="S17">
        <v>2</v>
      </c>
      <c r="Z17">
        <v>2</v>
      </c>
      <c r="AA17">
        <v>0</v>
      </c>
      <c r="AB17" t="s">
        <v>312</v>
      </c>
      <c r="AC17">
        <v>1.1000000000000001</v>
      </c>
      <c r="AD17">
        <v>6.5</v>
      </c>
      <c r="AE17">
        <v>1.1200000000000001</v>
      </c>
      <c r="AF17">
        <v>5.75</v>
      </c>
      <c r="AG17">
        <v>1.1200000000000001</v>
      </c>
      <c r="AH17">
        <v>5.5</v>
      </c>
      <c r="AI17">
        <v>1.1399999999999999</v>
      </c>
      <c r="AJ17">
        <v>6.7</v>
      </c>
      <c r="AK17">
        <v>1.1299999999999999</v>
      </c>
      <c r="AL17">
        <v>6</v>
      </c>
      <c r="AM17">
        <v>1.1499999999999999</v>
      </c>
      <c r="AN17">
        <v>6.7</v>
      </c>
      <c r="AO17">
        <v>1.1299999999999999</v>
      </c>
      <c r="AP17">
        <v>5.77</v>
      </c>
      <c r="AQ17" t="str">
        <f t="shared" si="2"/>
        <v>Federer</v>
      </c>
      <c r="AR17" t="str">
        <f t="shared" si="3"/>
        <v>Nieminen</v>
      </c>
      <c r="AS17" t="str">
        <f t="shared" si="4"/>
        <v>BrisbaneFedererNieminen</v>
      </c>
      <c r="AT17" t="str">
        <f t="shared" si="5"/>
        <v>BrisbaneNieminenFederer</v>
      </c>
      <c r="AU17">
        <f t="shared" si="6"/>
        <v>2</v>
      </c>
      <c r="AV17">
        <f t="shared" si="7"/>
        <v>6</v>
      </c>
      <c r="AW17">
        <f t="shared" si="8"/>
        <v>18</v>
      </c>
      <c r="AX17" t="b">
        <f t="shared" si="9"/>
        <v>0</v>
      </c>
      <c r="AY17" t="str">
        <f t="shared" si="10"/>
        <v>Federer</v>
      </c>
      <c r="AZ17" t="b">
        <f t="shared" si="11"/>
        <v>0</v>
      </c>
      <c r="BA17" t="str">
        <f t="shared" si="12"/>
        <v>Brisbane2nd Round</v>
      </c>
    </row>
    <row r="18" spans="1:53" x14ac:dyDescent="0.25">
      <c r="A18">
        <v>1</v>
      </c>
      <c r="B18" t="s">
        <v>349</v>
      </c>
      <c r="C18" t="s">
        <v>350</v>
      </c>
      <c r="D18" s="1">
        <v>41641</v>
      </c>
      <c r="E18" t="s">
        <v>663</v>
      </c>
      <c r="F18" s="1" t="s">
        <v>307</v>
      </c>
      <c r="G18" s="1" t="s">
        <v>308</v>
      </c>
      <c r="H18" t="s">
        <v>344</v>
      </c>
      <c r="I18" s="9">
        <v>3</v>
      </c>
      <c r="J18" t="s">
        <v>680</v>
      </c>
      <c r="K18" t="s">
        <v>674</v>
      </c>
      <c r="L18">
        <v>34</v>
      </c>
      <c r="M18">
        <v>50</v>
      </c>
      <c r="N18">
        <v>1175</v>
      </c>
      <c r="O18">
        <v>918</v>
      </c>
      <c r="P18">
        <v>7</v>
      </c>
      <c r="Q18">
        <v>5</v>
      </c>
      <c r="R18">
        <v>6</v>
      </c>
      <c r="S18">
        <v>7</v>
      </c>
      <c r="T18">
        <v>6</v>
      </c>
      <c r="U18">
        <v>3</v>
      </c>
      <c r="Z18">
        <v>2</v>
      </c>
      <c r="AA18">
        <v>1</v>
      </c>
      <c r="AB18" t="s">
        <v>312</v>
      </c>
      <c r="AC18">
        <v>1.66</v>
      </c>
      <c r="AD18">
        <v>2.1</v>
      </c>
      <c r="AE18">
        <v>1.75</v>
      </c>
      <c r="AF18">
        <v>2.0499999999999998</v>
      </c>
      <c r="AG18">
        <v>1.67</v>
      </c>
      <c r="AH18">
        <v>2.1</v>
      </c>
      <c r="AI18">
        <v>1.85</v>
      </c>
      <c r="AJ18">
        <v>2.0699999999999998</v>
      </c>
      <c r="AK18">
        <v>1.73</v>
      </c>
      <c r="AL18">
        <v>2.1</v>
      </c>
      <c r="AM18">
        <v>1.85</v>
      </c>
      <c r="AN18">
        <v>2.17</v>
      </c>
      <c r="AO18">
        <v>1.74</v>
      </c>
      <c r="AP18">
        <v>2.04</v>
      </c>
      <c r="AQ18" t="str">
        <f t="shared" si="2"/>
        <v>Chardy</v>
      </c>
      <c r="AR18" t="str">
        <f t="shared" si="3"/>
        <v>Mahut</v>
      </c>
      <c r="AS18" t="str">
        <f t="shared" si="4"/>
        <v>BrisbaneChardyMahut</v>
      </c>
      <c r="AT18" t="str">
        <f t="shared" si="5"/>
        <v>BrisbaneMahutChardy</v>
      </c>
      <c r="AU18">
        <f t="shared" si="6"/>
        <v>1</v>
      </c>
      <c r="AV18">
        <f t="shared" si="7"/>
        <v>4</v>
      </c>
      <c r="AW18">
        <f t="shared" si="8"/>
        <v>34</v>
      </c>
      <c r="AX18" t="b">
        <f t="shared" si="9"/>
        <v>1</v>
      </c>
      <c r="AY18" t="str">
        <f t="shared" si="10"/>
        <v>Chardy</v>
      </c>
      <c r="AZ18" t="b">
        <f t="shared" si="11"/>
        <v>1</v>
      </c>
      <c r="BA18" t="str">
        <f t="shared" si="12"/>
        <v>Brisbane2nd Round</v>
      </c>
    </row>
    <row r="19" spans="1:53" x14ac:dyDescent="0.25">
      <c r="A19">
        <v>1</v>
      </c>
      <c r="B19" t="s">
        <v>349</v>
      </c>
      <c r="C19" t="s">
        <v>350</v>
      </c>
      <c r="D19" s="1">
        <v>41641</v>
      </c>
      <c r="E19" t="s">
        <v>663</v>
      </c>
      <c r="F19" s="1" t="s">
        <v>307</v>
      </c>
      <c r="G19" s="1" t="s">
        <v>308</v>
      </c>
      <c r="H19" t="s">
        <v>344</v>
      </c>
      <c r="I19" s="9">
        <v>3</v>
      </c>
      <c r="J19" t="s">
        <v>682</v>
      </c>
      <c r="K19" t="s">
        <v>690</v>
      </c>
      <c r="L19">
        <v>147</v>
      </c>
      <c r="M19">
        <v>19</v>
      </c>
      <c r="N19">
        <v>369</v>
      </c>
      <c r="O19">
        <v>1790</v>
      </c>
      <c r="P19">
        <v>7</v>
      </c>
      <c r="Q19">
        <v>5</v>
      </c>
      <c r="R19">
        <v>6</v>
      </c>
      <c r="S19">
        <v>3</v>
      </c>
      <c r="Z19">
        <v>2</v>
      </c>
      <c r="AA19">
        <v>0</v>
      </c>
      <c r="AB19" t="s">
        <v>312</v>
      </c>
      <c r="AC19">
        <v>2.75</v>
      </c>
      <c r="AD19">
        <v>1.4</v>
      </c>
      <c r="AE19">
        <v>2.9</v>
      </c>
      <c r="AF19">
        <v>1.4</v>
      </c>
      <c r="AG19">
        <v>3</v>
      </c>
      <c r="AH19">
        <v>1.36</v>
      </c>
      <c r="AI19">
        <v>2.98</v>
      </c>
      <c r="AJ19">
        <v>1.45</v>
      </c>
      <c r="AK19">
        <v>3.75</v>
      </c>
      <c r="AL19">
        <v>1.25</v>
      </c>
      <c r="AM19">
        <v>3.75</v>
      </c>
      <c r="AN19">
        <v>1.49</v>
      </c>
      <c r="AO19">
        <v>2.85</v>
      </c>
      <c r="AP19">
        <v>1.41</v>
      </c>
      <c r="AQ19" t="str">
        <f t="shared" si="2"/>
        <v>Copil</v>
      </c>
      <c r="AR19" t="str">
        <f t="shared" si="3"/>
        <v>Simon</v>
      </c>
      <c r="AS19" t="str">
        <f t="shared" si="4"/>
        <v>BrisbaneCopilSimon</v>
      </c>
      <c r="AT19" t="str">
        <f t="shared" si="5"/>
        <v>BrisbaneSimonCopil</v>
      </c>
      <c r="AU19">
        <f t="shared" si="6"/>
        <v>2</v>
      </c>
      <c r="AV19">
        <f t="shared" si="7"/>
        <v>5</v>
      </c>
      <c r="AW19">
        <f t="shared" si="8"/>
        <v>21</v>
      </c>
      <c r="AX19" t="b">
        <f t="shared" si="9"/>
        <v>0</v>
      </c>
      <c r="AY19" t="str">
        <f t="shared" si="10"/>
        <v>Copil</v>
      </c>
      <c r="AZ19" t="b">
        <f t="shared" si="11"/>
        <v>0</v>
      </c>
      <c r="BA19" t="str">
        <f t="shared" si="12"/>
        <v>Brisbane2nd Round</v>
      </c>
    </row>
    <row r="20" spans="1:53" x14ac:dyDescent="0.25">
      <c r="A20">
        <v>1</v>
      </c>
      <c r="B20" t="s">
        <v>349</v>
      </c>
      <c r="C20" t="s">
        <v>350</v>
      </c>
      <c r="D20" s="1">
        <v>41641</v>
      </c>
      <c r="E20" t="s">
        <v>663</v>
      </c>
      <c r="F20" s="1" t="s">
        <v>307</v>
      </c>
      <c r="G20" s="1" t="s">
        <v>308</v>
      </c>
      <c r="H20" t="s">
        <v>344</v>
      </c>
      <c r="I20" s="9">
        <v>3</v>
      </c>
      <c r="J20" t="s">
        <v>684</v>
      </c>
      <c r="K20" t="s">
        <v>678</v>
      </c>
      <c r="L20">
        <v>60</v>
      </c>
      <c r="M20">
        <v>28</v>
      </c>
      <c r="N20">
        <v>780</v>
      </c>
      <c r="O20">
        <v>1310</v>
      </c>
      <c r="P20">
        <v>7</v>
      </c>
      <c r="Q20">
        <v>5</v>
      </c>
      <c r="R20">
        <v>6</v>
      </c>
      <c r="S20">
        <v>3</v>
      </c>
      <c r="Z20">
        <v>2</v>
      </c>
      <c r="AA20">
        <v>0</v>
      </c>
      <c r="AB20" t="s">
        <v>312</v>
      </c>
      <c r="AC20">
        <v>1.61</v>
      </c>
      <c r="AD20">
        <v>2.2000000000000002</v>
      </c>
      <c r="AE20">
        <v>1.65</v>
      </c>
      <c r="AF20">
        <v>2.2000000000000002</v>
      </c>
      <c r="AG20">
        <v>1.67</v>
      </c>
      <c r="AH20">
        <v>2.1</v>
      </c>
      <c r="AI20">
        <v>1.54</v>
      </c>
      <c r="AJ20">
        <v>2.66</v>
      </c>
      <c r="AK20">
        <v>1.67</v>
      </c>
      <c r="AL20">
        <v>2.2000000000000002</v>
      </c>
      <c r="AM20">
        <v>1.67</v>
      </c>
      <c r="AN20">
        <v>2.66</v>
      </c>
      <c r="AO20">
        <v>1.59</v>
      </c>
      <c r="AP20">
        <v>2.33</v>
      </c>
      <c r="AQ20" t="str">
        <f t="shared" si="2"/>
        <v>Hewitt</v>
      </c>
      <c r="AR20" t="str">
        <f t="shared" si="3"/>
        <v>Lopez</v>
      </c>
      <c r="AS20" t="str">
        <f t="shared" si="4"/>
        <v>BrisbaneHewittLopez</v>
      </c>
      <c r="AT20" t="str">
        <f t="shared" si="5"/>
        <v>BrisbaneLopezHewitt</v>
      </c>
      <c r="AU20">
        <f t="shared" si="6"/>
        <v>2</v>
      </c>
      <c r="AV20">
        <f t="shared" si="7"/>
        <v>5</v>
      </c>
      <c r="AW20">
        <f t="shared" si="8"/>
        <v>21</v>
      </c>
      <c r="AX20" t="b">
        <f t="shared" si="9"/>
        <v>0</v>
      </c>
      <c r="AY20" t="str">
        <f t="shared" si="10"/>
        <v>Hewitt</v>
      </c>
      <c r="AZ20" t="b">
        <f t="shared" si="11"/>
        <v>0</v>
      </c>
      <c r="BA20" t="str">
        <f t="shared" si="12"/>
        <v>Brisbane2nd Round</v>
      </c>
    </row>
    <row r="21" spans="1:53" x14ac:dyDescent="0.25">
      <c r="A21">
        <v>1</v>
      </c>
      <c r="B21" t="s">
        <v>349</v>
      </c>
      <c r="C21" t="s">
        <v>350</v>
      </c>
      <c r="D21" s="1">
        <v>41641</v>
      </c>
      <c r="E21" t="s">
        <v>663</v>
      </c>
      <c r="F21" s="1" t="s">
        <v>307</v>
      </c>
      <c r="G21" s="1" t="s">
        <v>308</v>
      </c>
      <c r="H21" t="s">
        <v>344</v>
      </c>
      <c r="I21" s="9">
        <v>3</v>
      </c>
      <c r="J21" t="s">
        <v>686</v>
      </c>
      <c r="K21" t="s">
        <v>691</v>
      </c>
      <c r="L21">
        <v>172</v>
      </c>
      <c r="M21">
        <v>151</v>
      </c>
      <c r="N21">
        <v>307</v>
      </c>
      <c r="O21">
        <v>344</v>
      </c>
      <c r="P21">
        <v>4</v>
      </c>
      <c r="Q21">
        <v>6</v>
      </c>
      <c r="R21">
        <v>7</v>
      </c>
      <c r="S21">
        <v>6</v>
      </c>
      <c r="T21">
        <v>7</v>
      </c>
      <c r="U21">
        <v>6</v>
      </c>
      <c r="Z21">
        <v>2</v>
      </c>
      <c r="AA21">
        <v>1</v>
      </c>
      <c r="AB21" t="s">
        <v>312</v>
      </c>
      <c r="AC21">
        <v>1.57</v>
      </c>
      <c r="AD21">
        <v>2.25</v>
      </c>
      <c r="AE21">
        <v>1.55</v>
      </c>
      <c r="AF21">
        <v>2.4</v>
      </c>
      <c r="AG21" t="s">
        <v>386</v>
      </c>
      <c r="AH21" t="s">
        <v>386</v>
      </c>
      <c r="AI21" t="s">
        <v>386</v>
      </c>
      <c r="AJ21" t="s">
        <v>386</v>
      </c>
      <c r="AK21" t="s">
        <v>386</v>
      </c>
      <c r="AL21" t="s">
        <v>386</v>
      </c>
      <c r="AM21">
        <v>1.6</v>
      </c>
      <c r="AN21">
        <v>2.6</v>
      </c>
      <c r="AO21">
        <v>1.55</v>
      </c>
      <c r="AP21">
        <v>2.41</v>
      </c>
      <c r="AQ21" t="str">
        <f t="shared" si="2"/>
        <v>Groth</v>
      </c>
      <c r="AR21" t="str">
        <f t="shared" si="3"/>
        <v>Herbert</v>
      </c>
      <c r="AS21" t="str">
        <f t="shared" si="4"/>
        <v>BrisbaneGrothHerbert</v>
      </c>
      <c r="AT21" t="str">
        <f t="shared" si="5"/>
        <v>BrisbaneHerbertGroth</v>
      </c>
      <c r="AU21">
        <f t="shared" si="6"/>
        <v>1</v>
      </c>
      <c r="AV21">
        <f t="shared" si="7"/>
        <v>0</v>
      </c>
      <c r="AW21">
        <f t="shared" si="8"/>
        <v>36</v>
      </c>
      <c r="AX21" t="b">
        <f t="shared" si="9"/>
        <v>1</v>
      </c>
      <c r="AY21" t="str">
        <f t="shared" si="10"/>
        <v>Herbert</v>
      </c>
      <c r="AZ21" t="b">
        <f t="shared" si="11"/>
        <v>1</v>
      </c>
      <c r="BA21" t="str">
        <f t="shared" si="12"/>
        <v>Brisbane2nd Round</v>
      </c>
    </row>
    <row r="22" spans="1:53" x14ac:dyDescent="0.25">
      <c r="A22">
        <v>1</v>
      </c>
      <c r="B22" t="s">
        <v>349</v>
      </c>
      <c r="C22" t="s">
        <v>350</v>
      </c>
      <c r="D22" s="1">
        <v>41642</v>
      </c>
      <c r="E22" t="s">
        <v>663</v>
      </c>
      <c r="F22" s="1" t="s">
        <v>307</v>
      </c>
      <c r="G22" s="1" t="s">
        <v>308</v>
      </c>
      <c r="H22" t="s">
        <v>345</v>
      </c>
      <c r="I22" s="9">
        <v>3</v>
      </c>
      <c r="J22" t="s">
        <v>688</v>
      </c>
      <c r="K22" t="s">
        <v>668</v>
      </c>
      <c r="L22">
        <v>17</v>
      </c>
      <c r="M22">
        <v>37</v>
      </c>
      <c r="N22">
        <v>1915</v>
      </c>
      <c r="O22">
        <v>1130</v>
      </c>
      <c r="P22">
        <v>6</v>
      </c>
      <c r="Q22">
        <v>4</v>
      </c>
      <c r="R22">
        <v>5</v>
      </c>
      <c r="S22">
        <v>7</v>
      </c>
      <c r="T22">
        <v>6</v>
      </c>
      <c r="U22">
        <v>2</v>
      </c>
      <c r="Z22">
        <v>2</v>
      </c>
      <c r="AA22">
        <v>1</v>
      </c>
      <c r="AB22" t="s">
        <v>312</v>
      </c>
      <c r="AC22">
        <v>2.1</v>
      </c>
      <c r="AD22">
        <v>1.66</v>
      </c>
      <c r="AE22">
        <v>2.0499999999999998</v>
      </c>
      <c r="AF22">
        <v>1.75</v>
      </c>
      <c r="AG22">
        <v>2</v>
      </c>
      <c r="AH22">
        <v>1.73</v>
      </c>
      <c r="AI22">
        <v>2.14</v>
      </c>
      <c r="AJ22">
        <v>1.81</v>
      </c>
      <c r="AK22">
        <v>2</v>
      </c>
      <c r="AL22">
        <v>1.8</v>
      </c>
      <c r="AM22">
        <v>2.14</v>
      </c>
      <c r="AN22">
        <v>1.83</v>
      </c>
      <c r="AO22">
        <v>2.04</v>
      </c>
      <c r="AP22">
        <v>1.74</v>
      </c>
      <c r="AQ22" t="str">
        <f t="shared" si="2"/>
        <v>Nishikori</v>
      </c>
      <c r="AR22" t="str">
        <f t="shared" si="3"/>
        <v>Cilic</v>
      </c>
      <c r="AS22" t="str">
        <f t="shared" si="4"/>
        <v>BrisbaneNishikoriCilic</v>
      </c>
      <c r="AT22" t="str">
        <f t="shared" si="5"/>
        <v>BrisbaneCilicNishikori</v>
      </c>
      <c r="AU22">
        <f t="shared" si="6"/>
        <v>1</v>
      </c>
      <c r="AV22">
        <f t="shared" si="7"/>
        <v>4</v>
      </c>
      <c r="AW22">
        <f t="shared" si="8"/>
        <v>30</v>
      </c>
      <c r="AX22" t="b">
        <f t="shared" si="9"/>
        <v>0</v>
      </c>
      <c r="AY22" t="str">
        <f t="shared" si="10"/>
        <v>Nishikori</v>
      </c>
      <c r="AZ22" t="b">
        <f t="shared" si="11"/>
        <v>1</v>
      </c>
      <c r="BA22" t="str">
        <f t="shared" si="12"/>
        <v>BrisbaneQuarterfinals</v>
      </c>
    </row>
    <row r="23" spans="1:53" x14ac:dyDescent="0.25">
      <c r="A23">
        <v>1</v>
      </c>
      <c r="B23" t="s">
        <v>349</v>
      </c>
      <c r="C23" t="s">
        <v>350</v>
      </c>
      <c r="D23" s="1">
        <v>41642</v>
      </c>
      <c r="E23" t="s">
        <v>663</v>
      </c>
      <c r="F23" s="1" t="s">
        <v>307</v>
      </c>
      <c r="G23" s="1" t="s">
        <v>308</v>
      </c>
      <c r="H23" t="s">
        <v>345</v>
      </c>
      <c r="I23" s="9">
        <v>3</v>
      </c>
      <c r="J23" t="s">
        <v>684</v>
      </c>
      <c r="K23" t="s">
        <v>682</v>
      </c>
      <c r="L23">
        <v>60</v>
      </c>
      <c r="M23">
        <v>147</v>
      </c>
      <c r="N23">
        <v>780</v>
      </c>
      <c r="O23">
        <v>369</v>
      </c>
      <c r="P23">
        <v>6</v>
      </c>
      <c r="Q23">
        <v>4</v>
      </c>
      <c r="R23">
        <v>6</v>
      </c>
      <c r="S23">
        <v>2</v>
      </c>
      <c r="Z23">
        <v>2</v>
      </c>
      <c r="AA23">
        <v>0</v>
      </c>
      <c r="AB23" t="s">
        <v>312</v>
      </c>
      <c r="AC23">
        <v>1.3</v>
      </c>
      <c r="AD23">
        <v>3.4</v>
      </c>
      <c r="AE23">
        <v>1.33</v>
      </c>
      <c r="AF23">
        <v>3.2</v>
      </c>
      <c r="AG23">
        <v>1.33</v>
      </c>
      <c r="AH23">
        <v>3.25</v>
      </c>
      <c r="AI23">
        <v>1.32</v>
      </c>
      <c r="AJ23">
        <v>3.79</v>
      </c>
      <c r="AK23">
        <v>1.29</v>
      </c>
      <c r="AL23">
        <v>3.5</v>
      </c>
      <c r="AM23">
        <v>1.36</v>
      </c>
      <c r="AN23">
        <v>3.9</v>
      </c>
      <c r="AO23">
        <v>1.32</v>
      </c>
      <c r="AP23">
        <v>3.35</v>
      </c>
      <c r="AQ23" t="str">
        <f t="shared" si="2"/>
        <v>Hewitt</v>
      </c>
      <c r="AR23" t="str">
        <f t="shared" si="3"/>
        <v>Copil</v>
      </c>
      <c r="AS23" t="str">
        <f t="shared" si="4"/>
        <v>BrisbaneHewittCopil</v>
      </c>
      <c r="AT23" t="str">
        <f t="shared" si="5"/>
        <v>BrisbaneCopilHewitt</v>
      </c>
      <c r="AU23">
        <f t="shared" si="6"/>
        <v>2</v>
      </c>
      <c r="AV23">
        <f t="shared" si="7"/>
        <v>6</v>
      </c>
      <c r="AW23">
        <f t="shared" si="8"/>
        <v>18</v>
      </c>
      <c r="AX23" t="b">
        <f t="shared" si="9"/>
        <v>0</v>
      </c>
      <c r="AY23" t="str">
        <f t="shared" si="10"/>
        <v>Hewitt</v>
      </c>
      <c r="AZ23" t="b">
        <f t="shared" si="11"/>
        <v>0</v>
      </c>
      <c r="BA23" t="str">
        <f t="shared" si="12"/>
        <v>BrisbaneQuarterfinals</v>
      </c>
    </row>
    <row r="24" spans="1:53" x14ac:dyDescent="0.25">
      <c r="A24">
        <v>1</v>
      </c>
      <c r="B24" t="s">
        <v>349</v>
      </c>
      <c r="C24" t="s">
        <v>350</v>
      </c>
      <c r="D24" s="1">
        <v>41642</v>
      </c>
      <c r="E24" t="s">
        <v>663</v>
      </c>
      <c r="F24" s="1" t="s">
        <v>307</v>
      </c>
      <c r="G24" s="1" t="s">
        <v>308</v>
      </c>
      <c r="H24" t="s">
        <v>345</v>
      </c>
      <c r="I24" s="9">
        <v>3</v>
      </c>
      <c r="J24" t="s">
        <v>680</v>
      </c>
      <c r="K24" t="s">
        <v>686</v>
      </c>
      <c r="L24">
        <v>34</v>
      </c>
      <c r="M24">
        <v>172</v>
      </c>
      <c r="N24">
        <v>1175</v>
      </c>
      <c r="O24">
        <v>307</v>
      </c>
      <c r="P24">
        <v>7</v>
      </c>
      <c r="Q24">
        <v>5</v>
      </c>
      <c r="R24">
        <v>6</v>
      </c>
      <c r="S24">
        <v>4</v>
      </c>
      <c r="Z24">
        <v>2</v>
      </c>
      <c r="AA24">
        <v>0</v>
      </c>
      <c r="AB24" t="s">
        <v>312</v>
      </c>
      <c r="AC24">
        <v>1.36</v>
      </c>
      <c r="AD24">
        <v>3</v>
      </c>
      <c r="AE24">
        <v>1.48</v>
      </c>
      <c r="AF24">
        <v>2.6</v>
      </c>
      <c r="AG24">
        <v>1.44</v>
      </c>
      <c r="AH24">
        <v>2.62</v>
      </c>
      <c r="AI24">
        <v>1.43</v>
      </c>
      <c r="AJ24">
        <v>3.1</v>
      </c>
      <c r="AK24">
        <v>1.44</v>
      </c>
      <c r="AL24">
        <v>2.75</v>
      </c>
      <c r="AM24">
        <v>1.48</v>
      </c>
      <c r="AN24">
        <v>3.15</v>
      </c>
      <c r="AO24">
        <v>1.42</v>
      </c>
      <c r="AP24">
        <v>2.83</v>
      </c>
      <c r="AQ24" t="str">
        <f t="shared" si="2"/>
        <v>Chardy</v>
      </c>
      <c r="AR24" t="str">
        <f t="shared" si="3"/>
        <v>Groth</v>
      </c>
      <c r="AS24" t="str">
        <f t="shared" si="4"/>
        <v>BrisbaneChardyGroth</v>
      </c>
      <c r="AT24" t="str">
        <f t="shared" si="5"/>
        <v>BrisbaneGrothChardy</v>
      </c>
      <c r="AU24">
        <f t="shared" si="6"/>
        <v>2</v>
      </c>
      <c r="AV24">
        <f t="shared" si="7"/>
        <v>4</v>
      </c>
      <c r="AW24">
        <f t="shared" si="8"/>
        <v>22</v>
      </c>
      <c r="AX24" t="b">
        <f t="shared" si="9"/>
        <v>0</v>
      </c>
      <c r="AY24" t="str">
        <f t="shared" si="10"/>
        <v>Chardy</v>
      </c>
      <c r="AZ24" t="b">
        <f t="shared" si="11"/>
        <v>0</v>
      </c>
      <c r="BA24" t="str">
        <f t="shared" si="12"/>
        <v>BrisbaneQuarterfinals</v>
      </c>
    </row>
    <row r="25" spans="1:53" x14ac:dyDescent="0.25">
      <c r="A25">
        <v>1</v>
      </c>
      <c r="B25" t="s">
        <v>349</v>
      </c>
      <c r="C25" t="s">
        <v>350</v>
      </c>
      <c r="D25" s="1">
        <v>41642</v>
      </c>
      <c r="E25" t="s">
        <v>663</v>
      </c>
      <c r="F25" s="1" t="s">
        <v>307</v>
      </c>
      <c r="G25" s="1" t="s">
        <v>308</v>
      </c>
      <c r="H25" t="s">
        <v>345</v>
      </c>
      <c r="I25" s="9">
        <v>3</v>
      </c>
      <c r="J25" t="s">
        <v>689</v>
      </c>
      <c r="K25" t="s">
        <v>664</v>
      </c>
      <c r="L25">
        <v>6</v>
      </c>
      <c r="M25">
        <v>61</v>
      </c>
      <c r="N25">
        <v>4205</v>
      </c>
      <c r="O25">
        <v>774</v>
      </c>
      <c r="P25">
        <v>6</v>
      </c>
      <c r="Q25">
        <v>1</v>
      </c>
      <c r="R25">
        <v>6</v>
      </c>
      <c r="S25">
        <v>1</v>
      </c>
      <c r="Z25">
        <v>2</v>
      </c>
      <c r="AA25">
        <v>0</v>
      </c>
      <c r="AB25" t="s">
        <v>312</v>
      </c>
      <c r="AC25">
        <v>1.05</v>
      </c>
      <c r="AD25">
        <v>9</v>
      </c>
      <c r="AE25">
        <v>1.08</v>
      </c>
      <c r="AF25">
        <v>7.5</v>
      </c>
      <c r="AG25">
        <v>1.1100000000000001</v>
      </c>
      <c r="AH25">
        <v>6</v>
      </c>
      <c r="AI25">
        <v>1.08</v>
      </c>
      <c r="AJ25">
        <v>10.75</v>
      </c>
      <c r="AK25">
        <v>1.1000000000000001</v>
      </c>
      <c r="AL25">
        <v>7</v>
      </c>
      <c r="AM25">
        <v>1.1200000000000001</v>
      </c>
      <c r="AN25">
        <v>10.75</v>
      </c>
      <c r="AO25">
        <v>1.08</v>
      </c>
      <c r="AP25">
        <v>7.72</v>
      </c>
      <c r="AQ25" t="str">
        <f t="shared" si="2"/>
        <v>Federer</v>
      </c>
      <c r="AR25" t="str">
        <f t="shared" si="3"/>
        <v>Matosevic</v>
      </c>
      <c r="AS25" t="str">
        <f t="shared" si="4"/>
        <v>BrisbaneFedererMatosevic</v>
      </c>
      <c r="AT25" t="str">
        <f t="shared" si="5"/>
        <v>BrisbaneMatosevicFederer</v>
      </c>
      <c r="AU25">
        <f t="shared" si="6"/>
        <v>2</v>
      </c>
      <c r="AV25">
        <f t="shared" si="7"/>
        <v>10</v>
      </c>
      <c r="AW25">
        <f t="shared" si="8"/>
        <v>14</v>
      </c>
      <c r="AX25" t="b">
        <f t="shared" si="9"/>
        <v>0</v>
      </c>
      <c r="AY25" t="str">
        <f t="shared" si="10"/>
        <v>Federer</v>
      </c>
      <c r="AZ25" t="b">
        <f t="shared" si="11"/>
        <v>0</v>
      </c>
      <c r="BA25" t="str">
        <f t="shared" si="12"/>
        <v>BrisbaneQuarterfinals</v>
      </c>
    </row>
    <row r="26" spans="1:53" x14ac:dyDescent="0.25">
      <c r="A26">
        <v>1</v>
      </c>
      <c r="B26" t="s">
        <v>349</v>
      </c>
      <c r="C26" t="s">
        <v>350</v>
      </c>
      <c r="D26" s="1">
        <v>41643</v>
      </c>
      <c r="E26" t="s">
        <v>663</v>
      </c>
      <c r="F26" s="1" t="s">
        <v>307</v>
      </c>
      <c r="G26" s="1" t="s">
        <v>308</v>
      </c>
      <c r="H26" t="s">
        <v>346</v>
      </c>
      <c r="I26" s="9">
        <v>3</v>
      </c>
      <c r="J26" t="s">
        <v>684</v>
      </c>
      <c r="K26" t="s">
        <v>688</v>
      </c>
      <c r="L26">
        <v>60</v>
      </c>
      <c r="M26">
        <v>17</v>
      </c>
      <c r="N26">
        <v>780</v>
      </c>
      <c r="O26">
        <v>1915</v>
      </c>
      <c r="P26">
        <v>5</v>
      </c>
      <c r="Q26">
        <v>7</v>
      </c>
      <c r="R26">
        <v>6</v>
      </c>
      <c r="S26">
        <v>4</v>
      </c>
      <c r="T26">
        <v>6</v>
      </c>
      <c r="U26">
        <v>3</v>
      </c>
      <c r="Z26">
        <v>2</v>
      </c>
      <c r="AA26">
        <v>1</v>
      </c>
      <c r="AB26" t="s">
        <v>312</v>
      </c>
      <c r="AC26">
        <v>2.37</v>
      </c>
      <c r="AD26">
        <v>1.57</v>
      </c>
      <c r="AE26">
        <v>2.35</v>
      </c>
      <c r="AF26">
        <v>1.58</v>
      </c>
      <c r="AG26">
        <v>2.38</v>
      </c>
      <c r="AH26">
        <v>1.57</v>
      </c>
      <c r="AI26">
        <v>2.4500000000000002</v>
      </c>
      <c r="AJ26">
        <v>1.64</v>
      </c>
      <c r="AK26">
        <v>2.38</v>
      </c>
      <c r="AL26">
        <v>1.57</v>
      </c>
      <c r="AM26">
        <v>2.5</v>
      </c>
      <c r="AN26">
        <v>1.85</v>
      </c>
      <c r="AO26">
        <v>2.35</v>
      </c>
      <c r="AP26">
        <v>1.58</v>
      </c>
      <c r="AQ26" t="str">
        <f t="shared" si="2"/>
        <v>Hewitt</v>
      </c>
      <c r="AR26" t="str">
        <f t="shared" si="3"/>
        <v>Nishikori</v>
      </c>
      <c r="AS26" t="str">
        <f t="shared" si="4"/>
        <v>BrisbaneHewittNishikori</v>
      </c>
      <c r="AT26" t="str">
        <f t="shared" si="5"/>
        <v>BrisbaneNishikoriHewitt</v>
      </c>
      <c r="AU26">
        <f t="shared" si="6"/>
        <v>1</v>
      </c>
      <c r="AV26">
        <f t="shared" si="7"/>
        <v>3</v>
      </c>
      <c r="AW26">
        <f t="shared" si="8"/>
        <v>31</v>
      </c>
      <c r="AX26" t="b">
        <f t="shared" si="9"/>
        <v>0</v>
      </c>
      <c r="AY26" t="str">
        <f t="shared" si="10"/>
        <v>Nishikori</v>
      </c>
      <c r="AZ26" t="b">
        <f t="shared" si="11"/>
        <v>1</v>
      </c>
      <c r="BA26" t="str">
        <f t="shared" si="12"/>
        <v>BrisbaneSemifinals</v>
      </c>
    </row>
    <row r="27" spans="1:53" x14ac:dyDescent="0.25">
      <c r="A27">
        <v>1</v>
      </c>
      <c r="B27" t="s">
        <v>349</v>
      </c>
      <c r="C27" t="s">
        <v>350</v>
      </c>
      <c r="D27" s="1">
        <v>41643</v>
      </c>
      <c r="E27" t="s">
        <v>663</v>
      </c>
      <c r="F27" s="1" t="s">
        <v>307</v>
      </c>
      <c r="G27" s="1" t="s">
        <v>308</v>
      </c>
      <c r="H27" t="s">
        <v>346</v>
      </c>
      <c r="I27" s="9">
        <v>3</v>
      </c>
      <c r="J27" t="s">
        <v>689</v>
      </c>
      <c r="K27" t="s">
        <v>680</v>
      </c>
      <c r="L27">
        <v>6</v>
      </c>
      <c r="M27">
        <v>34</v>
      </c>
      <c r="N27">
        <v>4205</v>
      </c>
      <c r="O27">
        <v>1175</v>
      </c>
      <c r="P27">
        <v>6</v>
      </c>
      <c r="Q27">
        <v>3</v>
      </c>
      <c r="R27">
        <v>6</v>
      </c>
      <c r="S27">
        <v>7</v>
      </c>
      <c r="T27">
        <v>6</v>
      </c>
      <c r="U27">
        <v>3</v>
      </c>
      <c r="Z27">
        <v>2</v>
      </c>
      <c r="AA27">
        <v>1</v>
      </c>
      <c r="AB27" t="s">
        <v>312</v>
      </c>
      <c r="AC27">
        <v>1.07</v>
      </c>
      <c r="AD27">
        <v>9</v>
      </c>
      <c r="AE27">
        <v>1.07</v>
      </c>
      <c r="AF27">
        <v>8</v>
      </c>
      <c r="AG27">
        <v>1.07</v>
      </c>
      <c r="AH27">
        <v>7.5</v>
      </c>
      <c r="AI27">
        <v>1.08</v>
      </c>
      <c r="AJ27">
        <v>10.75</v>
      </c>
      <c r="AK27">
        <v>1.08</v>
      </c>
      <c r="AL27">
        <v>7.5</v>
      </c>
      <c r="AM27">
        <v>1.1000000000000001</v>
      </c>
      <c r="AN27">
        <v>11.5</v>
      </c>
      <c r="AO27">
        <v>1.07</v>
      </c>
      <c r="AP27">
        <v>8.35</v>
      </c>
      <c r="AQ27" t="str">
        <f t="shared" si="2"/>
        <v>Federer</v>
      </c>
      <c r="AR27" t="str">
        <f t="shared" si="3"/>
        <v>Chardy</v>
      </c>
      <c r="AS27" t="str">
        <f t="shared" si="4"/>
        <v>BrisbaneFedererChardy</v>
      </c>
      <c r="AT27" t="str">
        <f t="shared" si="5"/>
        <v>BrisbaneChardyFederer</v>
      </c>
      <c r="AU27">
        <f t="shared" si="6"/>
        <v>1</v>
      </c>
      <c r="AV27">
        <f t="shared" si="7"/>
        <v>5</v>
      </c>
      <c r="AW27">
        <f t="shared" si="8"/>
        <v>31</v>
      </c>
      <c r="AX27" t="b">
        <f t="shared" si="9"/>
        <v>1</v>
      </c>
      <c r="AY27" t="str">
        <f t="shared" si="10"/>
        <v>Federer</v>
      </c>
      <c r="AZ27" t="b">
        <f t="shared" si="11"/>
        <v>1</v>
      </c>
      <c r="BA27" t="str">
        <f t="shared" si="12"/>
        <v>BrisbaneSemifinals</v>
      </c>
    </row>
    <row r="28" spans="1:53" x14ac:dyDescent="0.25">
      <c r="A28">
        <v>1</v>
      </c>
      <c r="B28" t="s">
        <v>349</v>
      </c>
      <c r="C28" t="s">
        <v>350</v>
      </c>
      <c r="D28" s="1">
        <v>41644</v>
      </c>
      <c r="E28" t="s">
        <v>663</v>
      </c>
      <c r="F28" s="1" t="s">
        <v>307</v>
      </c>
      <c r="G28" s="1" t="s">
        <v>308</v>
      </c>
      <c r="H28" t="s">
        <v>348</v>
      </c>
      <c r="I28" s="9">
        <v>3</v>
      </c>
      <c r="J28" t="s">
        <v>684</v>
      </c>
      <c r="K28" t="s">
        <v>689</v>
      </c>
      <c r="L28">
        <v>60</v>
      </c>
      <c r="M28">
        <v>6</v>
      </c>
      <c r="N28">
        <v>780</v>
      </c>
      <c r="O28">
        <v>4205</v>
      </c>
      <c r="P28">
        <v>6</v>
      </c>
      <c r="Q28">
        <v>1</v>
      </c>
      <c r="R28">
        <v>4</v>
      </c>
      <c r="S28">
        <v>6</v>
      </c>
      <c r="T28">
        <v>6</v>
      </c>
      <c r="U28">
        <v>3</v>
      </c>
      <c r="Z28">
        <v>2</v>
      </c>
      <c r="AA28">
        <v>1</v>
      </c>
      <c r="AB28" t="s">
        <v>312</v>
      </c>
      <c r="AC28">
        <v>5</v>
      </c>
      <c r="AD28">
        <v>1.1399999999999999</v>
      </c>
      <c r="AE28">
        <v>4.5</v>
      </c>
      <c r="AF28">
        <v>1.18</v>
      </c>
      <c r="AG28">
        <v>5</v>
      </c>
      <c r="AH28">
        <v>1.17</v>
      </c>
      <c r="AI28">
        <v>6</v>
      </c>
      <c r="AJ28">
        <v>1.17</v>
      </c>
      <c r="AK28">
        <v>5</v>
      </c>
      <c r="AL28">
        <v>1.17</v>
      </c>
      <c r="AM28">
        <v>6</v>
      </c>
      <c r="AN28">
        <v>1.21</v>
      </c>
      <c r="AO28">
        <v>5.05</v>
      </c>
      <c r="AP28">
        <v>1.1599999999999999</v>
      </c>
      <c r="AQ28" t="str">
        <f t="shared" si="2"/>
        <v>Hewitt</v>
      </c>
      <c r="AR28" t="str">
        <f t="shared" si="3"/>
        <v>Federer</v>
      </c>
      <c r="AS28" t="str">
        <f t="shared" si="4"/>
        <v>BrisbaneHewittFederer</v>
      </c>
      <c r="AT28" t="str">
        <f t="shared" si="5"/>
        <v>BrisbaneFedererHewitt</v>
      </c>
      <c r="AU28">
        <f t="shared" si="6"/>
        <v>1</v>
      </c>
      <c r="AV28">
        <f t="shared" si="7"/>
        <v>6</v>
      </c>
      <c r="AW28">
        <f t="shared" si="8"/>
        <v>26</v>
      </c>
      <c r="AX28" t="b">
        <f t="shared" si="9"/>
        <v>0</v>
      </c>
      <c r="AY28" t="str">
        <f t="shared" si="10"/>
        <v>Hewitt</v>
      </c>
      <c r="AZ28" t="b">
        <f t="shared" si="11"/>
        <v>1</v>
      </c>
      <c r="BA28" t="str">
        <f t="shared" si="12"/>
        <v>BrisbaneThe Final</v>
      </c>
    </row>
    <row r="29" spans="1:53" x14ac:dyDescent="0.25">
      <c r="A29">
        <v>2</v>
      </c>
      <c r="B29" t="s">
        <v>692</v>
      </c>
      <c r="C29" t="s">
        <v>693</v>
      </c>
      <c r="D29" s="1">
        <v>41638</v>
      </c>
      <c r="E29" t="s">
        <v>663</v>
      </c>
      <c r="F29" s="1" t="s">
        <v>307</v>
      </c>
      <c r="G29" s="1" t="s">
        <v>308</v>
      </c>
      <c r="H29" t="s">
        <v>309</v>
      </c>
      <c r="I29" s="9">
        <v>3</v>
      </c>
      <c r="J29" t="s">
        <v>694</v>
      </c>
      <c r="K29" t="s">
        <v>695</v>
      </c>
      <c r="L29">
        <v>65</v>
      </c>
      <c r="M29">
        <v>89</v>
      </c>
      <c r="N29">
        <v>730</v>
      </c>
      <c r="O29">
        <v>600</v>
      </c>
      <c r="P29">
        <v>6</v>
      </c>
      <c r="Q29">
        <v>4</v>
      </c>
      <c r="R29">
        <v>6</v>
      </c>
      <c r="S29">
        <v>2</v>
      </c>
      <c r="Z29">
        <v>2</v>
      </c>
      <c r="AA29">
        <v>0</v>
      </c>
      <c r="AB29" t="s">
        <v>312</v>
      </c>
      <c r="AC29">
        <v>1.53</v>
      </c>
      <c r="AD29">
        <v>2.37</v>
      </c>
      <c r="AE29">
        <v>1.55</v>
      </c>
      <c r="AF29">
        <v>2.4</v>
      </c>
      <c r="AG29">
        <v>1.5</v>
      </c>
      <c r="AH29">
        <v>2.5</v>
      </c>
      <c r="AI29">
        <v>1.61</v>
      </c>
      <c r="AJ29">
        <v>2.4500000000000002</v>
      </c>
      <c r="AK29">
        <v>1.57</v>
      </c>
      <c r="AL29">
        <v>2.25</v>
      </c>
      <c r="AM29">
        <v>1.85</v>
      </c>
      <c r="AN29">
        <v>2.63</v>
      </c>
      <c r="AO29">
        <v>1.57</v>
      </c>
      <c r="AP29">
        <v>2.36</v>
      </c>
      <c r="AQ29" t="str">
        <f t="shared" si="2"/>
        <v>Lu</v>
      </c>
      <c r="AR29" t="str">
        <f t="shared" si="3"/>
        <v>Smyczek</v>
      </c>
      <c r="AS29" t="str">
        <f t="shared" si="4"/>
        <v>ChennaiLuSmyczek</v>
      </c>
      <c r="AT29" t="str">
        <f t="shared" si="5"/>
        <v>ChennaiSmyczekLu</v>
      </c>
      <c r="AU29">
        <f t="shared" si="6"/>
        <v>2</v>
      </c>
      <c r="AV29">
        <f t="shared" si="7"/>
        <v>6</v>
      </c>
      <c r="AW29">
        <f t="shared" si="8"/>
        <v>18</v>
      </c>
      <c r="AX29" t="b">
        <f t="shared" si="9"/>
        <v>0</v>
      </c>
      <c r="AY29" t="str">
        <f t="shared" si="10"/>
        <v>Lu</v>
      </c>
      <c r="AZ29" t="b">
        <f t="shared" si="11"/>
        <v>0</v>
      </c>
      <c r="BA29" t="str">
        <f t="shared" si="12"/>
        <v>Chennai1st Round</v>
      </c>
    </row>
    <row r="30" spans="1:53" x14ac:dyDescent="0.25">
      <c r="A30">
        <v>2</v>
      </c>
      <c r="B30" t="s">
        <v>692</v>
      </c>
      <c r="C30" t="s">
        <v>693</v>
      </c>
      <c r="D30" s="1">
        <v>41638</v>
      </c>
      <c r="E30" t="s">
        <v>663</v>
      </c>
      <c r="F30" s="1" t="s">
        <v>307</v>
      </c>
      <c r="G30" s="1" t="s">
        <v>308</v>
      </c>
      <c r="H30" t="s">
        <v>309</v>
      </c>
      <c r="I30" s="9">
        <v>3</v>
      </c>
      <c r="J30" t="s">
        <v>696</v>
      </c>
      <c r="K30" t="s">
        <v>697</v>
      </c>
      <c r="L30">
        <v>85</v>
      </c>
      <c r="M30">
        <v>314</v>
      </c>
      <c r="N30">
        <v>616</v>
      </c>
      <c r="O30">
        <v>141</v>
      </c>
      <c r="P30">
        <v>7</v>
      </c>
      <c r="Q30">
        <v>5</v>
      </c>
      <c r="R30">
        <v>6</v>
      </c>
      <c r="S30">
        <v>2</v>
      </c>
      <c r="Z30">
        <v>2</v>
      </c>
      <c r="AA30">
        <v>0</v>
      </c>
      <c r="AB30" t="s">
        <v>312</v>
      </c>
      <c r="AC30">
        <v>1.1200000000000001</v>
      </c>
      <c r="AD30">
        <v>6</v>
      </c>
      <c r="AE30">
        <v>1.1200000000000001</v>
      </c>
      <c r="AF30">
        <v>5.75</v>
      </c>
      <c r="AG30">
        <v>1.1100000000000001</v>
      </c>
      <c r="AH30">
        <v>6</v>
      </c>
      <c r="AI30">
        <v>1.1399999999999999</v>
      </c>
      <c r="AJ30">
        <v>6.5</v>
      </c>
      <c r="AK30">
        <v>1.1299999999999999</v>
      </c>
      <c r="AL30">
        <v>5.5</v>
      </c>
      <c r="AM30">
        <v>1.17</v>
      </c>
      <c r="AN30">
        <v>6.5</v>
      </c>
      <c r="AO30">
        <v>1.1299999999999999</v>
      </c>
      <c r="AP30">
        <v>5.75</v>
      </c>
      <c r="AQ30" t="str">
        <f t="shared" si="2"/>
        <v>Vesely</v>
      </c>
      <c r="AR30" t="str">
        <f t="shared" si="3"/>
        <v>Nedunchezhiyan</v>
      </c>
      <c r="AS30" t="str">
        <f t="shared" si="4"/>
        <v>ChennaiVeselyNedunchezhiyan</v>
      </c>
      <c r="AT30" t="str">
        <f t="shared" si="5"/>
        <v>ChennaiNedunchezhiyanVesely</v>
      </c>
      <c r="AU30">
        <f t="shared" si="6"/>
        <v>2</v>
      </c>
      <c r="AV30">
        <f t="shared" si="7"/>
        <v>6</v>
      </c>
      <c r="AW30">
        <f t="shared" si="8"/>
        <v>20</v>
      </c>
      <c r="AX30" t="b">
        <f t="shared" si="9"/>
        <v>0</v>
      </c>
      <c r="AY30" t="str">
        <f t="shared" si="10"/>
        <v>Vesely</v>
      </c>
      <c r="AZ30" t="b">
        <f t="shared" si="11"/>
        <v>0</v>
      </c>
      <c r="BA30" t="str">
        <f t="shared" si="12"/>
        <v>Chennai1st Round</v>
      </c>
    </row>
    <row r="31" spans="1:53" x14ac:dyDescent="0.25">
      <c r="A31">
        <v>2</v>
      </c>
      <c r="B31" t="s">
        <v>692</v>
      </c>
      <c r="C31" t="s">
        <v>693</v>
      </c>
      <c r="D31" s="1">
        <v>41638</v>
      </c>
      <c r="E31" t="s">
        <v>663</v>
      </c>
      <c r="F31" s="1" t="s">
        <v>307</v>
      </c>
      <c r="G31" s="1" t="s">
        <v>308</v>
      </c>
      <c r="H31" t="s">
        <v>309</v>
      </c>
      <c r="I31" s="9">
        <v>3</v>
      </c>
      <c r="J31" t="s">
        <v>698</v>
      </c>
      <c r="K31" t="s">
        <v>699</v>
      </c>
      <c r="L31">
        <v>73</v>
      </c>
      <c r="M31">
        <v>81</v>
      </c>
      <c r="N31">
        <v>681</v>
      </c>
      <c r="O31">
        <v>625</v>
      </c>
      <c r="P31">
        <v>6</v>
      </c>
      <c r="Q31">
        <v>4</v>
      </c>
      <c r="R31">
        <v>6</v>
      </c>
      <c r="S31">
        <v>2</v>
      </c>
      <c r="Z31">
        <v>2</v>
      </c>
      <c r="AA31">
        <v>0</v>
      </c>
      <c r="AB31" t="s">
        <v>312</v>
      </c>
      <c r="AC31">
        <v>1.8</v>
      </c>
      <c r="AD31">
        <v>1.9</v>
      </c>
      <c r="AE31">
        <v>1.85</v>
      </c>
      <c r="AF31">
        <v>1.9</v>
      </c>
      <c r="AG31">
        <v>1.83</v>
      </c>
      <c r="AH31">
        <v>1.83</v>
      </c>
      <c r="AI31">
        <v>1.93</v>
      </c>
      <c r="AJ31">
        <v>1.96</v>
      </c>
      <c r="AK31">
        <v>1.73</v>
      </c>
      <c r="AL31">
        <v>2</v>
      </c>
      <c r="AM31">
        <v>1.93</v>
      </c>
      <c r="AN31">
        <v>2.2000000000000002</v>
      </c>
      <c r="AO31">
        <v>1.83</v>
      </c>
      <c r="AP31">
        <v>1.92</v>
      </c>
      <c r="AQ31" t="str">
        <f t="shared" si="2"/>
        <v>Sela</v>
      </c>
      <c r="AR31" t="str">
        <f t="shared" si="3"/>
        <v>Lacko</v>
      </c>
      <c r="AS31" t="str">
        <f t="shared" si="4"/>
        <v>ChennaiSelaLacko</v>
      </c>
      <c r="AT31" t="str">
        <f t="shared" si="5"/>
        <v>ChennaiLackoSela</v>
      </c>
      <c r="AU31">
        <f t="shared" si="6"/>
        <v>2</v>
      </c>
      <c r="AV31">
        <f t="shared" si="7"/>
        <v>6</v>
      </c>
      <c r="AW31">
        <f t="shared" si="8"/>
        <v>18</v>
      </c>
      <c r="AX31" t="b">
        <f t="shared" si="9"/>
        <v>0</v>
      </c>
      <c r="AY31" t="str">
        <f t="shared" si="10"/>
        <v>Sela</v>
      </c>
      <c r="AZ31" t="b">
        <f t="shared" si="11"/>
        <v>0</v>
      </c>
      <c r="BA31" t="str">
        <f t="shared" si="12"/>
        <v>Chennai1st Round</v>
      </c>
    </row>
    <row r="32" spans="1:53" x14ac:dyDescent="0.25">
      <c r="A32">
        <v>2</v>
      </c>
      <c r="B32" t="s">
        <v>692</v>
      </c>
      <c r="C32" t="s">
        <v>693</v>
      </c>
      <c r="D32" s="1">
        <v>41638</v>
      </c>
      <c r="E32" t="s">
        <v>663</v>
      </c>
      <c r="F32" s="1" t="s">
        <v>307</v>
      </c>
      <c r="G32" s="1" t="s">
        <v>308</v>
      </c>
      <c r="H32" t="s">
        <v>309</v>
      </c>
      <c r="I32" s="9">
        <v>3</v>
      </c>
      <c r="J32" t="s">
        <v>700</v>
      </c>
      <c r="K32" t="s">
        <v>701</v>
      </c>
      <c r="L32">
        <v>32</v>
      </c>
      <c r="M32">
        <v>376</v>
      </c>
      <c r="N32">
        <v>1219</v>
      </c>
      <c r="O32">
        <v>110</v>
      </c>
      <c r="P32">
        <v>6</v>
      </c>
      <c r="Q32">
        <v>3</v>
      </c>
      <c r="R32">
        <v>7</v>
      </c>
      <c r="S32">
        <v>5</v>
      </c>
      <c r="Z32">
        <v>2</v>
      </c>
      <c r="AA32">
        <v>0</v>
      </c>
      <c r="AB32" t="s">
        <v>312</v>
      </c>
      <c r="AC32">
        <v>1.1200000000000001</v>
      </c>
      <c r="AD32">
        <v>6</v>
      </c>
      <c r="AE32">
        <v>1.1200000000000001</v>
      </c>
      <c r="AF32">
        <v>5.75</v>
      </c>
      <c r="AG32">
        <v>1.1000000000000001</v>
      </c>
      <c r="AH32">
        <v>6.5</v>
      </c>
      <c r="AI32">
        <v>1.17</v>
      </c>
      <c r="AJ32">
        <v>5.75</v>
      </c>
      <c r="AK32">
        <v>1.1000000000000001</v>
      </c>
      <c r="AL32">
        <v>6</v>
      </c>
      <c r="AM32">
        <v>1.17</v>
      </c>
      <c r="AN32">
        <v>7.6</v>
      </c>
      <c r="AO32">
        <v>1.1200000000000001</v>
      </c>
      <c r="AP32">
        <v>6.03</v>
      </c>
      <c r="AQ32" t="str">
        <f t="shared" si="2"/>
        <v>Pospisil</v>
      </c>
      <c r="AR32" t="str">
        <f t="shared" si="3"/>
        <v>Edmund</v>
      </c>
      <c r="AS32" t="str">
        <f t="shared" si="4"/>
        <v>ChennaiPospisilEdmund</v>
      </c>
      <c r="AT32" t="str">
        <f t="shared" si="5"/>
        <v>ChennaiEdmundPospisil</v>
      </c>
      <c r="AU32">
        <f t="shared" si="6"/>
        <v>2</v>
      </c>
      <c r="AV32">
        <f t="shared" si="7"/>
        <v>5</v>
      </c>
      <c r="AW32">
        <f t="shared" si="8"/>
        <v>21</v>
      </c>
      <c r="AX32" t="b">
        <f t="shared" si="9"/>
        <v>0</v>
      </c>
      <c r="AY32" t="str">
        <f t="shared" si="10"/>
        <v>Pospisil</v>
      </c>
      <c r="AZ32" t="b">
        <f t="shared" si="11"/>
        <v>0</v>
      </c>
      <c r="BA32" t="str">
        <f t="shared" si="12"/>
        <v>Chennai1st Round</v>
      </c>
    </row>
    <row r="33" spans="1:53" x14ac:dyDescent="0.25">
      <c r="A33">
        <v>2</v>
      </c>
      <c r="B33" t="s">
        <v>692</v>
      </c>
      <c r="C33" t="s">
        <v>693</v>
      </c>
      <c r="D33" s="1">
        <v>41639</v>
      </c>
      <c r="E33" t="s">
        <v>663</v>
      </c>
      <c r="F33" s="1" t="s">
        <v>307</v>
      </c>
      <c r="G33" s="1" t="s">
        <v>308</v>
      </c>
      <c r="H33" t="s">
        <v>309</v>
      </c>
      <c r="I33" s="9">
        <v>3</v>
      </c>
      <c r="J33" t="s">
        <v>702</v>
      </c>
      <c r="K33" t="s">
        <v>703</v>
      </c>
      <c r="L33">
        <v>95</v>
      </c>
      <c r="M33">
        <v>244</v>
      </c>
      <c r="N33">
        <v>573</v>
      </c>
      <c r="O33">
        <v>191</v>
      </c>
      <c r="P33">
        <v>6</v>
      </c>
      <c r="Q33">
        <v>3</v>
      </c>
      <c r="R33">
        <v>5</v>
      </c>
      <c r="S33">
        <v>7</v>
      </c>
      <c r="T33">
        <v>7</v>
      </c>
      <c r="U33">
        <v>6</v>
      </c>
      <c r="Z33">
        <v>2</v>
      </c>
      <c r="AA33">
        <v>1</v>
      </c>
      <c r="AB33" t="s">
        <v>312</v>
      </c>
      <c r="AC33">
        <v>1.83</v>
      </c>
      <c r="AD33">
        <v>1.83</v>
      </c>
      <c r="AE33">
        <v>1.85</v>
      </c>
      <c r="AF33">
        <v>1.9</v>
      </c>
      <c r="AG33">
        <v>1.67</v>
      </c>
      <c r="AH33">
        <v>2.1</v>
      </c>
      <c r="AI33">
        <v>1.87</v>
      </c>
      <c r="AJ33">
        <v>2.02</v>
      </c>
      <c r="AK33">
        <v>1.83</v>
      </c>
      <c r="AL33">
        <v>1.83</v>
      </c>
      <c r="AM33">
        <v>1.94</v>
      </c>
      <c r="AN33">
        <v>2.1</v>
      </c>
      <c r="AO33">
        <v>1.84</v>
      </c>
      <c r="AP33">
        <v>1.91</v>
      </c>
      <c r="AQ33" t="str">
        <f t="shared" si="2"/>
        <v>Bedene</v>
      </c>
      <c r="AR33" t="str">
        <f t="shared" si="3"/>
        <v>Laaksonen</v>
      </c>
      <c r="AS33" t="str">
        <f t="shared" si="4"/>
        <v>ChennaiBedeneLaaksonen</v>
      </c>
      <c r="AT33" t="str">
        <f t="shared" si="5"/>
        <v>ChennaiLaaksonenBedene</v>
      </c>
      <c r="AU33">
        <f t="shared" si="6"/>
        <v>1</v>
      </c>
      <c r="AV33">
        <f t="shared" si="7"/>
        <v>2</v>
      </c>
      <c r="AW33">
        <f t="shared" si="8"/>
        <v>34</v>
      </c>
      <c r="AX33" t="b">
        <f t="shared" si="9"/>
        <v>1</v>
      </c>
      <c r="AY33" t="str">
        <f t="shared" si="10"/>
        <v>Bedene</v>
      </c>
      <c r="AZ33" t="b">
        <f t="shared" si="11"/>
        <v>1</v>
      </c>
      <c r="BA33" t="str">
        <f t="shared" si="12"/>
        <v>Chennai1st Round</v>
      </c>
    </row>
    <row r="34" spans="1:53" x14ac:dyDescent="0.25">
      <c r="A34">
        <v>2</v>
      </c>
      <c r="B34" t="s">
        <v>692</v>
      </c>
      <c r="C34" t="s">
        <v>693</v>
      </c>
      <c r="D34" s="1">
        <v>41639</v>
      </c>
      <c r="E34" t="s">
        <v>663</v>
      </c>
      <c r="F34" s="1" t="s">
        <v>307</v>
      </c>
      <c r="G34" s="1" t="s">
        <v>308</v>
      </c>
      <c r="H34" t="s">
        <v>309</v>
      </c>
      <c r="I34" s="9">
        <v>3</v>
      </c>
      <c r="J34" t="s">
        <v>704</v>
      </c>
      <c r="K34" t="s">
        <v>705</v>
      </c>
      <c r="L34">
        <v>52</v>
      </c>
      <c r="M34">
        <v>83</v>
      </c>
      <c r="N34">
        <v>908</v>
      </c>
      <c r="O34">
        <v>617</v>
      </c>
      <c r="P34">
        <v>6</v>
      </c>
      <c r="Q34">
        <v>1</v>
      </c>
      <c r="R34">
        <v>6</v>
      </c>
      <c r="S34">
        <v>3</v>
      </c>
      <c r="Z34">
        <v>2</v>
      </c>
      <c r="AA34">
        <v>0</v>
      </c>
      <c r="AB34" t="s">
        <v>312</v>
      </c>
      <c r="AC34">
        <v>1.33</v>
      </c>
      <c r="AD34">
        <v>3.25</v>
      </c>
      <c r="AE34">
        <v>1.33</v>
      </c>
      <c r="AF34">
        <v>3.2</v>
      </c>
      <c r="AG34">
        <v>1.33</v>
      </c>
      <c r="AH34">
        <v>3.25</v>
      </c>
      <c r="AI34">
        <v>1.42</v>
      </c>
      <c r="AJ34">
        <v>3.07</v>
      </c>
      <c r="AK34">
        <v>1.33</v>
      </c>
      <c r="AL34">
        <v>3</v>
      </c>
      <c r="AM34">
        <v>1.42</v>
      </c>
      <c r="AN34">
        <v>3.6</v>
      </c>
      <c r="AO34">
        <v>1.34</v>
      </c>
      <c r="AP34">
        <v>3.17</v>
      </c>
      <c r="AQ34" t="str">
        <f t="shared" si="2"/>
        <v>Roger-Vasselin</v>
      </c>
      <c r="AR34" t="str">
        <f t="shared" si="3"/>
        <v>Ramos</v>
      </c>
      <c r="AS34" t="str">
        <f t="shared" si="4"/>
        <v>ChennaiRoger-VasselinRamos</v>
      </c>
      <c r="AT34" t="str">
        <f t="shared" si="5"/>
        <v>ChennaiRamosRoger-Vasselin</v>
      </c>
      <c r="AU34">
        <f t="shared" si="6"/>
        <v>2</v>
      </c>
      <c r="AV34">
        <f t="shared" si="7"/>
        <v>8</v>
      </c>
      <c r="AW34">
        <f t="shared" si="8"/>
        <v>16</v>
      </c>
      <c r="AX34" t="b">
        <f t="shared" si="9"/>
        <v>0</v>
      </c>
      <c r="AY34" t="str">
        <f t="shared" si="10"/>
        <v>Roger-Vasselin</v>
      </c>
      <c r="AZ34" t="b">
        <f t="shared" si="11"/>
        <v>0</v>
      </c>
      <c r="BA34" t="str">
        <f t="shared" si="12"/>
        <v>Chennai1st Round</v>
      </c>
    </row>
    <row r="35" spans="1:53" x14ac:dyDescent="0.25">
      <c r="A35">
        <v>2</v>
      </c>
      <c r="B35" t="s">
        <v>692</v>
      </c>
      <c r="C35" t="s">
        <v>693</v>
      </c>
      <c r="D35" s="1">
        <v>41639</v>
      </c>
      <c r="E35" t="s">
        <v>663</v>
      </c>
      <c r="F35" s="1" t="s">
        <v>307</v>
      </c>
      <c r="G35" s="1" t="s">
        <v>308</v>
      </c>
      <c r="H35" t="s">
        <v>309</v>
      </c>
      <c r="I35" s="9">
        <v>3</v>
      </c>
      <c r="J35" t="s">
        <v>706</v>
      </c>
      <c r="K35" t="s">
        <v>707</v>
      </c>
      <c r="L35">
        <v>195</v>
      </c>
      <c r="M35">
        <v>64</v>
      </c>
      <c r="N35">
        <v>258</v>
      </c>
      <c r="O35">
        <v>739</v>
      </c>
      <c r="P35">
        <v>6</v>
      </c>
      <c r="Q35">
        <v>4</v>
      </c>
      <c r="R35">
        <v>6</v>
      </c>
      <c r="S35">
        <v>3</v>
      </c>
      <c r="Z35">
        <v>2</v>
      </c>
      <c r="AA35">
        <v>0</v>
      </c>
      <c r="AB35" t="s">
        <v>312</v>
      </c>
      <c r="AC35">
        <v>2.2000000000000002</v>
      </c>
      <c r="AD35">
        <v>1.61</v>
      </c>
      <c r="AE35">
        <v>2.25</v>
      </c>
      <c r="AF35">
        <v>1.62</v>
      </c>
      <c r="AG35">
        <v>2.25</v>
      </c>
      <c r="AH35">
        <v>1.57</v>
      </c>
      <c r="AI35">
        <v>2.2999999999999998</v>
      </c>
      <c r="AJ35">
        <v>1.68</v>
      </c>
      <c r="AK35">
        <v>2.2000000000000002</v>
      </c>
      <c r="AL35">
        <v>1.62</v>
      </c>
      <c r="AM35">
        <v>2.2999999999999998</v>
      </c>
      <c r="AN35">
        <v>1.76</v>
      </c>
      <c r="AO35">
        <v>2.2000000000000002</v>
      </c>
      <c r="AP35">
        <v>1.64</v>
      </c>
      <c r="AQ35" t="str">
        <f t="shared" si="2"/>
        <v>Bhambri</v>
      </c>
      <c r="AR35" t="str">
        <f t="shared" si="3"/>
        <v>Carreno-Busta</v>
      </c>
      <c r="AS35" t="str">
        <f t="shared" si="4"/>
        <v>ChennaiBhambriCarreno-Busta</v>
      </c>
      <c r="AT35" t="str">
        <f t="shared" si="5"/>
        <v>ChennaiCarreno-BustaBhambri</v>
      </c>
      <c r="AU35">
        <f t="shared" si="6"/>
        <v>2</v>
      </c>
      <c r="AV35">
        <f t="shared" si="7"/>
        <v>5</v>
      </c>
      <c r="AW35">
        <f t="shared" si="8"/>
        <v>19</v>
      </c>
      <c r="AX35" t="b">
        <f t="shared" si="9"/>
        <v>0</v>
      </c>
      <c r="AY35" t="str">
        <f t="shared" si="10"/>
        <v>Bhambri</v>
      </c>
      <c r="AZ35" t="b">
        <f t="shared" si="11"/>
        <v>0</v>
      </c>
      <c r="BA35" t="str">
        <f t="shared" si="12"/>
        <v>Chennai1st Round</v>
      </c>
    </row>
    <row r="36" spans="1:53" x14ac:dyDescent="0.25">
      <c r="A36">
        <v>2</v>
      </c>
      <c r="B36" t="s">
        <v>692</v>
      </c>
      <c r="C36" t="s">
        <v>693</v>
      </c>
      <c r="D36" s="1">
        <v>41639</v>
      </c>
      <c r="E36" t="s">
        <v>663</v>
      </c>
      <c r="F36" s="1" t="s">
        <v>307</v>
      </c>
      <c r="G36" s="1" t="s">
        <v>308</v>
      </c>
      <c r="H36" t="s">
        <v>309</v>
      </c>
      <c r="I36" s="9">
        <v>3</v>
      </c>
      <c r="J36" t="s">
        <v>708</v>
      </c>
      <c r="K36" t="s">
        <v>709</v>
      </c>
      <c r="L36">
        <v>270</v>
      </c>
      <c r="M36">
        <v>58</v>
      </c>
      <c r="N36">
        <v>170</v>
      </c>
      <c r="O36">
        <v>810</v>
      </c>
      <c r="P36">
        <v>6</v>
      </c>
      <c r="Q36">
        <v>4</v>
      </c>
      <c r="R36">
        <v>3</v>
      </c>
      <c r="S36">
        <v>6</v>
      </c>
      <c r="T36">
        <v>6</v>
      </c>
      <c r="U36">
        <v>3</v>
      </c>
      <c r="Z36">
        <v>2</v>
      </c>
      <c r="AA36">
        <v>1</v>
      </c>
      <c r="AB36" t="s">
        <v>312</v>
      </c>
      <c r="AC36">
        <v>4.33</v>
      </c>
      <c r="AD36">
        <v>1.2</v>
      </c>
      <c r="AE36">
        <v>4</v>
      </c>
      <c r="AF36">
        <v>1.22</v>
      </c>
      <c r="AG36">
        <v>4</v>
      </c>
      <c r="AH36">
        <v>1.22</v>
      </c>
      <c r="AI36">
        <v>4.45</v>
      </c>
      <c r="AJ36">
        <v>1.24</v>
      </c>
      <c r="AK36">
        <v>3.75</v>
      </c>
      <c r="AL36">
        <v>1.22</v>
      </c>
      <c r="AM36">
        <v>5</v>
      </c>
      <c r="AN36">
        <v>1.25</v>
      </c>
      <c r="AO36">
        <v>4.22</v>
      </c>
      <c r="AP36">
        <v>1.21</v>
      </c>
      <c r="AQ36" t="str">
        <f t="shared" si="2"/>
        <v>Kudryavtsev</v>
      </c>
      <c r="AR36" t="str">
        <f t="shared" si="3"/>
        <v>Bautista</v>
      </c>
      <c r="AS36" t="str">
        <f t="shared" si="4"/>
        <v>ChennaiKudryavtsevBautista</v>
      </c>
      <c r="AT36" t="str">
        <f t="shared" si="5"/>
        <v>ChennaiBautistaKudryavtsev</v>
      </c>
      <c r="AU36">
        <f t="shared" si="6"/>
        <v>1</v>
      </c>
      <c r="AV36">
        <f t="shared" si="7"/>
        <v>2</v>
      </c>
      <c r="AW36">
        <f t="shared" si="8"/>
        <v>28</v>
      </c>
      <c r="AX36" t="b">
        <f t="shared" si="9"/>
        <v>0</v>
      </c>
      <c r="AY36" t="str">
        <f t="shared" si="10"/>
        <v>Kudryavtsev</v>
      </c>
      <c r="AZ36" t="b">
        <f t="shared" si="11"/>
        <v>1</v>
      </c>
      <c r="BA36" t="str">
        <f t="shared" si="12"/>
        <v>Chennai1st Round</v>
      </c>
    </row>
    <row r="37" spans="1:53" x14ac:dyDescent="0.25">
      <c r="A37">
        <v>2</v>
      </c>
      <c r="B37" t="s">
        <v>692</v>
      </c>
      <c r="C37" t="s">
        <v>693</v>
      </c>
      <c r="D37" s="1">
        <v>41639</v>
      </c>
      <c r="E37" t="s">
        <v>663</v>
      </c>
      <c r="F37" s="1" t="s">
        <v>307</v>
      </c>
      <c r="G37" s="1" t="s">
        <v>308</v>
      </c>
      <c r="H37" t="s">
        <v>309</v>
      </c>
      <c r="I37" s="9">
        <v>3</v>
      </c>
      <c r="J37" t="s">
        <v>710</v>
      </c>
      <c r="K37" t="s">
        <v>711</v>
      </c>
      <c r="L37">
        <v>526</v>
      </c>
      <c r="M37">
        <v>90</v>
      </c>
      <c r="N37">
        <v>65</v>
      </c>
      <c r="O37">
        <v>599</v>
      </c>
      <c r="P37">
        <v>4</v>
      </c>
      <c r="Q37">
        <v>6</v>
      </c>
      <c r="R37">
        <v>6</v>
      </c>
      <c r="S37">
        <v>3</v>
      </c>
      <c r="T37">
        <v>6</v>
      </c>
      <c r="U37">
        <v>4</v>
      </c>
      <c r="Z37">
        <v>2</v>
      </c>
      <c r="AA37">
        <v>1</v>
      </c>
      <c r="AB37" t="s">
        <v>312</v>
      </c>
      <c r="AC37">
        <v>5</v>
      </c>
      <c r="AD37">
        <v>1.1399999999999999</v>
      </c>
      <c r="AE37">
        <v>4.75</v>
      </c>
      <c r="AF37">
        <v>1.17</v>
      </c>
      <c r="AG37">
        <v>5</v>
      </c>
      <c r="AH37">
        <v>1.1399999999999999</v>
      </c>
      <c r="AI37">
        <v>5</v>
      </c>
      <c r="AJ37">
        <v>1.21</v>
      </c>
      <c r="AK37">
        <v>4.5</v>
      </c>
      <c r="AL37">
        <v>1.17</v>
      </c>
      <c r="AM37">
        <v>6</v>
      </c>
      <c r="AN37">
        <v>1.21</v>
      </c>
      <c r="AO37">
        <v>4.88</v>
      </c>
      <c r="AP37">
        <v>1.1599999999999999</v>
      </c>
      <c r="AQ37" t="str">
        <f t="shared" si="2"/>
        <v>Ramanathan</v>
      </c>
      <c r="AR37" t="str">
        <f t="shared" si="3"/>
        <v>Devvarman</v>
      </c>
      <c r="AS37" t="str">
        <f t="shared" si="4"/>
        <v>ChennaiRamanathanDevvarman</v>
      </c>
      <c r="AT37" t="str">
        <f t="shared" si="5"/>
        <v>ChennaiDevvarmanRamanathan</v>
      </c>
      <c r="AU37">
        <f t="shared" si="6"/>
        <v>1</v>
      </c>
      <c r="AV37">
        <f t="shared" si="7"/>
        <v>3</v>
      </c>
      <c r="AW37">
        <f t="shared" si="8"/>
        <v>29</v>
      </c>
      <c r="AX37" t="b">
        <f t="shared" si="9"/>
        <v>0</v>
      </c>
      <c r="AY37" t="str">
        <f t="shared" si="10"/>
        <v>Devvarman</v>
      </c>
      <c r="AZ37" t="b">
        <f t="shared" si="11"/>
        <v>1</v>
      </c>
      <c r="BA37" t="str">
        <f t="shared" si="12"/>
        <v>Chennai1st Round</v>
      </c>
    </row>
    <row r="38" spans="1:53" x14ac:dyDescent="0.25">
      <c r="A38">
        <v>2</v>
      </c>
      <c r="B38" t="s">
        <v>692</v>
      </c>
      <c r="C38" t="s">
        <v>693</v>
      </c>
      <c r="D38" s="1">
        <v>41639</v>
      </c>
      <c r="E38" t="s">
        <v>663</v>
      </c>
      <c r="F38" s="1" t="s">
        <v>307</v>
      </c>
      <c r="G38" s="1" t="s">
        <v>308</v>
      </c>
      <c r="H38" t="s">
        <v>309</v>
      </c>
      <c r="I38" s="9">
        <v>3</v>
      </c>
      <c r="J38" t="s">
        <v>712</v>
      </c>
      <c r="K38" t="s">
        <v>713</v>
      </c>
      <c r="L38">
        <v>79</v>
      </c>
      <c r="M38">
        <v>86</v>
      </c>
      <c r="N38">
        <v>637</v>
      </c>
      <c r="O38">
        <v>612</v>
      </c>
      <c r="P38">
        <v>6</v>
      </c>
      <c r="Q38">
        <v>4</v>
      </c>
      <c r="R38">
        <v>2</v>
      </c>
      <c r="S38">
        <v>1</v>
      </c>
      <c r="Z38">
        <v>1</v>
      </c>
      <c r="AA38">
        <v>0</v>
      </c>
      <c r="AB38" t="s">
        <v>323</v>
      </c>
      <c r="AC38">
        <v>1.44</v>
      </c>
      <c r="AD38">
        <v>2.62</v>
      </c>
      <c r="AE38">
        <v>1.45</v>
      </c>
      <c r="AF38">
        <v>2.7</v>
      </c>
      <c r="AG38">
        <v>1.44</v>
      </c>
      <c r="AH38">
        <v>2.62</v>
      </c>
      <c r="AI38">
        <v>1.46</v>
      </c>
      <c r="AJ38">
        <v>2.9</v>
      </c>
      <c r="AK38">
        <v>1.44</v>
      </c>
      <c r="AL38">
        <v>2.63</v>
      </c>
      <c r="AM38">
        <v>1.51</v>
      </c>
      <c r="AN38">
        <v>2.95</v>
      </c>
      <c r="AO38">
        <v>1.44</v>
      </c>
      <c r="AP38">
        <v>2.73</v>
      </c>
      <c r="AQ38" t="str">
        <f t="shared" si="2"/>
        <v>Becker</v>
      </c>
      <c r="AR38" t="str">
        <f t="shared" si="3"/>
        <v>Reister</v>
      </c>
      <c r="AS38" t="str">
        <f t="shared" si="4"/>
        <v>ChennaiBeckerReister</v>
      </c>
      <c r="AT38" t="str">
        <f t="shared" si="5"/>
        <v>ChennaiReisterBecker</v>
      </c>
      <c r="AU38">
        <f t="shared" si="6"/>
        <v>1</v>
      </c>
      <c r="AV38">
        <f t="shared" si="7"/>
        <v>3</v>
      </c>
      <c r="AW38">
        <f t="shared" si="8"/>
        <v>13</v>
      </c>
      <c r="AX38" t="b">
        <f t="shared" si="9"/>
        <v>0</v>
      </c>
      <c r="AY38" t="str">
        <f t="shared" si="10"/>
        <v>Becker</v>
      </c>
      <c r="AZ38" t="b">
        <f t="shared" si="11"/>
        <v>0</v>
      </c>
      <c r="BA38" t="str">
        <f t="shared" si="12"/>
        <v>Chennai1st Round</v>
      </c>
    </row>
    <row r="39" spans="1:53" x14ac:dyDescent="0.25">
      <c r="A39">
        <v>2</v>
      </c>
      <c r="B39" t="s">
        <v>692</v>
      </c>
      <c r="C39" t="s">
        <v>693</v>
      </c>
      <c r="D39" s="1">
        <v>41639</v>
      </c>
      <c r="E39" t="s">
        <v>663</v>
      </c>
      <c r="F39" s="1" t="s">
        <v>307</v>
      </c>
      <c r="G39" s="1" t="s">
        <v>308</v>
      </c>
      <c r="H39" t="s">
        <v>309</v>
      </c>
      <c r="I39" s="9">
        <v>3</v>
      </c>
      <c r="J39" t="s">
        <v>714</v>
      </c>
      <c r="K39" t="s">
        <v>715</v>
      </c>
      <c r="L39">
        <v>222</v>
      </c>
      <c r="M39">
        <v>169</v>
      </c>
      <c r="N39">
        <v>215</v>
      </c>
      <c r="O39">
        <v>311</v>
      </c>
      <c r="P39">
        <v>6</v>
      </c>
      <c r="Q39">
        <v>4</v>
      </c>
      <c r="R39">
        <v>3</v>
      </c>
      <c r="S39">
        <v>6</v>
      </c>
      <c r="T39">
        <v>6</v>
      </c>
      <c r="U39">
        <v>0</v>
      </c>
      <c r="Z39">
        <v>2</v>
      </c>
      <c r="AA39">
        <v>1</v>
      </c>
      <c r="AB39" t="s">
        <v>312</v>
      </c>
      <c r="AC39">
        <v>1.28</v>
      </c>
      <c r="AD39">
        <v>3.5</v>
      </c>
      <c r="AE39">
        <v>1.3</v>
      </c>
      <c r="AF39">
        <v>3.4</v>
      </c>
      <c r="AG39">
        <v>1.29</v>
      </c>
      <c r="AH39">
        <v>3.5</v>
      </c>
      <c r="AI39">
        <v>1.37</v>
      </c>
      <c r="AJ39">
        <v>3.34</v>
      </c>
      <c r="AK39">
        <v>1.29</v>
      </c>
      <c r="AL39">
        <v>3.25</v>
      </c>
      <c r="AM39">
        <v>1.37</v>
      </c>
      <c r="AN39">
        <v>4.7</v>
      </c>
      <c r="AO39">
        <v>1.31</v>
      </c>
      <c r="AP39">
        <v>3.36</v>
      </c>
      <c r="AQ39" t="str">
        <f t="shared" si="2"/>
        <v>Granollers</v>
      </c>
      <c r="AR39" t="str">
        <f t="shared" si="3"/>
        <v>Albot</v>
      </c>
      <c r="AS39" t="str">
        <f t="shared" si="4"/>
        <v>ChennaiGranollersAlbot</v>
      </c>
      <c r="AT39" t="str">
        <f t="shared" si="5"/>
        <v>ChennaiAlbotGranollers</v>
      </c>
      <c r="AU39">
        <f t="shared" si="6"/>
        <v>1</v>
      </c>
      <c r="AV39">
        <f t="shared" si="7"/>
        <v>5</v>
      </c>
      <c r="AW39">
        <f t="shared" si="8"/>
        <v>25</v>
      </c>
      <c r="AX39" t="b">
        <f t="shared" si="9"/>
        <v>0</v>
      </c>
      <c r="AY39" t="str">
        <f t="shared" si="10"/>
        <v>Granollers</v>
      </c>
      <c r="AZ39" t="b">
        <f t="shared" si="11"/>
        <v>1</v>
      </c>
      <c r="BA39" t="str">
        <f t="shared" si="12"/>
        <v>Chennai1st Round</v>
      </c>
    </row>
    <row r="40" spans="1:53" x14ac:dyDescent="0.25">
      <c r="A40">
        <v>2</v>
      </c>
      <c r="B40" t="s">
        <v>692</v>
      </c>
      <c r="C40" t="s">
        <v>693</v>
      </c>
      <c r="D40" s="1">
        <v>41639</v>
      </c>
      <c r="E40" t="s">
        <v>663</v>
      </c>
      <c r="F40" s="1" t="s">
        <v>307</v>
      </c>
      <c r="G40" s="1" t="s">
        <v>308</v>
      </c>
      <c r="H40" t="s">
        <v>309</v>
      </c>
      <c r="I40" s="9">
        <v>3</v>
      </c>
      <c r="J40" t="s">
        <v>716</v>
      </c>
      <c r="K40" t="s">
        <v>717</v>
      </c>
      <c r="L40">
        <v>62</v>
      </c>
      <c r="M40">
        <v>93</v>
      </c>
      <c r="N40">
        <v>768</v>
      </c>
      <c r="O40">
        <v>586</v>
      </c>
      <c r="P40">
        <v>7</v>
      </c>
      <c r="Q40">
        <v>5</v>
      </c>
      <c r="R40">
        <v>6</v>
      </c>
      <c r="S40">
        <v>0</v>
      </c>
      <c r="Z40">
        <v>2</v>
      </c>
      <c r="AA40">
        <v>0</v>
      </c>
      <c r="AB40" t="s">
        <v>312</v>
      </c>
      <c r="AC40">
        <v>1.4</v>
      </c>
      <c r="AD40">
        <v>2.75</v>
      </c>
      <c r="AE40">
        <v>1.45</v>
      </c>
      <c r="AF40">
        <v>2.7</v>
      </c>
      <c r="AG40">
        <v>1.5</v>
      </c>
      <c r="AH40">
        <v>2.5</v>
      </c>
      <c r="AI40">
        <v>1.43</v>
      </c>
      <c r="AJ40">
        <v>3.05</v>
      </c>
      <c r="AK40">
        <v>1.5</v>
      </c>
      <c r="AL40">
        <v>2.5</v>
      </c>
      <c r="AM40">
        <v>1.55</v>
      </c>
      <c r="AN40">
        <v>3.2</v>
      </c>
      <c r="AO40">
        <v>1.47</v>
      </c>
      <c r="AP40">
        <v>2.61</v>
      </c>
      <c r="AQ40" t="str">
        <f t="shared" si="2"/>
        <v>Garcia-Lopez</v>
      </c>
      <c r="AR40" t="str">
        <f t="shared" si="3"/>
        <v>Nedovyesov</v>
      </c>
      <c r="AS40" t="str">
        <f t="shared" si="4"/>
        <v>ChennaiGarcia-LopezNedovyesov</v>
      </c>
      <c r="AT40" t="str">
        <f t="shared" si="5"/>
        <v>ChennaiNedovyesovGarcia-Lopez</v>
      </c>
      <c r="AU40">
        <f t="shared" si="6"/>
        <v>2</v>
      </c>
      <c r="AV40">
        <f t="shared" si="7"/>
        <v>8</v>
      </c>
      <c r="AW40">
        <f t="shared" si="8"/>
        <v>18</v>
      </c>
      <c r="AX40" t="b">
        <f t="shared" si="9"/>
        <v>0</v>
      </c>
      <c r="AY40" t="str">
        <f t="shared" si="10"/>
        <v>Garcia-Lopez</v>
      </c>
      <c r="AZ40" t="b">
        <f t="shared" si="11"/>
        <v>0</v>
      </c>
      <c r="BA40" t="str">
        <f t="shared" si="12"/>
        <v>Chennai1st Round</v>
      </c>
    </row>
    <row r="41" spans="1:53" x14ac:dyDescent="0.25">
      <c r="A41">
        <v>2</v>
      </c>
      <c r="B41" t="s">
        <v>692</v>
      </c>
      <c r="C41" t="s">
        <v>693</v>
      </c>
      <c r="D41" s="1">
        <v>41640</v>
      </c>
      <c r="E41" t="s">
        <v>663</v>
      </c>
      <c r="F41" s="1" t="s">
        <v>307</v>
      </c>
      <c r="G41" s="1" t="s">
        <v>308</v>
      </c>
      <c r="H41" t="s">
        <v>344</v>
      </c>
      <c r="I41" s="9">
        <v>3</v>
      </c>
      <c r="J41" t="s">
        <v>704</v>
      </c>
      <c r="K41" t="s">
        <v>696</v>
      </c>
      <c r="L41">
        <v>52</v>
      </c>
      <c r="M41">
        <v>85</v>
      </c>
      <c r="N41">
        <v>908</v>
      </c>
      <c r="O41">
        <v>616</v>
      </c>
      <c r="P41">
        <v>6</v>
      </c>
      <c r="Q41">
        <v>4</v>
      </c>
      <c r="R41">
        <v>6</v>
      </c>
      <c r="S41">
        <v>4</v>
      </c>
      <c r="Z41">
        <v>2</v>
      </c>
      <c r="AA41">
        <v>0</v>
      </c>
      <c r="AB41" t="s">
        <v>312</v>
      </c>
      <c r="AC41">
        <v>1.36</v>
      </c>
      <c r="AD41">
        <v>3</v>
      </c>
      <c r="AE41">
        <v>1.33</v>
      </c>
      <c r="AF41">
        <v>3.2</v>
      </c>
      <c r="AG41">
        <v>1.4</v>
      </c>
      <c r="AH41">
        <v>2.75</v>
      </c>
      <c r="AI41">
        <v>1.4</v>
      </c>
      <c r="AJ41">
        <v>3.2</v>
      </c>
      <c r="AK41">
        <v>1.36</v>
      </c>
      <c r="AL41">
        <v>3</v>
      </c>
      <c r="AM41">
        <v>1.4</v>
      </c>
      <c r="AN41">
        <v>3.45</v>
      </c>
      <c r="AO41">
        <v>1.35</v>
      </c>
      <c r="AP41">
        <v>3.11</v>
      </c>
      <c r="AQ41" t="str">
        <f t="shared" si="2"/>
        <v>Roger-Vasselin</v>
      </c>
      <c r="AR41" t="str">
        <f t="shared" si="3"/>
        <v>Vesely</v>
      </c>
      <c r="AS41" t="str">
        <f t="shared" si="4"/>
        <v>ChennaiRoger-VasselinVesely</v>
      </c>
      <c r="AT41" t="str">
        <f t="shared" si="5"/>
        <v>ChennaiVeselyRoger-Vasselin</v>
      </c>
      <c r="AU41">
        <f t="shared" si="6"/>
        <v>2</v>
      </c>
      <c r="AV41">
        <f t="shared" si="7"/>
        <v>4</v>
      </c>
      <c r="AW41">
        <f t="shared" si="8"/>
        <v>20</v>
      </c>
      <c r="AX41" t="b">
        <f t="shared" si="9"/>
        <v>0</v>
      </c>
      <c r="AY41" t="str">
        <f t="shared" si="10"/>
        <v>Roger-Vasselin</v>
      </c>
      <c r="AZ41" t="b">
        <f t="shared" si="11"/>
        <v>0</v>
      </c>
      <c r="BA41" t="str">
        <f t="shared" si="12"/>
        <v>Chennai2nd Round</v>
      </c>
    </row>
    <row r="42" spans="1:53" x14ac:dyDescent="0.25">
      <c r="A42">
        <v>2</v>
      </c>
      <c r="B42" t="s">
        <v>692</v>
      </c>
      <c r="C42" t="s">
        <v>693</v>
      </c>
      <c r="D42" s="1">
        <v>41640</v>
      </c>
      <c r="E42" t="s">
        <v>663</v>
      </c>
      <c r="F42" s="1" t="s">
        <v>307</v>
      </c>
      <c r="G42" s="1" t="s">
        <v>308</v>
      </c>
      <c r="H42" t="s">
        <v>344</v>
      </c>
      <c r="I42" s="9">
        <v>3</v>
      </c>
      <c r="J42" t="s">
        <v>698</v>
      </c>
      <c r="K42" t="s">
        <v>718</v>
      </c>
      <c r="L42">
        <v>73</v>
      </c>
      <c r="M42">
        <v>15</v>
      </c>
      <c r="N42">
        <v>681</v>
      </c>
      <c r="O42">
        <v>2145</v>
      </c>
      <c r="P42">
        <v>3</v>
      </c>
      <c r="Q42">
        <v>1</v>
      </c>
      <c r="Z42">
        <v>0</v>
      </c>
      <c r="AA42">
        <v>0</v>
      </c>
      <c r="AB42" t="s">
        <v>323</v>
      </c>
      <c r="AC42">
        <v>3</v>
      </c>
      <c r="AD42">
        <v>1.36</v>
      </c>
      <c r="AE42">
        <v>3.1</v>
      </c>
      <c r="AF42">
        <v>1.35</v>
      </c>
      <c r="AG42">
        <v>3.25</v>
      </c>
      <c r="AH42">
        <v>1.33</v>
      </c>
      <c r="AI42">
        <v>3.05</v>
      </c>
      <c r="AJ42">
        <v>1.43</v>
      </c>
      <c r="AK42">
        <v>3.25</v>
      </c>
      <c r="AL42">
        <v>1.33</v>
      </c>
      <c r="AM42">
        <v>3.4</v>
      </c>
      <c r="AN42">
        <v>1.43</v>
      </c>
      <c r="AO42">
        <v>3.07</v>
      </c>
      <c r="AP42">
        <v>1.35</v>
      </c>
      <c r="AQ42" t="str">
        <f t="shared" si="2"/>
        <v>Sela</v>
      </c>
      <c r="AR42" t="str">
        <f t="shared" si="3"/>
        <v>Youzhny</v>
      </c>
      <c r="AS42" t="str">
        <f t="shared" si="4"/>
        <v>ChennaiSelaYouzhny</v>
      </c>
      <c r="AT42" t="str">
        <f t="shared" si="5"/>
        <v>ChennaiYouzhnySela</v>
      </c>
      <c r="AU42">
        <f t="shared" si="6"/>
        <v>0</v>
      </c>
      <c r="AV42">
        <f t="shared" si="7"/>
        <v>2</v>
      </c>
      <c r="AW42">
        <f t="shared" si="8"/>
        <v>4</v>
      </c>
      <c r="AX42" t="b">
        <f t="shared" si="9"/>
        <v>0</v>
      </c>
      <c r="AY42" t="str">
        <f t="shared" si="10"/>
        <v>Sela</v>
      </c>
      <c r="AZ42" t="b">
        <f t="shared" si="11"/>
        <v>0</v>
      </c>
      <c r="BA42" t="str">
        <f t="shared" si="12"/>
        <v>Chennai2nd Round</v>
      </c>
    </row>
    <row r="43" spans="1:53" x14ac:dyDescent="0.25">
      <c r="A43">
        <v>2</v>
      </c>
      <c r="B43" t="s">
        <v>692</v>
      </c>
      <c r="C43" t="s">
        <v>693</v>
      </c>
      <c r="D43" s="1">
        <v>41640</v>
      </c>
      <c r="E43" t="s">
        <v>663</v>
      </c>
      <c r="F43" s="1" t="s">
        <v>307</v>
      </c>
      <c r="G43" s="1" t="s">
        <v>308</v>
      </c>
      <c r="H43" t="s">
        <v>344</v>
      </c>
      <c r="I43" s="9">
        <v>3</v>
      </c>
      <c r="J43" t="s">
        <v>719</v>
      </c>
      <c r="K43" t="s">
        <v>712</v>
      </c>
      <c r="L43">
        <v>8</v>
      </c>
      <c r="M43">
        <v>79</v>
      </c>
      <c r="N43">
        <v>3730</v>
      </c>
      <c r="O43">
        <v>637</v>
      </c>
      <c r="P43">
        <v>6</v>
      </c>
      <c r="Q43">
        <v>3</v>
      </c>
      <c r="R43">
        <v>6</v>
      </c>
      <c r="S43">
        <v>1</v>
      </c>
      <c r="Z43">
        <v>2</v>
      </c>
      <c r="AA43">
        <v>0</v>
      </c>
      <c r="AB43" t="s">
        <v>312</v>
      </c>
      <c r="AC43">
        <v>1.1599999999999999</v>
      </c>
      <c r="AD43">
        <v>4.5</v>
      </c>
      <c r="AE43">
        <v>1.2</v>
      </c>
      <c r="AF43">
        <v>4.3</v>
      </c>
      <c r="AG43">
        <v>1.2</v>
      </c>
      <c r="AH43">
        <v>4.33</v>
      </c>
      <c r="AI43">
        <v>1.19</v>
      </c>
      <c r="AJ43">
        <v>5.33</v>
      </c>
      <c r="AK43">
        <v>1.2</v>
      </c>
      <c r="AL43">
        <v>4.5</v>
      </c>
      <c r="AM43">
        <v>1.23</v>
      </c>
      <c r="AN43">
        <v>5.4</v>
      </c>
      <c r="AO43">
        <v>1.19</v>
      </c>
      <c r="AP43">
        <v>4.54</v>
      </c>
      <c r="AQ43" t="str">
        <f t="shared" si="2"/>
        <v>Wawrinka</v>
      </c>
      <c r="AR43" t="str">
        <f t="shared" si="3"/>
        <v>Becker</v>
      </c>
      <c r="AS43" t="str">
        <f t="shared" si="4"/>
        <v>ChennaiWawrinkaBecker</v>
      </c>
      <c r="AT43" t="str">
        <f t="shared" si="5"/>
        <v>ChennaiBeckerWawrinka</v>
      </c>
      <c r="AU43">
        <f t="shared" si="6"/>
        <v>2</v>
      </c>
      <c r="AV43">
        <f t="shared" si="7"/>
        <v>8</v>
      </c>
      <c r="AW43">
        <f t="shared" si="8"/>
        <v>16</v>
      </c>
      <c r="AX43" t="b">
        <f t="shared" si="9"/>
        <v>0</v>
      </c>
      <c r="AY43" t="str">
        <f t="shared" si="10"/>
        <v>Wawrinka</v>
      </c>
      <c r="AZ43" t="b">
        <f t="shared" si="11"/>
        <v>0</v>
      </c>
      <c r="BA43" t="str">
        <f t="shared" si="12"/>
        <v>Chennai2nd Round</v>
      </c>
    </row>
    <row r="44" spans="1:53" x14ac:dyDescent="0.25">
      <c r="A44">
        <v>2</v>
      </c>
      <c r="B44" t="s">
        <v>692</v>
      </c>
      <c r="C44" t="s">
        <v>693</v>
      </c>
      <c r="D44" s="1">
        <v>41640</v>
      </c>
      <c r="E44" t="s">
        <v>663</v>
      </c>
      <c r="F44" s="1" t="s">
        <v>307</v>
      </c>
      <c r="G44" s="1" t="s">
        <v>308</v>
      </c>
      <c r="H44" t="s">
        <v>344</v>
      </c>
      <c r="I44" s="9">
        <v>3</v>
      </c>
      <c r="J44" t="s">
        <v>702</v>
      </c>
      <c r="K44" t="s">
        <v>708</v>
      </c>
      <c r="L44">
        <v>95</v>
      </c>
      <c r="M44">
        <v>270</v>
      </c>
      <c r="N44">
        <v>573</v>
      </c>
      <c r="O44">
        <v>170</v>
      </c>
      <c r="P44">
        <v>1</v>
      </c>
      <c r="Q44">
        <v>6</v>
      </c>
      <c r="R44">
        <v>3</v>
      </c>
      <c r="S44">
        <v>0</v>
      </c>
      <c r="Z44">
        <v>0</v>
      </c>
      <c r="AA44">
        <v>1</v>
      </c>
      <c r="AB44" t="s">
        <v>323</v>
      </c>
      <c r="AC44">
        <v>1.5</v>
      </c>
      <c r="AD44">
        <v>2.5</v>
      </c>
      <c r="AE44">
        <v>1.52</v>
      </c>
      <c r="AF44">
        <v>2.4500000000000002</v>
      </c>
      <c r="AG44">
        <v>1.57</v>
      </c>
      <c r="AH44">
        <v>2.25</v>
      </c>
      <c r="AI44">
        <v>1.54</v>
      </c>
      <c r="AJ44">
        <v>2.66</v>
      </c>
      <c r="AK44">
        <v>1.53</v>
      </c>
      <c r="AL44">
        <v>2.5</v>
      </c>
      <c r="AM44">
        <v>1.57</v>
      </c>
      <c r="AN44">
        <v>2.66</v>
      </c>
      <c r="AO44">
        <v>1.52</v>
      </c>
      <c r="AP44">
        <v>2.4900000000000002</v>
      </c>
      <c r="AQ44" t="str">
        <f t="shared" si="2"/>
        <v>Bedene</v>
      </c>
      <c r="AR44" t="str">
        <f t="shared" si="3"/>
        <v>Kudryavtsev</v>
      </c>
      <c r="AS44" t="str">
        <f t="shared" si="4"/>
        <v>ChennaiBedeneKudryavtsev</v>
      </c>
      <c r="AT44" t="str">
        <f t="shared" si="5"/>
        <v>ChennaiKudryavtsevBedene</v>
      </c>
      <c r="AU44">
        <f t="shared" si="6"/>
        <v>-1</v>
      </c>
      <c r="AV44">
        <f t="shared" si="7"/>
        <v>-2</v>
      </c>
      <c r="AW44">
        <f t="shared" si="8"/>
        <v>10</v>
      </c>
      <c r="AX44" t="b">
        <f t="shared" si="9"/>
        <v>0</v>
      </c>
      <c r="AY44" t="str">
        <f t="shared" si="10"/>
        <v>Kudryavtsev</v>
      </c>
      <c r="AZ44" t="b">
        <f t="shared" si="11"/>
        <v>1</v>
      </c>
      <c r="BA44" t="str">
        <f t="shared" si="12"/>
        <v>Chennai2nd Round</v>
      </c>
    </row>
    <row r="45" spans="1:53" x14ac:dyDescent="0.25">
      <c r="A45">
        <v>2</v>
      </c>
      <c r="B45" t="s">
        <v>692</v>
      </c>
      <c r="C45" t="s">
        <v>693</v>
      </c>
      <c r="D45" s="1">
        <v>41641</v>
      </c>
      <c r="E45" t="s">
        <v>663</v>
      </c>
      <c r="F45" s="1" t="s">
        <v>307</v>
      </c>
      <c r="G45" s="1" t="s">
        <v>308</v>
      </c>
      <c r="H45" t="s">
        <v>344</v>
      </c>
      <c r="I45" s="9">
        <v>3</v>
      </c>
      <c r="J45" t="s">
        <v>706</v>
      </c>
      <c r="K45" t="s">
        <v>720</v>
      </c>
      <c r="L45">
        <v>195</v>
      </c>
      <c r="M45">
        <v>16</v>
      </c>
      <c r="N45">
        <v>258</v>
      </c>
      <c r="O45">
        <v>1930</v>
      </c>
      <c r="P45">
        <v>6</v>
      </c>
      <c r="Q45">
        <v>1</v>
      </c>
      <c r="R45">
        <v>5</v>
      </c>
      <c r="S45">
        <v>5</v>
      </c>
      <c r="Z45">
        <v>1</v>
      </c>
      <c r="AA45">
        <v>0</v>
      </c>
      <c r="AB45" t="s">
        <v>323</v>
      </c>
      <c r="AC45">
        <v>2.2000000000000002</v>
      </c>
      <c r="AD45">
        <v>1.61</v>
      </c>
      <c r="AE45">
        <v>2.25</v>
      </c>
      <c r="AF45">
        <v>1.62</v>
      </c>
      <c r="AG45">
        <v>2.2000000000000002</v>
      </c>
      <c r="AH45">
        <v>1.62</v>
      </c>
      <c r="AI45">
        <v>2.27</v>
      </c>
      <c r="AJ45">
        <v>1.71</v>
      </c>
      <c r="AK45">
        <v>2.63</v>
      </c>
      <c r="AL45">
        <v>1.5</v>
      </c>
      <c r="AM45">
        <v>2.8</v>
      </c>
      <c r="AN45">
        <v>1.73</v>
      </c>
      <c r="AO45">
        <v>2.2400000000000002</v>
      </c>
      <c r="AP45">
        <v>1.63</v>
      </c>
      <c r="AQ45" t="str">
        <f t="shared" si="2"/>
        <v>Bhambri</v>
      </c>
      <c r="AR45" t="str">
        <f t="shared" si="3"/>
        <v>Fognini</v>
      </c>
      <c r="AS45" t="str">
        <f t="shared" si="4"/>
        <v>ChennaiBhambriFognini</v>
      </c>
      <c r="AT45" t="str">
        <f t="shared" si="5"/>
        <v>ChennaiFogniniBhambri</v>
      </c>
      <c r="AU45">
        <f t="shared" si="6"/>
        <v>1</v>
      </c>
      <c r="AV45">
        <f t="shared" si="7"/>
        <v>5</v>
      </c>
      <c r="AW45">
        <f t="shared" si="8"/>
        <v>17</v>
      </c>
      <c r="AX45" t="b">
        <f t="shared" si="9"/>
        <v>0</v>
      </c>
      <c r="AY45" t="str">
        <f t="shared" si="10"/>
        <v>Bhambri</v>
      </c>
      <c r="AZ45" t="b">
        <f t="shared" si="11"/>
        <v>0</v>
      </c>
      <c r="BA45" t="str">
        <f t="shared" si="12"/>
        <v>Chennai2nd Round</v>
      </c>
    </row>
    <row r="46" spans="1:53" x14ac:dyDescent="0.25">
      <c r="A46">
        <v>2</v>
      </c>
      <c r="B46" t="s">
        <v>692</v>
      </c>
      <c r="C46" t="s">
        <v>693</v>
      </c>
      <c r="D46" s="1">
        <v>41641</v>
      </c>
      <c r="E46" t="s">
        <v>663</v>
      </c>
      <c r="F46" s="1" t="s">
        <v>307</v>
      </c>
      <c r="G46" s="1" t="s">
        <v>308</v>
      </c>
      <c r="H46" t="s">
        <v>344</v>
      </c>
      <c r="I46" s="9">
        <v>3</v>
      </c>
      <c r="J46" t="s">
        <v>714</v>
      </c>
      <c r="K46" t="s">
        <v>710</v>
      </c>
      <c r="L46">
        <v>222</v>
      </c>
      <c r="M46">
        <v>526</v>
      </c>
      <c r="N46">
        <v>215</v>
      </c>
      <c r="O46">
        <v>65</v>
      </c>
      <c r="P46">
        <v>6</v>
      </c>
      <c r="Q46">
        <v>2</v>
      </c>
      <c r="R46">
        <v>6</v>
      </c>
      <c r="S46">
        <v>4</v>
      </c>
      <c r="Z46">
        <v>2</v>
      </c>
      <c r="AA46">
        <v>0</v>
      </c>
      <c r="AB46" t="s">
        <v>312</v>
      </c>
      <c r="AC46">
        <v>1.1399999999999999</v>
      </c>
      <c r="AD46">
        <v>5.5</v>
      </c>
      <c r="AE46">
        <v>1.1599999999999999</v>
      </c>
      <c r="AF46">
        <v>5</v>
      </c>
      <c r="AG46">
        <v>1.17</v>
      </c>
      <c r="AH46">
        <v>4.5</v>
      </c>
      <c r="AI46">
        <v>1.1299999999999999</v>
      </c>
      <c r="AJ46">
        <v>7</v>
      </c>
      <c r="AK46">
        <v>1.17</v>
      </c>
      <c r="AL46">
        <v>5</v>
      </c>
      <c r="AM46">
        <v>1.2</v>
      </c>
      <c r="AN46">
        <v>7</v>
      </c>
      <c r="AO46">
        <v>1.1499999999999999</v>
      </c>
      <c r="AP46">
        <v>5.21</v>
      </c>
      <c r="AQ46" t="str">
        <f t="shared" si="2"/>
        <v>Granollers</v>
      </c>
      <c r="AR46" t="str">
        <f t="shared" si="3"/>
        <v>Ramanathan</v>
      </c>
      <c r="AS46" t="str">
        <f t="shared" si="4"/>
        <v>ChennaiGranollersRamanathan</v>
      </c>
      <c r="AT46" t="str">
        <f t="shared" si="5"/>
        <v>ChennaiRamanathanGranollers</v>
      </c>
      <c r="AU46">
        <f t="shared" si="6"/>
        <v>2</v>
      </c>
      <c r="AV46">
        <f t="shared" si="7"/>
        <v>6</v>
      </c>
      <c r="AW46">
        <f t="shared" si="8"/>
        <v>18</v>
      </c>
      <c r="AX46" t="b">
        <f t="shared" si="9"/>
        <v>0</v>
      </c>
      <c r="AY46" t="str">
        <f t="shared" si="10"/>
        <v>Granollers</v>
      </c>
      <c r="AZ46" t="b">
        <f t="shared" si="11"/>
        <v>0</v>
      </c>
      <c r="BA46" t="str">
        <f t="shared" si="12"/>
        <v>Chennai2nd Round</v>
      </c>
    </row>
    <row r="47" spans="1:53" x14ac:dyDescent="0.25">
      <c r="A47">
        <v>2</v>
      </c>
      <c r="B47" t="s">
        <v>692</v>
      </c>
      <c r="C47" t="s">
        <v>693</v>
      </c>
      <c r="D47" s="1">
        <v>41641</v>
      </c>
      <c r="E47" t="s">
        <v>663</v>
      </c>
      <c r="F47" s="1" t="s">
        <v>307</v>
      </c>
      <c r="G47" s="1" t="s">
        <v>308</v>
      </c>
      <c r="H47" t="s">
        <v>344</v>
      </c>
      <c r="I47" s="9">
        <v>3</v>
      </c>
      <c r="J47" t="s">
        <v>700</v>
      </c>
      <c r="K47" t="s">
        <v>694</v>
      </c>
      <c r="L47">
        <v>32</v>
      </c>
      <c r="M47">
        <v>65</v>
      </c>
      <c r="N47">
        <v>1219</v>
      </c>
      <c r="O47">
        <v>730</v>
      </c>
      <c r="AB47" t="s">
        <v>347</v>
      </c>
      <c r="AC47">
        <v>1.4</v>
      </c>
      <c r="AD47">
        <v>2.75</v>
      </c>
      <c r="AE47">
        <v>1.42</v>
      </c>
      <c r="AF47">
        <v>2.8</v>
      </c>
      <c r="AG47">
        <v>1.4</v>
      </c>
      <c r="AH47">
        <v>2.75</v>
      </c>
      <c r="AI47">
        <v>1.43</v>
      </c>
      <c r="AJ47">
        <v>3.05</v>
      </c>
      <c r="AK47">
        <v>1.44</v>
      </c>
      <c r="AL47">
        <v>2.75</v>
      </c>
      <c r="AM47">
        <v>1.48</v>
      </c>
      <c r="AN47">
        <v>3.1</v>
      </c>
      <c r="AO47">
        <v>1.41</v>
      </c>
      <c r="AP47">
        <v>2.81</v>
      </c>
      <c r="AQ47" t="str">
        <f t="shared" si="2"/>
        <v>Pospisil</v>
      </c>
      <c r="AR47" t="str">
        <f t="shared" si="3"/>
        <v>Lu</v>
      </c>
      <c r="AS47" t="str">
        <f t="shared" si="4"/>
        <v>ChennaiPospisilLu</v>
      </c>
      <c r="AT47" t="str">
        <f t="shared" si="5"/>
        <v>ChennaiLuPospisil</v>
      </c>
      <c r="AU47">
        <f t="shared" si="6"/>
        <v>0</v>
      </c>
      <c r="AV47">
        <f t="shared" si="7"/>
        <v>0</v>
      </c>
      <c r="AW47">
        <f t="shared" si="8"/>
        <v>0</v>
      </c>
      <c r="AX47" t="b">
        <f t="shared" si="9"/>
        <v>0</v>
      </c>
      <c r="AY47" t="str">
        <f t="shared" si="10"/>
        <v>Lu</v>
      </c>
      <c r="AZ47" t="b">
        <f t="shared" si="11"/>
        <v>0</v>
      </c>
      <c r="BA47" t="str">
        <f t="shared" si="12"/>
        <v>Chennai2nd Round</v>
      </c>
    </row>
    <row r="48" spans="1:53" x14ac:dyDescent="0.25">
      <c r="A48">
        <v>2</v>
      </c>
      <c r="B48" t="s">
        <v>692</v>
      </c>
      <c r="C48" t="s">
        <v>693</v>
      </c>
      <c r="D48" s="1">
        <v>41641</v>
      </c>
      <c r="E48" t="s">
        <v>663</v>
      </c>
      <c r="F48" s="1" t="s">
        <v>307</v>
      </c>
      <c r="G48" s="1" t="s">
        <v>308</v>
      </c>
      <c r="H48" t="s">
        <v>344</v>
      </c>
      <c r="I48" s="9">
        <v>3</v>
      </c>
      <c r="J48" t="s">
        <v>721</v>
      </c>
      <c r="K48" t="s">
        <v>716</v>
      </c>
      <c r="L48">
        <v>26</v>
      </c>
      <c r="M48">
        <v>62</v>
      </c>
      <c r="N48">
        <v>1345</v>
      </c>
      <c r="O48">
        <v>768</v>
      </c>
      <c r="P48">
        <v>6</v>
      </c>
      <c r="Q48">
        <v>1</v>
      </c>
      <c r="R48">
        <v>6</v>
      </c>
      <c r="S48">
        <v>4</v>
      </c>
      <c r="Z48">
        <v>2</v>
      </c>
      <c r="AA48">
        <v>0</v>
      </c>
      <c r="AB48" t="s">
        <v>312</v>
      </c>
      <c r="AC48">
        <v>1.72</v>
      </c>
      <c r="AD48">
        <v>2</v>
      </c>
      <c r="AE48">
        <v>1.75</v>
      </c>
      <c r="AF48">
        <v>2.0499999999999998</v>
      </c>
      <c r="AG48">
        <v>1.73</v>
      </c>
      <c r="AH48">
        <v>2</v>
      </c>
      <c r="AI48">
        <v>1.79</v>
      </c>
      <c r="AJ48">
        <v>2.14</v>
      </c>
      <c r="AK48">
        <v>1.8</v>
      </c>
      <c r="AL48">
        <v>2</v>
      </c>
      <c r="AM48">
        <v>1.8</v>
      </c>
      <c r="AN48">
        <v>2.2599999999999998</v>
      </c>
      <c r="AO48">
        <v>1.75</v>
      </c>
      <c r="AP48">
        <v>2.0299999999999998</v>
      </c>
      <c r="AQ48" t="str">
        <f t="shared" si="2"/>
        <v>Paire</v>
      </c>
      <c r="AR48" t="str">
        <f t="shared" si="3"/>
        <v>Garcia-Lopez</v>
      </c>
      <c r="AS48" t="str">
        <f t="shared" si="4"/>
        <v>ChennaiPaireGarcia-Lopez</v>
      </c>
      <c r="AT48" t="str">
        <f t="shared" si="5"/>
        <v>ChennaiGarcia-LopezPaire</v>
      </c>
      <c r="AU48">
        <f t="shared" si="6"/>
        <v>2</v>
      </c>
      <c r="AV48">
        <f t="shared" si="7"/>
        <v>7</v>
      </c>
      <c r="AW48">
        <f t="shared" si="8"/>
        <v>17</v>
      </c>
      <c r="AX48" t="b">
        <f t="shared" si="9"/>
        <v>0</v>
      </c>
      <c r="AY48" t="str">
        <f t="shared" si="10"/>
        <v>Paire</v>
      </c>
      <c r="AZ48" t="b">
        <f t="shared" si="11"/>
        <v>0</v>
      </c>
      <c r="BA48" t="str">
        <f t="shared" si="12"/>
        <v>Chennai2nd Round</v>
      </c>
    </row>
    <row r="49" spans="1:53" x14ac:dyDescent="0.25">
      <c r="A49">
        <v>2</v>
      </c>
      <c r="B49" t="s">
        <v>692</v>
      </c>
      <c r="C49" t="s">
        <v>693</v>
      </c>
      <c r="D49" s="1">
        <v>41642</v>
      </c>
      <c r="E49" t="s">
        <v>663</v>
      </c>
      <c r="F49" s="1" t="s">
        <v>307</v>
      </c>
      <c r="G49" s="1" t="s">
        <v>308</v>
      </c>
      <c r="H49" t="s">
        <v>345</v>
      </c>
      <c r="I49" s="9">
        <v>3</v>
      </c>
      <c r="J49" t="s">
        <v>704</v>
      </c>
      <c r="K49" t="s">
        <v>698</v>
      </c>
      <c r="L49">
        <v>52</v>
      </c>
      <c r="M49">
        <v>73</v>
      </c>
      <c r="N49">
        <v>908</v>
      </c>
      <c r="O49">
        <v>681</v>
      </c>
      <c r="P49">
        <v>7</v>
      </c>
      <c r="Q49">
        <v>5</v>
      </c>
      <c r="R49">
        <v>6</v>
      </c>
      <c r="S49">
        <v>7</v>
      </c>
      <c r="T49">
        <v>6</v>
      </c>
      <c r="U49">
        <v>0</v>
      </c>
      <c r="Z49">
        <v>2</v>
      </c>
      <c r="AA49">
        <v>1</v>
      </c>
      <c r="AB49" t="s">
        <v>312</v>
      </c>
      <c r="AC49">
        <v>1.57</v>
      </c>
      <c r="AD49">
        <v>2.25</v>
      </c>
      <c r="AE49">
        <v>1.62</v>
      </c>
      <c r="AF49">
        <v>2.25</v>
      </c>
      <c r="AG49">
        <v>1.53</v>
      </c>
      <c r="AH49">
        <v>2.38</v>
      </c>
      <c r="AI49">
        <v>1.72</v>
      </c>
      <c r="AJ49">
        <v>2.2799999999999998</v>
      </c>
      <c r="AK49">
        <v>1.62</v>
      </c>
      <c r="AL49">
        <v>2.25</v>
      </c>
      <c r="AM49">
        <v>1.75</v>
      </c>
      <c r="AN49">
        <v>2.4</v>
      </c>
      <c r="AO49">
        <v>1.64</v>
      </c>
      <c r="AP49">
        <v>2.21</v>
      </c>
      <c r="AQ49" t="str">
        <f t="shared" si="2"/>
        <v>Roger-Vasselin</v>
      </c>
      <c r="AR49" t="str">
        <f t="shared" si="3"/>
        <v>Sela</v>
      </c>
      <c r="AS49" t="str">
        <f t="shared" si="4"/>
        <v>ChennaiRoger-VasselinSela</v>
      </c>
      <c r="AT49" t="str">
        <f t="shared" si="5"/>
        <v>ChennaiSelaRoger-Vasselin</v>
      </c>
      <c r="AU49">
        <f t="shared" si="6"/>
        <v>1</v>
      </c>
      <c r="AV49">
        <f t="shared" si="7"/>
        <v>7</v>
      </c>
      <c r="AW49">
        <f t="shared" si="8"/>
        <v>31</v>
      </c>
      <c r="AX49" t="b">
        <f t="shared" si="9"/>
        <v>1</v>
      </c>
      <c r="AY49" t="str">
        <f t="shared" si="10"/>
        <v>Roger-Vasselin</v>
      </c>
      <c r="AZ49" t="b">
        <f t="shared" si="11"/>
        <v>1</v>
      </c>
      <c r="BA49" t="str">
        <f t="shared" si="12"/>
        <v>ChennaiQuarterfinals</v>
      </c>
    </row>
    <row r="50" spans="1:53" x14ac:dyDescent="0.25">
      <c r="A50">
        <v>2</v>
      </c>
      <c r="B50" t="s">
        <v>692</v>
      </c>
      <c r="C50" t="s">
        <v>693</v>
      </c>
      <c r="D50" s="1">
        <v>41642</v>
      </c>
      <c r="E50" t="s">
        <v>663</v>
      </c>
      <c r="F50" s="1" t="s">
        <v>307</v>
      </c>
      <c r="G50" s="1" t="s">
        <v>308</v>
      </c>
      <c r="H50" t="s">
        <v>345</v>
      </c>
      <c r="I50" s="9">
        <v>3</v>
      </c>
      <c r="J50" t="s">
        <v>719</v>
      </c>
      <c r="K50" t="s">
        <v>702</v>
      </c>
      <c r="L50">
        <v>8</v>
      </c>
      <c r="M50">
        <v>95</v>
      </c>
      <c r="N50">
        <v>3730</v>
      </c>
      <c r="O50">
        <v>573</v>
      </c>
      <c r="P50">
        <v>6</v>
      </c>
      <c r="Q50">
        <v>2</v>
      </c>
      <c r="R50">
        <v>6</v>
      </c>
      <c r="S50">
        <v>1</v>
      </c>
      <c r="Z50">
        <v>2</v>
      </c>
      <c r="AA50">
        <v>0</v>
      </c>
      <c r="AB50" t="s">
        <v>312</v>
      </c>
      <c r="AC50">
        <v>1.1000000000000001</v>
      </c>
      <c r="AD50">
        <v>7</v>
      </c>
      <c r="AE50">
        <v>1.1299999999999999</v>
      </c>
      <c r="AF50">
        <v>5.75</v>
      </c>
      <c r="AG50">
        <v>1.1100000000000001</v>
      </c>
      <c r="AH50">
        <v>6</v>
      </c>
      <c r="AI50">
        <v>1.1299999999999999</v>
      </c>
      <c r="AJ50">
        <v>8.0399999999999991</v>
      </c>
      <c r="AK50">
        <v>1.1299999999999999</v>
      </c>
      <c r="AL50">
        <v>6</v>
      </c>
      <c r="AM50">
        <v>1.1499999999999999</v>
      </c>
      <c r="AN50">
        <v>8.3000000000000007</v>
      </c>
      <c r="AO50">
        <v>1.1100000000000001</v>
      </c>
      <c r="AP50">
        <v>6.29</v>
      </c>
      <c r="AQ50" t="str">
        <f t="shared" si="2"/>
        <v>Wawrinka</v>
      </c>
      <c r="AR50" t="str">
        <f t="shared" si="3"/>
        <v>Bedene</v>
      </c>
      <c r="AS50" t="str">
        <f t="shared" si="4"/>
        <v>ChennaiWawrinkaBedene</v>
      </c>
      <c r="AT50" t="str">
        <f t="shared" si="5"/>
        <v>ChennaiBedeneWawrinka</v>
      </c>
      <c r="AU50">
        <f t="shared" si="6"/>
        <v>2</v>
      </c>
      <c r="AV50">
        <f t="shared" si="7"/>
        <v>9</v>
      </c>
      <c r="AW50">
        <f t="shared" si="8"/>
        <v>15</v>
      </c>
      <c r="AX50" t="b">
        <f t="shared" si="9"/>
        <v>0</v>
      </c>
      <c r="AY50" t="str">
        <f t="shared" si="10"/>
        <v>Wawrinka</v>
      </c>
      <c r="AZ50" t="b">
        <f t="shared" si="11"/>
        <v>0</v>
      </c>
      <c r="BA50" t="str">
        <f t="shared" si="12"/>
        <v>ChennaiQuarterfinals</v>
      </c>
    </row>
    <row r="51" spans="1:53" x14ac:dyDescent="0.25">
      <c r="A51">
        <v>2</v>
      </c>
      <c r="B51" t="s">
        <v>692</v>
      </c>
      <c r="C51" t="s">
        <v>693</v>
      </c>
      <c r="D51" s="1">
        <v>41642</v>
      </c>
      <c r="E51" t="s">
        <v>663</v>
      </c>
      <c r="F51" s="1" t="s">
        <v>307</v>
      </c>
      <c r="G51" s="1" t="s">
        <v>308</v>
      </c>
      <c r="H51" t="s">
        <v>345</v>
      </c>
      <c r="I51" s="9">
        <v>3</v>
      </c>
      <c r="J51" t="s">
        <v>714</v>
      </c>
      <c r="K51" t="s">
        <v>721</v>
      </c>
      <c r="L51">
        <v>222</v>
      </c>
      <c r="M51">
        <v>26</v>
      </c>
      <c r="N51">
        <v>215</v>
      </c>
      <c r="O51">
        <v>1345</v>
      </c>
      <c r="P51">
        <v>6</v>
      </c>
      <c r="Q51">
        <v>2</v>
      </c>
      <c r="R51">
        <v>3</v>
      </c>
      <c r="S51">
        <v>6</v>
      </c>
      <c r="T51">
        <v>7</v>
      </c>
      <c r="U51">
        <v>6</v>
      </c>
      <c r="Z51">
        <v>2</v>
      </c>
      <c r="AA51">
        <v>1</v>
      </c>
      <c r="AB51" t="s">
        <v>312</v>
      </c>
      <c r="AC51">
        <v>2.37</v>
      </c>
      <c r="AD51">
        <v>1.53</v>
      </c>
      <c r="AE51">
        <v>2.35</v>
      </c>
      <c r="AF51">
        <v>1.58</v>
      </c>
      <c r="AG51">
        <v>2.38</v>
      </c>
      <c r="AH51">
        <v>1.53</v>
      </c>
      <c r="AI51">
        <v>2.4</v>
      </c>
      <c r="AJ51">
        <v>1.66</v>
      </c>
      <c r="AK51">
        <v>2.38</v>
      </c>
      <c r="AL51">
        <v>1.57</v>
      </c>
      <c r="AM51">
        <v>2.6</v>
      </c>
      <c r="AN51">
        <v>1.85</v>
      </c>
      <c r="AO51">
        <v>2.29</v>
      </c>
      <c r="AP51">
        <v>1.6</v>
      </c>
      <c r="AQ51" t="str">
        <f t="shared" si="2"/>
        <v>Granollers</v>
      </c>
      <c r="AR51" t="str">
        <f t="shared" si="3"/>
        <v>Paire</v>
      </c>
      <c r="AS51" t="str">
        <f t="shared" si="4"/>
        <v>ChennaiGranollersPaire</v>
      </c>
      <c r="AT51" t="str">
        <f t="shared" si="5"/>
        <v>ChennaiPaireGranollers</v>
      </c>
      <c r="AU51">
        <f t="shared" si="6"/>
        <v>1</v>
      </c>
      <c r="AV51">
        <f t="shared" si="7"/>
        <v>2</v>
      </c>
      <c r="AW51">
        <f t="shared" si="8"/>
        <v>30</v>
      </c>
      <c r="AX51" t="b">
        <f t="shared" si="9"/>
        <v>1</v>
      </c>
      <c r="AY51" t="str">
        <f t="shared" si="10"/>
        <v>Granollers</v>
      </c>
      <c r="AZ51" t="b">
        <f t="shared" si="11"/>
        <v>1</v>
      </c>
      <c r="BA51" t="str">
        <f t="shared" si="12"/>
        <v>ChennaiQuarterfinals</v>
      </c>
    </row>
    <row r="52" spans="1:53" x14ac:dyDescent="0.25">
      <c r="A52">
        <v>2</v>
      </c>
      <c r="B52" t="s">
        <v>692</v>
      </c>
      <c r="C52" t="s">
        <v>693</v>
      </c>
      <c r="D52" s="1">
        <v>41642</v>
      </c>
      <c r="E52" t="s">
        <v>663</v>
      </c>
      <c r="F52" s="1" t="s">
        <v>307</v>
      </c>
      <c r="G52" s="1" t="s">
        <v>308</v>
      </c>
      <c r="H52" t="s">
        <v>345</v>
      </c>
      <c r="I52" s="9">
        <v>3</v>
      </c>
      <c r="J52" t="s">
        <v>700</v>
      </c>
      <c r="K52" t="s">
        <v>706</v>
      </c>
      <c r="L52">
        <v>32</v>
      </c>
      <c r="M52">
        <v>195</v>
      </c>
      <c r="N52">
        <v>1219</v>
      </c>
      <c r="O52">
        <v>258</v>
      </c>
      <c r="P52">
        <v>6</v>
      </c>
      <c r="Q52">
        <v>3</v>
      </c>
      <c r="R52">
        <v>6</v>
      </c>
      <c r="S52">
        <v>3</v>
      </c>
      <c r="Z52">
        <v>2</v>
      </c>
      <c r="AA52">
        <v>0</v>
      </c>
      <c r="AB52" t="s">
        <v>312</v>
      </c>
      <c r="AC52">
        <v>1.36</v>
      </c>
      <c r="AD52">
        <v>3</v>
      </c>
      <c r="AE52">
        <v>1.4</v>
      </c>
      <c r="AF52">
        <v>2.9</v>
      </c>
      <c r="AG52">
        <v>1.33</v>
      </c>
      <c r="AH52">
        <v>3.25</v>
      </c>
      <c r="AI52">
        <v>1.43</v>
      </c>
      <c r="AJ52">
        <v>3.12</v>
      </c>
      <c r="AK52">
        <v>1.36</v>
      </c>
      <c r="AL52">
        <v>3</v>
      </c>
      <c r="AM52">
        <v>1.46</v>
      </c>
      <c r="AN52">
        <v>3.5</v>
      </c>
      <c r="AO52">
        <v>1.38</v>
      </c>
      <c r="AP52">
        <v>2.99</v>
      </c>
      <c r="AQ52" t="str">
        <f t="shared" si="2"/>
        <v>Pospisil</v>
      </c>
      <c r="AR52" t="str">
        <f t="shared" si="3"/>
        <v>Bhambri</v>
      </c>
      <c r="AS52" t="str">
        <f t="shared" si="4"/>
        <v>ChennaiPospisilBhambri</v>
      </c>
      <c r="AT52" t="str">
        <f t="shared" si="5"/>
        <v>ChennaiBhambriPospisil</v>
      </c>
      <c r="AU52">
        <f t="shared" si="6"/>
        <v>2</v>
      </c>
      <c r="AV52">
        <f t="shared" si="7"/>
        <v>6</v>
      </c>
      <c r="AW52">
        <f t="shared" si="8"/>
        <v>18</v>
      </c>
      <c r="AX52" t="b">
        <f t="shared" si="9"/>
        <v>0</v>
      </c>
      <c r="AY52" t="str">
        <f t="shared" si="10"/>
        <v>Pospisil</v>
      </c>
      <c r="AZ52" t="b">
        <f t="shared" si="11"/>
        <v>0</v>
      </c>
      <c r="BA52" t="str">
        <f t="shared" si="12"/>
        <v>ChennaiQuarterfinals</v>
      </c>
    </row>
    <row r="53" spans="1:53" x14ac:dyDescent="0.25">
      <c r="A53">
        <v>2</v>
      </c>
      <c r="B53" t="s">
        <v>692</v>
      </c>
      <c r="C53" t="s">
        <v>693</v>
      </c>
      <c r="D53" s="1">
        <v>41643</v>
      </c>
      <c r="E53" t="s">
        <v>663</v>
      </c>
      <c r="F53" s="1" t="s">
        <v>307</v>
      </c>
      <c r="G53" s="1" t="s">
        <v>308</v>
      </c>
      <c r="H53" t="s">
        <v>346</v>
      </c>
      <c r="I53" s="9">
        <v>3</v>
      </c>
      <c r="J53" t="s">
        <v>704</v>
      </c>
      <c r="K53" t="s">
        <v>714</v>
      </c>
      <c r="L53">
        <v>52</v>
      </c>
      <c r="M53">
        <v>222</v>
      </c>
      <c r="N53">
        <v>908</v>
      </c>
      <c r="O53">
        <v>215</v>
      </c>
      <c r="P53">
        <v>6</v>
      </c>
      <c r="Q53">
        <v>2</v>
      </c>
      <c r="R53">
        <v>4</v>
      </c>
      <c r="S53">
        <v>6</v>
      </c>
      <c r="T53">
        <v>6</v>
      </c>
      <c r="U53">
        <v>3</v>
      </c>
      <c r="Z53">
        <v>2</v>
      </c>
      <c r="AA53">
        <v>1</v>
      </c>
      <c r="AB53" t="s">
        <v>312</v>
      </c>
      <c r="AC53">
        <v>1.8</v>
      </c>
      <c r="AD53">
        <v>2</v>
      </c>
      <c r="AE53">
        <v>1.85</v>
      </c>
      <c r="AF53">
        <v>1.9</v>
      </c>
      <c r="AG53">
        <v>1.8</v>
      </c>
      <c r="AH53">
        <v>2</v>
      </c>
      <c r="AI53">
        <v>1.93</v>
      </c>
      <c r="AJ53">
        <v>2</v>
      </c>
      <c r="AK53">
        <v>1.73</v>
      </c>
      <c r="AL53">
        <v>2.1</v>
      </c>
      <c r="AM53">
        <v>1.95</v>
      </c>
      <c r="AN53">
        <v>2.15</v>
      </c>
      <c r="AO53">
        <v>1.81</v>
      </c>
      <c r="AP53">
        <v>1.96</v>
      </c>
      <c r="AQ53" t="str">
        <f t="shared" si="2"/>
        <v>Roger-Vasselin</v>
      </c>
      <c r="AR53" t="str">
        <f t="shared" si="3"/>
        <v>Granollers</v>
      </c>
      <c r="AS53" t="str">
        <f t="shared" si="4"/>
        <v>ChennaiRoger-VasselinGranollers</v>
      </c>
      <c r="AT53" t="str">
        <f t="shared" si="5"/>
        <v>ChennaiGranollersRoger-Vasselin</v>
      </c>
      <c r="AU53">
        <f t="shared" si="6"/>
        <v>1</v>
      </c>
      <c r="AV53">
        <f t="shared" si="7"/>
        <v>5</v>
      </c>
      <c r="AW53">
        <f t="shared" si="8"/>
        <v>27</v>
      </c>
      <c r="AX53" t="b">
        <f t="shared" si="9"/>
        <v>0</v>
      </c>
      <c r="AY53" t="str">
        <f t="shared" si="10"/>
        <v>Roger-Vasselin</v>
      </c>
      <c r="AZ53" t="b">
        <f t="shared" si="11"/>
        <v>1</v>
      </c>
      <c r="BA53" t="str">
        <f t="shared" si="12"/>
        <v>ChennaiSemifinals</v>
      </c>
    </row>
    <row r="54" spans="1:53" x14ac:dyDescent="0.25">
      <c r="A54">
        <v>2</v>
      </c>
      <c r="B54" t="s">
        <v>692</v>
      </c>
      <c r="C54" t="s">
        <v>693</v>
      </c>
      <c r="D54" s="1">
        <v>41643</v>
      </c>
      <c r="E54" t="s">
        <v>663</v>
      </c>
      <c r="F54" s="1" t="s">
        <v>307</v>
      </c>
      <c r="G54" s="1" t="s">
        <v>308</v>
      </c>
      <c r="H54" t="s">
        <v>346</v>
      </c>
      <c r="I54" s="9">
        <v>3</v>
      </c>
      <c r="J54" t="s">
        <v>719</v>
      </c>
      <c r="K54" t="s">
        <v>700</v>
      </c>
      <c r="L54">
        <v>8</v>
      </c>
      <c r="M54">
        <v>32</v>
      </c>
      <c r="N54">
        <v>3730</v>
      </c>
      <c r="O54">
        <v>1219</v>
      </c>
      <c r="P54">
        <v>6</v>
      </c>
      <c r="Q54">
        <v>4</v>
      </c>
      <c r="R54">
        <v>5</v>
      </c>
      <c r="S54">
        <v>5</v>
      </c>
      <c r="Z54">
        <v>1</v>
      </c>
      <c r="AA54">
        <v>0</v>
      </c>
      <c r="AB54" t="s">
        <v>323</v>
      </c>
      <c r="AC54">
        <v>1.2</v>
      </c>
      <c r="AD54">
        <v>4.5</v>
      </c>
      <c r="AE54">
        <v>1.25</v>
      </c>
      <c r="AF54">
        <v>3.75</v>
      </c>
      <c r="AG54">
        <v>1.25</v>
      </c>
      <c r="AH54">
        <v>4</v>
      </c>
      <c r="AI54">
        <v>1.25</v>
      </c>
      <c r="AJ54">
        <v>4.51</v>
      </c>
      <c r="AK54">
        <v>1.17</v>
      </c>
      <c r="AL54">
        <v>5</v>
      </c>
      <c r="AM54">
        <v>1.28</v>
      </c>
      <c r="AN54">
        <v>5</v>
      </c>
      <c r="AO54">
        <v>1.24</v>
      </c>
      <c r="AP54">
        <v>4</v>
      </c>
      <c r="AQ54" t="str">
        <f t="shared" si="2"/>
        <v>Wawrinka</v>
      </c>
      <c r="AR54" t="str">
        <f t="shared" si="3"/>
        <v>Pospisil</v>
      </c>
      <c r="AS54" t="str">
        <f t="shared" si="4"/>
        <v>ChennaiWawrinkaPospisil</v>
      </c>
      <c r="AT54" t="str">
        <f t="shared" si="5"/>
        <v>ChennaiPospisilWawrinka</v>
      </c>
      <c r="AU54">
        <f t="shared" si="6"/>
        <v>1</v>
      </c>
      <c r="AV54">
        <f t="shared" si="7"/>
        <v>2</v>
      </c>
      <c r="AW54">
        <f t="shared" si="8"/>
        <v>20</v>
      </c>
      <c r="AX54" t="b">
        <f t="shared" si="9"/>
        <v>0</v>
      </c>
      <c r="AY54" t="str">
        <f t="shared" si="10"/>
        <v>Wawrinka</v>
      </c>
      <c r="AZ54" t="b">
        <f t="shared" si="11"/>
        <v>0</v>
      </c>
      <c r="BA54" t="str">
        <f t="shared" si="12"/>
        <v>ChennaiSemifinals</v>
      </c>
    </row>
    <row r="55" spans="1:53" x14ac:dyDescent="0.25">
      <c r="A55">
        <v>2</v>
      </c>
      <c r="B55" t="s">
        <v>692</v>
      </c>
      <c r="C55" t="s">
        <v>693</v>
      </c>
      <c r="D55" s="1">
        <v>41644</v>
      </c>
      <c r="E55" t="s">
        <v>663</v>
      </c>
      <c r="F55" s="1" t="s">
        <v>307</v>
      </c>
      <c r="G55" s="1" t="s">
        <v>308</v>
      </c>
      <c r="H55" t="s">
        <v>348</v>
      </c>
      <c r="I55" s="9">
        <v>3</v>
      </c>
      <c r="J55" t="s">
        <v>719</v>
      </c>
      <c r="K55" t="s">
        <v>704</v>
      </c>
      <c r="L55">
        <v>8</v>
      </c>
      <c r="M55">
        <v>52</v>
      </c>
      <c r="N55">
        <v>3730</v>
      </c>
      <c r="O55">
        <v>908</v>
      </c>
      <c r="P55">
        <v>7</v>
      </c>
      <c r="Q55">
        <v>5</v>
      </c>
      <c r="R55">
        <v>6</v>
      </c>
      <c r="S55">
        <v>2</v>
      </c>
      <c r="Z55">
        <v>2</v>
      </c>
      <c r="AA55">
        <v>0</v>
      </c>
      <c r="AB55" t="s">
        <v>722</v>
      </c>
      <c r="AC55">
        <v>1.2</v>
      </c>
      <c r="AD55">
        <v>4.5</v>
      </c>
      <c r="AE55">
        <v>1.22</v>
      </c>
      <c r="AF55">
        <v>4</v>
      </c>
      <c r="AG55">
        <v>1.17</v>
      </c>
      <c r="AH55">
        <v>5</v>
      </c>
      <c r="AI55">
        <v>1.24</v>
      </c>
      <c r="AJ55">
        <v>4.72</v>
      </c>
      <c r="AK55">
        <v>1.2</v>
      </c>
      <c r="AL55">
        <v>4.5</v>
      </c>
      <c r="AM55">
        <v>1.27</v>
      </c>
      <c r="AN55">
        <v>5</v>
      </c>
      <c r="AO55">
        <v>1.22</v>
      </c>
      <c r="AP55">
        <v>4.2</v>
      </c>
      <c r="AQ55" t="str">
        <f t="shared" si="2"/>
        <v>Wawrinka</v>
      </c>
      <c r="AR55" t="str">
        <f t="shared" si="3"/>
        <v>Roger-Vasselin</v>
      </c>
      <c r="AS55" t="str">
        <f t="shared" si="4"/>
        <v>ChennaiWawrinkaRoger-Vasselin</v>
      </c>
      <c r="AT55" t="str">
        <f t="shared" si="5"/>
        <v>ChennaiRoger-VasselinWawrinka</v>
      </c>
      <c r="AU55">
        <f t="shared" si="6"/>
        <v>2</v>
      </c>
      <c r="AV55">
        <f t="shared" si="7"/>
        <v>6</v>
      </c>
      <c r="AW55">
        <f t="shared" si="8"/>
        <v>20</v>
      </c>
      <c r="AX55" t="b">
        <f t="shared" si="9"/>
        <v>0</v>
      </c>
      <c r="AY55" t="str">
        <f t="shared" si="10"/>
        <v>Wawrinka</v>
      </c>
      <c r="AZ55" t="b">
        <f t="shared" si="11"/>
        <v>0</v>
      </c>
      <c r="BA55" t="str">
        <f t="shared" si="12"/>
        <v>ChennaiThe Final</v>
      </c>
    </row>
    <row r="56" spans="1:53" x14ac:dyDescent="0.25">
      <c r="A56">
        <v>3</v>
      </c>
      <c r="B56" t="s">
        <v>491</v>
      </c>
      <c r="C56" t="s">
        <v>723</v>
      </c>
      <c r="D56" s="1">
        <v>41638</v>
      </c>
      <c r="E56" t="s">
        <v>663</v>
      </c>
      <c r="F56" s="1" t="s">
        <v>307</v>
      </c>
      <c r="G56" s="1" t="s">
        <v>308</v>
      </c>
      <c r="H56" t="s">
        <v>309</v>
      </c>
      <c r="I56" s="9">
        <v>3</v>
      </c>
      <c r="J56" t="s">
        <v>724</v>
      </c>
      <c r="K56" t="s">
        <v>725</v>
      </c>
      <c r="L56">
        <v>31</v>
      </c>
      <c r="M56">
        <v>69</v>
      </c>
      <c r="N56">
        <v>1230</v>
      </c>
      <c r="O56">
        <v>703</v>
      </c>
      <c r="P56">
        <v>7</v>
      </c>
      <c r="Q56">
        <v>6</v>
      </c>
      <c r="R56">
        <v>6</v>
      </c>
      <c r="S56">
        <v>2</v>
      </c>
      <c r="Z56">
        <v>2</v>
      </c>
      <c r="AA56">
        <v>0</v>
      </c>
      <c r="AB56" t="s">
        <v>312</v>
      </c>
      <c r="AC56">
        <v>1.33</v>
      </c>
      <c r="AD56">
        <v>3.25</v>
      </c>
      <c r="AE56">
        <v>1.3</v>
      </c>
      <c r="AF56">
        <v>3.4</v>
      </c>
      <c r="AG56">
        <v>1.29</v>
      </c>
      <c r="AH56">
        <v>3.5</v>
      </c>
      <c r="AI56">
        <v>1.37</v>
      </c>
      <c r="AJ56">
        <v>3.29</v>
      </c>
      <c r="AK56">
        <v>1.29</v>
      </c>
      <c r="AL56">
        <v>3.25</v>
      </c>
      <c r="AM56">
        <v>1.38</v>
      </c>
      <c r="AN56">
        <v>3.8</v>
      </c>
      <c r="AO56">
        <v>1.32</v>
      </c>
      <c r="AP56">
        <v>3.26</v>
      </c>
      <c r="AQ56" t="str">
        <f t="shared" si="2"/>
        <v>Monfils</v>
      </c>
      <c r="AR56" t="str">
        <f t="shared" si="3"/>
        <v>Giraldo</v>
      </c>
      <c r="AS56" t="str">
        <f t="shared" si="4"/>
        <v>DohaMonfilsGiraldo</v>
      </c>
      <c r="AT56" t="str">
        <f t="shared" si="5"/>
        <v>DohaGiraldoMonfils</v>
      </c>
      <c r="AU56">
        <f t="shared" si="6"/>
        <v>2</v>
      </c>
      <c r="AV56">
        <f t="shared" si="7"/>
        <v>5</v>
      </c>
      <c r="AW56">
        <f t="shared" si="8"/>
        <v>21</v>
      </c>
      <c r="AX56" t="b">
        <f t="shared" si="9"/>
        <v>1</v>
      </c>
      <c r="AY56" t="str">
        <f t="shared" si="10"/>
        <v>Monfils</v>
      </c>
      <c r="AZ56" t="b">
        <f t="shared" si="11"/>
        <v>0</v>
      </c>
      <c r="BA56" t="str">
        <f t="shared" si="12"/>
        <v>Doha1st Round</v>
      </c>
    </row>
    <row r="57" spans="1:53" x14ac:dyDescent="0.25">
      <c r="A57">
        <v>3</v>
      </c>
      <c r="B57" t="s">
        <v>491</v>
      </c>
      <c r="C57" t="s">
        <v>723</v>
      </c>
      <c r="D57" s="1">
        <v>41638</v>
      </c>
      <c r="E57" t="s">
        <v>663</v>
      </c>
      <c r="F57" s="1" t="s">
        <v>307</v>
      </c>
      <c r="G57" s="1" t="s">
        <v>308</v>
      </c>
      <c r="H57" t="s">
        <v>309</v>
      </c>
      <c r="I57" s="9">
        <v>3</v>
      </c>
      <c r="J57" t="s">
        <v>726</v>
      </c>
      <c r="K57" t="s">
        <v>727</v>
      </c>
      <c r="L57">
        <v>72</v>
      </c>
      <c r="M57">
        <v>77</v>
      </c>
      <c r="N57">
        <v>686</v>
      </c>
      <c r="O57">
        <v>650</v>
      </c>
      <c r="P57">
        <v>6</v>
      </c>
      <c r="Q57">
        <v>4</v>
      </c>
      <c r="R57">
        <v>6</v>
      </c>
      <c r="S57">
        <v>3</v>
      </c>
      <c r="Z57">
        <v>2</v>
      </c>
      <c r="AA57">
        <v>0</v>
      </c>
      <c r="AB57" t="s">
        <v>312</v>
      </c>
      <c r="AC57">
        <v>1.53</v>
      </c>
      <c r="AD57">
        <v>2.37</v>
      </c>
      <c r="AE57">
        <v>1.58</v>
      </c>
      <c r="AF57">
        <v>2.35</v>
      </c>
      <c r="AG57">
        <v>1.62</v>
      </c>
      <c r="AH57">
        <v>2.2000000000000002</v>
      </c>
      <c r="AI57">
        <v>1.59</v>
      </c>
      <c r="AJ57">
        <v>2.4900000000000002</v>
      </c>
      <c r="AK57">
        <v>1.57</v>
      </c>
      <c r="AL57">
        <v>2.25</v>
      </c>
      <c r="AM57">
        <v>1.65</v>
      </c>
      <c r="AN57">
        <v>2.5</v>
      </c>
      <c r="AO57">
        <v>1.57</v>
      </c>
      <c r="AP57">
        <v>2.34</v>
      </c>
      <c r="AQ57" t="str">
        <f t="shared" si="2"/>
        <v>Kubot</v>
      </c>
      <c r="AR57" t="str">
        <f t="shared" si="3"/>
        <v>Gimeno-Traver</v>
      </c>
      <c r="AS57" t="str">
        <f t="shared" si="4"/>
        <v>DohaKubotGimeno-Traver</v>
      </c>
      <c r="AT57" t="str">
        <f t="shared" si="5"/>
        <v>DohaGimeno-TraverKubot</v>
      </c>
      <c r="AU57">
        <f t="shared" si="6"/>
        <v>2</v>
      </c>
      <c r="AV57">
        <f t="shared" si="7"/>
        <v>5</v>
      </c>
      <c r="AW57">
        <f t="shared" si="8"/>
        <v>19</v>
      </c>
      <c r="AX57" t="b">
        <f t="shared" si="9"/>
        <v>0</v>
      </c>
      <c r="AY57" t="str">
        <f t="shared" si="10"/>
        <v>Kubot</v>
      </c>
      <c r="AZ57" t="b">
        <f t="shared" si="11"/>
        <v>0</v>
      </c>
      <c r="BA57" t="str">
        <f t="shared" si="12"/>
        <v>Doha1st Round</v>
      </c>
    </row>
    <row r="58" spans="1:53" x14ac:dyDescent="0.25">
      <c r="A58">
        <v>3</v>
      </c>
      <c r="B58" t="s">
        <v>491</v>
      </c>
      <c r="C58" t="s">
        <v>723</v>
      </c>
      <c r="D58" s="1">
        <v>41638</v>
      </c>
      <c r="E58" t="s">
        <v>663</v>
      </c>
      <c r="F58" s="1" t="s">
        <v>307</v>
      </c>
      <c r="G58" s="1" t="s">
        <v>308</v>
      </c>
      <c r="H58" t="s">
        <v>309</v>
      </c>
      <c r="I58" s="9">
        <v>3</v>
      </c>
      <c r="J58" t="s">
        <v>728</v>
      </c>
      <c r="K58" t="s">
        <v>729</v>
      </c>
      <c r="L58">
        <v>78</v>
      </c>
      <c r="M58">
        <v>7</v>
      </c>
      <c r="N58">
        <v>647</v>
      </c>
      <c r="O58">
        <v>4180</v>
      </c>
      <c r="P58">
        <v>7</v>
      </c>
      <c r="Q58">
        <v>6</v>
      </c>
      <c r="R58">
        <v>7</v>
      </c>
      <c r="S58">
        <v>6</v>
      </c>
      <c r="Z58">
        <v>2</v>
      </c>
      <c r="AA58">
        <v>0</v>
      </c>
      <c r="AB58" t="s">
        <v>312</v>
      </c>
      <c r="AC58">
        <v>4.5</v>
      </c>
      <c r="AD58">
        <v>1.18</v>
      </c>
      <c r="AE58">
        <v>4.5</v>
      </c>
      <c r="AF58">
        <v>1.18</v>
      </c>
      <c r="AG58">
        <v>4.5</v>
      </c>
      <c r="AH58">
        <v>1.17</v>
      </c>
      <c r="AI58">
        <v>5</v>
      </c>
      <c r="AJ58">
        <v>1.21</v>
      </c>
      <c r="AK58">
        <v>4.5</v>
      </c>
      <c r="AL58">
        <v>1.17</v>
      </c>
      <c r="AM58">
        <v>5.2</v>
      </c>
      <c r="AN58">
        <v>1.22</v>
      </c>
      <c r="AO58">
        <v>4.49</v>
      </c>
      <c r="AP58">
        <v>1.19</v>
      </c>
      <c r="AQ58" t="str">
        <f t="shared" si="2"/>
        <v>Karlovic</v>
      </c>
      <c r="AR58" t="str">
        <f t="shared" si="3"/>
        <v>Berdych</v>
      </c>
      <c r="AS58" t="str">
        <f t="shared" si="4"/>
        <v>DohaKarlovicBerdych</v>
      </c>
      <c r="AT58" t="str">
        <f t="shared" si="5"/>
        <v>DohaBerdychKarlovic</v>
      </c>
      <c r="AU58">
        <f t="shared" si="6"/>
        <v>2</v>
      </c>
      <c r="AV58">
        <f t="shared" si="7"/>
        <v>2</v>
      </c>
      <c r="AW58">
        <f t="shared" si="8"/>
        <v>26</v>
      </c>
      <c r="AX58" t="b">
        <f t="shared" si="9"/>
        <v>1</v>
      </c>
      <c r="AY58" t="str">
        <f t="shared" si="10"/>
        <v>Karlovic</v>
      </c>
      <c r="AZ58" t="b">
        <f t="shared" si="11"/>
        <v>0</v>
      </c>
      <c r="BA58" t="str">
        <f t="shared" si="12"/>
        <v>Doha1st Round</v>
      </c>
    </row>
    <row r="59" spans="1:53" x14ac:dyDescent="0.25">
      <c r="A59">
        <v>3</v>
      </c>
      <c r="B59" t="s">
        <v>491</v>
      </c>
      <c r="C59" t="s">
        <v>723</v>
      </c>
      <c r="D59" s="1">
        <v>41638</v>
      </c>
      <c r="E59" t="s">
        <v>663</v>
      </c>
      <c r="F59" s="1" t="s">
        <v>307</v>
      </c>
      <c r="G59" s="1" t="s">
        <v>308</v>
      </c>
      <c r="H59" t="s">
        <v>309</v>
      </c>
      <c r="I59" s="9">
        <v>3</v>
      </c>
      <c r="J59" t="s">
        <v>730</v>
      </c>
      <c r="K59" t="s">
        <v>731</v>
      </c>
      <c r="L59">
        <v>30</v>
      </c>
      <c r="M59">
        <v>71</v>
      </c>
      <c r="N59">
        <v>1235</v>
      </c>
      <c r="O59">
        <v>694</v>
      </c>
      <c r="P59">
        <v>6</v>
      </c>
      <c r="Q59">
        <v>3</v>
      </c>
      <c r="R59">
        <v>6</v>
      </c>
      <c r="S59">
        <v>3</v>
      </c>
      <c r="Z59">
        <v>2</v>
      </c>
      <c r="AA59">
        <v>0</v>
      </c>
      <c r="AB59" t="s">
        <v>312</v>
      </c>
      <c r="AC59">
        <v>1.08</v>
      </c>
      <c r="AD59">
        <v>8</v>
      </c>
      <c r="AE59">
        <v>1.08</v>
      </c>
      <c r="AF59">
        <v>7.5</v>
      </c>
      <c r="AG59">
        <v>1.06</v>
      </c>
      <c r="AH59">
        <v>8</v>
      </c>
      <c r="AI59">
        <v>1.1000000000000001</v>
      </c>
      <c r="AJ59">
        <v>8.4</v>
      </c>
      <c r="AK59">
        <v>1.06</v>
      </c>
      <c r="AL59">
        <v>7.5</v>
      </c>
      <c r="AM59">
        <v>1.1000000000000001</v>
      </c>
      <c r="AN59">
        <v>9.0500000000000007</v>
      </c>
      <c r="AO59">
        <v>1.08</v>
      </c>
      <c r="AP59">
        <v>7.63</v>
      </c>
      <c r="AQ59" t="str">
        <f t="shared" si="2"/>
        <v>Verdasco</v>
      </c>
      <c r="AR59" t="str">
        <f t="shared" si="3"/>
        <v>Volandri</v>
      </c>
      <c r="AS59" t="str">
        <f t="shared" si="4"/>
        <v>DohaVerdascoVolandri</v>
      </c>
      <c r="AT59" t="str">
        <f t="shared" si="5"/>
        <v>DohaVolandriVerdasco</v>
      </c>
      <c r="AU59">
        <f t="shared" si="6"/>
        <v>2</v>
      </c>
      <c r="AV59">
        <f t="shared" si="7"/>
        <v>6</v>
      </c>
      <c r="AW59">
        <f t="shared" si="8"/>
        <v>18</v>
      </c>
      <c r="AX59" t="b">
        <f t="shared" si="9"/>
        <v>0</v>
      </c>
      <c r="AY59" t="str">
        <f t="shared" si="10"/>
        <v>Verdasco</v>
      </c>
      <c r="AZ59" t="b">
        <f t="shared" si="11"/>
        <v>0</v>
      </c>
      <c r="BA59" t="str">
        <f t="shared" si="12"/>
        <v>Doha1st Round</v>
      </c>
    </row>
    <row r="60" spans="1:53" x14ac:dyDescent="0.25">
      <c r="A60">
        <v>3</v>
      </c>
      <c r="B60" t="s">
        <v>491</v>
      </c>
      <c r="C60" t="s">
        <v>723</v>
      </c>
      <c r="D60" s="1">
        <v>41638</v>
      </c>
      <c r="E60" t="s">
        <v>663</v>
      </c>
      <c r="F60" s="1" t="s">
        <v>307</v>
      </c>
      <c r="G60" s="1" t="s">
        <v>308</v>
      </c>
      <c r="H60" t="s">
        <v>309</v>
      </c>
      <c r="I60" s="9">
        <v>3</v>
      </c>
      <c r="J60" t="s">
        <v>732</v>
      </c>
      <c r="K60" t="s">
        <v>733</v>
      </c>
      <c r="L60">
        <v>80</v>
      </c>
      <c r="M60">
        <v>49</v>
      </c>
      <c r="N60">
        <v>636</v>
      </c>
      <c r="O60">
        <v>934</v>
      </c>
      <c r="P60">
        <v>6</v>
      </c>
      <c r="Q60">
        <v>3</v>
      </c>
      <c r="R60">
        <v>6</v>
      </c>
      <c r="S60">
        <v>2</v>
      </c>
      <c r="Z60">
        <v>2</v>
      </c>
      <c r="AA60">
        <v>0</v>
      </c>
      <c r="AB60" t="s">
        <v>312</v>
      </c>
      <c r="AC60">
        <v>2.5</v>
      </c>
      <c r="AD60">
        <v>1.5</v>
      </c>
      <c r="AE60">
        <v>2.7</v>
      </c>
      <c r="AF60">
        <v>1.45</v>
      </c>
      <c r="AG60">
        <v>2.62</v>
      </c>
      <c r="AH60">
        <v>1.44</v>
      </c>
      <c r="AI60">
        <v>2.61</v>
      </c>
      <c r="AJ60">
        <v>1.55</v>
      </c>
      <c r="AK60">
        <v>2.63</v>
      </c>
      <c r="AL60">
        <v>1.44</v>
      </c>
      <c r="AM60">
        <v>2.8</v>
      </c>
      <c r="AN60">
        <v>1.59</v>
      </c>
      <c r="AO60">
        <v>2.59</v>
      </c>
      <c r="AP60">
        <v>1.48</v>
      </c>
      <c r="AQ60" t="str">
        <f t="shared" si="2"/>
        <v>Hanescu</v>
      </c>
      <c r="AR60" t="str">
        <f t="shared" si="3"/>
        <v>Sousa</v>
      </c>
      <c r="AS60" t="str">
        <f t="shared" si="4"/>
        <v>DohaHanescuSousa</v>
      </c>
      <c r="AT60" t="str">
        <f t="shared" si="5"/>
        <v>DohaSousaHanescu</v>
      </c>
      <c r="AU60">
        <f t="shared" si="6"/>
        <v>2</v>
      </c>
      <c r="AV60">
        <f t="shared" si="7"/>
        <v>7</v>
      </c>
      <c r="AW60">
        <f t="shared" si="8"/>
        <v>17</v>
      </c>
      <c r="AX60" t="b">
        <f t="shared" si="9"/>
        <v>0</v>
      </c>
      <c r="AY60" t="str">
        <f t="shared" si="10"/>
        <v>Hanescu</v>
      </c>
      <c r="AZ60" t="b">
        <f t="shared" si="11"/>
        <v>0</v>
      </c>
      <c r="BA60" t="str">
        <f t="shared" si="12"/>
        <v>Doha1st Round</v>
      </c>
    </row>
    <row r="61" spans="1:53" x14ac:dyDescent="0.25">
      <c r="A61">
        <v>3</v>
      </c>
      <c r="B61" t="s">
        <v>491</v>
      </c>
      <c r="C61" t="s">
        <v>723</v>
      </c>
      <c r="D61" s="1">
        <v>41638</v>
      </c>
      <c r="E61" t="s">
        <v>663</v>
      </c>
      <c r="F61" s="1" t="s">
        <v>307</v>
      </c>
      <c r="G61" s="1" t="s">
        <v>308</v>
      </c>
      <c r="H61" t="s">
        <v>309</v>
      </c>
      <c r="I61" s="9">
        <v>3</v>
      </c>
      <c r="J61" t="s">
        <v>734</v>
      </c>
      <c r="K61" t="s">
        <v>735</v>
      </c>
      <c r="L61">
        <v>74</v>
      </c>
      <c r="M61">
        <v>168</v>
      </c>
      <c r="N61">
        <v>663</v>
      </c>
      <c r="O61">
        <v>312</v>
      </c>
      <c r="P61">
        <v>6</v>
      </c>
      <c r="Q61">
        <v>3</v>
      </c>
      <c r="R61">
        <v>6</v>
      </c>
      <c r="S61">
        <v>4</v>
      </c>
      <c r="Z61">
        <v>2</v>
      </c>
      <c r="AA61">
        <v>0</v>
      </c>
      <c r="AB61" t="s">
        <v>312</v>
      </c>
      <c r="AC61">
        <v>1.5</v>
      </c>
      <c r="AD61">
        <v>2.5</v>
      </c>
      <c r="AE61">
        <v>1.58</v>
      </c>
      <c r="AF61">
        <v>2.35</v>
      </c>
      <c r="AG61">
        <v>1.57</v>
      </c>
      <c r="AH61">
        <v>2.25</v>
      </c>
      <c r="AI61">
        <v>1.53</v>
      </c>
      <c r="AJ61">
        <v>2.65</v>
      </c>
      <c r="AK61">
        <v>1.57</v>
      </c>
      <c r="AL61">
        <v>2.25</v>
      </c>
      <c r="AM61">
        <v>1.62</v>
      </c>
      <c r="AN61">
        <v>2.65</v>
      </c>
      <c r="AO61">
        <v>1.54</v>
      </c>
      <c r="AP61">
        <v>2.4300000000000002</v>
      </c>
      <c r="AQ61" t="str">
        <f t="shared" si="2"/>
        <v>Kamke</v>
      </c>
      <c r="AR61" t="str">
        <f t="shared" si="3"/>
        <v>Jaziri</v>
      </c>
      <c r="AS61" t="str">
        <f t="shared" si="4"/>
        <v>DohaKamkeJaziri</v>
      </c>
      <c r="AT61" t="str">
        <f t="shared" si="5"/>
        <v>DohaJaziriKamke</v>
      </c>
      <c r="AU61">
        <f t="shared" si="6"/>
        <v>2</v>
      </c>
      <c r="AV61">
        <f t="shared" si="7"/>
        <v>5</v>
      </c>
      <c r="AW61">
        <f t="shared" si="8"/>
        <v>19</v>
      </c>
      <c r="AX61" t="b">
        <f t="shared" si="9"/>
        <v>0</v>
      </c>
      <c r="AY61" t="str">
        <f t="shared" si="10"/>
        <v>Kamke</v>
      </c>
      <c r="AZ61" t="b">
        <f t="shared" si="11"/>
        <v>0</v>
      </c>
      <c r="BA61" t="str">
        <f t="shared" si="12"/>
        <v>Doha1st Round</v>
      </c>
    </row>
    <row r="62" spans="1:53" x14ac:dyDescent="0.25">
      <c r="A62">
        <v>3</v>
      </c>
      <c r="B62" s="8" t="s">
        <v>491</v>
      </c>
      <c r="C62" s="8" t="s">
        <v>723</v>
      </c>
      <c r="D62" s="1">
        <v>41639</v>
      </c>
      <c r="E62" t="s">
        <v>663</v>
      </c>
      <c r="F62" s="1" t="s">
        <v>307</v>
      </c>
      <c r="G62" s="1" t="s">
        <v>308</v>
      </c>
      <c r="H62" t="s">
        <v>309</v>
      </c>
      <c r="I62" s="9">
        <v>3</v>
      </c>
      <c r="J62" t="s">
        <v>736</v>
      </c>
      <c r="K62" t="s">
        <v>737</v>
      </c>
      <c r="L62">
        <v>111</v>
      </c>
      <c r="M62">
        <v>33</v>
      </c>
      <c r="N62">
        <v>506</v>
      </c>
      <c r="O62">
        <v>1190</v>
      </c>
      <c r="P62">
        <v>6</v>
      </c>
      <c r="Q62">
        <v>4</v>
      </c>
      <c r="R62">
        <v>6</v>
      </c>
      <c r="S62">
        <v>2</v>
      </c>
      <c r="Z62">
        <v>2</v>
      </c>
      <c r="AA62">
        <v>0</v>
      </c>
      <c r="AB62" t="s">
        <v>312</v>
      </c>
      <c r="AC62">
        <v>3</v>
      </c>
      <c r="AD62">
        <v>1.36</v>
      </c>
      <c r="AE62">
        <v>3.1</v>
      </c>
      <c r="AF62">
        <v>1.35</v>
      </c>
      <c r="AG62">
        <v>2.75</v>
      </c>
      <c r="AH62">
        <v>1.4</v>
      </c>
      <c r="AI62">
        <v>3.27</v>
      </c>
      <c r="AJ62">
        <v>1.38</v>
      </c>
      <c r="AK62">
        <v>2.88</v>
      </c>
      <c r="AL62">
        <v>1.36</v>
      </c>
      <c r="AM62">
        <v>3.3</v>
      </c>
      <c r="AN62">
        <v>1.42</v>
      </c>
      <c r="AO62">
        <v>3.01</v>
      </c>
      <c r="AP62">
        <v>1.37</v>
      </c>
      <c r="AQ62" t="str">
        <f t="shared" si="2"/>
        <v>Brown</v>
      </c>
      <c r="AR62" t="str">
        <f t="shared" si="3"/>
        <v>Dodig</v>
      </c>
      <c r="AS62" t="str">
        <f t="shared" si="4"/>
        <v>DohaBrownDodig</v>
      </c>
      <c r="AT62" t="str">
        <f t="shared" si="5"/>
        <v>DohaDodigBrown</v>
      </c>
      <c r="AU62">
        <f t="shared" si="6"/>
        <v>2</v>
      </c>
      <c r="AV62">
        <f t="shared" si="7"/>
        <v>6</v>
      </c>
      <c r="AW62">
        <f t="shared" si="8"/>
        <v>18</v>
      </c>
      <c r="AX62" t="b">
        <f t="shared" si="9"/>
        <v>0</v>
      </c>
      <c r="AY62" t="str">
        <f t="shared" si="10"/>
        <v>Brown</v>
      </c>
      <c r="AZ62" t="b">
        <f t="shared" si="11"/>
        <v>0</v>
      </c>
      <c r="BA62" t="str">
        <f t="shared" si="12"/>
        <v>Doha1st Round</v>
      </c>
    </row>
    <row r="63" spans="1:53" x14ac:dyDescent="0.25">
      <c r="A63">
        <v>3</v>
      </c>
      <c r="B63" s="8" t="s">
        <v>491</v>
      </c>
      <c r="C63" s="8" t="s">
        <v>723</v>
      </c>
      <c r="D63" s="1">
        <v>41639</v>
      </c>
      <c r="E63" t="s">
        <v>663</v>
      </c>
      <c r="F63" s="1" t="s">
        <v>307</v>
      </c>
      <c r="G63" s="1" t="s">
        <v>308</v>
      </c>
      <c r="H63" t="s">
        <v>309</v>
      </c>
      <c r="I63" s="9">
        <v>3</v>
      </c>
      <c r="J63" t="s">
        <v>738</v>
      </c>
      <c r="K63" t="s">
        <v>739</v>
      </c>
      <c r="L63">
        <v>162</v>
      </c>
      <c r="M63">
        <v>139</v>
      </c>
      <c r="N63">
        <v>321</v>
      </c>
      <c r="O63">
        <v>410</v>
      </c>
      <c r="P63">
        <v>7</v>
      </c>
      <c r="Q63">
        <v>5</v>
      </c>
      <c r="R63">
        <v>6</v>
      </c>
      <c r="S63">
        <v>0</v>
      </c>
      <c r="Z63">
        <v>2</v>
      </c>
      <c r="AA63">
        <v>0</v>
      </c>
      <c r="AB63" t="s">
        <v>312</v>
      </c>
      <c r="AC63">
        <v>2.1</v>
      </c>
      <c r="AD63">
        <v>1.66</v>
      </c>
      <c r="AE63">
        <v>2.2000000000000002</v>
      </c>
      <c r="AF63">
        <v>1.65</v>
      </c>
      <c r="AG63">
        <v>2.25</v>
      </c>
      <c r="AH63">
        <v>1.57</v>
      </c>
      <c r="AI63">
        <v>2.2000000000000002</v>
      </c>
      <c r="AJ63">
        <v>1.74</v>
      </c>
      <c r="AK63">
        <v>2.1</v>
      </c>
      <c r="AL63">
        <v>1.67</v>
      </c>
      <c r="AM63">
        <v>2.25</v>
      </c>
      <c r="AN63">
        <v>1.84</v>
      </c>
      <c r="AO63">
        <v>2.14</v>
      </c>
      <c r="AP63">
        <v>1.68</v>
      </c>
      <c r="AQ63" t="str">
        <f t="shared" si="2"/>
        <v>Gojowczyk</v>
      </c>
      <c r="AR63" t="str">
        <f t="shared" si="3"/>
        <v>Thiem</v>
      </c>
      <c r="AS63" t="str">
        <f t="shared" si="4"/>
        <v>DohaGojowczykThiem</v>
      </c>
      <c r="AT63" t="str">
        <f t="shared" si="5"/>
        <v>DohaThiemGojowczyk</v>
      </c>
      <c r="AU63">
        <f t="shared" si="6"/>
        <v>2</v>
      </c>
      <c r="AV63">
        <f t="shared" si="7"/>
        <v>8</v>
      </c>
      <c r="AW63">
        <f t="shared" si="8"/>
        <v>18</v>
      </c>
      <c r="AX63" t="b">
        <f t="shared" si="9"/>
        <v>0</v>
      </c>
      <c r="AY63" t="str">
        <f t="shared" si="10"/>
        <v>Gojowczyk</v>
      </c>
      <c r="AZ63" t="b">
        <f t="shared" si="11"/>
        <v>0</v>
      </c>
      <c r="BA63" t="str">
        <f t="shared" si="12"/>
        <v>Doha1st Round</v>
      </c>
    </row>
    <row r="64" spans="1:53" x14ac:dyDescent="0.25">
      <c r="A64">
        <v>3</v>
      </c>
      <c r="B64" s="8" t="s">
        <v>491</v>
      </c>
      <c r="C64" s="8" t="s">
        <v>723</v>
      </c>
      <c r="D64" s="1">
        <v>41639</v>
      </c>
      <c r="E64" t="s">
        <v>663</v>
      </c>
      <c r="F64" s="1" t="s">
        <v>307</v>
      </c>
      <c r="G64" s="1" t="s">
        <v>308</v>
      </c>
      <c r="H64" t="s">
        <v>309</v>
      </c>
      <c r="I64" s="9">
        <v>3</v>
      </c>
      <c r="J64" t="s">
        <v>740</v>
      </c>
      <c r="K64" t="s">
        <v>741</v>
      </c>
      <c r="L64">
        <v>4</v>
      </c>
      <c r="M64" t="s">
        <v>4</v>
      </c>
      <c r="N64">
        <v>5790</v>
      </c>
      <c r="O64" t="s">
        <v>4</v>
      </c>
      <c r="P64">
        <v>6</v>
      </c>
      <c r="Q64">
        <v>0</v>
      </c>
      <c r="R64">
        <v>6</v>
      </c>
      <c r="S64">
        <v>0</v>
      </c>
      <c r="Z64">
        <v>2</v>
      </c>
      <c r="AA64">
        <v>0</v>
      </c>
      <c r="AB64" t="s">
        <v>312</v>
      </c>
      <c r="AC64" t="s">
        <v>386</v>
      </c>
      <c r="AD64">
        <v>51</v>
      </c>
      <c r="AE64">
        <v>1.01</v>
      </c>
      <c r="AF64">
        <v>13</v>
      </c>
      <c r="AG64" t="s">
        <v>386</v>
      </c>
      <c r="AH64">
        <v>26</v>
      </c>
      <c r="AI64">
        <v>1.01</v>
      </c>
      <c r="AJ64">
        <v>76</v>
      </c>
      <c r="AK64">
        <v>1.01</v>
      </c>
      <c r="AL64">
        <v>21</v>
      </c>
      <c r="AM64">
        <v>1.01</v>
      </c>
      <c r="AN64">
        <v>101</v>
      </c>
      <c r="AO64">
        <v>1.01</v>
      </c>
      <c r="AP64">
        <v>34.46</v>
      </c>
      <c r="AQ64" t="str">
        <f t="shared" si="2"/>
        <v>Murray</v>
      </c>
      <c r="AR64" t="str">
        <f t="shared" si="3"/>
        <v>Zayed</v>
      </c>
      <c r="AS64" t="str">
        <f t="shared" si="4"/>
        <v>DohaMurrayZayed</v>
      </c>
      <c r="AT64" t="str">
        <f t="shared" si="5"/>
        <v>DohaZayedMurray</v>
      </c>
      <c r="AU64">
        <f t="shared" si="6"/>
        <v>2</v>
      </c>
      <c r="AV64">
        <f t="shared" si="7"/>
        <v>12</v>
      </c>
      <c r="AW64">
        <f t="shared" si="8"/>
        <v>12</v>
      </c>
      <c r="AX64" t="b">
        <f t="shared" si="9"/>
        <v>0</v>
      </c>
      <c r="AY64" t="str">
        <f t="shared" si="10"/>
        <v>Murray</v>
      </c>
      <c r="AZ64" t="b">
        <f t="shared" si="11"/>
        <v>0</v>
      </c>
      <c r="BA64" t="str">
        <f t="shared" si="12"/>
        <v>Doha1st Round</v>
      </c>
    </row>
    <row r="65" spans="1:53" x14ac:dyDescent="0.25">
      <c r="A65">
        <v>3</v>
      </c>
      <c r="B65" s="8" t="s">
        <v>491</v>
      </c>
      <c r="C65" s="8" t="s">
        <v>723</v>
      </c>
      <c r="D65" s="1">
        <v>41639</v>
      </c>
      <c r="E65" t="s">
        <v>663</v>
      </c>
      <c r="F65" s="1" t="s">
        <v>307</v>
      </c>
      <c r="G65" s="1" t="s">
        <v>308</v>
      </c>
      <c r="H65" t="s">
        <v>309</v>
      </c>
      <c r="I65" s="9">
        <v>3</v>
      </c>
      <c r="J65" t="s">
        <v>742</v>
      </c>
      <c r="K65" t="s">
        <v>743</v>
      </c>
      <c r="L65">
        <v>54</v>
      </c>
      <c r="M65">
        <v>53</v>
      </c>
      <c r="N65">
        <v>836</v>
      </c>
      <c r="O65">
        <v>890</v>
      </c>
      <c r="P65">
        <v>6</v>
      </c>
      <c r="Q65">
        <v>4</v>
      </c>
      <c r="R65">
        <v>6</v>
      </c>
      <c r="S65">
        <v>4</v>
      </c>
      <c r="Z65">
        <v>2</v>
      </c>
      <c r="AA65">
        <v>0</v>
      </c>
      <c r="AB65" t="s">
        <v>312</v>
      </c>
      <c r="AC65">
        <v>1.83</v>
      </c>
      <c r="AD65">
        <v>1.83</v>
      </c>
      <c r="AE65">
        <v>1.9</v>
      </c>
      <c r="AF65">
        <v>1.85</v>
      </c>
      <c r="AG65">
        <v>2</v>
      </c>
      <c r="AH65">
        <v>1.73</v>
      </c>
      <c r="AI65">
        <v>2.1</v>
      </c>
      <c r="AJ65">
        <v>1.81</v>
      </c>
      <c r="AK65">
        <v>2</v>
      </c>
      <c r="AL65">
        <v>1.73</v>
      </c>
      <c r="AM65">
        <v>2.1</v>
      </c>
      <c r="AN65">
        <v>1.88</v>
      </c>
      <c r="AO65">
        <v>1.96</v>
      </c>
      <c r="AP65">
        <v>1.8</v>
      </c>
      <c r="AQ65" t="str">
        <f t="shared" si="2"/>
        <v>Brands</v>
      </c>
      <c r="AR65" t="str">
        <f t="shared" si="3"/>
        <v>Davydenko</v>
      </c>
      <c r="AS65" t="str">
        <f t="shared" si="4"/>
        <v>DohaBrandsDavydenko</v>
      </c>
      <c r="AT65" t="str">
        <f t="shared" si="5"/>
        <v>DohaDavydenkoBrands</v>
      </c>
      <c r="AU65">
        <f t="shared" si="6"/>
        <v>2</v>
      </c>
      <c r="AV65">
        <f t="shared" si="7"/>
        <v>4</v>
      </c>
      <c r="AW65">
        <f t="shared" si="8"/>
        <v>20</v>
      </c>
      <c r="AX65" t="b">
        <f t="shared" si="9"/>
        <v>0</v>
      </c>
      <c r="AY65" t="str">
        <f t="shared" si="10"/>
        <v>Brands</v>
      </c>
      <c r="AZ65" t="b">
        <f t="shared" si="11"/>
        <v>0</v>
      </c>
      <c r="BA65" t="str">
        <f t="shared" si="12"/>
        <v>Doha1st Round</v>
      </c>
    </row>
    <row r="66" spans="1:53" x14ac:dyDescent="0.25">
      <c r="A66">
        <v>3</v>
      </c>
      <c r="B66" s="8" t="s">
        <v>491</v>
      </c>
      <c r="C66" s="8" t="s">
        <v>723</v>
      </c>
      <c r="D66" s="1">
        <v>41639</v>
      </c>
      <c r="E66" t="s">
        <v>663</v>
      </c>
      <c r="F66" s="1" t="s">
        <v>307</v>
      </c>
      <c r="G66" s="1" t="s">
        <v>308</v>
      </c>
      <c r="H66" t="s">
        <v>309</v>
      </c>
      <c r="I66" s="9">
        <v>3</v>
      </c>
      <c r="J66" t="s">
        <v>744</v>
      </c>
      <c r="K66" t="s">
        <v>745</v>
      </c>
      <c r="L66">
        <v>3</v>
      </c>
      <c r="M66">
        <v>57</v>
      </c>
      <c r="N66">
        <v>5800</v>
      </c>
      <c r="O66">
        <v>825</v>
      </c>
      <c r="P66">
        <v>6</v>
      </c>
      <c r="Q66">
        <v>3</v>
      </c>
      <c r="R66">
        <v>5</v>
      </c>
      <c r="S66">
        <v>7</v>
      </c>
      <c r="T66">
        <v>6</v>
      </c>
      <c r="U66">
        <v>3</v>
      </c>
      <c r="Z66">
        <v>2</v>
      </c>
      <c r="AA66">
        <v>1</v>
      </c>
      <c r="AB66" t="s">
        <v>312</v>
      </c>
      <c r="AC66">
        <v>1.1399999999999999</v>
      </c>
      <c r="AD66">
        <v>5.5</v>
      </c>
      <c r="AE66">
        <v>1.1499999999999999</v>
      </c>
      <c r="AF66">
        <v>5.25</v>
      </c>
      <c r="AG66">
        <v>1.1399999999999999</v>
      </c>
      <c r="AH66">
        <v>5</v>
      </c>
      <c r="AI66">
        <v>1.21</v>
      </c>
      <c r="AJ66">
        <v>4.9000000000000004</v>
      </c>
      <c r="AK66">
        <v>1.1399999999999999</v>
      </c>
      <c r="AL66">
        <v>5</v>
      </c>
      <c r="AM66">
        <v>1.21</v>
      </c>
      <c r="AN66">
        <v>5.75</v>
      </c>
      <c r="AO66">
        <v>1.1599999999999999</v>
      </c>
      <c r="AP66">
        <v>5.09</v>
      </c>
      <c r="AQ66" t="str">
        <f t="shared" si="2"/>
        <v>Ferrer</v>
      </c>
      <c r="AR66" t="str">
        <f t="shared" si="3"/>
        <v>Dolgopolov</v>
      </c>
      <c r="AS66" t="str">
        <f t="shared" si="4"/>
        <v>DohaFerrerDolgopolov</v>
      </c>
      <c r="AT66" t="str">
        <f t="shared" si="5"/>
        <v>DohaDolgopolovFerrer</v>
      </c>
      <c r="AU66">
        <f t="shared" si="6"/>
        <v>1</v>
      </c>
      <c r="AV66">
        <f t="shared" si="7"/>
        <v>4</v>
      </c>
      <c r="AW66">
        <f t="shared" si="8"/>
        <v>30</v>
      </c>
      <c r="AX66" t="b">
        <f t="shared" si="9"/>
        <v>0</v>
      </c>
      <c r="AY66" t="str">
        <f t="shared" si="10"/>
        <v>Ferrer</v>
      </c>
      <c r="AZ66" t="b">
        <f t="shared" si="11"/>
        <v>1</v>
      </c>
      <c r="BA66" t="str">
        <f t="shared" si="12"/>
        <v>Doha1st Round</v>
      </c>
    </row>
    <row r="67" spans="1:53" x14ac:dyDescent="0.25">
      <c r="A67">
        <v>3</v>
      </c>
      <c r="B67" s="8" t="s">
        <v>491</v>
      </c>
      <c r="C67" s="8" t="s">
        <v>723</v>
      </c>
      <c r="D67" s="1">
        <v>41639</v>
      </c>
      <c r="E67" t="s">
        <v>663</v>
      </c>
      <c r="F67" s="1" t="s">
        <v>307</v>
      </c>
      <c r="G67" s="1" t="s">
        <v>308</v>
      </c>
      <c r="H67" t="s">
        <v>309</v>
      </c>
      <c r="I67" s="9">
        <v>3</v>
      </c>
      <c r="J67" t="s">
        <v>746</v>
      </c>
      <c r="K67" t="s">
        <v>747</v>
      </c>
      <c r="L67">
        <v>40</v>
      </c>
      <c r="M67">
        <v>66</v>
      </c>
      <c r="N67">
        <v>1065</v>
      </c>
      <c r="O67">
        <v>730</v>
      </c>
      <c r="P67">
        <v>6</v>
      </c>
      <c r="Q67">
        <v>2</v>
      </c>
      <c r="R67">
        <v>3</v>
      </c>
      <c r="S67">
        <v>6</v>
      </c>
      <c r="T67">
        <v>7</v>
      </c>
      <c r="U67">
        <v>6</v>
      </c>
      <c r="Z67">
        <v>2</v>
      </c>
      <c r="AA67">
        <v>1</v>
      </c>
      <c r="AB67" t="s">
        <v>312</v>
      </c>
      <c r="AC67">
        <v>1.44</v>
      </c>
      <c r="AD67">
        <v>2.62</v>
      </c>
      <c r="AE67">
        <v>1.48</v>
      </c>
      <c r="AF67">
        <v>2.6</v>
      </c>
      <c r="AG67">
        <v>1.4</v>
      </c>
      <c r="AH67">
        <v>2.75</v>
      </c>
      <c r="AI67">
        <v>1.38</v>
      </c>
      <c r="AJ67">
        <v>3.26</v>
      </c>
      <c r="AK67">
        <v>1.44</v>
      </c>
      <c r="AL67">
        <v>2.63</v>
      </c>
      <c r="AM67">
        <v>1.56</v>
      </c>
      <c r="AN67">
        <v>3.26</v>
      </c>
      <c r="AO67">
        <v>1.44</v>
      </c>
      <c r="AP67">
        <v>2.72</v>
      </c>
      <c r="AQ67" t="str">
        <f t="shared" ref="AQ67:AQ130" si="13">LEFT(J67,FIND(" ",J67)-1)</f>
        <v>Mayer</v>
      </c>
      <c r="AR67" t="str">
        <f t="shared" ref="AR67:AR130" si="14">LEFT(K67,FIND(" ",K67)-1)</f>
        <v>Przysiezny</v>
      </c>
      <c r="AS67" t="str">
        <f t="shared" ref="AS67:AS130" si="15">B67&amp;AQ67&amp;AR67</f>
        <v>DohaMayerPrzysiezny</v>
      </c>
      <c r="AT67" t="str">
        <f t="shared" ref="AT67:AT130" si="16">B67&amp;AR67&amp;AQ67</f>
        <v>DohaPrzysieznyMayer</v>
      </c>
      <c r="AU67">
        <f t="shared" ref="AU67:AU130" si="17">Z67-AA67</f>
        <v>1</v>
      </c>
      <c r="AV67">
        <f t="shared" ref="AV67:AV130" si="18">X67+V67+T67+R67+P67-Y67-W67-U67-S67-Q67</f>
        <v>2</v>
      </c>
      <c r="AW67">
        <f t="shared" ref="AW67:AW130" si="19">X67+V67+T67+R67+P67+Y67+W67+U67+S67+Q67</f>
        <v>30</v>
      </c>
      <c r="AX67" t="b">
        <f t="shared" ref="AX67:AX130" si="20">OR(P67+Q67=13,R67+S67=13,T67+U67=13,V67+W67=13,X67+Y67=13)</f>
        <v>1</v>
      </c>
      <c r="AY67" t="str">
        <f t="shared" ref="AY67:AY130" si="21">IF(P67&gt;Q67,AQ67,AR67)</f>
        <v>Mayer</v>
      </c>
      <c r="AZ67" t="b">
        <f t="shared" ref="AZ67:AZ130" si="22">AA67&lt;&gt;0</f>
        <v>1</v>
      </c>
      <c r="BA67" t="str">
        <f t="shared" ref="BA67:BA130" si="23">B67&amp;H67</f>
        <v>Doha1st Round</v>
      </c>
    </row>
    <row r="68" spans="1:53" x14ac:dyDescent="0.25">
      <c r="A68">
        <v>3</v>
      </c>
      <c r="B68" s="8" t="s">
        <v>491</v>
      </c>
      <c r="C68" s="8" t="s">
        <v>723</v>
      </c>
      <c r="D68" s="1">
        <v>41639</v>
      </c>
      <c r="E68" t="s">
        <v>663</v>
      </c>
      <c r="F68" s="1" t="s">
        <v>307</v>
      </c>
      <c r="G68" s="1" t="s">
        <v>308</v>
      </c>
      <c r="H68" t="s">
        <v>309</v>
      </c>
      <c r="I68" s="9">
        <v>3</v>
      </c>
      <c r="J68" t="s">
        <v>748</v>
      </c>
      <c r="K68" t="s">
        <v>749</v>
      </c>
      <c r="L68">
        <v>24</v>
      </c>
      <c r="M68">
        <v>150</v>
      </c>
      <c r="N68">
        <v>1393</v>
      </c>
      <c r="O68">
        <v>346</v>
      </c>
      <c r="P68">
        <v>6</v>
      </c>
      <c r="Q68">
        <v>2</v>
      </c>
      <c r="R68">
        <v>4</v>
      </c>
      <c r="S68">
        <v>6</v>
      </c>
      <c r="T68">
        <v>6</v>
      </c>
      <c r="U68">
        <v>0</v>
      </c>
      <c r="Z68">
        <v>2</v>
      </c>
      <c r="AA68">
        <v>1</v>
      </c>
      <c r="AB68" t="s">
        <v>312</v>
      </c>
      <c r="AC68">
        <v>1.22</v>
      </c>
      <c r="AD68">
        <v>4</v>
      </c>
      <c r="AE68">
        <v>1.22</v>
      </c>
      <c r="AF68">
        <v>4</v>
      </c>
      <c r="AG68">
        <v>1.2</v>
      </c>
      <c r="AH68">
        <v>4.33</v>
      </c>
      <c r="AI68">
        <v>1.24</v>
      </c>
      <c r="AJ68">
        <v>4.55</v>
      </c>
      <c r="AK68">
        <v>1.25</v>
      </c>
      <c r="AL68">
        <v>3.5</v>
      </c>
      <c r="AM68">
        <v>1.28</v>
      </c>
      <c r="AN68">
        <v>4.7</v>
      </c>
      <c r="AO68">
        <v>1.24</v>
      </c>
      <c r="AP68">
        <v>3.95</v>
      </c>
      <c r="AQ68" t="str">
        <f t="shared" si="13"/>
        <v>Gulbis</v>
      </c>
      <c r="AR68" t="str">
        <f t="shared" si="14"/>
        <v>Evans</v>
      </c>
      <c r="AS68" t="str">
        <f t="shared" si="15"/>
        <v>DohaGulbisEvans</v>
      </c>
      <c r="AT68" t="str">
        <f t="shared" si="16"/>
        <v>DohaEvansGulbis</v>
      </c>
      <c r="AU68">
        <f t="shared" si="17"/>
        <v>1</v>
      </c>
      <c r="AV68">
        <f t="shared" si="18"/>
        <v>8</v>
      </c>
      <c r="AW68">
        <f t="shared" si="19"/>
        <v>24</v>
      </c>
      <c r="AX68" t="b">
        <f t="shared" si="20"/>
        <v>0</v>
      </c>
      <c r="AY68" t="str">
        <f t="shared" si="21"/>
        <v>Gulbis</v>
      </c>
      <c r="AZ68" t="b">
        <f t="shared" si="22"/>
        <v>1</v>
      </c>
      <c r="BA68" t="str">
        <f t="shared" si="23"/>
        <v>Doha1st Round</v>
      </c>
    </row>
    <row r="69" spans="1:53" x14ac:dyDescent="0.25">
      <c r="A69">
        <v>3</v>
      </c>
      <c r="B69" s="8" t="s">
        <v>491</v>
      </c>
      <c r="C69" s="8" t="s">
        <v>723</v>
      </c>
      <c r="D69" s="1">
        <v>41639</v>
      </c>
      <c r="E69" t="s">
        <v>663</v>
      </c>
      <c r="F69" s="1" t="s">
        <v>307</v>
      </c>
      <c r="G69" s="1" t="s">
        <v>308</v>
      </c>
      <c r="H69" t="s">
        <v>309</v>
      </c>
      <c r="I69" s="9">
        <v>3</v>
      </c>
      <c r="J69" t="s">
        <v>750</v>
      </c>
      <c r="K69" t="s">
        <v>751</v>
      </c>
      <c r="L69">
        <v>1</v>
      </c>
      <c r="M69">
        <v>47</v>
      </c>
      <c r="N69">
        <v>13030</v>
      </c>
      <c r="O69">
        <v>956</v>
      </c>
      <c r="P69">
        <v>6</v>
      </c>
      <c r="Q69">
        <v>2</v>
      </c>
      <c r="R69">
        <v>7</v>
      </c>
      <c r="S69">
        <v>6</v>
      </c>
      <c r="Z69">
        <v>2</v>
      </c>
      <c r="AA69">
        <v>0</v>
      </c>
      <c r="AB69" t="s">
        <v>312</v>
      </c>
      <c r="AC69">
        <v>1.04</v>
      </c>
      <c r="AD69">
        <v>13</v>
      </c>
      <c r="AE69">
        <v>1.03</v>
      </c>
      <c r="AF69">
        <v>11</v>
      </c>
      <c r="AG69">
        <v>1.03</v>
      </c>
      <c r="AH69">
        <v>10</v>
      </c>
      <c r="AI69">
        <v>1.05</v>
      </c>
      <c r="AJ69">
        <v>12.44</v>
      </c>
      <c r="AK69">
        <v>1.03</v>
      </c>
      <c r="AL69">
        <v>10</v>
      </c>
      <c r="AM69">
        <v>1.06</v>
      </c>
      <c r="AN69">
        <v>15</v>
      </c>
      <c r="AO69">
        <v>1.04</v>
      </c>
      <c r="AP69">
        <v>11.03</v>
      </c>
      <c r="AQ69" t="str">
        <f t="shared" si="13"/>
        <v>Nadal</v>
      </c>
      <c r="AR69" t="str">
        <f t="shared" si="14"/>
        <v>Rosol</v>
      </c>
      <c r="AS69" t="str">
        <f t="shared" si="15"/>
        <v>DohaNadalRosol</v>
      </c>
      <c r="AT69" t="str">
        <f t="shared" si="16"/>
        <v>DohaRosolNadal</v>
      </c>
      <c r="AU69">
        <f t="shared" si="17"/>
        <v>2</v>
      </c>
      <c r="AV69">
        <f t="shared" si="18"/>
        <v>5</v>
      </c>
      <c r="AW69">
        <f t="shared" si="19"/>
        <v>21</v>
      </c>
      <c r="AX69" t="b">
        <f t="shared" si="20"/>
        <v>1</v>
      </c>
      <c r="AY69" t="str">
        <f t="shared" si="21"/>
        <v>Nadal</v>
      </c>
      <c r="AZ69" t="b">
        <f t="shared" si="22"/>
        <v>0</v>
      </c>
      <c r="BA69" t="str">
        <f t="shared" si="23"/>
        <v>Doha1st Round</v>
      </c>
    </row>
    <row r="70" spans="1:53" x14ac:dyDescent="0.25">
      <c r="A70">
        <v>3</v>
      </c>
      <c r="B70" s="8" t="s">
        <v>491</v>
      </c>
      <c r="C70" s="8" t="s">
        <v>723</v>
      </c>
      <c r="D70" s="1">
        <v>41639</v>
      </c>
      <c r="E70" t="s">
        <v>663</v>
      </c>
      <c r="F70" s="1" t="s">
        <v>307</v>
      </c>
      <c r="G70" s="1" t="s">
        <v>308</v>
      </c>
      <c r="H70" t="s">
        <v>309</v>
      </c>
      <c r="I70" s="9">
        <v>3</v>
      </c>
      <c r="J70" t="s">
        <v>752</v>
      </c>
      <c r="K70" t="s">
        <v>753</v>
      </c>
      <c r="L70">
        <v>22</v>
      </c>
      <c r="M70">
        <v>48</v>
      </c>
      <c r="N70">
        <v>1525</v>
      </c>
      <c r="O70">
        <v>946</v>
      </c>
      <c r="P70">
        <v>7</v>
      </c>
      <c r="Q70">
        <v>6</v>
      </c>
      <c r="R70">
        <v>6</v>
      </c>
      <c r="S70">
        <v>2</v>
      </c>
      <c r="Z70">
        <v>2</v>
      </c>
      <c r="AA70">
        <v>0</v>
      </c>
      <c r="AB70" t="s">
        <v>312</v>
      </c>
      <c r="AC70">
        <v>1.1399999999999999</v>
      </c>
      <c r="AD70">
        <v>5</v>
      </c>
      <c r="AE70">
        <v>1.1499999999999999</v>
      </c>
      <c r="AF70">
        <v>5.25</v>
      </c>
      <c r="AG70">
        <v>1.17</v>
      </c>
      <c r="AH70">
        <v>4.5</v>
      </c>
      <c r="AI70">
        <v>1.1399999999999999</v>
      </c>
      <c r="AJ70">
        <v>6.65</v>
      </c>
      <c r="AK70">
        <v>1.17</v>
      </c>
      <c r="AL70">
        <v>4.5</v>
      </c>
      <c r="AM70">
        <v>1.17</v>
      </c>
      <c r="AN70">
        <v>6.65</v>
      </c>
      <c r="AO70">
        <v>1.1499999999999999</v>
      </c>
      <c r="AP70">
        <v>5.21</v>
      </c>
      <c r="AQ70" t="str">
        <f t="shared" si="13"/>
        <v>Kohlschreiber</v>
      </c>
      <c r="AR70" t="str">
        <f t="shared" si="14"/>
        <v>Andujar</v>
      </c>
      <c r="AS70" t="str">
        <f t="shared" si="15"/>
        <v>DohaKohlschreiberAndujar</v>
      </c>
      <c r="AT70" t="str">
        <f t="shared" si="16"/>
        <v>DohaAndujarKohlschreiber</v>
      </c>
      <c r="AU70">
        <f t="shared" si="17"/>
        <v>2</v>
      </c>
      <c r="AV70">
        <f t="shared" si="18"/>
        <v>5</v>
      </c>
      <c r="AW70">
        <f t="shared" si="19"/>
        <v>21</v>
      </c>
      <c r="AX70" t="b">
        <f t="shared" si="20"/>
        <v>1</v>
      </c>
      <c r="AY70" t="str">
        <f t="shared" si="21"/>
        <v>Kohlschreiber</v>
      </c>
      <c r="AZ70" t="b">
        <f t="shared" si="22"/>
        <v>0</v>
      </c>
      <c r="BA70" t="str">
        <f t="shared" si="23"/>
        <v>Doha1st Round</v>
      </c>
    </row>
    <row r="71" spans="1:53" x14ac:dyDescent="0.25">
      <c r="A71">
        <v>3</v>
      </c>
      <c r="B71" s="8" t="s">
        <v>491</v>
      </c>
      <c r="C71" s="8" t="s">
        <v>723</v>
      </c>
      <c r="D71" s="1">
        <v>41639</v>
      </c>
      <c r="E71" t="s">
        <v>663</v>
      </c>
      <c r="F71" s="1" t="s">
        <v>307</v>
      </c>
      <c r="G71" s="1" t="s">
        <v>308</v>
      </c>
      <c r="H71" t="s">
        <v>309</v>
      </c>
      <c r="I71" s="9">
        <v>3</v>
      </c>
      <c r="J71" t="s">
        <v>754</v>
      </c>
      <c r="K71" t="s">
        <v>755</v>
      </c>
      <c r="L71">
        <v>9</v>
      </c>
      <c r="M71">
        <v>338</v>
      </c>
      <c r="N71">
        <v>3300</v>
      </c>
      <c r="O71">
        <v>127</v>
      </c>
      <c r="P71">
        <v>7</v>
      </c>
      <c r="Q71">
        <v>5</v>
      </c>
      <c r="R71">
        <v>6</v>
      </c>
      <c r="S71">
        <v>1</v>
      </c>
      <c r="Z71">
        <v>2</v>
      </c>
      <c r="AA71">
        <v>0</v>
      </c>
      <c r="AB71" t="s">
        <v>312</v>
      </c>
      <c r="AC71">
        <v>1.01</v>
      </c>
      <c r="AD71">
        <v>21</v>
      </c>
      <c r="AE71">
        <v>1.03</v>
      </c>
      <c r="AF71">
        <v>11</v>
      </c>
      <c r="AG71">
        <v>1.02</v>
      </c>
      <c r="AH71">
        <v>13</v>
      </c>
      <c r="AI71">
        <v>1.03</v>
      </c>
      <c r="AJ71">
        <v>18.68</v>
      </c>
      <c r="AK71">
        <v>1.02</v>
      </c>
      <c r="AL71">
        <v>13</v>
      </c>
      <c r="AM71">
        <v>1.03</v>
      </c>
      <c r="AN71">
        <v>40</v>
      </c>
      <c r="AO71">
        <v>1.02</v>
      </c>
      <c r="AP71">
        <v>16.190000000000001</v>
      </c>
      <c r="AQ71" t="str">
        <f t="shared" si="13"/>
        <v>Gasquet</v>
      </c>
      <c r="AR71" t="str">
        <f t="shared" si="14"/>
        <v>Hossam</v>
      </c>
      <c r="AS71" t="str">
        <f t="shared" si="15"/>
        <v>DohaGasquetHossam</v>
      </c>
      <c r="AT71" t="str">
        <f t="shared" si="16"/>
        <v>DohaHossamGasquet</v>
      </c>
      <c r="AU71">
        <f t="shared" si="17"/>
        <v>2</v>
      </c>
      <c r="AV71">
        <f t="shared" si="18"/>
        <v>7</v>
      </c>
      <c r="AW71">
        <f t="shared" si="19"/>
        <v>19</v>
      </c>
      <c r="AX71" t="b">
        <f t="shared" si="20"/>
        <v>0</v>
      </c>
      <c r="AY71" t="str">
        <f t="shared" si="21"/>
        <v>Gasquet</v>
      </c>
      <c r="AZ71" t="b">
        <f t="shared" si="22"/>
        <v>0</v>
      </c>
      <c r="BA71" t="str">
        <f t="shared" si="23"/>
        <v>Doha1st Round</v>
      </c>
    </row>
    <row r="72" spans="1:53" x14ac:dyDescent="0.25">
      <c r="A72">
        <v>3</v>
      </c>
      <c r="B72" s="8" t="s">
        <v>491</v>
      </c>
      <c r="C72" s="8" t="s">
        <v>723</v>
      </c>
      <c r="D72" s="1">
        <v>41640</v>
      </c>
      <c r="E72" t="s">
        <v>663</v>
      </c>
      <c r="F72" s="1" t="s">
        <v>307</v>
      </c>
      <c r="G72" s="1" t="s">
        <v>308</v>
      </c>
      <c r="H72" t="s">
        <v>344</v>
      </c>
      <c r="I72" s="9">
        <v>3</v>
      </c>
      <c r="J72" t="s">
        <v>738</v>
      </c>
      <c r="K72" t="s">
        <v>752</v>
      </c>
      <c r="L72">
        <v>162</v>
      </c>
      <c r="M72">
        <v>22</v>
      </c>
      <c r="N72">
        <v>321</v>
      </c>
      <c r="O72">
        <v>1525</v>
      </c>
      <c r="P72">
        <v>7</v>
      </c>
      <c r="Q72">
        <v>6</v>
      </c>
      <c r="R72">
        <v>7</v>
      </c>
      <c r="S72">
        <v>6</v>
      </c>
      <c r="Z72">
        <v>2</v>
      </c>
      <c r="AA72">
        <v>0</v>
      </c>
      <c r="AB72" t="s">
        <v>312</v>
      </c>
      <c r="AC72">
        <v>4</v>
      </c>
      <c r="AD72">
        <v>1.22</v>
      </c>
      <c r="AE72">
        <v>4</v>
      </c>
      <c r="AF72">
        <v>1.22</v>
      </c>
      <c r="AG72">
        <v>4</v>
      </c>
      <c r="AH72">
        <v>1.22</v>
      </c>
      <c r="AI72">
        <v>4.3</v>
      </c>
      <c r="AJ72">
        <v>1.26</v>
      </c>
      <c r="AK72">
        <v>4</v>
      </c>
      <c r="AL72">
        <v>1.22</v>
      </c>
      <c r="AM72">
        <v>4.3</v>
      </c>
      <c r="AN72">
        <v>1.27</v>
      </c>
      <c r="AO72">
        <v>3.97</v>
      </c>
      <c r="AP72">
        <v>1.23</v>
      </c>
      <c r="AQ72" t="str">
        <f t="shared" si="13"/>
        <v>Gojowczyk</v>
      </c>
      <c r="AR72" t="str">
        <f t="shared" si="14"/>
        <v>Kohlschreiber</v>
      </c>
      <c r="AS72" t="str">
        <f t="shared" si="15"/>
        <v>DohaGojowczykKohlschreiber</v>
      </c>
      <c r="AT72" t="str">
        <f t="shared" si="16"/>
        <v>DohaKohlschreiberGojowczyk</v>
      </c>
      <c r="AU72">
        <f t="shared" si="17"/>
        <v>2</v>
      </c>
      <c r="AV72">
        <f t="shared" si="18"/>
        <v>2</v>
      </c>
      <c r="AW72">
        <f t="shared" si="19"/>
        <v>26</v>
      </c>
      <c r="AX72" t="b">
        <f t="shared" si="20"/>
        <v>1</v>
      </c>
      <c r="AY72" t="str">
        <f t="shared" si="21"/>
        <v>Gojowczyk</v>
      </c>
      <c r="AZ72" t="b">
        <f t="shared" si="22"/>
        <v>0</v>
      </c>
      <c r="BA72" t="str">
        <f t="shared" si="23"/>
        <v>Doha2nd Round</v>
      </c>
    </row>
    <row r="73" spans="1:53" x14ac:dyDescent="0.25">
      <c r="A73">
        <v>3</v>
      </c>
      <c r="B73" s="8" t="s">
        <v>491</v>
      </c>
      <c r="C73" s="8" t="s">
        <v>723</v>
      </c>
      <c r="D73" s="1">
        <v>41640</v>
      </c>
      <c r="E73" t="s">
        <v>663</v>
      </c>
      <c r="F73" s="1" t="s">
        <v>307</v>
      </c>
      <c r="G73" s="1" t="s">
        <v>308</v>
      </c>
      <c r="H73" t="s">
        <v>344</v>
      </c>
      <c r="I73" s="9">
        <v>3</v>
      </c>
      <c r="J73" t="s">
        <v>746</v>
      </c>
      <c r="K73" t="s">
        <v>740</v>
      </c>
      <c r="L73">
        <v>40</v>
      </c>
      <c r="M73">
        <v>4</v>
      </c>
      <c r="N73">
        <v>1065</v>
      </c>
      <c r="O73">
        <v>5790</v>
      </c>
      <c r="P73">
        <v>3</v>
      </c>
      <c r="Q73">
        <v>6</v>
      </c>
      <c r="R73">
        <v>6</v>
      </c>
      <c r="S73">
        <v>4</v>
      </c>
      <c r="T73">
        <v>6</v>
      </c>
      <c r="U73">
        <v>2</v>
      </c>
      <c r="Z73">
        <v>2</v>
      </c>
      <c r="AA73">
        <v>1</v>
      </c>
      <c r="AB73" t="s">
        <v>312</v>
      </c>
      <c r="AC73">
        <v>5</v>
      </c>
      <c r="AD73">
        <v>1.1399999999999999</v>
      </c>
      <c r="AE73">
        <v>5.25</v>
      </c>
      <c r="AF73">
        <v>1.1499999999999999</v>
      </c>
      <c r="AG73">
        <v>5.5</v>
      </c>
      <c r="AH73">
        <v>1.1200000000000001</v>
      </c>
      <c r="AI73">
        <v>6.55</v>
      </c>
      <c r="AJ73">
        <v>1.1499999999999999</v>
      </c>
      <c r="AK73">
        <v>6</v>
      </c>
      <c r="AL73">
        <v>1.1299999999999999</v>
      </c>
      <c r="AM73">
        <v>6.88</v>
      </c>
      <c r="AN73">
        <v>1.17</v>
      </c>
      <c r="AO73">
        <v>5.41</v>
      </c>
      <c r="AP73">
        <v>1.1399999999999999</v>
      </c>
      <c r="AQ73" t="str">
        <f t="shared" si="13"/>
        <v>Mayer</v>
      </c>
      <c r="AR73" t="str">
        <f t="shared" si="14"/>
        <v>Murray</v>
      </c>
      <c r="AS73" t="str">
        <f t="shared" si="15"/>
        <v>DohaMayerMurray</v>
      </c>
      <c r="AT73" t="str">
        <f t="shared" si="16"/>
        <v>DohaMurrayMayer</v>
      </c>
      <c r="AU73">
        <f t="shared" si="17"/>
        <v>1</v>
      </c>
      <c r="AV73">
        <f t="shared" si="18"/>
        <v>3</v>
      </c>
      <c r="AW73">
        <f t="shared" si="19"/>
        <v>27</v>
      </c>
      <c r="AX73" t="b">
        <f t="shared" si="20"/>
        <v>0</v>
      </c>
      <c r="AY73" t="str">
        <f t="shared" si="21"/>
        <v>Murray</v>
      </c>
      <c r="AZ73" t="b">
        <f t="shared" si="22"/>
        <v>1</v>
      </c>
      <c r="BA73" t="str">
        <f t="shared" si="23"/>
        <v>Doha2nd Round</v>
      </c>
    </row>
    <row r="74" spans="1:53" x14ac:dyDescent="0.25">
      <c r="A74">
        <v>3</v>
      </c>
      <c r="B74" s="8" t="s">
        <v>491</v>
      </c>
      <c r="C74" s="8" t="s">
        <v>723</v>
      </c>
      <c r="D74" s="1">
        <v>41640</v>
      </c>
      <c r="E74" t="s">
        <v>663</v>
      </c>
      <c r="F74" s="1" t="s">
        <v>307</v>
      </c>
      <c r="G74" s="1" t="s">
        <v>308</v>
      </c>
      <c r="H74" t="s">
        <v>344</v>
      </c>
      <c r="I74" s="9">
        <v>3</v>
      </c>
      <c r="J74" t="s">
        <v>732</v>
      </c>
      <c r="K74" t="s">
        <v>730</v>
      </c>
      <c r="L74">
        <v>80</v>
      </c>
      <c r="M74">
        <v>30</v>
      </c>
      <c r="N74">
        <v>636</v>
      </c>
      <c r="O74">
        <v>1235</v>
      </c>
      <c r="P74">
        <v>4</v>
      </c>
      <c r="Q74">
        <v>6</v>
      </c>
      <c r="R74">
        <v>7</v>
      </c>
      <c r="S74">
        <v>6</v>
      </c>
      <c r="T74">
        <v>6</v>
      </c>
      <c r="U74">
        <v>2</v>
      </c>
      <c r="Z74">
        <v>2</v>
      </c>
      <c r="AA74">
        <v>1</v>
      </c>
      <c r="AB74" t="s">
        <v>312</v>
      </c>
      <c r="AC74">
        <v>4</v>
      </c>
      <c r="AD74">
        <v>1.22</v>
      </c>
      <c r="AE74">
        <v>3.75</v>
      </c>
      <c r="AF74">
        <v>1.25</v>
      </c>
      <c r="AG74">
        <v>3.75</v>
      </c>
      <c r="AH74">
        <v>1.25</v>
      </c>
      <c r="AI74">
        <v>4.5999999999999996</v>
      </c>
      <c r="AJ74">
        <v>1.24</v>
      </c>
      <c r="AK74">
        <v>4</v>
      </c>
      <c r="AL74">
        <v>1.22</v>
      </c>
      <c r="AM74">
        <v>4.63</v>
      </c>
      <c r="AN74">
        <v>1.3</v>
      </c>
      <c r="AO74">
        <v>3.9</v>
      </c>
      <c r="AP74">
        <v>1.24</v>
      </c>
      <c r="AQ74" t="str">
        <f t="shared" si="13"/>
        <v>Hanescu</v>
      </c>
      <c r="AR74" t="str">
        <f t="shared" si="14"/>
        <v>Verdasco</v>
      </c>
      <c r="AS74" t="str">
        <f t="shared" si="15"/>
        <v>DohaHanescuVerdasco</v>
      </c>
      <c r="AT74" t="str">
        <f t="shared" si="16"/>
        <v>DohaVerdascoHanescu</v>
      </c>
      <c r="AU74">
        <f t="shared" si="17"/>
        <v>1</v>
      </c>
      <c r="AV74">
        <f t="shared" si="18"/>
        <v>3</v>
      </c>
      <c r="AW74">
        <f t="shared" si="19"/>
        <v>31</v>
      </c>
      <c r="AX74" t="b">
        <f t="shared" si="20"/>
        <v>1</v>
      </c>
      <c r="AY74" t="str">
        <f t="shared" si="21"/>
        <v>Verdasco</v>
      </c>
      <c r="AZ74" t="b">
        <f t="shared" si="22"/>
        <v>1</v>
      </c>
      <c r="BA74" t="str">
        <f t="shared" si="23"/>
        <v>Doha2nd Round</v>
      </c>
    </row>
    <row r="75" spans="1:53" x14ac:dyDescent="0.25">
      <c r="A75">
        <v>3</v>
      </c>
      <c r="B75" s="8" t="s">
        <v>491</v>
      </c>
      <c r="C75" s="8" t="s">
        <v>723</v>
      </c>
      <c r="D75" s="1">
        <v>41640</v>
      </c>
      <c r="E75" t="s">
        <v>663</v>
      </c>
      <c r="F75" s="1" t="s">
        <v>307</v>
      </c>
      <c r="G75" s="1" t="s">
        <v>308</v>
      </c>
      <c r="H75" t="s">
        <v>344</v>
      </c>
      <c r="I75" s="9">
        <v>3</v>
      </c>
      <c r="J75" t="s">
        <v>736</v>
      </c>
      <c r="K75" t="s">
        <v>728</v>
      </c>
      <c r="L75">
        <v>111</v>
      </c>
      <c r="M75">
        <v>78</v>
      </c>
      <c r="N75">
        <v>506</v>
      </c>
      <c r="O75">
        <v>647</v>
      </c>
      <c r="P75">
        <v>3</v>
      </c>
      <c r="Q75">
        <v>6</v>
      </c>
      <c r="R75">
        <v>7</v>
      </c>
      <c r="S75">
        <v>6</v>
      </c>
      <c r="T75">
        <v>6</v>
      </c>
      <c r="U75">
        <v>4</v>
      </c>
      <c r="Z75">
        <v>2</v>
      </c>
      <c r="AA75">
        <v>1</v>
      </c>
      <c r="AB75" t="s">
        <v>312</v>
      </c>
      <c r="AC75">
        <v>2.25</v>
      </c>
      <c r="AD75">
        <v>1.57</v>
      </c>
      <c r="AE75">
        <v>2.15</v>
      </c>
      <c r="AF75">
        <v>1.68</v>
      </c>
      <c r="AG75">
        <v>2.25</v>
      </c>
      <c r="AH75">
        <v>1.57</v>
      </c>
      <c r="AI75">
        <v>2.52</v>
      </c>
      <c r="AJ75">
        <v>1.59</v>
      </c>
      <c r="AK75">
        <v>2.2000000000000002</v>
      </c>
      <c r="AL75">
        <v>1.67</v>
      </c>
      <c r="AM75">
        <v>2.52</v>
      </c>
      <c r="AN75">
        <v>1.68</v>
      </c>
      <c r="AO75">
        <v>2.2599999999999998</v>
      </c>
      <c r="AP75">
        <v>1.62</v>
      </c>
      <c r="AQ75" t="str">
        <f t="shared" si="13"/>
        <v>Brown</v>
      </c>
      <c r="AR75" t="str">
        <f t="shared" si="14"/>
        <v>Karlovic</v>
      </c>
      <c r="AS75" t="str">
        <f t="shared" si="15"/>
        <v>DohaBrownKarlovic</v>
      </c>
      <c r="AT75" t="str">
        <f t="shared" si="16"/>
        <v>DohaKarlovicBrown</v>
      </c>
      <c r="AU75">
        <f t="shared" si="17"/>
        <v>1</v>
      </c>
      <c r="AV75">
        <f t="shared" si="18"/>
        <v>0</v>
      </c>
      <c r="AW75">
        <f t="shared" si="19"/>
        <v>32</v>
      </c>
      <c r="AX75" t="b">
        <f t="shared" si="20"/>
        <v>1</v>
      </c>
      <c r="AY75" t="str">
        <f t="shared" si="21"/>
        <v>Karlovic</v>
      </c>
      <c r="AZ75" t="b">
        <f t="shared" si="22"/>
        <v>1</v>
      </c>
      <c r="BA75" t="str">
        <f t="shared" si="23"/>
        <v>Doha2nd Round</v>
      </c>
    </row>
    <row r="76" spans="1:53" x14ac:dyDescent="0.25">
      <c r="A76">
        <v>3</v>
      </c>
      <c r="B76" s="8" t="s">
        <v>491</v>
      </c>
      <c r="C76" s="8" t="s">
        <v>723</v>
      </c>
      <c r="D76" s="1">
        <v>41640</v>
      </c>
      <c r="E76" t="s">
        <v>663</v>
      </c>
      <c r="F76" s="1" t="s">
        <v>307</v>
      </c>
      <c r="G76" s="1" t="s">
        <v>308</v>
      </c>
      <c r="H76" t="s">
        <v>344</v>
      </c>
      <c r="I76" s="9">
        <v>3</v>
      </c>
      <c r="J76" t="s">
        <v>750</v>
      </c>
      <c r="K76" t="s">
        <v>734</v>
      </c>
      <c r="L76">
        <v>1</v>
      </c>
      <c r="M76">
        <v>74</v>
      </c>
      <c r="N76">
        <v>13030</v>
      </c>
      <c r="O76">
        <v>663</v>
      </c>
      <c r="P76">
        <v>6</v>
      </c>
      <c r="Q76">
        <v>3</v>
      </c>
      <c r="R76">
        <v>6</v>
      </c>
      <c r="S76">
        <v>7</v>
      </c>
      <c r="T76">
        <v>6</v>
      </c>
      <c r="U76">
        <v>3</v>
      </c>
      <c r="Z76">
        <v>2</v>
      </c>
      <c r="AA76">
        <v>1</v>
      </c>
      <c r="AB76" t="s">
        <v>312</v>
      </c>
      <c r="AC76">
        <v>1.04</v>
      </c>
      <c r="AD76">
        <v>13</v>
      </c>
      <c r="AE76">
        <v>1.02</v>
      </c>
      <c r="AF76">
        <v>12</v>
      </c>
      <c r="AG76">
        <v>1.03</v>
      </c>
      <c r="AH76">
        <v>10</v>
      </c>
      <c r="AI76">
        <v>1.04</v>
      </c>
      <c r="AJ76">
        <v>15.5</v>
      </c>
      <c r="AK76">
        <v>1.03</v>
      </c>
      <c r="AL76">
        <v>11</v>
      </c>
      <c r="AM76">
        <v>1.06</v>
      </c>
      <c r="AN76">
        <v>17.5</v>
      </c>
      <c r="AO76">
        <v>1.03</v>
      </c>
      <c r="AP76">
        <v>12.05</v>
      </c>
      <c r="AQ76" t="str">
        <f t="shared" si="13"/>
        <v>Nadal</v>
      </c>
      <c r="AR76" t="str">
        <f t="shared" si="14"/>
        <v>Kamke</v>
      </c>
      <c r="AS76" t="str">
        <f t="shared" si="15"/>
        <v>DohaNadalKamke</v>
      </c>
      <c r="AT76" t="str">
        <f t="shared" si="16"/>
        <v>DohaKamkeNadal</v>
      </c>
      <c r="AU76">
        <f t="shared" si="17"/>
        <v>1</v>
      </c>
      <c r="AV76">
        <f t="shared" si="18"/>
        <v>5</v>
      </c>
      <c r="AW76">
        <f t="shared" si="19"/>
        <v>31</v>
      </c>
      <c r="AX76" t="b">
        <f t="shared" si="20"/>
        <v>1</v>
      </c>
      <c r="AY76" t="str">
        <f t="shared" si="21"/>
        <v>Nadal</v>
      </c>
      <c r="AZ76" t="b">
        <f t="shared" si="22"/>
        <v>1</v>
      </c>
      <c r="BA76" t="str">
        <f t="shared" si="23"/>
        <v>Doha2nd Round</v>
      </c>
    </row>
    <row r="77" spans="1:53" x14ac:dyDescent="0.25">
      <c r="A77">
        <v>3</v>
      </c>
      <c r="B77" s="8" t="s">
        <v>491</v>
      </c>
      <c r="C77" s="8" t="s">
        <v>723</v>
      </c>
      <c r="D77" s="1">
        <v>41640</v>
      </c>
      <c r="E77" t="s">
        <v>663</v>
      </c>
      <c r="F77" s="1" t="s">
        <v>307</v>
      </c>
      <c r="G77" s="1" t="s">
        <v>308</v>
      </c>
      <c r="H77" t="s">
        <v>344</v>
      </c>
      <c r="I77" s="9">
        <v>3</v>
      </c>
      <c r="J77" t="s">
        <v>748</v>
      </c>
      <c r="K77" t="s">
        <v>726</v>
      </c>
      <c r="L77">
        <v>24</v>
      </c>
      <c r="M77">
        <v>72</v>
      </c>
      <c r="N77">
        <v>1393</v>
      </c>
      <c r="O77">
        <v>686</v>
      </c>
      <c r="P77">
        <v>6</v>
      </c>
      <c r="Q77">
        <v>2</v>
      </c>
      <c r="R77">
        <v>4</v>
      </c>
      <c r="S77">
        <v>6</v>
      </c>
      <c r="T77">
        <v>6</v>
      </c>
      <c r="U77">
        <v>3</v>
      </c>
      <c r="Z77">
        <v>2</v>
      </c>
      <c r="AA77">
        <v>1</v>
      </c>
      <c r="AB77" t="s">
        <v>312</v>
      </c>
      <c r="AC77">
        <v>1.1599999999999999</v>
      </c>
      <c r="AD77">
        <v>5</v>
      </c>
      <c r="AE77">
        <v>1.18</v>
      </c>
      <c r="AF77">
        <v>4.5</v>
      </c>
      <c r="AG77">
        <v>1.22</v>
      </c>
      <c r="AH77">
        <v>4</v>
      </c>
      <c r="AI77">
        <v>1.2</v>
      </c>
      <c r="AJ77">
        <v>5.27</v>
      </c>
      <c r="AK77">
        <v>1.17</v>
      </c>
      <c r="AL77">
        <v>5</v>
      </c>
      <c r="AM77">
        <v>1.22</v>
      </c>
      <c r="AN77">
        <v>5.5</v>
      </c>
      <c r="AO77">
        <v>1.19</v>
      </c>
      <c r="AP77">
        <v>4.58</v>
      </c>
      <c r="AQ77" t="str">
        <f t="shared" si="13"/>
        <v>Gulbis</v>
      </c>
      <c r="AR77" t="str">
        <f t="shared" si="14"/>
        <v>Kubot</v>
      </c>
      <c r="AS77" t="str">
        <f t="shared" si="15"/>
        <v>DohaGulbisKubot</v>
      </c>
      <c r="AT77" t="str">
        <f t="shared" si="16"/>
        <v>DohaKubotGulbis</v>
      </c>
      <c r="AU77">
        <f t="shared" si="17"/>
        <v>1</v>
      </c>
      <c r="AV77">
        <f t="shared" si="18"/>
        <v>5</v>
      </c>
      <c r="AW77">
        <f t="shared" si="19"/>
        <v>27</v>
      </c>
      <c r="AX77" t="b">
        <f t="shared" si="20"/>
        <v>0</v>
      </c>
      <c r="AY77" t="str">
        <f t="shared" si="21"/>
        <v>Gulbis</v>
      </c>
      <c r="AZ77" t="b">
        <f t="shared" si="22"/>
        <v>1</v>
      </c>
      <c r="BA77" t="str">
        <f t="shared" si="23"/>
        <v>Doha2nd Round</v>
      </c>
    </row>
    <row r="78" spans="1:53" x14ac:dyDescent="0.25">
      <c r="A78">
        <v>3</v>
      </c>
      <c r="B78" s="8" t="s">
        <v>491</v>
      </c>
      <c r="C78" s="8" t="s">
        <v>723</v>
      </c>
      <c r="D78" s="1">
        <v>41640</v>
      </c>
      <c r="E78" t="s">
        <v>663</v>
      </c>
      <c r="F78" s="1" t="s">
        <v>307</v>
      </c>
      <c r="G78" s="1" t="s">
        <v>308</v>
      </c>
      <c r="H78" t="s">
        <v>344</v>
      </c>
      <c r="I78" s="9">
        <v>3</v>
      </c>
      <c r="J78" t="s">
        <v>742</v>
      </c>
      <c r="K78" t="s">
        <v>744</v>
      </c>
      <c r="L78">
        <v>54</v>
      </c>
      <c r="M78">
        <v>3</v>
      </c>
      <c r="N78">
        <v>836</v>
      </c>
      <c r="O78">
        <v>5800</v>
      </c>
      <c r="P78">
        <v>6</v>
      </c>
      <c r="Q78">
        <v>4</v>
      </c>
      <c r="R78">
        <v>7</v>
      </c>
      <c r="S78">
        <v>5</v>
      </c>
      <c r="Z78">
        <v>2</v>
      </c>
      <c r="AA78">
        <v>0</v>
      </c>
      <c r="AB78" t="s">
        <v>312</v>
      </c>
      <c r="AC78">
        <v>5.5</v>
      </c>
      <c r="AD78">
        <v>1.1399999999999999</v>
      </c>
      <c r="AE78">
        <v>5.5</v>
      </c>
      <c r="AF78">
        <v>1.1200000000000001</v>
      </c>
      <c r="AG78">
        <v>5</v>
      </c>
      <c r="AH78">
        <v>1.1399999999999999</v>
      </c>
      <c r="AI78">
        <v>5.8</v>
      </c>
      <c r="AJ78">
        <v>1.17</v>
      </c>
      <c r="AK78">
        <v>5.5</v>
      </c>
      <c r="AL78">
        <v>1.1399999999999999</v>
      </c>
      <c r="AM78">
        <v>6</v>
      </c>
      <c r="AN78">
        <v>1.18</v>
      </c>
      <c r="AO78">
        <v>5.23</v>
      </c>
      <c r="AP78">
        <v>1.1499999999999999</v>
      </c>
      <c r="AQ78" t="str">
        <f t="shared" si="13"/>
        <v>Brands</v>
      </c>
      <c r="AR78" t="str">
        <f t="shared" si="14"/>
        <v>Ferrer</v>
      </c>
      <c r="AS78" t="str">
        <f t="shared" si="15"/>
        <v>DohaBrandsFerrer</v>
      </c>
      <c r="AT78" t="str">
        <f t="shared" si="16"/>
        <v>DohaFerrerBrands</v>
      </c>
      <c r="AU78">
        <f t="shared" si="17"/>
        <v>2</v>
      </c>
      <c r="AV78">
        <f t="shared" si="18"/>
        <v>4</v>
      </c>
      <c r="AW78">
        <f t="shared" si="19"/>
        <v>22</v>
      </c>
      <c r="AX78" t="b">
        <f t="shared" si="20"/>
        <v>0</v>
      </c>
      <c r="AY78" t="str">
        <f t="shared" si="21"/>
        <v>Brands</v>
      </c>
      <c r="AZ78" t="b">
        <f t="shared" si="22"/>
        <v>0</v>
      </c>
      <c r="BA78" t="str">
        <f t="shared" si="23"/>
        <v>Doha2nd Round</v>
      </c>
    </row>
    <row r="79" spans="1:53" x14ac:dyDescent="0.25">
      <c r="A79">
        <v>3</v>
      </c>
      <c r="B79" s="8" t="s">
        <v>491</v>
      </c>
      <c r="C79" s="8" t="s">
        <v>723</v>
      </c>
      <c r="D79" s="1">
        <v>41640</v>
      </c>
      <c r="E79" t="s">
        <v>663</v>
      </c>
      <c r="F79" s="1" t="s">
        <v>307</v>
      </c>
      <c r="G79" s="1" t="s">
        <v>308</v>
      </c>
      <c r="H79" t="s">
        <v>344</v>
      </c>
      <c r="I79" s="9">
        <v>3</v>
      </c>
      <c r="J79" t="s">
        <v>724</v>
      </c>
      <c r="K79" t="s">
        <v>754</v>
      </c>
      <c r="L79">
        <v>31</v>
      </c>
      <c r="M79">
        <v>9</v>
      </c>
      <c r="N79">
        <v>1230</v>
      </c>
      <c r="O79">
        <v>3300</v>
      </c>
      <c r="P79">
        <v>6</v>
      </c>
      <c r="Q79">
        <v>2</v>
      </c>
      <c r="R79">
        <v>7</v>
      </c>
      <c r="S79">
        <v>5</v>
      </c>
      <c r="Z79">
        <v>2</v>
      </c>
      <c r="AA79">
        <v>0</v>
      </c>
      <c r="AB79" t="s">
        <v>312</v>
      </c>
      <c r="AC79">
        <v>1.57</v>
      </c>
      <c r="AD79">
        <v>2.25</v>
      </c>
      <c r="AE79">
        <v>1.6</v>
      </c>
      <c r="AF79">
        <v>2.2999999999999998</v>
      </c>
      <c r="AG79">
        <v>1.62</v>
      </c>
      <c r="AH79">
        <v>2.2000000000000002</v>
      </c>
      <c r="AI79">
        <v>1.63</v>
      </c>
      <c r="AJ79">
        <v>2.4500000000000002</v>
      </c>
      <c r="AK79">
        <v>1.57</v>
      </c>
      <c r="AL79">
        <v>2.38</v>
      </c>
      <c r="AM79">
        <v>1.66</v>
      </c>
      <c r="AN79">
        <v>2.54</v>
      </c>
      <c r="AO79">
        <v>1.6</v>
      </c>
      <c r="AP79">
        <v>2.29</v>
      </c>
      <c r="AQ79" t="str">
        <f t="shared" si="13"/>
        <v>Monfils</v>
      </c>
      <c r="AR79" t="str">
        <f t="shared" si="14"/>
        <v>Gasquet</v>
      </c>
      <c r="AS79" t="str">
        <f t="shared" si="15"/>
        <v>DohaMonfilsGasquet</v>
      </c>
      <c r="AT79" t="str">
        <f t="shared" si="16"/>
        <v>DohaGasquetMonfils</v>
      </c>
      <c r="AU79">
        <f t="shared" si="17"/>
        <v>2</v>
      </c>
      <c r="AV79">
        <f t="shared" si="18"/>
        <v>6</v>
      </c>
      <c r="AW79">
        <f t="shared" si="19"/>
        <v>20</v>
      </c>
      <c r="AX79" t="b">
        <f t="shared" si="20"/>
        <v>0</v>
      </c>
      <c r="AY79" t="str">
        <f t="shared" si="21"/>
        <v>Monfils</v>
      </c>
      <c r="AZ79" t="b">
        <f t="shared" si="22"/>
        <v>0</v>
      </c>
      <c r="BA79" t="str">
        <f t="shared" si="23"/>
        <v>Doha2nd Round</v>
      </c>
    </row>
    <row r="80" spans="1:53" x14ac:dyDescent="0.25">
      <c r="A80">
        <v>3</v>
      </c>
      <c r="B80" s="8" t="s">
        <v>491</v>
      </c>
      <c r="C80" s="8" t="s">
        <v>723</v>
      </c>
      <c r="D80" s="1">
        <v>41641</v>
      </c>
      <c r="E80" t="s">
        <v>663</v>
      </c>
      <c r="F80" s="1" t="s">
        <v>307</v>
      </c>
      <c r="G80" s="1" t="s">
        <v>308</v>
      </c>
      <c r="H80" t="s">
        <v>345</v>
      </c>
      <c r="I80" s="9">
        <v>3</v>
      </c>
      <c r="J80" t="s">
        <v>738</v>
      </c>
      <c r="K80" t="s">
        <v>736</v>
      </c>
      <c r="L80">
        <v>162</v>
      </c>
      <c r="M80">
        <v>111</v>
      </c>
      <c r="N80">
        <v>321</v>
      </c>
      <c r="O80">
        <v>506</v>
      </c>
      <c r="P80">
        <v>6</v>
      </c>
      <c r="Q80">
        <v>3</v>
      </c>
      <c r="R80">
        <v>3</v>
      </c>
      <c r="S80">
        <v>6</v>
      </c>
      <c r="T80">
        <v>7</v>
      </c>
      <c r="U80">
        <v>6</v>
      </c>
      <c r="Z80">
        <v>2</v>
      </c>
      <c r="AA80">
        <v>1</v>
      </c>
      <c r="AB80" t="s">
        <v>312</v>
      </c>
      <c r="AC80">
        <v>2.1</v>
      </c>
      <c r="AD80">
        <v>1.66</v>
      </c>
      <c r="AE80">
        <v>2.1</v>
      </c>
      <c r="AF80">
        <v>1.7</v>
      </c>
      <c r="AG80">
        <v>2.1</v>
      </c>
      <c r="AH80">
        <v>1.67</v>
      </c>
      <c r="AI80">
        <v>2.11</v>
      </c>
      <c r="AJ80">
        <v>1.83</v>
      </c>
      <c r="AK80">
        <v>2.2000000000000002</v>
      </c>
      <c r="AL80">
        <v>1.67</v>
      </c>
      <c r="AM80">
        <v>2.2000000000000002</v>
      </c>
      <c r="AN80">
        <v>1.85</v>
      </c>
      <c r="AO80">
        <v>2.1</v>
      </c>
      <c r="AP80">
        <v>1.71</v>
      </c>
      <c r="AQ80" t="str">
        <f t="shared" si="13"/>
        <v>Gojowczyk</v>
      </c>
      <c r="AR80" t="str">
        <f t="shared" si="14"/>
        <v>Brown</v>
      </c>
      <c r="AS80" t="str">
        <f t="shared" si="15"/>
        <v>DohaGojowczykBrown</v>
      </c>
      <c r="AT80" t="str">
        <f t="shared" si="16"/>
        <v>DohaBrownGojowczyk</v>
      </c>
      <c r="AU80">
        <f t="shared" si="17"/>
        <v>1</v>
      </c>
      <c r="AV80">
        <f t="shared" si="18"/>
        <v>1</v>
      </c>
      <c r="AW80">
        <f t="shared" si="19"/>
        <v>31</v>
      </c>
      <c r="AX80" t="b">
        <f t="shared" si="20"/>
        <v>1</v>
      </c>
      <c r="AY80" t="str">
        <f t="shared" si="21"/>
        <v>Gojowczyk</v>
      </c>
      <c r="AZ80" t="b">
        <f t="shared" si="22"/>
        <v>1</v>
      </c>
      <c r="BA80" t="str">
        <f t="shared" si="23"/>
        <v>DohaQuarterfinals</v>
      </c>
    </row>
    <row r="81" spans="1:53" x14ac:dyDescent="0.25">
      <c r="A81">
        <v>3</v>
      </c>
      <c r="B81" s="8" t="s">
        <v>491</v>
      </c>
      <c r="C81" s="8" t="s">
        <v>723</v>
      </c>
      <c r="D81" s="1">
        <v>41641</v>
      </c>
      <c r="E81" t="s">
        <v>663</v>
      </c>
      <c r="F81" s="1" t="s">
        <v>307</v>
      </c>
      <c r="G81" s="1" t="s">
        <v>308</v>
      </c>
      <c r="H81" t="s">
        <v>345</v>
      </c>
      <c r="I81" s="9">
        <v>3</v>
      </c>
      <c r="J81" t="s">
        <v>750</v>
      </c>
      <c r="K81" t="s">
        <v>748</v>
      </c>
      <c r="L81">
        <v>1</v>
      </c>
      <c r="M81">
        <v>24</v>
      </c>
      <c r="N81">
        <v>13030</v>
      </c>
      <c r="O81">
        <v>1393</v>
      </c>
      <c r="P81">
        <v>7</v>
      </c>
      <c r="Q81">
        <v>5</v>
      </c>
      <c r="R81">
        <v>6</v>
      </c>
      <c r="S81">
        <v>4</v>
      </c>
      <c r="Z81">
        <v>2</v>
      </c>
      <c r="AA81">
        <v>0</v>
      </c>
      <c r="AB81" t="s">
        <v>312</v>
      </c>
      <c r="AC81">
        <v>1.2</v>
      </c>
      <c r="AD81">
        <v>4.33</v>
      </c>
      <c r="AE81">
        <v>1.22</v>
      </c>
      <c r="AF81">
        <v>4</v>
      </c>
      <c r="AG81">
        <v>1.2</v>
      </c>
      <c r="AH81">
        <v>4.33</v>
      </c>
      <c r="AI81">
        <v>1.26</v>
      </c>
      <c r="AJ81">
        <v>4.43</v>
      </c>
      <c r="AK81">
        <v>1.22</v>
      </c>
      <c r="AL81">
        <v>4</v>
      </c>
      <c r="AM81">
        <v>1.27</v>
      </c>
      <c r="AN81">
        <v>5.2</v>
      </c>
      <c r="AO81">
        <v>1.23</v>
      </c>
      <c r="AP81">
        <v>4.0599999999999996</v>
      </c>
      <c r="AQ81" t="str">
        <f t="shared" si="13"/>
        <v>Nadal</v>
      </c>
      <c r="AR81" t="str">
        <f t="shared" si="14"/>
        <v>Gulbis</v>
      </c>
      <c r="AS81" t="str">
        <f t="shared" si="15"/>
        <v>DohaNadalGulbis</v>
      </c>
      <c r="AT81" t="str">
        <f t="shared" si="16"/>
        <v>DohaGulbisNadal</v>
      </c>
      <c r="AU81">
        <f t="shared" si="17"/>
        <v>2</v>
      </c>
      <c r="AV81">
        <f t="shared" si="18"/>
        <v>4</v>
      </c>
      <c r="AW81">
        <f t="shared" si="19"/>
        <v>22</v>
      </c>
      <c r="AX81" t="b">
        <f t="shared" si="20"/>
        <v>0</v>
      </c>
      <c r="AY81" t="str">
        <f t="shared" si="21"/>
        <v>Nadal</v>
      </c>
      <c r="AZ81" t="b">
        <f t="shared" si="22"/>
        <v>0</v>
      </c>
      <c r="BA81" t="str">
        <f t="shared" si="23"/>
        <v>DohaQuarterfinals</v>
      </c>
    </row>
    <row r="82" spans="1:53" x14ac:dyDescent="0.25">
      <c r="A82">
        <v>3</v>
      </c>
      <c r="B82" s="8" t="s">
        <v>491</v>
      </c>
      <c r="C82" s="8" t="s">
        <v>723</v>
      </c>
      <c r="D82" s="1">
        <v>41641</v>
      </c>
      <c r="E82" t="s">
        <v>663</v>
      </c>
      <c r="F82" s="1" t="s">
        <v>307</v>
      </c>
      <c r="G82" s="1" t="s">
        <v>308</v>
      </c>
      <c r="H82" t="s">
        <v>345</v>
      </c>
      <c r="I82" s="9">
        <v>3</v>
      </c>
      <c r="J82" t="s">
        <v>746</v>
      </c>
      <c r="K82" t="s">
        <v>732</v>
      </c>
      <c r="L82">
        <v>40</v>
      </c>
      <c r="M82">
        <v>80</v>
      </c>
      <c r="N82">
        <v>1065</v>
      </c>
      <c r="O82">
        <v>636</v>
      </c>
      <c r="P82">
        <v>6</v>
      </c>
      <c r="Q82">
        <v>4</v>
      </c>
      <c r="R82">
        <v>6</v>
      </c>
      <c r="S82">
        <v>7</v>
      </c>
      <c r="T82">
        <v>6</v>
      </c>
      <c r="U82">
        <v>4</v>
      </c>
      <c r="Z82">
        <v>2</v>
      </c>
      <c r="AA82">
        <v>1</v>
      </c>
      <c r="AB82" t="s">
        <v>312</v>
      </c>
      <c r="AC82">
        <v>1.3</v>
      </c>
      <c r="AD82">
        <v>3.4</v>
      </c>
      <c r="AE82">
        <v>1.33</v>
      </c>
      <c r="AF82">
        <v>3.2</v>
      </c>
      <c r="AG82">
        <v>1.36</v>
      </c>
      <c r="AH82">
        <v>3</v>
      </c>
      <c r="AI82">
        <v>1.34</v>
      </c>
      <c r="AJ82">
        <v>3.62</v>
      </c>
      <c r="AK82">
        <v>1.29</v>
      </c>
      <c r="AL82">
        <v>3.5</v>
      </c>
      <c r="AM82">
        <v>1.34</v>
      </c>
      <c r="AN82">
        <v>4.3</v>
      </c>
      <c r="AO82">
        <v>1.3</v>
      </c>
      <c r="AP82">
        <v>3.55</v>
      </c>
      <c r="AQ82" t="str">
        <f t="shared" si="13"/>
        <v>Mayer</v>
      </c>
      <c r="AR82" t="str">
        <f t="shared" si="14"/>
        <v>Hanescu</v>
      </c>
      <c r="AS82" t="str">
        <f t="shared" si="15"/>
        <v>DohaMayerHanescu</v>
      </c>
      <c r="AT82" t="str">
        <f t="shared" si="16"/>
        <v>DohaHanescuMayer</v>
      </c>
      <c r="AU82">
        <f t="shared" si="17"/>
        <v>1</v>
      </c>
      <c r="AV82">
        <f t="shared" si="18"/>
        <v>3</v>
      </c>
      <c r="AW82">
        <f t="shared" si="19"/>
        <v>33</v>
      </c>
      <c r="AX82" t="b">
        <f t="shared" si="20"/>
        <v>1</v>
      </c>
      <c r="AY82" t="str">
        <f t="shared" si="21"/>
        <v>Mayer</v>
      </c>
      <c r="AZ82" t="b">
        <f t="shared" si="22"/>
        <v>1</v>
      </c>
      <c r="BA82" t="str">
        <f t="shared" si="23"/>
        <v>DohaQuarterfinals</v>
      </c>
    </row>
    <row r="83" spans="1:53" x14ac:dyDescent="0.25">
      <c r="A83">
        <v>3</v>
      </c>
      <c r="B83" s="8" t="s">
        <v>491</v>
      </c>
      <c r="C83" s="8" t="s">
        <v>723</v>
      </c>
      <c r="D83" s="1">
        <v>41641</v>
      </c>
      <c r="E83" t="s">
        <v>663</v>
      </c>
      <c r="F83" s="1" t="s">
        <v>307</v>
      </c>
      <c r="G83" s="1" t="s">
        <v>308</v>
      </c>
      <c r="H83" t="s">
        <v>345</v>
      </c>
      <c r="I83" s="9">
        <v>3</v>
      </c>
      <c r="J83" t="s">
        <v>724</v>
      </c>
      <c r="K83" t="s">
        <v>742</v>
      </c>
      <c r="L83">
        <v>31</v>
      </c>
      <c r="M83">
        <v>54</v>
      </c>
      <c r="N83">
        <v>1230</v>
      </c>
      <c r="O83">
        <v>836</v>
      </c>
      <c r="P83">
        <v>6</v>
      </c>
      <c r="Q83">
        <v>2</v>
      </c>
      <c r="R83">
        <v>6</v>
      </c>
      <c r="S83">
        <v>1</v>
      </c>
      <c r="Z83">
        <v>2</v>
      </c>
      <c r="AA83">
        <v>0</v>
      </c>
      <c r="AB83" t="s">
        <v>312</v>
      </c>
      <c r="AC83">
        <v>1.44</v>
      </c>
      <c r="AD83">
        <v>2.62</v>
      </c>
      <c r="AE83">
        <v>1.55</v>
      </c>
      <c r="AF83">
        <v>2.4</v>
      </c>
      <c r="AG83">
        <v>1.57</v>
      </c>
      <c r="AH83">
        <v>2.25</v>
      </c>
      <c r="AI83">
        <v>1.54</v>
      </c>
      <c r="AJ83">
        <v>2.69</v>
      </c>
      <c r="AK83">
        <v>1.57</v>
      </c>
      <c r="AL83">
        <v>2.38</v>
      </c>
      <c r="AM83">
        <v>1.57</v>
      </c>
      <c r="AN83">
        <v>2.69</v>
      </c>
      <c r="AO83">
        <v>1.53</v>
      </c>
      <c r="AP83">
        <v>2.46</v>
      </c>
      <c r="AQ83" t="str">
        <f t="shared" si="13"/>
        <v>Monfils</v>
      </c>
      <c r="AR83" t="str">
        <f t="shared" si="14"/>
        <v>Brands</v>
      </c>
      <c r="AS83" t="str">
        <f t="shared" si="15"/>
        <v>DohaMonfilsBrands</v>
      </c>
      <c r="AT83" t="str">
        <f t="shared" si="16"/>
        <v>DohaBrandsMonfils</v>
      </c>
      <c r="AU83">
        <f t="shared" si="17"/>
        <v>2</v>
      </c>
      <c r="AV83">
        <f t="shared" si="18"/>
        <v>9</v>
      </c>
      <c r="AW83">
        <f t="shared" si="19"/>
        <v>15</v>
      </c>
      <c r="AX83" t="b">
        <f t="shared" si="20"/>
        <v>0</v>
      </c>
      <c r="AY83" t="str">
        <f t="shared" si="21"/>
        <v>Monfils</v>
      </c>
      <c r="AZ83" t="b">
        <f t="shared" si="22"/>
        <v>0</v>
      </c>
      <c r="BA83" t="str">
        <f t="shared" si="23"/>
        <v>DohaQuarterfinals</v>
      </c>
    </row>
    <row r="84" spans="1:53" x14ac:dyDescent="0.25">
      <c r="A84">
        <v>3</v>
      </c>
      <c r="B84" s="8" t="s">
        <v>491</v>
      </c>
      <c r="C84" s="8" t="s">
        <v>723</v>
      </c>
      <c r="D84" s="1">
        <v>41642</v>
      </c>
      <c r="E84" t="s">
        <v>663</v>
      </c>
      <c r="F84" s="1" t="s">
        <v>307</v>
      </c>
      <c r="G84" s="1" t="s">
        <v>308</v>
      </c>
      <c r="H84" t="s">
        <v>346</v>
      </c>
      <c r="I84" s="9">
        <v>3</v>
      </c>
      <c r="J84" t="s">
        <v>750</v>
      </c>
      <c r="K84" t="s">
        <v>738</v>
      </c>
      <c r="L84">
        <v>1</v>
      </c>
      <c r="M84">
        <v>162</v>
      </c>
      <c r="N84">
        <v>13030</v>
      </c>
      <c r="O84">
        <v>321</v>
      </c>
      <c r="P84">
        <v>4</v>
      </c>
      <c r="Q84">
        <v>6</v>
      </c>
      <c r="R84">
        <v>6</v>
      </c>
      <c r="S84">
        <v>2</v>
      </c>
      <c r="T84">
        <v>6</v>
      </c>
      <c r="U84">
        <v>3</v>
      </c>
      <c r="Z84">
        <v>2</v>
      </c>
      <c r="AA84">
        <v>1</v>
      </c>
      <c r="AB84" t="s">
        <v>312</v>
      </c>
      <c r="AC84">
        <v>1.01</v>
      </c>
      <c r="AD84">
        <v>26</v>
      </c>
      <c r="AE84">
        <v>1.02</v>
      </c>
      <c r="AF84">
        <v>12</v>
      </c>
      <c r="AG84">
        <v>1.02</v>
      </c>
      <c r="AH84">
        <v>15</v>
      </c>
      <c r="AI84">
        <v>1.02</v>
      </c>
      <c r="AJ84">
        <v>27.78</v>
      </c>
      <c r="AK84">
        <v>1.02</v>
      </c>
      <c r="AL84">
        <v>15</v>
      </c>
      <c r="AM84">
        <v>1.04</v>
      </c>
      <c r="AN84">
        <v>28.5</v>
      </c>
      <c r="AO84">
        <v>1.02</v>
      </c>
      <c r="AP84">
        <v>15.74</v>
      </c>
      <c r="AQ84" t="str">
        <f t="shared" si="13"/>
        <v>Nadal</v>
      </c>
      <c r="AR84" t="str">
        <f t="shared" si="14"/>
        <v>Gojowczyk</v>
      </c>
      <c r="AS84" t="str">
        <f t="shared" si="15"/>
        <v>DohaNadalGojowczyk</v>
      </c>
      <c r="AT84" t="str">
        <f t="shared" si="16"/>
        <v>DohaGojowczykNadal</v>
      </c>
      <c r="AU84">
        <f t="shared" si="17"/>
        <v>1</v>
      </c>
      <c r="AV84">
        <f t="shared" si="18"/>
        <v>5</v>
      </c>
      <c r="AW84">
        <f t="shared" si="19"/>
        <v>27</v>
      </c>
      <c r="AX84" t="b">
        <f t="shared" si="20"/>
        <v>0</v>
      </c>
      <c r="AY84" t="str">
        <f t="shared" si="21"/>
        <v>Gojowczyk</v>
      </c>
      <c r="AZ84" t="b">
        <f t="shared" si="22"/>
        <v>1</v>
      </c>
      <c r="BA84" t="str">
        <f t="shared" si="23"/>
        <v>DohaSemifinals</v>
      </c>
    </row>
    <row r="85" spans="1:53" x14ac:dyDescent="0.25">
      <c r="A85">
        <v>3</v>
      </c>
      <c r="B85" s="8" t="s">
        <v>491</v>
      </c>
      <c r="C85" s="8" t="s">
        <v>723</v>
      </c>
      <c r="D85" s="1">
        <v>41642</v>
      </c>
      <c r="E85" t="s">
        <v>663</v>
      </c>
      <c r="F85" s="1" t="s">
        <v>307</v>
      </c>
      <c r="G85" s="1" t="s">
        <v>308</v>
      </c>
      <c r="H85" t="s">
        <v>346</v>
      </c>
      <c r="I85" s="9">
        <v>3</v>
      </c>
      <c r="J85" t="s">
        <v>724</v>
      </c>
      <c r="K85" t="s">
        <v>746</v>
      </c>
      <c r="L85">
        <v>31</v>
      </c>
      <c r="M85">
        <v>40</v>
      </c>
      <c r="N85">
        <v>1230</v>
      </c>
      <c r="O85">
        <v>1065</v>
      </c>
      <c r="P85">
        <v>6</v>
      </c>
      <c r="Q85">
        <v>3</v>
      </c>
      <c r="R85">
        <v>6</v>
      </c>
      <c r="S85">
        <v>2</v>
      </c>
      <c r="Z85">
        <v>2</v>
      </c>
      <c r="AA85">
        <v>0</v>
      </c>
      <c r="AB85" t="s">
        <v>312</v>
      </c>
      <c r="AC85">
        <v>1.28</v>
      </c>
      <c r="AD85">
        <v>3.75</v>
      </c>
      <c r="AE85">
        <v>1.33</v>
      </c>
      <c r="AF85">
        <v>3.2</v>
      </c>
      <c r="AG85">
        <v>1.3</v>
      </c>
      <c r="AH85">
        <v>3.5</v>
      </c>
      <c r="AI85">
        <v>1.32</v>
      </c>
      <c r="AJ85">
        <v>3.79</v>
      </c>
      <c r="AK85">
        <v>1.3</v>
      </c>
      <c r="AL85">
        <v>3.4</v>
      </c>
      <c r="AM85">
        <v>1.36</v>
      </c>
      <c r="AN85">
        <v>4.4000000000000004</v>
      </c>
      <c r="AO85">
        <v>1.3</v>
      </c>
      <c r="AP85">
        <v>3.43</v>
      </c>
      <c r="AQ85" t="str">
        <f t="shared" si="13"/>
        <v>Monfils</v>
      </c>
      <c r="AR85" t="str">
        <f t="shared" si="14"/>
        <v>Mayer</v>
      </c>
      <c r="AS85" t="str">
        <f t="shared" si="15"/>
        <v>DohaMonfilsMayer</v>
      </c>
      <c r="AT85" t="str">
        <f t="shared" si="16"/>
        <v>DohaMayerMonfils</v>
      </c>
      <c r="AU85">
        <f t="shared" si="17"/>
        <v>2</v>
      </c>
      <c r="AV85">
        <f t="shared" si="18"/>
        <v>7</v>
      </c>
      <c r="AW85">
        <f t="shared" si="19"/>
        <v>17</v>
      </c>
      <c r="AX85" t="b">
        <f t="shared" si="20"/>
        <v>0</v>
      </c>
      <c r="AY85" t="str">
        <f t="shared" si="21"/>
        <v>Monfils</v>
      </c>
      <c r="AZ85" t="b">
        <f t="shared" si="22"/>
        <v>0</v>
      </c>
      <c r="BA85" t="str">
        <f t="shared" si="23"/>
        <v>DohaSemifinals</v>
      </c>
    </row>
    <row r="86" spans="1:53" x14ac:dyDescent="0.25">
      <c r="A86">
        <v>3</v>
      </c>
      <c r="B86" s="8" t="s">
        <v>491</v>
      </c>
      <c r="C86" s="8" t="s">
        <v>723</v>
      </c>
      <c r="D86" s="1">
        <v>41643</v>
      </c>
      <c r="E86" t="s">
        <v>663</v>
      </c>
      <c r="F86" s="1" t="s">
        <v>307</v>
      </c>
      <c r="G86" s="1" t="s">
        <v>308</v>
      </c>
      <c r="H86" t="s">
        <v>348</v>
      </c>
      <c r="I86" s="9">
        <v>3</v>
      </c>
      <c r="J86" t="s">
        <v>750</v>
      </c>
      <c r="K86" t="s">
        <v>724</v>
      </c>
      <c r="L86">
        <v>1</v>
      </c>
      <c r="M86">
        <v>31</v>
      </c>
      <c r="N86">
        <v>13030</v>
      </c>
      <c r="O86">
        <v>1230</v>
      </c>
      <c r="P86">
        <v>6</v>
      </c>
      <c r="Q86">
        <v>1</v>
      </c>
      <c r="R86">
        <v>6</v>
      </c>
      <c r="S86">
        <v>7</v>
      </c>
      <c r="T86">
        <v>6</v>
      </c>
      <c r="U86">
        <v>2</v>
      </c>
      <c r="Z86">
        <v>2</v>
      </c>
      <c r="AA86">
        <v>1</v>
      </c>
      <c r="AB86" t="s">
        <v>312</v>
      </c>
      <c r="AC86">
        <v>1.4</v>
      </c>
      <c r="AD86">
        <v>3</v>
      </c>
      <c r="AE86">
        <v>1.42</v>
      </c>
      <c r="AF86">
        <v>2.8</v>
      </c>
      <c r="AG86">
        <v>1.4</v>
      </c>
      <c r="AH86">
        <v>3</v>
      </c>
      <c r="AI86">
        <v>1.41</v>
      </c>
      <c r="AJ86">
        <v>3.23</v>
      </c>
      <c r="AK86">
        <v>1.36</v>
      </c>
      <c r="AL86">
        <v>3</v>
      </c>
      <c r="AM86">
        <v>1.45</v>
      </c>
      <c r="AN86">
        <v>3.5</v>
      </c>
      <c r="AO86">
        <v>1.39</v>
      </c>
      <c r="AP86">
        <v>2.94</v>
      </c>
      <c r="AQ86" t="str">
        <f t="shared" si="13"/>
        <v>Nadal</v>
      </c>
      <c r="AR86" t="str">
        <f t="shared" si="14"/>
        <v>Monfils</v>
      </c>
      <c r="AS86" t="str">
        <f t="shared" si="15"/>
        <v>DohaNadalMonfils</v>
      </c>
      <c r="AT86" t="str">
        <f t="shared" si="16"/>
        <v>DohaMonfilsNadal</v>
      </c>
      <c r="AU86">
        <f t="shared" si="17"/>
        <v>1</v>
      </c>
      <c r="AV86">
        <f t="shared" si="18"/>
        <v>8</v>
      </c>
      <c r="AW86">
        <f t="shared" si="19"/>
        <v>28</v>
      </c>
      <c r="AX86" t="b">
        <f t="shared" si="20"/>
        <v>1</v>
      </c>
      <c r="AY86" t="str">
        <f t="shared" si="21"/>
        <v>Nadal</v>
      </c>
      <c r="AZ86" t="b">
        <f t="shared" si="22"/>
        <v>1</v>
      </c>
      <c r="BA86" t="str">
        <f t="shared" si="23"/>
        <v>DohaThe Final</v>
      </c>
    </row>
    <row r="87" spans="1:53" x14ac:dyDescent="0.25">
      <c r="A87">
        <v>4</v>
      </c>
      <c r="B87" s="8" t="s">
        <v>304</v>
      </c>
      <c r="C87" s="8" t="s">
        <v>756</v>
      </c>
      <c r="D87" s="1">
        <v>41645</v>
      </c>
      <c r="E87" t="s">
        <v>663</v>
      </c>
      <c r="F87" s="1" t="s">
        <v>307</v>
      </c>
      <c r="G87" s="1" t="s">
        <v>308</v>
      </c>
      <c r="H87" t="s">
        <v>309</v>
      </c>
      <c r="I87" s="9">
        <v>3</v>
      </c>
      <c r="J87" t="s">
        <v>725</v>
      </c>
      <c r="K87" t="s">
        <v>757</v>
      </c>
      <c r="L87">
        <v>68</v>
      </c>
      <c r="M87">
        <v>59</v>
      </c>
      <c r="N87">
        <v>703</v>
      </c>
      <c r="O87">
        <v>766</v>
      </c>
      <c r="P87">
        <v>6</v>
      </c>
      <c r="Q87">
        <v>1</v>
      </c>
      <c r="R87">
        <v>7</v>
      </c>
      <c r="S87">
        <v>6</v>
      </c>
      <c r="Z87">
        <v>2</v>
      </c>
      <c r="AA87">
        <v>0</v>
      </c>
      <c r="AB87" t="s">
        <v>312</v>
      </c>
      <c r="AC87">
        <v>1.2</v>
      </c>
      <c r="AD87">
        <v>4.33</v>
      </c>
      <c r="AE87">
        <v>1.25</v>
      </c>
      <c r="AF87">
        <v>3.75</v>
      </c>
      <c r="AG87">
        <v>1.25</v>
      </c>
      <c r="AH87">
        <v>3.75</v>
      </c>
      <c r="AI87">
        <v>1.22</v>
      </c>
      <c r="AJ87">
        <v>4.7300000000000004</v>
      </c>
      <c r="AK87">
        <v>1.22</v>
      </c>
      <c r="AL87">
        <v>4</v>
      </c>
      <c r="AM87">
        <v>1.26</v>
      </c>
      <c r="AN87">
        <v>5.0999999999999996</v>
      </c>
      <c r="AO87">
        <v>1.21</v>
      </c>
      <c r="AP87">
        <v>4.22</v>
      </c>
      <c r="AQ87" t="str">
        <f t="shared" si="13"/>
        <v>Giraldo</v>
      </c>
      <c r="AR87" t="str">
        <f t="shared" si="14"/>
        <v>Montanes</v>
      </c>
      <c r="AS87" t="str">
        <f t="shared" si="15"/>
        <v>AucklandGiraldoMontanes</v>
      </c>
      <c r="AT87" t="str">
        <f t="shared" si="16"/>
        <v>AucklandMontanesGiraldo</v>
      </c>
      <c r="AU87">
        <f t="shared" si="17"/>
        <v>2</v>
      </c>
      <c r="AV87">
        <f t="shared" si="18"/>
        <v>6</v>
      </c>
      <c r="AW87">
        <f t="shared" si="19"/>
        <v>20</v>
      </c>
      <c r="AX87" t="b">
        <f t="shared" si="20"/>
        <v>1</v>
      </c>
      <c r="AY87" t="str">
        <f t="shared" si="21"/>
        <v>Giraldo</v>
      </c>
      <c r="AZ87" t="b">
        <f t="shared" si="22"/>
        <v>0</v>
      </c>
      <c r="BA87" t="str">
        <f t="shared" si="23"/>
        <v>Auckland1st Round</v>
      </c>
    </row>
    <row r="88" spans="1:53" x14ac:dyDescent="0.25">
      <c r="A88">
        <v>4</v>
      </c>
      <c r="B88" s="8" t="s">
        <v>304</v>
      </c>
      <c r="C88" s="8" t="s">
        <v>756</v>
      </c>
      <c r="D88" s="1">
        <v>41645</v>
      </c>
      <c r="E88" t="s">
        <v>663</v>
      </c>
      <c r="F88" s="1" t="s">
        <v>307</v>
      </c>
      <c r="G88" s="1" t="s">
        <v>308</v>
      </c>
      <c r="H88" t="s">
        <v>309</v>
      </c>
      <c r="I88" s="9">
        <v>3</v>
      </c>
      <c r="J88" t="s">
        <v>758</v>
      </c>
      <c r="K88" t="s">
        <v>681</v>
      </c>
      <c r="L88">
        <v>100</v>
      </c>
      <c r="M88">
        <v>71</v>
      </c>
      <c r="N88">
        <v>545</v>
      </c>
      <c r="O88">
        <v>692</v>
      </c>
      <c r="P88">
        <v>6</v>
      </c>
      <c r="Q88">
        <v>3</v>
      </c>
      <c r="R88">
        <v>6</v>
      </c>
      <c r="S88">
        <v>4</v>
      </c>
      <c r="Z88">
        <v>2</v>
      </c>
      <c r="AA88">
        <v>0</v>
      </c>
      <c r="AB88" t="s">
        <v>312</v>
      </c>
      <c r="AC88">
        <v>2.2000000000000002</v>
      </c>
      <c r="AD88">
        <v>1.61</v>
      </c>
      <c r="AE88">
        <v>2.15</v>
      </c>
      <c r="AF88">
        <v>1.68</v>
      </c>
      <c r="AG88">
        <v>2.2000000000000002</v>
      </c>
      <c r="AH88">
        <v>1.62</v>
      </c>
      <c r="AI88">
        <v>2.2000000000000002</v>
      </c>
      <c r="AJ88">
        <v>1.74</v>
      </c>
      <c r="AK88">
        <v>2.25</v>
      </c>
      <c r="AL88">
        <v>1.62</v>
      </c>
      <c r="AM88">
        <v>2.35</v>
      </c>
      <c r="AN88">
        <v>1.77</v>
      </c>
      <c r="AO88">
        <v>2.1800000000000002</v>
      </c>
      <c r="AP88">
        <v>1.65</v>
      </c>
      <c r="AQ88" t="str">
        <f t="shared" si="13"/>
        <v>Sock</v>
      </c>
      <c r="AR88" t="str">
        <f t="shared" si="14"/>
        <v>Mannarino</v>
      </c>
      <c r="AS88" t="str">
        <f t="shared" si="15"/>
        <v>AucklandSockMannarino</v>
      </c>
      <c r="AT88" t="str">
        <f t="shared" si="16"/>
        <v>AucklandMannarinoSock</v>
      </c>
      <c r="AU88">
        <f t="shared" si="17"/>
        <v>2</v>
      </c>
      <c r="AV88">
        <f t="shared" si="18"/>
        <v>5</v>
      </c>
      <c r="AW88">
        <f t="shared" si="19"/>
        <v>19</v>
      </c>
      <c r="AX88" t="b">
        <f t="shared" si="20"/>
        <v>0</v>
      </c>
      <c r="AY88" t="str">
        <f t="shared" si="21"/>
        <v>Sock</v>
      </c>
      <c r="AZ88" t="b">
        <f t="shared" si="22"/>
        <v>0</v>
      </c>
      <c r="BA88" t="str">
        <f t="shared" si="23"/>
        <v>Auckland1st Round</v>
      </c>
    </row>
    <row r="89" spans="1:53" x14ac:dyDescent="0.25">
      <c r="A89">
        <v>4</v>
      </c>
      <c r="B89" s="8" t="s">
        <v>304</v>
      </c>
      <c r="C89" s="8" t="s">
        <v>756</v>
      </c>
      <c r="D89" s="1">
        <v>41645</v>
      </c>
      <c r="E89" t="s">
        <v>663</v>
      </c>
      <c r="F89" s="1" t="s">
        <v>307</v>
      </c>
      <c r="G89" s="1" t="s">
        <v>308</v>
      </c>
      <c r="H89" t="s">
        <v>309</v>
      </c>
      <c r="I89" s="9">
        <v>3</v>
      </c>
      <c r="J89" t="s">
        <v>759</v>
      </c>
      <c r="K89" t="s">
        <v>731</v>
      </c>
      <c r="L89">
        <v>66</v>
      </c>
      <c r="M89">
        <v>70</v>
      </c>
      <c r="N89">
        <v>710</v>
      </c>
      <c r="O89">
        <v>694</v>
      </c>
      <c r="P89">
        <v>6</v>
      </c>
      <c r="Q89">
        <v>0</v>
      </c>
      <c r="R89">
        <v>7</v>
      </c>
      <c r="S89">
        <v>6</v>
      </c>
      <c r="Z89">
        <v>2</v>
      </c>
      <c r="AA89">
        <v>0</v>
      </c>
      <c r="AB89" t="s">
        <v>312</v>
      </c>
      <c r="AC89">
        <v>1.33</v>
      </c>
      <c r="AD89">
        <v>3.25</v>
      </c>
      <c r="AE89">
        <v>1.3</v>
      </c>
      <c r="AF89">
        <v>3.4</v>
      </c>
      <c r="AG89">
        <v>1.3</v>
      </c>
      <c r="AH89">
        <v>3.4</v>
      </c>
      <c r="AI89">
        <v>1.4</v>
      </c>
      <c r="AJ89">
        <v>3.2</v>
      </c>
      <c r="AK89">
        <v>1.33</v>
      </c>
      <c r="AL89">
        <v>3.25</v>
      </c>
      <c r="AM89">
        <v>1.41</v>
      </c>
      <c r="AN89">
        <v>3.75</v>
      </c>
      <c r="AO89">
        <v>1.33</v>
      </c>
      <c r="AP89">
        <v>3.22</v>
      </c>
      <c r="AQ89" t="str">
        <f t="shared" si="13"/>
        <v>Zeballos</v>
      </c>
      <c r="AR89" t="str">
        <f t="shared" si="14"/>
        <v>Volandri</v>
      </c>
      <c r="AS89" t="str">
        <f t="shared" si="15"/>
        <v>AucklandZeballosVolandri</v>
      </c>
      <c r="AT89" t="str">
        <f t="shared" si="16"/>
        <v>AucklandVolandriZeballos</v>
      </c>
      <c r="AU89">
        <f t="shared" si="17"/>
        <v>2</v>
      </c>
      <c r="AV89">
        <f t="shared" si="18"/>
        <v>7</v>
      </c>
      <c r="AW89">
        <f t="shared" si="19"/>
        <v>19</v>
      </c>
      <c r="AX89" t="b">
        <f t="shared" si="20"/>
        <v>1</v>
      </c>
      <c r="AY89" t="str">
        <f t="shared" si="21"/>
        <v>Zeballos</v>
      </c>
      <c r="AZ89" t="b">
        <f t="shared" si="22"/>
        <v>0</v>
      </c>
      <c r="BA89" t="str">
        <f t="shared" si="23"/>
        <v>Auckland1st Round</v>
      </c>
    </row>
    <row r="90" spans="1:53" x14ac:dyDescent="0.25">
      <c r="A90">
        <v>4</v>
      </c>
      <c r="B90" s="8" t="s">
        <v>304</v>
      </c>
      <c r="C90" s="8" t="s">
        <v>756</v>
      </c>
      <c r="D90" s="1">
        <v>41645</v>
      </c>
      <c r="E90" t="s">
        <v>663</v>
      </c>
      <c r="F90" s="1" t="s">
        <v>307</v>
      </c>
      <c r="G90" s="1" t="s">
        <v>308</v>
      </c>
      <c r="H90" t="s">
        <v>309</v>
      </c>
      <c r="I90" s="9">
        <v>3</v>
      </c>
      <c r="J90" t="s">
        <v>760</v>
      </c>
      <c r="K90" t="s">
        <v>761</v>
      </c>
      <c r="L90">
        <v>96</v>
      </c>
      <c r="M90">
        <v>54</v>
      </c>
      <c r="N90">
        <v>563</v>
      </c>
      <c r="O90">
        <v>826</v>
      </c>
      <c r="P90">
        <v>7</v>
      </c>
      <c r="Q90">
        <v>5</v>
      </c>
      <c r="R90">
        <v>6</v>
      </c>
      <c r="S90">
        <v>2</v>
      </c>
      <c r="Z90">
        <v>2</v>
      </c>
      <c r="AA90">
        <v>0</v>
      </c>
      <c r="AB90" t="s">
        <v>312</v>
      </c>
      <c r="AC90">
        <v>1.33</v>
      </c>
      <c r="AD90">
        <v>3.25</v>
      </c>
      <c r="AE90">
        <v>1.35</v>
      </c>
      <c r="AF90">
        <v>3.1</v>
      </c>
      <c r="AG90">
        <v>1.36</v>
      </c>
      <c r="AH90">
        <v>3</v>
      </c>
      <c r="AI90">
        <v>1.38</v>
      </c>
      <c r="AJ90">
        <v>3.31</v>
      </c>
      <c r="AK90">
        <v>1.36</v>
      </c>
      <c r="AL90">
        <v>3</v>
      </c>
      <c r="AM90">
        <v>1.45</v>
      </c>
      <c r="AN90">
        <v>3.35</v>
      </c>
      <c r="AO90">
        <v>1.36</v>
      </c>
      <c r="AP90">
        <v>3.05</v>
      </c>
      <c r="AQ90" t="str">
        <f t="shared" si="13"/>
        <v>Young</v>
      </c>
      <c r="AR90" t="str">
        <f t="shared" si="14"/>
        <v>Delbonis</v>
      </c>
      <c r="AS90" t="str">
        <f t="shared" si="15"/>
        <v>AucklandYoungDelbonis</v>
      </c>
      <c r="AT90" t="str">
        <f t="shared" si="16"/>
        <v>AucklandDelbonisYoung</v>
      </c>
      <c r="AU90">
        <f t="shared" si="17"/>
        <v>2</v>
      </c>
      <c r="AV90">
        <f t="shared" si="18"/>
        <v>6</v>
      </c>
      <c r="AW90">
        <f t="shared" si="19"/>
        <v>20</v>
      </c>
      <c r="AX90" t="b">
        <f t="shared" si="20"/>
        <v>0</v>
      </c>
      <c r="AY90" t="str">
        <f t="shared" si="21"/>
        <v>Young</v>
      </c>
      <c r="AZ90" t="b">
        <f t="shared" si="22"/>
        <v>0</v>
      </c>
      <c r="BA90" t="str">
        <f t="shared" si="23"/>
        <v>Auckland1st Round</v>
      </c>
    </row>
    <row r="91" spans="1:53" x14ac:dyDescent="0.25">
      <c r="A91">
        <v>4</v>
      </c>
      <c r="B91" s="8" t="s">
        <v>304</v>
      </c>
      <c r="C91" s="8" t="s">
        <v>756</v>
      </c>
      <c r="D91" s="1">
        <v>41645</v>
      </c>
      <c r="E91" t="s">
        <v>663</v>
      </c>
      <c r="F91" s="1" t="s">
        <v>307</v>
      </c>
      <c r="G91" s="1" t="s">
        <v>308</v>
      </c>
      <c r="H91" t="s">
        <v>309</v>
      </c>
      <c r="I91" s="9">
        <v>3</v>
      </c>
      <c r="J91" t="s">
        <v>699</v>
      </c>
      <c r="K91" t="s">
        <v>762</v>
      </c>
      <c r="L91">
        <v>90</v>
      </c>
      <c r="M91">
        <v>288</v>
      </c>
      <c r="N91">
        <v>595</v>
      </c>
      <c r="O91">
        <v>155</v>
      </c>
      <c r="P91">
        <v>6</v>
      </c>
      <c r="Q91">
        <v>3</v>
      </c>
      <c r="R91">
        <v>6</v>
      </c>
      <c r="S91">
        <v>1</v>
      </c>
      <c r="Z91">
        <v>2</v>
      </c>
      <c r="AA91">
        <v>0</v>
      </c>
      <c r="AB91" t="s">
        <v>312</v>
      </c>
      <c r="AC91">
        <v>1.1200000000000001</v>
      </c>
      <c r="AD91">
        <v>6</v>
      </c>
      <c r="AE91">
        <v>1.1599999999999999</v>
      </c>
      <c r="AF91">
        <v>5</v>
      </c>
      <c r="AG91">
        <v>1.1399999999999999</v>
      </c>
      <c r="AH91">
        <v>5</v>
      </c>
      <c r="AI91">
        <v>1.1499999999999999</v>
      </c>
      <c r="AJ91">
        <v>6.16</v>
      </c>
      <c r="AK91">
        <v>1.1299999999999999</v>
      </c>
      <c r="AL91">
        <v>6</v>
      </c>
      <c r="AM91">
        <v>1.17</v>
      </c>
      <c r="AN91">
        <v>7.5</v>
      </c>
      <c r="AO91">
        <v>1.1399999999999999</v>
      </c>
      <c r="AP91">
        <v>5.55</v>
      </c>
      <c r="AQ91" t="str">
        <f t="shared" si="13"/>
        <v>Lacko</v>
      </c>
      <c r="AR91" t="str">
        <f t="shared" si="14"/>
        <v>Statham</v>
      </c>
      <c r="AS91" t="str">
        <f t="shared" si="15"/>
        <v>AucklandLackoStatham</v>
      </c>
      <c r="AT91" t="str">
        <f t="shared" si="16"/>
        <v>AucklandStathamLacko</v>
      </c>
      <c r="AU91">
        <f t="shared" si="17"/>
        <v>2</v>
      </c>
      <c r="AV91">
        <f t="shared" si="18"/>
        <v>8</v>
      </c>
      <c r="AW91">
        <f t="shared" si="19"/>
        <v>16</v>
      </c>
      <c r="AX91" t="b">
        <f t="shared" si="20"/>
        <v>0</v>
      </c>
      <c r="AY91" t="str">
        <f t="shared" si="21"/>
        <v>Lacko</v>
      </c>
      <c r="AZ91" t="b">
        <f t="shared" si="22"/>
        <v>0</v>
      </c>
      <c r="BA91" t="str">
        <f t="shared" si="23"/>
        <v>Auckland1st Round</v>
      </c>
    </row>
    <row r="92" spans="1:53" x14ac:dyDescent="0.25">
      <c r="A92">
        <v>4</v>
      </c>
      <c r="B92" s="8" t="s">
        <v>304</v>
      </c>
      <c r="C92" s="8" t="s">
        <v>756</v>
      </c>
      <c r="D92" s="1">
        <v>41646</v>
      </c>
      <c r="E92" t="s">
        <v>663</v>
      </c>
      <c r="F92" s="1" t="s">
        <v>307</v>
      </c>
      <c r="G92" s="1" t="s">
        <v>308</v>
      </c>
      <c r="H92" t="s">
        <v>309</v>
      </c>
      <c r="I92" s="9">
        <v>3</v>
      </c>
      <c r="J92" t="s">
        <v>716</v>
      </c>
      <c r="K92" t="s">
        <v>673</v>
      </c>
      <c r="L92">
        <v>58</v>
      </c>
      <c r="M92">
        <v>44</v>
      </c>
      <c r="N92">
        <v>776</v>
      </c>
      <c r="O92">
        <v>977</v>
      </c>
      <c r="P92">
        <v>4</v>
      </c>
      <c r="Q92">
        <v>6</v>
      </c>
      <c r="R92">
        <v>7</v>
      </c>
      <c r="S92">
        <v>5</v>
      </c>
      <c r="T92">
        <v>7</v>
      </c>
      <c r="U92">
        <v>6</v>
      </c>
      <c r="Z92">
        <v>2</v>
      </c>
      <c r="AA92">
        <v>1</v>
      </c>
      <c r="AB92" t="s">
        <v>312</v>
      </c>
      <c r="AC92">
        <v>2</v>
      </c>
      <c r="AD92">
        <v>1.72</v>
      </c>
      <c r="AE92">
        <v>2.0499999999999998</v>
      </c>
      <c r="AF92">
        <v>1.75</v>
      </c>
      <c r="AG92">
        <v>2.1</v>
      </c>
      <c r="AH92">
        <v>1.67</v>
      </c>
      <c r="AI92">
        <v>2.19</v>
      </c>
      <c r="AJ92">
        <v>1.75</v>
      </c>
      <c r="AK92">
        <v>2.1</v>
      </c>
      <c r="AL92">
        <v>1.73</v>
      </c>
      <c r="AM92">
        <v>2.2000000000000002</v>
      </c>
      <c r="AN92">
        <v>1.87</v>
      </c>
      <c r="AO92">
        <v>2.0299999999999998</v>
      </c>
      <c r="AP92">
        <v>1.75</v>
      </c>
      <c r="AQ92" t="str">
        <f t="shared" si="13"/>
        <v>Garcia-Lopez</v>
      </c>
      <c r="AR92" t="str">
        <f t="shared" si="14"/>
        <v>Haase</v>
      </c>
      <c r="AS92" t="str">
        <f t="shared" si="15"/>
        <v>AucklandGarcia-LopezHaase</v>
      </c>
      <c r="AT92" t="str">
        <f t="shared" si="16"/>
        <v>AucklandHaaseGarcia-Lopez</v>
      </c>
      <c r="AU92">
        <f t="shared" si="17"/>
        <v>1</v>
      </c>
      <c r="AV92">
        <f t="shared" si="18"/>
        <v>1</v>
      </c>
      <c r="AW92">
        <f t="shared" si="19"/>
        <v>35</v>
      </c>
      <c r="AX92" t="b">
        <f t="shared" si="20"/>
        <v>1</v>
      </c>
      <c r="AY92" t="str">
        <f t="shared" si="21"/>
        <v>Haase</v>
      </c>
      <c r="AZ92" t="b">
        <f t="shared" si="22"/>
        <v>1</v>
      </c>
      <c r="BA92" t="str">
        <f t="shared" si="23"/>
        <v>Auckland1st Round</v>
      </c>
    </row>
    <row r="93" spans="1:53" x14ac:dyDescent="0.25">
      <c r="A93">
        <v>4</v>
      </c>
      <c r="B93" t="s">
        <v>304</v>
      </c>
      <c r="C93" s="8" t="s">
        <v>756</v>
      </c>
      <c r="D93" s="1">
        <v>41646</v>
      </c>
      <c r="E93" t="s">
        <v>663</v>
      </c>
      <c r="F93" s="1" t="s">
        <v>307</v>
      </c>
      <c r="G93" s="1" t="s">
        <v>308</v>
      </c>
      <c r="H93" t="s">
        <v>309</v>
      </c>
      <c r="I93" s="9">
        <v>3</v>
      </c>
      <c r="J93" t="s">
        <v>709</v>
      </c>
      <c r="K93" t="s">
        <v>727</v>
      </c>
      <c r="L93">
        <v>73</v>
      </c>
      <c r="M93">
        <v>80</v>
      </c>
      <c r="N93">
        <v>680</v>
      </c>
      <c r="O93">
        <v>650</v>
      </c>
      <c r="P93">
        <v>6</v>
      </c>
      <c r="Q93">
        <v>1</v>
      </c>
      <c r="R93">
        <v>3</v>
      </c>
      <c r="S93">
        <v>6</v>
      </c>
      <c r="T93">
        <v>6</v>
      </c>
      <c r="U93">
        <v>4</v>
      </c>
      <c r="Z93">
        <v>2</v>
      </c>
      <c r="AA93">
        <v>1</v>
      </c>
      <c r="AB93" t="s">
        <v>312</v>
      </c>
      <c r="AC93">
        <v>1.4</v>
      </c>
      <c r="AD93">
        <v>2.75</v>
      </c>
      <c r="AE93">
        <v>1.4</v>
      </c>
      <c r="AF93">
        <v>2.9</v>
      </c>
      <c r="AG93">
        <v>1.44</v>
      </c>
      <c r="AH93">
        <v>2.62</v>
      </c>
      <c r="AI93">
        <v>1.45</v>
      </c>
      <c r="AJ93">
        <v>2.93</v>
      </c>
      <c r="AK93">
        <v>1.44</v>
      </c>
      <c r="AL93">
        <v>2.75</v>
      </c>
      <c r="AM93">
        <v>1.45</v>
      </c>
      <c r="AN93">
        <v>3.07</v>
      </c>
      <c r="AO93">
        <v>1.41</v>
      </c>
      <c r="AP93">
        <v>2.82</v>
      </c>
      <c r="AQ93" t="str">
        <f t="shared" si="13"/>
        <v>Bautista</v>
      </c>
      <c r="AR93" t="str">
        <f t="shared" si="14"/>
        <v>Gimeno-Traver</v>
      </c>
      <c r="AS93" t="str">
        <f t="shared" si="15"/>
        <v>AucklandBautistaGimeno-Traver</v>
      </c>
      <c r="AT93" t="str">
        <f t="shared" si="16"/>
        <v>AucklandGimeno-TraverBautista</v>
      </c>
      <c r="AU93">
        <f t="shared" si="17"/>
        <v>1</v>
      </c>
      <c r="AV93">
        <f t="shared" si="18"/>
        <v>4</v>
      </c>
      <c r="AW93">
        <f t="shared" si="19"/>
        <v>26</v>
      </c>
      <c r="AX93" t="b">
        <f t="shared" si="20"/>
        <v>0</v>
      </c>
      <c r="AY93" t="str">
        <f t="shared" si="21"/>
        <v>Bautista</v>
      </c>
      <c r="AZ93" t="b">
        <f t="shared" si="22"/>
        <v>1</v>
      </c>
      <c r="BA93" t="str">
        <f t="shared" si="23"/>
        <v>Auckland1st Round</v>
      </c>
    </row>
    <row r="94" spans="1:53" x14ac:dyDescent="0.25">
      <c r="A94">
        <v>4</v>
      </c>
      <c r="B94" t="s">
        <v>304</v>
      </c>
      <c r="C94" s="8" t="s">
        <v>756</v>
      </c>
      <c r="D94" s="1">
        <v>41646</v>
      </c>
      <c r="E94" t="s">
        <v>663</v>
      </c>
      <c r="F94" s="1" t="s">
        <v>307</v>
      </c>
      <c r="G94" s="1" t="s">
        <v>308</v>
      </c>
      <c r="H94" t="s">
        <v>309</v>
      </c>
      <c r="I94" s="9">
        <v>3</v>
      </c>
      <c r="J94" t="s">
        <v>752</v>
      </c>
      <c r="K94" t="s">
        <v>707</v>
      </c>
      <c r="L94">
        <v>22</v>
      </c>
      <c r="M94">
        <v>61</v>
      </c>
      <c r="N94">
        <v>1525</v>
      </c>
      <c r="O94">
        <v>739</v>
      </c>
      <c r="P94">
        <v>6</v>
      </c>
      <c r="Q94">
        <v>2</v>
      </c>
      <c r="R94">
        <v>3</v>
      </c>
      <c r="S94">
        <v>6</v>
      </c>
      <c r="T94">
        <v>7</v>
      </c>
      <c r="U94">
        <v>5</v>
      </c>
      <c r="Z94">
        <v>2</v>
      </c>
      <c r="AA94">
        <v>1</v>
      </c>
      <c r="AB94" t="s">
        <v>312</v>
      </c>
      <c r="AC94">
        <v>1.1399999999999999</v>
      </c>
      <c r="AD94">
        <v>5.5</v>
      </c>
      <c r="AE94">
        <v>1.18</v>
      </c>
      <c r="AF94">
        <v>4.5</v>
      </c>
      <c r="AG94">
        <v>1.17</v>
      </c>
      <c r="AH94">
        <v>4.5</v>
      </c>
      <c r="AI94">
        <v>1.22</v>
      </c>
      <c r="AJ94">
        <v>4.8099999999999996</v>
      </c>
      <c r="AK94">
        <v>1.17</v>
      </c>
      <c r="AL94">
        <v>5</v>
      </c>
      <c r="AM94">
        <v>1.22</v>
      </c>
      <c r="AN94">
        <v>6</v>
      </c>
      <c r="AO94">
        <v>1.18</v>
      </c>
      <c r="AP94">
        <v>4.71</v>
      </c>
      <c r="AQ94" t="str">
        <f t="shared" si="13"/>
        <v>Kohlschreiber</v>
      </c>
      <c r="AR94" t="str">
        <f t="shared" si="14"/>
        <v>Carreno-Busta</v>
      </c>
      <c r="AS94" t="str">
        <f t="shared" si="15"/>
        <v>AucklandKohlschreiberCarreno-Busta</v>
      </c>
      <c r="AT94" t="str">
        <f t="shared" si="16"/>
        <v>AucklandCarreno-BustaKohlschreiber</v>
      </c>
      <c r="AU94">
        <f t="shared" si="17"/>
        <v>1</v>
      </c>
      <c r="AV94">
        <f t="shared" si="18"/>
        <v>3</v>
      </c>
      <c r="AW94">
        <f t="shared" si="19"/>
        <v>29</v>
      </c>
      <c r="AX94" t="b">
        <f t="shared" si="20"/>
        <v>0</v>
      </c>
      <c r="AY94" t="str">
        <f t="shared" si="21"/>
        <v>Kohlschreiber</v>
      </c>
      <c r="AZ94" t="b">
        <f t="shared" si="22"/>
        <v>1</v>
      </c>
      <c r="BA94" t="str">
        <f t="shared" si="23"/>
        <v>Auckland1st Round</v>
      </c>
    </row>
    <row r="95" spans="1:53" x14ac:dyDescent="0.25">
      <c r="A95">
        <v>4</v>
      </c>
      <c r="B95" t="s">
        <v>304</v>
      </c>
      <c r="C95" s="8" t="s">
        <v>756</v>
      </c>
      <c r="D95" s="1">
        <v>41646</v>
      </c>
      <c r="E95" t="s">
        <v>663</v>
      </c>
      <c r="F95" s="1" t="s">
        <v>307</v>
      </c>
      <c r="G95" s="1" t="s">
        <v>308</v>
      </c>
      <c r="H95" t="s">
        <v>309</v>
      </c>
      <c r="I95" s="9">
        <v>3</v>
      </c>
      <c r="J95" t="s">
        <v>694</v>
      </c>
      <c r="K95" t="s">
        <v>675</v>
      </c>
      <c r="L95">
        <v>62</v>
      </c>
      <c r="M95">
        <v>69</v>
      </c>
      <c r="N95">
        <v>730</v>
      </c>
      <c r="O95">
        <v>697</v>
      </c>
      <c r="P95">
        <v>7</v>
      </c>
      <c r="Q95">
        <v>5</v>
      </c>
      <c r="R95">
        <v>7</v>
      </c>
      <c r="S95">
        <v>6</v>
      </c>
      <c r="Z95">
        <v>2</v>
      </c>
      <c r="AA95">
        <v>0</v>
      </c>
      <c r="AB95" t="s">
        <v>312</v>
      </c>
      <c r="AC95">
        <v>3</v>
      </c>
      <c r="AD95">
        <v>1.36</v>
      </c>
      <c r="AE95">
        <v>2.8</v>
      </c>
      <c r="AF95">
        <v>1.42</v>
      </c>
      <c r="AG95">
        <v>2.62</v>
      </c>
      <c r="AH95">
        <v>1.44</v>
      </c>
      <c r="AI95">
        <v>2.76</v>
      </c>
      <c r="AJ95">
        <v>1.5</v>
      </c>
      <c r="AK95">
        <v>2.88</v>
      </c>
      <c r="AL95">
        <v>1.4</v>
      </c>
      <c r="AM95">
        <v>3.05</v>
      </c>
      <c r="AN95">
        <v>1.55</v>
      </c>
      <c r="AO95">
        <v>2.77</v>
      </c>
      <c r="AP95">
        <v>1.43</v>
      </c>
      <c r="AQ95" t="str">
        <f t="shared" si="13"/>
        <v>Lu</v>
      </c>
      <c r="AR95" t="str">
        <f t="shared" si="14"/>
        <v>Sijsling</v>
      </c>
      <c r="AS95" t="str">
        <f t="shared" si="15"/>
        <v>AucklandLuSijsling</v>
      </c>
      <c r="AT95" t="str">
        <f t="shared" si="16"/>
        <v>AucklandSijslingLu</v>
      </c>
      <c r="AU95">
        <f t="shared" si="17"/>
        <v>2</v>
      </c>
      <c r="AV95">
        <f t="shared" si="18"/>
        <v>3</v>
      </c>
      <c r="AW95">
        <f t="shared" si="19"/>
        <v>25</v>
      </c>
      <c r="AX95" t="b">
        <f t="shared" si="20"/>
        <v>1</v>
      </c>
      <c r="AY95" t="str">
        <f t="shared" si="21"/>
        <v>Lu</v>
      </c>
      <c r="AZ95" t="b">
        <f t="shared" si="22"/>
        <v>0</v>
      </c>
      <c r="BA95" t="str">
        <f t="shared" si="23"/>
        <v>Auckland1st Round</v>
      </c>
    </row>
    <row r="96" spans="1:53" x14ac:dyDescent="0.25">
      <c r="A96">
        <v>4</v>
      </c>
      <c r="B96" t="s">
        <v>304</v>
      </c>
      <c r="C96" s="8" t="s">
        <v>756</v>
      </c>
      <c r="D96" s="1">
        <v>41646</v>
      </c>
      <c r="E96" t="s">
        <v>663</v>
      </c>
      <c r="F96" s="1" t="s">
        <v>307</v>
      </c>
      <c r="G96" s="1" t="s">
        <v>308</v>
      </c>
      <c r="H96" t="s">
        <v>309</v>
      </c>
      <c r="I96" s="9">
        <v>3</v>
      </c>
      <c r="J96" t="s">
        <v>721</v>
      </c>
      <c r="K96" t="s">
        <v>747</v>
      </c>
      <c r="L96">
        <v>28</v>
      </c>
      <c r="M96">
        <v>63</v>
      </c>
      <c r="N96">
        <v>1300</v>
      </c>
      <c r="O96">
        <v>730</v>
      </c>
      <c r="P96">
        <v>6</v>
      </c>
      <c r="Q96">
        <v>4</v>
      </c>
      <c r="R96">
        <v>6</v>
      </c>
      <c r="S96">
        <v>2</v>
      </c>
      <c r="Z96">
        <v>2</v>
      </c>
      <c r="AA96">
        <v>0</v>
      </c>
      <c r="AB96" t="s">
        <v>312</v>
      </c>
      <c r="AC96">
        <v>1.5</v>
      </c>
      <c r="AD96">
        <v>2.5</v>
      </c>
      <c r="AE96">
        <v>1.52</v>
      </c>
      <c r="AF96">
        <v>2.4500000000000002</v>
      </c>
      <c r="AG96">
        <v>1.5</v>
      </c>
      <c r="AH96">
        <v>2.5</v>
      </c>
      <c r="AI96">
        <v>1.5</v>
      </c>
      <c r="AJ96">
        <v>2.78</v>
      </c>
      <c r="AK96">
        <v>1.53</v>
      </c>
      <c r="AL96">
        <v>2.5</v>
      </c>
      <c r="AM96">
        <v>1.57</v>
      </c>
      <c r="AN96">
        <v>2.78</v>
      </c>
      <c r="AO96">
        <v>1.52</v>
      </c>
      <c r="AP96">
        <v>2.5</v>
      </c>
      <c r="AQ96" t="str">
        <f t="shared" si="13"/>
        <v>Paire</v>
      </c>
      <c r="AR96" t="str">
        <f t="shared" si="14"/>
        <v>Przysiezny</v>
      </c>
      <c r="AS96" t="str">
        <f t="shared" si="15"/>
        <v>AucklandPairePrzysiezny</v>
      </c>
      <c r="AT96" t="str">
        <f t="shared" si="16"/>
        <v>AucklandPrzysieznyPaire</v>
      </c>
      <c r="AU96">
        <f t="shared" si="17"/>
        <v>2</v>
      </c>
      <c r="AV96">
        <f t="shared" si="18"/>
        <v>6</v>
      </c>
      <c r="AW96">
        <f t="shared" si="19"/>
        <v>18</v>
      </c>
      <c r="AX96" t="b">
        <f t="shared" si="20"/>
        <v>0</v>
      </c>
      <c r="AY96" t="str">
        <f t="shared" si="21"/>
        <v>Paire</v>
      </c>
      <c r="AZ96" t="b">
        <f t="shared" si="22"/>
        <v>0</v>
      </c>
      <c r="BA96" t="str">
        <f t="shared" si="23"/>
        <v>Auckland1st Round</v>
      </c>
    </row>
    <row r="97" spans="1:53" x14ac:dyDescent="0.25">
      <c r="A97">
        <v>4</v>
      </c>
      <c r="B97" t="s">
        <v>304</v>
      </c>
      <c r="C97" s="8" t="s">
        <v>756</v>
      </c>
      <c r="D97" s="1">
        <v>41646</v>
      </c>
      <c r="E97" t="s">
        <v>663</v>
      </c>
      <c r="F97" s="1" t="s">
        <v>307</v>
      </c>
      <c r="G97" s="1" t="s">
        <v>308</v>
      </c>
      <c r="H97" t="s">
        <v>309</v>
      </c>
      <c r="I97" s="9">
        <v>3</v>
      </c>
      <c r="J97" t="s">
        <v>763</v>
      </c>
      <c r="K97" t="s">
        <v>742</v>
      </c>
      <c r="L97">
        <v>95</v>
      </c>
      <c r="M97">
        <v>57</v>
      </c>
      <c r="N97">
        <v>568</v>
      </c>
      <c r="O97">
        <v>779</v>
      </c>
      <c r="P97">
        <v>7</v>
      </c>
      <c r="Q97">
        <v>5</v>
      </c>
      <c r="R97">
        <v>4</v>
      </c>
      <c r="S97">
        <v>6</v>
      </c>
      <c r="T97">
        <v>6</v>
      </c>
      <c r="U97">
        <v>3</v>
      </c>
      <c r="Z97">
        <v>2</v>
      </c>
      <c r="AA97">
        <v>1</v>
      </c>
      <c r="AB97" t="s">
        <v>312</v>
      </c>
      <c r="AC97">
        <v>3</v>
      </c>
      <c r="AD97">
        <v>1.36</v>
      </c>
      <c r="AE97">
        <v>2.4500000000000002</v>
      </c>
      <c r="AF97">
        <v>1.52</v>
      </c>
      <c r="AG97">
        <v>2.5</v>
      </c>
      <c r="AH97">
        <v>1.5</v>
      </c>
      <c r="AI97">
        <v>2.5</v>
      </c>
      <c r="AJ97">
        <v>1.59</v>
      </c>
      <c r="AK97">
        <v>2.5</v>
      </c>
      <c r="AL97">
        <v>1.53</v>
      </c>
      <c r="AM97">
        <v>3</v>
      </c>
      <c r="AN97">
        <v>1.6</v>
      </c>
      <c r="AO97">
        <v>2.5299999999999998</v>
      </c>
      <c r="AP97">
        <v>1.51</v>
      </c>
      <c r="AQ97" t="str">
        <f t="shared" si="13"/>
        <v>Klahn</v>
      </c>
      <c r="AR97" t="str">
        <f t="shared" si="14"/>
        <v>Brands</v>
      </c>
      <c r="AS97" t="str">
        <f t="shared" si="15"/>
        <v>AucklandKlahnBrands</v>
      </c>
      <c r="AT97" t="str">
        <f t="shared" si="16"/>
        <v>AucklandBrandsKlahn</v>
      </c>
      <c r="AU97">
        <f t="shared" si="17"/>
        <v>1</v>
      </c>
      <c r="AV97">
        <f t="shared" si="18"/>
        <v>3</v>
      </c>
      <c r="AW97">
        <f t="shared" si="19"/>
        <v>31</v>
      </c>
      <c r="AX97" t="b">
        <f t="shared" si="20"/>
        <v>0</v>
      </c>
      <c r="AY97" t="str">
        <f t="shared" si="21"/>
        <v>Klahn</v>
      </c>
      <c r="AZ97" t="b">
        <f t="shared" si="22"/>
        <v>1</v>
      </c>
      <c r="BA97" t="str">
        <f t="shared" si="23"/>
        <v>Auckland1st Round</v>
      </c>
    </row>
    <row r="98" spans="1:53" x14ac:dyDescent="0.25">
      <c r="A98">
        <v>4</v>
      </c>
      <c r="B98" t="s">
        <v>304</v>
      </c>
      <c r="C98" s="8" t="s">
        <v>756</v>
      </c>
      <c r="D98" s="1">
        <v>41646</v>
      </c>
      <c r="E98" t="s">
        <v>663</v>
      </c>
      <c r="F98" s="1" t="s">
        <v>307</v>
      </c>
      <c r="G98" s="1" t="s">
        <v>308</v>
      </c>
      <c r="H98" t="s">
        <v>309</v>
      </c>
      <c r="I98" s="9">
        <v>3</v>
      </c>
      <c r="J98" t="s">
        <v>764</v>
      </c>
      <c r="K98" t="s">
        <v>765</v>
      </c>
      <c r="L98">
        <v>160</v>
      </c>
      <c r="M98">
        <v>109</v>
      </c>
      <c r="N98">
        <v>327</v>
      </c>
      <c r="O98">
        <v>515</v>
      </c>
      <c r="P98">
        <v>7</v>
      </c>
      <c r="Q98">
        <v>5</v>
      </c>
      <c r="R98">
        <v>6</v>
      </c>
      <c r="S98">
        <v>7</v>
      </c>
      <c r="T98">
        <v>6</v>
      </c>
      <c r="U98">
        <v>4</v>
      </c>
      <c r="Z98">
        <v>2</v>
      </c>
      <c r="AA98">
        <v>1</v>
      </c>
      <c r="AB98" t="s">
        <v>312</v>
      </c>
      <c r="AC98">
        <v>3</v>
      </c>
      <c r="AD98">
        <v>1.36</v>
      </c>
      <c r="AE98">
        <v>2.8</v>
      </c>
      <c r="AF98">
        <v>1.42</v>
      </c>
      <c r="AG98">
        <v>2.75</v>
      </c>
      <c r="AH98">
        <v>1.4</v>
      </c>
      <c r="AI98">
        <v>3.01</v>
      </c>
      <c r="AJ98">
        <v>1.43</v>
      </c>
      <c r="AK98">
        <v>2.75</v>
      </c>
      <c r="AL98">
        <v>1.44</v>
      </c>
      <c r="AM98">
        <v>3.45</v>
      </c>
      <c r="AN98">
        <v>1.48</v>
      </c>
      <c r="AO98">
        <v>2.83</v>
      </c>
      <c r="AP98">
        <v>1.41</v>
      </c>
      <c r="AQ98" t="str">
        <f t="shared" si="13"/>
        <v>Johnson</v>
      </c>
      <c r="AR98" t="str">
        <f t="shared" si="14"/>
        <v>Baghdatis</v>
      </c>
      <c r="AS98" t="str">
        <f t="shared" si="15"/>
        <v>AucklandJohnsonBaghdatis</v>
      </c>
      <c r="AT98" t="str">
        <f t="shared" si="16"/>
        <v>AucklandBaghdatisJohnson</v>
      </c>
      <c r="AU98">
        <f t="shared" si="17"/>
        <v>1</v>
      </c>
      <c r="AV98">
        <f t="shared" si="18"/>
        <v>3</v>
      </c>
      <c r="AW98">
        <f t="shared" si="19"/>
        <v>35</v>
      </c>
      <c r="AX98" t="b">
        <f t="shared" si="20"/>
        <v>1</v>
      </c>
      <c r="AY98" t="str">
        <f t="shared" si="21"/>
        <v>Johnson</v>
      </c>
      <c r="AZ98" t="b">
        <f t="shared" si="22"/>
        <v>1</v>
      </c>
      <c r="BA98" t="str">
        <f t="shared" si="23"/>
        <v>Auckland1st Round</v>
      </c>
    </row>
    <row r="99" spans="1:53" x14ac:dyDescent="0.25">
      <c r="A99">
        <v>4</v>
      </c>
      <c r="B99" t="s">
        <v>304</v>
      </c>
      <c r="C99" s="8" t="s">
        <v>756</v>
      </c>
      <c r="D99" s="1">
        <v>41646</v>
      </c>
      <c r="E99" t="s">
        <v>663</v>
      </c>
      <c r="F99" s="1" t="s">
        <v>307</v>
      </c>
      <c r="G99" s="1" t="s">
        <v>308</v>
      </c>
      <c r="H99" t="s">
        <v>344</v>
      </c>
      <c r="I99" s="9">
        <v>3</v>
      </c>
      <c r="J99" t="s">
        <v>758</v>
      </c>
      <c r="K99" t="s">
        <v>766</v>
      </c>
      <c r="L99">
        <v>100</v>
      </c>
      <c r="M99">
        <v>12</v>
      </c>
      <c r="N99">
        <v>545</v>
      </c>
      <c r="O99">
        <v>2435</v>
      </c>
      <c r="P99">
        <v>6</v>
      </c>
      <c r="Q99">
        <v>4</v>
      </c>
      <c r="R99">
        <v>6</v>
      </c>
      <c r="S99">
        <v>4</v>
      </c>
      <c r="Z99">
        <v>2</v>
      </c>
      <c r="AA99">
        <v>0</v>
      </c>
      <c r="AB99" t="s">
        <v>312</v>
      </c>
      <c r="AC99">
        <v>3.4</v>
      </c>
      <c r="AD99">
        <v>1.3</v>
      </c>
      <c r="AE99">
        <v>3.1</v>
      </c>
      <c r="AF99">
        <v>1.35</v>
      </c>
      <c r="AG99">
        <v>3</v>
      </c>
      <c r="AH99">
        <v>1.36</v>
      </c>
      <c r="AI99">
        <v>3.39</v>
      </c>
      <c r="AJ99">
        <v>1.37</v>
      </c>
      <c r="AK99">
        <v>3.5</v>
      </c>
      <c r="AL99">
        <v>1.29</v>
      </c>
      <c r="AM99">
        <v>4.1500000000000004</v>
      </c>
      <c r="AN99">
        <v>1.38</v>
      </c>
      <c r="AO99">
        <v>3.24</v>
      </c>
      <c r="AP99">
        <v>1.33</v>
      </c>
      <c r="AQ99" t="str">
        <f t="shared" si="13"/>
        <v>Sock</v>
      </c>
      <c r="AR99" t="str">
        <f t="shared" si="14"/>
        <v>Haas</v>
      </c>
      <c r="AS99" t="str">
        <f t="shared" si="15"/>
        <v>AucklandSockHaas</v>
      </c>
      <c r="AT99" t="str">
        <f t="shared" si="16"/>
        <v>AucklandHaasSock</v>
      </c>
      <c r="AU99">
        <f t="shared" si="17"/>
        <v>2</v>
      </c>
      <c r="AV99">
        <f t="shared" si="18"/>
        <v>4</v>
      </c>
      <c r="AW99">
        <f t="shared" si="19"/>
        <v>20</v>
      </c>
      <c r="AX99" t="b">
        <f t="shared" si="20"/>
        <v>0</v>
      </c>
      <c r="AY99" t="str">
        <f t="shared" si="21"/>
        <v>Sock</v>
      </c>
      <c r="AZ99" t="b">
        <f t="shared" si="22"/>
        <v>0</v>
      </c>
      <c r="BA99" t="str">
        <f t="shared" si="23"/>
        <v>Auckland2nd Round</v>
      </c>
    </row>
    <row r="100" spans="1:53" x14ac:dyDescent="0.25">
      <c r="A100">
        <v>4</v>
      </c>
      <c r="B100" t="s">
        <v>304</v>
      </c>
      <c r="C100" s="8" t="s">
        <v>756</v>
      </c>
      <c r="D100" s="1">
        <v>41646</v>
      </c>
      <c r="E100" t="s">
        <v>663</v>
      </c>
      <c r="F100" s="1" t="s">
        <v>307</v>
      </c>
      <c r="G100" s="1" t="s">
        <v>308</v>
      </c>
      <c r="H100" t="s">
        <v>344</v>
      </c>
      <c r="I100" s="9">
        <v>3</v>
      </c>
      <c r="J100" t="s">
        <v>752</v>
      </c>
      <c r="K100" t="s">
        <v>759</v>
      </c>
      <c r="L100">
        <v>22</v>
      </c>
      <c r="M100">
        <v>66</v>
      </c>
      <c r="N100">
        <v>1525</v>
      </c>
      <c r="O100">
        <v>710</v>
      </c>
      <c r="P100">
        <v>6</v>
      </c>
      <c r="Q100">
        <v>4</v>
      </c>
      <c r="R100">
        <v>6</v>
      </c>
      <c r="S100">
        <v>2</v>
      </c>
      <c r="Z100">
        <v>2</v>
      </c>
      <c r="AA100">
        <v>0</v>
      </c>
      <c r="AB100" t="s">
        <v>312</v>
      </c>
      <c r="AC100">
        <v>1.1399999999999999</v>
      </c>
      <c r="AD100">
        <v>5</v>
      </c>
      <c r="AE100">
        <v>1.2</v>
      </c>
      <c r="AF100">
        <v>4.3</v>
      </c>
      <c r="AG100">
        <v>1.2</v>
      </c>
      <c r="AH100">
        <v>4.33</v>
      </c>
      <c r="AI100">
        <v>1.18</v>
      </c>
      <c r="AJ100">
        <v>5.61</v>
      </c>
      <c r="AK100">
        <v>1.22</v>
      </c>
      <c r="AL100">
        <v>4</v>
      </c>
      <c r="AM100">
        <v>1.25</v>
      </c>
      <c r="AN100">
        <v>5.61</v>
      </c>
      <c r="AO100">
        <v>1.19</v>
      </c>
      <c r="AP100">
        <v>4.5599999999999996</v>
      </c>
      <c r="AQ100" t="str">
        <f t="shared" si="13"/>
        <v>Kohlschreiber</v>
      </c>
      <c r="AR100" t="str">
        <f t="shared" si="14"/>
        <v>Zeballos</v>
      </c>
      <c r="AS100" t="str">
        <f t="shared" si="15"/>
        <v>AucklandKohlschreiberZeballos</v>
      </c>
      <c r="AT100" t="str">
        <f t="shared" si="16"/>
        <v>AucklandZeballosKohlschreiber</v>
      </c>
      <c r="AU100">
        <f t="shared" si="17"/>
        <v>2</v>
      </c>
      <c r="AV100">
        <f t="shared" si="18"/>
        <v>6</v>
      </c>
      <c r="AW100">
        <f t="shared" si="19"/>
        <v>18</v>
      </c>
      <c r="AX100" t="b">
        <f t="shared" si="20"/>
        <v>0</v>
      </c>
      <c r="AY100" t="str">
        <f t="shared" si="21"/>
        <v>Kohlschreiber</v>
      </c>
      <c r="AZ100" t="b">
        <f t="shared" si="22"/>
        <v>0</v>
      </c>
      <c r="BA100" t="str">
        <f t="shared" si="23"/>
        <v>Auckland2nd Round</v>
      </c>
    </row>
    <row r="101" spans="1:53" x14ac:dyDescent="0.25">
      <c r="A101">
        <v>4</v>
      </c>
      <c r="B101" t="s">
        <v>304</v>
      </c>
      <c r="C101" s="8" t="s">
        <v>756</v>
      </c>
      <c r="D101" s="1">
        <v>41647</v>
      </c>
      <c r="E101" t="s">
        <v>663</v>
      </c>
      <c r="F101" s="1" t="s">
        <v>307</v>
      </c>
      <c r="G101" s="1" t="s">
        <v>308</v>
      </c>
      <c r="H101" t="s">
        <v>344</v>
      </c>
      <c r="I101" s="9">
        <v>3</v>
      </c>
      <c r="J101" t="s">
        <v>767</v>
      </c>
      <c r="K101" t="s">
        <v>699</v>
      </c>
      <c r="L101">
        <v>14</v>
      </c>
      <c r="M101">
        <v>90</v>
      </c>
      <c r="N101">
        <v>2150</v>
      </c>
      <c r="O101">
        <v>595</v>
      </c>
      <c r="P101">
        <v>7</v>
      </c>
      <c r="Q101">
        <v>6</v>
      </c>
      <c r="R101">
        <v>3</v>
      </c>
      <c r="S101">
        <v>6</v>
      </c>
      <c r="T101">
        <v>6</v>
      </c>
      <c r="U101">
        <v>2</v>
      </c>
      <c r="Z101">
        <v>2</v>
      </c>
      <c r="AA101">
        <v>1</v>
      </c>
      <c r="AB101" t="s">
        <v>312</v>
      </c>
      <c r="AC101">
        <v>1.36</v>
      </c>
      <c r="AD101">
        <v>3</v>
      </c>
      <c r="AE101">
        <v>1.45</v>
      </c>
      <c r="AF101">
        <v>2.7</v>
      </c>
      <c r="AG101">
        <v>1.4</v>
      </c>
      <c r="AH101">
        <v>2.75</v>
      </c>
      <c r="AI101">
        <v>1.46</v>
      </c>
      <c r="AJ101">
        <v>2.93</v>
      </c>
      <c r="AK101">
        <v>1.44</v>
      </c>
      <c r="AL101">
        <v>2.75</v>
      </c>
      <c r="AM101">
        <v>1.46</v>
      </c>
      <c r="AN101">
        <v>3</v>
      </c>
      <c r="AO101">
        <v>1.41</v>
      </c>
      <c r="AP101">
        <v>2.82</v>
      </c>
      <c r="AQ101" t="str">
        <f t="shared" si="13"/>
        <v>Isner</v>
      </c>
      <c r="AR101" t="str">
        <f t="shared" si="14"/>
        <v>Lacko</v>
      </c>
      <c r="AS101" t="str">
        <f t="shared" si="15"/>
        <v>AucklandIsnerLacko</v>
      </c>
      <c r="AT101" t="str">
        <f t="shared" si="16"/>
        <v>AucklandLackoIsner</v>
      </c>
      <c r="AU101">
        <f t="shared" si="17"/>
        <v>1</v>
      </c>
      <c r="AV101">
        <f t="shared" si="18"/>
        <v>2</v>
      </c>
      <c r="AW101">
        <f t="shared" si="19"/>
        <v>30</v>
      </c>
      <c r="AX101" t="b">
        <f t="shared" si="20"/>
        <v>1</v>
      </c>
      <c r="AY101" t="str">
        <f t="shared" si="21"/>
        <v>Isner</v>
      </c>
      <c r="AZ101" t="b">
        <f t="shared" si="22"/>
        <v>1</v>
      </c>
      <c r="BA101" t="str">
        <f t="shared" si="23"/>
        <v>Auckland2nd Round</v>
      </c>
    </row>
    <row r="102" spans="1:53" x14ac:dyDescent="0.25">
      <c r="A102">
        <v>4</v>
      </c>
      <c r="B102" t="s">
        <v>304</v>
      </c>
      <c r="C102" s="8" t="s">
        <v>756</v>
      </c>
      <c r="D102" s="1">
        <v>41647</v>
      </c>
      <c r="E102" t="s">
        <v>663</v>
      </c>
      <c r="F102" s="1" t="s">
        <v>307</v>
      </c>
      <c r="G102" s="1" t="s">
        <v>308</v>
      </c>
      <c r="H102" t="s">
        <v>344</v>
      </c>
      <c r="I102" s="9">
        <v>3</v>
      </c>
      <c r="J102" t="s">
        <v>709</v>
      </c>
      <c r="K102" t="s">
        <v>721</v>
      </c>
      <c r="L102">
        <v>73</v>
      </c>
      <c r="M102">
        <v>28</v>
      </c>
      <c r="N102">
        <v>680</v>
      </c>
      <c r="O102">
        <v>1300</v>
      </c>
      <c r="P102">
        <v>6</v>
      </c>
      <c r="Q102">
        <v>3</v>
      </c>
      <c r="R102">
        <v>6</v>
      </c>
      <c r="S102">
        <v>4</v>
      </c>
      <c r="X102" s="8"/>
      <c r="Z102">
        <v>2</v>
      </c>
      <c r="AA102">
        <v>0</v>
      </c>
      <c r="AB102" t="s">
        <v>312</v>
      </c>
      <c r="AC102">
        <v>2.1</v>
      </c>
      <c r="AD102">
        <v>1.66</v>
      </c>
      <c r="AE102">
        <v>2.1</v>
      </c>
      <c r="AF102">
        <v>1.7</v>
      </c>
      <c r="AG102">
        <v>2.2000000000000002</v>
      </c>
      <c r="AH102">
        <v>1.62</v>
      </c>
      <c r="AI102">
        <v>2.12</v>
      </c>
      <c r="AJ102">
        <v>1.81</v>
      </c>
      <c r="AK102">
        <v>2.2000000000000002</v>
      </c>
      <c r="AL102">
        <v>1.67</v>
      </c>
      <c r="AM102">
        <v>2.2999999999999998</v>
      </c>
      <c r="AN102">
        <v>1.81</v>
      </c>
      <c r="AO102">
        <v>2.09</v>
      </c>
      <c r="AP102">
        <v>1.71</v>
      </c>
      <c r="AQ102" t="str">
        <f t="shared" si="13"/>
        <v>Bautista</v>
      </c>
      <c r="AR102" t="str">
        <f t="shared" si="14"/>
        <v>Paire</v>
      </c>
      <c r="AS102" t="str">
        <f t="shared" si="15"/>
        <v>AucklandBautistaPaire</v>
      </c>
      <c r="AT102" t="str">
        <f t="shared" si="16"/>
        <v>AucklandPaireBautista</v>
      </c>
      <c r="AU102">
        <f t="shared" si="17"/>
        <v>2</v>
      </c>
      <c r="AV102">
        <f t="shared" si="18"/>
        <v>5</v>
      </c>
      <c r="AW102">
        <f t="shared" si="19"/>
        <v>19</v>
      </c>
      <c r="AX102" t="b">
        <f t="shared" si="20"/>
        <v>0</v>
      </c>
      <c r="AY102" t="str">
        <f t="shared" si="21"/>
        <v>Bautista</v>
      </c>
      <c r="AZ102" t="b">
        <f t="shared" si="22"/>
        <v>0</v>
      </c>
      <c r="BA102" t="str">
        <f t="shared" si="23"/>
        <v>Auckland2nd Round</v>
      </c>
    </row>
    <row r="103" spans="1:53" x14ac:dyDescent="0.25">
      <c r="A103">
        <v>4</v>
      </c>
      <c r="B103" t="s">
        <v>304</v>
      </c>
      <c r="C103" s="8" t="s">
        <v>756</v>
      </c>
      <c r="D103" s="1">
        <v>41647</v>
      </c>
      <c r="E103" t="s">
        <v>663</v>
      </c>
      <c r="F103" s="1" t="s">
        <v>307</v>
      </c>
      <c r="G103" s="1" t="s">
        <v>308</v>
      </c>
      <c r="H103" t="s">
        <v>344</v>
      </c>
      <c r="I103" s="9">
        <v>3</v>
      </c>
      <c r="J103" t="s">
        <v>694</v>
      </c>
      <c r="K103" t="s">
        <v>763</v>
      </c>
      <c r="L103">
        <v>62</v>
      </c>
      <c r="M103">
        <v>95</v>
      </c>
      <c r="N103">
        <v>730</v>
      </c>
      <c r="O103">
        <v>568</v>
      </c>
      <c r="P103">
        <v>6</v>
      </c>
      <c r="Q103">
        <v>7</v>
      </c>
      <c r="R103">
        <v>6</v>
      </c>
      <c r="S103">
        <v>2</v>
      </c>
      <c r="T103">
        <v>6</v>
      </c>
      <c r="U103">
        <v>3</v>
      </c>
      <c r="Z103">
        <v>2</v>
      </c>
      <c r="AA103">
        <v>1</v>
      </c>
      <c r="AB103" t="s">
        <v>312</v>
      </c>
      <c r="AC103">
        <v>1.66</v>
      </c>
      <c r="AD103">
        <v>2.1</v>
      </c>
      <c r="AE103" t="s">
        <v>386</v>
      </c>
      <c r="AF103" t="s">
        <v>386</v>
      </c>
      <c r="AG103" t="s">
        <v>386</v>
      </c>
      <c r="AH103" t="s">
        <v>386</v>
      </c>
      <c r="AI103">
        <v>1.84</v>
      </c>
      <c r="AJ103">
        <v>2.08</v>
      </c>
      <c r="AK103" t="s">
        <v>386</v>
      </c>
      <c r="AL103" t="s">
        <v>386</v>
      </c>
      <c r="AM103">
        <v>1.91</v>
      </c>
      <c r="AN103">
        <v>2.29</v>
      </c>
      <c r="AO103">
        <v>1.75</v>
      </c>
      <c r="AP103">
        <v>2.08</v>
      </c>
      <c r="AQ103" t="str">
        <f t="shared" si="13"/>
        <v>Lu</v>
      </c>
      <c r="AR103" t="str">
        <f t="shared" si="14"/>
        <v>Klahn</v>
      </c>
      <c r="AS103" t="str">
        <f t="shared" si="15"/>
        <v>AucklandLuKlahn</v>
      </c>
      <c r="AT103" t="str">
        <f t="shared" si="16"/>
        <v>AucklandKlahnLu</v>
      </c>
      <c r="AU103">
        <f t="shared" si="17"/>
        <v>1</v>
      </c>
      <c r="AV103">
        <f t="shared" si="18"/>
        <v>6</v>
      </c>
      <c r="AW103">
        <f t="shared" si="19"/>
        <v>30</v>
      </c>
      <c r="AX103" t="b">
        <f t="shared" si="20"/>
        <v>1</v>
      </c>
      <c r="AY103" t="str">
        <f t="shared" si="21"/>
        <v>Klahn</v>
      </c>
      <c r="AZ103" t="b">
        <f t="shared" si="22"/>
        <v>1</v>
      </c>
      <c r="BA103" t="str">
        <f t="shared" si="23"/>
        <v>Auckland2nd Round</v>
      </c>
    </row>
    <row r="104" spans="1:53" x14ac:dyDescent="0.25">
      <c r="A104">
        <v>4</v>
      </c>
      <c r="B104" t="s">
        <v>304</v>
      </c>
      <c r="C104" s="8" t="s">
        <v>756</v>
      </c>
      <c r="D104" s="1">
        <v>41647</v>
      </c>
      <c r="E104" t="s">
        <v>663</v>
      </c>
      <c r="F104" s="1" t="s">
        <v>307</v>
      </c>
      <c r="G104" s="1" t="s">
        <v>308</v>
      </c>
      <c r="H104" t="s">
        <v>344</v>
      </c>
      <c r="I104" s="9">
        <v>3</v>
      </c>
      <c r="J104" t="s">
        <v>764</v>
      </c>
      <c r="K104" t="s">
        <v>768</v>
      </c>
      <c r="L104">
        <v>160</v>
      </c>
      <c r="M104">
        <v>20</v>
      </c>
      <c r="N104">
        <v>327</v>
      </c>
      <c r="O104">
        <v>1685</v>
      </c>
      <c r="P104">
        <v>7</v>
      </c>
      <c r="Q104">
        <v>5</v>
      </c>
      <c r="R104">
        <v>6</v>
      </c>
      <c r="S104">
        <v>4</v>
      </c>
      <c r="Z104">
        <v>2</v>
      </c>
      <c r="AA104">
        <v>0</v>
      </c>
      <c r="AB104" t="s">
        <v>312</v>
      </c>
      <c r="AC104">
        <v>3.25</v>
      </c>
      <c r="AD104">
        <v>1.33</v>
      </c>
      <c r="AE104" t="s">
        <v>386</v>
      </c>
      <c r="AF104" t="s">
        <v>386</v>
      </c>
      <c r="AG104" t="s">
        <v>386</v>
      </c>
      <c r="AH104" t="s">
        <v>386</v>
      </c>
      <c r="AI104">
        <v>3.35</v>
      </c>
      <c r="AJ104">
        <v>1.38</v>
      </c>
      <c r="AK104">
        <v>3.5</v>
      </c>
      <c r="AL104">
        <v>1.29</v>
      </c>
      <c r="AM104">
        <v>3.8</v>
      </c>
      <c r="AN104">
        <v>1.38</v>
      </c>
      <c r="AO104">
        <v>3.28</v>
      </c>
      <c r="AP104">
        <v>1.33</v>
      </c>
      <c r="AQ104" t="str">
        <f t="shared" si="13"/>
        <v>Johnson</v>
      </c>
      <c r="AR104" t="str">
        <f t="shared" si="14"/>
        <v>Anderson</v>
      </c>
      <c r="AS104" t="str">
        <f t="shared" si="15"/>
        <v>AucklandJohnsonAnderson</v>
      </c>
      <c r="AT104" t="str">
        <f t="shared" si="16"/>
        <v>AucklandAndersonJohnson</v>
      </c>
      <c r="AU104">
        <f t="shared" si="17"/>
        <v>2</v>
      </c>
      <c r="AV104">
        <f t="shared" si="18"/>
        <v>4</v>
      </c>
      <c r="AW104">
        <f t="shared" si="19"/>
        <v>22</v>
      </c>
      <c r="AX104" t="b">
        <f t="shared" si="20"/>
        <v>0</v>
      </c>
      <c r="AY104" t="str">
        <f t="shared" si="21"/>
        <v>Johnson</v>
      </c>
      <c r="AZ104" t="b">
        <f t="shared" si="22"/>
        <v>0</v>
      </c>
      <c r="BA104" t="str">
        <f t="shared" si="23"/>
        <v>Auckland2nd Round</v>
      </c>
    </row>
    <row r="105" spans="1:53" x14ac:dyDescent="0.25">
      <c r="A105">
        <v>4</v>
      </c>
      <c r="B105" t="s">
        <v>304</v>
      </c>
      <c r="C105" s="8" t="s">
        <v>756</v>
      </c>
      <c r="D105" s="1">
        <v>41647</v>
      </c>
      <c r="E105" t="s">
        <v>663</v>
      </c>
      <c r="F105" s="1" t="s">
        <v>307</v>
      </c>
      <c r="G105" s="1" t="s">
        <v>308</v>
      </c>
      <c r="H105" t="s">
        <v>344</v>
      </c>
      <c r="I105" s="9">
        <v>3</v>
      </c>
      <c r="J105" t="s">
        <v>716</v>
      </c>
      <c r="K105" t="s">
        <v>725</v>
      </c>
      <c r="L105">
        <v>58</v>
      </c>
      <c r="M105">
        <v>68</v>
      </c>
      <c r="N105">
        <v>776</v>
      </c>
      <c r="O105">
        <v>703</v>
      </c>
      <c r="P105">
        <v>6</v>
      </c>
      <c r="Q105">
        <v>7</v>
      </c>
      <c r="R105">
        <v>6</v>
      </c>
      <c r="S105">
        <v>2</v>
      </c>
      <c r="T105">
        <v>6</v>
      </c>
      <c r="U105">
        <v>3</v>
      </c>
      <c r="Z105">
        <v>2</v>
      </c>
      <c r="AA105">
        <v>1</v>
      </c>
      <c r="AB105" t="s">
        <v>312</v>
      </c>
      <c r="AC105">
        <v>1.72</v>
      </c>
      <c r="AD105">
        <v>2</v>
      </c>
      <c r="AE105">
        <v>1.8</v>
      </c>
      <c r="AF105">
        <v>2</v>
      </c>
      <c r="AG105">
        <v>1.73</v>
      </c>
      <c r="AH105">
        <v>2</v>
      </c>
      <c r="AI105">
        <v>1.9</v>
      </c>
      <c r="AJ105">
        <v>2.0099999999999998</v>
      </c>
      <c r="AK105">
        <v>1.91</v>
      </c>
      <c r="AL105">
        <v>1.91</v>
      </c>
      <c r="AM105">
        <v>1.91</v>
      </c>
      <c r="AN105">
        <v>2.0099999999999998</v>
      </c>
      <c r="AO105">
        <v>1.82</v>
      </c>
      <c r="AP105">
        <v>1.94</v>
      </c>
      <c r="AQ105" t="str">
        <f t="shared" si="13"/>
        <v>Garcia-Lopez</v>
      </c>
      <c r="AR105" t="str">
        <f t="shared" si="14"/>
        <v>Giraldo</v>
      </c>
      <c r="AS105" t="str">
        <f t="shared" si="15"/>
        <v>AucklandGarcia-LopezGiraldo</v>
      </c>
      <c r="AT105" t="str">
        <f t="shared" si="16"/>
        <v>AucklandGiraldoGarcia-Lopez</v>
      </c>
      <c r="AU105">
        <f t="shared" si="17"/>
        <v>1</v>
      </c>
      <c r="AV105">
        <f t="shared" si="18"/>
        <v>6</v>
      </c>
      <c r="AW105">
        <f t="shared" si="19"/>
        <v>30</v>
      </c>
      <c r="AX105" t="b">
        <f t="shared" si="20"/>
        <v>1</v>
      </c>
      <c r="AY105" t="str">
        <f t="shared" si="21"/>
        <v>Giraldo</v>
      </c>
      <c r="AZ105" t="b">
        <f t="shared" si="22"/>
        <v>1</v>
      </c>
      <c r="BA105" t="str">
        <f t="shared" si="23"/>
        <v>Auckland2nd Round</v>
      </c>
    </row>
    <row r="106" spans="1:53" x14ac:dyDescent="0.25">
      <c r="A106">
        <v>4</v>
      </c>
      <c r="B106" t="s">
        <v>304</v>
      </c>
      <c r="C106" s="8" t="s">
        <v>756</v>
      </c>
      <c r="D106" s="1">
        <v>41647</v>
      </c>
      <c r="E106" t="s">
        <v>663</v>
      </c>
      <c r="F106" s="1" t="s">
        <v>307</v>
      </c>
      <c r="G106" s="1" t="s">
        <v>308</v>
      </c>
      <c r="H106" t="s">
        <v>344</v>
      </c>
      <c r="I106" s="9">
        <v>3</v>
      </c>
      <c r="J106" t="s">
        <v>744</v>
      </c>
      <c r="K106" t="s">
        <v>760</v>
      </c>
      <c r="L106">
        <v>3</v>
      </c>
      <c r="M106">
        <v>96</v>
      </c>
      <c r="N106">
        <v>5800</v>
      </c>
      <c r="O106">
        <v>563</v>
      </c>
      <c r="P106">
        <v>6</v>
      </c>
      <c r="Q106">
        <v>7</v>
      </c>
      <c r="R106">
        <v>6</v>
      </c>
      <c r="S106">
        <v>3</v>
      </c>
      <c r="T106">
        <v>6</v>
      </c>
      <c r="U106">
        <v>1</v>
      </c>
      <c r="Z106">
        <v>2</v>
      </c>
      <c r="AA106">
        <v>1</v>
      </c>
      <c r="AB106" t="s">
        <v>312</v>
      </c>
      <c r="AC106">
        <v>1.1000000000000001</v>
      </c>
      <c r="AD106">
        <v>7</v>
      </c>
      <c r="AE106">
        <v>1.1200000000000001</v>
      </c>
      <c r="AF106">
        <v>5.75</v>
      </c>
      <c r="AG106">
        <v>1.1399999999999999</v>
      </c>
      <c r="AH106">
        <v>5</v>
      </c>
      <c r="AI106">
        <v>1.1299999999999999</v>
      </c>
      <c r="AJ106">
        <v>7.41</v>
      </c>
      <c r="AK106">
        <v>1.1299999999999999</v>
      </c>
      <c r="AL106">
        <v>6</v>
      </c>
      <c r="AM106">
        <v>1.1499999999999999</v>
      </c>
      <c r="AN106">
        <v>8</v>
      </c>
      <c r="AO106">
        <v>1.1100000000000001</v>
      </c>
      <c r="AP106">
        <v>6.35</v>
      </c>
      <c r="AQ106" t="str">
        <f t="shared" si="13"/>
        <v>Ferrer</v>
      </c>
      <c r="AR106" t="str">
        <f t="shared" si="14"/>
        <v>Young</v>
      </c>
      <c r="AS106" t="str">
        <f t="shared" si="15"/>
        <v>AucklandFerrerYoung</v>
      </c>
      <c r="AT106" t="str">
        <f t="shared" si="16"/>
        <v>AucklandYoungFerrer</v>
      </c>
      <c r="AU106">
        <f t="shared" si="17"/>
        <v>1</v>
      </c>
      <c r="AV106">
        <f t="shared" si="18"/>
        <v>7</v>
      </c>
      <c r="AW106">
        <f t="shared" si="19"/>
        <v>29</v>
      </c>
      <c r="AX106" t="b">
        <f t="shared" si="20"/>
        <v>1</v>
      </c>
      <c r="AY106" t="str">
        <f t="shared" si="21"/>
        <v>Young</v>
      </c>
      <c r="AZ106" t="b">
        <f t="shared" si="22"/>
        <v>1</v>
      </c>
      <c r="BA106" t="str">
        <f t="shared" si="23"/>
        <v>Auckland2nd Round</v>
      </c>
    </row>
    <row r="107" spans="1:53" x14ac:dyDescent="0.25">
      <c r="A107">
        <v>4</v>
      </c>
      <c r="B107" t="s">
        <v>304</v>
      </c>
      <c r="C107" s="8" t="s">
        <v>756</v>
      </c>
      <c r="D107" s="1">
        <v>41647</v>
      </c>
      <c r="E107" t="s">
        <v>663</v>
      </c>
      <c r="F107" s="1" t="s">
        <v>307</v>
      </c>
      <c r="G107" s="1" t="s">
        <v>308</v>
      </c>
      <c r="H107" t="s">
        <v>345</v>
      </c>
      <c r="I107" s="9">
        <v>3</v>
      </c>
      <c r="J107" t="s">
        <v>709</v>
      </c>
      <c r="K107" t="s">
        <v>758</v>
      </c>
      <c r="L107">
        <v>73</v>
      </c>
      <c r="M107">
        <v>100</v>
      </c>
      <c r="N107">
        <v>680</v>
      </c>
      <c r="O107">
        <v>545</v>
      </c>
      <c r="P107">
        <v>6</v>
      </c>
      <c r="Q107">
        <v>1</v>
      </c>
      <c r="R107">
        <v>6</v>
      </c>
      <c r="S107">
        <v>3</v>
      </c>
      <c r="Z107">
        <v>2</v>
      </c>
      <c r="AA107">
        <v>0</v>
      </c>
      <c r="AB107" t="s">
        <v>312</v>
      </c>
      <c r="AC107">
        <v>1.66</v>
      </c>
      <c r="AD107">
        <v>2.1</v>
      </c>
      <c r="AE107">
        <v>1.7</v>
      </c>
      <c r="AF107">
        <v>2.1</v>
      </c>
      <c r="AG107">
        <v>1.73</v>
      </c>
      <c r="AH107">
        <v>2</v>
      </c>
      <c r="AI107">
        <v>1.73</v>
      </c>
      <c r="AJ107">
        <v>2.2599999999999998</v>
      </c>
      <c r="AK107">
        <v>1.73</v>
      </c>
      <c r="AL107">
        <v>2.1</v>
      </c>
      <c r="AM107">
        <v>1.77</v>
      </c>
      <c r="AN107">
        <v>2.2599999999999998</v>
      </c>
      <c r="AO107">
        <v>1.72</v>
      </c>
      <c r="AP107">
        <v>2.09</v>
      </c>
      <c r="AQ107" t="str">
        <f t="shared" si="13"/>
        <v>Bautista</v>
      </c>
      <c r="AR107" t="str">
        <f t="shared" si="14"/>
        <v>Sock</v>
      </c>
      <c r="AS107" t="str">
        <f t="shared" si="15"/>
        <v>AucklandBautistaSock</v>
      </c>
      <c r="AT107" t="str">
        <f t="shared" si="16"/>
        <v>AucklandSockBautista</v>
      </c>
      <c r="AU107">
        <f t="shared" si="17"/>
        <v>2</v>
      </c>
      <c r="AV107">
        <f t="shared" si="18"/>
        <v>8</v>
      </c>
      <c r="AW107">
        <f t="shared" si="19"/>
        <v>16</v>
      </c>
      <c r="AX107" t="b">
        <f t="shared" si="20"/>
        <v>0</v>
      </c>
      <c r="AY107" t="str">
        <f t="shared" si="21"/>
        <v>Bautista</v>
      </c>
      <c r="AZ107" t="b">
        <f t="shared" si="22"/>
        <v>0</v>
      </c>
      <c r="BA107" t="str">
        <f t="shared" si="23"/>
        <v>AucklandQuarterfinals</v>
      </c>
    </row>
    <row r="108" spans="1:53" x14ac:dyDescent="0.25">
      <c r="A108">
        <v>4</v>
      </c>
      <c r="B108" t="s">
        <v>304</v>
      </c>
      <c r="C108" s="8" t="s">
        <v>756</v>
      </c>
      <c r="D108" s="1">
        <v>41648</v>
      </c>
      <c r="E108" t="s">
        <v>663</v>
      </c>
      <c r="F108" s="1" t="s">
        <v>307</v>
      </c>
      <c r="G108" s="1" t="s">
        <v>308</v>
      </c>
      <c r="H108" t="s">
        <v>345</v>
      </c>
      <c r="I108" s="9">
        <v>3</v>
      </c>
      <c r="J108" t="s">
        <v>767</v>
      </c>
      <c r="K108" t="s">
        <v>752</v>
      </c>
      <c r="L108">
        <v>14</v>
      </c>
      <c r="M108">
        <v>22</v>
      </c>
      <c r="N108">
        <v>2150</v>
      </c>
      <c r="O108">
        <v>1525</v>
      </c>
      <c r="P108">
        <v>6</v>
      </c>
      <c r="Q108">
        <v>7</v>
      </c>
      <c r="R108">
        <v>7</v>
      </c>
      <c r="S108">
        <v>6</v>
      </c>
      <c r="T108">
        <v>7</v>
      </c>
      <c r="U108">
        <v>6</v>
      </c>
      <c r="Z108">
        <v>2</v>
      </c>
      <c r="AA108">
        <v>1</v>
      </c>
      <c r="AB108" t="s">
        <v>312</v>
      </c>
      <c r="AC108">
        <v>2</v>
      </c>
      <c r="AD108">
        <v>1.72</v>
      </c>
      <c r="AE108">
        <v>2.0499999999999998</v>
      </c>
      <c r="AF108">
        <v>1.75</v>
      </c>
      <c r="AG108">
        <v>2.1</v>
      </c>
      <c r="AH108">
        <v>1.67</v>
      </c>
      <c r="AI108">
        <v>2.2200000000000002</v>
      </c>
      <c r="AJ108">
        <v>1.76</v>
      </c>
      <c r="AK108">
        <v>2.1</v>
      </c>
      <c r="AL108">
        <v>1.73</v>
      </c>
      <c r="AM108">
        <v>2.2200000000000002</v>
      </c>
      <c r="AN108">
        <v>1.82</v>
      </c>
      <c r="AO108">
        <v>2.06</v>
      </c>
      <c r="AP108">
        <v>1.74</v>
      </c>
      <c r="AQ108" t="str">
        <f t="shared" si="13"/>
        <v>Isner</v>
      </c>
      <c r="AR108" t="str">
        <f t="shared" si="14"/>
        <v>Kohlschreiber</v>
      </c>
      <c r="AS108" t="str">
        <f t="shared" si="15"/>
        <v>AucklandIsnerKohlschreiber</v>
      </c>
      <c r="AT108" t="str">
        <f t="shared" si="16"/>
        <v>AucklandKohlschreiberIsner</v>
      </c>
      <c r="AU108">
        <f t="shared" si="17"/>
        <v>1</v>
      </c>
      <c r="AV108">
        <f t="shared" si="18"/>
        <v>1</v>
      </c>
      <c r="AW108">
        <f t="shared" si="19"/>
        <v>39</v>
      </c>
      <c r="AX108" t="b">
        <f t="shared" si="20"/>
        <v>1</v>
      </c>
      <c r="AY108" t="str">
        <f t="shared" si="21"/>
        <v>Kohlschreiber</v>
      </c>
      <c r="AZ108" t="b">
        <f t="shared" si="22"/>
        <v>1</v>
      </c>
      <c r="BA108" t="str">
        <f t="shared" si="23"/>
        <v>AucklandQuarterfinals</v>
      </c>
    </row>
    <row r="109" spans="1:53" x14ac:dyDescent="0.25">
      <c r="A109">
        <v>4</v>
      </c>
      <c r="B109" t="s">
        <v>304</v>
      </c>
      <c r="C109" s="8" t="s">
        <v>756</v>
      </c>
      <c r="D109" s="1">
        <v>41648</v>
      </c>
      <c r="E109" t="s">
        <v>663</v>
      </c>
      <c r="F109" s="1" t="s">
        <v>307</v>
      </c>
      <c r="G109" s="1" t="s">
        <v>308</v>
      </c>
      <c r="H109" t="s">
        <v>345</v>
      </c>
      <c r="I109" s="9">
        <v>3</v>
      </c>
      <c r="J109" t="s">
        <v>694</v>
      </c>
      <c r="K109" t="s">
        <v>764</v>
      </c>
      <c r="L109">
        <v>62</v>
      </c>
      <c r="M109">
        <v>160</v>
      </c>
      <c r="N109">
        <v>730</v>
      </c>
      <c r="O109">
        <v>327</v>
      </c>
      <c r="P109">
        <v>6</v>
      </c>
      <c r="Q109">
        <v>4</v>
      </c>
      <c r="R109">
        <v>6</v>
      </c>
      <c r="S109">
        <v>4</v>
      </c>
      <c r="Z109">
        <v>2</v>
      </c>
      <c r="AA109">
        <v>0</v>
      </c>
      <c r="AB109" t="s">
        <v>312</v>
      </c>
      <c r="AC109">
        <v>1.53</v>
      </c>
      <c r="AD109">
        <v>2.37</v>
      </c>
      <c r="AE109">
        <v>1.58</v>
      </c>
      <c r="AF109">
        <v>2.35</v>
      </c>
      <c r="AG109">
        <v>1.67</v>
      </c>
      <c r="AH109">
        <v>2.1</v>
      </c>
      <c r="AI109">
        <v>1.59</v>
      </c>
      <c r="AJ109">
        <v>2.56</v>
      </c>
      <c r="AK109">
        <v>1.62</v>
      </c>
      <c r="AL109">
        <v>2.25</v>
      </c>
      <c r="AM109">
        <v>1.67</v>
      </c>
      <c r="AN109">
        <v>2.56</v>
      </c>
      <c r="AO109">
        <v>1.58</v>
      </c>
      <c r="AP109">
        <v>2.34</v>
      </c>
      <c r="AQ109" t="str">
        <f t="shared" si="13"/>
        <v>Lu</v>
      </c>
      <c r="AR109" t="str">
        <f t="shared" si="14"/>
        <v>Johnson</v>
      </c>
      <c r="AS109" t="str">
        <f t="shared" si="15"/>
        <v>AucklandLuJohnson</v>
      </c>
      <c r="AT109" t="str">
        <f t="shared" si="16"/>
        <v>AucklandJohnsonLu</v>
      </c>
      <c r="AU109">
        <f t="shared" si="17"/>
        <v>2</v>
      </c>
      <c r="AV109">
        <f t="shared" si="18"/>
        <v>4</v>
      </c>
      <c r="AW109">
        <f t="shared" si="19"/>
        <v>20</v>
      </c>
      <c r="AX109" t="b">
        <f t="shared" si="20"/>
        <v>0</v>
      </c>
      <c r="AY109" t="str">
        <f t="shared" si="21"/>
        <v>Lu</v>
      </c>
      <c r="AZ109" t="b">
        <f t="shared" si="22"/>
        <v>0</v>
      </c>
      <c r="BA109" t="str">
        <f t="shared" si="23"/>
        <v>AucklandQuarterfinals</v>
      </c>
    </row>
    <row r="110" spans="1:53" x14ac:dyDescent="0.25">
      <c r="A110">
        <v>4</v>
      </c>
      <c r="B110" t="s">
        <v>304</v>
      </c>
      <c r="C110" s="8" t="s">
        <v>756</v>
      </c>
      <c r="D110" s="1">
        <v>41648</v>
      </c>
      <c r="E110" t="s">
        <v>663</v>
      </c>
      <c r="F110" s="1" t="s">
        <v>307</v>
      </c>
      <c r="G110" s="1" t="s">
        <v>308</v>
      </c>
      <c r="H110" t="s">
        <v>345</v>
      </c>
      <c r="I110" s="9">
        <v>3</v>
      </c>
      <c r="J110" t="s">
        <v>744</v>
      </c>
      <c r="K110" t="s">
        <v>716</v>
      </c>
      <c r="L110">
        <v>3</v>
      </c>
      <c r="M110">
        <v>58</v>
      </c>
      <c r="N110">
        <v>5800</v>
      </c>
      <c r="O110">
        <v>776</v>
      </c>
      <c r="P110">
        <v>6</v>
      </c>
      <c r="Q110">
        <v>3</v>
      </c>
      <c r="R110">
        <v>5</v>
      </c>
      <c r="S110">
        <v>7</v>
      </c>
      <c r="T110">
        <v>6</v>
      </c>
      <c r="U110">
        <v>4</v>
      </c>
      <c r="Z110">
        <v>2</v>
      </c>
      <c r="AA110">
        <v>1</v>
      </c>
      <c r="AB110" t="s">
        <v>312</v>
      </c>
      <c r="AC110">
        <v>1.1399999999999999</v>
      </c>
      <c r="AD110">
        <v>5.5</v>
      </c>
      <c r="AE110">
        <v>1.17</v>
      </c>
      <c r="AF110">
        <v>4.75</v>
      </c>
      <c r="AG110">
        <v>1.17</v>
      </c>
      <c r="AH110">
        <v>4.5</v>
      </c>
      <c r="AI110">
        <v>1.17</v>
      </c>
      <c r="AJ110">
        <v>6.16</v>
      </c>
      <c r="AK110">
        <v>1.1399999999999999</v>
      </c>
      <c r="AL110">
        <v>5.5</v>
      </c>
      <c r="AM110">
        <v>1.18</v>
      </c>
      <c r="AN110">
        <v>6.5</v>
      </c>
      <c r="AO110">
        <v>1.1499999999999999</v>
      </c>
      <c r="AP110">
        <v>5.25</v>
      </c>
      <c r="AQ110" t="str">
        <f t="shared" si="13"/>
        <v>Ferrer</v>
      </c>
      <c r="AR110" t="str">
        <f t="shared" si="14"/>
        <v>Garcia-Lopez</v>
      </c>
      <c r="AS110" t="str">
        <f t="shared" si="15"/>
        <v>AucklandFerrerGarcia-Lopez</v>
      </c>
      <c r="AT110" t="str">
        <f t="shared" si="16"/>
        <v>AucklandGarcia-LopezFerrer</v>
      </c>
      <c r="AU110">
        <f t="shared" si="17"/>
        <v>1</v>
      </c>
      <c r="AV110">
        <f t="shared" si="18"/>
        <v>3</v>
      </c>
      <c r="AW110">
        <f t="shared" si="19"/>
        <v>31</v>
      </c>
      <c r="AX110" t="b">
        <f t="shared" si="20"/>
        <v>0</v>
      </c>
      <c r="AY110" t="str">
        <f t="shared" si="21"/>
        <v>Ferrer</v>
      </c>
      <c r="AZ110" t="b">
        <f t="shared" si="22"/>
        <v>1</v>
      </c>
      <c r="BA110" t="str">
        <f t="shared" si="23"/>
        <v>AucklandQuarterfinals</v>
      </c>
    </row>
    <row r="111" spans="1:53" x14ac:dyDescent="0.25">
      <c r="A111">
        <v>4</v>
      </c>
      <c r="B111" t="s">
        <v>304</v>
      </c>
      <c r="C111" s="8" t="s">
        <v>756</v>
      </c>
      <c r="D111" s="1">
        <v>41649</v>
      </c>
      <c r="E111" t="s">
        <v>663</v>
      </c>
      <c r="F111" s="1" t="s">
        <v>307</v>
      </c>
      <c r="G111" s="1" t="s">
        <v>308</v>
      </c>
      <c r="H111" t="s">
        <v>346</v>
      </c>
      <c r="I111" s="9">
        <v>3</v>
      </c>
      <c r="J111" t="s">
        <v>767</v>
      </c>
      <c r="K111" t="s">
        <v>709</v>
      </c>
      <c r="L111">
        <v>14</v>
      </c>
      <c r="M111">
        <v>73</v>
      </c>
      <c r="N111">
        <v>2150</v>
      </c>
      <c r="O111">
        <v>680</v>
      </c>
      <c r="P111">
        <v>3</v>
      </c>
      <c r="Q111">
        <v>6</v>
      </c>
      <c r="R111">
        <v>7</v>
      </c>
      <c r="S111">
        <v>6</v>
      </c>
      <c r="T111">
        <v>6</v>
      </c>
      <c r="U111">
        <v>4</v>
      </c>
      <c r="Z111">
        <v>2</v>
      </c>
      <c r="AA111">
        <v>1</v>
      </c>
      <c r="AB111" t="s">
        <v>312</v>
      </c>
      <c r="AC111">
        <v>1.44</v>
      </c>
      <c r="AD111">
        <v>2.75</v>
      </c>
      <c r="AE111">
        <v>1.42</v>
      </c>
      <c r="AF111">
        <v>2.8</v>
      </c>
      <c r="AG111">
        <v>1.44</v>
      </c>
      <c r="AH111">
        <v>2.62</v>
      </c>
      <c r="AI111">
        <v>1.51</v>
      </c>
      <c r="AJ111">
        <v>2.79</v>
      </c>
      <c r="AK111">
        <v>1.4</v>
      </c>
      <c r="AL111">
        <v>2.88</v>
      </c>
      <c r="AM111">
        <v>1.51</v>
      </c>
      <c r="AN111">
        <v>2.95</v>
      </c>
      <c r="AO111">
        <v>1.43</v>
      </c>
      <c r="AP111">
        <v>2.75</v>
      </c>
      <c r="AQ111" t="str">
        <f t="shared" si="13"/>
        <v>Isner</v>
      </c>
      <c r="AR111" t="str">
        <f t="shared" si="14"/>
        <v>Bautista</v>
      </c>
      <c r="AS111" t="str">
        <f t="shared" si="15"/>
        <v>AucklandIsnerBautista</v>
      </c>
      <c r="AT111" t="str">
        <f t="shared" si="16"/>
        <v>AucklandBautistaIsner</v>
      </c>
      <c r="AU111">
        <f t="shared" si="17"/>
        <v>1</v>
      </c>
      <c r="AV111">
        <f t="shared" si="18"/>
        <v>0</v>
      </c>
      <c r="AW111">
        <f t="shared" si="19"/>
        <v>32</v>
      </c>
      <c r="AX111" t="b">
        <f t="shared" si="20"/>
        <v>1</v>
      </c>
      <c r="AY111" t="str">
        <f t="shared" si="21"/>
        <v>Bautista</v>
      </c>
      <c r="AZ111" t="b">
        <f t="shared" si="22"/>
        <v>1</v>
      </c>
      <c r="BA111" t="str">
        <f t="shared" si="23"/>
        <v>AucklandSemifinals</v>
      </c>
    </row>
    <row r="112" spans="1:53" x14ac:dyDescent="0.25">
      <c r="A112">
        <v>4</v>
      </c>
      <c r="B112" t="s">
        <v>304</v>
      </c>
      <c r="C112" s="8" t="s">
        <v>756</v>
      </c>
      <c r="D112" s="1">
        <v>41649</v>
      </c>
      <c r="E112" t="s">
        <v>663</v>
      </c>
      <c r="F112" s="1" t="s">
        <v>307</v>
      </c>
      <c r="G112" s="1" t="s">
        <v>308</v>
      </c>
      <c r="H112" t="s">
        <v>346</v>
      </c>
      <c r="I112" s="9">
        <v>3</v>
      </c>
      <c r="J112" t="s">
        <v>694</v>
      </c>
      <c r="K112" t="s">
        <v>744</v>
      </c>
      <c r="L112">
        <v>62</v>
      </c>
      <c r="M112">
        <v>3</v>
      </c>
      <c r="N112">
        <v>730</v>
      </c>
      <c r="O112">
        <v>5800</v>
      </c>
      <c r="P112">
        <v>6</v>
      </c>
      <c r="Q112">
        <v>4</v>
      </c>
      <c r="R112">
        <v>7</v>
      </c>
      <c r="S112">
        <v>6</v>
      </c>
      <c r="Z112">
        <v>2</v>
      </c>
      <c r="AA112">
        <v>0</v>
      </c>
      <c r="AB112" t="s">
        <v>312</v>
      </c>
      <c r="AC112">
        <v>5</v>
      </c>
      <c r="AD112">
        <v>1.1599999999999999</v>
      </c>
      <c r="AE112">
        <v>4.75</v>
      </c>
      <c r="AF112">
        <v>1.17</v>
      </c>
      <c r="AG112">
        <v>4.5</v>
      </c>
      <c r="AH112">
        <v>1.17</v>
      </c>
      <c r="AI112">
        <v>5.61</v>
      </c>
      <c r="AJ112">
        <v>1.19</v>
      </c>
      <c r="AK112">
        <v>5</v>
      </c>
      <c r="AL112">
        <v>1.17</v>
      </c>
      <c r="AM112">
        <v>5.7</v>
      </c>
      <c r="AN112">
        <v>1.22</v>
      </c>
      <c r="AO112">
        <v>4.78</v>
      </c>
      <c r="AP112">
        <v>1.18</v>
      </c>
      <c r="AQ112" t="str">
        <f t="shared" si="13"/>
        <v>Lu</v>
      </c>
      <c r="AR112" t="str">
        <f t="shared" si="14"/>
        <v>Ferrer</v>
      </c>
      <c r="AS112" t="str">
        <f t="shared" si="15"/>
        <v>AucklandLuFerrer</v>
      </c>
      <c r="AT112" t="str">
        <f t="shared" si="16"/>
        <v>AucklandFerrerLu</v>
      </c>
      <c r="AU112">
        <f t="shared" si="17"/>
        <v>2</v>
      </c>
      <c r="AV112">
        <f t="shared" si="18"/>
        <v>3</v>
      </c>
      <c r="AW112">
        <f t="shared" si="19"/>
        <v>23</v>
      </c>
      <c r="AX112" t="b">
        <f t="shared" si="20"/>
        <v>1</v>
      </c>
      <c r="AY112" t="str">
        <f t="shared" si="21"/>
        <v>Lu</v>
      </c>
      <c r="AZ112" t="b">
        <f t="shared" si="22"/>
        <v>0</v>
      </c>
      <c r="BA112" t="str">
        <f t="shared" si="23"/>
        <v>AucklandSemifinals</v>
      </c>
    </row>
    <row r="113" spans="1:53" x14ac:dyDescent="0.25">
      <c r="A113">
        <v>4</v>
      </c>
      <c r="B113" t="s">
        <v>304</v>
      </c>
      <c r="C113" s="8" t="s">
        <v>756</v>
      </c>
      <c r="D113" s="1">
        <v>41650</v>
      </c>
      <c r="E113" t="s">
        <v>663</v>
      </c>
      <c r="F113" s="1" t="s">
        <v>307</v>
      </c>
      <c r="G113" s="1" t="s">
        <v>308</v>
      </c>
      <c r="H113" t="s">
        <v>348</v>
      </c>
      <c r="I113" s="9">
        <v>3</v>
      </c>
      <c r="J113" t="s">
        <v>767</v>
      </c>
      <c r="K113" t="s">
        <v>694</v>
      </c>
      <c r="L113">
        <v>14</v>
      </c>
      <c r="M113">
        <v>62</v>
      </c>
      <c r="N113">
        <v>2150</v>
      </c>
      <c r="O113">
        <v>730</v>
      </c>
      <c r="P113">
        <v>7</v>
      </c>
      <c r="Q113">
        <v>6</v>
      </c>
      <c r="R113">
        <v>7</v>
      </c>
      <c r="S113">
        <v>6</v>
      </c>
      <c r="Z113">
        <v>2</v>
      </c>
      <c r="AA113">
        <v>0</v>
      </c>
      <c r="AB113" t="s">
        <v>312</v>
      </c>
      <c r="AC113">
        <v>1.44</v>
      </c>
      <c r="AD113">
        <v>2.75</v>
      </c>
      <c r="AE113">
        <v>1.42</v>
      </c>
      <c r="AF113">
        <v>2.8</v>
      </c>
      <c r="AG113">
        <v>1.44</v>
      </c>
      <c r="AH113">
        <v>2.75</v>
      </c>
      <c r="AI113">
        <v>1.49</v>
      </c>
      <c r="AJ113">
        <v>2.87</v>
      </c>
      <c r="AK113">
        <v>1.44</v>
      </c>
      <c r="AL113">
        <v>2.75</v>
      </c>
      <c r="AM113">
        <v>1.5</v>
      </c>
      <c r="AN113">
        <v>3.1</v>
      </c>
      <c r="AO113">
        <v>1.43</v>
      </c>
      <c r="AP113">
        <v>2.75</v>
      </c>
      <c r="AQ113" t="str">
        <f t="shared" si="13"/>
        <v>Isner</v>
      </c>
      <c r="AR113" t="str">
        <f t="shared" si="14"/>
        <v>Lu</v>
      </c>
      <c r="AS113" t="str">
        <f t="shared" si="15"/>
        <v>AucklandIsnerLu</v>
      </c>
      <c r="AT113" t="str">
        <f t="shared" si="16"/>
        <v>AucklandLuIsner</v>
      </c>
      <c r="AU113">
        <f t="shared" si="17"/>
        <v>2</v>
      </c>
      <c r="AV113">
        <f t="shared" si="18"/>
        <v>2</v>
      </c>
      <c r="AW113">
        <f t="shared" si="19"/>
        <v>26</v>
      </c>
      <c r="AX113" t="b">
        <f t="shared" si="20"/>
        <v>1</v>
      </c>
      <c r="AY113" t="str">
        <f t="shared" si="21"/>
        <v>Isner</v>
      </c>
      <c r="AZ113" t="b">
        <f t="shared" si="22"/>
        <v>0</v>
      </c>
      <c r="BA113" t="str">
        <f t="shared" si="23"/>
        <v>AucklandThe Final</v>
      </c>
    </row>
    <row r="114" spans="1:53" x14ac:dyDescent="0.25">
      <c r="A114">
        <v>5</v>
      </c>
      <c r="B114" t="s">
        <v>428</v>
      </c>
      <c r="C114" s="8" t="s">
        <v>769</v>
      </c>
      <c r="D114" s="1">
        <v>41645</v>
      </c>
      <c r="E114" t="s">
        <v>663</v>
      </c>
      <c r="F114" s="1" t="s">
        <v>307</v>
      </c>
      <c r="G114" s="1" t="s">
        <v>308</v>
      </c>
      <c r="H114" t="s">
        <v>309</v>
      </c>
      <c r="I114" s="9">
        <v>3</v>
      </c>
      <c r="J114" t="s">
        <v>669</v>
      </c>
      <c r="K114" t="s">
        <v>753</v>
      </c>
      <c r="L114">
        <v>49</v>
      </c>
      <c r="M114">
        <v>48</v>
      </c>
      <c r="N114">
        <v>945</v>
      </c>
      <c r="O114">
        <v>946</v>
      </c>
      <c r="P114">
        <v>6</v>
      </c>
      <c r="Q114">
        <v>1</v>
      </c>
      <c r="R114">
        <v>6</v>
      </c>
      <c r="S114">
        <v>2</v>
      </c>
      <c r="Z114">
        <v>2</v>
      </c>
      <c r="AA114">
        <v>0</v>
      </c>
      <c r="AB114" t="s">
        <v>312</v>
      </c>
      <c r="AC114">
        <v>1.18</v>
      </c>
      <c r="AD114">
        <v>4.5</v>
      </c>
      <c r="AE114">
        <v>1.18</v>
      </c>
      <c r="AF114">
        <v>4.5</v>
      </c>
      <c r="AG114">
        <v>1.22</v>
      </c>
      <c r="AH114">
        <v>4</v>
      </c>
      <c r="AI114">
        <v>1.2</v>
      </c>
      <c r="AJ114">
        <v>5.03</v>
      </c>
      <c r="AK114">
        <v>1.22</v>
      </c>
      <c r="AL114">
        <v>4</v>
      </c>
      <c r="AM114">
        <v>1.25</v>
      </c>
      <c r="AN114">
        <v>5.03</v>
      </c>
      <c r="AO114">
        <v>1.2</v>
      </c>
      <c r="AP114">
        <v>4.3899999999999997</v>
      </c>
      <c r="AQ114" t="str">
        <f t="shared" si="13"/>
        <v>Istomin</v>
      </c>
      <c r="AR114" t="str">
        <f t="shared" si="14"/>
        <v>Andujar</v>
      </c>
      <c r="AS114" t="str">
        <f t="shared" si="15"/>
        <v>SydneyIstominAndujar</v>
      </c>
      <c r="AT114" t="str">
        <f t="shared" si="16"/>
        <v>SydneyAndujarIstomin</v>
      </c>
      <c r="AU114">
        <f t="shared" si="17"/>
        <v>2</v>
      </c>
      <c r="AV114">
        <f t="shared" si="18"/>
        <v>9</v>
      </c>
      <c r="AW114">
        <f t="shared" si="19"/>
        <v>15</v>
      </c>
      <c r="AX114" t="b">
        <f t="shared" si="20"/>
        <v>0</v>
      </c>
      <c r="AY114" t="str">
        <f t="shared" si="21"/>
        <v>Istomin</v>
      </c>
      <c r="AZ114" t="b">
        <f t="shared" si="22"/>
        <v>0</v>
      </c>
      <c r="BA114" t="str">
        <f t="shared" si="23"/>
        <v>Sydney1st Round</v>
      </c>
    </row>
    <row r="115" spans="1:53" x14ac:dyDescent="0.25">
      <c r="A115">
        <v>5</v>
      </c>
      <c r="B115" t="s">
        <v>428</v>
      </c>
      <c r="C115" s="8" t="s">
        <v>769</v>
      </c>
      <c r="D115" s="1">
        <v>41645</v>
      </c>
      <c r="E115" t="s">
        <v>663</v>
      </c>
      <c r="F115" s="1" t="s">
        <v>307</v>
      </c>
      <c r="G115" s="1" t="s">
        <v>308</v>
      </c>
      <c r="H115" t="s">
        <v>309</v>
      </c>
      <c r="I115" s="9">
        <v>3</v>
      </c>
      <c r="J115" t="s">
        <v>665</v>
      </c>
      <c r="K115" t="s">
        <v>676</v>
      </c>
      <c r="L115">
        <v>35</v>
      </c>
      <c r="M115">
        <v>65</v>
      </c>
      <c r="N115">
        <v>1160</v>
      </c>
      <c r="O115">
        <v>711</v>
      </c>
      <c r="P115">
        <v>6</v>
      </c>
      <c r="Q115">
        <v>2</v>
      </c>
      <c r="R115">
        <v>6</v>
      </c>
      <c r="S115">
        <v>2</v>
      </c>
      <c r="Z115">
        <v>2</v>
      </c>
      <c r="AA115">
        <v>0</v>
      </c>
      <c r="AB115" t="s">
        <v>312</v>
      </c>
      <c r="AC115">
        <v>1.57</v>
      </c>
      <c r="AD115">
        <v>2.25</v>
      </c>
      <c r="AE115">
        <v>1.68</v>
      </c>
      <c r="AF115">
        <v>2.15</v>
      </c>
      <c r="AG115">
        <v>1.53</v>
      </c>
      <c r="AH115">
        <v>2.38</v>
      </c>
      <c r="AI115">
        <v>1.7</v>
      </c>
      <c r="AJ115">
        <v>2.2599999999999998</v>
      </c>
      <c r="AK115">
        <v>1.62</v>
      </c>
      <c r="AL115">
        <v>2.25</v>
      </c>
      <c r="AM115">
        <v>1.77</v>
      </c>
      <c r="AN115">
        <v>2.38</v>
      </c>
      <c r="AO115">
        <v>1.65</v>
      </c>
      <c r="AP115">
        <v>2.19</v>
      </c>
      <c r="AQ115" t="str">
        <f t="shared" si="13"/>
        <v>Benneteau</v>
      </c>
      <c r="AR115" t="str">
        <f t="shared" si="14"/>
        <v>Ebden</v>
      </c>
      <c r="AS115" t="str">
        <f t="shared" si="15"/>
        <v>SydneyBenneteauEbden</v>
      </c>
      <c r="AT115" t="str">
        <f t="shared" si="16"/>
        <v>SydneyEbdenBenneteau</v>
      </c>
      <c r="AU115">
        <f t="shared" si="17"/>
        <v>2</v>
      </c>
      <c r="AV115">
        <f t="shared" si="18"/>
        <v>8</v>
      </c>
      <c r="AW115">
        <f t="shared" si="19"/>
        <v>16</v>
      </c>
      <c r="AX115" t="b">
        <f t="shared" si="20"/>
        <v>0</v>
      </c>
      <c r="AY115" t="str">
        <f t="shared" si="21"/>
        <v>Benneteau</v>
      </c>
      <c r="AZ115" t="b">
        <f t="shared" si="22"/>
        <v>0</v>
      </c>
      <c r="BA115" t="str">
        <f t="shared" si="23"/>
        <v>Sydney1st Round</v>
      </c>
    </row>
    <row r="116" spans="1:53" x14ac:dyDescent="0.25">
      <c r="A116">
        <v>5</v>
      </c>
      <c r="B116" t="s">
        <v>428</v>
      </c>
      <c r="C116" s="8" t="s">
        <v>769</v>
      </c>
      <c r="D116" s="1">
        <v>41645</v>
      </c>
      <c r="E116" t="s">
        <v>663</v>
      </c>
      <c r="F116" s="1" t="s">
        <v>307</v>
      </c>
      <c r="G116" s="1" t="s">
        <v>308</v>
      </c>
      <c r="H116" t="s">
        <v>309</v>
      </c>
      <c r="I116" s="9">
        <v>3</v>
      </c>
      <c r="J116" t="s">
        <v>751</v>
      </c>
      <c r="K116" t="s">
        <v>733</v>
      </c>
      <c r="L116">
        <v>47</v>
      </c>
      <c r="M116">
        <v>51</v>
      </c>
      <c r="N116">
        <v>956</v>
      </c>
      <c r="O116">
        <v>934</v>
      </c>
      <c r="P116">
        <v>7</v>
      </c>
      <c r="Q116">
        <v>6</v>
      </c>
      <c r="R116">
        <v>4</v>
      </c>
      <c r="S116">
        <v>6</v>
      </c>
      <c r="T116">
        <v>7</v>
      </c>
      <c r="U116">
        <v>6</v>
      </c>
      <c r="X116" s="8"/>
      <c r="Z116">
        <v>2</v>
      </c>
      <c r="AA116">
        <v>1</v>
      </c>
      <c r="AB116" t="s">
        <v>312</v>
      </c>
      <c r="AC116">
        <v>1.61</v>
      </c>
      <c r="AD116">
        <v>2.2000000000000002</v>
      </c>
      <c r="AE116">
        <v>1.62</v>
      </c>
      <c r="AF116">
        <v>2.25</v>
      </c>
      <c r="AG116">
        <v>1.62</v>
      </c>
      <c r="AH116">
        <v>2.2000000000000002</v>
      </c>
      <c r="AI116">
        <v>1.83</v>
      </c>
      <c r="AJ116">
        <v>2.0699999999999998</v>
      </c>
      <c r="AK116">
        <v>1.62</v>
      </c>
      <c r="AL116">
        <v>2.25</v>
      </c>
      <c r="AM116">
        <v>1.83</v>
      </c>
      <c r="AN116">
        <v>2.25</v>
      </c>
      <c r="AO116">
        <v>1.67</v>
      </c>
      <c r="AP116">
        <v>2.15</v>
      </c>
      <c r="AQ116" t="str">
        <f t="shared" si="13"/>
        <v>Rosol</v>
      </c>
      <c r="AR116" t="str">
        <f t="shared" si="14"/>
        <v>Sousa</v>
      </c>
      <c r="AS116" t="str">
        <f t="shared" si="15"/>
        <v>SydneyRosolSousa</v>
      </c>
      <c r="AT116" t="str">
        <f t="shared" si="16"/>
        <v>SydneySousaRosol</v>
      </c>
      <c r="AU116">
        <f t="shared" si="17"/>
        <v>1</v>
      </c>
      <c r="AV116">
        <f t="shared" si="18"/>
        <v>0</v>
      </c>
      <c r="AW116">
        <f t="shared" si="19"/>
        <v>36</v>
      </c>
      <c r="AX116" t="b">
        <f t="shared" si="20"/>
        <v>1</v>
      </c>
      <c r="AY116" t="str">
        <f t="shared" si="21"/>
        <v>Rosol</v>
      </c>
      <c r="AZ116" t="b">
        <f t="shared" si="22"/>
        <v>1</v>
      </c>
      <c r="BA116" t="str">
        <f t="shared" si="23"/>
        <v>Sydney1st Round</v>
      </c>
    </row>
    <row r="117" spans="1:53" x14ac:dyDescent="0.25">
      <c r="A117">
        <v>5</v>
      </c>
      <c r="B117" t="s">
        <v>428</v>
      </c>
      <c r="C117" s="8" t="s">
        <v>769</v>
      </c>
      <c r="D117" s="1">
        <v>41646</v>
      </c>
      <c r="E117" t="s">
        <v>663</v>
      </c>
      <c r="F117" s="1" t="s">
        <v>307</v>
      </c>
      <c r="G117" s="1" t="s">
        <v>308</v>
      </c>
      <c r="H117" t="s">
        <v>309</v>
      </c>
      <c r="I117" s="9">
        <v>3</v>
      </c>
      <c r="J117" t="s">
        <v>668</v>
      </c>
      <c r="K117" t="s">
        <v>770</v>
      </c>
      <c r="L117">
        <v>37</v>
      </c>
      <c r="M117">
        <v>106</v>
      </c>
      <c r="N117">
        <v>1130</v>
      </c>
      <c r="O117">
        <v>523</v>
      </c>
      <c r="P117">
        <v>3</v>
      </c>
      <c r="Q117">
        <v>6</v>
      </c>
      <c r="R117">
        <v>6</v>
      </c>
      <c r="S117">
        <v>3</v>
      </c>
      <c r="T117">
        <v>6</v>
      </c>
      <c r="U117">
        <v>3</v>
      </c>
      <c r="Z117">
        <v>2</v>
      </c>
      <c r="AA117">
        <v>1</v>
      </c>
      <c r="AB117" t="s">
        <v>312</v>
      </c>
      <c r="AC117">
        <v>1.1200000000000001</v>
      </c>
      <c r="AD117">
        <v>6</v>
      </c>
      <c r="AE117">
        <v>1.18</v>
      </c>
      <c r="AF117">
        <v>4.5</v>
      </c>
      <c r="AG117">
        <v>1.17</v>
      </c>
      <c r="AH117">
        <v>4.5</v>
      </c>
      <c r="AI117">
        <v>1.18</v>
      </c>
      <c r="AJ117">
        <v>5.57</v>
      </c>
      <c r="AK117">
        <v>1.17</v>
      </c>
      <c r="AL117">
        <v>5</v>
      </c>
      <c r="AM117">
        <v>1.2</v>
      </c>
      <c r="AN117">
        <v>6</v>
      </c>
      <c r="AO117">
        <v>1.1599999999999999</v>
      </c>
      <c r="AP117">
        <v>5.01</v>
      </c>
      <c r="AQ117" t="str">
        <f t="shared" si="13"/>
        <v>Cilic</v>
      </c>
      <c r="AR117" t="str">
        <f t="shared" si="14"/>
        <v>Struff</v>
      </c>
      <c r="AS117" t="str">
        <f t="shared" si="15"/>
        <v>SydneyCilicStruff</v>
      </c>
      <c r="AT117" t="str">
        <f t="shared" si="16"/>
        <v>SydneyStruffCilic</v>
      </c>
      <c r="AU117">
        <f t="shared" si="17"/>
        <v>1</v>
      </c>
      <c r="AV117">
        <f t="shared" si="18"/>
        <v>3</v>
      </c>
      <c r="AW117">
        <f t="shared" si="19"/>
        <v>27</v>
      </c>
      <c r="AX117" t="b">
        <f t="shared" si="20"/>
        <v>0</v>
      </c>
      <c r="AY117" t="str">
        <f t="shared" si="21"/>
        <v>Struff</v>
      </c>
      <c r="AZ117" t="b">
        <f t="shared" si="22"/>
        <v>1</v>
      </c>
      <c r="BA117" t="str">
        <f t="shared" si="23"/>
        <v>Sydney1st Round</v>
      </c>
    </row>
    <row r="118" spans="1:53" x14ac:dyDescent="0.25">
      <c r="A118">
        <v>5</v>
      </c>
      <c r="B118" t="s">
        <v>428</v>
      </c>
      <c r="C118" s="8" t="s">
        <v>769</v>
      </c>
      <c r="D118" s="1">
        <v>41646</v>
      </c>
      <c r="E118" t="s">
        <v>663</v>
      </c>
      <c r="F118" s="1" t="s">
        <v>307</v>
      </c>
      <c r="G118" s="1" t="s">
        <v>308</v>
      </c>
      <c r="H118" t="s">
        <v>309</v>
      </c>
      <c r="I118" s="9">
        <v>3</v>
      </c>
      <c r="J118" t="s">
        <v>674</v>
      </c>
      <c r="K118" t="s">
        <v>687</v>
      </c>
      <c r="L118">
        <v>50</v>
      </c>
      <c r="M118">
        <v>99</v>
      </c>
      <c r="N118">
        <v>938</v>
      </c>
      <c r="O118">
        <v>549</v>
      </c>
      <c r="P118">
        <v>7</v>
      </c>
      <c r="Q118">
        <v>6</v>
      </c>
      <c r="R118">
        <v>7</v>
      </c>
      <c r="S118">
        <v>5</v>
      </c>
      <c r="Z118">
        <v>2</v>
      </c>
      <c r="AA118">
        <v>0</v>
      </c>
      <c r="AB118" t="s">
        <v>312</v>
      </c>
      <c r="AC118">
        <v>1.83</v>
      </c>
      <c r="AD118">
        <v>1.83</v>
      </c>
      <c r="AE118">
        <v>2.0499999999999998</v>
      </c>
      <c r="AF118">
        <v>1.75</v>
      </c>
      <c r="AG118">
        <v>1.83</v>
      </c>
      <c r="AH118">
        <v>1.83</v>
      </c>
      <c r="AI118">
        <v>2.0099999999999998</v>
      </c>
      <c r="AJ118">
        <v>1.88</v>
      </c>
      <c r="AK118">
        <v>2</v>
      </c>
      <c r="AL118">
        <v>1.8</v>
      </c>
      <c r="AM118">
        <v>2.1</v>
      </c>
      <c r="AN118">
        <v>1.9</v>
      </c>
      <c r="AO118">
        <v>1.96</v>
      </c>
      <c r="AP118">
        <v>1.8</v>
      </c>
      <c r="AQ118" t="str">
        <f t="shared" si="13"/>
        <v>Mahut</v>
      </c>
      <c r="AR118" t="str">
        <f t="shared" si="14"/>
        <v>Harrison</v>
      </c>
      <c r="AS118" t="str">
        <f t="shared" si="15"/>
        <v>SydneyMahutHarrison</v>
      </c>
      <c r="AT118" t="str">
        <f t="shared" si="16"/>
        <v>SydneyHarrisonMahut</v>
      </c>
      <c r="AU118">
        <f t="shared" si="17"/>
        <v>2</v>
      </c>
      <c r="AV118">
        <f t="shared" si="18"/>
        <v>3</v>
      </c>
      <c r="AW118">
        <f t="shared" si="19"/>
        <v>25</v>
      </c>
      <c r="AX118" t="b">
        <f t="shared" si="20"/>
        <v>1</v>
      </c>
      <c r="AY118" t="str">
        <f t="shared" si="21"/>
        <v>Mahut</v>
      </c>
      <c r="AZ118" t="b">
        <f t="shared" si="22"/>
        <v>0</v>
      </c>
      <c r="BA118" t="str">
        <f t="shared" si="23"/>
        <v>Sydney1st Round</v>
      </c>
    </row>
    <row r="119" spans="1:53" x14ac:dyDescent="0.25">
      <c r="A119">
        <v>5</v>
      </c>
      <c r="B119" t="s">
        <v>428</v>
      </c>
      <c r="C119" s="8" t="s">
        <v>769</v>
      </c>
      <c r="D119" s="1">
        <v>41646</v>
      </c>
      <c r="E119" t="s">
        <v>663</v>
      </c>
      <c r="F119" s="1" t="s">
        <v>307</v>
      </c>
      <c r="G119" s="1" t="s">
        <v>308</v>
      </c>
      <c r="H119" t="s">
        <v>309</v>
      </c>
      <c r="I119" s="9">
        <v>3</v>
      </c>
      <c r="J119" t="s">
        <v>705</v>
      </c>
      <c r="K119" t="s">
        <v>670</v>
      </c>
      <c r="L119">
        <v>85</v>
      </c>
      <c r="M119">
        <v>46</v>
      </c>
      <c r="N119">
        <v>617</v>
      </c>
      <c r="O119">
        <v>960</v>
      </c>
      <c r="P119">
        <v>4</v>
      </c>
      <c r="Q119">
        <v>6</v>
      </c>
      <c r="R119">
        <v>6</v>
      </c>
      <c r="S119">
        <v>3</v>
      </c>
      <c r="T119">
        <v>6</v>
      </c>
      <c r="U119">
        <v>4</v>
      </c>
      <c r="Z119">
        <v>2</v>
      </c>
      <c r="AA119">
        <v>1</v>
      </c>
      <c r="AB119" t="s">
        <v>312</v>
      </c>
      <c r="AC119">
        <v>4.5</v>
      </c>
      <c r="AD119">
        <v>1.1599999999999999</v>
      </c>
      <c r="AE119" t="s">
        <v>386</v>
      </c>
      <c r="AF119" t="s">
        <v>386</v>
      </c>
      <c r="AG119" t="s">
        <v>386</v>
      </c>
      <c r="AH119" t="s">
        <v>386</v>
      </c>
      <c r="AI119">
        <v>4.16</v>
      </c>
      <c r="AJ119">
        <v>1.27</v>
      </c>
      <c r="AK119" t="s">
        <v>386</v>
      </c>
      <c r="AL119" t="s">
        <v>386</v>
      </c>
      <c r="AM119">
        <v>4.5</v>
      </c>
      <c r="AN119">
        <v>1.27</v>
      </c>
      <c r="AO119">
        <v>4.1900000000000004</v>
      </c>
      <c r="AP119">
        <v>1.22</v>
      </c>
      <c r="AQ119" t="str">
        <f t="shared" si="13"/>
        <v>Ramos</v>
      </c>
      <c r="AR119" t="str">
        <f t="shared" si="14"/>
        <v>Querrey</v>
      </c>
      <c r="AS119" t="str">
        <f t="shared" si="15"/>
        <v>SydneyRamosQuerrey</v>
      </c>
      <c r="AT119" t="str">
        <f t="shared" si="16"/>
        <v>SydneyQuerreyRamos</v>
      </c>
      <c r="AU119">
        <f t="shared" si="17"/>
        <v>1</v>
      </c>
      <c r="AV119">
        <f t="shared" si="18"/>
        <v>3</v>
      </c>
      <c r="AW119">
        <f t="shared" si="19"/>
        <v>29</v>
      </c>
      <c r="AX119" t="b">
        <f t="shared" si="20"/>
        <v>0</v>
      </c>
      <c r="AY119" t="str">
        <f t="shared" si="21"/>
        <v>Querrey</v>
      </c>
      <c r="AZ119" t="b">
        <f t="shared" si="22"/>
        <v>1</v>
      </c>
      <c r="BA119" t="str">
        <f t="shared" si="23"/>
        <v>Sydney1st Round</v>
      </c>
    </row>
    <row r="120" spans="1:53" x14ac:dyDescent="0.25">
      <c r="A120">
        <v>5</v>
      </c>
      <c r="B120" t="s">
        <v>428</v>
      </c>
      <c r="C120" s="8" t="s">
        <v>769</v>
      </c>
      <c r="D120" s="1">
        <v>41646</v>
      </c>
      <c r="E120" t="s">
        <v>663</v>
      </c>
      <c r="F120" s="1" t="s">
        <v>307</v>
      </c>
      <c r="G120" s="1" t="s">
        <v>308</v>
      </c>
      <c r="H120" t="s">
        <v>309</v>
      </c>
      <c r="I120" s="9">
        <v>3</v>
      </c>
      <c r="J120" t="s">
        <v>771</v>
      </c>
      <c r="K120" t="s">
        <v>686</v>
      </c>
      <c r="L120">
        <v>45</v>
      </c>
      <c r="M120">
        <v>157</v>
      </c>
      <c r="N120">
        <v>970</v>
      </c>
      <c r="O120">
        <v>334</v>
      </c>
      <c r="P120">
        <v>6</v>
      </c>
      <c r="Q120">
        <v>7</v>
      </c>
      <c r="R120">
        <v>7</v>
      </c>
      <c r="S120">
        <v>6</v>
      </c>
      <c r="T120">
        <v>6</v>
      </c>
      <c r="U120">
        <v>2</v>
      </c>
      <c r="Z120">
        <v>2</v>
      </c>
      <c r="AA120">
        <v>1</v>
      </c>
      <c r="AB120" t="s">
        <v>312</v>
      </c>
      <c r="AC120">
        <v>1.2</v>
      </c>
      <c r="AD120">
        <v>4.33</v>
      </c>
      <c r="AE120">
        <v>1.25</v>
      </c>
      <c r="AF120">
        <v>3.75</v>
      </c>
      <c r="AG120">
        <v>1.25</v>
      </c>
      <c r="AH120">
        <v>3.75</v>
      </c>
      <c r="AI120">
        <v>1.24</v>
      </c>
      <c r="AJ120">
        <v>4.4400000000000004</v>
      </c>
      <c r="AK120">
        <v>1.22</v>
      </c>
      <c r="AL120">
        <v>4</v>
      </c>
      <c r="AM120">
        <v>1.25</v>
      </c>
      <c r="AN120">
        <v>4.5999999999999996</v>
      </c>
      <c r="AO120">
        <v>1.22</v>
      </c>
      <c r="AP120">
        <v>4.09</v>
      </c>
      <c r="AQ120" t="str">
        <f t="shared" si="13"/>
        <v>Stepanek</v>
      </c>
      <c r="AR120" t="str">
        <f t="shared" si="14"/>
        <v>Groth</v>
      </c>
      <c r="AS120" t="str">
        <f t="shared" si="15"/>
        <v>SydneyStepanekGroth</v>
      </c>
      <c r="AT120" t="str">
        <f t="shared" si="16"/>
        <v>SydneyGrothStepanek</v>
      </c>
      <c r="AU120">
        <f t="shared" si="17"/>
        <v>1</v>
      </c>
      <c r="AV120">
        <f t="shared" si="18"/>
        <v>4</v>
      </c>
      <c r="AW120">
        <f t="shared" si="19"/>
        <v>34</v>
      </c>
      <c r="AX120" t="b">
        <f t="shared" si="20"/>
        <v>1</v>
      </c>
      <c r="AY120" t="str">
        <f t="shared" si="21"/>
        <v>Groth</v>
      </c>
      <c r="AZ120" t="b">
        <f t="shared" si="22"/>
        <v>1</v>
      </c>
      <c r="BA120" t="str">
        <f t="shared" si="23"/>
        <v>Sydney1st Round</v>
      </c>
    </row>
    <row r="121" spans="1:53" x14ac:dyDescent="0.25">
      <c r="A121">
        <v>5</v>
      </c>
      <c r="B121" t="s">
        <v>428</v>
      </c>
      <c r="C121" s="8" t="s">
        <v>769</v>
      </c>
      <c r="D121" s="1">
        <v>41646</v>
      </c>
      <c r="E121" t="s">
        <v>663</v>
      </c>
      <c r="F121" s="1" t="s">
        <v>307</v>
      </c>
      <c r="G121" s="1" t="s">
        <v>308</v>
      </c>
      <c r="H121" t="s">
        <v>309</v>
      </c>
      <c r="I121" s="9">
        <v>3</v>
      </c>
      <c r="J121" t="s">
        <v>772</v>
      </c>
      <c r="K121" t="s">
        <v>773</v>
      </c>
      <c r="L121">
        <v>101</v>
      </c>
      <c r="M121">
        <v>41</v>
      </c>
      <c r="N121">
        <v>544</v>
      </c>
      <c r="O121">
        <v>1020</v>
      </c>
      <c r="P121">
        <v>6</v>
      </c>
      <c r="Q121">
        <v>3</v>
      </c>
      <c r="R121">
        <v>6</v>
      </c>
      <c r="S121">
        <v>4</v>
      </c>
      <c r="Z121">
        <v>2</v>
      </c>
      <c r="AA121">
        <v>0</v>
      </c>
      <c r="AB121" t="s">
        <v>312</v>
      </c>
      <c r="AC121">
        <v>1.44</v>
      </c>
      <c r="AD121">
        <v>2.62</v>
      </c>
      <c r="AE121">
        <v>1.48</v>
      </c>
      <c r="AF121">
        <v>2.6</v>
      </c>
      <c r="AG121">
        <v>1.5</v>
      </c>
      <c r="AH121">
        <v>2.5</v>
      </c>
      <c r="AI121">
        <v>1.56</v>
      </c>
      <c r="AJ121">
        <v>2.57</v>
      </c>
      <c r="AK121">
        <v>1.5</v>
      </c>
      <c r="AL121">
        <v>2.63</v>
      </c>
      <c r="AM121">
        <v>1.59</v>
      </c>
      <c r="AN121">
        <v>2.8</v>
      </c>
      <c r="AO121">
        <v>1.5</v>
      </c>
      <c r="AP121">
        <v>2.54</v>
      </c>
      <c r="AQ121" t="str">
        <f t="shared" si="13"/>
        <v>Stakhovsky</v>
      </c>
      <c r="AR121" t="str">
        <f t="shared" si="14"/>
        <v>Berlocq</v>
      </c>
      <c r="AS121" t="str">
        <f t="shared" si="15"/>
        <v>SydneyStakhovskyBerlocq</v>
      </c>
      <c r="AT121" t="str">
        <f t="shared" si="16"/>
        <v>SydneyBerlocqStakhovsky</v>
      </c>
      <c r="AU121">
        <f t="shared" si="17"/>
        <v>2</v>
      </c>
      <c r="AV121">
        <f t="shared" si="18"/>
        <v>5</v>
      </c>
      <c r="AW121">
        <f t="shared" si="19"/>
        <v>19</v>
      </c>
      <c r="AX121" t="b">
        <f t="shared" si="20"/>
        <v>0</v>
      </c>
      <c r="AY121" t="str">
        <f t="shared" si="21"/>
        <v>Stakhovsky</v>
      </c>
      <c r="AZ121" t="b">
        <f t="shared" si="22"/>
        <v>0</v>
      </c>
      <c r="BA121" t="str">
        <f t="shared" si="23"/>
        <v>Sydney1st Round</v>
      </c>
    </row>
    <row r="122" spans="1:53" x14ac:dyDescent="0.25">
      <c r="A122">
        <v>5</v>
      </c>
      <c r="B122" t="s">
        <v>428</v>
      </c>
      <c r="C122" s="8" t="s">
        <v>769</v>
      </c>
      <c r="D122" s="1">
        <v>41646</v>
      </c>
      <c r="E122" t="s">
        <v>663</v>
      </c>
      <c r="F122" s="1" t="s">
        <v>307</v>
      </c>
      <c r="G122" s="1" t="s">
        <v>308</v>
      </c>
      <c r="H122" t="s">
        <v>309</v>
      </c>
      <c r="I122" s="9">
        <v>3</v>
      </c>
      <c r="J122" t="s">
        <v>774</v>
      </c>
      <c r="K122" t="s">
        <v>666</v>
      </c>
      <c r="L122">
        <v>102</v>
      </c>
      <c r="M122">
        <v>39</v>
      </c>
      <c r="N122">
        <v>542</v>
      </c>
      <c r="O122">
        <v>1090</v>
      </c>
      <c r="P122">
        <v>6</v>
      </c>
      <c r="Q122">
        <v>4</v>
      </c>
      <c r="R122">
        <v>6</v>
      </c>
      <c r="S122">
        <v>3</v>
      </c>
      <c r="Z122">
        <v>2</v>
      </c>
      <c r="AA122">
        <v>0</v>
      </c>
      <c r="AB122" t="s">
        <v>312</v>
      </c>
      <c r="AC122">
        <v>3.75</v>
      </c>
      <c r="AD122">
        <v>1.25</v>
      </c>
      <c r="AE122">
        <v>3.1</v>
      </c>
      <c r="AF122">
        <v>1.35</v>
      </c>
      <c r="AG122">
        <v>3.25</v>
      </c>
      <c r="AH122">
        <v>1.33</v>
      </c>
      <c r="AI122">
        <v>3.26</v>
      </c>
      <c r="AJ122">
        <v>1.38</v>
      </c>
      <c r="AK122">
        <v>3.5</v>
      </c>
      <c r="AL122">
        <v>1.29</v>
      </c>
      <c r="AM122">
        <v>3.75</v>
      </c>
      <c r="AN122">
        <v>1.38</v>
      </c>
      <c r="AO122">
        <v>3.28</v>
      </c>
      <c r="AP122">
        <v>1.32</v>
      </c>
      <c r="AQ122" t="str">
        <f t="shared" si="13"/>
        <v>Kavcic</v>
      </c>
      <c r="AR122" t="str">
        <f t="shared" si="14"/>
        <v>Nieminen</v>
      </c>
      <c r="AS122" t="str">
        <f t="shared" si="15"/>
        <v>SydneyKavcicNieminen</v>
      </c>
      <c r="AT122" t="str">
        <f t="shared" si="16"/>
        <v>SydneyNieminenKavcic</v>
      </c>
      <c r="AU122">
        <f t="shared" si="17"/>
        <v>2</v>
      </c>
      <c r="AV122">
        <f t="shared" si="18"/>
        <v>5</v>
      </c>
      <c r="AW122">
        <f t="shared" si="19"/>
        <v>19</v>
      </c>
      <c r="AX122" t="b">
        <f t="shared" si="20"/>
        <v>0</v>
      </c>
      <c r="AY122" t="str">
        <f t="shared" si="21"/>
        <v>Kavcic</v>
      </c>
      <c r="AZ122" t="b">
        <f t="shared" si="22"/>
        <v>0</v>
      </c>
      <c r="BA122" t="str">
        <f t="shared" si="23"/>
        <v>Sydney1st Round</v>
      </c>
    </row>
    <row r="123" spans="1:53" x14ac:dyDescent="0.25">
      <c r="A123">
        <v>5</v>
      </c>
      <c r="B123" t="s">
        <v>428</v>
      </c>
      <c r="C123" s="8" t="s">
        <v>769</v>
      </c>
      <c r="D123" s="1">
        <v>41646</v>
      </c>
      <c r="E123" t="s">
        <v>663</v>
      </c>
      <c r="F123" s="1" t="s">
        <v>307</v>
      </c>
      <c r="G123" s="1" t="s">
        <v>308</v>
      </c>
      <c r="H123" t="s">
        <v>309</v>
      </c>
      <c r="I123" s="9">
        <v>3</v>
      </c>
      <c r="J123" t="s">
        <v>664</v>
      </c>
      <c r="K123" t="s">
        <v>746</v>
      </c>
      <c r="L123">
        <v>56</v>
      </c>
      <c r="M123">
        <v>38</v>
      </c>
      <c r="N123">
        <v>819</v>
      </c>
      <c r="O123">
        <v>1110</v>
      </c>
      <c r="P123">
        <v>6</v>
      </c>
      <c r="Q123">
        <v>2</v>
      </c>
      <c r="R123">
        <v>4</v>
      </c>
      <c r="S123">
        <v>6</v>
      </c>
      <c r="T123">
        <v>6</v>
      </c>
      <c r="U123">
        <v>3</v>
      </c>
      <c r="Z123">
        <v>2</v>
      </c>
      <c r="AA123">
        <v>1</v>
      </c>
      <c r="AB123" t="s">
        <v>312</v>
      </c>
      <c r="AC123">
        <v>2.1</v>
      </c>
      <c r="AD123">
        <v>1.66</v>
      </c>
      <c r="AE123">
        <v>2</v>
      </c>
      <c r="AF123">
        <v>1.8</v>
      </c>
      <c r="AG123">
        <v>2</v>
      </c>
      <c r="AH123">
        <v>1.73</v>
      </c>
      <c r="AI123">
        <v>2.09</v>
      </c>
      <c r="AJ123">
        <v>1.81</v>
      </c>
      <c r="AK123">
        <v>2</v>
      </c>
      <c r="AL123">
        <v>1.8</v>
      </c>
      <c r="AM123">
        <v>2.25</v>
      </c>
      <c r="AN123">
        <v>1.81</v>
      </c>
      <c r="AO123">
        <v>2.0499999999999998</v>
      </c>
      <c r="AP123">
        <v>1.74</v>
      </c>
      <c r="AQ123" t="str">
        <f t="shared" si="13"/>
        <v>Matosevic</v>
      </c>
      <c r="AR123" t="str">
        <f t="shared" si="14"/>
        <v>Mayer</v>
      </c>
      <c r="AS123" t="str">
        <f t="shared" si="15"/>
        <v>SydneyMatosevicMayer</v>
      </c>
      <c r="AT123" t="str">
        <f t="shared" si="16"/>
        <v>SydneyMayerMatosevic</v>
      </c>
      <c r="AU123">
        <f t="shared" si="17"/>
        <v>1</v>
      </c>
      <c r="AV123">
        <f t="shared" si="18"/>
        <v>5</v>
      </c>
      <c r="AW123">
        <f t="shared" si="19"/>
        <v>27</v>
      </c>
      <c r="AX123" t="b">
        <f t="shared" si="20"/>
        <v>0</v>
      </c>
      <c r="AY123" t="str">
        <f t="shared" si="21"/>
        <v>Matosevic</v>
      </c>
      <c r="AZ123" t="b">
        <f t="shared" si="22"/>
        <v>1</v>
      </c>
      <c r="BA123" t="str">
        <f t="shared" si="23"/>
        <v>Sydney1st Round</v>
      </c>
    </row>
    <row r="124" spans="1:53" x14ac:dyDescent="0.25">
      <c r="A124">
        <v>5</v>
      </c>
      <c r="B124" t="s">
        <v>428</v>
      </c>
      <c r="C124" s="8" t="s">
        <v>769</v>
      </c>
      <c r="D124" s="1">
        <v>41646</v>
      </c>
      <c r="E124" t="s">
        <v>663</v>
      </c>
      <c r="F124" s="1" t="s">
        <v>307</v>
      </c>
      <c r="G124" s="1" t="s">
        <v>308</v>
      </c>
      <c r="H124" t="s">
        <v>309</v>
      </c>
      <c r="I124" s="9">
        <v>3</v>
      </c>
      <c r="J124" t="s">
        <v>745</v>
      </c>
      <c r="K124" t="s">
        <v>704</v>
      </c>
      <c r="L124">
        <v>55</v>
      </c>
      <c r="M124">
        <v>40</v>
      </c>
      <c r="N124">
        <v>825</v>
      </c>
      <c r="O124">
        <v>1038</v>
      </c>
      <c r="P124">
        <v>6</v>
      </c>
      <c r="Q124">
        <v>3</v>
      </c>
      <c r="Z124">
        <v>1</v>
      </c>
      <c r="AA124">
        <v>0</v>
      </c>
      <c r="AB124" t="s">
        <v>323</v>
      </c>
      <c r="AC124">
        <v>1.4</v>
      </c>
      <c r="AD124">
        <v>2.75</v>
      </c>
      <c r="AE124">
        <v>1.45</v>
      </c>
      <c r="AF124">
        <v>2.7</v>
      </c>
      <c r="AG124">
        <v>1.4</v>
      </c>
      <c r="AH124">
        <v>2.75</v>
      </c>
      <c r="AI124">
        <v>1.52</v>
      </c>
      <c r="AJ124">
        <v>2.7</v>
      </c>
      <c r="AK124">
        <v>1.4</v>
      </c>
      <c r="AL124">
        <v>2.88</v>
      </c>
      <c r="AM124">
        <v>1.56</v>
      </c>
      <c r="AN124">
        <v>2.9</v>
      </c>
      <c r="AO124">
        <v>1.46</v>
      </c>
      <c r="AP124">
        <v>2.66</v>
      </c>
      <c r="AQ124" t="str">
        <f t="shared" si="13"/>
        <v>Dolgopolov</v>
      </c>
      <c r="AR124" t="str">
        <f t="shared" si="14"/>
        <v>Roger-Vasselin</v>
      </c>
      <c r="AS124" t="str">
        <f t="shared" si="15"/>
        <v>SydneyDolgopolovRoger-Vasselin</v>
      </c>
      <c r="AT124" t="str">
        <f t="shared" si="16"/>
        <v>SydneyRoger-VasselinDolgopolov</v>
      </c>
      <c r="AU124">
        <f t="shared" si="17"/>
        <v>1</v>
      </c>
      <c r="AV124">
        <f t="shared" si="18"/>
        <v>3</v>
      </c>
      <c r="AW124">
        <f t="shared" si="19"/>
        <v>9</v>
      </c>
      <c r="AX124" t="b">
        <f t="shared" si="20"/>
        <v>0</v>
      </c>
      <c r="AY124" t="str">
        <f t="shared" si="21"/>
        <v>Dolgopolov</v>
      </c>
      <c r="AZ124" t="b">
        <f t="shared" si="22"/>
        <v>0</v>
      </c>
      <c r="BA124" t="str">
        <f t="shared" si="23"/>
        <v>Sydney1st Round</v>
      </c>
    </row>
    <row r="125" spans="1:53" x14ac:dyDescent="0.25">
      <c r="A125">
        <v>5</v>
      </c>
      <c r="B125" t="s">
        <v>428</v>
      </c>
      <c r="C125" s="8" t="s">
        <v>769</v>
      </c>
      <c r="D125" s="1">
        <v>41646</v>
      </c>
      <c r="E125" t="s">
        <v>663</v>
      </c>
      <c r="F125" s="1" t="s">
        <v>307</v>
      </c>
      <c r="G125" s="1" t="s">
        <v>308</v>
      </c>
      <c r="H125" t="s">
        <v>309</v>
      </c>
      <c r="I125" s="9">
        <v>3</v>
      </c>
      <c r="J125" t="s">
        <v>775</v>
      </c>
      <c r="K125" t="s">
        <v>714</v>
      </c>
      <c r="L125">
        <v>52</v>
      </c>
      <c r="M125">
        <v>224</v>
      </c>
      <c r="N125">
        <v>910</v>
      </c>
      <c r="O125">
        <v>215</v>
      </c>
      <c r="P125">
        <v>6</v>
      </c>
      <c r="Q125">
        <v>3</v>
      </c>
      <c r="R125">
        <v>6</v>
      </c>
      <c r="S125">
        <v>0</v>
      </c>
      <c r="Z125">
        <v>2</v>
      </c>
      <c r="AA125">
        <v>0</v>
      </c>
      <c r="AB125" t="s">
        <v>312</v>
      </c>
      <c r="AC125">
        <v>1.3</v>
      </c>
      <c r="AD125">
        <v>3.4</v>
      </c>
      <c r="AE125">
        <v>1.33</v>
      </c>
      <c r="AF125">
        <v>3.2</v>
      </c>
      <c r="AG125">
        <v>1.33</v>
      </c>
      <c r="AH125">
        <v>3.25</v>
      </c>
      <c r="AI125">
        <v>1.38</v>
      </c>
      <c r="AJ125">
        <v>3.31</v>
      </c>
      <c r="AK125">
        <v>1.33</v>
      </c>
      <c r="AL125">
        <v>3.25</v>
      </c>
      <c r="AM125">
        <v>1.4</v>
      </c>
      <c r="AN125">
        <v>3.45</v>
      </c>
      <c r="AO125">
        <v>1.34</v>
      </c>
      <c r="AP125">
        <v>3.16</v>
      </c>
      <c r="AQ125" t="str">
        <f t="shared" si="13"/>
        <v>Tomic</v>
      </c>
      <c r="AR125" t="str">
        <f t="shared" si="14"/>
        <v>Granollers</v>
      </c>
      <c r="AS125" t="str">
        <f t="shared" si="15"/>
        <v>SydneyTomicGranollers</v>
      </c>
      <c r="AT125" t="str">
        <f t="shared" si="16"/>
        <v>SydneyGranollersTomic</v>
      </c>
      <c r="AU125">
        <f t="shared" si="17"/>
        <v>2</v>
      </c>
      <c r="AV125">
        <f t="shared" si="18"/>
        <v>9</v>
      </c>
      <c r="AW125">
        <f t="shared" si="19"/>
        <v>15</v>
      </c>
      <c r="AX125" t="b">
        <f t="shared" si="20"/>
        <v>0</v>
      </c>
      <c r="AY125" t="str">
        <f t="shared" si="21"/>
        <v>Tomic</v>
      </c>
      <c r="AZ125" t="b">
        <f t="shared" si="22"/>
        <v>0</v>
      </c>
      <c r="BA125" t="str">
        <f t="shared" si="23"/>
        <v>Sydney1st Round</v>
      </c>
    </row>
    <row r="126" spans="1:53" x14ac:dyDescent="0.25">
      <c r="A126">
        <v>5</v>
      </c>
      <c r="B126" t="s">
        <v>428</v>
      </c>
      <c r="C126" s="8" t="s">
        <v>769</v>
      </c>
      <c r="D126" s="1">
        <v>41647</v>
      </c>
      <c r="E126" t="s">
        <v>663</v>
      </c>
      <c r="F126" s="1" t="s">
        <v>307</v>
      </c>
      <c r="G126" s="1" t="s">
        <v>308</v>
      </c>
      <c r="H126" t="s">
        <v>344</v>
      </c>
      <c r="I126" s="9">
        <v>3</v>
      </c>
      <c r="J126" t="s">
        <v>664</v>
      </c>
      <c r="K126" t="s">
        <v>776</v>
      </c>
      <c r="L126">
        <v>56</v>
      </c>
      <c r="M126">
        <v>25</v>
      </c>
      <c r="N126">
        <v>819</v>
      </c>
      <c r="O126">
        <v>1360</v>
      </c>
      <c r="P126">
        <v>6</v>
      </c>
      <c r="Q126">
        <v>3</v>
      </c>
      <c r="R126">
        <v>6</v>
      </c>
      <c r="S126">
        <v>4</v>
      </c>
      <c r="Z126">
        <v>2</v>
      </c>
      <c r="AA126">
        <v>0</v>
      </c>
      <c r="AB126" t="s">
        <v>312</v>
      </c>
      <c r="AC126">
        <v>1.66</v>
      </c>
      <c r="AD126">
        <v>2.1</v>
      </c>
      <c r="AE126">
        <v>1.8</v>
      </c>
      <c r="AF126">
        <v>2</v>
      </c>
      <c r="AG126">
        <v>1.73</v>
      </c>
      <c r="AH126">
        <v>2</v>
      </c>
      <c r="AI126">
        <v>1.76</v>
      </c>
      <c r="AJ126">
        <v>2.1800000000000002</v>
      </c>
      <c r="AK126">
        <v>1.8</v>
      </c>
      <c r="AL126">
        <v>2</v>
      </c>
      <c r="AM126">
        <v>1.83</v>
      </c>
      <c r="AN126">
        <v>2.2000000000000002</v>
      </c>
      <c r="AO126">
        <v>1.74</v>
      </c>
      <c r="AP126">
        <v>2.04</v>
      </c>
      <c r="AQ126" t="str">
        <f t="shared" si="13"/>
        <v>Matosevic</v>
      </c>
      <c r="AR126" t="str">
        <f t="shared" si="14"/>
        <v>Seppi</v>
      </c>
      <c r="AS126" t="str">
        <f t="shared" si="15"/>
        <v>SydneyMatosevicSeppi</v>
      </c>
      <c r="AT126" t="str">
        <f t="shared" si="16"/>
        <v>SydneySeppiMatosevic</v>
      </c>
      <c r="AU126">
        <f t="shared" si="17"/>
        <v>2</v>
      </c>
      <c r="AV126">
        <f t="shared" si="18"/>
        <v>5</v>
      </c>
      <c r="AW126">
        <f t="shared" si="19"/>
        <v>19</v>
      </c>
      <c r="AX126" t="b">
        <f t="shared" si="20"/>
        <v>0</v>
      </c>
      <c r="AY126" t="str">
        <f t="shared" si="21"/>
        <v>Matosevic</v>
      </c>
      <c r="AZ126" t="b">
        <f t="shared" si="22"/>
        <v>0</v>
      </c>
      <c r="BA126" t="str">
        <f t="shared" si="23"/>
        <v>Sydney2nd Round</v>
      </c>
    </row>
    <row r="127" spans="1:53" x14ac:dyDescent="0.25">
      <c r="A127">
        <v>5</v>
      </c>
      <c r="B127" t="s">
        <v>428</v>
      </c>
      <c r="C127" s="8" t="s">
        <v>769</v>
      </c>
      <c r="D127" s="1">
        <v>41647</v>
      </c>
      <c r="E127" t="s">
        <v>663</v>
      </c>
      <c r="F127" s="1" t="s">
        <v>307</v>
      </c>
      <c r="G127" s="1" t="s">
        <v>308</v>
      </c>
      <c r="H127" t="s">
        <v>344</v>
      </c>
      <c r="I127" s="9">
        <v>3</v>
      </c>
      <c r="J127" t="s">
        <v>772</v>
      </c>
      <c r="K127" t="s">
        <v>665</v>
      </c>
      <c r="L127">
        <v>101</v>
      </c>
      <c r="M127">
        <v>35</v>
      </c>
      <c r="N127">
        <v>544</v>
      </c>
      <c r="O127">
        <v>1160</v>
      </c>
      <c r="P127">
        <v>6</v>
      </c>
      <c r="Q127">
        <v>3</v>
      </c>
      <c r="R127">
        <v>6</v>
      </c>
      <c r="S127">
        <v>2</v>
      </c>
      <c r="Z127">
        <v>2</v>
      </c>
      <c r="AA127">
        <v>0</v>
      </c>
      <c r="AB127" t="s">
        <v>312</v>
      </c>
      <c r="AC127">
        <v>2.62</v>
      </c>
      <c r="AD127">
        <v>1.44</v>
      </c>
      <c r="AE127">
        <v>2.4</v>
      </c>
      <c r="AF127">
        <v>1.55</v>
      </c>
      <c r="AG127">
        <v>2.5</v>
      </c>
      <c r="AH127">
        <v>1.5</v>
      </c>
      <c r="AI127">
        <v>2.4300000000000002</v>
      </c>
      <c r="AJ127">
        <v>1.63</v>
      </c>
      <c r="AK127">
        <v>2.5</v>
      </c>
      <c r="AL127">
        <v>1.53</v>
      </c>
      <c r="AM127">
        <v>2.62</v>
      </c>
      <c r="AN127">
        <v>1.65</v>
      </c>
      <c r="AO127">
        <v>2.41</v>
      </c>
      <c r="AP127">
        <v>1.55</v>
      </c>
      <c r="AQ127" t="str">
        <f t="shared" si="13"/>
        <v>Stakhovsky</v>
      </c>
      <c r="AR127" t="str">
        <f t="shared" si="14"/>
        <v>Benneteau</v>
      </c>
      <c r="AS127" t="str">
        <f t="shared" si="15"/>
        <v>SydneyStakhovskyBenneteau</v>
      </c>
      <c r="AT127" t="str">
        <f t="shared" si="16"/>
        <v>SydneyBenneteauStakhovsky</v>
      </c>
      <c r="AU127">
        <f t="shared" si="17"/>
        <v>2</v>
      </c>
      <c r="AV127">
        <f t="shared" si="18"/>
        <v>7</v>
      </c>
      <c r="AW127">
        <f t="shared" si="19"/>
        <v>17</v>
      </c>
      <c r="AX127" t="b">
        <f t="shared" si="20"/>
        <v>0</v>
      </c>
      <c r="AY127" t="str">
        <f t="shared" si="21"/>
        <v>Stakhovsky</v>
      </c>
      <c r="AZ127" t="b">
        <f t="shared" si="22"/>
        <v>0</v>
      </c>
      <c r="BA127" t="str">
        <f t="shared" si="23"/>
        <v>Sydney2nd Round</v>
      </c>
    </row>
    <row r="128" spans="1:53" x14ac:dyDescent="0.25">
      <c r="A128">
        <v>5</v>
      </c>
      <c r="B128" t="s">
        <v>428</v>
      </c>
      <c r="C128" s="8" t="s">
        <v>769</v>
      </c>
      <c r="D128" s="1">
        <v>41647</v>
      </c>
      <c r="E128" t="s">
        <v>663</v>
      </c>
      <c r="F128" s="1" t="s">
        <v>307</v>
      </c>
      <c r="G128" s="1" t="s">
        <v>308</v>
      </c>
      <c r="H128" t="s">
        <v>344</v>
      </c>
      <c r="I128" s="9">
        <v>3</v>
      </c>
      <c r="J128" t="s">
        <v>671</v>
      </c>
      <c r="K128" t="s">
        <v>751</v>
      </c>
      <c r="L128">
        <v>32</v>
      </c>
      <c r="M128">
        <v>47</v>
      </c>
      <c r="N128">
        <v>1244</v>
      </c>
      <c r="O128">
        <v>956</v>
      </c>
      <c r="P128">
        <v>3</v>
      </c>
      <c r="Q128">
        <v>6</v>
      </c>
      <c r="R128">
        <v>6</v>
      </c>
      <c r="S128">
        <v>3</v>
      </c>
      <c r="T128">
        <v>6</v>
      </c>
      <c r="U128">
        <v>3</v>
      </c>
      <c r="Z128">
        <v>2</v>
      </c>
      <c r="AA128">
        <v>1</v>
      </c>
      <c r="AB128" t="s">
        <v>312</v>
      </c>
      <c r="AC128">
        <v>1.53</v>
      </c>
      <c r="AD128">
        <v>2.37</v>
      </c>
      <c r="AE128">
        <v>1.52</v>
      </c>
      <c r="AF128">
        <v>2.4500000000000002</v>
      </c>
      <c r="AG128">
        <v>1.5</v>
      </c>
      <c r="AH128">
        <v>2.5</v>
      </c>
      <c r="AI128">
        <v>1.61</v>
      </c>
      <c r="AJ128">
        <v>2.4700000000000002</v>
      </c>
      <c r="AK128">
        <v>1.53</v>
      </c>
      <c r="AL128">
        <v>2.5</v>
      </c>
      <c r="AM128">
        <v>1.69</v>
      </c>
      <c r="AN128">
        <v>2.5</v>
      </c>
      <c r="AO128">
        <v>1.56</v>
      </c>
      <c r="AP128">
        <v>2.38</v>
      </c>
      <c r="AQ128" t="str">
        <f t="shared" si="13"/>
        <v>Tursunov</v>
      </c>
      <c r="AR128" t="str">
        <f t="shared" si="14"/>
        <v>Rosol</v>
      </c>
      <c r="AS128" t="str">
        <f t="shared" si="15"/>
        <v>SydneyTursunovRosol</v>
      </c>
      <c r="AT128" t="str">
        <f t="shared" si="16"/>
        <v>SydneyRosolTursunov</v>
      </c>
      <c r="AU128">
        <f t="shared" si="17"/>
        <v>1</v>
      </c>
      <c r="AV128">
        <f t="shared" si="18"/>
        <v>3</v>
      </c>
      <c r="AW128">
        <f t="shared" si="19"/>
        <v>27</v>
      </c>
      <c r="AX128" t="b">
        <f t="shared" si="20"/>
        <v>0</v>
      </c>
      <c r="AY128" t="str">
        <f t="shared" si="21"/>
        <v>Rosol</v>
      </c>
      <c r="AZ128" t="b">
        <f t="shared" si="22"/>
        <v>1</v>
      </c>
      <c r="BA128" t="str">
        <f t="shared" si="23"/>
        <v>Sydney2nd Round</v>
      </c>
    </row>
    <row r="129" spans="1:53" x14ac:dyDescent="0.25">
      <c r="A129">
        <v>5</v>
      </c>
      <c r="B129" t="s">
        <v>428</v>
      </c>
      <c r="C129" s="8" t="s">
        <v>769</v>
      </c>
      <c r="D129" s="1">
        <v>41647</v>
      </c>
      <c r="E129" t="s">
        <v>663</v>
      </c>
      <c r="F129" s="1" t="s">
        <v>307</v>
      </c>
      <c r="G129" s="1" t="s">
        <v>308</v>
      </c>
      <c r="H129" t="s">
        <v>344</v>
      </c>
      <c r="I129" s="9">
        <v>3</v>
      </c>
      <c r="J129" t="s">
        <v>771</v>
      </c>
      <c r="K129" t="s">
        <v>705</v>
      </c>
      <c r="L129">
        <v>45</v>
      </c>
      <c r="M129">
        <v>85</v>
      </c>
      <c r="N129">
        <v>970</v>
      </c>
      <c r="O129">
        <v>617</v>
      </c>
      <c r="P129">
        <v>6</v>
      </c>
      <c r="Q129">
        <v>2</v>
      </c>
      <c r="R129">
        <v>7</v>
      </c>
      <c r="S129">
        <v>6</v>
      </c>
      <c r="Z129">
        <v>2</v>
      </c>
      <c r="AA129">
        <v>0</v>
      </c>
      <c r="AB129" t="s">
        <v>312</v>
      </c>
      <c r="AC129">
        <v>1.2</v>
      </c>
      <c r="AD129">
        <v>4.33</v>
      </c>
      <c r="AE129">
        <v>1.25</v>
      </c>
      <c r="AF129">
        <v>3.75</v>
      </c>
      <c r="AG129">
        <v>1.29</v>
      </c>
      <c r="AH129">
        <v>3.5</v>
      </c>
      <c r="AI129">
        <v>1.25</v>
      </c>
      <c r="AJ129">
        <v>4.46</v>
      </c>
      <c r="AK129">
        <v>1.25</v>
      </c>
      <c r="AL129">
        <v>3.75</v>
      </c>
      <c r="AM129">
        <v>1.29</v>
      </c>
      <c r="AN129">
        <v>4.46</v>
      </c>
      <c r="AO129">
        <v>1.24</v>
      </c>
      <c r="AP129">
        <v>3.9</v>
      </c>
      <c r="AQ129" t="str">
        <f t="shared" si="13"/>
        <v>Stepanek</v>
      </c>
      <c r="AR129" t="str">
        <f t="shared" si="14"/>
        <v>Ramos</v>
      </c>
      <c r="AS129" t="str">
        <f t="shared" si="15"/>
        <v>SydneyStepanekRamos</v>
      </c>
      <c r="AT129" t="str">
        <f t="shared" si="16"/>
        <v>SydneyRamosStepanek</v>
      </c>
      <c r="AU129">
        <f t="shared" si="17"/>
        <v>2</v>
      </c>
      <c r="AV129">
        <f t="shared" si="18"/>
        <v>5</v>
      </c>
      <c r="AW129">
        <f t="shared" si="19"/>
        <v>21</v>
      </c>
      <c r="AX129" t="b">
        <f t="shared" si="20"/>
        <v>1</v>
      </c>
      <c r="AY129" t="str">
        <f t="shared" si="21"/>
        <v>Stepanek</v>
      </c>
      <c r="AZ129" t="b">
        <f t="shared" si="22"/>
        <v>0</v>
      </c>
      <c r="BA129" t="str">
        <f t="shared" si="23"/>
        <v>Sydney2nd Round</v>
      </c>
    </row>
    <row r="130" spans="1:53" x14ac:dyDescent="0.25">
      <c r="A130">
        <v>5</v>
      </c>
      <c r="B130" t="s">
        <v>428</v>
      </c>
      <c r="C130" s="8" t="s">
        <v>769</v>
      </c>
      <c r="D130" s="1">
        <v>41647</v>
      </c>
      <c r="E130" t="s">
        <v>663</v>
      </c>
      <c r="F130" s="1" t="s">
        <v>307</v>
      </c>
      <c r="G130" s="1" t="s">
        <v>308</v>
      </c>
      <c r="H130" t="s">
        <v>344</v>
      </c>
      <c r="I130" s="9">
        <v>3</v>
      </c>
      <c r="J130" t="s">
        <v>777</v>
      </c>
      <c r="K130" t="s">
        <v>674</v>
      </c>
      <c r="L130">
        <v>5</v>
      </c>
      <c r="M130">
        <v>50</v>
      </c>
      <c r="N130">
        <v>5255</v>
      </c>
      <c r="O130">
        <v>938</v>
      </c>
      <c r="P130">
        <v>1</v>
      </c>
      <c r="Q130">
        <v>6</v>
      </c>
      <c r="R130">
        <v>6</v>
      </c>
      <c r="S130">
        <v>3</v>
      </c>
      <c r="T130">
        <v>6</v>
      </c>
      <c r="U130">
        <v>4</v>
      </c>
      <c r="Z130">
        <v>2</v>
      </c>
      <c r="AA130">
        <v>1</v>
      </c>
      <c r="AB130" t="s">
        <v>312</v>
      </c>
      <c r="AC130">
        <v>1.1100000000000001</v>
      </c>
      <c r="AD130">
        <v>6.5</v>
      </c>
      <c r="AE130">
        <v>1.1299999999999999</v>
      </c>
      <c r="AF130">
        <v>5.5</v>
      </c>
      <c r="AG130">
        <v>1.1100000000000001</v>
      </c>
      <c r="AH130">
        <v>6</v>
      </c>
      <c r="AI130">
        <v>1.1299999999999999</v>
      </c>
      <c r="AJ130">
        <v>7.18</v>
      </c>
      <c r="AK130">
        <v>1.1399999999999999</v>
      </c>
      <c r="AL130">
        <v>5.5</v>
      </c>
      <c r="AM130">
        <v>1.1599999999999999</v>
      </c>
      <c r="AN130">
        <v>7.18</v>
      </c>
      <c r="AO130">
        <v>1.1299999999999999</v>
      </c>
      <c r="AP130">
        <v>5.73</v>
      </c>
      <c r="AQ130" t="str">
        <f t="shared" si="13"/>
        <v>Del</v>
      </c>
      <c r="AR130" t="str">
        <f t="shared" si="14"/>
        <v>Mahut</v>
      </c>
      <c r="AS130" t="str">
        <f t="shared" si="15"/>
        <v>SydneyDelMahut</v>
      </c>
      <c r="AT130" t="str">
        <f t="shared" si="16"/>
        <v>SydneyMahutDel</v>
      </c>
      <c r="AU130">
        <f t="shared" si="17"/>
        <v>1</v>
      </c>
      <c r="AV130">
        <f t="shared" si="18"/>
        <v>0</v>
      </c>
      <c r="AW130">
        <f t="shared" si="19"/>
        <v>26</v>
      </c>
      <c r="AX130" t="b">
        <f t="shared" si="20"/>
        <v>0</v>
      </c>
      <c r="AY130" t="str">
        <f t="shared" si="21"/>
        <v>Mahut</v>
      </c>
      <c r="AZ130" t="b">
        <f t="shared" si="22"/>
        <v>1</v>
      </c>
      <c r="BA130" t="str">
        <f t="shared" si="23"/>
        <v>Sydney2nd Round</v>
      </c>
    </row>
    <row r="131" spans="1:53" x14ac:dyDescent="0.25">
      <c r="A131">
        <v>5</v>
      </c>
      <c r="B131" t="s">
        <v>428</v>
      </c>
      <c r="C131" s="8" t="s">
        <v>769</v>
      </c>
      <c r="D131" s="1">
        <v>41647</v>
      </c>
      <c r="E131" t="s">
        <v>663</v>
      </c>
      <c r="F131" s="1" t="s">
        <v>307</v>
      </c>
      <c r="G131" s="1" t="s">
        <v>308</v>
      </c>
      <c r="H131" t="s">
        <v>344</v>
      </c>
      <c r="I131" s="9">
        <v>3</v>
      </c>
      <c r="J131" t="s">
        <v>775</v>
      </c>
      <c r="K131" t="s">
        <v>774</v>
      </c>
      <c r="L131">
        <v>52</v>
      </c>
      <c r="M131">
        <v>102</v>
      </c>
      <c r="N131">
        <v>910</v>
      </c>
      <c r="O131">
        <v>542</v>
      </c>
      <c r="P131">
        <v>6</v>
      </c>
      <c r="Q131">
        <v>3</v>
      </c>
      <c r="R131">
        <v>4</v>
      </c>
      <c r="S131">
        <v>6</v>
      </c>
      <c r="T131">
        <v>6</v>
      </c>
      <c r="U131">
        <v>4</v>
      </c>
      <c r="Z131">
        <v>2</v>
      </c>
      <c r="AA131">
        <v>1</v>
      </c>
      <c r="AB131" t="s">
        <v>312</v>
      </c>
      <c r="AC131">
        <v>1.18</v>
      </c>
      <c r="AD131">
        <v>4.5</v>
      </c>
      <c r="AE131">
        <v>1.22</v>
      </c>
      <c r="AF131">
        <v>4</v>
      </c>
      <c r="AG131">
        <v>1.22</v>
      </c>
      <c r="AH131">
        <v>4</v>
      </c>
      <c r="AI131">
        <v>1.2</v>
      </c>
      <c r="AJ131">
        <v>5.23</v>
      </c>
      <c r="AK131">
        <v>1.2</v>
      </c>
      <c r="AL131">
        <v>4.33</v>
      </c>
      <c r="AM131">
        <v>1.23</v>
      </c>
      <c r="AN131">
        <v>5.23</v>
      </c>
      <c r="AO131">
        <v>1.2</v>
      </c>
      <c r="AP131">
        <v>4.3499999999999996</v>
      </c>
      <c r="AQ131" t="str">
        <f t="shared" ref="AQ131:AQ179" si="24">LEFT(J131,FIND(" ",J131)-1)</f>
        <v>Tomic</v>
      </c>
      <c r="AR131" t="str">
        <f t="shared" ref="AR131:AR179" si="25">LEFT(K131,FIND(" ",K131)-1)</f>
        <v>Kavcic</v>
      </c>
      <c r="AS131" t="str">
        <f t="shared" ref="AS131:AS194" si="26">B131&amp;AQ131&amp;AR131</f>
        <v>SydneyTomicKavcic</v>
      </c>
      <c r="AT131" t="str">
        <f t="shared" ref="AT131:AT194" si="27">B131&amp;AR131&amp;AQ131</f>
        <v>SydneyKavcicTomic</v>
      </c>
      <c r="AU131">
        <f t="shared" ref="AU131:AU194" si="28">Z131-AA131</f>
        <v>1</v>
      </c>
      <c r="AV131">
        <f t="shared" ref="AV131:AV194" si="29">X131+V131+T131+R131+P131-Y131-W131-U131-S131-Q131</f>
        <v>3</v>
      </c>
      <c r="AW131">
        <f t="shared" ref="AW131:AW194" si="30">X131+V131+T131+R131+P131+Y131+W131+U131+S131+Q131</f>
        <v>29</v>
      </c>
      <c r="AX131" t="b">
        <f t="shared" ref="AX131:AX194" si="31">OR(P131+Q131=13,R131+S131=13,T131+U131=13,V131+W131=13,X131+Y131=13)</f>
        <v>0</v>
      </c>
      <c r="AY131" t="str">
        <f t="shared" ref="AY131:AY194" si="32">IF(P131&gt;Q131,AQ131,AR131)</f>
        <v>Tomic</v>
      </c>
      <c r="AZ131" t="b">
        <f t="shared" ref="AZ131:AZ194" si="33">AA131&lt;&gt;0</f>
        <v>1</v>
      </c>
      <c r="BA131" t="str">
        <f t="shared" ref="BA131:BA194" si="34">B131&amp;H131</f>
        <v>Sydney2nd Round</v>
      </c>
    </row>
    <row r="132" spans="1:53" x14ac:dyDescent="0.25">
      <c r="A132">
        <v>5</v>
      </c>
      <c r="B132" t="s">
        <v>428</v>
      </c>
      <c r="C132" s="8" t="s">
        <v>769</v>
      </c>
      <c r="D132" s="1">
        <v>41647</v>
      </c>
      <c r="E132" t="s">
        <v>663</v>
      </c>
      <c r="F132" s="1" t="s">
        <v>307</v>
      </c>
      <c r="G132" s="1" t="s">
        <v>308</v>
      </c>
      <c r="H132" t="s">
        <v>344</v>
      </c>
      <c r="I132" s="9">
        <v>3</v>
      </c>
      <c r="J132" t="s">
        <v>669</v>
      </c>
      <c r="K132" t="s">
        <v>668</v>
      </c>
      <c r="L132">
        <v>49</v>
      </c>
      <c r="M132">
        <v>37</v>
      </c>
      <c r="N132">
        <v>945</v>
      </c>
      <c r="O132">
        <v>1130</v>
      </c>
      <c r="P132">
        <v>6</v>
      </c>
      <c r="Q132">
        <v>3</v>
      </c>
      <c r="R132">
        <v>6</v>
      </c>
      <c r="S132">
        <v>4</v>
      </c>
      <c r="Z132">
        <v>2</v>
      </c>
      <c r="AA132">
        <v>0</v>
      </c>
      <c r="AB132" t="s">
        <v>312</v>
      </c>
      <c r="AC132">
        <v>3</v>
      </c>
      <c r="AD132">
        <v>1.36</v>
      </c>
      <c r="AE132">
        <v>2.7</v>
      </c>
      <c r="AF132">
        <v>1.45</v>
      </c>
      <c r="AG132">
        <v>2.62</v>
      </c>
      <c r="AH132">
        <v>1.44</v>
      </c>
      <c r="AI132">
        <v>2.96</v>
      </c>
      <c r="AJ132">
        <v>1.46</v>
      </c>
      <c r="AK132">
        <v>2.75</v>
      </c>
      <c r="AL132">
        <v>1.44</v>
      </c>
      <c r="AM132">
        <v>3.1</v>
      </c>
      <c r="AN132">
        <v>1.46</v>
      </c>
      <c r="AO132">
        <v>2.78</v>
      </c>
      <c r="AP132">
        <v>1.42</v>
      </c>
      <c r="AQ132" t="str">
        <f t="shared" si="24"/>
        <v>Istomin</v>
      </c>
      <c r="AR132" t="str">
        <f t="shared" si="25"/>
        <v>Cilic</v>
      </c>
      <c r="AS132" t="str">
        <f t="shared" si="26"/>
        <v>SydneyIstominCilic</v>
      </c>
      <c r="AT132" t="str">
        <f t="shared" si="27"/>
        <v>SydneyCilicIstomin</v>
      </c>
      <c r="AU132">
        <f t="shared" si="28"/>
        <v>2</v>
      </c>
      <c r="AV132">
        <f t="shared" si="29"/>
        <v>5</v>
      </c>
      <c r="AW132">
        <f t="shared" si="30"/>
        <v>19</v>
      </c>
      <c r="AX132" t="b">
        <f t="shared" si="31"/>
        <v>0</v>
      </c>
      <c r="AY132" t="str">
        <f t="shared" si="32"/>
        <v>Istomin</v>
      </c>
      <c r="AZ132" t="b">
        <f t="shared" si="33"/>
        <v>0</v>
      </c>
      <c r="BA132" t="str">
        <f t="shared" si="34"/>
        <v>Sydney2nd Round</v>
      </c>
    </row>
    <row r="133" spans="1:53" x14ac:dyDescent="0.25">
      <c r="A133">
        <v>5</v>
      </c>
      <c r="B133" t="s">
        <v>428</v>
      </c>
      <c r="C133" s="8" t="s">
        <v>769</v>
      </c>
      <c r="D133" s="1">
        <v>41647</v>
      </c>
      <c r="E133" t="s">
        <v>663</v>
      </c>
      <c r="F133" s="1" t="s">
        <v>307</v>
      </c>
      <c r="G133" s="1" t="s">
        <v>308</v>
      </c>
      <c r="H133" t="s">
        <v>344</v>
      </c>
      <c r="I133" s="9">
        <v>3</v>
      </c>
      <c r="J133" t="s">
        <v>745</v>
      </c>
      <c r="K133" t="s">
        <v>778</v>
      </c>
      <c r="L133">
        <v>55</v>
      </c>
      <c r="M133">
        <v>21</v>
      </c>
      <c r="N133">
        <v>825</v>
      </c>
      <c r="O133">
        <v>1615</v>
      </c>
      <c r="P133">
        <v>6</v>
      </c>
      <c r="Q133">
        <v>2</v>
      </c>
      <c r="R133">
        <v>6</v>
      </c>
      <c r="S133">
        <v>2</v>
      </c>
      <c r="Z133">
        <v>2</v>
      </c>
      <c r="AA133">
        <v>0</v>
      </c>
      <c r="AB133" t="s">
        <v>312</v>
      </c>
      <c r="AC133">
        <v>1.8</v>
      </c>
      <c r="AD133">
        <v>1.9</v>
      </c>
      <c r="AE133">
        <v>1.8</v>
      </c>
      <c r="AF133">
        <v>2</v>
      </c>
      <c r="AG133">
        <v>1.73</v>
      </c>
      <c r="AH133">
        <v>2</v>
      </c>
      <c r="AI133">
        <v>1.75</v>
      </c>
      <c r="AJ133">
        <v>2.2000000000000002</v>
      </c>
      <c r="AK133">
        <v>1.73</v>
      </c>
      <c r="AL133">
        <v>2.1</v>
      </c>
      <c r="AM133">
        <v>1.8</v>
      </c>
      <c r="AN133">
        <v>2.2000000000000002</v>
      </c>
      <c r="AO133">
        <v>1.72</v>
      </c>
      <c r="AP133">
        <v>2.0699999999999998</v>
      </c>
      <c r="AQ133" t="str">
        <f t="shared" si="24"/>
        <v>Dolgopolov</v>
      </c>
      <c r="AR133" t="str">
        <f t="shared" si="25"/>
        <v>Janowicz</v>
      </c>
      <c r="AS133" t="str">
        <f t="shared" si="26"/>
        <v>SydneyDolgopolovJanowicz</v>
      </c>
      <c r="AT133" t="str">
        <f t="shared" si="27"/>
        <v>SydneyJanowiczDolgopolov</v>
      </c>
      <c r="AU133">
        <f t="shared" si="28"/>
        <v>2</v>
      </c>
      <c r="AV133">
        <f t="shared" si="29"/>
        <v>8</v>
      </c>
      <c r="AW133">
        <f t="shared" si="30"/>
        <v>16</v>
      </c>
      <c r="AX133" t="b">
        <f t="shared" si="31"/>
        <v>0</v>
      </c>
      <c r="AY133" t="str">
        <f t="shared" si="32"/>
        <v>Dolgopolov</v>
      </c>
      <c r="AZ133" t="b">
        <f t="shared" si="33"/>
        <v>0</v>
      </c>
      <c r="BA133" t="str">
        <f t="shared" si="34"/>
        <v>Sydney2nd Round</v>
      </c>
    </row>
    <row r="134" spans="1:53" x14ac:dyDescent="0.25">
      <c r="A134">
        <v>5</v>
      </c>
      <c r="B134" t="s">
        <v>428</v>
      </c>
      <c r="C134" s="8" t="s">
        <v>769</v>
      </c>
      <c r="D134" s="1">
        <v>41648</v>
      </c>
      <c r="E134" t="s">
        <v>663</v>
      </c>
      <c r="F134" s="1" t="s">
        <v>307</v>
      </c>
      <c r="G134" s="1" t="s">
        <v>308</v>
      </c>
      <c r="H134" t="s">
        <v>345</v>
      </c>
      <c r="I134" s="9">
        <v>3</v>
      </c>
      <c r="J134" t="s">
        <v>777</v>
      </c>
      <c r="K134" t="s">
        <v>771</v>
      </c>
      <c r="L134">
        <v>5</v>
      </c>
      <c r="M134">
        <v>45</v>
      </c>
      <c r="N134">
        <v>5255</v>
      </c>
      <c r="O134">
        <v>970</v>
      </c>
      <c r="P134">
        <v>6</v>
      </c>
      <c r="Q134">
        <v>4</v>
      </c>
      <c r="R134">
        <v>3</v>
      </c>
      <c r="S134">
        <v>6</v>
      </c>
      <c r="T134">
        <v>6</v>
      </c>
      <c r="U134">
        <v>3</v>
      </c>
      <c r="Z134">
        <v>2</v>
      </c>
      <c r="AA134">
        <v>1</v>
      </c>
      <c r="AB134" t="s">
        <v>312</v>
      </c>
      <c r="AC134">
        <v>1.25</v>
      </c>
      <c r="AD134">
        <v>3.75</v>
      </c>
      <c r="AE134">
        <v>1.25</v>
      </c>
      <c r="AF134">
        <v>3.75</v>
      </c>
      <c r="AG134">
        <v>1.25</v>
      </c>
      <c r="AH134">
        <v>3.75</v>
      </c>
      <c r="AI134">
        <v>1.32</v>
      </c>
      <c r="AJ134">
        <v>3.85</v>
      </c>
      <c r="AK134">
        <v>1.25</v>
      </c>
      <c r="AL134">
        <v>3.75</v>
      </c>
      <c r="AM134">
        <v>1.32</v>
      </c>
      <c r="AN134">
        <v>4</v>
      </c>
      <c r="AO134">
        <v>1.27</v>
      </c>
      <c r="AP134">
        <v>3.64</v>
      </c>
      <c r="AQ134" t="str">
        <f t="shared" si="24"/>
        <v>Del</v>
      </c>
      <c r="AR134" t="str">
        <f t="shared" si="25"/>
        <v>Stepanek</v>
      </c>
      <c r="AS134" t="str">
        <f t="shared" si="26"/>
        <v>SydneyDelStepanek</v>
      </c>
      <c r="AT134" t="str">
        <f t="shared" si="27"/>
        <v>SydneyStepanekDel</v>
      </c>
      <c r="AU134">
        <f t="shared" si="28"/>
        <v>1</v>
      </c>
      <c r="AV134">
        <f t="shared" si="29"/>
        <v>2</v>
      </c>
      <c r="AW134">
        <f t="shared" si="30"/>
        <v>28</v>
      </c>
      <c r="AX134" t="b">
        <f t="shared" si="31"/>
        <v>0</v>
      </c>
      <c r="AY134" t="str">
        <f t="shared" si="32"/>
        <v>Del</v>
      </c>
      <c r="AZ134" t="b">
        <f t="shared" si="33"/>
        <v>1</v>
      </c>
      <c r="BA134" t="str">
        <f t="shared" si="34"/>
        <v>SydneyQuarterfinals</v>
      </c>
    </row>
    <row r="135" spans="1:53" x14ac:dyDescent="0.25">
      <c r="A135">
        <v>5</v>
      </c>
      <c r="B135" t="s">
        <v>428</v>
      </c>
      <c r="C135" s="8" t="s">
        <v>769</v>
      </c>
      <c r="D135" s="1">
        <v>41648</v>
      </c>
      <c r="E135" t="s">
        <v>663</v>
      </c>
      <c r="F135" s="1" t="s">
        <v>307</v>
      </c>
      <c r="G135" s="1" t="s">
        <v>308</v>
      </c>
      <c r="H135" t="s">
        <v>345</v>
      </c>
      <c r="I135" s="9">
        <v>3</v>
      </c>
      <c r="J135" t="s">
        <v>671</v>
      </c>
      <c r="K135" t="s">
        <v>669</v>
      </c>
      <c r="L135">
        <v>32</v>
      </c>
      <c r="M135">
        <v>49</v>
      </c>
      <c r="N135">
        <v>1244</v>
      </c>
      <c r="O135">
        <v>945</v>
      </c>
      <c r="P135">
        <v>7</v>
      </c>
      <c r="Q135">
        <v>6</v>
      </c>
      <c r="R135">
        <v>6</v>
      </c>
      <c r="S135">
        <v>2</v>
      </c>
      <c r="Z135">
        <v>2</v>
      </c>
      <c r="AA135">
        <v>0</v>
      </c>
      <c r="AB135" t="s">
        <v>312</v>
      </c>
      <c r="AC135">
        <v>2.2000000000000002</v>
      </c>
      <c r="AD135">
        <v>1.61</v>
      </c>
      <c r="AE135">
        <v>2.1</v>
      </c>
      <c r="AF135">
        <v>1.7</v>
      </c>
      <c r="AG135">
        <v>2</v>
      </c>
      <c r="AH135">
        <v>1.73</v>
      </c>
      <c r="AI135">
        <v>2.29</v>
      </c>
      <c r="AJ135">
        <v>1.71</v>
      </c>
      <c r="AK135">
        <v>2</v>
      </c>
      <c r="AL135">
        <v>1.8</v>
      </c>
      <c r="AM135">
        <v>2.4</v>
      </c>
      <c r="AN135">
        <v>1.8</v>
      </c>
      <c r="AO135">
        <v>2.13</v>
      </c>
      <c r="AP135">
        <v>1.69</v>
      </c>
      <c r="AQ135" t="str">
        <f t="shared" si="24"/>
        <v>Tursunov</v>
      </c>
      <c r="AR135" t="str">
        <f t="shared" si="25"/>
        <v>Istomin</v>
      </c>
      <c r="AS135" t="str">
        <f t="shared" si="26"/>
        <v>SydneyTursunovIstomin</v>
      </c>
      <c r="AT135" t="str">
        <f t="shared" si="27"/>
        <v>SydneyIstominTursunov</v>
      </c>
      <c r="AU135">
        <f t="shared" si="28"/>
        <v>2</v>
      </c>
      <c r="AV135">
        <f t="shared" si="29"/>
        <v>5</v>
      </c>
      <c r="AW135">
        <f t="shared" si="30"/>
        <v>21</v>
      </c>
      <c r="AX135" t="b">
        <f t="shared" si="31"/>
        <v>1</v>
      </c>
      <c r="AY135" t="str">
        <f t="shared" si="32"/>
        <v>Tursunov</v>
      </c>
      <c r="AZ135" t="b">
        <f t="shared" si="33"/>
        <v>0</v>
      </c>
      <c r="BA135" t="str">
        <f t="shared" si="34"/>
        <v>SydneyQuarterfinals</v>
      </c>
    </row>
    <row r="136" spans="1:53" x14ac:dyDescent="0.25">
      <c r="A136">
        <v>5</v>
      </c>
      <c r="B136" t="s">
        <v>428</v>
      </c>
      <c r="C136" s="8" t="s">
        <v>769</v>
      </c>
      <c r="D136" s="1">
        <v>41648</v>
      </c>
      <c r="E136" t="s">
        <v>663</v>
      </c>
      <c r="F136" s="1" t="s">
        <v>307</v>
      </c>
      <c r="G136" s="1" t="s">
        <v>308</v>
      </c>
      <c r="H136" t="s">
        <v>345</v>
      </c>
      <c r="I136" s="9">
        <v>3</v>
      </c>
      <c r="J136" t="s">
        <v>775</v>
      </c>
      <c r="K136" t="s">
        <v>745</v>
      </c>
      <c r="L136">
        <v>52</v>
      </c>
      <c r="M136">
        <v>55</v>
      </c>
      <c r="N136">
        <v>910</v>
      </c>
      <c r="O136">
        <v>825</v>
      </c>
      <c r="P136">
        <v>6</v>
      </c>
      <c r="Q136">
        <v>4</v>
      </c>
      <c r="R136">
        <v>6</v>
      </c>
      <c r="S136">
        <v>3</v>
      </c>
      <c r="Z136">
        <v>2</v>
      </c>
      <c r="AA136">
        <v>0</v>
      </c>
      <c r="AB136" t="s">
        <v>312</v>
      </c>
      <c r="AC136">
        <v>2</v>
      </c>
      <c r="AD136">
        <v>1.72</v>
      </c>
      <c r="AE136">
        <v>2.0499999999999998</v>
      </c>
      <c r="AF136">
        <v>1.75</v>
      </c>
      <c r="AG136">
        <v>2</v>
      </c>
      <c r="AH136">
        <v>1.73</v>
      </c>
      <c r="AI136">
        <v>2.0499999999999998</v>
      </c>
      <c r="AJ136">
        <v>1.88</v>
      </c>
      <c r="AK136">
        <v>2</v>
      </c>
      <c r="AL136">
        <v>1.8</v>
      </c>
      <c r="AM136">
        <v>2.12</v>
      </c>
      <c r="AN136">
        <v>1.9</v>
      </c>
      <c r="AO136">
        <v>2</v>
      </c>
      <c r="AP136">
        <v>1.77</v>
      </c>
      <c r="AQ136" t="str">
        <f t="shared" si="24"/>
        <v>Tomic</v>
      </c>
      <c r="AR136" t="str">
        <f t="shared" si="25"/>
        <v>Dolgopolov</v>
      </c>
      <c r="AS136" t="str">
        <f t="shared" si="26"/>
        <v>SydneyTomicDolgopolov</v>
      </c>
      <c r="AT136" t="str">
        <f t="shared" si="27"/>
        <v>SydneyDolgopolovTomic</v>
      </c>
      <c r="AU136">
        <f t="shared" si="28"/>
        <v>2</v>
      </c>
      <c r="AV136">
        <f t="shared" si="29"/>
        <v>5</v>
      </c>
      <c r="AW136">
        <f t="shared" si="30"/>
        <v>19</v>
      </c>
      <c r="AX136" t="b">
        <f t="shared" si="31"/>
        <v>0</v>
      </c>
      <c r="AY136" t="str">
        <f t="shared" si="32"/>
        <v>Tomic</v>
      </c>
      <c r="AZ136" t="b">
        <f t="shared" si="33"/>
        <v>0</v>
      </c>
      <c r="BA136" t="str">
        <f t="shared" si="34"/>
        <v>SydneyQuarterfinals</v>
      </c>
    </row>
    <row r="137" spans="1:53" x14ac:dyDescent="0.25">
      <c r="A137">
        <v>5</v>
      </c>
      <c r="B137" t="s">
        <v>428</v>
      </c>
      <c r="C137" s="8" t="s">
        <v>769</v>
      </c>
      <c r="D137" s="1">
        <v>41648</v>
      </c>
      <c r="E137" t="s">
        <v>663</v>
      </c>
      <c r="F137" s="1" t="s">
        <v>307</v>
      </c>
      <c r="G137" s="1" t="s">
        <v>308</v>
      </c>
      <c r="H137" t="s">
        <v>345</v>
      </c>
      <c r="I137" s="9">
        <v>3</v>
      </c>
      <c r="J137" t="s">
        <v>772</v>
      </c>
      <c r="K137" t="s">
        <v>664</v>
      </c>
      <c r="L137">
        <v>101</v>
      </c>
      <c r="M137">
        <v>56</v>
      </c>
      <c r="N137">
        <v>544</v>
      </c>
      <c r="O137">
        <v>819</v>
      </c>
      <c r="P137">
        <v>6</v>
      </c>
      <c r="Q137">
        <v>4</v>
      </c>
      <c r="R137">
        <v>6</v>
      </c>
      <c r="S137">
        <v>3</v>
      </c>
      <c r="Z137">
        <v>2</v>
      </c>
      <c r="AA137">
        <v>0</v>
      </c>
      <c r="AB137" t="s">
        <v>312</v>
      </c>
      <c r="AC137">
        <v>2.25</v>
      </c>
      <c r="AD137">
        <v>1.57</v>
      </c>
      <c r="AE137">
        <v>2.2000000000000002</v>
      </c>
      <c r="AF137">
        <v>1.65</v>
      </c>
      <c r="AG137">
        <v>2.1</v>
      </c>
      <c r="AH137">
        <v>1.67</v>
      </c>
      <c r="AI137">
        <v>2.35</v>
      </c>
      <c r="AJ137">
        <v>1.68</v>
      </c>
      <c r="AK137">
        <v>2.25</v>
      </c>
      <c r="AL137">
        <v>1.62</v>
      </c>
      <c r="AM137">
        <v>2.35</v>
      </c>
      <c r="AN137">
        <v>1.7</v>
      </c>
      <c r="AO137">
        <v>2.2200000000000002</v>
      </c>
      <c r="AP137">
        <v>1.63</v>
      </c>
      <c r="AQ137" t="str">
        <f t="shared" si="24"/>
        <v>Stakhovsky</v>
      </c>
      <c r="AR137" t="str">
        <f t="shared" si="25"/>
        <v>Matosevic</v>
      </c>
      <c r="AS137" t="str">
        <f t="shared" si="26"/>
        <v>SydneyStakhovskyMatosevic</v>
      </c>
      <c r="AT137" t="str">
        <f t="shared" si="27"/>
        <v>SydneyMatosevicStakhovsky</v>
      </c>
      <c r="AU137">
        <f t="shared" si="28"/>
        <v>2</v>
      </c>
      <c r="AV137">
        <f t="shared" si="29"/>
        <v>5</v>
      </c>
      <c r="AW137">
        <f t="shared" si="30"/>
        <v>19</v>
      </c>
      <c r="AX137" t="b">
        <f t="shared" si="31"/>
        <v>0</v>
      </c>
      <c r="AY137" t="str">
        <f t="shared" si="32"/>
        <v>Stakhovsky</v>
      </c>
      <c r="AZ137" t="b">
        <f t="shared" si="33"/>
        <v>0</v>
      </c>
      <c r="BA137" t="str">
        <f t="shared" si="34"/>
        <v>SydneyQuarterfinals</v>
      </c>
    </row>
    <row r="138" spans="1:53" x14ac:dyDescent="0.25">
      <c r="A138">
        <v>5</v>
      </c>
      <c r="B138" t="s">
        <v>428</v>
      </c>
      <c r="C138" s="8" t="s">
        <v>769</v>
      </c>
      <c r="D138" s="1">
        <v>41649</v>
      </c>
      <c r="E138" t="s">
        <v>663</v>
      </c>
      <c r="F138" s="1" t="s">
        <v>307</v>
      </c>
      <c r="G138" s="1" t="s">
        <v>308</v>
      </c>
      <c r="H138" t="s">
        <v>346</v>
      </c>
      <c r="I138" s="9">
        <v>3</v>
      </c>
      <c r="J138" t="s">
        <v>777</v>
      </c>
      <c r="K138" t="s">
        <v>671</v>
      </c>
      <c r="L138">
        <v>5</v>
      </c>
      <c r="M138">
        <v>32</v>
      </c>
      <c r="N138">
        <v>5255</v>
      </c>
      <c r="O138">
        <v>1244</v>
      </c>
      <c r="P138">
        <v>6</v>
      </c>
      <c r="Q138">
        <v>4</v>
      </c>
      <c r="R138">
        <v>6</v>
      </c>
      <c r="S138">
        <v>2</v>
      </c>
      <c r="Z138">
        <v>2</v>
      </c>
      <c r="AA138">
        <v>0</v>
      </c>
      <c r="AB138" t="s">
        <v>312</v>
      </c>
      <c r="AC138">
        <v>1.2</v>
      </c>
      <c r="AD138">
        <v>4.5</v>
      </c>
      <c r="AE138">
        <v>1.2</v>
      </c>
      <c r="AF138">
        <v>4.3</v>
      </c>
      <c r="AG138">
        <v>1.22</v>
      </c>
      <c r="AH138">
        <v>4.33</v>
      </c>
      <c r="AI138">
        <v>1.2</v>
      </c>
      <c r="AJ138">
        <v>5.45</v>
      </c>
      <c r="AK138">
        <v>1.22</v>
      </c>
      <c r="AL138">
        <v>4</v>
      </c>
      <c r="AM138">
        <v>1.25</v>
      </c>
      <c r="AN138">
        <v>6.4</v>
      </c>
      <c r="AO138">
        <v>1.2</v>
      </c>
      <c r="AP138">
        <v>4.51</v>
      </c>
      <c r="AQ138" t="str">
        <f t="shared" si="24"/>
        <v>Del</v>
      </c>
      <c r="AR138" t="str">
        <f t="shared" si="25"/>
        <v>Tursunov</v>
      </c>
      <c r="AS138" t="str">
        <f t="shared" si="26"/>
        <v>SydneyDelTursunov</v>
      </c>
      <c r="AT138" t="str">
        <f t="shared" si="27"/>
        <v>SydneyTursunovDel</v>
      </c>
      <c r="AU138">
        <f t="shared" si="28"/>
        <v>2</v>
      </c>
      <c r="AV138">
        <f t="shared" si="29"/>
        <v>6</v>
      </c>
      <c r="AW138">
        <f t="shared" si="30"/>
        <v>18</v>
      </c>
      <c r="AX138" t="b">
        <f t="shared" si="31"/>
        <v>0</v>
      </c>
      <c r="AY138" t="str">
        <f t="shared" si="32"/>
        <v>Del</v>
      </c>
      <c r="AZ138" t="b">
        <f t="shared" si="33"/>
        <v>0</v>
      </c>
      <c r="BA138" t="str">
        <f t="shared" si="34"/>
        <v>SydneySemifinals</v>
      </c>
    </row>
    <row r="139" spans="1:53" x14ac:dyDescent="0.25">
      <c r="A139">
        <v>5</v>
      </c>
      <c r="B139" t="s">
        <v>428</v>
      </c>
      <c r="C139" s="8" t="s">
        <v>769</v>
      </c>
      <c r="D139" s="1">
        <v>41649</v>
      </c>
      <c r="E139" t="s">
        <v>663</v>
      </c>
      <c r="F139" s="1" t="s">
        <v>307</v>
      </c>
      <c r="G139" s="1" t="s">
        <v>308</v>
      </c>
      <c r="H139" t="s">
        <v>346</v>
      </c>
      <c r="I139" s="9">
        <v>3</v>
      </c>
      <c r="J139" t="s">
        <v>775</v>
      </c>
      <c r="K139" t="s">
        <v>772</v>
      </c>
      <c r="L139">
        <v>52</v>
      </c>
      <c r="M139">
        <v>101</v>
      </c>
      <c r="N139">
        <v>910</v>
      </c>
      <c r="O139">
        <v>544</v>
      </c>
      <c r="P139">
        <v>6</v>
      </c>
      <c r="Q139">
        <v>7</v>
      </c>
      <c r="R139">
        <v>7</v>
      </c>
      <c r="S139">
        <v>5</v>
      </c>
      <c r="T139">
        <v>6</v>
      </c>
      <c r="U139">
        <v>3</v>
      </c>
      <c r="Z139">
        <v>2</v>
      </c>
      <c r="AA139">
        <v>1</v>
      </c>
      <c r="AB139" t="s">
        <v>312</v>
      </c>
      <c r="AC139">
        <v>1.36</v>
      </c>
      <c r="AD139">
        <v>3.25</v>
      </c>
      <c r="AE139">
        <v>1.38</v>
      </c>
      <c r="AF139">
        <v>3</v>
      </c>
      <c r="AG139">
        <v>1.36</v>
      </c>
      <c r="AH139">
        <v>3.25</v>
      </c>
      <c r="AI139">
        <v>1.35</v>
      </c>
      <c r="AJ139">
        <v>3.55</v>
      </c>
      <c r="AK139">
        <v>1.36</v>
      </c>
      <c r="AL139">
        <v>3</v>
      </c>
      <c r="AM139">
        <v>1.4</v>
      </c>
      <c r="AN139">
        <v>3.55</v>
      </c>
      <c r="AO139">
        <v>1.35</v>
      </c>
      <c r="AP139">
        <v>3.15</v>
      </c>
      <c r="AQ139" t="str">
        <f t="shared" si="24"/>
        <v>Tomic</v>
      </c>
      <c r="AR139" t="str">
        <f t="shared" si="25"/>
        <v>Stakhovsky</v>
      </c>
      <c r="AS139" t="str">
        <f t="shared" si="26"/>
        <v>SydneyTomicStakhovsky</v>
      </c>
      <c r="AT139" t="str">
        <f t="shared" si="27"/>
        <v>SydneyStakhovskyTomic</v>
      </c>
      <c r="AU139">
        <f t="shared" si="28"/>
        <v>1</v>
      </c>
      <c r="AV139">
        <f t="shared" si="29"/>
        <v>4</v>
      </c>
      <c r="AW139">
        <f t="shared" si="30"/>
        <v>34</v>
      </c>
      <c r="AX139" t="b">
        <f t="shared" si="31"/>
        <v>1</v>
      </c>
      <c r="AY139" t="str">
        <f t="shared" si="32"/>
        <v>Stakhovsky</v>
      </c>
      <c r="AZ139" t="b">
        <f t="shared" si="33"/>
        <v>1</v>
      </c>
      <c r="BA139" t="str">
        <f t="shared" si="34"/>
        <v>SydneySemifinals</v>
      </c>
    </row>
    <row r="140" spans="1:53" x14ac:dyDescent="0.25">
      <c r="A140">
        <v>5</v>
      </c>
      <c r="B140" t="s">
        <v>428</v>
      </c>
      <c r="C140" s="8" t="s">
        <v>769</v>
      </c>
      <c r="D140" s="1">
        <v>41650</v>
      </c>
      <c r="E140" t="s">
        <v>663</v>
      </c>
      <c r="F140" s="1" t="s">
        <v>307</v>
      </c>
      <c r="G140" s="1" t="s">
        <v>308</v>
      </c>
      <c r="H140" t="s">
        <v>348</v>
      </c>
      <c r="I140" s="9">
        <v>3</v>
      </c>
      <c r="J140" t="s">
        <v>777</v>
      </c>
      <c r="K140" t="s">
        <v>775</v>
      </c>
      <c r="L140">
        <v>5</v>
      </c>
      <c r="M140">
        <v>52</v>
      </c>
      <c r="N140">
        <v>5255</v>
      </c>
      <c r="O140">
        <v>910</v>
      </c>
      <c r="P140">
        <v>6</v>
      </c>
      <c r="Q140">
        <v>3</v>
      </c>
      <c r="R140">
        <v>6</v>
      </c>
      <c r="S140">
        <v>1</v>
      </c>
      <c r="Z140">
        <v>2</v>
      </c>
      <c r="AA140">
        <v>0</v>
      </c>
      <c r="AB140" t="s">
        <v>312</v>
      </c>
      <c r="AC140">
        <v>1.25</v>
      </c>
      <c r="AD140">
        <v>4</v>
      </c>
      <c r="AE140">
        <v>1.25</v>
      </c>
      <c r="AF140">
        <v>3.75</v>
      </c>
      <c r="AG140">
        <v>1.25</v>
      </c>
      <c r="AH140">
        <v>4</v>
      </c>
      <c r="AI140">
        <v>1.3</v>
      </c>
      <c r="AJ140">
        <v>4.01</v>
      </c>
      <c r="AK140">
        <v>1.25</v>
      </c>
      <c r="AL140">
        <v>3.75</v>
      </c>
      <c r="AM140">
        <v>1.3</v>
      </c>
      <c r="AN140">
        <v>4.8</v>
      </c>
      <c r="AO140">
        <v>1.26</v>
      </c>
      <c r="AP140">
        <v>3.78</v>
      </c>
      <c r="AQ140" t="str">
        <f t="shared" si="24"/>
        <v>Del</v>
      </c>
      <c r="AR140" t="str">
        <f t="shared" si="25"/>
        <v>Tomic</v>
      </c>
      <c r="AS140" t="str">
        <f t="shared" si="26"/>
        <v>SydneyDelTomic</v>
      </c>
      <c r="AT140" t="str">
        <f t="shared" si="27"/>
        <v>SydneyTomicDel</v>
      </c>
      <c r="AU140">
        <f t="shared" si="28"/>
        <v>2</v>
      </c>
      <c r="AV140">
        <f t="shared" si="29"/>
        <v>8</v>
      </c>
      <c r="AW140">
        <f t="shared" si="30"/>
        <v>16</v>
      </c>
      <c r="AX140" t="b">
        <f t="shared" si="31"/>
        <v>0</v>
      </c>
      <c r="AY140" t="str">
        <f t="shared" si="32"/>
        <v>Del</v>
      </c>
      <c r="AZ140" t="b">
        <f t="shared" si="33"/>
        <v>0</v>
      </c>
      <c r="BA140" t="str">
        <f t="shared" si="34"/>
        <v>SydneyThe Final</v>
      </c>
    </row>
    <row r="141" spans="1:53" x14ac:dyDescent="0.25">
      <c r="A141">
        <v>6</v>
      </c>
      <c r="B141" t="s">
        <v>441</v>
      </c>
      <c r="C141" s="8" t="s">
        <v>442</v>
      </c>
      <c r="D141" s="1">
        <v>41652</v>
      </c>
      <c r="E141" t="s">
        <v>443</v>
      </c>
      <c r="F141" s="1" t="s">
        <v>307</v>
      </c>
      <c r="G141" s="1" t="s">
        <v>308</v>
      </c>
      <c r="H141" t="s">
        <v>309</v>
      </c>
      <c r="I141" s="9">
        <v>5</v>
      </c>
      <c r="J141" t="s">
        <v>737</v>
      </c>
      <c r="K141" t="s">
        <v>728</v>
      </c>
      <c r="L141">
        <v>34</v>
      </c>
      <c r="M141">
        <v>75</v>
      </c>
      <c r="N141">
        <v>1190</v>
      </c>
      <c r="O141">
        <v>667</v>
      </c>
      <c r="P141">
        <v>7</v>
      </c>
      <c r="Q141">
        <v>6</v>
      </c>
      <c r="R141">
        <v>6</v>
      </c>
      <c r="S141">
        <v>3</v>
      </c>
      <c r="T141">
        <v>7</v>
      </c>
      <c r="U141">
        <v>6</v>
      </c>
      <c r="Z141">
        <v>3</v>
      </c>
      <c r="AA141">
        <v>0</v>
      </c>
      <c r="AB141" t="s">
        <v>312</v>
      </c>
      <c r="AC141">
        <v>1.53</v>
      </c>
      <c r="AD141">
        <v>2.37</v>
      </c>
      <c r="AE141">
        <v>1.55</v>
      </c>
      <c r="AF141">
        <v>2.4</v>
      </c>
      <c r="AG141">
        <v>1.53</v>
      </c>
      <c r="AH141">
        <v>2.38</v>
      </c>
      <c r="AI141">
        <v>1.51</v>
      </c>
      <c r="AJ141">
        <v>2.76</v>
      </c>
      <c r="AK141">
        <v>1.57</v>
      </c>
      <c r="AL141">
        <v>2.38</v>
      </c>
      <c r="AM141">
        <v>1.6</v>
      </c>
      <c r="AN141">
        <v>2.8</v>
      </c>
      <c r="AO141">
        <v>1.5</v>
      </c>
      <c r="AP141">
        <v>2.5499999999999998</v>
      </c>
      <c r="AQ141" t="str">
        <f t="shared" si="24"/>
        <v>Dodig</v>
      </c>
      <c r="AR141" t="str">
        <f t="shared" si="25"/>
        <v>Karlovic</v>
      </c>
      <c r="AS141" t="str">
        <f t="shared" si="26"/>
        <v>MelbourneDodigKarlovic</v>
      </c>
      <c r="AT141" t="str">
        <f t="shared" si="27"/>
        <v>MelbourneKarlovicDodig</v>
      </c>
      <c r="AU141">
        <f t="shared" si="28"/>
        <v>3</v>
      </c>
      <c r="AV141">
        <f t="shared" si="29"/>
        <v>5</v>
      </c>
      <c r="AW141">
        <f t="shared" si="30"/>
        <v>35</v>
      </c>
      <c r="AX141" t="b">
        <f t="shared" si="31"/>
        <v>1</v>
      </c>
      <c r="AY141" t="str">
        <f t="shared" si="32"/>
        <v>Dodig</v>
      </c>
      <c r="AZ141" t="b">
        <f t="shared" si="33"/>
        <v>0</v>
      </c>
      <c r="BA141" t="str">
        <f t="shared" si="34"/>
        <v>Melbourne1st Round</v>
      </c>
    </row>
    <row r="142" spans="1:53" x14ac:dyDescent="0.25">
      <c r="A142">
        <v>6</v>
      </c>
      <c r="B142" t="s">
        <v>441</v>
      </c>
      <c r="C142" s="8" t="s">
        <v>442</v>
      </c>
      <c r="D142" s="1">
        <v>41652</v>
      </c>
      <c r="E142" t="s">
        <v>443</v>
      </c>
      <c r="F142" s="1" t="s">
        <v>307</v>
      </c>
      <c r="G142" s="1" t="s">
        <v>308</v>
      </c>
      <c r="H142" t="s">
        <v>309</v>
      </c>
      <c r="I142" s="9">
        <v>5</v>
      </c>
      <c r="J142" t="s">
        <v>666</v>
      </c>
      <c r="K142" t="s">
        <v>698</v>
      </c>
      <c r="L142">
        <v>39</v>
      </c>
      <c r="M142">
        <v>68</v>
      </c>
      <c r="N142">
        <v>1090</v>
      </c>
      <c r="O142">
        <v>706</v>
      </c>
      <c r="P142">
        <v>3</v>
      </c>
      <c r="Q142">
        <v>6</v>
      </c>
      <c r="R142">
        <v>7</v>
      </c>
      <c r="S142">
        <v>6</v>
      </c>
      <c r="T142">
        <v>6</v>
      </c>
      <c r="U142">
        <v>7</v>
      </c>
      <c r="V142">
        <v>6</v>
      </c>
      <c r="W142">
        <v>3</v>
      </c>
      <c r="X142">
        <v>6</v>
      </c>
      <c r="Y142">
        <v>3</v>
      </c>
      <c r="Z142">
        <v>3</v>
      </c>
      <c r="AA142">
        <v>2</v>
      </c>
      <c r="AB142" t="s">
        <v>312</v>
      </c>
      <c r="AC142">
        <v>1.44</v>
      </c>
      <c r="AD142">
        <v>2.62</v>
      </c>
      <c r="AE142">
        <v>1.5</v>
      </c>
      <c r="AF142">
        <v>2.5</v>
      </c>
      <c r="AG142">
        <v>1.5</v>
      </c>
      <c r="AH142">
        <v>2.5</v>
      </c>
      <c r="AI142">
        <v>1.54</v>
      </c>
      <c r="AJ142">
        <v>2.66</v>
      </c>
      <c r="AK142">
        <v>1.5</v>
      </c>
      <c r="AL142">
        <v>2.63</v>
      </c>
      <c r="AM142">
        <v>1.55</v>
      </c>
      <c r="AN142">
        <v>2.74</v>
      </c>
      <c r="AO142">
        <v>1.49</v>
      </c>
      <c r="AP142">
        <v>2.57</v>
      </c>
      <c r="AQ142" t="str">
        <f t="shared" si="24"/>
        <v>Nieminen</v>
      </c>
      <c r="AR142" t="str">
        <f t="shared" si="25"/>
        <v>Sela</v>
      </c>
      <c r="AS142" t="str">
        <f t="shared" si="26"/>
        <v>MelbourneNieminenSela</v>
      </c>
      <c r="AT142" t="str">
        <f t="shared" si="27"/>
        <v>MelbourneSelaNieminen</v>
      </c>
      <c r="AU142">
        <f t="shared" si="28"/>
        <v>1</v>
      </c>
      <c r="AV142">
        <f t="shared" si="29"/>
        <v>3</v>
      </c>
      <c r="AW142">
        <f t="shared" si="30"/>
        <v>53</v>
      </c>
      <c r="AX142" t="b">
        <f t="shared" si="31"/>
        <v>1</v>
      </c>
      <c r="AY142" t="str">
        <f t="shared" si="32"/>
        <v>Sela</v>
      </c>
      <c r="AZ142" t="b">
        <f t="shared" si="33"/>
        <v>1</v>
      </c>
      <c r="BA142" t="str">
        <f t="shared" si="34"/>
        <v>Melbourne1st Round</v>
      </c>
    </row>
    <row r="143" spans="1:53" x14ac:dyDescent="0.25">
      <c r="A143">
        <v>6</v>
      </c>
      <c r="B143" t="s">
        <v>441</v>
      </c>
      <c r="C143" s="8" t="s">
        <v>442</v>
      </c>
      <c r="D143" s="1">
        <v>41652</v>
      </c>
      <c r="E143" t="s">
        <v>443</v>
      </c>
      <c r="F143" s="1" t="s">
        <v>307</v>
      </c>
      <c r="G143" s="1" t="s">
        <v>308</v>
      </c>
      <c r="H143" t="s">
        <v>309</v>
      </c>
      <c r="I143" s="9">
        <v>5</v>
      </c>
      <c r="J143" t="s">
        <v>718</v>
      </c>
      <c r="K143" t="s">
        <v>779</v>
      </c>
      <c r="L143">
        <v>15</v>
      </c>
      <c r="M143">
        <v>105</v>
      </c>
      <c r="N143">
        <v>2145</v>
      </c>
      <c r="O143">
        <v>527</v>
      </c>
      <c r="P143">
        <v>6</v>
      </c>
      <c r="Q143">
        <v>1</v>
      </c>
      <c r="R143">
        <v>6</v>
      </c>
      <c r="S143">
        <v>4</v>
      </c>
      <c r="T143">
        <v>6</v>
      </c>
      <c r="U143">
        <v>2</v>
      </c>
      <c r="Z143">
        <v>3</v>
      </c>
      <c r="AA143">
        <v>0</v>
      </c>
      <c r="AB143" t="s">
        <v>312</v>
      </c>
      <c r="AC143">
        <v>1.22</v>
      </c>
      <c r="AD143">
        <v>4</v>
      </c>
      <c r="AE143">
        <v>1.28</v>
      </c>
      <c r="AF143">
        <v>3.5</v>
      </c>
      <c r="AG143">
        <v>1.22</v>
      </c>
      <c r="AH143">
        <v>4</v>
      </c>
      <c r="AI143">
        <v>1.29</v>
      </c>
      <c r="AJ143">
        <v>4.0599999999999996</v>
      </c>
      <c r="AK143">
        <v>1.22</v>
      </c>
      <c r="AL143">
        <v>4</v>
      </c>
      <c r="AM143">
        <v>1.29</v>
      </c>
      <c r="AN143">
        <v>4.5</v>
      </c>
      <c r="AO143">
        <v>1.25</v>
      </c>
      <c r="AP143">
        <v>3.84</v>
      </c>
      <c r="AQ143" t="str">
        <f t="shared" si="24"/>
        <v>Youzhny</v>
      </c>
      <c r="AR143" t="str">
        <f t="shared" si="25"/>
        <v>Struff</v>
      </c>
      <c r="AS143" t="str">
        <f t="shared" si="26"/>
        <v>MelbourneYouzhnyStruff</v>
      </c>
      <c r="AT143" t="str">
        <f t="shared" si="27"/>
        <v>MelbourneStruffYouzhny</v>
      </c>
      <c r="AU143">
        <f t="shared" si="28"/>
        <v>3</v>
      </c>
      <c r="AV143">
        <f t="shared" si="29"/>
        <v>11</v>
      </c>
      <c r="AW143">
        <f t="shared" si="30"/>
        <v>25</v>
      </c>
      <c r="AX143" t="b">
        <f t="shared" si="31"/>
        <v>0</v>
      </c>
      <c r="AY143" t="str">
        <f t="shared" si="32"/>
        <v>Youzhny</v>
      </c>
      <c r="AZ143" t="b">
        <f t="shared" si="33"/>
        <v>0</v>
      </c>
      <c r="BA143" t="str">
        <f t="shared" si="34"/>
        <v>Melbourne1st Round</v>
      </c>
    </row>
    <row r="144" spans="1:53" x14ac:dyDescent="0.25">
      <c r="A144">
        <v>6</v>
      </c>
      <c r="B144" t="s">
        <v>441</v>
      </c>
      <c r="C144" s="8" t="s">
        <v>442</v>
      </c>
      <c r="D144" s="1">
        <v>41652</v>
      </c>
      <c r="E144" t="s">
        <v>443</v>
      </c>
      <c r="F144" s="1" t="s">
        <v>307</v>
      </c>
      <c r="G144" s="1" t="s">
        <v>308</v>
      </c>
      <c r="H144" t="s">
        <v>309</v>
      </c>
      <c r="I144" s="9">
        <v>5</v>
      </c>
      <c r="J144" t="s">
        <v>780</v>
      </c>
      <c r="K144" t="s">
        <v>679</v>
      </c>
      <c r="L144">
        <v>87</v>
      </c>
      <c r="M144">
        <v>66</v>
      </c>
      <c r="N144">
        <v>612</v>
      </c>
      <c r="O144">
        <v>721</v>
      </c>
      <c r="P144">
        <v>6</v>
      </c>
      <c r="Q144">
        <v>7</v>
      </c>
      <c r="R144">
        <v>6</v>
      </c>
      <c r="S144">
        <v>2</v>
      </c>
      <c r="T144">
        <v>6</v>
      </c>
      <c r="U144">
        <v>2</v>
      </c>
      <c r="V144">
        <v>6</v>
      </c>
      <c r="W144">
        <v>3</v>
      </c>
      <c r="Z144">
        <v>3</v>
      </c>
      <c r="AA144">
        <v>1</v>
      </c>
      <c r="AB144" t="s">
        <v>312</v>
      </c>
      <c r="AC144">
        <v>1.66</v>
      </c>
      <c r="AD144">
        <v>2.1</v>
      </c>
      <c r="AE144">
        <v>1.75</v>
      </c>
      <c r="AF144">
        <v>2.0499999999999998</v>
      </c>
      <c r="AG144">
        <v>1.67</v>
      </c>
      <c r="AH144">
        <v>2.1</v>
      </c>
      <c r="AI144">
        <v>1.96</v>
      </c>
      <c r="AJ144">
        <v>1.94</v>
      </c>
      <c r="AK144">
        <v>1.73</v>
      </c>
      <c r="AL144">
        <v>2.1</v>
      </c>
      <c r="AM144">
        <v>1.98</v>
      </c>
      <c r="AN144">
        <v>2.15</v>
      </c>
      <c r="AO144">
        <v>1.81</v>
      </c>
      <c r="AP144">
        <v>1.96</v>
      </c>
      <c r="AQ144" t="str">
        <f t="shared" si="24"/>
        <v>Falla</v>
      </c>
      <c r="AR144" t="str">
        <f t="shared" si="25"/>
        <v>Kukushkin</v>
      </c>
      <c r="AS144" t="str">
        <f t="shared" si="26"/>
        <v>MelbourneFallaKukushkin</v>
      </c>
      <c r="AT144" t="str">
        <f t="shared" si="27"/>
        <v>MelbourneKukushkinFalla</v>
      </c>
      <c r="AU144">
        <f t="shared" si="28"/>
        <v>2</v>
      </c>
      <c r="AV144">
        <f t="shared" si="29"/>
        <v>10</v>
      </c>
      <c r="AW144">
        <f t="shared" si="30"/>
        <v>38</v>
      </c>
      <c r="AX144" t="b">
        <f t="shared" si="31"/>
        <v>1</v>
      </c>
      <c r="AY144" t="str">
        <f t="shared" si="32"/>
        <v>Kukushkin</v>
      </c>
      <c r="AZ144" t="b">
        <f t="shared" si="33"/>
        <v>1</v>
      </c>
      <c r="BA144" t="str">
        <f t="shared" si="34"/>
        <v>Melbourne1st Round</v>
      </c>
    </row>
    <row r="145" spans="1:53" x14ac:dyDescent="0.25">
      <c r="A145">
        <v>6</v>
      </c>
      <c r="B145" t="s">
        <v>441</v>
      </c>
      <c r="C145" s="8" t="s">
        <v>442</v>
      </c>
      <c r="D145" s="1">
        <v>41652</v>
      </c>
      <c r="E145" t="s">
        <v>443</v>
      </c>
      <c r="F145" s="1" t="s">
        <v>307</v>
      </c>
      <c r="G145" s="1" t="s">
        <v>308</v>
      </c>
      <c r="H145" t="s">
        <v>309</v>
      </c>
      <c r="I145" s="9">
        <v>5</v>
      </c>
      <c r="J145" t="s">
        <v>670</v>
      </c>
      <c r="K145" t="s">
        <v>725</v>
      </c>
      <c r="L145">
        <v>51</v>
      </c>
      <c r="M145">
        <v>69</v>
      </c>
      <c r="N145">
        <v>915</v>
      </c>
      <c r="O145">
        <v>703</v>
      </c>
      <c r="P145">
        <v>6</v>
      </c>
      <c r="Q145">
        <v>3</v>
      </c>
      <c r="R145">
        <v>6</v>
      </c>
      <c r="S145">
        <v>2</v>
      </c>
      <c r="T145">
        <v>3</v>
      </c>
      <c r="U145">
        <v>6</v>
      </c>
      <c r="V145">
        <v>7</v>
      </c>
      <c r="W145">
        <v>6</v>
      </c>
      <c r="Z145">
        <v>3</v>
      </c>
      <c r="AA145">
        <v>1</v>
      </c>
      <c r="AB145" t="s">
        <v>312</v>
      </c>
      <c r="AC145">
        <v>1.36</v>
      </c>
      <c r="AD145">
        <v>3</v>
      </c>
      <c r="AE145">
        <v>1.38</v>
      </c>
      <c r="AF145">
        <v>3</v>
      </c>
      <c r="AG145">
        <v>1.4</v>
      </c>
      <c r="AH145">
        <v>2.75</v>
      </c>
      <c r="AI145">
        <v>1.45</v>
      </c>
      <c r="AJ145">
        <v>2.99</v>
      </c>
      <c r="AK145">
        <v>1.4</v>
      </c>
      <c r="AL145">
        <v>2.88</v>
      </c>
      <c r="AM145">
        <v>1.45</v>
      </c>
      <c r="AN145">
        <v>3.65</v>
      </c>
      <c r="AO145">
        <v>1.39</v>
      </c>
      <c r="AP145">
        <v>2.93</v>
      </c>
      <c r="AQ145" t="str">
        <f t="shared" si="24"/>
        <v>Querrey</v>
      </c>
      <c r="AR145" t="str">
        <f t="shared" si="25"/>
        <v>Giraldo</v>
      </c>
      <c r="AS145" t="str">
        <f t="shared" si="26"/>
        <v>MelbourneQuerreyGiraldo</v>
      </c>
      <c r="AT145" t="str">
        <f t="shared" si="27"/>
        <v>MelbourneGiraldoQuerrey</v>
      </c>
      <c r="AU145">
        <f t="shared" si="28"/>
        <v>2</v>
      </c>
      <c r="AV145">
        <f t="shared" si="29"/>
        <v>5</v>
      </c>
      <c r="AW145">
        <f t="shared" si="30"/>
        <v>39</v>
      </c>
      <c r="AX145" t="b">
        <f t="shared" si="31"/>
        <v>1</v>
      </c>
      <c r="AY145" t="str">
        <f t="shared" si="32"/>
        <v>Querrey</v>
      </c>
      <c r="AZ145" t="b">
        <f t="shared" si="33"/>
        <v>1</v>
      </c>
      <c r="BA145" t="str">
        <f t="shared" si="34"/>
        <v>Melbourne1st Round</v>
      </c>
    </row>
    <row r="146" spans="1:53" x14ac:dyDescent="0.25">
      <c r="A146">
        <v>6</v>
      </c>
      <c r="B146" t="s">
        <v>441</v>
      </c>
      <c r="C146" s="8" t="s">
        <v>442</v>
      </c>
      <c r="D146" s="1">
        <v>41652</v>
      </c>
      <c r="E146" t="s">
        <v>443</v>
      </c>
      <c r="F146" s="1" t="s">
        <v>307</v>
      </c>
      <c r="G146" s="1" t="s">
        <v>308</v>
      </c>
      <c r="H146" t="s">
        <v>309</v>
      </c>
      <c r="I146" s="9">
        <v>5</v>
      </c>
      <c r="J146" t="s">
        <v>681</v>
      </c>
      <c r="K146" t="s">
        <v>764</v>
      </c>
      <c r="L146">
        <v>71</v>
      </c>
      <c r="M146">
        <v>147</v>
      </c>
      <c r="N146">
        <v>692</v>
      </c>
      <c r="O146">
        <v>378</v>
      </c>
      <c r="P146">
        <v>3</v>
      </c>
      <c r="Q146">
        <v>6</v>
      </c>
      <c r="R146">
        <v>6</v>
      </c>
      <c r="S146">
        <v>3</v>
      </c>
      <c r="T146">
        <v>6</v>
      </c>
      <c r="U146">
        <v>0</v>
      </c>
      <c r="V146">
        <v>5</v>
      </c>
      <c r="W146">
        <v>7</v>
      </c>
      <c r="X146">
        <v>6</v>
      </c>
      <c r="Y146">
        <v>4</v>
      </c>
      <c r="Z146">
        <v>3</v>
      </c>
      <c r="AA146">
        <v>2</v>
      </c>
      <c r="AB146" t="s">
        <v>312</v>
      </c>
      <c r="AC146">
        <v>2.2000000000000002</v>
      </c>
      <c r="AD146">
        <v>1.61</v>
      </c>
      <c r="AE146">
        <v>2.15</v>
      </c>
      <c r="AF146">
        <v>1.68</v>
      </c>
      <c r="AG146">
        <v>2.1</v>
      </c>
      <c r="AH146">
        <v>1.67</v>
      </c>
      <c r="AI146">
        <v>2.17</v>
      </c>
      <c r="AJ146">
        <v>1.78</v>
      </c>
      <c r="AK146">
        <v>2.1</v>
      </c>
      <c r="AL146">
        <v>1.73</v>
      </c>
      <c r="AM146">
        <v>2.25</v>
      </c>
      <c r="AN146">
        <v>1.81</v>
      </c>
      <c r="AO146">
        <v>2.1</v>
      </c>
      <c r="AP146">
        <v>1.71</v>
      </c>
      <c r="AQ146" t="str">
        <f t="shared" si="24"/>
        <v>Mannarino</v>
      </c>
      <c r="AR146" t="str">
        <f t="shared" si="25"/>
        <v>Johnson</v>
      </c>
      <c r="AS146" t="str">
        <f t="shared" si="26"/>
        <v>MelbourneMannarinoJohnson</v>
      </c>
      <c r="AT146" t="str">
        <f t="shared" si="27"/>
        <v>MelbourneJohnsonMannarino</v>
      </c>
      <c r="AU146">
        <f t="shared" si="28"/>
        <v>1</v>
      </c>
      <c r="AV146">
        <f t="shared" si="29"/>
        <v>6</v>
      </c>
      <c r="AW146">
        <f t="shared" si="30"/>
        <v>46</v>
      </c>
      <c r="AX146" t="b">
        <f t="shared" si="31"/>
        <v>0</v>
      </c>
      <c r="AY146" t="str">
        <f t="shared" si="32"/>
        <v>Johnson</v>
      </c>
      <c r="AZ146" t="b">
        <f t="shared" si="33"/>
        <v>1</v>
      </c>
      <c r="BA146" t="str">
        <f t="shared" si="34"/>
        <v>Melbourne1st Round</v>
      </c>
    </row>
    <row r="147" spans="1:53" x14ac:dyDescent="0.25">
      <c r="A147">
        <v>6</v>
      </c>
      <c r="B147" t="s">
        <v>441</v>
      </c>
      <c r="C147" s="8" t="s">
        <v>442</v>
      </c>
      <c r="D147" s="1">
        <v>41652</v>
      </c>
      <c r="E147" t="s">
        <v>443</v>
      </c>
      <c r="F147" s="1" t="s">
        <v>307</v>
      </c>
      <c r="G147" s="1" t="s">
        <v>308</v>
      </c>
      <c r="H147" t="s">
        <v>309</v>
      </c>
      <c r="I147" s="9">
        <v>5</v>
      </c>
      <c r="J147" t="s">
        <v>719</v>
      </c>
      <c r="K147" t="s">
        <v>781</v>
      </c>
      <c r="L147">
        <v>8</v>
      </c>
      <c r="M147">
        <v>85</v>
      </c>
      <c r="N147">
        <v>3890</v>
      </c>
      <c r="O147">
        <v>620</v>
      </c>
      <c r="P147">
        <v>6</v>
      </c>
      <c r="Q147">
        <v>4</v>
      </c>
      <c r="R147">
        <v>4</v>
      </c>
      <c r="S147">
        <v>1</v>
      </c>
      <c r="Z147">
        <v>1</v>
      </c>
      <c r="AA147">
        <v>0</v>
      </c>
      <c r="AB147" t="s">
        <v>323</v>
      </c>
      <c r="AC147">
        <v>1.04</v>
      </c>
      <c r="AD147">
        <v>13</v>
      </c>
      <c r="AE147">
        <v>1.05</v>
      </c>
      <c r="AF147">
        <v>9</v>
      </c>
      <c r="AG147">
        <v>1.04</v>
      </c>
      <c r="AH147">
        <v>11</v>
      </c>
      <c r="AI147">
        <v>1.05</v>
      </c>
      <c r="AJ147">
        <v>14.12</v>
      </c>
      <c r="AK147">
        <v>1.04</v>
      </c>
      <c r="AL147">
        <v>10</v>
      </c>
      <c r="AM147">
        <v>1.05</v>
      </c>
      <c r="AN147">
        <v>17</v>
      </c>
      <c r="AO147">
        <v>1.04</v>
      </c>
      <c r="AP147">
        <v>11.17</v>
      </c>
      <c r="AQ147" t="str">
        <f t="shared" si="24"/>
        <v>Wawrinka</v>
      </c>
      <c r="AR147" t="str">
        <f t="shared" si="25"/>
        <v>Golubev</v>
      </c>
      <c r="AS147" t="str">
        <f t="shared" si="26"/>
        <v>MelbourneWawrinkaGolubev</v>
      </c>
      <c r="AT147" t="str">
        <f t="shared" si="27"/>
        <v>MelbourneGolubevWawrinka</v>
      </c>
      <c r="AU147">
        <f t="shared" si="28"/>
        <v>1</v>
      </c>
      <c r="AV147">
        <f t="shared" si="29"/>
        <v>5</v>
      </c>
      <c r="AW147">
        <f t="shared" si="30"/>
        <v>15</v>
      </c>
      <c r="AX147" t="b">
        <f t="shared" si="31"/>
        <v>0</v>
      </c>
      <c r="AY147" t="str">
        <f t="shared" si="32"/>
        <v>Wawrinka</v>
      </c>
      <c r="AZ147" t="b">
        <f t="shared" si="33"/>
        <v>0</v>
      </c>
      <c r="BA147" t="str">
        <f t="shared" si="34"/>
        <v>Melbourne1st Round</v>
      </c>
    </row>
    <row r="148" spans="1:53" x14ac:dyDescent="0.25">
      <c r="A148">
        <v>6</v>
      </c>
      <c r="B148" t="s">
        <v>441</v>
      </c>
      <c r="C148" s="8" t="s">
        <v>442</v>
      </c>
      <c r="D148" s="1">
        <v>41652</v>
      </c>
      <c r="E148" t="s">
        <v>443</v>
      </c>
      <c r="F148" s="1" t="s">
        <v>307</v>
      </c>
      <c r="G148" s="1" t="s">
        <v>308</v>
      </c>
      <c r="H148" t="s">
        <v>309</v>
      </c>
      <c r="I148" s="9">
        <v>5</v>
      </c>
      <c r="J148" t="s">
        <v>782</v>
      </c>
      <c r="K148" t="s">
        <v>783</v>
      </c>
      <c r="L148">
        <v>188</v>
      </c>
      <c r="M148">
        <v>103</v>
      </c>
      <c r="N148">
        <v>272</v>
      </c>
      <c r="O148">
        <v>540</v>
      </c>
      <c r="P148">
        <v>6</v>
      </c>
      <c r="Q148">
        <v>4</v>
      </c>
      <c r="R148">
        <v>6</v>
      </c>
      <c r="S148">
        <v>2</v>
      </c>
      <c r="T148">
        <v>6</v>
      </c>
      <c r="U148">
        <v>1</v>
      </c>
      <c r="X148" s="8"/>
      <c r="Z148">
        <v>3</v>
      </c>
      <c r="AA148">
        <v>0</v>
      </c>
      <c r="AB148" t="s">
        <v>312</v>
      </c>
      <c r="AC148">
        <v>1.5</v>
      </c>
      <c r="AD148">
        <v>2.5</v>
      </c>
      <c r="AE148">
        <v>1.52</v>
      </c>
      <c r="AF148">
        <v>2.4500000000000002</v>
      </c>
      <c r="AG148">
        <v>1.53</v>
      </c>
      <c r="AH148">
        <v>2.38</v>
      </c>
      <c r="AI148">
        <v>1.49</v>
      </c>
      <c r="AJ148">
        <v>2.81</v>
      </c>
      <c r="AK148">
        <v>1.57</v>
      </c>
      <c r="AL148">
        <v>2.38</v>
      </c>
      <c r="AM148">
        <v>1.58</v>
      </c>
      <c r="AN148">
        <v>2.81</v>
      </c>
      <c r="AO148">
        <v>1.5</v>
      </c>
      <c r="AP148">
        <v>2.5299999999999998</v>
      </c>
      <c r="AQ148" t="str">
        <f t="shared" si="24"/>
        <v>Dzumhur</v>
      </c>
      <c r="AR148" t="str">
        <f t="shared" si="25"/>
        <v>Hajek</v>
      </c>
      <c r="AS148" t="str">
        <f t="shared" si="26"/>
        <v>MelbourneDzumhurHajek</v>
      </c>
      <c r="AT148" t="str">
        <f t="shared" si="27"/>
        <v>MelbourneHajekDzumhur</v>
      </c>
      <c r="AU148">
        <f t="shared" si="28"/>
        <v>3</v>
      </c>
      <c r="AV148">
        <f t="shared" si="29"/>
        <v>11</v>
      </c>
      <c r="AW148">
        <f t="shared" si="30"/>
        <v>25</v>
      </c>
      <c r="AX148" t="b">
        <f t="shared" si="31"/>
        <v>0</v>
      </c>
      <c r="AY148" t="str">
        <f t="shared" si="32"/>
        <v>Dzumhur</v>
      </c>
      <c r="AZ148" t="b">
        <f t="shared" si="33"/>
        <v>0</v>
      </c>
      <c r="BA148" t="str">
        <f t="shared" si="34"/>
        <v>Melbourne1st Round</v>
      </c>
    </row>
    <row r="149" spans="1:53" x14ac:dyDescent="0.25">
      <c r="A149">
        <v>6</v>
      </c>
      <c r="B149" t="s">
        <v>441</v>
      </c>
      <c r="C149" s="8" t="s">
        <v>442</v>
      </c>
      <c r="D149" s="1">
        <v>41652</v>
      </c>
      <c r="E149" t="s">
        <v>443</v>
      </c>
      <c r="F149" s="1" t="s">
        <v>307</v>
      </c>
      <c r="G149" s="1" t="s">
        <v>308</v>
      </c>
      <c r="H149" t="s">
        <v>309</v>
      </c>
      <c r="I149" s="9">
        <v>5</v>
      </c>
      <c r="J149" t="s">
        <v>739</v>
      </c>
      <c r="K149" t="s">
        <v>733</v>
      </c>
      <c r="L149">
        <v>136</v>
      </c>
      <c r="M149">
        <v>50</v>
      </c>
      <c r="N149">
        <v>422</v>
      </c>
      <c r="O149">
        <v>925</v>
      </c>
      <c r="P149">
        <v>5</v>
      </c>
      <c r="Q149">
        <v>7</v>
      </c>
      <c r="R149">
        <v>6</v>
      </c>
      <c r="S149">
        <v>4</v>
      </c>
      <c r="T149">
        <v>6</v>
      </c>
      <c r="U149">
        <v>3</v>
      </c>
      <c r="V149">
        <v>7</v>
      </c>
      <c r="W149">
        <v>6</v>
      </c>
      <c r="Z149">
        <v>3</v>
      </c>
      <c r="AA149">
        <v>1</v>
      </c>
      <c r="AB149" t="s">
        <v>312</v>
      </c>
      <c r="AC149">
        <v>2</v>
      </c>
      <c r="AD149">
        <v>1.72</v>
      </c>
      <c r="AE149">
        <v>2.0499999999999998</v>
      </c>
      <c r="AF149">
        <v>1.75</v>
      </c>
      <c r="AG149">
        <v>2</v>
      </c>
      <c r="AH149">
        <v>1.73</v>
      </c>
      <c r="AK149">
        <v>2</v>
      </c>
      <c r="AL149">
        <v>1.8</v>
      </c>
      <c r="AM149">
        <v>2.1800000000000002</v>
      </c>
      <c r="AN149">
        <v>1.83</v>
      </c>
      <c r="AO149">
        <v>2.0299999999999998</v>
      </c>
      <c r="AP149">
        <v>1.76</v>
      </c>
      <c r="AQ149" t="str">
        <f t="shared" si="24"/>
        <v>Thiem</v>
      </c>
      <c r="AR149" t="str">
        <f t="shared" si="25"/>
        <v>Sousa</v>
      </c>
      <c r="AS149" t="str">
        <f t="shared" si="26"/>
        <v>MelbourneThiemSousa</v>
      </c>
      <c r="AT149" t="str">
        <f t="shared" si="27"/>
        <v>MelbourneSousaThiem</v>
      </c>
      <c r="AU149">
        <f t="shared" si="28"/>
        <v>2</v>
      </c>
      <c r="AV149">
        <f t="shared" si="29"/>
        <v>4</v>
      </c>
      <c r="AW149">
        <f t="shared" si="30"/>
        <v>44</v>
      </c>
      <c r="AX149" t="b">
        <f t="shared" si="31"/>
        <v>1</v>
      </c>
      <c r="AY149" t="str">
        <f t="shared" si="32"/>
        <v>Sousa</v>
      </c>
      <c r="AZ149" t="b">
        <f t="shared" si="33"/>
        <v>1</v>
      </c>
      <c r="BA149" t="str">
        <f t="shared" si="34"/>
        <v>Melbourne1st Round</v>
      </c>
    </row>
    <row r="150" spans="1:53" x14ac:dyDescent="0.25">
      <c r="A150">
        <v>6</v>
      </c>
      <c r="B150" t="s">
        <v>441</v>
      </c>
      <c r="C150" s="8" t="s">
        <v>442</v>
      </c>
      <c r="D150" s="1">
        <v>41652</v>
      </c>
      <c r="E150" t="s">
        <v>443</v>
      </c>
      <c r="F150" s="1" t="s">
        <v>307</v>
      </c>
      <c r="G150" s="1" t="s">
        <v>308</v>
      </c>
      <c r="H150" t="s">
        <v>309</v>
      </c>
      <c r="I150" s="9">
        <v>5</v>
      </c>
      <c r="J150" t="s">
        <v>746</v>
      </c>
      <c r="K150" t="s">
        <v>784</v>
      </c>
      <c r="L150">
        <v>37</v>
      </c>
      <c r="M150">
        <v>113</v>
      </c>
      <c r="N150">
        <v>1110</v>
      </c>
      <c r="O150">
        <v>497</v>
      </c>
      <c r="P150">
        <v>6</v>
      </c>
      <c r="Q150">
        <v>4</v>
      </c>
      <c r="R150">
        <v>6</v>
      </c>
      <c r="S150">
        <v>2</v>
      </c>
      <c r="T150">
        <v>6</v>
      </c>
      <c r="U150">
        <v>4</v>
      </c>
      <c r="Z150">
        <v>3</v>
      </c>
      <c r="AA150">
        <v>0</v>
      </c>
      <c r="AB150" t="s">
        <v>312</v>
      </c>
      <c r="AC150">
        <v>1.28</v>
      </c>
      <c r="AD150">
        <v>3.5</v>
      </c>
      <c r="AE150">
        <v>1.28</v>
      </c>
      <c r="AF150">
        <v>3.5</v>
      </c>
      <c r="AG150">
        <v>1.3</v>
      </c>
      <c r="AH150">
        <v>3.4</v>
      </c>
      <c r="AI150">
        <v>1.36</v>
      </c>
      <c r="AJ150">
        <v>3.45</v>
      </c>
      <c r="AK150">
        <v>1.33</v>
      </c>
      <c r="AL150">
        <v>3.25</v>
      </c>
      <c r="AM150">
        <v>1.36</v>
      </c>
      <c r="AN150">
        <v>3.65</v>
      </c>
      <c r="AO150">
        <v>1.31</v>
      </c>
      <c r="AP150">
        <v>3.38</v>
      </c>
      <c r="AQ150" t="str">
        <f t="shared" si="24"/>
        <v>Mayer</v>
      </c>
      <c r="AR150" t="str">
        <f t="shared" si="25"/>
        <v>Kudla</v>
      </c>
      <c r="AS150" t="str">
        <f t="shared" si="26"/>
        <v>MelbourneMayerKudla</v>
      </c>
      <c r="AT150" t="str">
        <f t="shared" si="27"/>
        <v>MelbourneKudlaMayer</v>
      </c>
      <c r="AU150">
        <f t="shared" si="28"/>
        <v>3</v>
      </c>
      <c r="AV150">
        <f t="shared" si="29"/>
        <v>8</v>
      </c>
      <c r="AW150">
        <f t="shared" si="30"/>
        <v>28</v>
      </c>
      <c r="AX150" t="b">
        <f t="shared" si="31"/>
        <v>0</v>
      </c>
      <c r="AY150" t="str">
        <f t="shared" si="32"/>
        <v>Mayer</v>
      </c>
      <c r="AZ150" t="b">
        <f t="shared" si="33"/>
        <v>0</v>
      </c>
      <c r="BA150" t="str">
        <f t="shared" si="34"/>
        <v>Melbourne1st Round</v>
      </c>
    </row>
    <row r="151" spans="1:53" x14ac:dyDescent="0.25">
      <c r="A151">
        <v>6</v>
      </c>
      <c r="B151" t="s">
        <v>441</v>
      </c>
      <c r="C151" s="8" t="s">
        <v>442</v>
      </c>
      <c r="D151" s="1">
        <v>41652</v>
      </c>
      <c r="E151" t="s">
        <v>443</v>
      </c>
      <c r="F151" s="1" t="s">
        <v>307</v>
      </c>
      <c r="G151" s="1" t="s">
        <v>308</v>
      </c>
      <c r="H151" t="s">
        <v>309</v>
      </c>
      <c r="I151" s="9">
        <v>5</v>
      </c>
      <c r="J151" t="s">
        <v>744</v>
      </c>
      <c r="K151" t="s">
        <v>785</v>
      </c>
      <c r="L151">
        <v>3</v>
      </c>
      <c r="M151">
        <v>74</v>
      </c>
      <c r="N151">
        <v>5640</v>
      </c>
      <c r="O151">
        <v>672</v>
      </c>
      <c r="P151">
        <v>6</v>
      </c>
      <c r="Q151">
        <v>3</v>
      </c>
      <c r="R151">
        <v>6</v>
      </c>
      <c r="S151">
        <v>4</v>
      </c>
      <c r="T151">
        <v>6</v>
      </c>
      <c r="U151">
        <v>4</v>
      </c>
      <c r="Z151">
        <v>3</v>
      </c>
      <c r="AA151">
        <v>0</v>
      </c>
      <c r="AB151" t="s">
        <v>312</v>
      </c>
      <c r="AC151">
        <v>1.02</v>
      </c>
      <c r="AD151">
        <v>17</v>
      </c>
      <c r="AE151">
        <v>1.03</v>
      </c>
      <c r="AF151">
        <v>11</v>
      </c>
      <c r="AG151">
        <v>1.03</v>
      </c>
      <c r="AH151">
        <v>12</v>
      </c>
      <c r="AI151">
        <v>1.03</v>
      </c>
      <c r="AJ151">
        <v>17.5</v>
      </c>
      <c r="AK151">
        <v>1.02</v>
      </c>
      <c r="AL151">
        <v>13</v>
      </c>
      <c r="AM151">
        <v>1.04</v>
      </c>
      <c r="AN151">
        <v>21</v>
      </c>
      <c r="AO151">
        <v>1.02</v>
      </c>
      <c r="AP151">
        <v>12.96</v>
      </c>
      <c r="AQ151" t="str">
        <f t="shared" si="24"/>
        <v>Ferrer</v>
      </c>
      <c r="AR151" t="str">
        <f t="shared" si="25"/>
        <v>Gonzalez</v>
      </c>
      <c r="AS151" t="str">
        <f t="shared" si="26"/>
        <v>MelbourneFerrerGonzalez</v>
      </c>
      <c r="AT151" t="str">
        <f t="shared" si="27"/>
        <v>MelbourneGonzalezFerrer</v>
      </c>
      <c r="AU151">
        <f t="shared" si="28"/>
        <v>3</v>
      </c>
      <c r="AV151">
        <f t="shared" si="29"/>
        <v>7</v>
      </c>
      <c r="AW151">
        <f t="shared" si="30"/>
        <v>29</v>
      </c>
      <c r="AX151" t="b">
        <f t="shared" si="31"/>
        <v>0</v>
      </c>
      <c r="AY151" t="str">
        <f t="shared" si="32"/>
        <v>Ferrer</v>
      </c>
      <c r="AZ151" t="b">
        <f t="shared" si="33"/>
        <v>0</v>
      </c>
      <c r="BA151" t="str">
        <f t="shared" si="34"/>
        <v>Melbourne1st Round</v>
      </c>
    </row>
    <row r="152" spans="1:53" x14ac:dyDescent="0.25">
      <c r="A152">
        <v>6</v>
      </c>
      <c r="B152" t="s">
        <v>441</v>
      </c>
      <c r="C152" s="8" t="s">
        <v>442</v>
      </c>
      <c r="D152" s="1">
        <v>41652</v>
      </c>
      <c r="E152" t="s">
        <v>443</v>
      </c>
      <c r="F152" s="1" t="s">
        <v>307</v>
      </c>
      <c r="G152" s="1" t="s">
        <v>308</v>
      </c>
      <c r="H152" t="s">
        <v>309</v>
      </c>
      <c r="I152" s="9">
        <v>5</v>
      </c>
      <c r="J152" t="s">
        <v>768</v>
      </c>
      <c r="K152" t="s">
        <v>696</v>
      </c>
      <c r="L152">
        <v>21</v>
      </c>
      <c r="M152">
        <v>83</v>
      </c>
      <c r="N152">
        <v>1580</v>
      </c>
      <c r="O152">
        <v>636</v>
      </c>
      <c r="P152">
        <v>2</v>
      </c>
      <c r="Q152">
        <v>6</v>
      </c>
      <c r="R152">
        <v>6</v>
      </c>
      <c r="S152">
        <v>7</v>
      </c>
      <c r="T152">
        <v>6</v>
      </c>
      <c r="U152">
        <v>4</v>
      </c>
      <c r="V152">
        <v>6</v>
      </c>
      <c r="W152">
        <v>4</v>
      </c>
      <c r="X152">
        <v>6</v>
      </c>
      <c r="Y152">
        <v>4</v>
      </c>
      <c r="Z152">
        <v>3</v>
      </c>
      <c r="AA152">
        <v>2</v>
      </c>
      <c r="AB152" t="s">
        <v>312</v>
      </c>
      <c r="AC152">
        <v>1.33</v>
      </c>
      <c r="AD152">
        <v>3.25</v>
      </c>
      <c r="AE152">
        <v>1.33</v>
      </c>
      <c r="AF152">
        <v>3.2</v>
      </c>
      <c r="AG152">
        <v>1.33</v>
      </c>
      <c r="AH152">
        <v>3.25</v>
      </c>
      <c r="AI152">
        <v>1.33</v>
      </c>
      <c r="AJ152">
        <v>3.64</v>
      </c>
      <c r="AK152">
        <v>1.36</v>
      </c>
      <c r="AL152">
        <v>3</v>
      </c>
      <c r="AM152">
        <v>1.43</v>
      </c>
      <c r="AN152">
        <v>3.64</v>
      </c>
      <c r="AO152">
        <v>1.34</v>
      </c>
      <c r="AP152">
        <v>3.21</v>
      </c>
      <c r="AQ152" t="str">
        <f t="shared" si="24"/>
        <v>Anderson</v>
      </c>
      <c r="AR152" t="str">
        <f t="shared" si="25"/>
        <v>Vesely</v>
      </c>
      <c r="AS152" t="str">
        <f t="shared" si="26"/>
        <v>MelbourneAndersonVesely</v>
      </c>
      <c r="AT152" t="str">
        <f t="shared" si="27"/>
        <v>MelbourneVeselyAnderson</v>
      </c>
      <c r="AU152">
        <f t="shared" si="28"/>
        <v>1</v>
      </c>
      <c r="AV152">
        <f t="shared" si="29"/>
        <v>1</v>
      </c>
      <c r="AW152">
        <f t="shared" si="30"/>
        <v>51</v>
      </c>
      <c r="AX152" t="b">
        <f t="shared" si="31"/>
        <v>1</v>
      </c>
      <c r="AY152" t="str">
        <f t="shared" si="32"/>
        <v>Vesely</v>
      </c>
      <c r="AZ152" t="b">
        <f t="shared" si="33"/>
        <v>1</v>
      </c>
      <c r="BA152" t="str">
        <f t="shared" si="34"/>
        <v>Melbourne1st Round</v>
      </c>
    </row>
    <row r="153" spans="1:53" x14ac:dyDescent="0.25">
      <c r="A153">
        <v>6</v>
      </c>
      <c r="B153" t="s">
        <v>441</v>
      </c>
      <c r="C153" t="s">
        <v>442</v>
      </c>
      <c r="D153" s="1">
        <v>41652</v>
      </c>
      <c r="E153" s="10" t="s">
        <v>443</v>
      </c>
      <c r="F153" t="s">
        <v>307</v>
      </c>
      <c r="G153" t="s">
        <v>308</v>
      </c>
      <c r="H153" t="s">
        <v>309</v>
      </c>
      <c r="I153" s="9">
        <v>5</v>
      </c>
      <c r="J153" t="s">
        <v>748</v>
      </c>
      <c r="K153" t="s">
        <v>786</v>
      </c>
      <c r="L153">
        <v>24</v>
      </c>
      <c r="M153">
        <v>42</v>
      </c>
      <c r="N153">
        <v>1418</v>
      </c>
      <c r="O153">
        <v>1015</v>
      </c>
      <c r="P153">
        <v>1</v>
      </c>
      <c r="Q153">
        <v>6</v>
      </c>
      <c r="R153">
        <v>6</v>
      </c>
      <c r="S153">
        <v>4</v>
      </c>
      <c r="T153">
        <v>7</v>
      </c>
      <c r="U153">
        <v>6</v>
      </c>
      <c r="V153">
        <v>6</v>
      </c>
      <c r="W153">
        <v>2</v>
      </c>
      <c r="Z153">
        <v>3</v>
      </c>
      <c r="AA153">
        <v>1</v>
      </c>
      <c r="AB153" t="s">
        <v>312</v>
      </c>
      <c r="AC153">
        <v>1.1599999999999999</v>
      </c>
      <c r="AD153">
        <v>5</v>
      </c>
      <c r="AE153">
        <v>1.17</v>
      </c>
      <c r="AF153">
        <v>4.75</v>
      </c>
      <c r="AG153">
        <v>1.22</v>
      </c>
      <c r="AH153">
        <v>4</v>
      </c>
      <c r="AI153">
        <v>1.19</v>
      </c>
      <c r="AJ153">
        <v>5.42</v>
      </c>
      <c r="AK153">
        <v>1.22</v>
      </c>
      <c r="AL153">
        <v>4</v>
      </c>
      <c r="AM153">
        <v>1.22</v>
      </c>
      <c r="AN153">
        <v>5.7</v>
      </c>
      <c r="AO153">
        <v>1.18</v>
      </c>
      <c r="AP153">
        <v>4.75</v>
      </c>
      <c r="AQ153" t="str">
        <f t="shared" si="24"/>
        <v>Gulbis</v>
      </c>
      <c r="AR153" t="str">
        <f t="shared" si="25"/>
        <v>Monaco</v>
      </c>
      <c r="AS153" t="str">
        <f t="shared" si="26"/>
        <v>MelbourneGulbisMonaco</v>
      </c>
      <c r="AT153" t="str">
        <f t="shared" si="27"/>
        <v>MelbourneMonacoGulbis</v>
      </c>
      <c r="AU153">
        <f t="shared" si="28"/>
        <v>2</v>
      </c>
      <c r="AV153">
        <f t="shared" si="29"/>
        <v>2</v>
      </c>
      <c r="AW153">
        <f t="shared" si="30"/>
        <v>38</v>
      </c>
      <c r="AX153" t="b">
        <f t="shared" si="31"/>
        <v>1</v>
      </c>
      <c r="AY153" t="str">
        <f t="shared" si="32"/>
        <v>Monaco</v>
      </c>
      <c r="AZ153" t="b">
        <f t="shared" si="33"/>
        <v>1</v>
      </c>
      <c r="BA153" t="str">
        <f t="shared" si="34"/>
        <v>Melbourne1st Round</v>
      </c>
    </row>
    <row r="154" spans="1:53" x14ac:dyDescent="0.25">
      <c r="A154">
        <v>6</v>
      </c>
      <c r="B154" t="s">
        <v>441</v>
      </c>
      <c r="C154" t="s">
        <v>442</v>
      </c>
      <c r="D154" s="1">
        <v>41652</v>
      </c>
      <c r="E154" s="10" t="s">
        <v>443</v>
      </c>
      <c r="F154" t="s">
        <v>307</v>
      </c>
      <c r="G154" t="s">
        <v>308</v>
      </c>
      <c r="H154" t="s">
        <v>309</v>
      </c>
      <c r="I154" s="9">
        <v>5</v>
      </c>
      <c r="J154" t="s">
        <v>787</v>
      </c>
      <c r="K154" t="s">
        <v>788</v>
      </c>
      <c r="L154">
        <v>86</v>
      </c>
      <c r="M154">
        <v>203</v>
      </c>
      <c r="N154">
        <v>617</v>
      </c>
      <c r="O154">
        <v>246</v>
      </c>
      <c r="P154">
        <v>7</v>
      </c>
      <c r="Q154">
        <v>5</v>
      </c>
      <c r="R154">
        <v>7</v>
      </c>
      <c r="S154">
        <v>5</v>
      </c>
      <c r="T154">
        <v>7</v>
      </c>
      <c r="U154">
        <v>6</v>
      </c>
      <c r="Z154">
        <v>3</v>
      </c>
      <c r="AA154">
        <v>0</v>
      </c>
      <c r="AB154" t="s">
        <v>312</v>
      </c>
      <c r="AC154">
        <v>1.83</v>
      </c>
      <c r="AD154">
        <v>1.83</v>
      </c>
      <c r="AE154">
        <v>1.88</v>
      </c>
      <c r="AF154">
        <v>1.88</v>
      </c>
      <c r="AG154">
        <v>1.8</v>
      </c>
      <c r="AH154">
        <v>1.91</v>
      </c>
      <c r="AI154">
        <v>2.02</v>
      </c>
      <c r="AJ154">
        <v>1.88</v>
      </c>
      <c r="AK154">
        <v>1.91</v>
      </c>
      <c r="AL154">
        <v>1.91</v>
      </c>
      <c r="AM154">
        <v>2.02</v>
      </c>
      <c r="AN154">
        <v>1.94</v>
      </c>
      <c r="AO154">
        <v>1.88</v>
      </c>
      <c r="AP154">
        <v>1.87</v>
      </c>
      <c r="AQ154" t="str">
        <f t="shared" si="24"/>
        <v>De</v>
      </c>
      <c r="AR154" t="str">
        <f t="shared" si="25"/>
        <v>Wu</v>
      </c>
      <c r="AS154" t="str">
        <f t="shared" si="26"/>
        <v>MelbourneDeWu</v>
      </c>
      <c r="AT154" t="str">
        <f t="shared" si="27"/>
        <v>MelbourneWuDe</v>
      </c>
      <c r="AU154">
        <f t="shared" si="28"/>
        <v>3</v>
      </c>
      <c r="AV154">
        <f t="shared" si="29"/>
        <v>5</v>
      </c>
      <c r="AW154">
        <f t="shared" si="30"/>
        <v>37</v>
      </c>
      <c r="AX154" t="b">
        <f t="shared" si="31"/>
        <v>1</v>
      </c>
      <c r="AY154" t="str">
        <f t="shared" si="32"/>
        <v>De</v>
      </c>
      <c r="AZ154" t="b">
        <f t="shared" si="33"/>
        <v>0</v>
      </c>
      <c r="BA154" t="str">
        <f t="shared" si="34"/>
        <v>Melbourne1st Round</v>
      </c>
    </row>
    <row r="155" spans="1:53" x14ac:dyDescent="0.25">
      <c r="A155">
        <v>6</v>
      </c>
      <c r="B155" t="s">
        <v>441</v>
      </c>
      <c r="C155" t="s">
        <v>442</v>
      </c>
      <c r="D155" s="1">
        <v>41652</v>
      </c>
      <c r="E155" s="10" t="s">
        <v>443</v>
      </c>
      <c r="F155" t="s">
        <v>307</v>
      </c>
      <c r="G155" t="s">
        <v>308</v>
      </c>
      <c r="H155" t="s">
        <v>309</v>
      </c>
      <c r="I155" s="9">
        <v>5</v>
      </c>
      <c r="J155" t="s">
        <v>754</v>
      </c>
      <c r="K155" t="s">
        <v>789</v>
      </c>
      <c r="L155">
        <v>9</v>
      </c>
      <c r="M155">
        <v>176</v>
      </c>
      <c r="N155">
        <v>3140</v>
      </c>
      <c r="O155">
        <v>286</v>
      </c>
      <c r="P155">
        <v>7</v>
      </c>
      <c r="Q155">
        <v>5</v>
      </c>
      <c r="R155">
        <v>6</v>
      </c>
      <c r="S155">
        <v>4</v>
      </c>
      <c r="T155">
        <v>6</v>
      </c>
      <c r="U155">
        <v>1</v>
      </c>
      <c r="Z155">
        <v>3</v>
      </c>
      <c r="AA155">
        <v>0</v>
      </c>
      <c r="AB155" t="s">
        <v>312</v>
      </c>
      <c r="AC155">
        <v>1.06</v>
      </c>
      <c r="AD155">
        <v>10</v>
      </c>
      <c r="AE155">
        <v>1.04</v>
      </c>
      <c r="AF155">
        <v>10</v>
      </c>
      <c r="AG155">
        <v>1.03</v>
      </c>
      <c r="AH155">
        <v>10</v>
      </c>
      <c r="AI155">
        <v>1.05</v>
      </c>
      <c r="AJ155">
        <v>13</v>
      </c>
      <c r="AK155">
        <v>1.04</v>
      </c>
      <c r="AL155">
        <v>10</v>
      </c>
      <c r="AM155">
        <v>1.07</v>
      </c>
      <c r="AN155">
        <v>15</v>
      </c>
      <c r="AO155">
        <v>1.05</v>
      </c>
      <c r="AP155">
        <v>10.39</v>
      </c>
      <c r="AQ155" t="str">
        <f t="shared" si="24"/>
        <v>Gasquet</v>
      </c>
      <c r="AR155" t="str">
        <f t="shared" si="25"/>
        <v>Guez</v>
      </c>
      <c r="AS155" t="str">
        <f t="shared" si="26"/>
        <v>MelbourneGasquetGuez</v>
      </c>
      <c r="AT155" t="str">
        <f t="shared" si="27"/>
        <v>MelbourneGuezGasquet</v>
      </c>
      <c r="AU155">
        <f t="shared" si="28"/>
        <v>3</v>
      </c>
      <c r="AV155">
        <f t="shared" si="29"/>
        <v>9</v>
      </c>
      <c r="AW155">
        <f t="shared" si="30"/>
        <v>29</v>
      </c>
      <c r="AX155" t="b">
        <f t="shared" si="31"/>
        <v>0</v>
      </c>
      <c r="AY155" t="str">
        <f t="shared" si="32"/>
        <v>Gasquet</v>
      </c>
      <c r="AZ155" t="b">
        <f t="shared" si="33"/>
        <v>0</v>
      </c>
      <c r="BA155" t="str">
        <f t="shared" si="34"/>
        <v>Melbourne1st Round</v>
      </c>
    </row>
    <row r="156" spans="1:53" x14ac:dyDescent="0.25">
      <c r="A156">
        <v>6</v>
      </c>
      <c r="B156" t="s">
        <v>441</v>
      </c>
      <c r="C156" t="s">
        <v>442</v>
      </c>
      <c r="D156" s="1">
        <v>41652</v>
      </c>
      <c r="E156" s="10" t="s">
        <v>443</v>
      </c>
      <c r="F156" t="s">
        <v>307</v>
      </c>
      <c r="G156" t="s">
        <v>308</v>
      </c>
      <c r="H156" t="s">
        <v>309</v>
      </c>
      <c r="I156" s="9">
        <v>5</v>
      </c>
      <c r="J156" t="s">
        <v>729</v>
      </c>
      <c r="K156" t="s">
        <v>717</v>
      </c>
      <c r="L156">
        <v>7</v>
      </c>
      <c r="M156">
        <v>94</v>
      </c>
      <c r="N156">
        <v>4180</v>
      </c>
      <c r="O156">
        <v>586</v>
      </c>
      <c r="P156">
        <v>6</v>
      </c>
      <c r="Q156">
        <v>3</v>
      </c>
      <c r="R156">
        <v>6</v>
      </c>
      <c r="S156">
        <v>4</v>
      </c>
      <c r="T156">
        <v>6</v>
      </c>
      <c r="U156">
        <v>3</v>
      </c>
      <c r="Z156">
        <v>3</v>
      </c>
      <c r="AA156">
        <v>0</v>
      </c>
      <c r="AB156" t="s">
        <v>312</v>
      </c>
      <c r="AC156">
        <v>1.01</v>
      </c>
      <c r="AD156">
        <v>23</v>
      </c>
      <c r="AE156">
        <v>1.02</v>
      </c>
      <c r="AF156">
        <v>12</v>
      </c>
      <c r="AG156">
        <v>1.03</v>
      </c>
      <c r="AH156">
        <v>12</v>
      </c>
      <c r="AI156">
        <v>1.02</v>
      </c>
      <c r="AJ156">
        <v>22.73</v>
      </c>
      <c r="AK156">
        <v>1.02</v>
      </c>
      <c r="AL156">
        <v>15</v>
      </c>
      <c r="AM156">
        <v>1.03</v>
      </c>
      <c r="AN156">
        <v>27.25</v>
      </c>
      <c r="AO156">
        <v>1.02</v>
      </c>
      <c r="AP156">
        <v>16.27</v>
      </c>
      <c r="AQ156" t="str">
        <f t="shared" si="24"/>
        <v>Berdych</v>
      </c>
      <c r="AR156" t="str">
        <f t="shared" si="25"/>
        <v>Nedovyesov</v>
      </c>
      <c r="AS156" t="str">
        <f t="shared" si="26"/>
        <v>MelbourneBerdychNedovyesov</v>
      </c>
      <c r="AT156" t="str">
        <f t="shared" si="27"/>
        <v>MelbourneNedovyesovBerdych</v>
      </c>
      <c r="AU156">
        <f t="shared" si="28"/>
        <v>3</v>
      </c>
      <c r="AV156">
        <f t="shared" si="29"/>
        <v>8</v>
      </c>
      <c r="AW156">
        <f t="shared" si="30"/>
        <v>28</v>
      </c>
      <c r="AX156" t="b">
        <f t="shared" si="31"/>
        <v>0</v>
      </c>
      <c r="AY156" t="str">
        <f t="shared" si="32"/>
        <v>Berdych</v>
      </c>
      <c r="AZ156" t="b">
        <f t="shared" si="33"/>
        <v>0</v>
      </c>
      <c r="BA156" t="str">
        <f t="shared" si="34"/>
        <v>Melbourne1st Round</v>
      </c>
    </row>
    <row r="157" spans="1:53" x14ac:dyDescent="0.25">
      <c r="A157">
        <v>6</v>
      </c>
      <c r="B157" t="s">
        <v>441</v>
      </c>
      <c r="C157" t="s">
        <v>442</v>
      </c>
      <c r="D157" s="1">
        <v>41652</v>
      </c>
      <c r="E157" s="10" t="s">
        <v>443</v>
      </c>
      <c r="F157" t="s">
        <v>307</v>
      </c>
      <c r="G157" t="s">
        <v>308</v>
      </c>
      <c r="H157" t="s">
        <v>309</v>
      </c>
      <c r="I157" s="9">
        <v>5</v>
      </c>
      <c r="J157" t="s">
        <v>676</v>
      </c>
      <c r="K157" t="s">
        <v>674</v>
      </c>
      <c r="L157">
        <v>67</v>
      </c>
      <c r="M157">
        <v>46</v>
      </c>
      <c r="N157">
        <v>711</v>
      </c>
      <c r="O157">
        <v>958</v>
      </c>
      <c r="P157">
        <v>6</v>
      </c>
      <c r="Q157">
        <v>3</v>
      </c>
      <c r="R157">
        <v>7</v>
      </c>
      <c r="S157">
        <v>5</v>
      </c>
      <c r="T157">
        <v>4</v>
      </c>
      <c r="U157">
        <v>6</v>
      </c>
      <c r="V157">
        <v>0</v>
      </c>
      <c r="W157">
        <v>6</v>
      </c>
      <c r="X157">
        <v>6</v>
      </c>
      <c r="Y157">
        <v>3</v>
      </c>
      <c r="Z157">
        <v>3</v>
      </c>
      <c r="AA157">
        <v>2</v>
      </c>
      <c r="AB157" t="s">
        <v>312</v>
      </c>
      <c r="AC157">
        <v>2.37</v>
      </c>
      <c r="AD157">
        <v>1.53</v>
      </c>
      <c r="AE157">
        <v>2.4</v>
      </c>
      <c r="AF157">
        <v>1.55</v>
      </c>
      <c r="AG157">
        <v>2.38</v>
      </c>
      <c r="AH157">
        <v>1.53</v>
      </c>
      <c r="AI157">
        <v>2.4900000000000002</v>
      </c>
      <c r="AJ157">
        <v>1.61</v>
      </c>
      <c r="AK157">
        <v>2.38</v>
      </c>
      <c r="AL157">
        <v>1.57</v>
      </c>
      <c r="AM157">
        <v>2.7</v>
      </c>
      <c r="AN157">
        <v>1.61</v>
      </c>
      <c r="AO157">
        <v>2.4</v>
      </c>
      <c r="AP157">
        <v>1.55</v>
      </c>
      <c r="AQ157" t="str">
        <f t="shared" si="24"/>
        <v>Ebden</v>
      </c>
      <c r="AR157" t="str">
        <f t="shared" si="25"/>
        <v>Mahut</v>
      </c>
      <c r="AS157" t="str">
        <f t="shared" si="26"/>
        <v>MelbourneEbdenMahut</v>
      </c>
      <c r="AT157" t="str">
        <f t="shared" si="27"/>
        <v>MelbourneMahutEbden</v>
      </c>
      <c r="AU157">
        <f t="shared" si="28"/>
        <v>1</v>
      </c>
      <c r="AV157">
        <f t="shared" si="29"/>
        <v>0</v>
      </c>
      <c r="AW157">
        <f t="shared" si="30"/>
        <v>46</v>
      </c>
      <c r="AX157" t="b">
        <f t="shared" si="31"/>
        <v>0</v>
      </c>
      <c r="AY157" t="str">
        <f t="shared" si="32"/>
        <v>Ebden</v>
      </c>
      <c r="AZ157" t="b">
        <f t="shared" si="33"/>
        <v>1</v>
      </c>
      <c r="BA157" t="str">
        <f t="shared" si="34"/>
        <v>Melbourne1st Round</v>
      </c>
    </row>
    <row r="158" spans="1:53" x14ac:dyDescent="0.25">
      <c r="A158">
        <v>6</v>
      </c>
      <c r="B158" t="s">
        <v>441</v>
      </c>
      <c r="C158" t="s">
        <v>442</v>
      </c>
      <c r="D158" s="1">
        <v>41652</v>
      </c>
      <c r="E158" s="10" t="s">
        <v>443</v>
      </c>
      <c r="F158" t="s">
        <v>307</v>
      </c>
      <c r="G158" t="s">
        <v>308</v>
      </c>
      <c r="H158" t="s">
        <v>309</v>
      </c>
      <c r="I158" s="9">
        <v>5</v>
      </c>
      <c r="J158" t="s">
        <v>680</v>
      </c>
      <c r="K158" t="s">
        <v>790</v>
      </c>
      <c r="L158">
        <v>31</v>
      </c>
      <c r="M158">
        <v>100</v>
      </c>
      <c r="N158">
        <v>1255</v>
      </c>
      <c r="O158">
        <v>557</v>
      </c>
      <c r="P158">
        <v>6</v>
      </c>
      <c r="Q158">
        <v>2</v>
      </c>
      <c r="R158">
        <v>6</v>
      </c>
      <c r="S158">
        <v>4</v>
      </c>
      <c r="T158">
        <v>6</v>
      </c>
      <c r="U158">
        <v>4</v>
      </c>
      <c r="Z158">
        <v>3</v>
      </c>
      <c r="AA158">
        <v>0</v>
      </c>
      <c r="AB158" t="s">
        <v>312</v>
      </c>
      <c r="AC158">
        <v>1.1000000000000001</v>
      </c>
      <c r="AD158">
        <v>7</v>
      </c>
      <c r="AE158">
        <v>1.1000000000000001</v>
      </c>
      <c r="AF158">
        <v>6.5</v>
      </c>
      <c r="AG158">
        <v>1.1000000000000001</v>
      </c>
      <c r="AH158">
        <v>6.5</v>
      </c>
      <c r="AI158">
        <v>1.1599999999999999</v>
      </c>
      <c r="AJ158">
        <v>6.17</v>
      </c>
      <c r="AK158">
        <v>1.1100000000000001</v>
      </c>
      <c r="AL158">
        <v>6.5</v>
      </c>
      <c r="AM158">
        <v>1.1599999999999999</v>
      </c>
      <c r="AN158">
        <v>7.5</v>
      </c>
      <c r="AO158">
        <v>1.1200000000000001</v>
      </c>
      <c r="AP158">
        <v>6.12</v>
      </c>
      <c r="AQ158" t="str">
        <f t="shared" si="24"/>
        <v>Chardy</v>
      </c>
      <c r="AR158" t="str">
        <f t="shared" si="25"/>
        <v>Huta</v>
      </c>
      <c r="AS158" t="str">
        <f t="shared" si="26"/>
        <v>MelbourneChardyHuta</v>
      </c>
      <c r="AT158" t="str">
        <f t="shared" si="27"/>
        <v>MelbourneHutaChardy</v>
      </c>
      <c r="AU158">
        <f t="shared" si="28"/>
        <v>3</v>
      </c>
      <c r="AV158">
        <f t="shared" si="29"/>
        <v>8</v>
      </c>
      <c r="AW158">
        <f t="shared" si="30"/>
        <v>28</v>
      </c>
      <c r="AX158" t="b">
        <f t="shared" si="31"/>
        <v>0</v>
      </c>
      <c r="AY158" t="str">
        <f t="shared" si="32"/>
        <v>Chardy</v>
      </c>
      <c r="AZ158" t="b">
        <f t="shared" si="33"/>
        <v>0</v>
      </c>
      <c r="BA158" t="str">
        <f t="shared" si="34"/>
        <v>Melbourne1st Round</v>
      </c>
    </row>
    <row r="159" spans="1:53" x14ac:dyDescent="0.25">
      <c r="A159">
        <v>6</v>
      </c>
      <c r="B159" t="s">
        <v>441</v>
      </c>
      <c r="C159" t="s">
        <v>442</v>
      </c>
      <c r="D159" s="1">
        <v>41652</v>
      </c>
      <c r="E159" s="10" t="s">
        <v>443</v>
      </c>
      <c r="F159" t="s">
        <v>307</v>
      </c>
      <c r="G159" t="s">
        <v>308</v>
      </c>
      <c r="H159" t="s">
        <v>309</v>
      </c>
      <c r="I159" s="9">
        <v>5</v>
      </c>
      <c r="J159" t="s">
        <v>720</v>
      </c>
      <c r="K159" t="s">
        <v>791</v>
      </c>
      <c r="L159">
        <v>16</v>
      </c>
      <c r="M159">
        <v>89</v>
      </c>
      <c r="N159">
        <v>1930</v>
      </c>
      <c r="O159">
        <v>611</v>
      </c>
      <c r="P159">
        <v>6</v>
      </c>
      <c r="Q159">
        <v>3</v>
      </c>
      <c r="R159">
        <v>6</v>
      </c>
      <c r="S159">
        <v>2</v>
      </c>
      <c r="Z159">
        <v>2</v>
      </c>
      <c r="AA159">
        <v>0</v>
      </c>
      <c r="AB159" t="s">
        <v>323</v>
      </c>
      <c r="AC159">
        <v>1.66</v>
      </c>
      <c r="AD159">
        <v>2.1</v>
      </c>
      <c r="AE159">
        <v>1.75</v>
      </c>
      <c r="AF159">
        <v>2.0499999999999998</v>
      </c>
      <c r="AG159">
        <v>1.73</v>
      </c>
      <c r="AH159">
        <v>2</v>
      </c>
      <c r="AI159">
        <v>1.75</v>
      </c>
      <c r="AJ159">
        <v>2.21</v>
      </c>
      <c r="AK159">
        <v>1.73</v>
      </c>
      <c r="AL159">
        <v>2.1</v>
      </c>
      <c r="AM159">
        <v>1.83</v>
      </c>
      <c r="AN159">
        <v>2.42</v>
      </c>
      <c r="AO159">
        <v>1.73</v>
      </c>
      <c r="AP159">
        <v>2.08</v>
      </c>
      <c r="AQ159" t="str">
        <f t="shared" si="24"/>
        <v>Fognini</v>
      </c>
      <c r="AR159" t="str">
        <f t="shared" si="25"/>
        <v>Bogomolov</v>
      </c>
      <c r="AS159" t="str">
        <f t="shared" si="26"/>
        <v>MelbourneFogniniBogomolov</v>
      </c>
      <c r="AT159" t="str">
        <f t="shared" si="27"/>
        <v>MelbourneBogomolovFognini</v>
      </c>
      <c r="AU159">
        <f t="shared" si="28"/>
        <v>2</v>
      </c>
      <c r="AV159">
        <f t="shared" si="29"/>
        <v>7</v>
      </c>
      <c r="AW159">
        <f t="shared" si="30"/>
        <v>17</v>
      </c>
      <c r="AX159" t="b">
        <f t="shared" si="31"/>
        <v>0</v>
      </c>
      <c r="AY159" t="str">
        <f t="shared" si="32"/>
        <v>Fognini</v>
      </c>
      <c r="AZ159" t="b">
        <f t="shared" si="33"/>
        <v>0</v>
      </c>
      <c r="BA159" t="str">
        <f t="shared" si="34"/>
        <v>Melbourne1st Round</v>
      </c>
    </row>
    <row r="160" spans="1:53" x14ac:dyDescent="0.25">
      <c r="A160">
        <v>6</v>
      </c>
      <c r="B160" t="s">
        <v>441</v>
      </c>
      <c r="C160" t="s">
        <v>442</v>
      </c>
      <c r="D160" s="1">
        <v>41652</v>
      </c>
      <c r="E160" s="10" t="s">
        <v>443</v>
      </c>
      <c r="F160" t="s">
        <v>307</v>
      </c>
      <c r="G160" t="s">
        <v>308</v>
      </c>
      <c r="H160" t="s">
        <v>309</v>
      </c>
      <c r="I160" s="9">
        <v>5</v>
      </c>
      <c r="J160" t="s">
        <v>792</v>
      </c>
      <c r="K160" t="s">
        <v>757</v>
      </c>
      <c r="L160">
        <v>98</v>
      </c>
      <c r="M160">
        <v>60</v>
      </c>
      <c r="N160">
        <v>579</v>
      </c>
      <c r="O160">
        <v>766</v>
      </c>
      <c r="P160">
        <v>6</v>
      </c>
      <c r="Q160">
        <v>1</v>
      </c>
      <c r="R160">
        <v>6</v>
      </c>
      <c r="S160">
        <v>3</v>
      </c>
      <c r="T160">
        <v>6</v>
      </c>
      <c r="U160">
        <v>1</v>
      </c>
      <c r="Z160">
        <v>3</v>
      </c>
      <c r="AA160">
        <v>0</v>
      </c>
      <c r="AB160" t="s">
        <v>312</v>
      </c>
      <c r="AC160">
        <v>1.36</v>
      </c>
      <c r="AD160">
        <v>3</v>
      </c>
      <c r="AE160">
        <v>1.4</v>
      </c>
      <c r="AF160">
        <v>2.9</v>
      </c>
      <c r="AG160">
        <v>1.4</v>
      </c>
      <c r="AH160">
        <v>2.75</v>
      </c>
      <c r="AI160">
        <v>1.34</v>
      </c>
      <c r="AJ160">
        <v>3.6</v>
      </c>
      <c r="AK160">
        <v>1.33</v>
      </c>
      <c r="AL160">
        <v>3.25</v>
      </c>
      <c r="AM160">
        <v>1.4</v>
      </c>
      <c r="AN160">
        <v>3.6</v>
      </c>
      <c r="AO160">
        <v>1.35</v>
      </c>
      <c r="AP160">
        <v>3.13</v>
      </c>
      <c r="AQ160" t="str">
        <f t="shared" si="24"/>
        <v>Mayer</v>
      </c>
      <c r="AR160" t="str">
        <f t="shared" si="25"/>
        <v>Montanes</v>
      </c>
      <c r="AS160" t="str">
        <f t="shared" si="26"/>
        <v>MelbourneMayerMontanes</v>
      </c>
      <c r="AT160" t="str">
        <f t="shared" si="27"/>
        <v>MelbourneMontanesMayer</v>
      </c>
      <c r="AU160">
        <f t="shared" si="28"/>
        <v>3</v>
      </c>
      <c r="AV160">
        <f t="shared" si="29"/>
        <v>13</v>
      </c>
      <c r="AW160">
        <f t="shared" si="30"/>
        <v>23</v>
      </c>
      <c r="AX160" t="b">
        <f t="shared" si="31"/>
        <v>0</v>
      </c>
      <c r="AY160" t="str">
        <f t="shared" si="32"/>
        <v>Mayer</v>
      </c>
      <c r="AZ160" t="b">
        <f t="shared" si="33"/>
        <v>0</v>
      </c>
      <c r="BA160" t="str">
        <f t="shared" si="34"/>
        <v>Melbourne1st Round</v>
      </c>
    </row>
    <row r="161" spans="1:53" x14ac:dyDescent="0.25">
      <c r="A161">
        <v>6</v>
      </c>
      <c r="B161" t="s">
        <v>441</v>
      </c>
      <c r="C161" t="s">
        <v>442</v>
      </c>
      <c r="D161" s="1">
        <v>41652</v>
      </c>
      <c r="E161" s="10" t="s">
        <v>443</v>
      </c>
      <c r="F161" t="s">
        <v>307</v>
      </c>
      <c r="G161" t="s">
        <v>308</v>
      </c>
      <c r="H161" t="s">
        <v>309</v>
      </c>
      <c r="I161" s="9">
        <v>5</v>
      </c>
      <c r="J161" t="s">
        <v>665</v>
      </c>
      <c r="K161" t="s">
        <v>707</v>
      </c>
      <c r="L161">
        <v>38</v>
      </c>
      <c r="M161">
        <v>63</v>
      </c>
      <c r="N161">
        <v>1090</v>
      </c>
      <c r="O161">
        <v>739</v>
      </c>
      <c r="P161">
        <v>6</v>
      </c>
      <c r="Q161">
        <v>3</v>
      </c>
      <c r="R161">
        <v>3</v>
      </c>
      <c r="S161">
        <v>6</v>
      </c>
      <c r="T161">
        <v>4</v>
      </c>
      <c r="U161">
        <v>6</v>
      </c>
      <c r="V161">
        <v>6</v>
      </c>
      <c r="W161">
        <v>1</v>
      </c>
      <c r="X161">
        <v>6</v>
      </c>
      <c r="Y161">
        <v>2</v>
      </c>
      <c r="Z161">
        <v>3</v>
      </c>
      <c r="AA161">
        <v>2</v>
      </c>
      <c r="AB161" t="s">
        <v>312</v>
      </c>
      <c r="AC161">
        <v>1.3</v>
      </c>
      <c r="AD161">
        <v>3.4</v>
      </c>
      <c r="AE161">
        <v>1.33</v>
      </c>
      <c r="AF161">
        <v>3.2</v>
      </c>
      <c r="AG161">
        <v>1.29</v>
      </c>
      <c r="AH161">
        <v>3.5</v>
      </c>
      <c r="AI161">
        <v>1.33</v>
      </c>
      <c r="AJ161">
        <v>3.64</v>
      </c>
      <c r="AK161">
        <v>1.33</v>
      </c>
      <c r="AL161">
        <v>3.25</v>
      </c>
      <c r="AM161">
        <v>1.34</v>
      </c>
      <c r="AN161">
        <v>3.75</v>
      </c>
      <c r="AO161">
        <v>1.31</v>
      </c>
      <c r="AP161">
        <v>3.39</v>
      </c>
      <c r="AQ161" t="str">
        <f t="shared" si="24"/>
        <v>Benneteau</v>
      </c>
      <c r="AR161" t="str">
        <f t="shared" si="25"/>
        <v>Carreno-Busta</v>
      </c>
      <c r="AS161" t="str">
        <f t="shared" si="26"/>
        <v>MelbourneBenneteauCarreno-Busta</v>
      </c>
      <c r="AT161" t="str">
        <f t="shared" si="27"/>
        <v>MelbourneCarreno-BustaBenneteau</v>
      </c>
      <c r="AU161">
        <f t="shared" si="28"/>
        <v>1</v>
      </c>
      <c r="AV161">
        <f t="shared" si="29"/>
        <v>7</v>
      </c>
      <c r="AW161">
        <f t="shared" si="30"/>
        <v>43</v>
      </c>
      <c r="AX161" t="b">
        <f t="shared" si="31"/>
        <v>0</v>
      </c>
      <c r="AY161" t="str">
        <f t="shared" si="32"/>
        <v>Benneteau</v>
      </c>
      <c r="AZ161" t="b">
        <f t="shared" si="33"/>
        <v>1</v>
      </c>
      <c r="BA161" t="str">
        <f t="shared" si="34"/>
        <v>Melbourne1st Round</v>
      </c>
    </row>
    <row r="162" spans="1:53" x14ac:dyDescent="0.25">
      <c r="A162">
        <v>6</v>
      </c>
      <c r="B162" t="s">
        <v>441</v>
      </c>
      <c r="C162" t="s">
        <v>442</v>
      </c>
      <c r="D162" s="1">
        <v>41652</v>
      </c>
      <c r="E162" s="10" t="s">
        <v>443</v>
      </c>
      <c r="F162" t="s">
        <v>307</v>
      </c>
      <c r="G162" t="s">
        <v>308</v>
      </c>
      <c r="H162" t="s">
        <v>309</v>
      </c>
      <c r="I162" s="9">
        <v>5</v>
      </c>
      <c r="J162" t="s">
        <v>793</v>
      </c>
      <c r="K162" t="s">
        <v>751</v>
      </c>
      <c r="L162">
        <v>18</v>
      </c>
      <c r="M162">
        <v>47</v>
      </c>
      <c r="N162">
        <v>1810</v>
      </c>
      <c r="O162">
        <v>956</v>
      </c>
      <c r="P162">
        <v>6</v>
      </c>
      <c r="Q162">
        <v>1</v>
      </c>
      <c r="R162">
        <v>6</v>
      </c>
      <c r="S162">
        <v>7</v>
      </c>
      <c r="T162">
        <v>3</v>
      </c>
      <c r="U162">
        <v>6</v>
      </c>
      <c r="V162">
        <v>7</v>
      </c>
      <c r="W162">
        <v>6</v>
      </c>
      <c r="X162">
        <v>8</v>
      </c>
      <c r="Y162">
        <v>6</v>
      </c>
      <c r="Z162">
        <v>3</v>
      </c>
      <c r="AA162">
        <v>2</v>
      </c>
      <c r="AB162" t="s">
        <v>312</v>
      </c>
      <c r="AC162">
        <v>1.8</v>
      </c>
      <c r="AD162">
        <v>1.9</v>
      </c>
      <c r="AE162">
        <v>1.88</v>
      </c>
      <c r="AF162">
        <v>1.88</v>
      </c>
      <c r="AG162">
        <v>1.73</v>
      </c>
      <c r="AH162">
        <v>2</v>
      </c>
      <c r="AI162">
        <v>1.91</v>
      </c>
      <c r="AJ162">
        <v>2</v>
      </c>
      <c r="AK162">
        <v>1.8</v>
      </c>
      <c r="AL162">
        <v>2</v>
      </c>
      <c r="AM162">
        <v>1.97</v>
      </c>
      <c r="AN162">
        <v>2.02</v>
      </c>
      <c r="AO162">
        <v>1.84</v>
      </c>
      <c r="AP162">
        <v>1.92</v>
      </c>
      <c r="AQ162" t="str">
        <f t="shared" si="24"/>
        <v>Robredo</v>
      </c>
      <c r="AR162" t="str">
        <f t="shared" si="25"/>
        <v>Rosol</v>
      </c>
      <c r="AS162" t="str">
        <f t="shared" si="26"/>
        <v>MelbourneRobredoRosol</v>
      </c>
      <c r="AT162" t="str">
        <f t="shared" si="27"/>
        <v>MelbourneRosolRobredo</v>
      </c>
      <c r="AU162">
        <f t="shared" si="28"/>
        <v>1</v>
      </c>
      <c r="AV162">
        <f t="shared" si="29"/>
        <v>4</v>
      </c>
      <c r="AW162">
        <f t="shared" si="30"/>
        <v>56</v>
      </c>
      <c r="AX162" t="b">
        <f t="shared" si="31"/>
        <v>1</v>
      </c>
      <c r="AY162" t="str">
        <f t="shared" si="32"/>
        <v>Robredo</v>
      </c>
      <c r="AZ162" t="b">
        <f t="shared" si="33"/>
        <v>1</v>
      </c>
      <c r="BA162" t="str">
        <f t="shared" si="34"/>
        <v>Melbourne1st Round</v>
      </c>
    </row>
    <row r="163" spans="1:53" x14ac:dyDescent="0.25">
      <c r="A163">
        <v>6</v>
      </c>
      <c r="B163" t="s">
        <v>441</v>
      </c>
      <c r="C163" t="s">
        <v>442</v>
      </c>
      <c r="D163" s="1">
        <v>41652</v>
      </c>
      <c r="E163" s="10" t="s">
        <v>443</v>
      </c>
      <c r="F163" t="s">
        <v>307</v>
      </c>
      <c r="G163" t="s">
        <v>308</v>
      </c>
      <c r="H163" t="s">
        <v>309</v>
      </c>
      <c r="I163" s="9">
        <v>5</v>
      </c>
      <c r="J163" t="s">
        <v>704</v>
      </c>
      <c r="K163" t="s">
        <v>773</v>
      </c>
      <c r="L163">
        <v>40</v>
      </c>
      <c r="M163">
        <v>41</v>
      </c>
      <c r="N163">
        <v>1038</v>
      </c>
      <c r="O163">
        <v>1020</v>
      </c>
      <c r="P163">
        <v>6</v>
      </c>
      <c r="Q163">
        <v>4</v>
      </c>
      <c r="R163">
        <v>7</v>
      </c>
      <c r="S163">
        <v>6</v>
      </c>
      <c r="T163">
        <v>6</v>
      </c>
      <c r="U163">
        <v>7</v>
      </c>
      <c r="V163">
        <v>6</v>
      </c>
      <c r="W163">
        <v>2</v>
      </c>
      <c r="Z163">
        <v>3</v>
      </c>
      <c r="AA163">
        <v>1</v>
      </c>
      <c r="AB163" t="s">
        <v>312</v>
      </c>
      <c r="AC163">
        <v>1.36</v>
      </c>
      <c r="AD163">
        <v>3</v>
      </c>
      <c r="AE163">
        <v>1.4</v>
      </c>
      <c r="AF163">
        <v>2.9</v>
      </c>
      <c r="AG163">
        <v>1.36</v>
      </c>
      <c r="AH163">
        <v>3</v>
      </c>
      <c r="AI163">
        <v>1.38</v>
      </c>
      <c r="AJ163">
        <v>3.31</v>
      </c>
      <c r="AK163">
        <v>1.4</v>
      </c>
      <c r="AL163">
        <v>2.88</v>
      </c>
      <c r="AM163">
        <v>1.46</v>
      </c>
      <c r="AN163">
        <v>3.31</v>
      </c>
      <c r="AO163">
        <v>1.39</v>
      </c>
      <c r="AP163">
        <v>2.93</v>
      </c>
      <c r="AQ163" t="str">
        <f t="shared" si="24"/>
        <v>Roger-Vasselin</v>
      </c>
      <c r="AR163" t="str">
        <f t="shared" si="25"/>
        <v>Berlocq</v>
      </c>
      <c r="AS163" t="str">
        <f t="shared" si="26"/>
        <v>MelbourneRoger-VasselinBerlocq</v>
      </c>
      <c r="AT163" t="str">
        <f t="shared" si="27"/>
        <v>MelbourneBerlocqRoger-Vasselin</v>
      </c>
      <c r="AU163">
        <f t="shared" si="28"/>
        <v>2</v>
      </c>
      <c r="AV163">
        <f t="shared" si="29"/>
        <v>6</v>
      </c>
      <c r="AW163">
        <f t="shared" si="30"/>
        <v>44</v>
      </c>
      <c r="AX163" t="b">
        <f t="shared" si="31"/>
        <v>1</v>
      </c>
      <c r="AY163" t="str">
        <f t="shared" si="32"/>
        <v>Roger-Vasselin</v>
      </c>
      <c r="AZ163" t="b">
        <f t="shared" si="33"/>
        <v>1</v>
      </c>
      <c r="BA163" t="str">
        <f t="shared" si="34"/>
        <v>Melbourne1st Round</v>
      </c>
    </row>
    <row r="164" spans="1:53" x14ac:dyDescent="0.25">
      <c r="A164">
        <v>6</v>
      </c>
      <c r="B164" t="s">
        <v>441</v>
      </c>
      <c r="C164" t="s">
        <v>442</v>
      </c>
      <c r="D164" s="1">
        <v>41652</v>
      </c>
      <c r="E164" s="10" t="s">
        <v>443</v>
      </c>
      <c r="F164" t="s">
        <v>307</v>
      </c>
      <c r="G164" t="s">
        <v>308</v>
      </c>
      <c r="H164" t="s">
        <v>309</v>
      </c>
      <c r="I164" s="9">
        <v>5</v>
      </c>
      <c r="J164" t="s">
        <v>716</v>
      </c>
      <c r="K164" t="s">
        <v>766</v>
      </c>
      <c r="L164">
        <v>58</v>
      </c>
      <c r="M164">
        <v>12</v>
      </c>
      <c r="N164">
        <v>801</v>
      </c>
      <c r="O164">
        <v>2435</v>
      </c>
      <c r="P164">
        <v>7</v>
      </c>
      <c r="Q164">
        <v>5</v>
      </c>
      <c r="R164">
        <v>5</v>
      </c>
      <c r="S164">
        <v>2</v>
      </c>
      <c r="Z164">
        <v>1</v>
      </c>
      <c r="AA164">
        <v>0</v>
      </c>
      <c r="AB164" t="s">
        <v>323</v>
      </c>
      <c r="AC164">
        <v>2.5</v>
      </c>
      <c r="AD164">
        <v>1.5</v>
      </c>
      <c r="AE164">
        <v>2.5</v>
      </c>
      <c r="AF164">
        <v>1.5</v>
      </c>
      <c r="AG164">
        <v>2.62</v>
      </c>
      <c r="AH164">
        <v>1.44</v>
      </c>
      <c r="AI164">
        <v>2.81</v>
      </c>
      <c r="AJ164">
        <v>1.5</v>
      </c>
      <c r="AK164">
        <v>2.75</v>
      </c>
      <c r="AL164">
        <v>1.44</v>
      </c>
      <c r="AM164">
        <v>2.81</v>
      </c>
      <c r="AN164">
        <v>1.58</v>
      </c>
      <c r="AO164">
        <v>2.54</v>
      </c>
      <c r="AP164">
        <v>1.5</v>
      </c>
      <c r="AQ164" t="str">
        <f t="shared" si="24"/>
        <v>Garcia-Lopez</v>
      </c>
      <c r="AR164" t="str">
        <f t="shared" si="25"/>
        <v>Haas</v>
      </c>
      <c r="AS164" t="str">
        <f t="shared" si="26"/>
        <v>MelbourneGarcia-LopezHaas</v>
      </c>
      <c r="AT164" t="str">
        <f t="shared" si="27"/>
        <v>MelbourneHaasGarcia-Lopez</v>
      </c>
      <c r="AU164">
        <f t="shared" si="28"/>
        <v>1</v>
      </c>
      <c r="AV164">
        <f t="shared" si="29"/>
        <v>5</v>
      </c>
      <c r="AW164">
        <f t="shared" si="30"/>
        <v>19</v>
      </c>
      <c r="AX164" t="b">
        <f t="shared" si="31"/>
        <v>0</v>
      </c>
      <c r="AY164" t="str">
        <f t="shared" si="32"/>
        <v>Garcia-Lopez</v>
      </c>
      <c r="AZ164" t="b">
        <f t="shared" si="33"/>
        <v>0</v>
      </c>
      <c r="BA164" t="str">
        <f t="shared" si="34"/>
        <v>Melbourne1st Round</v>
      </c>
    </row>
    <row r="165" spans="1:53" x14ac:dyDescent="0.25">
      <c r="A165">
        <v>6</v>
      </c>
      <c r="B165" t="s">
        <v>441</v>
      </c>
      <c r="C165" t="s">
        <v>442</v>
      </c>
      <c r="D165" s="1">
        <v>41652</v>
      </c>
      <c r="E165" s="10" t="s">
        <v>443</v>
      </c>
      <c r="F165" t="s">
        <v>307</v>
      </c>
      <c r="G165" t="s">
        <v>308</v>
      </c>
      <c r="H165" t="s">
        <v>309</v>
      </c>
      <c r="I165" s="9">
        <v>5</v>
      </c>
      <c r="J165" t="s">
        <v>778</v>
      </c>
      <c r="K165" t="s">
        <v>794</v>
      </c>
      <c r="L165">
        <v>20</v>
      </c>
      <c r="M165">
        <v>319</v>
      </c>
      <c r="N165">
        <v>1615</v>
      </c>
      <c r="O165">
        <v>139</v>
      </c>
      <c r="P165">
        <v>1</v>
      </c>
      <c r="Q165">
        <v>6</v>
      </c>
      <c r="R165">
        <v>4</v>
      </c>
      <c r="S165">
        <v>6</v>
      </c>
      <c r="T165">
        <v>6</v>
      </c>
      <c r="U165">
        <v>4</v>
      </c>
      <c r="V165">
        <v>6</v>
      </c>
      <c r="W165">
        <v>2</v>
      </c>
      <c r="X165">
        <v>6</v>
      </c>
      <c r="Y165">
        <v>1</v>
      </c>
      <c r="Z165">
        <v>3</v>
      </c>
      <c r="AA165">
        <v>2</v>
      </c>
      <c r="AB165" t="s">
        <v>312</v>
      </c>
      <c r="AC165">
        <v>1.25</v>
      </c>
      <c r="AD165">
        <v>3.75</v>
      </c>
      <c r="AE165">
        <v>1.28</v>
      </c>
      <c r="AF165">
        <v>3.5</v>
      </c>
      <c r="AG165">
        <v>1.29</v>
      </c>
      <c r="AH165">
        <v>3.75</v>
      </c>
      <c r="AI165">
        <v>1.29</v>
      </c>
      <c r="AJ165">
        <v>3.97</v>
      </c>
      <c r="AK165">
        <v>1.25</v>
      </c>
      <c r="AL165">
        <v>3.75</v>
      </c>
      <c r="AM165">
        <v>1.32</v>
      </c>
      <c r="AN165">
        <v>4.05</v>
      </c>
      <c r="AO165">
        <v>1.27</v>
      </c>
      <c r="AP165">
        <v>3.63</v>
      </c>
      <c r="AQ165" t="str">
        <f t="shared" si="24"/>
        <v>Janowicz</v>
      </c>
      <c r="AR165" t="str">
        <f t="shared" si="25"/>
        <v>Thompson</v>
      </c>
      <c r="AS165" t="str">
        <f t="shared" si="26"/>
        <v>MelbourneJanowiczThompson</v>
      </c>
      <c r="AT165" t="str">
        <f t="shared" si="27"/>
        <v>MelbourneThompsonJanowicz</v>
      </c>
      <c r="AU165">
        <f t="shared" si="28"/>
        <v>1</v>
      </c>
      <c r="AV165">
        <f t="shared" si="29"/>
        <v>4</v>
      </c>
      <c r="AW165">
        <f t="shared" si="30"/>
        <v>42</v>
      </c>
      <c r="AX165" t="b">
        <f t="shared" si="31"/>
        <v>0</v>
      </c>
      <c r="AY165" t="str">
        <f t="shared" si="32"/>
        <v>Thompson</v>
      </c>
      <c r="AZ165" t="b">
        <f t="shared" si="33"/>
        <v>1</v>
      </c>
      <c r="BA165" t="str">
        <f t="shared" si="34"/>
        <v>Melbourne1st Round</v>
      </c>
    </row>
    <row r="166" spans="1:53" x14ac:dyDescent="0.25">
      <c r="A166">
        <v>6</v>
      </c>
      <c r="B166" t="s">
        <v>441</v>
      </c>
      <c r="C166" t="s">
        <v>442</v>
      </c>
      <c r="D166" s="1">
        <v>41652</v>
      </c>
      <c r="E166" s="10" t="s">
        <v>443</v>
      </c>
      <c r="F166" t="s">
        <v>307</v>
      </c>
      <c r="G166" t="s">
        <v>308</v>
      </c>
      <c r="H166" t="s">
        <v>309</v>
      </c>
      <c r="I166" s="9">
        <v>5</v>
      </c>
      <c r="J166" t="s">
        <v>700</v>
      </c>
      <c r="K166" t="s">
        <v>686</v>
      </c>
      <c r="L166">
        <v>30</v>
      </c>
      <c r="M166">
        <v>157</v>
      </c>
      <c r="N166">
        <v>1289</v>
      </c>
      <c r="O166">
        <v>334</v>
      </c>
      <c r="P166">
        <v>6</v>
      </c>
      <c r="Q166">
        <v>4</v>
      </c>
      <c r="R166">
        <v>6</v>
      </c>
      <c r="S166">
        <v>3</v>
      </c>
      <c r="T166">
        <v>6</v>
      </c>
      <c r="U166">
        <v>4</v>
      </c>
      <c r="Z166">
        <v>3</v>
      </c>
      <c r="AA166">
        <v>0</v>
      </c>
      <c r="AB166" t="s">
        <v>312</v>
      </c>
      <c r="AC166">
        <v>1.4</v>
      </c>
      <c r="AD166">
        <v>2.75</v>
      </c>
      <c r="AE166">
        <v>1.45</v>
      </c>
      <c r="AF166">
        <v>2.7</v>
      </c>
      <c r="AG166">
        <v>1.4</v>
      </c>
      <c r="AH166">
        <v>2.75</v>
      </c>
      <c r="AI166">
        <v>1.43</v>
      </c>
      <c r="AJ166">
        <v>3.07</v>
      </c>
      <c r="AK166">
        <v>1.44</v>
      </c>
      <c r="AL166">
        <v>2.75</v>
      </c>
      <c r="AM166">
        <v>1.47</v>
      </c>
      <c r="AN166">
        <v>3.07</v>
      </c>
      <c r="AO166">
        <v>1.43</v>
      </c>
      <c r="AP166">
        <v>2.77</v>
      </c>
      <c r="AQ166" t="str">
        <f t="shared" si="24"/>
        <v>Pospisil</v>
      </c>
      <c r="AR166" t="str">
        <f t="shared" si="25"/>
        <v>Groth</v>
      </c>
      <c r="AS166" t="str">
        <f t="shared" si="26"/>
        <v>MelbournePospisilGroth</v>
      </c>
      <c r="AT166" t="str">
        <f t="shared" si="27"/>
        <v>MelbourneGrothPospisil</v>
      </c>
      <c r="AU166">
        <f t="shared" si="28"/>
        <v>3</v>
      </c>
      <c r="AV166">
        <f t="shared" si="29"/>
        <v>7</v>
      </c>
      <c r="AW166">
        <f t="shared" si="30"/>
        <v>29</v>
      </c>
      <c r="AX166" t="b">
        <f t="shared" si="31"/>
        <v>0</v>
      </c>
      <c r="AY166" t="str">
        <f t="shared" si="32"/>
        <v>Pospisil</v>
      </c>
      <c r="AZ166" t="b">
        <f t="shared" si="33"/>
        <v>0</v>
      </c>
      <c r="BA166" t="str">
        <f t="shared" si="34"/>
        <v>Melbourne1st Round</v>
      </c>
    </row>
    <row r="167" spans="1:53" x14ac:dyDescent="0.25">
      <c r="A167">
        <v>6</v>
      </c>
      <c r="B167" t="s">
        <v>441</v>
      </c>
      <c r="C167" t="s">
        <v>442</v>
      </c>
      <c r="D167" s="1">
        <v>41652</v>
      </c>
      <c r="E167" s="10" t="s">
        <v>443</v>
      </c>
      <c r="F167" t="s">
        <v>307</v>
      </c>
      <c r="G167" t="s">
        <v>308</v>
      </c>
      <c r="H167" t="s">
        <v>309</v>
      </c>
      <c r="I167" s="9">
        <v>5</v>
      </c>
      <c r="J167" t="s">
        <v>753</v>
      </c>
      <c r="K167" t="s">
        <v>705</v>
      </c>
      <c r="L167">
        <v>48</v>
      </c>
      <c r="M167">
        <v>84</v>
      </c>
      <c r="N167">
        <v>946</v>
      </c>
      <c r="O167">
        <v>626</v>
      </c>
      <c r="P167">
        <v>6</v>
      </c>
      <c r="Q167">
        <v>4</v>
      </c>
      <c r="R167">
        <v>6</v>
      </c>
      <c r="S167">
        <v>2</v>
      </c>
      <c r="T167">
        <v>6</v>
      </c>
      <c r="U167">
        <v>4</v>
      </c>
      <c r="Z167">
        <v>3</v>
      </c>
      <c r="AA167">
        <v>0</v>
      </c>
      <c r="AB167" t="s">
        <v>312</v>
      </c>
      <c r="AC167">
        <v>2.37</v>
      </c>
      <c r="AD167">
        <v>1.53</v>
      </c>
      <c r="AE167">
        <v>2.6</v>
      </c>
      <c r="AF167">
        <v>1.48</v>
      </c>
      <c r="AG167">
        <v>2.5</v>
      </c>
      <c r="AH167">
        <v>1.5</v>
      </c>
      <c r="AI167">
        <v>2.5299999999999998</v>
      </c>
      <c r="AJ167">
        <v>1.6</v>
      </c>
      <c r="AK167">
        <v>2.38</v>
      </c>
      <c r="AL167">
        <v>1.57</v>
      </c>
      <c r="AM167">
        <v>2.6</v>
      </c>
      <c r="AN167">
        <v>1.7</v>
      </c>
      <c r="AO167">
        <v>2.4300000000000002</v>
      </c>
      <c r="AP167">
        <v>1.54</v>
      </c>
      <c r="AQ167" t="str">
        <f t="shared" si="24"/>
        <v>Andujar</v>
      </c>
      <c r="AR167" t="str">
        <f t="shared" si="25"/>
        <v>Ramos</v>
      </c>
      <c r="AS167" t="str">
        <f t="shared" si="26"/>
        <v>MelbourneAndujarRamos</v>
      </c>
      <c r="AT167" t="str">
        <f t="shared" si="27"/>
        <v>MelbourneRamosAndujar</v>
      </c>
      <c r="AU167">
        <f t="shared" si="28"/>
        <v>3</v>
      </c>
      <c r="AV167">
        <f t="shared" si="29"/>
        <v>8</v>
      </c>
      <c r="AW167">
        <f t="shared" si="30"/>
        <v>28</v>
      </c>
      <c r="AX167" t="b">
        <f t="shared" si="31"/>
        <v>0</v>
      </c>
      <c r="AY167" t="str">
        <f t="shared" si="32"/>
        <v>Andujar</v>
      </c>
      <c r="AZ167" t="b">
        <f t="shared" si="33"/>
        <v>0</v>
      </c>
      <c r="BA167" t="str">
        <f t="shared" si="34"/>
        <v>Melbourne1st Round</v>
      </c>
    </row>
    <row r="168" spans="1:53" x14ac:dyDescent="0.25">
      <c r="A168">
        <v>6</v>
      </c>
      <c r="B168" t="s">
        <v>441</v>
      </c>
      <c r="C168" t="s">
        <v>442</v>
      </c>
      <c r="D168" s="1">
        <v>41652</v>
      </c>
      <c r="E168" s="10" t="s">
        <v>443</v>
      </c>
      <c r="F168" t="s">
        <v>307</v>
      </c>
      <c r="G168" t="s">
        <v>308</v>
      </c>
      <c r="H168" t="s">
        <v>309</v>
      </c>
      <c r="I168" s="9">
        <v>5</v>
      </c>
      <c r="J168" t="s">
        <v>743</v>
      </c>
      <c r="K168" t="s">
        <v>726</v>
      </c>
      <c r="L168">
        <v>61</v>
      </c>
      <c r="M168">
        <v>72</v>
      </c>
      <c r="N168">
        <v>760</v>
      </c>
      <c r="O168">
        <v>686</v>
      </c>
      <c r="P168">
        <v>3</v>
      </c>
      <c r="Q168">
        <v>6</v>
      </c>
      <c r="R168">
        <v>6</v>
      </c>
      <c r="S168">
        <v>3</v>
      </c>
      <c r="T168">
        <v>3</v>
      </c>
      <c r="U168">
        <v>6</v>
      </c>
      <c r="V168">
        <v>6</v>
      </c>
      <c r="W168">
        <v>3</v>
      </c>
      <c r="X168">
        <v>6</v>
      </c>
      <c r="Y168">
        <v>4</v>
      </c>
      <c r="Z168">
        <v>3</v>
      </c>
      <c r="AA168">
        <v>2</v>
      </c>
      <c r="AB168" t="s">
        <v>312</v>
      </c>
      <c r="AC168">
        <v>1.57</v>
      </c>
      <c r="AD168">
        <v>2.25</v>
      </c>
      <c r="AE168">
        <v>1.6</v>
      </c>
      <c r="AF168">
        <v>2.2999999999999998</v>
      </c>
      <c r="AG168">
        <v>1.57</v>
      </c>
      <c r="AH168">
        <v>2.25</v>
      </c>
      <c r="AI168">
        <v>1.63</v>
      </c>
      <c r="AJ168">
        <v>2.44</v>
      </c>
      <c r="AK168">
        <v>1.62</v>
      </c>
      <c r="AL168">
        <v>2.25</v>
      </c>
      <c r="AM168">
        <v>1.65</v>
      </c>
      <c r="AN168">
        <v>2.4500000000000002</v>
      </c>
      <c r="AO168">
        <v>1.59</v>
      </c>
      <c r="AP168">
        <v>2.31</v>
      </c>
      <c r="AQ168" t="str">
        <f t="shared" si="24"/>
        <v>Davydenko</v>
      </c>
      <c r="AR168" t="str">
        <f t="shared" si="25"/>
        <v>Kubot</v>
      </c>
      <c r="AS168" t="str">
        <f t="shared" si="26"/>
        <v>MelbourneDavydenkoKubot</v>
      </c>
      <c r="AT168" t="str">
        <f t="shared" si="27"/>
        <v>MelbourneKubotDavydenko</v>
      </c>
      <c r="AU168">
        <f t="shared" si="28"/>
        <v>1</v>
      </c>
      <c r="AV168">
        <f t="shared" si="29"/>
        <v>2</v>
      </c>
      <c r="AW168">
        <f t="shared" si="30"/>
        <v>46</v>
      </c>
      <c r="AX168" t="b">
        <f t="shared" si="31"/>
        <v>0</v>
      </c>
      <c r="AY168" t="str">
        <f t="shared" si="32"/>
        <v>Kubot</v>
      </c>
      <c r="AZ168" t="b">
        <f t="shared" si="33"/>
        <v>1</v>
      </c>
      <c r="BA168" t="str">
        <f t="shared" si="34"/>
        <v>Melbourne1st Round</v>
      </c>
    </row>
    <row r="169" spans="1:53" x14ac:dyDescent="0.25">
      <c r="A169">
        <v>6</v>
      </c>
      <c r="B169" t="s">
        <v>441</v>
      </c>
      <c r="C169" t="s">
        <v>442</v>
      </c>
      <c r="D169" s="1">
        <v>41652</v>
      </c>
      <c r="E169" s="10" t="s">
        <v>443</v>
      </c>
      <c r="F169" t="s">
        <v>307</v>
      </c>
      <c r="G169" t="s">
        <v>308</v>
      </c>
      <c r="H169" t="s">
        <v>309</v>
      </c>
      <c r="I169" s="9">
        <v>5</v>
      </c>
      <c r="J169" t="s">
        <v>745</v>
      </c>
      <c r="K169" t="s">
        <v>795</v>
      </c>
      <c r="L169">
        <v>56</v>
      </c>
      <c r="M169">
        <v>128</v>
      </c>
      <c r="N169">
        <v>825</v>
      </c>
      <c r="O169">
        <v>433</v>
      </c>
      <c r="P169">
        <v>7</v>
      </c>
      <c r="Q169">
        <v>5</v>
      </c>
      <c r="R169">
        <v>7</v>
      </c>
      <c r="S169">
        <v>5</v>
      </c>
      <c r="T169">
        <v>6</v>
      </c>
      <c r="U169">
        <v>2</v>
      </c>
      <c r="Z169">
        <v>3</v>
      </c>
      <c r="AA169">
        <v>0</v>
      </c>
      <c r="AB169" t="s">
        <v>312</v>
      </c>
      <c r="AC169">
        <v>1.33</v>
      </c>
      <c r="AD169">
        <v>3.25</v>
      </c>
      <c r="AE169">
        <v>1.35</v>
      </c>
      <c r="AF169">
        <v>3.1</v>
      </c>
      <c r="AG169">
        <v>1.36</v>
      </c>
      <c r="AH169">
        <v>3</v>
      </c>
      <c r="AI169">
        <v>1.46</v>
      </c>
      <c r="AJ169">
        <v>2.94</v>
      </c>
      <c r="AK169">
        <v>1.4</v>
      </c>
      <c r="AL169">
        <v>2.88</v>
      </c>
      <c r="AM169">
        <v>1.46</v>
      </c>
      <c r="AN169">
        <v>3.25</v>
      </c>
      <c r="AO169">
        <v>1.37</v>
      </c>
      <c r="AP169">
        <v>3.04</v>
      </c>
      <c r="AQ169" t="str">
        <f t="shared" si="24"/>
        <v>Dolgopolov</v>
      </c>
      <c r="AR169" t="str">
        <f t="shared" si="25"/>
        <v>Berankis</v>
      </c>
      <c r="AS169" t="str">
        <f t="shared" si="26"/>
        <v>MelbourneDolgopolovBerankis</v>
      </c>
      <c r="AT169" t="str">
        <f t="shared" si="27"/>
        <v>MelbourneBerankisDolgopolov</v>
      </c>
      <c r="AU169">
        <f t="shared" si="28"/>
        <v>3</v>
      </c>
      <c r="AV169">
        <f t="shared" si="29"/>
        <v>8</v>
      </c>
      <c r="AW169">
        <f t="shared" si="30"/>
        <v>32</v>
      </c>
      <c r="AX169" t="b">
        <f t="shared" si="31"/>
        <v>0</v>
      </c>
      <c r="AY169" t="str">
        <f t="shared" si="32"/>
        <v>Dolgopolov</v>
      </c>
      <c r="AZ169" t="b">
        <f t="shared" si="33"/>
        <v>0</v>
      </c>
      <c r="BA169" t="str">
        <f t="shared" si="34"/>
        <v>Melbourne1st Round</v>
      </c>
    </row>
    <row r="170" spans="1:53" x14ac:dyDescent="0.25">
      <c r="A170">
        <v>6</v>
      </c>
      <c r="B170" t="s">
        <v>441</v>
      </c>
      <c r="C170" t="s">
        <v>442</v>
      </c>
      <c r="D170" s="1">
        <v>41652</v>
      </c>
      <c r="E170" s="10" t="s">
        <v>443</v>
      </c>
      <c r="F170" t="s">
        <v>307</v>
      </c>
      <c r="G170" t="s">
        <v>308</v>
      </c>
      <c r="H170" t="s">
        <v>309</v>
      </c>
      <c r="I170" s="9">
        <v>5</v>
      </c>
      <c r="J170" t="s">
        <v>671</v>
      </c>
      <c r="K170" t="s">
        <v>796</v>
      </c>
      <c r="L170">
        <v>26</v>
      </c>
      <c r="M170">
        <v>92</v>
      </c>
      <c r="N170">
        <v>1314</v>
      </c>
      <c r="O170">
        <v>594</v>
      </c>
      <c r="P170">
        <v>6</v>
      </c>
      <c r="Q170">
        <v>2</v>
      </c>
      <c r="R170">
        <v>6</v>
      </c>
      <c r="S170">
        <v>2</v>
      </c>
      <c r="T170">
        <v>6</v>
      </c>
      <c r="U170">
        <v>3</v>
      </c>
      <c r="Z170">
        <v>3</v>
      </c>
      <c r="AA170">
        <v>0</v>
      </c>
      <c r="AB170" t="s">
        <v>312</v>
      </c>
      <c r="AC170">
        <v>1.1100000000000001</v>
      </c>
      <c r="AD170">
        <v>6.5</v>
      </c>
      <c r="AE170">
        <v>1.1299999999999999</v>
      </c>
      <c r="AF170">
        <v>5.5</v>
      </c>
      <c r="AG170">
        <v>1.1399999999999999</v>
      </c>
      <c r="AH170">
        <v>5</v>
      </c>
      <c r="AI170">
        <v>1.1299999999999999</v>
      </c>
      <c r="AJ170">
        <v>7.07</v>
      </c>
      <c r="AK170">
        <v>1.17</v>
      </c>
      <c r="AL170">
        <v>5</v>
      </c>
      <c r="AM170">
        <v>1.17</v>
      </c>
      <c r="AN170">
        <v>7.07</v>
      </c>
      <c r="AO170">
        <v>1.1299999999999999</v>
      </c>
      <c r="AP170">
        <v>5.95</v>
      </c>
      <c r="AQ170" t="str">
        <f t="shared" si="24"/>
        <v>Tursunov</v>
      </c>
      <c r="AR170" t="str">
        <f t="shared" si="25"/>
        <v>Russell</v>
      </c>
      <c r="AS170" t="str">
        <f t="shared" si="26"/>
        <v>MelbourneTursunovRussell</v>
      </c>
      <c r="AT170" t="str">
        <f t="shared" si="27"/>
        <v>MelbourneRussellTursunov</v>
      </c>
      <c r="AU170">
        <f t="shared" si="28"/>
        <v>3</v>
      </c>
      <c r="AV170">
        <f t="shared" si="29"/>
        <v>11</v>
      </c>
      <c r="AW170">
        <f t="shared" si="30"/>
        <v>25</v>
      </c>
      <c r="AX170" t="b">
        <f t="shared" si="31"/>
        <v>0</v>
      </c>
      <c r="AY170" t="str">
        <f t="shared" si="32"/>
        <v>Tursunov</v>
      </c>
      <c r="AZ170" t="b">
        <f t="shared" si="33"/>
        <v>0</v>
      </c>
      <c r="BA170" t="str">
        <f t="shared" si="34"/>
        <v>Melbourne1st Round</v>
      </c>
    </row>
    <row r="171" spans="1:53" x14ac:dyDescent="0.25">
      <c r="A171">
        <v>6</v>
      </c>
      <c r="B171" t="s">
        <v>441</v>
      </c>
      <c r="C171" t="s">
        <v>442</v>
      </c>
      <c r="D171" s="1">
        <v>41652</v>
      </c>
      <c r="E171" s="10" t="s">
        <v>443</v>
      </c>
      <c r="F171" t="s">
        <v>307</v>
      </c>
      <c r="G171" t="s">
        <v>308</v>
      </c>
      <c r="H171" t="s">
        <v>309</v>
      </c>
      <c r="I171" s="9">
        <v>5</v>
      </c>
      <c r="J171" t="s">
        <v>797</v>
      </c>
      <c r="K171" t="s">
        <v>699</v>
      </c>
      <c r="L171">
        <v>2</v>
      </c>
      <c r="M171">
        <v>96</v>
      </c>
      <c r="N171">
        <v>12260</v>
      </c>
      <c r="O171">
        <v>582</v>
      </c>
      <c r="P171">
        <v>6</v>
      </c>
      <c r="Q171">
        <v>3</v>
      </c>
      <c r="R171">
        <v>7</v>
      </c>
      <c r="S171">
        <v>6</v>
      </c>
      <c r="T171">
        <v>6</v>
      </c>
      <c r="U171">
        <v>1</v>
      </c>
      <c r="Z171">
        <v>3</v>
      </c>
      <c r="AA171">
        <v>0</v>
      </c>
      <c r="AB171" t="s">
        <v>312</v>
      </c>
      <c r="AC171">
        <v>1</v>
      </c>
      <c r="AD171">
        <v>41</v>
      </c>
      <c r="AE171">
        <v>1.01</v>
      </c>
      <c r="AF171">
        <v>13</v>
      </c>
      <c r="AG171">
        <v>1</v>
      </c>
      <c r="AH171">
        <v>34</v>
      </c>
      <c r="AK171">
        <v>1.01</v>
      </c>
      <c r="AL171">
        <v>21</v>
      </c>
      <c r="AM171">
        <v>1.01</v>
      </c>
      <c r="AN171">
        <v>86</v>
      </c>
      <c r="AO171">
        <v>1.01</v>
      </c>
      <c r="AP171">
        <v>26.85</v>
      </c>
      <c r="AQ171" t="str">
        <f t="shared" si="24"/>
        <v>Djokovic</v>
      </c>
      <c r="AR171" t="str">
        <f t="shared" si="25"/>
        <v>Lacko</v>
      </c>
      <c r="AS171" t="str">
        <f t="shared" si="26"/>
        <v>MelbourneDjokovicLacko</v>
      </c>
      <c r="AT171" t="str">
        <f t="shared" si="27"/>
        <v>MelbourneLackoDjokovic</v>
      </c>
      <c r="AU171">
        <f t="shared" si="28"/>
        <v>3</v>
      </c>
      <c r="AV171">
        <f t="shared" si="29"/>
        <v>9</v>
      </c>
      <c r="AW171">
        <f t="shared" si="30"/>
        <v>29</v>
      </c>
      <c r="AX171" t="b">
        <f t="shared" si="31"/>
        <v>1</v>
      </c>
      <c r="AY171" t="str">
        <f t="shared" si="32"/>
        <v>Djokovic</v>
      </c>
      <c r="AZ171" t="b">
        <f t="shared" si="33"/>
        <v>0</v>
      </c>
      <c r="BA171" t="str">
        <f t="shared" si="34"/>
        <v>Melbourne1st Round</v>
      </c>
    </row>
    <row r="172" spans="1:53" x14ac:dyDescent="0.25">
      <c r="A172">
        <v>6</v>
      </c>
      <c r="B172" t="s">
        <v>441</v>
      </c>
      <c r="C172" t="s">
        <v>442</v>
      </c>
      <c r="D172" s="1">
        <v>41652</v>
      </c>
      <c r="E172" s="10" t="s">
        <v>443</v>
      </c>
      <c r="F172" t="s">
        <v>307</v>
      </c>
      <c r="G172" t="s">
        <v>308</v>
      </c>
      <c r="H172" t="s">
        <v>309</v>
      </c>
      <c r="I172" s="9">
        <v>5</v>
      </c>
      <c r="J172" t="s">
        <v>669</v>
      </c>
      <c r="K172" t="s">
        <v>765</v>
      </c>
      <c r="L172">
        <v>49</v>
      </c>
      <c r="M172">
        <v>108</v>
      </c>
      <c r="N172">
        <v>945</v>
      </c>
      <c r="O172">
        <v>515</v>
      </c>
      <c r="P172">
        <v>6</v>
      </c>
      <c r="Q172">
        <v>4</v>
      </c>
      <c r="R172">
        <v>7</v>
      </c>
      <c r="S172">
        <v>5</v>
      </c>
      <c r="T172">
        <v>6</v>
      </c>
      <c r="U172">
        <v>4</v>
      </c>
      <c r="Z172">
        <v>3</v>
      </c>
      <c r="AA172">
        <v>0</v>
      </c>
      <c r="AB172" t="s">
        <v>312</v>
      </c>
      <c r="AC172">
        <v>1.57</v>
      </c>
      <c r="AD172">
        <v>2.25</v>
      </c>
      <c r="AE172">
        <v>1.62</v>
      </c>
      <c r="AF172">
        <v>2.25</v>
      </c>
      <c r="AG172">
        <v>1.62</v>
      </c>
      <c r="AH172">
        <v>2.2000000000000002</v>
      </c>
      <c r="AI172">
        <v>1.66</v>
      </c>
      <c r="AJ172">
        <v>2.37</v>
      </c>
      <c r="AK172">
        <v>1.62</v>
      </c>
      <c r="AL172">
        <v>2.25</v>
      </c>
      <c r="AM172">
        <v>1.69</v>
      </c>
      <c r="AN172">
        <v>2.48</v>
      </c>
      <c r="AO172">
        <v>1.61</v>
      </c>
      <c r="AP172">
        <v>2.2799999999999998</v>
      </c>
      <c r="AQ172" t="str">
        <f t="shared" si="24"/>
        <v>Istomin</v>
      </c>
      <c r="AR172" t="str">
        <f t="shared" si="25"/>
        <v>Baghdatis</v>
      </c>
      <c r="AS172" t="str">
        <f t="shared" si="26"/>
        <v>MelbourneIstominBaghdatis</v>
      </c>
      <c r="AT172" t="str">
        <f t="shared" si="27"/>
        <v>MelbourneBaghdatisIstomin</v>
      </c>
      <c r="AU172">
        <f t="shared" si="28"/>
        <v>3</v>
      </c>
      <c r="AV172">
        <f t="shared" si="29"/>
        <v>6</v>
      </c>
      <c r="AW172">
        <f t="shared" si="30"/>
        <v>32</v>
      </c>
      <c r="AX172" t="b">
        <f t="shared" si="31"/>
        <v>0</v>
      </c>
      <c r="AY172" t="str">
        <f t="shared" si="32"/>
        <v>Istomin</v>
      </c>
      <c r="AZ172" t="b">
        <f t="shared" si="33"/>
        <v>0</v>
      </c>
      <c r="BA172" t="str">
        <f t="shared" si="34"/>
        <v>Melbourne1st Round</v>
      </c>
    </row>
    <row r="173" spans="1:53" x14ac:dyDescent="0.25">
      <c r="A173">
        <v>6</v>
      </c>
      <c r="B173" t="s">
        <v>441</v>
      </c>
      <c r="C173" t="s">
        <v>442</v>
      </c>
      <c r="D173" s="1">
        <v>41653</v>
      </c>
      <c r="E173" s="10" t="s">
        <v>443</v>
      </c>
      <c r="F173" t="s">
        <v>307</v>
      </c>
      <c r="G173" t="s">
        <v>308</v>
      </c>
      <c r="H173" t="s">
        <v>309</v>
      </c>
      <c r="I173" s="9">
        <v>5</v>
      </c>
      <c r="J173" t="s">
        <v>798</v>
      </c>
      <c r="K173" t="s">
        <v>799</v>
      </c>
      <c r="L173">
        <v>117</v>
      </c>
      <c r="M173">
        <v>193</v>
      </c>
      <c r="N173">
        <v>483</v>
      </c>
      <c r="O173">
        <v>262</v>
      </c>
      <c r="P173">
        <v>6</v>
      </c>
      <c r="Q173">
        <v>4</v>
      </c>
      <c r="R173">
        <v>7</v>
      </c>
      <c r="S173">
        <v>6</v>
      </c>
      <c r="T173">
        <v>4</v>
      </c>
      <c r="U173">
        <v>6</v>
      </c>
      <c r="V173">
        <v>6</v>
      </c>
      <c r="W173">
        <v>3</v>
      </c>
      <c r="Z173">
        <v>3</v>
      </c>
      <c r="AA173">
        <v>1</v>
      </c>
      <c r="AB173" t="s">
        <v>312</v>
      </c>
      <c r="AC173">
        <v>1.4</v>
      </c>
      <c r="AD173">
        <v>2.75</v>
      </c>
      <c r="AE173">
        <v>1.45</v>
      </c>
      <c r="AF173">
        <v>2.7</v>
      </c>
      <c r="AG173">
        <v>1.44</v>
      </c>
      <c r="AH173">
        <v>2.62</v>
      </c>
      <c r="AI173">
        <v>1.52</v>
      </c>
      <c r="AJ173">
        <v>2.73</v>
      </c>
      <c r="AK173">
        <v>1.44</v>
      </c>
      <c r="AL173">
        <v>2.75</v>
      </c>
      <c r="AM173">
        <v>1.53</v>
      </c>
      <c r="AN173">
        <v>2.95</v>
      </c>
      <c r="AO173">
        <v>1.46</v>
      </c>
      <c r="AP173">
        <v>2.66</v>
      </c>
      <c r="AQ173" t="str">
        <f t="shared" si="24"/>
        <v>Lajovic</v>
      </c>
      <c r="AR173" t="str">
        <f t="shared" si="25"/>
        <v>Pouille</v>
      </c>
      <c r="AS173" t="str">
        <f t="shared" si="26"/>
        <v>MelbourneLajovicPouille</v>
      </c>
      <c r="AT173" t="str">
        <f t="shared" si="27"/>
        <v>MelbournePouilleLajovic</v>
      </c>
      <c r="AU173">
        <f t="shared" si="28"/>
        <v>2</v>
      </c>
      <c r="AV173">
        <f t="shared" si="29"/>
        <v>4</v>
      </c>
      <c r="AW173">
        <f t="shared" si="30"/>
        <v>42</v>
      </c>
      <c r="AX173" t="b">
        <f t="shared" si="31"/>
        <v>1</v>
      </c>
      <c r="AY173" t="str">
        <f t="shared" si="32"/>
        <v>Lajovic</v>
      </c>
      <c r="AZ173" t="b">
        <f t="shared" si="33"/>
        <v>1</v>
      </c>
      <c r="BA173" t="str">
        <f t="shared" si="34"/>
        <v>Melbourne1st Round</v>
      </c>
    </row>
    <row r="174" spans="1:53" x14ac:dyDescent="0.25">
      <c r="A174">
        <v>6</v>
      </c>
      <c r="B174" t="s">
        <v>441</v>
      </c>
      <c r="C174" t="s">
        <v>442</v>
      </c>
      <c r="D174" s="1">
        <v>41653</v>
      </c>
      <c r="E174" s="10" t="s">
        <v>443</v>
      </c>
      <c r="F174" t="s">
        <v>307</v>
      </c>
      <c r="G174" t="s">
        <v>308</v>
      </c>
      <c r="H174" t="s">
        <v>309</v>
      </c>
      <c r="I174" s="9">
        <v>5</v>
      </c>
      <c r="J174" t="s">
        <v>672</v>
      </c>
      <c r="K174" t="s">
        <v>763</v>
      </c>
      <c r="L174">
        <v>22</v>
      </c>
      <c r="M174">
        <v>93</v>
      </c>
      <c r="N174">
        <v>1460</v>
      </c>
      <c r="O174">
        <v>592</v>
      </c>
      <c r="P174">
        <v>6</v>
      </c>
      <c r="Q174">
        <v>7</v>
      </c>
      <c r="R174">
        <v>6</v>
      </c>
      <c r="S174">
        <v>4</v>
      </c>
      <c r="T174">
        <v>6</v>
      </c>
      <c r="U174">
        <v>4</v>
      </c>
      <c r="V174">
        <v>6</v>
      </c>
      <c r="W174">
        <v>3</v>
      </c>
      <c r="Z174">
        <v>3</v>
      </c>
      <c r="AA174">
        <v>1</v>
      </c>
      <c r="AB174" t="s">
        <v>312</v>
      </c>
      <c r="AC174">
        <v>1.18</v>
      </c>
      <c r="AD174">
        <v>4.5</v>
      </c>
      <c r="AE174">
        <v>1.2</v>
      </c>
      <c r="AF174">
        <v>4.3</v>
      </c>
      <c r="AG174">
        <v>1.2</v>
      </c>
      <c r="AH174">
        <v>4.33</v>
      </c>
      <c r="AI174">
        <v>1.19</v>
      </c>
      <c r="AJ174">
        <v>5.33</v>
      </c>
      <c r="AK174">
        <v>1.22</v>
      </c>
      <c r="AL174">
        <v>4</v>
      </c>
      <c r="AM174">
        <v>1.22</v>
      </c>
      <c r="AN174">
        <v>5.5</v>
      </c>
      <c r="AO174">
        <v>1.19</v>
      </c>
      <c r="AP174">
        <v>4.5999999999999996</v>
      </c>
      <c r="AQ174" t="str">
        <f t="shared" si="24"/>
        <v>Dimitrov</v>
      </c>
      <c r="AR174" t="str">
        <f t="shared" si="25"/>
        <v>Klahn</v>
      </c>
      <c r="AS174" t="str">
        <f t="shared" si="26"/>
        <v>MelbourneDimitrovKlahn</v>
      </c>
      <c r="AT174" t="str">
        <f t="shared" si="27"/>
        <v>MelbourneKlahnDimitrov</v>
      </c>
      <c r="AU174">
        <f t="shared" si="28"/>
        <v>2</v>
      </c>
      <c r="AV174">
        <f t="shared" si="29"/>
        <v>6</v>
      </c>
      <c r="AW174">
        <f t="shared" si="30"/>
        <v>42</v>
      </c>
      <c r="AX174" t="b">
        <f t="shared" si="31"/>
        <v>1</v>
      </c>
      <c r="AY174" t="str">
        <f t="shared" si="32"/>
        <v>Klahn</v>
      </c>
      <c r="AZ174" t="b">
        <f t="shared" si="33"/>
        <v>1</v>
      </c>
      <c r="BA174" t="str">
        <f t="shared" si="34"/>
        <v>Melbourne1st Round</v>
      </c>
    </row>
    <row r="175" spans="1:53" x14ac:dyDescent="0.25">
      <c r="A175">
        <v>6</v>
      </c>
      <c r="B175" t="s">
        <v>441</v>
      </c>
      <c r="C175" t="s">
        <v>442</v>
      </c>
      <c r="D175" s="1">
        <v>41653</v>
      </c>
      <c r="E175" s="10" t="s">
        <v>443</v>
      </c>
      <c r="F175" t="s">
        <v>307</v>
      </c>
      <c r="G175" t="s">
        <v>308</v>
      </c>
      <c r="H175" t="s">
        <v>309</v>
      </c>
      <c r="I175" s="9">
        <v>5</v>
      </c>
      <c r="J175" t="s">
        <v>688</v>
      </c>
      <c r="K175" t="s">
        <v>664</v>
      </c>
      <c r="L175">
        <v>17</v>
      </c>
      <c r="M175">
        <v>54</v>
      </c>
      <c r="N175">
        <v>1915</v>
      </c>
      <c r="O175">
        <v>856</v>
      </c>
      <c r="P175">
        <v>6</v>
      </c>
      <c r="Q175">
        <v>3</v>
      </c>
      <c r="R175">
        <v>5</v>
      </c>
      <c r="S175">
        <v>7</v>
      </c>
      <c r="T175">
        <v>6</v>
      </c>
      <c r="U175">
        <v>2</v>
      </c>
      <c r="V175">
        <v>4</v>
      </c>
      <c r="W175">
        <v>6</v>
      </c>
      <c r="X175">
        <v>6</v>
      </c>
      <c r="Y175">
        <v>2</v>
      </c>
      <c r="Z175">
        <v>3</v>
      </c>
      <c r="AA175">
        <v>2</v>
      </c>
      <c r="AB175" t="s">
        <v>312</v>
      </c>
      <c r="AC175">
        <v>1.22</v>
      </c>
      <c r="AD175">
        <v>4</v>
      </c>
      <c r="AE175">
        <v>1.25</v>
      </c>
      <c r="AF175">
        <v>3.75</v>
      </c>
      <c r="AG175">
        <v>1.29</v>
      </c>
      <c r="AH175">
        <v>3.5</v>
      </c>
      <c r="AI175">
        <v>1.27</v>
      </c>
      <c r="AJ175">
        <v>4.18</v>
      </c>
      <c r="AK175">
        <v>1.29</v>
      </c>
      <c r="AL175">
        <v>3.5</v>
      </c>
      <c r="AM175">
        <v>1.29</v>
      </c>
      <c r="AN175">
        <v>4.3</v>
      </c>
      <c r="AO175">
        <v>1.25</v>
      </c>
      <c r="AP175">
        <v>3.85</v>
      </c>
      <c r="AQ175" t="str">
        <f t="shared" si="24"/>
        <v>Nishikori</v>
      </c>
      <c r="AR175" t="str">
        <f t="shared" si="25"/>
        <v>Matosevic</v>
      </c>
      <c r="AS175" t="str">
        <f t="shared" si="26"/>
        <v>MelbourneNishikoriMatosevic</v>
      </c>
      <c r="AT175" t="str">
        <f t="shared" si="27"/>
        <v>MelbourneMatosevicNishikori</v>
      </c>
      <c r="AU175">
        <f t="shared" si="28"/>
        <v>1</v>
      </c>
      <c r="AV175">
        <f t="shared" si="29"/>
        <v>7</v>
      </c>
      <c r="AW175">
        <f t="shared" si="30"/>
        <v>47</v>
      </c>
      <c r="AX175" t="b">
        <f t="shared" si="31"/>
        <v>0</v>
      </c>
      <c r="AY175" t="str">
        <f t="shared" si="32"/>
        <v>Nishikori</v>
      </c>
      <c r="AZ175" t="b">
        <f t="shared" si="33"/>
        <v>1</v>
      </c>
      <c r="BA175" t="str">
        <f t="shared" si="34"/>
        <v>Melbourne1st Round</v>
      </c>
    </row>
    <row r="176" spans="1:53" x14ac:dyDescent="0.25">
      <c r="A176">
        <v>6</v>
      </c>
      <c r="B176" t="s">
        <v>441</v>
      </c>
      <c r="C176" t="s">
        <v>442</v>
      </c>
      <c r="D176" s="1">
        <v>41653</v>
      </c>
      <c r="E176" s="10" t="s">
        <v>443</v>
      </c>
      <c r="F176" t="s">
        <v>307</v>
      </c>
      <c r="G176" t="s">
        <v>308</v>
      </c>
      <c r="H176" t="s">
        <v>309</v>
      </c>
      <c r="I176" s="9">
        <v>5</v>
      </c>
      <c r="J176" t="s">
        <v>747</v>
      </c>
      <c r="K176" t="s">
        <v>759</v>
      </c>
      <c r="L176">
        <v>64</v>
      </c>
      <c r="M176">
        <v>65</v>
      </c>
      <c r="N176">
        <v>730</v>
      </c>
      <c r="O176">
        <v>730</v>
      </c>
      <c r="P176">
        <v>6</v>
      </c>
      <c r="Q176">
        <v>3</v>
      </c>
      <c r="R176">
        <v>7</v>
      </c>
      <c r="S176">
        <v>6</v>
      </c>
      <c r="T176">
        <v>7</v>
      </c>
      <c r="U176">
        <v>5</v>
      </c>
      <c r="Z176">
        <v>3</v>
      </c>
      <c r="AA176">
        <v>0</v>
      </c>
      <c r="AB176" t="s">
        <v>312</v>
      </c>
      <c r="AC176">
        <v>1.5</v>
      </c>
      <c r="AD176">
        <v>2.5</v>
      </c>
      <c r="AE176">
        <v>1.5</v>
      </c>
      <c r="AF176">
        <v>2.5</v>
      </c>
      <c r="AG176">
        <v>1.44</v>
      </c>
      <c r="AH176">
        <v>2.62</v>
      </c>
      <c r="AI176">
        <v>1.58</v>
      </c>
      <c r="AJ176">
        <v>2.5499999999999998</v>
      </c>
      <c r="AK176">
        <v>1.5</v>
      </c>
      <c r="AL176">
        <v>2.63</v>
      </c>
      <c r="AM176">
        <v>1.58</v>
      </c>
      <c r="AN176">
        <v>2.64</v>
      </c>
      <c r="AO176">
        <v>1.52</v>
      </c>
      <c r="AP176">
        <v>2.4900000000000002</v>
      </c>
      <c r="AQ176" t="str">
        <f t="shared" si="24"/>
        <v>Przysiezny</v>
      </c>
      <c r="AR176" t="str">
        <f t="shared" si="25"/>
        <v>Zeballos</v>
      </c>
      <c r="AS176" t="str">
        <f t="shared" si="26"/>
        <v>MelbournePrzysieznyZeballos</v>
      </c>
      <c r="AT176" t="str">
        <f t="shared" si="27"/>
        <v>MelbourneZeballosPrzysiezny</v>
      </c>
      <c r="AU176">
        <f t="shared" si="28"/>
        <v>3</v>
      </c>
      <c r="AV176">
        <f t="shared" si="29"/>
        <v>6</v>
      </c>
      <c r="AW176">
        <f t="shared" si="30"/>
        <v>34</v>
      </c>
      <c r="AX176" t="b">
        <f t="shared" si="31"/>
        <v>1</v>
      </c>
      <c r="AY176" t="str">
        <f t="shared" si="32"/>
        <v>Przysiezny</v>
      </c>
      <c r="AZ176" t="b">
        <f t="shared" si="33"/>
        <v>0</v>
      </c>
      <c r="BA176" t="str">
        <f t="shared" si="34"/>
        <v>Melbourne1st Round</v>
      </c>
    </row>
    <row r="177" spans="1:53" x14ac:dyDescent="0.25">
      <c r="A177">
        <v>6</v>
      </c>
      <c r="B177" t="s">
        <v>441</v>
      </c>
      <c r="C177" t="s">
        <v>442</v>
      </c>
      <c r="D177" s="1">
        <v>41653</v>
      </c>
      <c r="E177" s="10" t="s">
        <v>443</v>
      </c>
      <c r="F177" t="s">
        <v>307</v>
      </c>
      <c r="G177" t="s">
        <v>308</v>
      </c>
      <c r="H177" t="s">
        <v>309</v>
      </c>
      <c r="I177" s="9">
        <v>5</v>
      </c>
      <c r="J177" t="s">
        <v>800</v>
      </c>
      <c r="K177" t="s">
        <v>727</v>
      </c>
      <c r="L177">
        <v>11</v>
      </c>
      <c r="M177">
        <v>77</v>
      </c>
      <c r="N177">
        <v>2860</v>
      </c>
      <c r="O177">
        <v>662</v>
      </c>
      <c r="P177">
        <v>7</v>
      </c>
      <c r="Q177">
        <v>6</v>
      </c>
      <c r="R177">
        <v>6</v>
      </c>
      <c r="S177">
        <v>1</v>
      </c>
      <c r="T177">
        <v>4</v>
      </c>
      <c r="U177">
        <v>6</v>
      </c>
      <c r="V177">
        <v>6</v>
      </c>
      <c r="W177">
        <v>2</v>
      </c>
      <c r="Z177">
        <v>3</v>
      </c>
      <c r="AA177">
        <v>1</v>
      </c>
      <c r="AB177" t="s">
        <v>312</v>
      </c>
      <c r="AC177">
        <v>1.04</v>
      </c>
      <c r="AD177">
        <v>13</v>
      </c>
      <c r="AE177">
        <v>1.02</v>
      </c>
      <c r="AF177">
        <v>12</v>
      </c>
      <c r="AG177">
        <v>1.02</v>
      </c>
      <c r="AH177">
        <v>11</v>
      </c>
      <c r="AI177">
        <v>1.04</v>
      </c>
      <c r="AJ177">
        <v>15</v>
      </c>
      <c r="AK177">
        <v>1.03</v>
      </c>
      <c r="AL177">
        <v>11</v>
      </c>
      <c r="AM177">
        <v>1.05</v>
      </c>
      <c r="AN177">
        <v>15</v>
      </c>
      <c r="AO177">
        <v>1.03</v>
      </c>
      <c r="AP177">
        <v>12.02</v>
      </c>
      <c r="AQ177" t="str">
        <f t="shared" si="24"/>
        <v>Raonic</v>
      </c>
      <c r="AR177" t="str">
        <f t="shared" si="25"/>
        <v>Gimeno-Traver</v>
      </c>
      <c r="AS177" t="str">
        <f t="shared" si="26"/>
        <v>MelbourneRaonicGimeno-Traver</v>
      </c>
      <c r="AT177" t="str">
        <f t="shared" si="27"/>
        <v>MelbourneGimeno-TraverRaonic</v>
      </c>
      <c r="AU177">
        <f t="shared" si="28"/>
        <v>2</v>
      </c>
      <c r="AV177">
        <f t="shared" si="29"/>
        <v>8</v>
      </c>
      <c r="AW177">
        <f t="shared" si="30"/>
        <v>38</v>
      </c>
      <c r="AX177" t="b">
        <f t="shared" si="31"/>
        <v>1</v>
      </c>
      <c r="AY177" t="str">
        <f t="shared" si="32"/>
        <v>Raonic</v>
      </c>
      <c r="AZ177" t="b">
        <f t="shared" si="33"/>
        <v>1</v>
      </c>
      <c r="BA177" t="str">
        <f t="shared" si="34"/>
        <v>Melbourne1st Round</v>
      </c>
    </row>
    <row r="178" spans="1:53" x14ac:dyDescent="0.25">
      <c r="A178">
        <v>6</v>
      </c>
      <c r="B178" t="s">
        <v>441</v>
      </c>
      <c r="C178" t="s">
        <v>442</v>
      </c>
      <c r="D178" s="1">
        <v>41653</v>
      </c>
      <c r="E178" s="10" t="s">
        <v>443</v>
      </c>
      <c r="F178" t="s">
        <v>307</v>
      </c>
      <c r="G178" t="s">
        <v>308</v>
      </c>
      <c r="H178" t="s">
        <v>309</v>
      </c>
      <c r="I178" s="9">
        <v>5</v>
      </c>
      <c r="J178" t="s">
        <v>694</v>
      </c>
      <c r="K178" t="s">
        <v>801</v>
      </c>
      <c r="L178">
        <v>53</v>
      </c>
      <c r="M178">
        <v>173</v>
      </c>
      <c r="N178">
        <v>860</v>
      </c>
      <c r="O178">
        <v>302</v>
      </c>
      <c r="P178">
        <v>6</v>
      </c>
      <c r="Q178">
        <v>3</v>
      </c>
      <c r="R178">
        <v>6</v>
      </c>
      <c r="S178">
        <v>2</v>
      </c>
      <c r="T178">
        <v>6</v>
      </c>
      <c r="U178">
        <v>1</v>
      </c>
      <c r="Z178">
        <v>3</v>
      </c>
      <c r="AA178">
        <v>0</v>
      </c>
      <c r="AB178" t="s">
        <v>312</v>
      </c>
      <c r="AC178">
        <v>1.22</v>
      </c>
      <c r="AD178">
        <v>4</v>
      </c>
      <c r="AE178">
        <v>1.25</v>
      </c>
      <c r="AF178">
        <v>3.75</v>
      </c>
      <c r="AG178">
        <v>1.22</v>
      </c>
      <c r="AH178">
        <v>4</v>
      </c>
      <c r="AI178">
        <v>1.26</v>
      </c>
      <c r="AJ178">
        <v>4.38</v>
      </c>
      <c r="AK178">
        <v>1.22</v>
      </c>
      <c r="AL178">
        <v>4</v>
      </c>
      <c r="AM178">
        <v>1.28</v>
      </c>
      <c r="AN178">
        <v>4.4000000000000004</v>
      </c>
      <c r="AO178">
        <v>1.23</v>
      </c>
      <c r="AP178">
        <v>3.98</v>
      </c>
      <c r="AQ178" t="str">
        <f t="shared" si="24"/>
        <v>Lu</v>
      </c>
      <c r="AR178" t="str">
        <f t="shared" si="25"/>
        <v>Wang</v>
      </c>
      <c r="AS178" t="str">
        <f t="shared" si="26"/>
        <v>MelbourneLuWang</v>
      </c>
      <c r="AT178" t="str">
        <f t="shared" si="27"/>
        <v>MelbourneWangLu</v>
      </c>
      <c r="AU178">
        <f t="shared" si="28"/>
        <v>3</v>
      </c>
      <c r="AV178">
        <f t="shared" si="29"/>
        <v>12</v>
      </c>
      <c r="AW178">
        <f t="shared" si="30"/>
        <v>24</v>
      </c>
      <c r="AX178" t="b">
        <f t="shared" si="31"/>
        <v>0</v>
      </c>
      <c r="AY178" t="str">
        <f t="shared" si="32"/>
        <v>Lu</v>
      </c>
      <c r="AZ178" t="b">
        <f t="shared" si="33"/>
        <v>0</v>
      </c>
      <c r="BA178" t="str">
        <f t="shared" si="34"/>
        <v>Melbourne1st Round</v>
      </c>
    </row>
    <row r="179" spans="1:53" x14ac:dyDescent="0.25">
      <c r="A179">
        <v>6</v>
      </c>
      <c r="B179" t="s">
        <v>441</v>
      </c>
      <c r="C179" t="s">
        <v>442</v>
      </c>
      <c r="D179" s="1">
        <v>41653</v>
      </c>
      <c r="E179" s="10" t="s">
        <v>443</v>
      </c>
      <c r="F179" t="s">
        <v>307</v>
      </c>
      <c r="G179" t="s">
        <v>308</v>
      </c>
      <c r="H179" t="s">
        <v>309</v>
      </c>
      <c r="I179" s="9">
        <v>5</v>
      </c>
      <c r="J179" t="s">
        <v>732</v>
      </c>
      <c r="K179" t="s">
        <v>738</v>
      </c>
      <c r="L179">
        <v>76</v>
      </c>
      <c r="M179">
        <v>135</v>
      </c>
      <c r="N179">
        <v>665</v>
      </c>
      <c r="O179">
        <v>423</v>
      </c>
      <c r="P179">
        <v>7</v>
      </c>
      <c r="Q179">
        <v>6</v>
      </c>
      <c r="R179">
        <v>7</v>
      </c>
      <c r="S179">
        <v>6</v>
      </c>
      <c r="T179">
        <v>6</v>
      </c>
      <c r="U179">
        <v>3</v>
      </c>
      <c r="Z179">
        <v>3</v>
      </c>
      <c r="AA179">
        <v>0</v>
      </c>
      <c r="AB179" t="s">
        <v>312</v>
      </c>
      <c r="AC179">
        <v>2.75</v>
      </c>
      <c r="AD179">
        <v>1.4</v>
      </c>
      <c r="AE179">
        <v>2.8</v>
      </c>
      <c r="AF179">
        <v>1.42</v>
      </c>
      <c r="AG179">
        <v>2.62</v>
      </c>
      <c r="AH179">
        <v>1.44</v>
      </c>
      <c r="AI179">
        <v>3.19</v>
      </c>
      <c r="AJ179">
        <v>1.41</v>
      </c>
      <c r="AK179">
        <v>2.75</v>
      </c>
      <c r="AL179">
        <v>1.44</v>
      </c>
      <c r="AM179">
        <v>3.2</v>
      </c>
      <c r="AN179">
        <v>1.52</v>
      </c>
      <c r="AO179">
        <v>2.79</v>
      </c>
      <c r="AP179">
        <v>1.42</v>
      </c>
      <c r="AQ179" t="str">
        <f t="shared" si="24"/>
        <v>Hanescu</v>
      </c>
      <c r="AR179" t="str">
        <f t="shared" si="25"/>
        <v>Gojowczyk</v>
      </c>
      <c r="AS179" t="str">
        <f t="shared" si="26"/>
        <v>MelbourneHanescuGojowczyk</v>
      </c>
      <c r="AT179" t="str">
        <f t="shared" si="27"/>
        <v>MelbourneGojowczykHanescu</v>
      </c>
      <c r="AU179">
        <f t="shared" si="28"/>
        <v>3</v>
      </c>
      <c r="AV179">
        <f t="shared" si="29"/>
        <v>5</v>
      </c>
      <c r="AW179">
        <f t="shared" si="30"/>
        <v>35</v>
      </c>
      <c r="AX179" t="b">
        <f t="shared" si="31"/>
        <v>1</v>
      </c>
      <c r="AY179" t="str">
        <f t="shared" si="32"/>
        <v>Hanescu</v>
      </c>
      <c r="AZ179" t="b">
        <f t="shared" si="33"/>
        <v>0</v>
      </c>
      <c r="BA179" t="str">
        <f t="shared" si="34"/>
        <v>Melbourne1st Round</v>
      </c>
    </row>
    <row r="180" spans="1:53" x14ac:dyDescent="0.25">
      <c r="A180">
        <v>6</v>
      </c>
      <c r="B180" t="s">
        <v>441</v>
      </c>
      <c r="C180" t="s">
        <v>442</v>
      </c>
      <c r="D180" s="1">
        <v>41653</v>
      </c>
      <c r="E180" s="10" t="s">
        <v>443</v>
      </c>
      <c r="F180" t="s">
        <v>307</v>
      </c>
      <c r="G180" t="s">
        <v>308</v>
      </c>
      <c r="H180" t="s">
        <v>309</v>
      </c>
      <c r="I180" s="9">
        <v>5</v>
      </c>
      <c r="J180" t="s">
        <v>802</v>
      </c>
      <c r="K180" t="s">
        <v>702</v>
      </c>
      <c r="L180">
        <v>119</v>
      </c>
      <c r="M180">
        <v>104</v>
      </c>
      <c r="N180">
        <v>479</v>
      </c>
      <c r="O180">
        <v>528</v>
      </c>
      <c r="P180">
        <v>7</v>
      </c>
      <c r="Q180">
        <v>6</v>
      </c>
      <c r="R180">
        <v>6</v>
      </c>
      <c r="S180">
        <v>3</v>
      </c>
      <c r="T180">
        <v>6</v>
      </c>
      <c r="U180">
        <v>0</v>
      </c>
      <c r="Z180">
        <v>3</v>
      </c>
      <c r="AA180">
        <v>0</v>
      </c>
      <c r="AB180" t="s">
        <v>312</v>
      </c>
      <c r="AQ180" t="str">
        <f t="shared" ref="AQ180:AQ243" si="35">LEFT(J180,FIND(" ",J180)-1)</f>
        <v>Robert</v>
      </c>
      <c r="AR180" t="str">
        <f t="shared" ref="AR180:AR243" si="36">LEFT(K180,FIND(" ",K180)-1)</f>
        <v>Bedene</v>
      </c>
      <c r="AS180" t="str">
        <f t="shared" si="26"/>
        <v>MelbourneRobertBedene</v>
      </c>
      <c r="AT180" t="str">
        <f t="shared" si="27"/>
        <v>MelbourneBedeneRobert</v>
      </c>
      <c r="AU180">
        <f t="shared" si="28"/>
        <v>3</v>
      </c>
      <c r="AV180">
        <f t="shared" si="29"/>
        <v>10</v>
      </c>
      <c r="AW180">
        <f t="shared" si="30"/>
        <v>28</v>
      </c>
      <c r="AX180" t="b">
        <f t="shared" si="31"/>
        <v>1</v>
      </c>
      <c r="AY180" t="str">
        <f t="shared" si="32"/>
        <v>Robert</v>
      </c>
      <c r="AZ180" t="b">
        <f t="shared" si="33"/>
        <v>0</v>
      </c>
      <c r="BA180" t="str">
        <f t="shared" si="34"/>
        <v>Melbourne1st Round</v>
      </c>
    </row>
    <row r="181" spans="1:53" x14ac:dyDescent="0.25">
      <c r="A181">
        <v>6</v>
      </c>
      <c r="B181" t="s">
        <v>441</v>
      </c>
      <c r="C181" t="s">
        <v>442</v>
      </c>
      <c r="D181" s="1">
        <v>41653</v>
      </c>
      <c r="E181" s="10" t="s">
        <v>443</v>
      </c>
      <c r="F181" t="s">
        <v>307</v>
      </c>
      <c r="G181" t="s">
        <v>308</v>
      </c>
      <c r="H181" t="s">
        <v>309</v>
      </c>
      <c r="I181" s="9">
        <v>5</v>
      </c>
      <c r="J181" t="s">
        <v>803</v>
      </c>
      <c r="K181" t="s">
        <v>767</v>
      </c>
      <c r="L181">
        <v>106</v>
      </c>
      <c r="M181">
        <v>13</v>
      </c>
      <c r="N181">
        <v>518</v>
      </c>
      <c r="O181">
        <v>2310</v>
      </c>
      <c r="P181">
        <v>6</v>
      </c>
      <c r="Q181">
        <v>2</v>
      </c>
      <c r="R181">
        <v>7</v>
      </c>
      <c r="S181">
        <v>6</v>
      </c>
      <c r="Z181">
        <v>2</v>
      </c>
      <c r="AA181">
        <v>0</v>
      </c>
      <c r="AB181" t="s">
        <v>323</v>
      </c>
      <c r="AC181">
        <v>7</v>
      </c>
      <c r="AD181">
        <v>1.1000000000000001</v>
      </c>
      <c r="AE181">
        <v>5.5</v>
      </c>
      <c r="AF181">
        <v>1.1299999999999999</v>
      </c>
      <c r="AG181">
        <v>5.5</v>
      </c>
      <c r="AH181">
        <v>1.1200000000000001</v>
      </c>
      <c r="AI181">
        <v>6.94</v>
      </c>
      <c r="AJ181">
        <v>1.1399999999999999</v>
      </c>
      <c r="AK181">
        <v>6</v>
      </c>
      <c r="AL181">
        <v>1.1299999999999999</v>
      </c>
      <c r="AM181">
        <v>7.9</v>
      </c>
      <c r="AN181">
        <v>1.1499999999999999</v>
      </c>
      <c r="AO181">
        <v>5.91</v>
      </c>
      <c r="AP181">
        <v>1.1200000000000001</v>
      </c>
      <c r="AQ181" t="str">
        <f t="shared" si="35"/>
        <v>Klizan</v>
      </c>
      <c r="AR181" t="str">
        <f t="shared" si="36"/>
        <v>Isner</v>
      </c>
      <c r="AS181" t="str">
        <f t="shared" si="26"/>
        <v>MelbourneKlizanIsner</v>
      </c>
      <c r="AT181" t="str">
        <f t="shared" si="27"/>
        <v>MelbourneIsnerKlizan</v>
      </c>
      <c r="AU181">
        <f t="shared" si="28"/>
        <v>2</v>
      </c>
      <c r="AV181">
        <f t="shared" si="29"/>
        <v>5</v>
      </c>
      <c r="AW181">
        <f t="shared" si="30"/>
        <v>21</v>
      </c>
      <c r="AX181" t="b">
        <f t="shared" si="31"/>
        <v>1</v>
      </c>
      <c r="AY181" t="str">
        <f t="shared" si="32"/>
        <v>Klizan</v>
      </c>
      <c r="AZ181" t="b">
        <f t="shared" si="33"/>
        <v>0</v>
      </c>
      <c r="BA181" t="str">
        <f t="shared" si="34"/>
        <v>Melbourne1st Round</v>
      </c>
    </row>
    <row r="182" spans="1:53" x14ac:dyDescent="0.25">
      <c r="A182">
        <v>6</v>
      </c>
      <c r="B182" t="s">
        <v>441</v>
      </c>
      <c r="C182" t="s">
        <v>442</v>
      </c>
      <c r="D182" s="1">
        <v>41653</v>
      </c>
      <c r="E182" s="10" t="s">
        <v>443</v>
      </c>
      <c r="F182" t="s">
        <v>307</v>
      </c>
      <c r="G182" t="s">
        <v>308</v>
      </c>
      <c r="H182" t="s">
        <v>309</v>
      </c>
      <c r="I182" s="9">
        <v>5</v>
      </c>
      <c r="J182" t="s">
        <v>804</v>
      </c>
      <c r="K182" t="s">
        <v>731</v>
      </c>
      <c r="L182">
        <v>10</v>
      </c>
      <c r="M182">
        <v>70</v>
      </c>
      <c r="N182">
        <v>3065</v>
      </c>
      <c r="O182">
        <v>694</v>
      </c>
      <c r="P182">
        <v>7</v>
      </c>
      <c r="Q182">
        <v>5</v>
      </c>
      <c r="R182">
        <v>6</v>
      </c>
      <c r="S182">
        <v>3</v>
      </c>
      <c r="T182">
        <v>6</v>
      </c>
      <c r="U182">
        <v>3</v>
      </c>
      <c r="Z182">
        <v>3</v>
      </c>
      <c r="AA182">
        <v>0</v>
      </c>
      <c r="AB182" t="s">
        <v>312</v>
      </c>
      <c r="AE182">
        <v>1.01</v>
      </c>
      <c r="AF182">
        <v>13</v>
      </c>
      <c r="AG182">
        <v>1.01</v>
      </c>
      <c r="AH182">
        <v>26</v>
      </c>
      <c r="AK182">
        <v>1.01</v>
      </c>
      <c r="AL182">
        <v>17</v>
      </c>
      <c r="AM182">
        <v>1.02</v>
      </c>
      <c r="AN182">
        <v>33.5</v>
      </c>
      <c r="AO182">
        <v>1.01</v>
      </c>
      <c r="AP182">
        <v>18.5</v>
      </c>
      <c r="AQ182" t="str">
        <f t="shared" si="35"/>
        <v>Tsonga</v>
      </c>
      <c r="AR182" t="str">
        <f t="shared" si="36"/>
        <v>Volandri</v>
      </c>
      <c r="AS182" t="str">
        <f t="shared" si="26"/>
        <v>MelbourneTsongaVolandri</v>
      </c>
      <c r="AT182" t="str">
        <f t="shared" si="27"/>
        <v>MelbourneVolandriTsonga</v>
      </c>
      <c r="AU182">
        <f t="shared" si="28"/>
        <v>3</v>
      </c>
      <c r="AV182">
        <f t="shared" si="29"/>
        <v>8</v>
      </c>
      <c r="AW182">
        <f t="shared" si="30"/>
        <v>30</v>
      </c>
      <c r="AX182" t="b">
        <f t="shared" si="31"/>
        <v>0</v>
      </c>
      <c r="AY182" t="str">
        <f t="shared" si="32"/>
        <v>Tsonga</v>
      </c>
      <c r="AZ182" t="b">
        <f t="shared" si="33"/>
        <v>0</v>
      </c>
      <c r="BA182" t="str">
        <f t="shared" si="34"/>
        <v>Melbourne1st Round</v>
      </c>
    </row>
    <row r="183" spans="1:53" x14ac:dyDescent="0.25">
      <c r="A183">
        <v>6</v>
      </c>
      <c r="B183" t="s">
        <v>441</v>
      </c>
      <c r="C183" t="s">
        <v>442</v>
      </c>
      <c r="D183" s="1">
        <v>41653</v>
      </c>
      <c r="E183" s="10" t="s">
        <v>443</v>
      </c>
      <c r="F183" t="s">
        <v>307</v>
      </c>
      <c r="G183" t="s">
        <v>308</v>
      </c>
      <c r="H183" t="s">
        <v>309</v>
      </c>
      <c r="I183" s="9">
        <v>5</v>
      </c>
      <c r="J183" t="s">
        <v>805</v>
      </c>
      <c r="K183" t="s">
        <v>761</v>
      </c>
      <c r="L183">
        <v>185</v>
      </c>
      <c r="M183">
        <v>55</v>
      </c>
      <c r="N183">
        <v>276</v>
      </c>
      <c r="O183">
        <v>826</v>
      </c>
      <c r="P183">
        <v>6</v>
      </c>
      <c r="Q183">
        <v>4</v>
      </c>
      <c r="R183">
        <v>6</v>
      </c>
      <c r="S183">
        <v>2</v>
      </c>
      <c r="T183">
        <v>7</v>
      </c>
      <c r="U183">
        <v>5</v>
      </c>
      <c r="Z183">
        <v>3</v>
      </c>
      <c r="AA183">
        <v>0</v>
      </c>
      <c r="AB183" t="s">
        <v>312</v>
      </c>
      <c r="AC183">
        <v>1.66</v>
      </c>
      <c r="AD183">
        <v>2.1</v>
      </c>
      <c r="AE183">
        <v>1.68</v>
      </c>
      <c r="AF183">
        <v>2.15</v>
      </c>
      <c r="AG183">
        <v>1.67</v>
      </c>
      <c r="AH183">
        <v>2.1</v>
      </c>
      <c r="AI183">
        <v>1.74</v>
      </c>
      <c r="AJ183">
        <v>2.2200000000000002</v>
      </c>
      <c r="AK183">
        <v>1.67</v>
      </c>
      <c r="AL183">
        <v>2.2000000000000002</v>
      </c>
      <c r="AM183">
        <v>1.77</v>
      </c>
      <c r="AN183">
        <v>2.2599999999999998</v>
      </c>
      <c r="AO183">
        <v>1.68</v>
      </c>
      <c r="AP183">
        <v>2.14</v>
      </c>
      <c r="AQ183" t="str">
        <f t="shared" si="35"/>
        <v>Rola</v>
      </c>
      <c r="AR183" t="str">
        <f t="shared" si="36"/>
        <v>Delbonis</v>
      </c>
      <c r="AS183" t="str">
        <f t="shared" si="26"/>
        <v>MelbourneRolaDelbonis</v>
      </c>
      <c r="AT183" t="str">
        <f t="shared" si="27"/>
        <v>MelbourneDelbonisRola</v>
      </c>
      <c r="AU183">
        <f t="shared" si="28"/>
        <v>3</v>
      </c>
      <c r="AV183">
        <f t="shared" si="29"/>
        <v>8</v>
      </c>
      <c r="AW183">
        <f t="shared" si="30"/>
        <v>30</v>
      </c>
      <c r="AX183" t="b">
        <f t="shared" si="31"/>
        <v>0</v>
      </c>
      <c r="AY183" t="str">
        <f t="shared" si="32"/>
        <v>Rola</v>
      </c>
      <c r="AZ183" t="b">
        <f t="shared" si="33"/>
        <v>0</v>
      </c>
      <c r="BA183" t="str">
        <f t="shared" si="34"/>
        <v>Melbourne1st Round</v>
      </c>
    </row>
    <row r="184" spans="1:53" x14ac:dyDescent="0.25">
      <c r="A184">
        <v>6</v>
      </c>
      <c r="B184" t="s">
        <v>441</v>
      </c>
      <c r="C184" t="s">
        <v>442</v>
      </c>
      <c r="D184" s="1">
        <v>41653</v>
      </c>
      <c r="E184" s="10" t="s">
        <v>443</v>
      </c>
      <c r="F184" t="s">
        <v>307</v>
      </c>
      <c r="G184" t="s">
        <v>308</v>
      </c>
      <c r="H184" t="s">
        <v>309</v>
      </c>
      <c r="I184" s="9">
        <v>5</v>
      </c>
      <c r="J184" t="s">
        <v>689</v>
      </c>
      <c r="K184" t="s">
        <v>667</v>
      </c>
      <c r="L184">
        <v>6</v>
      </c>
      <c r="M184">
        <v>133</v>
      </c>
      <c r="N184">
        <v>4355</v>
      </c>
      <c r="O184">
        <v>425</v>
      </c>
      <c r="P184">
        <v>6</v>
      </c>
      <c r="Q184">
        <v>4</v>
      </c>
      <c r="R184">
        <v>6</v>
      </c>
      <c r="S184">
        <v>4</v>
      </c>
      <c r="T184">
        <v>6</v>
      </c>
      <c r="U184">
        <v>2</v>
      </c>
      <c r="Z184">
        <v>3</v>
      </c>
      <c r="AA184">
        <v>0</v>
      </c>
      <c r="AB184" t="s">
        <v>312</v>
      </c>
      <c r="AC184">
        <v>1.01</v>
      </c>
      <c r="AD184">
        <v>21</v>
      </c>
      <c r="AE184">
        <v>1.01</v>
      </c>
      <c r="AF184">
        <v>13</v>
      </c>
      <c r="AG184">
        <v>1.02</v>
      </c>
      <c r="AH184">
        <v>17</v>
      </c>
      <c r="AK184">
        <v>1.01</v>
      </c>
      <c r="AL184">
        <v>17</v>
      </c>
      <c r="AM184">
        <v>1.03</v>
      </c>
      <c r="AN184">
        <v>27.25</v>
      </c>
      <c r="AO184">
        <v>1.02</v>
      </c>
      <c r="AP184">
        <v>15.89</v>
      </c>
      <c r="AQ184" t="str">
        <f t="shared" si="35"/>
        <v>Federer</v>
      </c>
      <c r="AR184" t="str">
        <f t="shared" si="36"/>
        <v>Duckworth</v>
      </c>
      <c r="AS184" t="str">
        <f t="shared" si="26"/>
        <v>MelbourneFedererDuckworth</v>
      </c>
      <c r="AT184" t="str">
        <f t="shared" si="27"/>
        <v>MelbourneDuckworthFederer</v>
      </c>
      <c r="AU184">
        <f t="shared" si="28"/>
        <v>3</v>
      </c>
      <c r="AV184">
        <f t="shared" si="29"/>
        <v>8</v>
      </c>
      <c r="AW184">
        <f t="shared" si="30"/>
        <v>28</v>
      </c>
      <c r="AX184" t="b">
        <f t="shared" si="31"/>
        <v>0</v>
      </c>
      <c r="AY184" t="str">
        <f t="shared" si="32"/>
        <v>Federer</v>
      </c>
      <c r="AZ184" t="b">
        <f t="shared" si="33"/>
        <v>0</v>
      </c>
      <c r="BA184" t="str">
        <f t="shared" si="34"/>
        <v>Melbourne1st Round</v>
      </c>
    </row>
    <row r="185" spans="1:53" x14ac:dyDescent="0.25">
      <c r="A185">
        <v>6</v>
      </c>
      <c r="B185" t="s">
        <v>441</v>
      </c>
      <c r="C185" t="s">
        <v>442</v>
      </c>
      <c r="D185" s="1">
        <v>41653</v>
      </c>
      <c r="E185" s="10" t="s">
        <v>443</v>
      </c>
      <c r="F185" t="s">
        <v>307</v>
      </c>
      <c r="G185" t="s">
        <v>308</v>
      </c>
      <c r="H185" t="s">
        <v>309</v>
      </c>
      <c r="I185" s="9">
        <v>5</v>
      </c>
      <c r="J185" t="s">
        <v>806</v>
      </c>
      <c r="K185" t="s">
        <v>772</v>
      </c>
      <c r="L185">
        <v>79</v>
      </c>
      <c r="M185">
        <v>82</v>
      </c>
      <c r="N185">
        <v>651</v>
      </c>
      <c r="O185">
        <v>636</v>
      </c>
      <c r="P185">
        <v>6</v>
      </c>
      <c r="Q185">
        <v>7</v>
      </c>
      <c r="R185">
        <v>6</v>
      </c>
      <c r="S185">
        <v>4</v>
      </c>
      <c r="T185">
        <v>6</v>
      </c>
      <c r="U185">
        <v>2</v>
      </c>
      <c r="V185">
        <v>6</v>
      </c>
      <c r="W185">
        <v>0</v>
      </c>
      <c r="Z185">
        <v>3</v>
      </c>
      <c r="AA185">
        <v>1</v>
      </c>
      <c r="AB185" t="s">
        <v>312</v>
      </c>
      <c r="AC185">
        <v>4.5</v>
      </c>
      <c r="AD185">
        <v>1.18</v>
      </c>
      <c r="AE185">
        <v>4</v>
      </c>
      <c r="AF185">
        <v>1.22</v>
      </c>
      <c r="AG185">
        <v>4</v>
      </c>
      <c r="AH185">
        <v>1.22</v>
      </c>
      <c r="AI185">
        <v>4.84</v>
      </c>
      <c r="AJ185">
        <v>1.22</v>
      </c>
      <c r="AK185">
        <v>4</v>
      </c>
      <c r="AL185">
        <v>1.22</v>
      </c>
      <c r="AM185">
        <v>5.3</v>
      </c>
      <c r="AN185">
        <v>1.25</v>
      </c>
      <c r="AO185">
        <v>4.32</v>
      </c>
      <c r="AP185">
        <v>1.21</v>
      </c>
      <c r="AQ185" t="str">
        <f t="shared" si="35"/>
        <v>Gabashvili</v>
      </c>
      <c r="AR185" t="str">
        <f t="shared" si="36"/>
        <v>Stakhovsky</v>
      </c>
      <c r="AS185" t="str">
        <f t="shared" si="26"/>
        <v>MelbourneGabashviliStakhovsky</v>
      </c>
      <c r="AT185" t="str">
        <f t="shared" si="27"/>
        <v>MelbourneStakhovskyGabashvili</v>
      </c>
      <c r="AU185">
        <f t="shared" si="28"/>
        <v>2</v>
      </c>
      <c r="AV185">
        <f t="shared" si="29"/>
        <v>11</v>
      </c>
      <c r="AW185">
        <f t="shared" si="30"/>
        <v>37</v>
      </c>
      <c r="AX185" t="b">
        <f t="shared" si="31"/>
        <v>1</v>
      </c>
      <c r="AY185" t="str">
        <f t="shared" si="32"/>
        <v>Stakhovsky</v>
      </c>
      <c r="AZ185" t="b">
        <f t="shared" si="33"/>
        <v>1</v>
      </c>
      <c r="BA185" t="str">
        <f t="shared" si="34"/>
        <v>Melbourne1st Round</v>
      </c>
    </row>
    <row r="186" spans="1:53" x14ac:dyDescent="0.25">
      <c r="A186">
        <v>6</v>
      </c>
      <c r="B186" t="s">
        <v>441</v>
      </c>
      <c r="C186" t="s">
        <v>442</v>
      </c>
      <c r="D186" s="1">
        <v>41653</v>
      </c>
      <c r="E186" s="10" t="s">
        <v>443</v>
      </c>
      <c r="F186" t="s">
        <v>307</v>
      </c>
      <c r="G186" t="s">
        <v>308</v>
      </c>
      <c r="H186" t="s">
        <v>309</v>
      </c>
      <c r="I186" s="9">
        <v>5</v>
      </c>
      <c r="J186" t="s">
        <v>774</v>
      </c>
      <c r="K186" t="s">
        <v>771</v>
      </c>
      <c r="L186">
        <v>99</v>
      </c>
      <c r="M186">
        <v>44</v>
      </c>
      <c r="N186">
        <v>559</v>
      </c>
      <c r="O186">
        <v>995</v>
      </c>
      <c r="P186">
        <v>6</v>
      </c>
      <c r="Q186">
        <v>7</v>
      </c>
      <c r="R186">
        <v>4</v>
      </c>
      <c r="S186">
        <v>6</v>
      </c>
      <c r="T186">
        <v>6</v>
      </c>
      <c r="U186">
        <v>1</v>
      </c>
      <c r="V186">
        <v>2</v>
      </c>
      <c r="W186">
        <v>0</v>
      </c>
      <c r="Z186">
        <v>1</v>
      </c>
      <c r="AA186">
        <v>2</v>
      </c>
      <c r="AB186" t="s">
        <v>323</v>
      </c>
      <c r="AC186">
        <v>3.5</v>
      </c>
      <c r="AD186">
        <v>1.28</v>
      </c>
      <c r="AE186">
        <v>3.4</v>
      </c>
      <c r="AF186">
        <v>1.3</v>
      </c>
      <c r="AG186">
        <v>3.75</v>
      </c>
      <c r="AH186">
        <v>1.25</v>
      </c>
      <c r="AI186">
        <v>3.66</v>
      </c>
      <c r="AJ186">
        <v>1.33</v>
      </c>
      <c r="AK186">
        <v>3.75</v>
      </c>
      <c r="AL186">
        <v>1.25</v>
      </c>
      <c r="AM186">
        <v>3.75</v>
      </c>
      <c r="AN186">
        <v>1.36</v>
      </c>
      <c r="AO186">
        <v>3.46</v>
      </c>
      <c r="AP186">
        <v>1.3</v>
      </c>
      <c r="AQ186" t="str">
        <f t="shared" si="35"/>
        <v>Kavcic</v>
      </c>
      <c r="AR186" t="str">
        <f t="shared" si="36"/>
        <v>Stepanek</v>
      </c>
      <c r="AS186" t="str">
        <f t="shared" si="26"/>
        <v>MelbourneKavcicStepanek</v>
      </c>
      <c r="AT186" t="str">
        <f t="shared" si="27"/>
        <v>MelbourneStepanekKavcic</v>
      </c>
      <c r="AU186">
        <f t="shared" si="28"/>
        <v>-1</v>
      </c>
      <c r="AV186">
        <f t="shared" si="29"/>
        <v>4</v>
      </c>
      <c r="AW186">
        <f t="shared" si="30"/>
        <v>32</v>
      </c>
      <c r="AX186" t="b">
        <f t="shared" si="31"/>
        <v>1</v>
      </c>
      <c r="AY186" t="str">
        <f t="shared" si="32"/>
        <v>Stepanek</v>
      </c>
      <c r="AZ186" t="b">
        <f t="shared" si="33"/>
        <v>1</v>
      </c>
      <c r="BA186" t="str">
        <f t="shared" si="34"/>
        <v>Melbourne1st Round</v>
      </c>
    </row>
    <row r="187" spans="1:53" x14ac:dyDescent="0.25">
      <c r="A187">
        <v>6</v>
      </c>
      <c r="B187" t="s">
        <v>441</v>
      </c>
      <c r="C187" t="s">
        <v>442</v>
      </c>
      <c r="D187" s="1">
        <v>41653</v>
      </c>
      <c r="E187" s="10" t="s">
        <v>443</v>
      </c>
      <c r="F187" t="s">
        <v>307</v>
      </c>
      <c r="G187" t="s">
        <v>308</v>
      </c>
      <c r="H187" t="s">
        <v>309</v>
      </c>
      <c r="I187" s="9">
        <v>5</v>
      </c>
      <c r="J187" t="s">
        <v>807</v>
      </c>
      <c r="K187" t="s">
        <v>713</v>
      </c>
      <c r="L187">
        <v>129</v>
      </c>
      <c r="M187">
        <v>88</v>
      </c>
      <c r="N187">
        <v>430</v>
      </c>
      <c r="O187">
        <v>612</v>
      </c>
      <c r="P187">
        <v>4</v>
      </c>
      <c r="Q187">
        <v>6</v>
      </c>
      <c r="R187">
        <v>6</v>
      </c>
      <c r="S187">
        <v>3</v>
      </c>
      <c r="T187">
        <v>7</v>
      </c>
      <c r="U187">
        <v>6</v>
      </c>
      <c r="Z187">
        <v>2</v>
      </c>
      <c r="AA187">
        <v>1</v>
      </c>
      <c r="AB187" t="s">
        <v>323</v>
      </c>
      <c r="AC187">
        <v>1.28</v>
      </c>
      <c r="AD187">
        <v>3.5</v>
      </c>
      <c r="AE187">
        <v>1.3</v>
      </c>
      <c r="AF187">
        <v>3.4</v>
      </c>
      <c r="AG187">
        <v>1.36</v>
      </c>
      <c r="AH187">
        <v>3</v>
      </c>
      <c r="AI187">
        <v>1.32</v>
      </c>
      <c r="AJ187">
        <v>3.74</v>
      </c>
      <c r="AK187">
        <v>1.33</v>
      </c>
      <c r="AL187">
        <v>3.25</v>
      </c>
      <c r="AM187">
        <v>1.36</v>
      </c>
      <c r="AN187">
        <v>4.05</v>
      </c>
      <c r="AO187">
        <v>1.3</v>
      </c>
      <c r="AP187">
        <v>3.43</v>
      </c>
      <c r="AQ187" t="str">
        <f t="shared" si="35"/>
        <v>Bellucci</v>
      </c>
      <c r="AR187" t="str">
        <f t="shared" si="36"/>
        <v>Reister</v>
      </c>
      <c r="AS187" t="str">
        <f t="shared" si="26"/>
        <v>MelbourneBellucciReister</v>
      </c>
      <c r="AT187" t="str">
        <f t="shared" si="27"/>
        <v>MelbourneReisterBellucci</v>
      </c>
      <c r="AU187">
        <f t="shared" si="28"/>
        <v>1</v>
      </c>
      <c r="AV187">
        <f t="shared" si="29"/>
        <v>2</v>
      </c>
      <c r="AW187">
        <f t="shared" si="30"/>
        <v>32</v>
      </c>
      <c r="AX187" t="b">
        <f t="shared" si="31"/>
        <v>1</v>
      </c>
      <c r="AY187" t="str">
        <f t="shared" si="32"/>
        <v>Reister</v>
      </c>
      <c r="AZ187" t="b">
        <f t="shared" si="33"/>
        <v>1</v>
      </c>
      <c r="BA187" t="str">
        <f t="shared" si="34"/>
        <v>Melbourne1st Round</v>
      </c>
    </row>
    <row r="188" spans="1:53" x14ac:dyDescent="0.25">
      <c r="A188">
        <v>6</v>
      </c>
      <c r="B188" t="s">
        <v>441</v>
      </c>
      <c r="C188" t="s">
        <v>442</v>
      </c>
      <c r="D188" s="1">
        <v>41653</v>
      </c>
      <c r="E188" s="10" t="s">
        <v>443</v>
      </c>
      <c r="F188" t="s">
        <v>307</v>
      </c>
      <c r="G188" t="s">
        <v>308</v>
      </c>
      <c r="H188" t="s">
        <v>309</v>
      </c>
      <c r="I188" s="9">
        <v>5</v>
      </c>
      <c r="J188" t="s">
        <v>721</v>
      </c>
      <c r="K188" t="s">
        <v>808</v>
      </c>
      <c r="L188">
        <v>28</v>
      </c>
      <c r="M188">
        <v>122</v>
      </c>
      <c r="N188">
        <v>1300</v>
      </c>
      <c r="O188">
        <v>460</v>
      </c>
      <c r="P188">
        <v>7</v>
      </c>
      <c r="Q188">
        <v>6</v>
      </c>
      <c r="R188">
        <v>6</v>
      </c>
      <c r="S188">
        <v>3</v>
      </c>
      <c r="T188">
        <v>6</v>
      </c>
      <c r="U188">
        <v>4</v>
      </c>
      <c r="Z188">
        <v>3</v>
      </c>
      <c r="AA188">
        <v>0</v>
      </c>
      <c r="AB188" t="s">
        <v>312</v>
      </c>
      <c r="AC188">
        <v>1.33</v>
      </c>
      <c r="AD188">
        <v>3.25</v>
      </c>
      <c r="AE188">
        <v>1.35</v>
      </c>
      <c r="AF188">
        <v>3.1</v>
      </c>
      <c r="AG188">
        <v>1.4</v>
      </c>
      <c r="AH188">
        <v>2.75</v>
      </c>
      <c r="AI188">
        <v>1.39</v>
      </c>
      <c r="AJ188">
        <v>3.3</v>
      </c>
      <c r="AK188">
        <v>1.4</v>
      </c>
      <c r="AL188">
        <v>2.88</v>
      </c>
      <c r="AM188">
        <v>1.4</v>
      </c>
      <c r="AN188">
        <v>3.45</v>
      </c>
      <c r="AO188">
        <v>1.37</v>
      </c>
      <c r="AP188">
        <v>3.01</v>
      </c>
      <c r="AQ188" t="str">
        <f t="shared" si="35"/>
        <v>Paire</v>
      </c>
      <c r="AR188" t="str">
        <f t="shared" si="36"/>
        <v>Dancevic</v>
      </c>
      <c r="AS188" t="str">
        <f t="shared" si="26"/>
        <v>MelbournePaireDancevic</v>
      </c>
      <c r="AT188" t="str">
        <f t="shared" si="27"/>
        <v>MelbourneDancevicPaire</v>
      </c>
      <c r="AU188">
        <f t="shared" si="28"/>
        <v>3</v>
      </c>
      <c r="AV188">
        <f t="shared" si="29"/>
        <v>6</v>
      </c>
      <c r="AW188">
        <f t="shared" si="30"/>
        <v>32</v>
      </c>
      <c r="AX188" t="b">
        <f t="shared" si="31"/>
        <v>1</v>
      </c>
      <c r="AY188" t="str">
        <f t="shared" si="32"/>
        <v>Paire</v>
      </c>
      <c r="AZ188" t="b">
        <f t="shared" si="33"/>
        <v>0</v>
      </c>
      <c r="BA188" t="str">
        <f t="shared" si="34"/>
        <v>Melbourne1st Round</v>
      </c>
    </row>
    <row r="189" spans="1:53" x14ac:dyDescent="0.25">
      <c r="A189">
        <v>6</v>
      </c>
      <c r="B189" t="s">
        <v>441</v>
      </c>
      <c r="C189" t="s">
        <v>442</v>
      </c>
      <c r="D189" s="1">
        <v>41653</v>
      </c>
      <c r="E189" s="10" t="s">
        <v>443</v>
      </c>
      <c r="F189" t="s">
        <v>307</v>
      </c>
      <c r="G189" t="s">
        <v>308</v>
      </c>
      <c r="H189" t="s">
        <v>309</v>
      </c>
      <c r="I189" s="9">
        <v>5</v>
      </c>
      <c r="J189" t="s">
        <v>809</v>
      </c>
      <c r="K189" t="s">
        <v>712</v>
      </c>
      <c r="L189">
        <v>183</v>
      </c>
      <c r="M189">
        <v>81</v>
      </c>
      <c r="N189">
        <v>277</v>
      </c>
      <c r="O189">
        <v>640</v>
      </c>
      <c r="P189">
        <v>6</v>
      </c>
      <c r="Q189">
        <v>3</v>
      </c>
      <c r="R189">
        <v>6</v>
      </c>
      <c r="S189">
        <v>7</v>
      </c>
      <c r="T189">
        <v>6</v>
      </c>
      <c r="U189">
        <v>2</v>
      </c>
      <c r="V189">
        <v>7</v>
      </c>
      <c r="W189">
        <v>6</v>
      </c>
      <c r="Z189">
        <v>3</v>
      </c>
      <c r="AA189">
        <v>1</v>
      </c>
      <c r="AB189" t="s">
        <v>312</v>
      </c>
      <c r="AC189">
        <v>2</v>
      </c>
      <c r="AD189">
        <v>1.72</v>
      </c>
      <c r="AE189">
        <v>1.85</v>
      </c>
      <c r="AF189">
        <v>1.9</v>
      </c>
      <c r="AG189">
        <v>1.83</v>
      </c>
      <c r="AH189">
        <v>1.83</v>
      </c>
      <c r="AI189">
        <v>2.14</v>
      </c>
      <c r="AJ189">
        <v>1.79</v>
      </c>
      <c r="AK189">
        <v>1.91</v>
      </c>
      <c r="AL189">
        <v>1.91</v>
      </c>
      <c r="AM189">
        <v>2.15</v>
      </c>
      <c r="AN189">
        <v>1.96</v>
      </c>
      <c r="AO189">
        <v>1.96</v>
      </c>
      <c r="AP189">
        <v>1.81</v>
      </c>
      <c r="AQ189" t="str">
        <f t="shared" si="35"/>
        <v>Kyrgios</v>
      </c>
      <c r="AR189" t="str">
        <f t="shared" si="36"/>
        <v>Becker</v>
      </c>
      <c r="AS189" t="str">
        <f t="shared" si="26"/>
        <v>MelbourneKyrgiosBecker</v>
      </c>
      <c r="AT189" t="str">
        <f t="shared" si="27"/>
        <v>MelbourneBeckerKyrgios</v>
      </c>
      <c r="AU189">
        <f t="shared" si="28"/>
        <v>2</v>
      </c>
      <c r="AV189">
        <f t="shared" si="29"/>
        <v>7</v>
      </c>
      <c r="AW189">
        <f t="shared" si="30"/>
        <v>43</v>
      </c>
      <c r="AX189" t="b">
        <f t="shared" si="31"/>
        <v>1</v>
      </c>
      <c r="AY189" t="str">
        <f t="shared" si="32"/>
        <v>Kyrgios</v>
      </c>
      <c r="AZ189" t="b">
        <f t="shared" si="33"/>
        <v>1</v>
      </c>
      <c r="BA189" t="str">
        <f t="shared" si="34"/>
        <v>Melbourne1st Round</v>
      </c>
    </row>
    <row r="190" spans="1:53" x14ac:dyDescent="0.25">
      <c r="A190">
        <v>6</v>
      </c>
      <c r="B190" t="s">
        <v>441</v>
      </c>
      <c r="C190" t="s">
        <v>442</v>
      </c>
      <c r="D190" s="1">
        <v>41653</v>
      </c>
      <c r="E190" s="10" t="s">
        <v>443</v>
      </c>
      <c r="F190" t="s">
        <v>307</v>
      </c>
      <c r="G190" t="s">
        <v>308</v>
      </c>
      <c r="H190" t="s">
        <v>309</v>
      </c>
      <c r="I190" s="9">
        <v>5</v>
      </c>
      <c r="J190" t="s">
        <v>730</v>
      </c>
      <c r="K190" t="s">
        <v>810</v>
      </c>
      <c r="L190">
        <v>33</v>
      </c>
      <c r="M190">
        <v>253</v>
      </c>
      <c r="N190">
        <v>1235</v>
      </c>
      <c r="O190">
        <v>182</v>
      </c>
      <c r="P190">
        <v>5</v>
      </c>
      <c r="Q190">
        <v>7</v>
      </c>
      <c r="R190">
        <v>6</v>
      </c>
      <c r="S190">
        <v>3</v>
      </c>
      <c r="T190">
        <v>6</v>
      </c>
      <c r="U190">
        <v>2</v>
      </c>
      <c r="V190">
        <v>6</v>
      </c>
      <c r="W190">
        <v>3</v>
      </c>
      <c r="Z190">
        <v>3</v>
      </c>
      <c r="AA190">
        <v>1</v>
      </c>
      <c r="AB190" t="s">
        <v>312</v>
      </c>
      <c r="AC190">
        <v>1.1000000000000001</v>
      </c>
      <c r="AD190">
        <v>7</v>
      </c>
      <c r="AE190">
        <v>1.1299999999999999</v>
      </c>
      <c r="AF190">
        <v>5.5</v>
      </c>
      <c r="AG190">
        <v>1.1100000000000001</v>
      </c>
      <c r="AH190">
        <v>6</v>
      </c>
      <c r="AI190">
        <v>1.1100000000000001</v>
      </c>
      <c r="AJ190">
        <v>8.23</v>
      </c>
      <c r="AK190">
        <v>1.1000000000000001</v>
      </c>
      <c r="AL190">
        <v>7</v>
      </c>
      <c r="AM190">
        <v>1.1499999999999999</v>
      </c>
      <c r="AN190">
        <v>8.6999999999999993</v>
      </c>
      <c r="AO190">
        <v>1.1100000000000001</v>
      </c>
      <c r="AP190">
        <v>6.44</v>
      </c>
      <c r="AQ190" t="str">
        <f t="shared" si="35"/>
        <v>Verdasco</v>
      </c>
      <c r="AR190" t="str">
        <f t="shared" si="36"/>
        <v>Zhang</v>
      </c>
      <c r="AS190" t="str">
        <f t="shared" si="26"/>
        <v>MelbourneVerdascoZhang</v>
      </c>
      <c r="AT190" t="str">
        <f t="shared" si="27"/>
        <v>MelbourneZhangVerdasco</v>
      </c>
      <c r="AU190">
        <f t="shared" si="28"/>
        <v>2</v>
      </c>
      <c r="AV190">
        <f t="shared" si="29"/>
        <v>8</v>
      </c>
      <c r="AW190">
        <f t="shared" si="30"/>
        <v>38</v>
      </c>
      <c r="AX190" t="b">
        <f t="shared" si="31"/>
        <v>0</v>
      </c>
      <c r="AY190" t="str">
        <f t="shared" si="32"/>
        <v>Zhang</v>
      </c>
      <c r="AZ190" t="b">
        <f t="shared" si="33"/>
        <v>1</v>
      </c>
      <c r="BA190" t="str">
        <f t="shared" si="34"/>
        <v>Melbourne1st Round</v>
      </c>
    </row>
    <row r="191" spans="1:53" x14ac:dyDescent="0.25">
      <c r="A191">
        <v>6</v>
      </c>
      <c r="B191" t="s">
        <v>441</v>
      </c>
      <c r="C191" t="s">
        <v>442</v>
      </c>
      <c r="D191" s="1">
        <v>41653</v>
      </c>
      <c r="E191" s="10" t="s">
        <v>443</v>
      </c>
      <c r="F191" t="s">
        <v>307</v>
      </c>
      <c r="G191" t="s">
        <v>308</v>
      </c>
      <c r="H191" t="s">
        <v>309</v>
      </c>
      <c r="I191" s="9">
        <v>5</v>
      </c>
      <c r="J191" t="s">
        <v>776</v>
      </c>
      <c r="K191" t="s">
        <v>684</v>
      </c>
      <c r="L191">
        <v>25</v>
      </c>
      <c r="M191">
        <v>43</v>
      </c>
      <c r="N191">
        <v>1360</v>
      </c>
      <c r="O191">
        <v>1010</v>
      </c>
      <c r="P191">
        <v>7</v>
      </c>
      <c r="Q191">
        <v>6</v>
      </c>
      <c r="R191">
        <v>6</v>
      </c>
      <c r="S191">
        <v>3</v>
      </c>
      <c r="T191">
        <v>5</v>
      </c>
      <c r="U191">
        <v>7</v>
      </c>
      <c r="V191">
        <v>5</v>
      </c>
      <c r="W191">
        <v>7</v>
      </c>
      <c r="X191">
        <v>7</v>
      </c>
      <c r="Y191">
        <v>5</v>
      </c>
      <c r="Z191">
        <v>3</v>
      </c>
      <c r="AA191">
        <v>2</v>
      </c>
      <c r="AB191" t="s">
        <v>312</v>
      </c>
      <c r="AC191">
        <v>4</v>
      </c>
      <c r="AD191">
        <v>1.22</v>
      </c>
      <c r="AE191">
        <v>4</v>
      </c>
      <c r="AF191">
        <v>1.22</v>
      </c>
      <c r="AG191">
        <v>4.33</v>
      </c>
      <c r="AH191">
        <v>1.22</v>
      </c>
      <c r="AI191">
        <v>4.1399999999999997</v>
      </c>
      <c r="AJ191">
        <v>1.28</v>
      </c>
      <c r="AK191">
        <v>4</v>
      </c>
      <c r="AL191">
        <v>1.22</v>
      </c>
      <c r="AM191">
        <v>4.33</v>
      </c>
      <c r="AN191">
        <v>1.29</v>
      </c>
      <c r="AO191">
        <v>3.98</v>
      </c>
      <c r="AP191">
        <v>1.24</v>
      </c>
      <c r="AQ191" t="str">
        <f t="shared" si="35"/>
        <v>Seppi</v>
      </c>
      <c r="AR191" t="str">
        <f t="shared" si="36"/>
        <v>Hewitt</v>
      </c>
      <c r="AS191" t="str">
        <f t="shared" si="26"/>
        <v>MelbourneSeppiHewitt</v>
      </c>
      <c r="AT191" t="str">
        <f t="shared" si="27"/>
        <v>MelbourneHewittSeppi</v>
      </c>
      <c r="AU191">
        <f t="shared" si="28"/>
        <v>1</v>
      </c>
      <c r="AV191">
        <f t="shared" si="29"/>
        <v>2</v>
      </c>
      <c r="AW191">
        <f t="shared" si="30"/>
        <v>58</v>
      </c>
      <c r="AX191" t="b">
        <f t="shared" si="31"/>
        <v>1</v>
      </c>
      <c r="AY191" t="str">
        <f t="shared" si="32"/>
        <v>Seppi</v>
      </c>
      <c r="AZ191" t="b">
        <f t="shared" si="33"/>
        <v>1</v>
      </c>
      <c r="BA191" t="str">
        <f t="shared" si="34"/>
        <v>Melbourne1st Round</v>
      </c>
    </row>
    <row r="192" spans="1:53" x14ac:dyDescent="0.25">
      <c r="A192">
        <v>6</v>
      </c>
      <c r="B192" t="s">
        <v>441</v>
      </c>
      <c r="C192" t="s">
        <v>442</v>
      </c>
      <c r="D192" s="1">
        <v>41653</v>
      </c>
      <c r="E192" s="10" t="s">
        <v>443</v>
      </c>
      <c r="F192" t="s">
        <v>307</v>
      </c>
      <c r="G192" t="s">
        <v>308</v>
      </c>
      <c r="H192" t="s">
        <v>309</v>
      </c>
      <c r="I192" s="9">
        <v>5</v>
      </c>
      <c r="J192" t="s">
        <v>811</v>
      </c>
      <c r="K192" t="s">
        <v>812</v>
      </c>
      <c r="L192">
        <v>144</v>
      </c>
      <c r="M192">
        <v>102</v>
      </c>
      <c r="N192">
        <v>391</v>
      </c>
      <c r="O192">
        <v>541</v>
      </c>
      <c r="P192">
        <v>6</v>
      </c>
      <c r="Q192">
        <v>4</v>
      </c>
      <c r="R192">
        <v>7</v>
      </c>
      <c r="S192">
        <v>5</v>
      </c>
      <c r="T192">
        <v>6</v>
      </c>
      <c r="U192">
        <v>1</v>
      </c>
      <c r="Z192">
        <v>3</v>
      </c>
      <c r="AA192">
        <v>0</v>
      </c>
      <c r="AB192" t="s">
        <v>312</v>
      </c>
      <c r="AC192">
        <v>1.61</v>
      </c>
      <c r="AD192">
        <v>2.2000000000000002</v>
      </c>
      <c r="AE192">
        <v>1.6</v>
      </c>
      <c r="AF192">
        <v>2.2999999999999998</v>
      </c>
      <c r="AG192">
        <v>1.67</v>
      </c>
      <c r="AH192">
        <v>2.1</v>
      </c>
      <c r="AI192">
        <v>1.7</v>
      </c>
      <c r="AJ192">
        <v>2.29</v>
      </c>
      <c r="AK192">
        <v>1.73</v>
      </c>
      <c r="AL192">
        <v>2.1</v>
      </c>
      <c r="AM192">
        <v>1.74</v>
      </c>
      <c r="AN192">
        <v>2.38</v>
      </c>
      <c r="AO192">
        <v>1.65</v>
      </c>
      <c r="AP192">
        <v>2.2000000000000002</v>
      </c>
      <c r="AQ192" t="str">
        <f t="shared" si="35"/>
        <v>Berrer</v>
      </c>
      <c r="AR192" t="str">
        <f t="shared" si="36"/>
        <v>Llodra</v>
      </c>
      <c r="AS192" t="str">
        <f t="shared" si="26"/>
        <v>MelbourneBerrerLlodra</v>
      </c>
      <c r="AT192" t="str">
        <f t="shared" si="27"/>
        <v>MelbourneLlodraBerrer</v>
      </c>
      <c r="AU192">
        <f t="shared" si="28"/>
        <v>3</v>
      </c>
      <c r="AV192">
        <f t="shared" si="29"/>
        <v>9</v>
      </c>
      <c r="AW192">
        <f t="shared" si="30"/>
        <v>29</v>
      </c>
      <c r="AX192" t="b">
        <f t="shared" si="31"/>
        <v>0</v>
      </c>
      <c r="AY192" t="str">
        <f t="shared" si="32"/>
        <v>Berrer</v>
      </c>
      <c r="AZ192" t="b">
        <f t="shared" si="33"/>
        <v>0</v>
      </c>
      <c r="BA192" t="str">
        <f t="shared" si="34"/>
        <v>Melbourne1st Round</v>
      </c>
    </row>
    <row r="193" spans="1:53" x14ac:dyDescent="0.25">
      <c r="A193">
        <v>6</v>
      </c>
      <c r="B193" t="s">
        <v>441</v>
      </c>
      <c r="C193" t="s">
        <v>442</v>
      </c>
      <c r="D193" s="1">
        <v>41653</v>
      </c>
      <c r="E193" s="10" t="s">
        <v>443</v>
      </c>
      <c r="F193" t="s">
        <v>307</v>
      </c>
      <c r="G193" t="s">
        <v>308</v>
      </c>
      <c r="H193" t="s">
        <v>309</v>
      </c>
      <c r="I193" s="9">
        <v>5</v>
      </c>
      <c r="J193" t="s">
        <v>709</v>
      </c>
      <c r="K193" t="s">
        <v>695</v>
      </c>
      <c r="L193">
        <v>62</v>
      </c>
      <c r="M193">
        <v>90</v>
      </c>
      <c r="N193">
        <v>750</v>
      </c>
      <c r="O193">
        <v>600</v>
      </c>
      <c r="P193">
        <v>6</v>
      </c>
      <c r="Q193">
        <v>2</v>
      </c>
      <c r="R193">
        <v>6</v>
      </c>
      <c r="S193">
        <v>1</v>
      </c>
      <c r="T193">
        <v>6</v>
      </c>
      <c r="U193">
        <v>1</v>
      </c>
      <c r="Z193">
        <v>3</v>
      </c>
      <c r="AA193">
        <v>0</v>
      </c>
      <c r="AB193" t="s">
        <v>312</v>
      </c>
      <c r="AC193">
        <v>1.22</v>
      </c>
      <c r="AD193">
        <v>4</v>
      </c>
      <c r="AE193">
        <v>1.3</v>
      </c>
      <c r="AF193">
        <v>3.4</v>
      </c>
      <c r="AG193">
        <v>1.33</v>
      </c>
      <c r="AH193">
        <v>3.25</v>
      </c>
      <c r="AI193">
        <v>1.28</v>
      </c>
      <c r="AJ193">
        <v>4.0999999999999996</v>
      </c>
      <c r="AK193">
        <v>1.29</v>
      </c>
      <c r="AL193">
        <v>3.5</v>
      </c>
      <c r="AM193">
        <v>1.34</v>
      </c>
      <c r="AN193">
        <v>4.2</v>
      </c>
      <c r="AO193">
        <v>1.28</v>
      </c>
      <c r="AP193">
        <v>3.6</v>
      </c>
      <c r="AQ193" t="str">
        <f t="shared" si="35"/>
        <v>Bautista</v>
      </c>
      <c r="AR193" t="str">
        <f t="shared" si="36"/>
        <v>Smyczek</v>
      </c>
      <c r="AS193" t="str">
        <f t="shared" si="26"/>
        <v>MelbourneBautistaSmyczek</v>
      </c>
      <c r="AT193" t="str">
        <f t="shared" si="27"/>
        <v>MelbourneSmyczekBautista</v>
      </c>
      <c r="AU193">
        <f t="shared" si="28"/>
        <v>3</v>
      </c>
      <c r="AV193">
        <f t="shared" si="29"/>
        <v>14</v>
      </c>
      <c r="AW193">
        <f t="shared" si="30"/>
        <v>22</v>
      </c>
      <c r="AX193" t="b">
        <f t="shared" si="31"/>
        <v>0</v>
      </c>
      <c r="AY193" t="str">
        <f t="shared" si="32"/>
        <v>Bautista</v>
      </c>
      <c r="AZ193" t="b">
        <f t="shared" si="33"/>
        <v>0</v>
      </c>
      <c r="BA193" t="str">
        <f t="shared" si="34"/>
        <v>Melbourne1st Round</v>
      </c>
    </row>
    <row r="194" spans="1:53" x14ac:dyDescent="0.25">
      <c r="A194">
        <v>6</v>
      </c>
      <c r="B194" t="s">
        <v>441</v>
      </c>
      <c r="C194" t="s">
        <v>442</v>
      </c>
      <c r="D194" s="1">
        <v>41653</v>
      </c>
      <c r="E194" s="10" t="s">
        <v>443</v>
      </c>
      <c r="F194" t="s">
        <v>307</v>
      </c>
      <c r="G194" t="s">
        <v>308</v>
      </c>
      <c r="H194" t="s">
        <v>309</v>
      </c>
      <c r="I194" s="9">
        <v>5</v>
      </c>
      <c r="J194" t="s">
        <v>777</v>
      </c>
      <c r="K194" t="s">
        <v>813</v>
      </c>
      <c r="L194">
        <v>5</v>
      </c>
      <c r="M194">
        <v>130</v>
      </c>
      <c r="N194">
        <v>5415</v>
      </c>
      <c r="O194">
        <v>428</v>
      </c>
      <c r="P194">
        <v>6</v>
      </c>
      <c r="Q194">
        <v>7</v>
      </c>
      <c r="R194">
        <v>6</v>
      </c>
      <c r="S194">
        <v>3</v>
      </c>
      <c r="T194">
        <v>6</v>
      </c>
      <c r="U194">
        <v>4</v>
      </c>
      <c r="V194">
        <v>6</v>
      </c>
      <c r="W194">
        <v>4</v>
      </c>
      <c r="Z194">
        <v>3</v>
      </c>
      <c r="AA194">
        <v>1</v>
      </c>
      <c r="AB194" t="s">
        <v>312</v>
      </c>
      <c r="AC194">
        <v>1.01</v>
      </c>
      <c r="AD194">
        <v>26</v>
      </c>
      <c r="AE194">
        <v>1.02</v>
      </c>
      <c r="AF194">
        <v>12</v>
      </c>
      <c r="AG194">
        <v>1.03</v>
      </c>
      <c r="AH194">
        <v>12</v>
      </c>
      <c r="AK194">
        <v>1.02</v>
      </c>
      <c r="AL194">
        <v>13</v>
      </c>
      <c r="AM194">
        <v>1.03</v>
      </c>
      <c r="AN194">
        <v>30.25</v>
      </c>
      <c r="AO194">
        <v>1.02</v>
      </c>
      <c r="AP194">
        <v>15.04</v>
      </c>
      <c r="AQ194" t="str">
        <f t="shared" si="35"/>
        <v>Del</v>
      </c>
      <c r="AR194" t="str">
        <f t="shared" si="36"/>
        <v>Williams</v>
      </c>
      <c r="AS194" t="str">
        <f t="shared" si="26"/>
        <v>MelbourneDelWilliams</v>
      </c>
      <c r="AT194" t="str">
        <f t="shared" si="27"/>
        <v>MelbourneWilliamsDel</v>
      </c>
      <c r="AU194">
        <f t="shared" si="28"/>
        <v>2</v>
      </c>
      <c r="AV194">
        <f t="shared" si="29"/>
        <v>6</v>
      </c>
      <c r="AW194">
        <f t="shared" si="30"/>
        <v>42</v>
      </c>
      <c r="AX194" t="b">
        <f t="shared" si="31"/>
        <v>1</v>
      </c>
      <c r="AY194" t="str">
        <f t="shared" si="32"/>
        <v>Williams</v>
      </c>
      <c r="AZ194" t="b">
        <f t="shared" si="33"/>
        <v>1</v>
      </c>
      <c r="BA194" t="str">
        <f t="shared" si="34"/>
        <v>Melbourne1st Round</v>
      </c>
    </row>
    <row r="195" spans="1:53" x14ac:dyDescent="0.25">
      <c r="A195">
        <v>6</v>
      </c>
      <c r="B195" t="s">
        <v>441</v>
      </c>
      <c r="C195" t="s">
        <v>442</v>
      </c>
      <c r="D195" s="1">
        <v>41653</v>
      </c>
      <c r="E195" s="10" t="s">
        <v>443</v>
      </c>
      <c r="F195" t="s">
        <v>307</v>
      </c>
      <c r="G195" t="s">
        <v>308</v>
      </c>
      <c r="H195" t="s">
        <v>309</v>
      </c>
      <c r="I195" s="9">
        <v>5</v>
      </c>
      <c r="J195" t="s">
        <v>814</v>
      </c>
      <c r="K195" t="s">
        <v>815</v>
      </c>
      <c r="L195">
        <v>267</v>
      </c>
      <c r="M195">
        <v>139</v>
      </c>
      <c r="N195">
        <v>170</v>
      </c>
      <c r="O195">
        <v>410</v>
      </c>
      <c r="P195">
        <v>7</v>
      </c>
      <c r="Q195">
        <v>5</v>
      </c>
      <c r="R195">
        <v>4</v>
      </c>
      <c r="S195">
        <v>6</v>
      </c>
      <c r="T195">
        <v>6</v>
      </c>
      <c r="U195">
        <v>7</v>
      </c>
      <c r="V195">
        <v>6</v>
      </c>
      <c r="W195">
        <v>1</v>
      </c>
      <c r="X195">
        <v>6</v>
      </c>
      <c r="Y195">
        <v>3</v>
      </c>
      <c r="Z195">
        <v>3</v>
      </c>
      <c r="AA195">
        <v>2</v>
      </c>
      <c r="AB195" t="s">
        <v>312</v>
      </c>
      <c r="AC195">
        <v>3</v>
      </c>
      <c r="AD195">
        <v>1.36</v>
      </c>
      <c r="AE195">
        <v>2.6</v>
      </c>
      <c r="AF195">
        <v>1.48</v>
      </c>
      <c r="AG195">
        <v>2.5</v>
      </c>
      <c r="AH195">
        <v>1.5</v>
      </c>
      <c r="AI195">
        <v>3.07</v>
      </c>
      <c r="AJ195">
        <v>1.43</v>
      </c>
      <c r="AK195">
        <v>2.75</v>
      </c>
      <c r="AL195">
        <v>1.44</v>
      </c>
      <c r="AM195">
        <v>3.2</v>
      </c>
      <c r="AN195">
        <v>1.5</v>
      </c>
      <c r="AO195">
        <v>2.76</v>
      </c>
      <c r="AP195">
        <v>1.44</v>
      </c>
      <c r="AQ195" t="str">
        <f t="shared" si="35"/>
        <v>Millot</v>
      </c>
      <c r="AR195" t="str">
        <f t="shared" si="36"/>
        <v>Odesnik</v>
      </c>
      <c r="AS195" t="str">
        <f t="shared" ref="AS195:AS258" si="37">B195&amp;AQ195&amp;AR195</f>
        <v>MelbourneMillotOdesnik</v>
      </c>
      <c r="AT195" t="str">
        <f t="shared" ref="AT195:AT258" si="38">B195&amp;AR195&amp;AQ195</f>
        <v>MelbourneOdesnikMillot</v>
      </c>
      <c r="AU195">
        <f t="shared" ref="AU195:AU258" si="39">Z195-AA195</f>
        <v>1</v>
      </c>
      <c r="AV195">
        <f t="shared" ref="AV195:AV258" si="40">X195+V195+T195+R195+P195-Y195-W195-U195-S195-Q195</f>
        <v>7</v>
      </c>
      <c r="AW195">
        <f t="shared" ref="AW195:AW258" si="41">X195+V195+T195+R195+P195+Y195+W195+U195+S195+Q195</f>
        <v>51</v>
      </c>
      <c r="AX195" t="b">
        <f t="shared" ref="AX195:AX258" si="42">OR(P195+Q195=13,R195+S195=13,T195+U195=13,V195+W195=13,X195+Y195=13)</f>
        <v>1</v>
      </c>
      <c r="AY195" t="str">
        <f t="shared" ref="AY195:AY258" si="43">IF(P195&gt;Q195,AQ195,AR195)</f>
        <v>Millot</v>
      </c>
      <c r="AZ195" t="b">
        <f t="shared" ref="AZ195:AZ258" si="44">AA195&lt;&gt;0</f>
        <v>1</v>
      </c>
      <c r="BA195" t="str">
        <f t="shared" ref="BA195:BA258" si="45">B195&amp;H195</f>
        <v>Melbourne1st Round</v>
      </c>
    </row>
    <row r="196" spans="1:53" x14ac:dyDescent="0.25">
      <c r="A196">
        <v>6</v>
      </c>
      <c r="B196" t="s">
        <v>441</v>
      </c>
      <c r="C196" t="s">
        <v>442</v>
      </c>
      <c r="D196" s="1">
        <v>41653</v>
      </c>
      <c r="E196" s="10" t="s">
        <v>443</v>
      </c>
      <c r="F196" t="s">
        <v>307</v>
      </c>
      <c r="G196" t="s">
        <v>308</v>
      </c>
      <c r="H196" t="s">
        <v>309</v>
      </c>
      <c r="I196" s="9">
        <v>5</v>
      </c>
      <c r="J196" t="s">
        <v>678</v>
      </c>
      <c r="K196" t="s">
        <v>711</v>
      </c>
      <c r="L196">
        <v>27</v>
      </c>
      <c r="M196">
        <v>97</v>
      </c>
      <c r="N196">
        <v>1310</v>
      </c>
      <c r="O196">
        <v>579</v>
      </c>
      <c r="P196">
        <v>6</v>
      </c>
      <c r="Q196">
        <v>4</v>
      </c>
      <c r="R196">
        <v>6</v>
      </c>
      <c r="S196">
        <v>4</v>
      </c>
      <c r="T196">
        <v>7</v>
      </c>
      <c r="U196">
        <v>6</v>
      </c>
      <c r="Z196">
        <v>3</v>
      </c>
      <c r="AA196">
        <v>0</v>
      </c>
      <c r="AB196" t="s">
        <v>312</v>
      </c>
      <c r="AC196">
        <v>1.2</v>
      </c>
      <c r="AD196">
        <v>4.33</v>
      </c>
      <c r="AE196">
        <v>1.22</v>
      </c>
      <c r="AF196">
        <v>4</v>
      </c>
      <c r="AG196">
        <v>1.2</v>
      </c>
      <c r="AH196">
        <v>4.33</v>
      </c>
      <c r="AI196">
        <v>1.24</v>
      </c>
      <c r="AJ196">
        <v>4.54</v>
      </c>
      <c r="AK196">
        <v>1.22</v>
      </c>
      <c r="AL196">
        <v>4</v>
      </c>
      <c r="AM196">
        <v>1.27</v>
      </c>
      <c r="AN196">
        <v>4.6500000000000004</v>
      </c>
      <c r="AO196">
        <v>1.23</v>
      </c>
      <c r="AP196">
        <v>4.09</v>
      </c>
      <c r="AQ196" t="str">
        <f t="shared" si="35"/>
        <v>Lopez</v>
      </c>
      <c r="AR196" t="str">
        <f t="shared" si="36"/>
        <v>Devvarman</v>
      </c>
      <c r="AS196" t="str">
        <f t="shared" si="37"/>
        <v>MelbourneLopezDevvarman</v>
      </c>
      <c r="AT196" t="str">
        <f t="shared" si="38"/>
        <v>MelbourneDevvarmanLopez</v>
      </c>
      <c r="AU196">
        <f t="shared" si="39"/>
        <v>3</v>
      </c>
      <c r="AV196">
        <f t="shared" si="40"/>
        <v>5</v>
      </c>
      <c r="AW196">
        <f t="shared" si="41"/>
        <v>33</v>
      </c>
      <c r="AX196" t="b">
        <f t="shared" si="42"/>
        <v>1</v>
      </c>
      <c r="AY196" t="str">
        <f t="shared" si="43"/>
        <v>Lopez</v>
      </c>
      <c r="AZ196" t="b">
        <f t="shared" si="44"/>
        <v>0</v>
      </c>
      <c r="BA196" t="str">
        <f t="shared" si="45"/>
        <v>Melbourne1st Round</v>
      </c>
    </row>
    <row r="197" spans="1:53" x14ac:dyDescent="0.25">
      <c r="A197">
        <v>6</v>
      </c>
      <c r="B197" t="s">
        <v>441</v>
      </c>
      <c r="C197" t="s">
        <v>442</v>
      </c>
      <c r="D197" s="1">
        <v>41653</v>
      </c>
      <c r="E197" s="10" t="s">
        <v>443</v>
      </c>
      <c r="F197" t="s">
        <v>307</v>
      </c>
      <c r="G197" t="s">
        <v>308</v>
      </c>
      <c r="H197" t="s">
        <v>309</v>
      </c>
      <c r="I197" s="9">
        <v>5</v>
      </c>
      <c r="J197" t="s">
        <v>760</v>
      </c>
      <c r="K197" t="s">
        <v>673</v>
      </c>
      <c r="L197">
        <v>91</v>
      </c>
      <c r="M197">
        <v>45</v>
      </c>
      <c r="N197">
        <v>595</v>
      </c>
      <c r="O197">
        <v>977</v>
      </c>
      <c r="P197">
        <v>6</v>
      </c>
      <c r="Q197">
        <v>7</v>
      </c>
      <c r="R197">
        <v>7</v>
      </c>
      <c r="S197">
        <v>6</v>
      </c>
      <c r="T197">
        <v>6</v>
      </c>
      <c r="U197">
        <v>2</v>
      </c>
      <c r="V197">
        <v>1</v>
      </c>
      <c r="W197">
        <v>0</v>
      </c>
      <c r="Z197">
        <v>2</v>
      </c>
      <c r="AA197">
        <v>1</v>
      </c>
      <c r="AB197" t="s">
        <v>323</v>
      </c>
      <c r="AC197">
        <v>2.2000000000000002</v>
      </c>
      <c r="AD197">
        <v>1.61</v>
      </c>
      <c r="AE197">
        <v>2.15</v>
      </c>
      <c r="AF197">
        <v>1.68</v>
      </c>
      <c r="AG197">
        <v>2.1</v>
      </c>
      <c r="AH197">
        <v>1.67</v>
      </c>
      <c r="AI197">
        <v>2.21</v>
      </c>
      <c r="AJ197">
        <v>1.75</v>
      </c>
      <c r="AK197">
        <v>2.2000000000000002</v>
      </c>
      <c r="AL197">
        <v>1.67</v>
      </c>
      <c r="AM197">
        <v>2.35</v>
      </c>
      <c r="AN197">
        <v>1.75</v>
      </c>
      <c r="AO197">
        <v>2.2000000000000002</v>
      </c>
      <c r="AP197">
        <v>1.66</v>
      </c>
      <c r="AQ197" t="str">
        <f t="shared" si="35"/>
        <v>Young</v>
      </c>
      <c r="AR197" t="str">
        <f t="shared" si="36"/>
        <v>Haase</v>
      </c>
      <c r="AS197" t="str">
        <f t="shared" si="37"/>
        <v>MelbourneYoungHaase</v>
      </c>
      <c r="AT197" t="str">
        <f t="shared" si="38"/>
        <v>MelbourneHaaseYoung</v>
      </c>
      <c r="AU197">
        <f t="shared" si="39"/>
        <v>1</v>
      </c>
      <c r="AV197">
        <f t="shared" si="40"/>
        <v>5</v>
      </c>
      <c r="AW197">
        <f t="shared" si="41"/>
        <v>35</v>
      </c>
      <c r="AX197" t="b">
        <f t="shared" si="42"/>
        <v>1</v>
      </c>
      <c r="AY197" t="str">
        <f t="shared" si="43"/>
        <v>Haase</v>
      </c>
      <c r="AZ197" t="b">
        <f t="shared" si="44"/>
        <v>1</v>
      </c>
      <c r="BA197" t="str">
        <f t="shared" si="45"/>
        <v>Melbourne1st Round</v>
      </c>
    </row>
    <row r="198" spans="1:53" x14ac:dyDescent="0.25">
      <c r="A198">
        <v>6</v>
      </c>
      <c r="B198" t="s">
        <v>441</v>
      </c>
      <c r="C198" t="s">
        <v>442</v>
      </c>
      <c r="D198" s="1">
        <v>41653</v>
      </c>
      <c r="E198" s="10" t="s">
        <v>443</v>
      </c>
      <c r="F198" t="s">
        <v>307</v>
      </c>
      <c r="G198" t="s">
        <v>308</v>
      </c>
      <c r="H198" t="s">
        <v>309</v>
      </c>
      <c r="I198" s="9">
        <v>5</v>
      </c>
      <c r="J198" t="s">
        <v>690</v>
      </c>
      <c r="K198" t="s">
        <v>742</v>
      </c>
      <c r="L198">
        <v>19</v>
      </c>
      <c r="M198">
        <v>59</v>
      </c>
      <c r="N198">
        <v>1790</v>
      </c>
      <c r="O198">
        <v>779</v>
      </c>
      <c r="P198">
        <v>6</v>
      </c>
      <c r="Q198">
        <v>7</v>
      </c>
      <c r="R198">
        <v>6</v>
      </c>
      <c r="S198">
        <v>4</v>
      </c>
      <c r="T198">
        <v>3</v>
      </c>
      <c r="U198">
        <v>6</v>
      </c>
      <c r="V198">
        <v>6</v>
      </c>
      <c r="W198">
        <v>3</v>
      </c>
      <c r="X198">
        <v>16</v>
      </c>
      <c r="Y198">
        <v>14</v>
      </c>
      <c r="Z198">
        <v>3</v>
      </c>
      <c r="AA198">
        <v>2</v>
      </c>
      <c r="AB198" t="s">
        <v>312</v>
      </c>
      <c r="AC198">
        <v>3</v>
      </c>
      <c r="AD198">
        <v>1.36</v>
      </c>
      <c r="AE198">
        <v>1.8</v>
      </c>
      <c r="AF198">
        <v>2</v>
      </c>
      <c r="AG198">
        <v>3</v>
      </c>
      <c r="AH198">
        <v>1.36</v>
      </c>
      <c r="AI198">
        <v>2.91</v>
      </c>
      <c r="AJ198">
        <v>1.47</v>
      </c>
      <c r="AK198">
        <v>2.88</v>
      </c>
      <c r="AL198">
        <v>1.4</v>
      </c>
      <c r="AM198">
        <v>3.05</v>
      </c>
      <c r="AN198">
        <v>1.5</v>
      </c>
      <c r="AO198">
        <v>2.83</v>
      </c>
      <c r="AP198">
        <v>1.42</v>
      </c>
      <c r="AQ198" t="str">
        <f t="shared" si="35"/>
        <v>Simon</v>
      </c>
      <c r="AR198" t="str">
        <f t="shared" si="36"/>
        <v>Brands</v>
      </c>
      <c r="AS198" t="str">
        <f t="shared" si="37"/>
        <v>MelbourneSimonBrands</v>
      </c>
      <c r="AT198" t="str">
        <f t="shared" si="38"/>
        <v>MelbourneBrandsSimon</v>
      </c>
      <c r="AU198">
        <f t="shared" si="39"/>
        <v>1</v>
      </c>
      <c r="AV198">
        <f t="shared" si="40"/>
        <v>3</v>
      </c>
      <c r="AW198">
        <f t="shared" si="41"/>
        <v>71</v>
      </c>
      <c r="AX198" t="b">
        <f t="shared" si="42"/>
        <v>1</v>
      </c>
      <c r="AY198" t="str">
        <f t="shared" si="43"/>
        <v>Brands</v>
      </c>
      <c r="AZ198" t="b">
        <f t="shared" si="44"/>
        <v>1</v>
      </c>
      <c r="BA198" t="str">
        <f t="shared" si="45"/>
        <v>Melbourne1st Round</v>
      </c>
    </row>
    <row r="199" spans="1:53" x14ac:dyDescent="0.25">
      <c r="A199">
        <v>6</v>
      </c>
      <c r="B199" t="s">
        <v>441</v>
      </c>
      <c r="C199" t="s">
        <v>442</v>
      </c>
      <c r="D199" s="1">
        <v>41653</v>
      </c>
      <c r="E199" s="10" t="s">
        <v>443</v>
      </c>
      <c r="F199" t="s">
        <v>307</v>
      </c>
      <c r="G199" t="s">
        <v>308</v>
      </c>
      <c r="H199" t="s">
        <v>309</v>
      </c>
      <c r="I199" s="9">
        <v>5</v>
      </c>
      <c r="J199" t="s">
        <v>758</v>
      </c>
      <c r="K199" t="s">
        <v>734</v>
      </c>
      <c r="L199">
        <v>95</v>
      </c>
      <c r="M199">
        <v>78</v>
      </c>
      <c r="N199">
        <v>582</v>
      </c>
      <c r="O199">
        <v>651</v>
      </c>
      <c r="P199">
        <v>7</v>
      </c>
      <c r="Q199">
        <v>6</v>
      </c>
      <c r="R199">
        <v>5</v>
      </c>
      <c r="S199">
        <v>7</v>
      </c>
      <c r="T199">
        <v>6</v>
      </c>
      <c r="U199">
        <v>2</v>
      </c>
      <c r="V199">
        <v>6</v>
      </c>
      <c r="W199">
        <v>4</v>
      </c>
      <c r="Z199">
        <v>3</v>
      </c>
      <c r="AA199">
        <v>1</v>
      </c>
      <c r="AB199" t="s">
        <v>312</v>
      </c>
      <c r="AC199">
        <v>2.5</v>
      </c>
      <c r="AD199">
        <v>1.5</v>
      </c>
      <c r="AE199">
        <v>2.2999999999999998</v>
      </c>
      <c r="AF199">
        <v>1.6</v>
      </c>
      <c r="AG199">
        <v>2.2000000000000002</v>
      </c>
      <c r="AH199">
        <v>1.62</v>
      </c>
      <c r="AI199">
        <v>2.4700000000000002</v>
      </c>
      <c r="AJ199">
        <v>1.61</v>
      </c>
      <c r="AK199">
        <v>2.25</v>
      </c>
      <c r="AL199">
        <v>1.62</v>
      </c>
      <c r="AM199">
        <v>2.5499999999999998</v>
      </c>
      <c r="AN199">
        <v>1.64</v>
      </c>
      <c r="AO199">
        <v>2.34</v>
      </c>
      <c r="AP199">
        <v>1.58</v>
      </c>
      <c r="AQ199" t="str">
        <f t="shared" si="35"/>
        <v>Sock</v>
      </c>
      <c r="AR199" t="str">
        <f t="shared" si="36"/>
        <v>Kamke</v>
      </c>
      <c r="AS199" t="str">
        <f t="shared" si="37"/>
        <v>MelbourneSockKamke</v>
      </c>
      <c r="AT199" t="str">
        <f t="shared" si="38"/>
        <v>MelbourneKamkeSock</v>
      </c>
      <c r="AU199">
        <f t="shared" si="39"/>
        <v>2</v>
      </c>
      <c r="AV199">
        <f t="shared" si="40"/>
        <v>5</v>
      </c>
      <c r="AW199">
        <f t="shared" si="41"/>
        <v>43</v>
      </c>
      <c r="AX199" t="b">
        <f t="shared" si="42"/>
        <v>1</v>
      </c>
      <c r="AY199" t="str">
        <f t="shared" si="43"/>
        <v>Sock</v>
      </c>
      <c r="AZ199" t="b">
        <f t="shared" si="44"/>
        <v>1</v>
      </c>
      <c r="BA199" t="str">
        <f t="shared" si="45"/>
        <v>Melbourne1st Round</v>
      </c>
    </row>
    <row r="200" spans="1:53" x14ac:dyDescent="0.25">
      <c r="A200">
        <v>6</v>
      </c>
      <c r="B200" t="s">
        <v>441</v>
      </c>
      <c r="C200" t="s">
        <v>442</v>
      </c>
      <c r="D200" s="1">
        <v>41653</v>
      </c>
      <c r="E200" s="10" t="s">
        <v>443</v>
      </c>
      <c r="F200" t="s">
        <v>307</v>
      </c>
      <c r="G200" t="s">
        <v>308</v>
      </c>
      <c r="H200" t="s">
        <v>309</v>
      </c>
      <c r="I200" s="9">
        <v>5</v>
      </c>
      <c r="J200" t="s">
        <v>740</v>
      </c>
      <c r="K200" t="s">
        <v>816</v>
      </c>
      <c r="L200">
        <v>4</v>
      </c>
      <c r="M200">
        <v>112</v>
      </c>
      <c r="N200">
        <v>5560</v>
      </c>
      <c r="O200">
        <v>498</v>
      </c>
      <c r="P200">
        <v>6</v>
      </c>
      <c r="Q200">
        <v>1</v>
      </c>
      <c r="R200">
        <v>6</v>
      </c>
      <c r="S200">
        <v>1</v>
      </c>
      <c r="T200">
        <v>6</v>
      </c>
      <c r="U200">
        <v>3</v>
      </c>
      <c r="Z200">
        <v>3</v>
      </c>
      <c r="AA200">
        <v>0</v>
      </c>
      <c r="AB200" t="s">
        <v>312</v>
      </c>
      <c r="AC200">
        <v>1.02</v>
      </c>
      <c r="AD200">
        <v>17</v>
      </c>
      <c r="AE200">
        <v>1.01</v>
      </c>
      <c r="AF200">
        <v>13</v>
      </c>
      <c r="AG200">
        <v>1.02</v>
      </c>
      <c r="AH200">
        <v>15</v>
      </c>
      <c r="AI200">
        <v>1.03</v>
      </c>
      <c r="AJ200">
        <v>20</v>
      </c>
      <c r="AK200">
        <v>1.02</v>
      </c>
      <c r="AL200">
        <v>13</v>
      </c>
      <c r="AM200">
        <v>1.04</v>
      </c>
      <c r="AN200">
        <v>22</v>
      </c>
      <c r="AO200">
        <v>1.02</v>
      </c>
      <c r="AP200">
        <v>14.2</v>
      </c>
      <c r="AQ200" t="str">
        <f t="shared" si="35"/>
        <v>Murray</v>
      </c>
      <c r="AR200" t="str">
        <f t="shared" si="36"/>
        <v>Soeda</v>
      </c>
      <c r="AS200" t="str">
        <f t="shared" si="37"/>
        <v>MelbourneMurraySoeda</v>
      </c>
      <c r="AT200" t="str">
        <f t="shared" si="38"/>
        <v>MelbourneSoedaMurray</v>
      </c>
      <c r="AU200">
        <f t="shared" si="39"/>
        <v>3</v>
      </c>
      <c r="AV200">
        <f t="shared" si="40"/>
        <v>13</v>
      </c>
      <c r="AW200">
        <f t="shared" si="41"/>
        <v>23</v>
      </c>
      <c r="AX200" t="b">
        <f t="shared" si="42"/>
        <v>0</v>
      </c>
      <c r="AY200" t="str">
        <f t="shared" si="43"/>
        <v>Murray</v>
      </c>
      <c r="AZ200" t="b">
        <f t="shared" si="44"/>
        <v>0</v>
      </c>
      <c r="BA200" t="str">
        <f t="shared" si="45"/>
        <v>Melbourne1st Round</v>
      </c>
    </row>
    <row r="201" spans="1:53" x14ac:dyDescent="0.25">
      <c r="A201">
        <v>6</v>
      </c>
      <c r="B201" t="s">
        <v>441</v>
      </c>
      <c r="C201" t="s">
        <v>442</v>
      </c>
      <c r="D201" s="1">
        <v>41653</v>
      </c>
      <c r="E201" s="10" t="s">
        <v>443</v>
      </c>
      <c r="F201" t="s">
        <v>307</v>
      </c>
      <c r="G201" t="s">
        <v>308</v>
      </c>
      <c r="H201" t="s">
        <v>309</v>
      </c>
      <c r="I201" s="9">
        <v>5</v>
      </c>
      <c r="J201" t="s">
        <v>685</v>
      </c>
      <c r="K201" t="s">
        <v>675</v>
      </c>
      <c r="L201">
        <v>570</v>
      </c>
      <c r="M201">
        <v>73</v>
      </c>
      <c r="N201">
        <v>53</v>
      </c>
      <c r="O201">
        <v>681</v>
      </c>
      <c r="P201">
        <v>7</v>
      </c>
      <c r="Q201">
        <v>6</v>
      </c>
      <c r="R201">
        <v>0</v>
      </c>
      <c r="S201">
        <v>6</v>
      </c>
      <c r="T201">
        <v>7</v>
      </c>
      <c r="U201">
        <v>6</v>
      </c>
      <c r="V201">
        <v>6</v>
      </c>
      <c r="W201">
        <v>2</v>
      </c>
      <c r="Z201">
        <v>3</v>
      </c>
      <c r="AA201">
        <v>1</v>
      </c>
      <c r="AB201" t="s">
        <v>312</v>
      </c>
      <c r="AC201">
        <v>2.37</v>
      </c>
      <c r="AD201">
        <v>1.53</v>
      </c>
      <c r="AE201">
        <v>2.4500000000000002</v>
      </c>
      <c r="AF201">
        <v>1.52</v>
      </c>
      <c r="AG201">
        <v>2.38</v>
      </c>
      <c r="AH201">
        <v>1.53</v>
      </c>
      <c r="AI201">
        <v>2.5499999999999998</v>
      </c>
      <c r="AJ201">
        <v>1.58</v>
      </c>
      <c r="AK201">
        <v>2.5</v>
      </c>
      <c r="AL201">
        <v>1.53</v>
      </c>
      <c r="AM201">
        <v>2.62</v>
      </c>
      <c r="AN201">
        <v>1.62</v>
      </c>
      <c r="AO201">
        <v>2.41</v>
      </c>
      <c r="AP201">
        <v>1.55</v>
      </c>
      <c r="AQ201" t="str">
        <f t="shared" si="35"/>
        <v>Kokkinakis</v>
      </c>
      <c r="AR201" t="str">
        <f t="shared" si="36"/>
        <v>Sijsling</v>
      </c>
      <c r="AS201" t="str">
        <f t="shared" si="37"/>
        <v>MelbourneKokkinakisSijsling</v>
      </c>
      <c r="AT201" t="str">
        <f t="shared" si="38"/>
        <v>MelbourneSijslingKokkinakis</v>
      </c>
      <c r="AU201">
        <f t="shared" si="39"/>
        <v>2</v>
      </c>
      <c r="AV201">
        <f t="shared" si="40"/>
        <v>0</v>
      </c>
      <c r="AW201">
        <f t="shared" si="41"/>
        <v>40</v>
      </c>
      <c r="AX201" t="b">
        <f t="shared" si="42"/>
        <v>1</v>
      </c>
      <c r="AY201" t="str">
        <f t="shared" si="43"/>
        <v>Kokkinakis</v>
      </c>
      <c r="AZ201" t="b">
        <f t="shared" si="44"/>
        <v>1</v>
      </c>
      <c r="BA201" t="str">
        <f t="shared" si="45"/>
        <v>Melbourne1st Round</v>
      </c>
    </row>
    <row r="202" spans="1:53" x14ac:dyDescent="0.25">
      <c r="A202">
        <v>6</v>
      </c>
      <c r="B202" t="s">
        <v>441</v>
      </c>
      <c r="C202" t="s">
        <v>442</v>
      </c>
      <c r="D202" s="1">
        <v>41653</v>
      </c>
      <c r="E202" s="10" t="s">
        <v>443</v>
      </c>
      <c r="F202" t="s">
        <v>307</v>
      </c>
      <c r="G202" t="s">
        <v>308</v>
      </c>
      <c r="H202" t="s">
        <v>309</v>
      </c>
      <c r="I202" s="9">
        <v>5</v>
      </c>
      <c r="J202" t="s">
        <v>668</v>
      </c>
      <c r="K202" t="s">
        <v>714</v>
      </c>
      <c r="L202">
        <v>36</v>
      </c>
      <c r="M202">
        <v>222</v>
      </c>
      <c r="N202">
        <v>1130</v>
      </c>
      <c r="O202">
        <v>215</v>
      </c>
      <c r="P202">
        <v>4</v>
      </c>
      <c r="Q202">
        <v>6</v>
      </c>
      <c r="R202">
        <v>4</v>
      </c>
      <c r="S202">
        <v>6</v>
      </c>
      <c r="T202">
        <v>6</v>
      </c>
      <c r="U202">
        <v>3</v>
      </c>
      <c r="V202">
        <v>6</v>
      </c>
      <c r="W202">
        <v>3</v>
      </c>
      <c r="X202">
        <v>6</v>
      </c>
      <c r="Y202">
        <v>2</v>
      </c>
      <c r="Z202">
        <v>3</v>
      </c>
      <c r="AA202">
        <v>2</v>
      </c>
      <c r="AB202" t="s">
        <v>312</v>
      </c>
      <c r="AC202">
        <v>1.1599999999999999</v>
      </c>
      <c r="AD202">
        <v>5</v>
      </c>
      <c r="AE202">
        <v>1.18</v>
      </c>
      <c r="AF202">
        <v>4.5</v>
      </c>
      <c r="AG202">
        <v>1.22</v>
      </c>
      <c r="AH202">
        <v>4</v>
      </c>
      <c r="AI202">
        <v>1.2</v>
      </c>
      <c r="AJ202">
        <v>5.17</v>
      </c>
      <c r="AK202">
        <v>1.22</v>
      </c>
      <c r="AL202">
        <v>4</v>
      </c>
      <c r="AM202">
        <v>1.23</v>
      </c>
      <c r="AN202">
        <v>5.3</v>
      </c>
      <c r="AO202">
        <v>1.19</v>
      </c>
      <c r="AP202">
        <v>4.51</v>
      </c>
      <c r="AQ202" t="str">
        <f t="shared" si="35"/>
        <v>Cilic</v>
      </c>
      <c r="AR202" t="str">
        <f t="shared" si="36"/>
        <v>Granollers</v>
      </c>
      <c r="AS202" t="str">
        <f t="shared" si="37"/>
        <v>MelbourneCilicGranollers</v>
      </c>
      <c r="AT202" t="str">
        <f t="shared" si="38"/>
        <v>MelbourneGranollersCilic</v>
      </c>
      <c r="AU202">
        <f t="shared" si="39"/>
        <v>1</v>
      </c>
      <c r="AV202">
        <f t="shared" si="40"/>
        <v>6</v>
      </c>
      <c r="AW202">
        <f t="shared" si="41"/>
        <v>46</v>
      </c>
      <c r="AX202" t="b">
        <f t="shared" si="42"/>
        <v>0</v>
      </c>
      <c r="AY202" t="str">
        <f t="shared" si="43"/>
        <v>Granollers</v>
      </c>
      <c r="AZ202" t="b">
        <f t="shared" si="44"/>
        <v>1</v>
      </c>
      <c r="BA202" t="str">
        <f t="shared" si="45"/>
        <v>Melbourne1st Round</v>
      </c>
    </row>
    <row r="203" spans="1:53" x14ac:dyDescent="0.25">
      <c r="A203">
        <v>6</v>
      </c>
      <c r="B203" t="s">
        <v>441</v>
      </c>
      <c r="C203" t="s">
        <v>442</v>
      </c>
      <c r="D203" s="1">
        <v>41653</v>
      </c>
      <c r="E203" s="10" t="s">
        <v>443</v>
      </c>
      <c r="F203" t="s">
        <v>307</v>
      </c>
      <c r="G203" t="s">
        <v>308</v>
      </c>
      <c r="H203" t="s">
        <v>309</v>
      </c>
      <c r="I203" s="9">
        <v>5</v>
      </c>
      <c r="J203" t="s">
        <v>724</v>
      </c>
      <c r="K203" t="s">
        <v>687</v>
      </c>
      <c r="L203">
        <v>32</v>
      </c>
      <c r="M203">
        <v>110</v>
      </c>
      <c r="N203">
        <v>1245</v>
      </c>
      <c r="O203">
        <v>504</v>
      </c>
      <c r="P203">
        <v>6</v>
      </c>
      <c r="Q203">
        <v>4</v>
      </c>
      <c r="R203">
        <v>6</v>
      </c>
      <c r="S203">
        <v>4</v>
      </c>
      <c r="T203">
        <v>6</v>
      </c>
      <c r="U203">
        <v>4</v>
      </c>
      <c r="Z203">
        <v>3</v>
      </c>
      <c r="AA203">
        <v>0</v>
      </c>
      <c r="AB203" t="s">
        <v>312</v>
      </c>
      <c r="AC203">
        <v>1.1100000000000001</v>
      </c>
      <c r="AD203">
        <v>6.5</v>
      </c>
      <c r="AE203">
        <v>1.1299999999999999</v>
      </c>
      <c r="AF203">
        <v>5.5</v>
      </c>
      <c r="AG203">
        <v>1.1399999999999999</v>
      </c>
      <c r="AH203">
        <v>5.5</v>
      </c>
      <c r="AI203">
        <v>1.1499999999999999</v>
      </c>
      <c r="AJ203">
        <v>6.34</v>
      </c>
      <c r="AK203">
        <v>1.1299999999999999</v>
      </c>
      <c r="AL203">
        <v>6</v>
      </c>
      <c r="AM203">
        <v>1.1499999999999999</v>
      </c>
      <c r="AN203">
        <v>7.9</v>
      </c>
      <c r="AO203">
        <v>1.1200000000000001</v>
      </c>
      <c r="AP203">
        <v>5.95</v>
      </c>
      <c r="AQ203" t="str">
        <f t="shared" si="35"/>
        <v>Monfils</v>
      </c>
      <c r="AR203" t="str">
        <f t="shared" si="36"/>
        <v>Harrison</v>
      </c>
      <c r="AS203" t="str">
        <f t="shared" si="37"/>
        <v>MelbourneMonfilsHarrison</v>
      </c>
      <c r="AT203" t="str">
        <f t="shared" si="38"/>
        <v>MelbourneHarrisonMonfils</v>
      </c>
      <c r="AU203">
        <f t="shared" si="39"/>
        <v>3</v>
      </c>
      <c r="AV203">
        <f t="shared" si="40"/>
        <v>6</v>
      </c>
      <c r="AW203">
        <f t="shared" si="41"/>
        <v>30</v>
      </c>
      <c r="AX203" t="b">
        <f t="shared" si="42"/>
        <v>0</v>
      </c>
      <c r="AY203" t="str">
        <f t="shared" si="43"/>
        <v>Monfils</v>
      </c>
      <c r="AZ203" t="b">
        <f t="shared" si="44"/>
        <v>0</v>
      </c>
      <c r="BA203" t="str">
        <f t="shared" si="45"/>
        <v>Melbourne1st Round</v>
      </c>
    </row>
    <row r="204" spans="1:53" x14ac:dyDescent="0.25">
      <c r="A204">
        <v>6</v>
      </c>
      <c r="B204" t="s">
        <v>441</v>
      </c>
      <c r="C204" t="s">
        <v>442</v>
      </c>
      <c r="D204" s="1">
        <v>41653</v>
      </c>
      <c r="E204" s="10" t="s">
        <v>443</v>
      </c>
      <c r="F204" t="s">
        <v>307</v>
      </c>
      <c r="G204" t="s">
        <v>308</v>
      </c>
      <c r="H204" t="s">
        <v>309</v>
      </c>
      <c r="I204" s="9">
        <v>5</v>
      </c>
      <c r="J204" t="s">
        <v>750</v>
      </c>
      <c r="K204" t="s">
        <v>775</v>
      </c>
      <c r="L204">
        <v>1</v>
      </c>
      <c r="M204">
        <v>57</v>
      </c>
      <c r="N204">
        <v>13130</v>
      </c>
      <c r="O204">
        <v>810</v>
      </c>
      <c r="P204">
        <v>6</v>
      </c>
      <c r="Q204">
        <v>4</v>
      </c>
      <c r="Z204">
        <v>1</v>
      </c>
      <c r="AA204">
        <v>0</v>
      </c>
      <c r="AB204" t="s">
        <v>323</v>
      </c>
      <c r="AC204">
        <v>1.04</v>
      </c>
      <c r="AD204">
        <v>13</v>
      </c>
      <c r="AE204">
        <v>1.05</v>
      </c>
      <c r="AF204">
        <v>9</v>
      </c>
      <c r="AG204">
        <v>1.06</v>
      </c>
      <c r="AH204">
        <v>9</v>
      </c>
      <c r="AI204">
        <v>1.06</v>
      </c>
      <c r="AJ204">
        <v>12.25</v>
      </c>
      <c r="AK204">
        <v>1.05</v>
      </c>
      <c r="AL204">
        <v>9</v>
      </c>
      <c r="AM204">
        <v>1.07</v>
      </c>
      <c r="AN204">
        <v>13.25</v>
      </c>
      <c r="AO204">
        <v>1.05</v>
      </c>
      <c r="AP204">
        <v>10.199999999999999</v>
      </c>
      <c r="AQ204" t="str">
        <f t="shared" si="35"/>
        <v>Nadal</v>
      </c>
      <c r="AR204" t="str">
        <f t="shared" si="36"/>
        <v>Tomic</v>
      </c>
      <c r="AS204" t="str">
        <f t="shared" si="37"/>
        <v>MelbourneNadalTomic</v>
      </c>
      <c r="AT204" t="str">
        <f t="shared" si="38"/>
        <v>MelbourneTomicNadal</v>
      </c>
      <c r="AU204">
        <f t="shared" si="39"/>
        <v>1</v>
      </c>
      <c r="AV204">
        <f t="shared" si="40"/>
        <v>2</v>
      </c>
      <c r="AW204">
        <f t="shared" si="41"/>
        <v>10</v>
      </c>
      <c r="AX204" t="b">
        <f t="shared" si="42"/>
        <v>0</v>
      </c>
      <c r="AY204" t="str">
        <f t="shared" si="43"/>
        <v>Nadal</v>
      </c>
      <c r="AZ204" t="b">
        <f t="shared" si="44"/>
        <v>0</v>
      </c>
      <c r="BA204" t="str">
        <f t="shared" si="45"/>
        <v>Melbourne1st Round</v>
      </c>
    </row>
    <row r="205" spans="1:53" x14ac:dyDescent="0.25">
      <c r="A205">
        <v>6</v>
      </c>
      <c r="B205" t="s">
        <v>441</v>
      </c>
      <c r="C205" t="s">
        <v>442</v>
      </c>
      <c r="D205" s="1">
        <v>41654</v>
      </c>
      <c r="E205" s="10" t="s">
        <v>443</v>
      </c>
      <c r="F205" t="s">
        <v>307</v>
      </c>
      <c r="G205" t="s">
        <v>308</v>
      </c>
      <c r="H205" t="s">
        <v>344</v>
      </c>
      <c r="I205" s="9">
        <v>5</v>
      </c>
      <c r="J205" t="s">
        <v>729</v>
      </c>
      <c r="K205" t="s">
        <v>787</v>
      </c>
      <c r="L205">
        <v>7</v>
      </c>
      <c r="M205">
        <v>86</v>
      </c>
      <c r="N205">
        <v>4180</v>
      </c>
      <c r="O205">
        <v>617</v>
      </c>
      <c r="P205">
        <v>6</v>
      </c>
      <c r="Q205">
        <v>4</v>
      </c>
      <c r="R205">
        <v>6</v>
      </c>
      <c r="S205">
        <v>1</v>
      </c>
      <c r="T205">
        <v>6</v>
      </c>
      <c r="U205">
        <v>3</v>
      </c>
      <c r="Z205">
        <v>3</v>
      </c>
      <c r="AA205">
        <v>0</v>
      </c>
      <c r="AB205" t="s">
        <v>312</v>
      </c>
      <c r="AC205">
        <v>1.02</v>
      </c>
      <c r="AD205">
        <v>19</v>
      </c>
      <c r="AE205">
        <v>1.03</v>
      </c>
      <c r="AF205">
        <v>11</v>
      </c>
      <c r="AG205">
        <v>1.03</v>
      </c>
      <c r="AH205">
        <v>12</v>
      </c>
      <c r="AK205">
        <v>1.03</v>
      </c>
      <c r="AL205">
        <v>11</v>
      </c>
      <c r="AM205">
        <v>1.04</v>
      </c>
      <c r="AN205">
        <v>23</v>
      </c>
      <c r="AO205">
        <v>1.03</v>
      </c>
      <c r="AP205">
        <v>13.19</v>
      </c>
      <c r="AQ205" t="str">
        <f t="shared" si="35"/>
        <v>Berdych</v>
      </c>
      <c r="AR205" t="str">
        <f t="shared" si="36"/>
        <v>De</v>
      </c>
      <c r="AS205" t="str">
        <f t="shared" si="37"/>
        <v>MelbourneBerdychDe</v>
      </c>
      <c r="AT205" t="str">
        <f t="shared" si="38"/>
        <v>MelbourneDeBerdych</v>
      </c>
      <c r="AU205">
        <f t="shared" si="39"/>
        <v>3</v>
      </c>
      <c r="AV205">
        <f t="shared" si="40"/>
        <v>10</v>
      </c>
      <c r="AW205">
        <f t="shared" si="41"/>
        <v>26</v>
      </c>
      <c r="AX205" t="b">
        <f t="shared" si="42"/>
        <v>0</v>
      </c>
      <c r="AY205" t="str">
        <f t="shared" si="43"/>
        <v>Berdych</v>
      </c>
      <c r="AZ205" t="b">
        <f t="shared" si="44"/>
        <v>0</v>
      </c>
      <c r="BA205" t="str">
        <f t="shared" si="45"/>
        <v>Melbourne2nd Round</v>
      </c>
    </row>
    <row r="206" spans="1:53" x14ac:dyDescent="0.25">
      <c r="A206">
        <v>6</v>
      </c>
      <c r="B206" t="s">
        <v>441</v>
      </c>
      <c r="C206" t="s">
        <v>442</v>
      </c>
      <c r="D206" s="1">
        <v>41654</v>
      </c>
      <c r="E206" s="10" t="s">
        <v>443</v>
      </c>
      <c r="F206" t="s">
        <v>307</v>
      </c>
      <c r="G206" t="s">
        <v>308</v>
      </c>
      <c r="H206" t="s">
        <v>344</v>
      </c>
      <c r="I206" s="9">
        <v>5</v>
      </c>
      <c r="J206" t="s">
        <v>782</v>
      </c>
      <c r="K206" t="s">
        <v>737</v>
      </c>
      <c r="L206">
        <v>188</v>
      </c>
      <c r="M206">
        <v>34</v>
      </c>
      <c r="N206">
        <v>272</v>
      </c>
      <c r="O206">
        <v>1190</v>
      </c>
      <c r="P206">
        <v>4</v>
      </c>
      <c r="Q206">
        <v>6</v>
      </c>
      <c r="R206">
        <v>4</v>
      </c>
      <c r="S206">
        <v>6</v>
      </c>
      <c r="T206">
        <v>6</v>
      </c>
      <c r="U206">
        <v>3</v>
      </c>
      <c r="V206">
        <v>4</v>
      </c>
      <c r="W206">
        <v>1</v>
      </c>
      <c r="Z206">
        <v>1</v>
      </c>
      <c r="AA206">
        <v>2</v>
      </c>
      <c r="AB206" t="s">
        <v>323</v>
      </c>
      <c r="AC206">
        <v>5.5</v>
      </c>
      <c r="AD206">
        <v>1.1399999999999999</v>
      </c>
      <c r="AE206">
        <v>5.25</v>
      </c>
      <c r="AF206">
        <v>1.1499999999999999</v>
      </c>
      <c r="AG206">
        <v>5</v>
      </c>
      <c r="AH206">
        <v>1.1399999999999999</v>
      </c>
      <c r="AI206">
        <v>5.99</v>
      </c>
      <c r="AJ206">
        <v>1.17</v>
      </c>
      <c r="AK206">
        <v>5</v>
      </c>
      <c r="AL206">
        <v>1.17</v>
      </c>
      <c r="AM206">
        <v>6</v>
      </c>
      <c r="AN206">
        <v>1.2</v>
      </c>
      <c r="AO206">
        <v>5.12</v>
      </c>
      <c r="AP206">
        <v>1.1599999999999999</v>
      </c>
      <c r="AQ206" t="str">
        <f t="shared" si="35"/>
        <v>Dzumhur</v>
      </c>
      <c r="AR206" t="str">
        <f t="shared" si="36"/>
        <v>Dodig</v>
      </c>
      <c r="AS206" t="str">
        <f t="shared" si="37"/>
        <v>MelbourneDzumhurDodig</v>
      </c>
      <c r="AT206" t="str">
        <f t="shared" si="38"/>
        <v>MelbourneDodigDzumhur</v>
      </c>
      <c r="AU206">
        <f t="shared" si="39"/>
        <v>-1</v>
      </c>
      <c r="AV206">
        <f t="shared" si="40"/>
        <v>2</v>
      </c>
      <c r="AW206">
        <f t="shared" si="41"/>
        <v>34</v>
      </c>
      <c r="AX206" t="b">
        <f t="shared" si="42"/>
        <v>0</v>
      </c>
      <c r="AY206" t="str">
        <f t="shared" si="43"/>
        <v>Dodig</v>
      </c>
      <c r="AZ206" t="b">
        <f t="shared" si="44"/>
        <v>1</v>
      </c>
      <c r="BA206" t="str">
        <f t="shared" si="45"/>
        <v>Melbourne2nd Round</v>
      </c>
    </row>
    <row r="207" spans="1:53" x14ac:dyDescent="0.25">
      <c r="A207">
        <v>6</v>
      </c>
      <c r="B207" t="s">
        <v>441</v>
      </c>
      <c r="C207" t="s">
        <v>442</v>
      </c>
      <c r="D207" s="1">
        <v>41654</v>
      </c>
      <c r="E207" s="10" t="s">
        <v>443</v>
      </c>
      <c r="F207" t="s">
        <v>307</v>
      </c>
      <c r="G207" t="s">
        <v>308</v>
      </c>
      <c r="H207" t="s">
        <v>344</v>
      </c>
      <c r="I207" s="9">
        <v>5</v>
      </c>
      <c r="J207" t="s">
        <v>746</v>
      </c>
      <c r="K207" t="s">
        <v>718</v>
      </c>
      <c r="L207">
        <v>37</v>
      </c>
      <c r="M207">
        <v>15</v>
      </c>
      <c r="N207">
        <v>1110</v>
      </c>
      <c r="O207">
        <v>2145</v>
      </c>
      <c r="P207">
        <v>6</v>
      </c>
      <c r="Q207">
        <v>4</v>
      </c>
      <c r="R207">
        <v>3</v>
      </c>
      <c r="S207">
        <v>6</v>
      </c>
      <c r="T207">
        <v>6</v>
      </c>
      <c r="U207">
        <v>3</v>
      </c>
      <c r="V207">
        <v>3</v>
      </c>
      <c r="W207">
        <v>6</v>
      </c>
      <c r="X207">
        <v>6</v>
      </c>
      <c r="Y207">
        <v>3</v>
      </c>
      <c r="Z207">
        <v>3</v>
      </c>
      <c r="AA207">
        <v>2</v>
      </c>
      <c r="AB207" t="s">
        <v>312</v>
      </c>
      <c r="AC207">
        <v>2.5</v>
      </c>
      <c r="AD207">
        <v>1.5</v>
      </c>
      <c r="AE207">
        <v>2.25</v>
      </c>
      <c r="AF207">
        <v>1.62</v>
      </c>
      <c r="AG207">
        <v>2.25</v>
      </c>
      <c r="AH207">
        <v>1.57</v>
      </c>
      <c r="AI207">
        <v>2.5</v>
      </c>
      <c r="AJ207">
        <v>1.6</v>
      </c>
      <c r="AK207">
        <v>2.2000000000000002</v>
      </c>
      <c r="AL207">
        <v>1.67</v>
      </c>
      <c r="AM207">
        <v>2.6</v>
      </c>
      <c r="AN207">
        <v>1.67</v>
      </c>
      <c r="AO207">
        <v>2.36</v>
      </c>
      <c r="AP207">
        <v>1.57</v>
      </c>
      <c r="AQ207" t="str">
        <f t="shared" si="35"/>
        <v>Mayer</v>
      </c>
      <c r="AR207" t="str">
        <f t="shared" si="36"/>
        <v>Youzhny</v>
      </c>
      <c r="AS207" t="str">
        <f t="shared" si="37"/>
        <v>MelbourneMayerYouzhny</v>
      </c>
      <c r="AT207" t="str">
        <f t="shared" si="38"/>
        <v>MelbourneYouzhnyMayer</v>
      </c>
      <c r="AU207">
        <f t="shared" si="39"/>
        <v>1</v>
      </c>
      <c r="AV207">
        <f t="shared" si="40"/>
        <v>2</v>
      </c>
      <c r="AW207">
        <f t="shared" si="41"/>
        <v>46</v>
      </c>
      <c r="AX207" t="b">
        <f t="shared" si="42"/>
        <v>0</v>
      </c>
      <c r="AY207" t="str">
        <f t="shared" si="43"/>
        <v>Mayer</v>
      </c>
      <c r="AZ207" t="b">
        <f t="shared" si="44"/>
        <v>1</v>
      </c>
      <c r="BA207" t="str">
        <f t="shared" si="45"/>
        <v>Melbourne2nd Round</v>
      </c>
    </row>
    <row r="208" spans="1:53" x14ac:dyDescent="0.25">
      <c r="A208">
        <v>6</v>
      </c>
      <c r="B208" t="s">
        <v>441</v>
      </c>
      <c r="C208" t="s">
        <v>442</v>
      </c>
      <c r="D208" s="1">
        <v>41654</v>
      </c>
      <c r="E208" s="10" t="s">
        <v>443</v>
      </c>
      <c r="F208" t="s">
        <v>307</v>
      </c>
      <c r="G208" t="s">
        <v>308</v>
      </c>
      <c r="H208" t="s">
        <v>344</v>
      </c>
      <c r="I208" s="9">
        <v>5</v>
      </c>
      <c r="J208" t="s">
        <v>754</v>
      </c>
      <c r="K208" t="s">
        <v>743</v>
      </c>
      <c r="L208">
        <v>9</v>
      </c>
      <c r="M208">
        <v>61</v>
      </c>
      <c r="N208">
        <v>3140</v>
      </c>
      <c r="O208">
        <v>760</v>
      </c>
      <c r="P208">
        <v>7</v>
      </c>
      <c r="Q208">
        <v>6</v>
      </c>
      <c r="R208">
        <v>6</v>
      </c>
      <c r="S208">
        <v>4</v>
      </c>
      <c r="T208">
        <v>6</v>
      </c>
      <c r="U208">
        <v>4</v>
      </c>
      <c r="Z208">
        <v>3</v>
      </c>
      <c r="AA208">
        <v>0</v>
      </c>
      <c r="AB208" t="s">
        <v>312</v>
      </c>
      <c r="AC208">
        <v>1.18</v>
      </c>
      <c r="AD208">
        <v>4.5</v>
      </c>
      <c r="AE208">
        <v>1.22</v>
      </c>
      <c r="AF208">
        <v>4</v>
      </c>
      <c r="AG208">
        <v>1.25</v>
      </c>
      <c r="AH208">
        <v>3.75</v>
      </c>
      <c r="AI208">
        <v>1.23</v>
      </c>
      <c r="AJ208">
        <v>4.7300000000000004</v>
      </c>
      <c r="AK208">
        <v>1.22</v>
      </c>
      <c r="AL208">
        <v>4</v>
      </c>
      <c r="AM208">
        <v>1.27</v>
      </c>
      <c r="AN208">
        <v>5.5</v>
      </c>
      <c r="AO208">
        <v>1.21</v>
      </c>
      <c r="AP208">
        <v>4.26</v>
      </c>
      <c r="AQ208" t="str">
        <f t="shared" si="35"/>
        <v>Gasquet</v>
      </c>
      <c r="AR208" t="str">
        <f t="shared" si="36"/>
        <v>Davydenko</v>
      </c>
      <c r="AS208" t="str">
        <f t="shared" si="37"/>
        <v>MelbourneGasquetDavydenko</v>
      </c>
      <c r="AT208" t="str">
        <f t="shared" si="38"/>
        <v>MelbourneDavydenkoGasquet</v>
      </c>
      <c r="AU208">
        <f t="shared" si="39"/>
        <v>3</v>
      </c>
      <c r="AV208">
        <f t="shared" si="40"/>
        <v>5</v>
      </c>
      <c r="AW208">
        <f t="shared" si="41"/>
        <v>33</v>
      </c>
      <c r="AX208" t="b">
        <f t="shared" si="42"/>
        <v>1</v>
      </c>
      <c r="AY208" t="str">
        <f t="shared" si="43"/>
        <v>Gasquet</v>
      </c>
      <c r="AZ208" t="b">
        <f t="shared" si="44"/>
        <v>0</v>
      </c>
      <c r="BA208" t="str">
        <f t="shared" si="45"/>
        <v>Melbourne2nd Round</v>
      </c>
    </row>
    <row r="209" spans="1:53" x14ac:dyDescent="0.25">
      <c r="A209">
        <v>6</v>
      </c>
      <c r="B209" t="s">
        <v>441</v>
      </c>
      <c r="C209" t="s">
        <v>442</v>
      </c>
      <c r="D209" s="1">
        <v>41654</v>
      </c>
      <c r="E209" s="10" t="s">
        <v>443</v>
      </c>
      <c r="F209" t="s">
        <v>307</v>
      </c>
      <c r="G209" t="s">
        <v>308</v>
      </c>
      <c r="H209" t="s">
        <v>344</v>
      </c>
      <c r="I209" s="9">
        <v>5</v>
      </c>
      <c r="J209" t="s">
        <v>778</v>
      </c>
      <c r="K209" t="s">
        <v>753</v>
      </c>
      <c r="L209">
        <v>20</v>
      </c>
      <c r="M209">
        <v>48</v>
      </c>
      <c r="N209">
        <v>1615</v>
      </c>
      <c r="O209">
        <v>946</v>
      </c>
      <c r="P209">
        <v>4</v>
      </c>
      <c r="Q209">
        <v>6</v>
      </c>
      <c r="R209">
        <v>7</v>
      </c>
      <c r="S209">
        <v>6</v>
      </c>
      <c r="T209">
        <v>7</v>
      </c>
      <c r="U209">
        <v>6</v>
      </c>
      <c r="V209">
        <v>6</v>
      </c>
      <c r="W209">
        <v>3</v>
      </c>
      <c r="Z209">
        <v>3</v>
      </c>
      <c r="AA209">
        <v>1</v>
      </c>
      <c r="AB209" t="s">
        <v>312</v>
      </c>
      <c r="AC209">
        <v>1.25</v>
      </c>
      <c r="AD209">
        <v>3.75</v>
      </c>
      <c r="AE209">
        <v>1.3</v>
      </c>
      <c r="AF209">
        <v>3.4</v>
      </c>
      <c r="AG209">
        <v>1.29</v>
      </c>
      <c r="AH209">
        <v>3.5</v>
      </c>
      <c r="AI209">
        <v>1.3</v>
      </c>
      <c r="AJ209">
        <v>3.94</v>
      </c>
      <c r="AK209">
        <v>1.29</v>
      </c>
      <c r="AL209">
        <v>3.5</v>
      </c>
      <c r="AM209">
        <v>1.34</v>
      </c>
      <c r="AN209">
        <v>4.2300000000000004</v>
      </c>
      <c r="AO209">
        <v>1.29</v>
      </c>
      <c r="AP209">
        <v>3.56</v>
      </c>
      <c r="AQ209" t="str">
        <f t="shared" si="35"/>
        <v>Janowicz</v>
      </c>
      <c r="AR209" t="str">
        <f t="shared" si="36"/>
        <v>Andujar</v>
      </c>
      <c r="AS209" t="str">
        <f t="shared" si="37"/>
        <v>MelbourneJanowiczAndujar</v>
      </c>
      <c r="AT209" t="str">
        <f t="shared" si="38"/>
        <v>MelbourneAndujarJanowicz</v>
      </c>
      <c r="AU209">
        <f t="shared" si="39"/>
        <v>2</v>
      </c>
      <c r="AV209">
        <f t="shared" si="40"/>
        <v>3</v>
      </c>
      <c r="AW209">
        <f t="shared" si="41"/>
        <v>45</v>
      </c>
      <c r="AX209" t="b">
        <f t="shared" si="42"/>
        <v>1</v>
      </c>
      <c r="AY209" t="str">
        <f t="shared" si="43"/>
        <v>Andujar</v>
      </c>
      <c r="AZ209" t="b">
        <f t="shared" si="44"/>
        <v>1</v>
      </c>
      <c r="BA209" t="str">
        <f t="shared" si="45"/>
        <v>Melbourne2nd Round</v>
      </c>
    </row>
    <row r="210" spans="1:53" x14ac:dyDescent="0.25">
      <c r="A210">
        <v>6</v>
      </c>
      <c r="B210" t="s">
        <v>441</v>
      </c>
      <c r="C210" t="s">
        <v>442</v>
      </c>
      <c r="D210" s="1">
        <v>41654</v>
      </c>
      <c r="E210" s="10" t="s">
        <v>443</v>
      </c>
      <c r="F210" t="s">
        <v>307</v>
      </c>
      <c r="G210" t="s">
        <v>308</v>
      </c>
      <c r="H210" t="s">
        <v>344</v>
      </c>
      <c r="I210" s="9">
        <v>5</v>
      </c>
      <c r="J210" t="s">
        <v>744</v>
      </c>
      <c r="K210" t="s">
        <v>681</v>
      </c>
      <c r="L210">
        <v>3</v>
      </c>
      <c r="M210">
        <v>71</v>
      </c>
      <c r="N210">
        <v>5640</v>
      </c>
      <c r="O210">
        <v>692</v>
      </c>
      <c r="P210">
        <v>7</v>
      </c>
      <c r="Q210">
        <v>6</v>
      </c>
      <c r="R210">
        <v>5</v>
      </c>
      <c r="S210">
        <v>7</v>
      </c>
      <c r="T210">
        <v>6</v>
      </c>
      <c r="U210">
        <v>0</v>
      </c>
      <c r="V210">
        <v>6</v>
      </c>
      <c r="W210">
        <v>3</v>
      </c>
      <c r="Z210">
        <v>3</v>
      </c>
      <c r="AA210">
        <v>1</v>
      </c>
      <c r="AB210" t="s">
        <v>312</v>
      </c>
      <c r="AC210">
        <v>1.04</v>
      </c>
      <c r="AD210">
        <v>13</v>
      </c>
      <c r="AE210">
        <v>1.05</v>
      </c>
      <c r="AF210">
        <v>9</v>
      </c>
      <c r="AG210">
        <v>1.05</v>
      </c>
      <c r="AH210">
        <v>10</v>
      </c>
      <c r="AI210">
        <v>1.04</v>
      </c>
      <c r="AJ210">
        <v>15</v>
      </c>
      <c r="AK210">
        <v>1.05</v>
      </c>
      <c r="AL210">
        <v>9</v>
      </c>
      <c r="AM210">
        <v>1.07</v>
      </c>
      <c r="AN210">
        <v>15</v>
      </c>
      <c r="AO210">
        <v>1.04</v>
      </c>
      <c r="AP210">
        <v>10.7</v>
      </c>
      <c r="AQ210" t="str">
        <f t="shared" si="35"/>
        <v>Ferrer</v>
      </c>
      <c r="AR210" t="str">
        <f t="shared" si="36"/>
        <v>Mannarino</v>
      </c>
      <c r="AS210" t="str">
        <f t="shared" si="37"/>
        <v>MelbourneFerrerMannarino</v>
      </c>
      <c r="AT210" t="str">
        <f t="shared" si="38"/>
        <v>MelbourneMannarinoFerrer</v>
      </c>
      <c r="AU210">
        <f t="shared" si="39"/>
        <v>2</v>
      </c>
      <c r="AV210">
        <f t="shared" si="40"/>
        <v>8</v>
      </c>
      <c r="AW210">
        <f t="shared" si="41"/>
        <v>40</v>
      </c>
      <c r="AX210" t="b">
        <f t="shared" si="42"/>
        <v>1</v>
      </c>
      <c r="AY210" t="str">
        <f t="shared" si="43"/>
        <v>Ferrer</v>
      </c>
      <c r="AZ210" t="b">
        <f t="shared" si="44"/>
        <v>1</v>
      </c>
      <c r="BA210" t="str">
        <f t="shared" si="45"/>
        <v>Melbourne2nd Round</v>
      </c>
    </row>
    <row r="211" spans="1:53" x14ac:dyDescent="0.25">
      <c r="A211">
        <v>6</v>
      </c>
      <c r="B211" t="s">
        <v>441</v>
      </c>
      <c r="C211" t="s">
        <v>442</v>
      </c>
      <c r="D211" s="1">
        <v>41654</v>
      </c>
      <c r="E211" s="10" t="s">
        <v>443</v>
      </c>
      <c r="F211" t="s">
        <v>307</v>
      </c>
      <c r="G211" t="s">
        <v>308</v>
      </c>
      <c r="H211" t="s">
        <v>344</v>
      </c>
      <c r="I211" s="9">
        <v>5</v>
      </c>
      <c r="J211" t="s">
        <v>680</v>
      </c>
      <c r="K211" t="s">
        <v>745</v>
      </c>
      <c r="L211">
        <v>31</v>
      </c>
      <c r="M211">
        <v>56</v>
      </c>
      <c r="N211">
        <v>1255</v>
      </c>
      <c r="O211">
        <v>825</v>
      </c>
      <c r="P211">
        <v>7</v>
      </c>
      <c r="Q211">
        <v>5</v>
      </c>
      <c r="R211">
        <v>7</v>
      </c>
      <c r="S211">
        <v>6</v>
      </c>
      <c r="T211">
        <v>6</v>
      </c>
      <c r="U211">
        <v>7</v>
      </c>
      <c r="V211">
        <v>7</v>
      </c>
      <c r="W211">
        <v>6</v>
      </c>
      <c r="Z211">
        <v>3</v>
      </c>
      <c r="AA211">
        <v>1</v>
      </c>
      <c r="AB211" t="s">
        <v>312</v>
      </c>
      <c r="AC211">
        <v>2.1</v>
      </c>
      <c r="AD211">
        <v>1.66</v>
      </c>
      <c r="AE211">
        <v>2.15</v>
      </c>
      <c r="AF211">
        <v>1.68</v>
      </c>
      <c r="AG211">
        <v>2.2000000000000002</v>
      </c>
      <c r="AH211">
        <v>1.62</v>
      </c>
      <c r="AI211">
        <v>2.2400000000000002</v>
      </c>
      <c r="AJ211">
        <v>1.73</v>
      </c>
      <c r="AK211">
        <v>2.1</v>
      </c>
      <c r="AL211">
        <v>1.73</v>
      </c>
      <c r="AM211">
        <v>2.25</v>
      </c>
      <c r="AN211">
        <v>1.79</v>
      </c>
      <c r="AO211">
        <v>2.15</v>
      </c>
      <c r="AP211">
        <v>1.68</v>
      </c>
      <c r="AQ211" t="str">
        <f t="shared" si="35"/>
        <v>Chardy</v>
      </c>
      <c r="AR211" t="str">
        <f t="shared" si="36"/>
        <v>Dolgopolov</v>
      </c>
      <c r="AS211" t="str">
        <f t="shared" si="37"/>
        <v>MelbourneChardyDolgopolov</v>
      </c>
      <c r="AT211" t="str">
        <f t="shared" si="38"/>
        <v>MelbourneDolgopolovChardy</v>
      </c>
      <c r="AU211">
        <f t="shared" si="39"/>
        <v>2</v>
      </c>
      <c r="AV211">
        <f t="shared" si="40"/>
        <v>3</v>
      </c>
      <c r="AW211">
        <f t="shared" si="41"/>
        <v>51</v>
      </c>
      <c r="AX211" t="b">
        <f t="shared" si="42"/>
        <v>1</v>
      </c>
      <c r="AY211" t="str">
        <f t="shared" si="43"/>
        <v>Chardy</v>
      </c>
      <c r="AZ211" t="b">
        <f t="shared" si="44"/>
        <v>1</v>
      </c>
      <c r="BA211" t="str">
        <f t="shared" si="45"/>
        <v>Melbourne2nd Round</v>
      </c>
    </row>
    <row r="212" spans="1:53" x14ac:dyDescent="0.25">
      <c r="A212">
        <v>6</v>
      </c>
      <c r="B212" t="s">
        <v>441</v>
      </c>
      <c r="C212" t="s">
        <v>442</v>
      </c>
      <c r="D212" s="1">
        <v>41654</v>
      </c>
      <c r="E212" s="10" t="s">
        <v>443</v>
      </c>
      <c r="F212" t="s">
        <v>307</v>
      </c>
      <c r="G212" t="s">
        <v>308</v>
      </c>
      <c r="H212" t="s">
        <v>344</v>
      </c>
      <c r="I212" s="9">
        <v>5</v>
      </c>
      <c r="J212" t="s">
        <v>793</v>
      </c>
      <c r="K212" t="s">
        <v>665</v>
      </c>
      <c r="L212">
        <v>18</v>
      </c>
      <c r="M212">
        <v>38</v>
      </c>
      <c r="N212">
        <v>1810</v>
      </c>
      <c r="O212">
        <v>1090</v>
      </c>
      <c r="P212">
        <v>6</v>
      </c>
      <c r="Q212">
        <v>3</v>
      </c>
      <c r="R212">
        <v>6</v>
      </c>
      <c r="S212">
        <v>7</v>
      </c>
      <c r="T212">
        <v>6</v>
      </c>
      <c r="U212">
        <v>1</v>
      </c>
      <c r="V212">
        <v>7</v>
      </c>
      <c r="W212">
        <v>6</v>
      </c>
      <c r="Z212">
        <v>3</v>
      </c>
      <c r="AA212">
        <v>1</v>
      </c>
      <c r="AB212" t="s">
        <v>312</v>
      </c>
      <c r="AC212">
        <v>1.72</v>
      </c>
      <c r="AD212">
        <v>2</v>
      </c>
      <c r="AE212">
        <v>1.8</v>
      </c>
      <c r="AF212">
        <v>2</v>
      </c>
      <c r="AG212">
        <v>1.83</v>
      </c>
      <c r="AH212">
        <v>1.83</v>
      </c>
      <c r="AI212">
        <v>1.91</v>
      </c>
      <c r="AJ212">
        <v>2</v>
      </c>
      <c r="AK212">
        <v>1.8</v>
      </c>
      <c r="AL212">
        <v>2</v>
      </c>
      <c r="AM212">
        <v>1.91</v>
      </c>
      <c r="AN212">
        <v>2.12</v>
      </c>
      <c r="AO212">
        <v>1.8</v>
      </c>
      <c r="AP212">
        <v>1.97</v>
      </c>
      <c r="AQ212" t="str">
        <f t="shared" si="35"/>
        <v>Robredo</v>
      </c>
      <c r="AR212" t="str">
        <f t="shared" si="36"/>
        <v>Benneteau</v>
      </c>
      <c r="AS212" t="str">
        <f t="shared" si="37"/>
        <v>MelbourneRobredoBenneteau</v>
      </c>
      <c r="AT212" t="str">
        <f t="shared" si="38"/>
        <v>MelbourneBenneteauRobredo</v>
      </c>
      <c r="AU212">
        <f t="shared" si="39"/>
        <v>2</v>
      </c>
      <c r="AV212">
        <f t="shared" si="40"/>
        <v>8</v>
      </c>
      <c r="AW212">
        <f t="shared" si="41"/>
        <v>42</v>
      </c>
      <c r="AX212" t="b">
        <f t="shared" si="42"/>
        <v>1</v>
      </c>
      <c r="AY212" t="str">
        <f t="shared" si="43"/>
        <v>Robredo</v>
      </c>
      <c r="AZ212" t="b">
        <f t="shared" si="44"/>
        <v>1</v>
      </c>
      <c r="BA212" t="str">
        <f t="shared" si="45"/>
        <v>Melbourne2nd Round</v>
      </c>
    </row>
    <row r="213" spans="1:53" x14ac:dyDescent="0.25">
      <c r="A213">
        <v>6</v>
      </c>
      <c r="B213" t="s">
        <v>441</v>
      </c>
      <c r="C213" t="s">
        <v>442</v>
      </c>
      <c r="D213" s="1">
        <v>41654</v>
      </c>
      <c r="E213" s="10" t="s">
        <v>443</v>
      </c>
      <c r="F213" t="s">
        <v>307</v>
      </c>
      <c r="G213" t="s">
        <v>308</v>
      </c>
      <c r="H213" t="s">
        <v>344</v>
      </c>
      <c r="I213" s="9">
        <v>5</v>
      </c>
      <c r="J213" t="s">
        <v>797</v>
      </c>
      <c r="K213" t="s">
        <v>792</v>
      </c>
      <c r="L213">
        <v>2</v>
      </c>
      <c r="M213">
        <v>98</v>
      </c>
      <c r="N213">
        <v>12260</v>
      </c>
      <c r="O213">
        <v>579</v>
      </c>
      <c r="P213">
        <v>6</v>
      </c>
      <c r="Q213">
        <v>0</v>
      </c>
      <c r="R213">
        <v>6</v>
      </c>
      <c r="S213">
        <v>4</v>
      </c>
      <c r="T213">
        <v>6</v>
      </c>
      <c r="U213">
        <v>4</v>
      </c>
      <c r="Z213">
        <v>3</v>
      </c>
      <c r="AA213">
        <v>0</v>
      </c>
      <c r="AB213" t="s">
        <v>312</v>
      </c>
      <c r="AC213">
        <v>1.002</v>
      </c>
      <c r="AD213">
        <v>34</v>
      </c>
      <c r="AE213">
        <v>1.01</v>
      </c>
      <c r="AF213">
        <v>13</v>
      </c>
      <c r="AG213">
        <v>1</v>
      </c>
      <c r="AH213">
        <v>34</v>
      </c>
      <c r="AI213">
        <v>1.01</v>
      </c>
      <c r="AJ213">
        <v>51</v>
      </c>
      <c r="AK213">
        <v>1.01</v>
      </c>
      <c r="AL213">
        <v>21</v>
      </c>
      <c r="AM213">
        <v>1.01</v>
      </c>
      <c r="AN213">
        <v>51</v>
      </c>
      <c r="AO213">
        <v>1.01</v>
      </c>
      <c r="AP213">
        <v>23.19</v>
      </c>
      <c r="AQ213" t="str">
        <f t="shared" si="35"/>
        <v>Djokovic</v>
      </c>
      <c r="AR213" t="str">
        <f t="shared" si="36"/>
        <v>Mayer</v>
      </c>
      <c r="AS213" t="str">
        <f t="shared" si="37"/>
        <v>MelbourneDjokovicMayer</v>
      </c>
      <c r="AT213" t="str">
        <f t="shared" si="38"/>
        <v>MelbourneMayerDjokovic</v>
      </c>
      <c r="AU213">
        <f t="shared" si="39"/>
        <v>3</v>
      </c>
      <c r="AV213">
        <f t="shared" si="40"/>
        <v>10</v>
      </c>
      <c r="AW213">
        <f t="shared" si="41"/>
        <v>26</v>
      </c>
      <c r="AX213" t="b">
        <f t="shared" si="42"/>
        <v>0</v>
      </c>
      <c r="AY213" t="str">
        <f t="shared" si="43"/>
        <v>Djokovic</v>
      </c>
      <c r="AZ213" t="b">
        <f t="shared" si="44"/>
        <v>0</v>
      </c>
      <c r="BA213" t="str">
        <f t="shared" si="45"/>
        <v>Melbourne2nd Round</v>
      </c>
    </row>
    <row r="214" spans="1:53" x14ac:dyDescent="0.25">
      <c r="A214">
        <v>6</v>
      </c>
      <c r="B214" t="s">
        <v>441</v>
      </c>
      <c r="C214" t="s">
        <v>442</v>
      </c>
      <c r="D214" s="1">
        <v>41654</v>
      </c>
      <c r="E214" s="10" t="s">
        <v>443</v>
      </c>
      <c r="F214" t="s">
        <v>307</v>
      </c>
      <c r="G214" t="s">
        <v>308</v>
      </c>
      <c r="H214" t="s">
        <v>344</v>
      </c>
      <c r="I214" s="9">
        <v>5</v>
      </c>
      <c r="J214" t="s">
        <v>669</v>
      </c>
      <c r="K214" t="s">
        <v>671</v>
      </c>
      <c r="L214">
        <v>49</v>
      </c>
      <c r="M214">
        <v>26</v>
      </c>
      <c r="N214">
        <v>945</v>
      </c>
      <c r="O214">
        <v>1314</v>
      </c>
      <c r="P214">
        <v>7</v>
      </c>
      <c r="Q214">
        <v>6</v>
      </c>
      <c r="R214">
        <v>4</v>
      </c>
      <c r="S214">
        <v>6</v>
      </c>
      <c r="T214">
        <v>6</v>
      </c>
      <c r="U214">
        <v>1</v>
      </c>
      <c r="V214">
        <v>6</v>
      </c>
      <c r="W214">
        <v>4</v>
      </c>
      <c r="Z214">
        <v>3</v>
      </c>
      <c r="AA214">
        <v>1</v>
      </c>
      <c r="AB214" t="s">
        <v>312</v>
      </c>
      <c r="AC214">
        <v>2</v>
      </c>
      <c r="AD214">
        <v>1.72</v>
      </c>
      <c r="AE214">
        <v>2.0499999999999998</v>
      </c>
      <c r="AF214">
        <v>1.75</v>
      </c>
      <c r="AG214">
        <v>2</v>
      </c>
      <c r="AH214">
        <v>1.73</v>
      </c>
      <c r="AI214">
        <v>2.12</v>
      </c>
      <c r="AJ214">
        <v>1.81</v>
      </c>
      <c r="AK214">
        <v>2</v>
      </c>
      <c r="AL214">
        <v>1.8</v>
      </c>
      <c r="AM214">
        <v>2.1800000000000002</v>
      </c>
      <c r="AN214">
        <v>1.81</v>
      </c>
      <c r="AO214">
        <v>2.0499999999999998</v>
      </c>
      <c r="AP214">
        <v>1.74</v>
      </c>
      <c r="AQ214" t="str">
        <f t="shared" si="35"/>
        <v>Istomin</v>
      </c>
      <c r="AR214" t="str">
        <f t="shared" si="36"/>
        <v>Tursunov</v>
      </c>
      <c r="AS214" t="str">
        <f t="shared" si="37"/>
        <v>MelbourneIstominTursunov</v>
      </c>
      <c r="AT214" t="str">
        <f t="shared" si="38"/>
        <v>MelbourneTursunovIstomin</v>
      </c>
      <c r="AU214">
        <f t="shared" si="39"/>
        <v>2</v>
      </c>
      <c r="AV214">
        <f t="shared" si="40"/>
        <v>6</v>
      </c>
      <c r="AW214">
        <f t="shared" si="41"/>
        <v>40</v>
      </c>
      <c r="AX214" t="b">
        <f t="shared" si="42"/>
        <v>1</v>
      </c>
      <c r="AY214" t="str">
        <f t="shared" si="43"/>
        <v>Istomin</v>
      </c>
      <c r="AZ214" t="b">
        <f t="shared" si="44"/>
        <v>1</v>
      </c>
      <c r="BA214" t="str">
        <f t="shared" si="45"/>
        <v>Melbourne2nd Round</v>
      </c>
    </row>
    <row r="215" spans="1:53" x14ac:dyDescent="0.25">
      <c r="A215">
        <v>6</v>
      </c>
      <c r="B215" t="s">
        <v>441</v>
      </c>
      <c r="C215" t="s">
        <v>442</v>
      </c>
      <c r="D215" s="1">
        <v>41654</v>
      </c>
      <c r="E215" s="10" t="s">
        <v>443</v>
      </c>
      <c r="F215" t="s">
        <v>307</v>
      </c>
      <c r="G215" t="s">
        <v>308</v>
      </c>
      <c r="H215" t="s">
        <v>344</v>
      </c>
      <c r="I215" s="9">
        <v>5</v>
      </c>
      <c r="J215" t="s">
        <v>704</v>
      </c>
      <c r="K215" t="s">
        <v>716</v>
      </c>
      <c r="L215">
        <v>40</v>
      </c>
      <c r="M215">
        <v>58</v>
      </c>
      <c r="N215">
        <v>1038</v>
      </c>
      <c r="O215">
        <v>801</v>
      </c>
      <c r="P215">
        <v>7</v>
      </c>
      <c r="Q215">
        <v>6</v>
      </c>
      <c r="R215">
        <v>6</v>
      </c>
      <c r="S215">
        <v>4</v>
      </c>
      <c r="T215">
        <v>4</v>
      </c>
      <c r="U215">
        <v>6</v>
      </c>
      <c r="V215">
        <v>6</v>
      </c>
      <c r="W215">
        <v>1</v>
      </c>
      <c r="Z215">
        <v>3</v>
      </c>
      <c r="AA215">
        <v>1</v>
      </c>
      <c r="AB215" t="s">
        <v>312</v>
      </c>
      <c r="AC215">
        <v>2.1</v>
      </c>
      <c r="AD215">
        <v>1.66</v>
      </c>
      <c r="AE215">
        <v>2.2000000000000002</v>
      </c>
      <c r="AF215">
        <v>1.65</v>
      </c>
      <c r="AG215">
        <v>2</v>
      </c>
      <c r="AH215">
        <v>1.73</v>
      </c>
      <c r="AI215">
        <v>2.2000000000000002</v>
      </c>
      <c r="AJ215">
        <v>1.75</v>
      </c>
      <c r="AK215">
        <v>2.1</v>
      </c>
      <c r="AL215">
        <v>1.73</v>
      </c>
      <c r="AM215">
        <v>2.2999999999999998</v>
      </c>
      <c r="AN215">
        <v>1.75</v>
      </c>
      <c r="AO215">
        <v>2.12</v>
      </c>
      <c r="AP215">
        <v>1.7</v>
      </c>
      <c r="AQ215" t="str">
        <f t="shared" si="35"/>
        <v>Roger-Vasselin</v>
      </c>
      <c r="AR215" t="str">
        <f t="shared" si="36"/>
        <v>Garcia-Lopez</v>
      </c>
      <c r="AS215" t="str">
        <f t="shared" si="37"/>
        <v>MelbourneRoger-VasselinGarcia-Lopez</v>
      </c>
      <c r="AT215" t="str">
        <f t="shared" si="38"/>
        <v>MelbourneGarcia-LopezRoger-Vasselin</v>
      </c>
      <c r="AU215">
        <f t="shared" si="39"/>
        <v>2</v>
      </c>
      <c r="AV215">
        <f t="shared" si="40"/>
        <v>6</v>
      </c>
      <c r="AW215">
        <f t="shared" si="41"/>
        <v>40</v>
      </c>
      <c r="AX215" t="b">
        <f t="shared" si="42"/>
        <v>1</v>
      </c>
      <c r="AY215" t="str">
        <f t="shared" si="43"/>
        <v>Roger-Vasselin</v>
      </c>
      <c r="AZ215" t="b">
        <f t="shared" si="44"/>
        <v>1</v>
      </c>
      <c r="BA215" t="str">
        <f t="shared" si="45"/>
        <v>Melbourne2nd Round</v>
      </c>
    </row>
    <row r="216" spans="1:53" x14ac:dyDescent="0.25">
      <c r="A216">
        <v>6</v>
      </c>
      <c r="B216" t="s">
        <v>441</v>
      </c>
      <c r="C216" t="s">
        <v>442</v>
      </c>
      <c r="D216" s="1">
        <v>41654</v>
      </c>
      <c r="E216" s="10" t="s">
        <v>443</v>
      </c>
      <c r="F216" t="s">
        <v>307</v>
      </c>
      <c r="G216" t="s">
        <v>308</v>
      </c>
      <c r="H216" t="s">
        <v>344</v>
      </c>
      <c r="I216" s="9">
        <v>5</v>
      </c>
      <c r="J216" t="s">
        <v>670</v>
      </c>
      <c r="K216" t="s">
        <v>748</v>
      </c>
      <c r="L216">
        <v>51</v>
      </c>
      <c r="M216">
        <v>24</v>
      </c>
      <c r="N216">
        <v>915</v>
      </c>
      <c r="O216">
        <v>1418</v>
      </c>
      <c r="P216">
        <v>6</v>
      </c>
      <c r="Q216">
        <v>2</v>
      </c>
      <c r="R216">
        <v>6</v>
      </c>
      <c r="S216">
        <v>3</v>
      </c>
      <c r="T216">
        <v>6</v>
      </c>
      <c r="U216">
        <v>4</v>
      </c>
      <c r="Z216">
        <v>3</v>
      </c>
      <c r="AA216">
        <v>0</v>
      </c>
      <c r="AB216" t="s">
        <v>312</v>
      </c>
      <c r="AC216">
        <v>2.75</v>
      </c>
      <c r="AD216">
        <v>1.4</v>
      </c>
      <c r="AE216">
        <v>2.6</v>
      </c>
      <c r="AF216">
        <v>1.48</v>
      </c>
      <c r="AG216">
        <v>2.62</v>
      </c>
      <c r="AH216">
        <v>1.5</v>
      </c>
      <c r="AI216">
        <v>2.8</v>
      </c>
      <c r="AJ216">
        <v>1.5</v>
      </c>
      <c r="AK216">
        <v>2.63</v>
      </c>
      <c r="AL216">
        <v>1.5</v>
      </c>
      <c r="AM216">
        <v>2.88</v>
      </c>
      <c r="AN216">
        <v>1.53</v>
      </c>
      <c r="AO216">
        <v>2.63</v>
      </c>
      <c r="AP216">
        <v>1.47</v>
      </c>
      <c r="AQ216" t="str">
        <f t="shared" si="35"/>
        <v>Querrey</v>
      </c>
      <c r="AR216" t="str">
        <f t="shared" si="36"/>
        <v>Gulbis</v>
      </c>
      <c r="AS216" t="str">
        <f t="shared" si="37"/>
        <v>MelbourneQuerreyGulbis</v>
      </c>
      <c r="AT216" t="str">
        <f t="shared" si="38"/>
        <v>MelbourneGulbisQuerrey</v>
      </c>
      <c r="AU216">
        <f t="shared" si="39"/>
        <v>3</v>
      </c>
      <c r="AV216">
        <f t="shared" si="40"/>
        <v>9</v>
      </c>
      <c r="AW216">
        <f t="shared" si="41"/>
        <v>27</v>
      </c>
      <c r="AX216" t="b">
        <f t="shared" si="42"/>
        <v>0</v>
      </c>
      <c r="AY216" t="str">
        <f t="shared" si="43"/>
        <v>Querrey</v>
      </c>
      <c r="AZ216" t="b">
        <f t="shared" si="44"/>
        <v>0</v>
      </c>
      <c r="BA216" t="str">
        <f t="shared" si="45"/>
        <v>Melbourne2nd Round</v>
      </c>
    </row>
    <row r="217" spans="1:53" x14ac:dyDescent="0.25">
      <c r="A217">
        <v>6</v>
      </c>
      <c r="B217" t="s">
        <v>441</v>
      </c>
      <c r="C217" t="s">
        <v>442</v>
      </c>
      <c r="D217" s="1">
        <v>41654</v>
      </c>
      <c r="E217" s="10" t="s">
        <v>443</v>
      </c>
      <c r="F217" t="s">
        <v>307</v>
      </c>
      <c r="G217" t="s">
        <v>308</v>
      </c>
      <c r="H217" t="s">
        <v>344</v>
      </c>
      <c r="I217" s="9">
        <v>5</v>
      </c>
      <c r="J217" t="s">
        <v>768</v>
      </c>
      <c r="K217" t="s">
        <v>739</v>
      </c>
      <c r="L217">
        <v>21</v>
      </c>
      <c r="M217">
        <v>136</v>
      </c>
      <c r="N217">
        <v>1580</v>
      </c>
      <c r="O217">
        <v>422</v>
      </c>
      <c r="P217">
        <v>6</v>
      </c>
      <c r="Q217">
        <v>4</v>
      </c>
      <c r="R217">
        <v>6</v>
      </c>
      <c r="S217">
        <v>3</v>
      </c>
      <c r="T217">
        <v>6</v>
      </c>
      <c r="U217">
        <v>4</v>
      </c>
      <c r="Z217">
        <v>3</v>
      </c>
      <c r="AA217">
        <v>0</v>
      </c>
      <c r="AB217" t="s">
        <v>312</v>
      </c>
      <c r="AC217">
        <v>1.44</v>
      </c>
      <c r="AD217">
        <v>2.62</v>
      </c>
      <c r="AE217">
        <v>1.5</v>
      </c>
      <c r="AF217">
        <v>2.5</v>
      </c>
      <c r="AG217">
        <v>1.44</v>
      </c>
      <c r="AH217">
        <v>2.62</v>
      </c>
      <c r="AI217">
        <v>1.45</v>
      </c>
      <c r="AJ217">
        <v>2.99</v>
      </c>
      <c r="AK217">
        <v>1.5</v>
      </c>
      <c r="AL217">
        <v>2.63</v>
      </c>
      <c r="AM217">
        <v>1.55</v>
      </c>
      <c r="AN217">
        <v>2.99</v>
      </c>
      <c r="AO217">
        <v>1.47</v>
      </c>
      <c r="AP217">
        <v>2.65</v>
      </c>
      <c r="AQ217" t="str">
        <f t="shared" si="35"/>
        <v>Anderson</v>
      </c>
      <c r="AR217" t="str">
        <f t="shared" si="36"/>
        <v>Thiem</v>
      </c>
      <c r="AS217" t="str">
        <f t="shared" si="37"/>
        <v>MelbourneAndersonThiem</v>
      </c>
      <c r="AT217" t="str">
        <f t="shared" si="38"/>
        <v>MelbourneThiemAnderson</v>
      </c>
      <c r="AU217">
        <f t="shared" si="39"/>
        <v>3</v>
      </c>
      <c r="AV217">
        <f t="shared" si="40"/>
        <v>7</v>
      </c>
      <c r="AW217">
        <f t="shared" si="41"/>
        <v>29</v>
      </c>
      <c r="AX217" t="b">
        <f t="shared" si="42"/>
        <v>0</v>
      </c>
      <c r="AY217" t="str">
        <f t="shared" si="43"/>
        <v>Anderson</v>
      </c>
      <c r="AZ217" t="b">
        <f t="shared" si="44"/>
        <v>0</v>
      </c>
      <c r="BA217" t="str">
        <f t="shared" si="45"/>
        <v>Melbourne2nd Round</v>
      </c>
    </row>
    <row r="218" spans="1:53" x14ac:dyDescent="0.25">
      <c r="A218">
        <v>6</v>
      </c>
      <c r="B218" t="s">
        <v>441</v>
      </c>
      <c r="C218" t="s">
        <v>442</v>
      </c>
      <c r="D218" s="1">
        <v>41654</v>
      </c>
      <c r="E218" s="10" t="s">
        <v>443</v>
      </c>
      <c r="F218" t="s">
        <v>307</v>
      </c>
      <c r="G218" t="s">
        <v>308</v>
      </c>
      <c r="H218" t="s">
        <v>344</v>
      </c>
      <c r="I218" s="9">
        <v>5</v>
      </c>
      <c r="J218" t="s">
        <v>720</v>
      </c>
      <c r="K218" t="s">
        <v>666</v>
      </c>
      <c r="L218">
        <v>16</v>
      </c>
      <c r="M218">
        <v>39</v>
      </c>
      <c r="N218">
        <v>1930</v>
      </c>
      <c r="O218">
        <v>1090</v>
      </c>
      <c r="P218">
        <v>7</v>
      </c>
      <c r="Q218">
        <v>5</v>
      </c>
      <c r="R218">
        <v>6</v>
      </c>
      <c r="S218">
        <v>4</v>
      </c>
      <c r="T218">
        <v>3</v>
      </c>
      <c r="U218">
        <v>6</v>
      </c>
      <c r="V218">
        <v>6</v>
      </c>
      <c r="W218">
        <v>2</v>
      </c>
      <c r="Z218">
        <v>3</v>
      </c>
      <c r="AA218">
        <v>1</v>
      </c>
      <c r="AB218" t="s">
        <v>312</v>
      </c>
      <c r="AC218">
        <v>1.72</v>
      </c>
      <c r="AD218">
        <v>2</v>
      </c>
      <c r="AE218">
        <v>1.7</v>
      </c>
      <c r="AF218">
        <v>2.1</v>
      </c>
      <c r="AG218">
        <v>1.73</v>
      </c>
      <c r="AH218">
        <v>2</v>
      </c>
      <c r="AI218">
        <v>1.92</v>
      </c>
      <c r="AJ218">
        <v>1.99</v>
      </c>
      <c r="AK218">
        <v>1.8</v>
      </c>
      <c r="AL218">
        <v>2</v>
      </c>
      <c r="AM218">
        <v>1.92</v>
      </c>
      <c r="AN218">
        <v>2.15</v>
      </c>
      <c r="AO218">
        <v>1.77</v>
      </c>
      <c r="AP218">
        <v>2.0099999999999998</v>
      </c>
      <c r="AQ218" t="str">
        <f t="shared" si="35"/>
        <v>Fognini</v>
      </c>
      <c r="AR218" t="str">
        <f t="shared" si="36"/>
        <v>Nieminen</v>
      </c>
      <c r="AS218" t="str">
        <f t="shared" si="37"/>
        <v>MelbourneFogniniNieminen</v>
      </c>
      <c r="AT218" t="str">
        <f t="shared" si="38"/>
        <v>MelbourneNieminenFognini</v>
      </c>
      <c r="AU218">
        <f t="shared" si="39"/>
        <v>2</v>
      </c>
      <c r="AV218">
        <f t="shared" si="40"/>
        <v>5</v>
      </c>
      <c r="AW218">
        <f t="shared" si="41"/>
        <v>39</v>
      </c>
      <c r="AX218" t="b">
        <f t="shared" si="42"/>
        <v>0</v>
      </c>
      <c r="AY218" t="str">
        <f t="shared" si="43"/>
        <v>Fognini</v>
      </c>
      <c r="AZ218" t="b">
        <f t="shared" si="44"/>
        <v>1</v>
      </c>
      <c r="BA218" t="str">
        <f t="shared" si="45"/>
        <v>Melbourne2nd Round</v>
      </c>
    </row>
    <row r="219" spans="1:53" x14ac:dyDescent="0.25">
      <c r="A219">
        <v>6</v>
      </c>
      <c r="B219" t="s">
        <v>441</v>
      </c>
      <c r="C219" t="s">
        <v>442</v>
      </c>
      <c r="D219" s="1">
        <v>41654</v>
      </c>
      <c r="E219" s="10" t="s">
        <v>443</v>
      </c>
      <c r="F219" t="s">
        <v>307</v>
      </c>
      <c r="G219" t="s">
        <v>308</v>
      </c>
      <c r="H219" t="s">
        <v>344</v>
      </c>
      <c r="I219" s="9">
        <v>5</v>
      </c>
      <c r="J219" t="s">
        <v>719</v>
      </c>
      <c r="K219" t="s">
        <v>780</v>
      </c>
      <c r="L219">
        <v>8</v>
      </c>
      <c r="M219">
        <v>87</v>
      </c>
      <c r="N219">
        <v>3890</v>
      </c>
      <c r="O219">
        <v>612</v>
      </c>
      <c r="P219">
        <v>6</v>
      </c>
      <c r="Q219">
        <v>3</v>
      </c>
      <c r="R219">
        <v>6</v>
      </c>
      <c r="S219">
        <v>3</v>
      </c>
      <c r="T219">
        <v>6</v>
      </c>
      <c r="U219">
        <v>7</v>
      </c>
      <c r="V219">
        <v>6</v>
      </c>
      <c r="W219">
        <v>4</v>
      </c>
      <c r="Z219">
        <v>3</v>
      </c>
      <c r="AA219">
        <v>1</v>
      </c>
      <c r="AB219" t="s">
        <v>312</v>
      </c>
      <c r="AC219">
        <v>1.07</v>
      </c>
      <c r="AD219">
        <v>9</v>
      </c>
      <c r="AE219">
        <v>1.07</v>
      </c>
      <c r="AF219">
        <v>8</v>
      </c>
      <c r="AG219">
        <v>1.08</v>
      </c>
      <c r="AH219">
        <v>8</v>
      </c>
      <c r="AI219">
        <v>1.0900000000000001</v>
      </c>
      <c r="AJ219">
        <v>9.16</v>
      </c>
      <c r="AK219">
        <v>1.06</v>
      </c>
      <c r="AL219">
        <v>8.5</v>
      </c>
      <c r="AM219">
        <v>1.1200000000000001</v>
      </c>
      <c r="AN219">
        <v>9.5</v>
      </c>
      <c r="AO219">
        <v>1.07</v>
      </c>
      <c r="AP219">
        <v>8.02</v>
      </c>
      <c r="AQ219" t="str">
        <f t="shared" si="35"/>
        <v>Wawrinka</v>
      </c>
      <c r="AR219" t="str">
        <f t="shared" si="36"/>
        <v>Falla</v>
      </c>
      <c r="AS219" t="str">
        <f t="shared" si="37"/>
        <v>MelbourneWawrinkaFalla</v>
      </c>
      <c r="AT219" t="str">
        <f t="shared" si="38"/>
        <v>MelbourneFallaWawrinka</v>
      </c>
      <c r="AU219">
        <f t="shared" si="39"/>
        <v>2</v>
      </c>
      <c r="AV219">
        <f t="shared" si="40"/>
        <v>7</v>
      </c>
      <c r="AW219">
        <f t="shared" si="41"/>
        <v>41</v>
      </c>
      <c r="AX219" t="b">
        <f t="shared" si="42"/>
        <v>1</v>
      </c>
      <c r="AY219" t="str">
        <f t="shared" si="43"/>
        <v>Wawrinka</v>
      </c>
      <c r="AZ219" t="b">
        <f t="shared" si="44"/>
        <v>1</v>
      </c>
      <c r="BA219" t="str">
        <f t="shared" si="45"/>
        <v>Melbourne2nd Round</v>
      </c>
    </row>
    <row r="220" spans="1:53" x14ac:dyDescent="0.25">
      <c r="A220">
        <v>6</v>
      </c>
      <c r="B220" t="s">
        <v>441</v>
      </c>
      <c r="C220" t="s">
        <v>442</v>
      </c>
      <c r="D220" s="1">
        <v>41654</v>
      </c>
      <c r="E220" s="10" t="s">
        <v>443</v>
      </c>
      <c r="F220" t="s">
        <v>307</v>
      </c>
      <c r="G220" t="s">
        <v>308</v>
      </c>
      <c r="H220" t="s">
        <v>344</v>
      </c>
      <c r="I220" s="9">
        <v>5</v>
      </c>
      <c r="J220" t="s">
        <v>700</v>
      </c>
      <c r="K220" t="s">
        <v>676</v>
      </c>
      <c r="L220">
        <v>30</v>
      </c>
      <c r="M220">
        <v>67</v>
      </c>
      <c r="N220">
        <v>1289</v>
      </c>
      <c r="O220">
        <v>711</v>
      </c>
      <c r="P220">
        <v>3</v>
      </c>
      <c r="Q220">
        <v>6</v>
      </c>
      <c r="R220">
        <v>7</v>
      </c>
      <c r="S220">
        <v>6</v>
      </c>
      <c r="T220">
        <v>7</v>
      </c>
      <c r="U220">
        <v>6</v>
      </c>
      <c r="V220">
        <v>6</v>
      </c>
      <c r="W220">
        <v>1</v>
      </c>
      <c r="Z220">
        <v>3</v>
      </c>
      <c r="AA220">
        <v>1</v>
      </c>
      <c r="AB220" t="s">
        <v>312</v>
      </c>
      <c r="AC220">
        <v>1.4</v>
      </c>
      <c r="AD220">
        <v>2.75</v>
      </c>
      <c r="AE220">
        <v>1.42</v>
      </c>
      <c r="AF220">
        <v>2.8</v>
      </c>
      <c r="AG220">
        <v>1.4</v>
      </c>
      <c r="AH220">
        <v>3</v>
      </c>
      <c r="AI220">
        <v>1.46</v>
      </c>
      <c r="AJ220">
        <v>2.95</v>
      </c>
      <c r="AK220">
        <v>1.4</v>
      </c>
      <c r="AL220">
        <v>2.88</v>
      </c>
      <c r="AM220">
        <v>1.48</v>
      </c>
      <c r="AN220">
        <v>3.2</v>
      </c>
      <c r="AO220">
        <v>1.41</v>
      </c>
      <c r="AP220">
        <v>2.82</v>
      </c>
      <c r="AQ220" t="str">
        <f t="shared" si="35"/>
        <v>Pospisil</v>
      </c>
      <c r="AR220" t="str">
        <f t="shared" si="36"/>
        <v>Ebden</v>
      </c>
      <c r="AS220" t="str">
        <f t="shared" si="37"/>
        <v>MelbournePospisilEbden</v>
      </c>
      <c r="AT220" t="str">
        <f t="shared" si="38"/>
        <v>MelbourneEbdenPospisil</v>
      </c>
      <c r="AU220">
        <f t="shared" si="39"/>
        <v>2</v>
      </c>
      <c r="AV220">
        <f t="shared" si="40"/>
        <v>4</v>
      </c>
      <c r="AW220">
        <f t="shared" si="41"/>
        <v>42</v>
      </c>
      <c r="AX220" t="b">
        <f t="shared" si="42"/>
        <v>1</v>
      </c>
      <c r="AY220" t="str">
        <f t="shared" si="43"/>
        <v>Ebden</v>
      </c>
      <c r="AZ220" t="b">
        <f t="shared" si="44"/>
        <v>1</v>
      </c>
      <c r="BA220" t="str">
        <f t="shared" si="45"/>
        <v>Melbourne2nd Round</v>
      </c>
    </row>
    <row r="221" spans="1:53" x14ac:dyDescent="0.25">
      <c r="A221">
        <v>6</v>
      </c>
      <c r="B221" t="s">
        <v>441</v>
      </c>
      <c r="C221" t="s">
        <v>442</v>
      </c>
      <c r="D221" s="1">
        <v>41655</v>
      </c>
      <c r="E221" s="10" t="s">
        <v>443</v>
      </c>
      <c r="F221" t="s">
        <v>307</v>
      </c>
      <c r="G221" t="s">
        <v>308</v>
      </c>
      <c r="H221" t="s">
        <v>344</v>
      </c>
      <c r="I221" s="9">
        <v>5</v>
      </c>
      <c r="J221" t="s">
        <v>688</v>
      </c>
      <c r="K221" t="s">
        <v>798</v>
      </c>
      <c r="L221">
        <v>17</v>
      </c>
      <c r="M221">
        <v>117</v>
      </c>
      <c r="N221">
        <v>1915</v>
      </c>
      <c r="O221">
        <v>483</v>
      </c>
      <c r="P221">
        <v>6</v>
      </c>
      <c r="Q221">
        <v>1</v>
      </c>
      <c r="R221">
        <v>6</v>
      </c>
      <c r="S221">
        <v>1</v>
      </c>
      <c r="T221">
        <v>7</v>
      </c>
      <c r="U221">
        <v>6</v>
      </c>
      <c r="Z221">
        <v>3</v>
      </c>
      <c r="AA221">
        <v>0</v>
      </c>
      <c r="AB221" t="s">
        <v>312</v>
      </c>
      <c r="AC221">
        <v>1.07</v>
      </c>
      <c r="AD221">
        <v>9</v>
      </c>
      <c r="AE221">
        <v>1.07</v>
      </c>
      <c r="AF221">
        <v>8</v>
      </c>
      <c r="AG221">
        <v>1.08</v>
      </c>
      <c r="AH221">
        <v>7</v>
      </c>
      <c r="AI221">
        <v>1.0900000000000001</v>
      </c>
      <c r="AJ221">
        <v>8.9499999999999993</v>
      </c>
      <c r="AK221">
        <v>1.07</v>
      </c>
      <c r="AL221">
        <v>8</v>
      </c>
      <c r="AM221">
        <v>1.1000000000000001</v>
      </c>
      <c r="AN221">
        <v>12</v>
      </c>
      <c r="AO221">
        <v>1.07</v>
      </c>
      <c r="AP221">
        <v>8.31</v>
      </c>
      <c r="AQ221" t="str">
        <f t="shared" si="35"/>
        <v>Nishikori</v>
      </c>
      <c r="AR221" t="str">
        <f t="shared" si="36"/>
        <v>Lajovic</v>
      </c>
      <c r="AS221" t="str">
        <f t="shared" si="37"/>
        <v>MelbourneNishikoriLajovic</v>
      </c>
      <c r="AT221" t="str">
        <f t="shared" si="38"/>
        <v>MelbourneLajovicNishikori</v>
      </c>
      <c r="AU221">
        <f t="shared" si="39"/>
        <v>3</v>
      </c>
      <c r="AV221">
        <f t="shared" si="40"/>
        <v>11</v>
      </c>
      <c r="AW221">
        <f t="shared" si="41"/>
        <v>27</v>
      </c>
      <c r="AX221" t="b">
        <f t="shared" si="42"/>
        <v>1</v>
      </c>
      <c r="AY221" t="str">
        <f t="shared" si="43"/>
        <v>Nishikori</v>
      </c>
      <c r="AZ221" t="b">
        <f t="shared" si="44"/>
        <v>0</v>
      </c>
      <c r="BA221" t="str">
        <f t="shared" si="45"/>
        <v>Melbourne2nd Round</v>
      </c>
    </row>
    <row r="222" spans="1:53" x14ac:dyDescent="0.25">
      <c r="A222">
        <v>6</v>
      </c>
      <c r="B222" t="s">
        <v>441</v>
      </c>
      <c r="C222" t="s">
        <v>442</v>
      </c>
      <c r="D222" s="1">
        <v>41655</v>
      </c>
      <c r="E222" s="10" t="s">
        <v>443</v>
      </c>
      <c r="F222" t="s">
        <v>307</v>
      </c>
      <c r="G222" t="s">
        <v>308</v>
      </c>
      <c r="H222" t="s">
        <v>344</v>
      </c>
      <c r="I222" s="9">
        <v>5</v>
      </c>
      <c r="J222" t="s">
        <v>760</v>
      </c>
      <c r="K222" t="s">
        <v>776</v>
      </c>
      <c r="L222">
        <v>91</v>
      </c>
      <c r="M222">
        <v>25</v>
      </c>
      <c r="N222">
        <v>595</v>
      </c>
      <c r="O222">
        <v>1360</v>
      </c>
      <c r="P222">
        <v>6</v>
      </c>
      <c r="Q222">
        <v>4</v>
      </c>
      <c r="R222">
        <v>2</v>
      </c>
      <c r="S222">
        <v>6</v>
      </c>
      <c r="T222">
        <v>6</v>
      </c>
      <c r="U222">
        <v>3</v>
      </c>
      <c r="V222">
        <v>4</v>
      </c>
      <c r="W222">
        <v>6</v>
      </c>
      <c r="X222">
        <v>7</v>
      </c>
      <c r="Y222">
        <v>5</v>
      </c>
      <c r="Z222">
        <v>3</v>
      </c>
      <c r="AA222">
        <v>2</v>
      </c>
      <c r="AB222" t="s">
        <v>312</v>
      </c>
      <c r="AC222">
        <v>2.62</v>
      </c>
      <c r="AD222">
        <v>1.44</v>
      </c>
      <c r="AE222">
        <v>2.6</v>
      </c>
      <c r="AF222">
        <v>1.48</v>
      </c>
      <c r="AG222">
        <v>2.75</v>
      </c>
      <c r="AH222">
        <v>1.4</v>
      </c>
      <c r="AI222">
        <v>3.14</v>
      </c>
      <c r="AJ222">
        <v>1.42</v>
      </c>
      <c r="AK222">
        <v>2.75</v>
      </c>
      <c r="AL222">
        <v>1.44</v>
      </c>
      <c r="AM222">
        <v>2.95</v>
      </c>
      <c r="AN222">
        <v>1.53</v>
      </c>
      <c r="AO222">
        <v>2.67</v>
      </c>
      <c r="AP222">
        <v>1.46</v>
      </c>
      <c r="AQ222" t="str">
        <f t="shared" si="35"/>
        <v>Young</v>
      </c>
      <c r="AR222" t="str">
        <f t="shared" si="36"/>
        <v>Seppi</v>
      </c>
      <c r="AS222" t="str">
        <f t="shared" si="37"/>
        <v>MelbourneYoungSeppi</v>
      </c>
      <c r="AT222" t="str">
        <f t="shared" si="38"/>
        <v>MelbourneSeppiYoung</v>
      </c>
      <c r="AU222">
        <f t="shared" si="39"/>
        <v>1</v>
      </c>
      <c r="AV222">
        <f t="shared" si="40"/>
        <v>1</v>
      </c>
      <c r="AW222">
        <f t="shared" si="41"/>
        <v>49</v>
      </c>
      <c r="AX222" t="b">
        <f t="shared" si="42"/>
        <v>0</v>
      </c>
      <c r="AY222" t="str">
        <f t="shared" si="43"/>
        <v>Young</v>
      </c>
      <c r="AZ222" t="b">
        <f t="shared" si="44"/>
        <v>1</v>
      </c>
      <c r="BA222" t="str">
        <f t="shared" si="45"/>
        <v>Melbourne2nd Round</v>
      </c>
    </row>
    <row r="223" spans="1:53" x14ac:dyDescent="0.25">
      <c r="A223">
        <v>6</v>
      </c>
      <c r="B223" t="s">
        <v>441</v>
      </c>
      <c r="C223" t="s">
        <v>442</v>
      </c>
      <c r="D223" s="1">
        <v>41655</v>
      </c>
      <c r="E223" s="10" t="s">
        <v>443</v>
      </c>
      <c r="F223" t="s">
        <v>307</v>
      </c>
      <c r="G223" t="s">
        <v>308</v>
      </c>
      <c r="H223" t="s">
        <v>344</v>
      </c>
      <c r="I223" s="9">
        <v>5</v>
      </c>
      <c r="J223" t="s">
        <v>803</v>
      </c>
      <c r="K223" t="s">
        <v>805</v>
      </c>
      <c r="L223">
        <v>106</v>
      </c>
      <c r="M223">
        <v>185</v>
      </c>
      <c r="N223">
        <v>518</v>
      </c>
      <c r="O223">
        <v>276</v>
      </c>
      <c r="P223">
        <v>6</v>
      </c>
      <c r="Q223">
        <v>4</v>
      </c>
      <c r="R223">
        <v>6</v>
      </c>
      <c r="S223">
        <v>3</v>
      </c>
      <c r="T223">
        <v>5</v>
      </c>
      <c r="U223">
        <v>7</v>
      </c>
      <c r="V223">
        <v>7</v>
      </c>
      <c r="W223">
        <v>6</v>
      </c>
      <c r="Z223">
        <v>3</v>
      </c>
      <c r="AA223">
        <v>1</v>
      </c>
      <c r="AB223" t="s">
        <v>312</v>
      </c>
      <c r="AC223">
        <v>1.57</v>
      </c>
      <c r="AD223">
        <v>2.25</v>
      </c>
      <c r="AE223">
        <v>1.62</v>
      </c>
      <c r="AF223">
        <v>2.25</v>
      </c>
      <c r="AG223">
        <v>1.57</v>
      </c>
      <c r="AH223">
        <v>2.25</v>
      </c>
      <c r="AI223">
        <v>1.69</v>
      </c>
      <c r="AJ223">
        <v>2.31</v>
      </c>
      <c r="AK223">
        <v>1.62</v>
      </c>
      <c r="AL223">
        <v>2.25</v>
      </c>
      <c r="AM223">
        <v>1.69</v>
      </c>
      <c r="AN223">
        <v>2.4500000000000002</v>
      </c>
      <c r="AO223">
        <v>1.6</v>
      </c>
      <c r="AP223">
        <v>2.2999999999999998</v>
      </c>
      <c r="AQ223" t="str">
        <f t="shared" si="35"/>
        <v>Klizan</v>
      </c>
      <c r="AR223" t="str">
        <f t="shared" si="36"/>
        <v>Rola</v>
      </c>
      <c r="AS223" t="str">
        <f t="shared" si="37"/>
        <v>MelbourneKlizanRola</v>
      </c>
      <c r="AT223" t="str">
        <f t="shared" si="38"/>
        <v>MelbourneRolaKlizan</v>
      </c>
      <c r="AU223">
        <f t="shared" si="39"/>
        <v>2</v>
      </c>
      <c r="AV223">
        <f t="shared" si="40"/>
        <v>4</v>
      </c>
      <c r="AW223">
        <f t="shared" si="41"/>
        <v>44</v>
      </c>
      <c r="AX223" t="b">
        <f t="shared" si="42"/>
        <v>1</v>
      </c>
      <c r="AY223" t="str">
        <f t="shared" si="43"/>
        <v>Klizan</v>
      </c>
      <c r="AZ223" t="b">
        <f t="shared" si="44"/>
        <v>1</v>
      </c>
      <c r="BA223" t="str">
        <f t="shared" si="45"/>
        <v>Melbourne2nd Round</v>
      </c>
    </row>
    <row r="224" spans="1:53" x14ac:dyDescent="0.25">
      <c r="A224">
        <v>6</v>
      </c>
      <c r="B224" t="s">
        <v>441</v>
      </c>
      <c r="C224" t="s">
        <v>442</v>
      </c>
      <c r="D224" s="1">
        <v>41655</v>
      </c>
      <c r="E224" s="10" t="s">
        <v>443</v>
      </c>
      <c r="F224" t="s">
        <v>307</v>
      </c>
      <c r="G224" t="s">
        <v>308</v>
      </c>
      <c r="H224" t="s">
        <v>344</v>
      </c>
      <c r="I224" s="9">
        <v>5</v>
      </c>
      <c r="J224" t="s">
        <v>804</v>
      </c>
      <c r="K224" t="s">
        <v>807</v>
      </c>
      <c r="L224">
        <v>10</v>
      </c>
      <c r="M224">
        <v>129</v>
      </c>
      <c r="N224">
        <v>3065</v>
      </c>
      <c r="O224">
        <v>430</v>
      </c>
      <c r="P224">
        <v>7</v>
      </c>
      <c r="Q224">
        <v>6</v>
      </c>
      <c r="R224">
        <v>6</v>
      </c>
      <c r="S224">
        <v>4</v>
      </c>
      <c r="T224">
        <v>6</v>
      </c>
      <c r="U224">
        <v>4</v>
      </c>
      <c r="Z224">
        <v>3</v>
      </c>
      <c r="AA224">
        <v>0</v>
      </c>
      <c r="AB224" t="s">
        <v>312</v>
      </c>
      <c r="AC224">
        <v>1.06</v>
      </c>
      <c r="AD224">
        <v>10</v>
      </c>
      <c r="AE224">
        <v>1.08</v>
      </c>
      <c r="AF224">
        <v>7.5</v>
      </c>
      <c r="AG224">
        <v>1.07</v>
      </c>
      <c r="AH224">
        <v>8.5</v>
      </c>
      <c r="AI224">
        <v>1.08</v>
      </c>
      <c r="AJ224">
        <v>9.65</v>
      </c>
      <c r="AK224">
        <v>1.07</v>
      </c>
      <c r="AL224">
        <v>8</v>
      </c>
      <c r="AM224">
        <v>1.1000000000000001</v>
      </c>
      <c r="AN224">
        <v>11.5</v>
      </c>
      <c r="AO224">
        <v>1.07</v>
      </c>
      <c r="AP224">
        <v>8.61</v>
      </c>
      <c r="AQ224" t="str">
        <f t="shared" si="35"/>
        <v>Tsonga</v>
      </c>
      <c r="AR224" t="str">
        <f t="shared" si="36"/>
        <v>Bellucci</v>
      </c>
      <c r="AS224" t="str">
        <f t="shared" si="37"/>
        <v>MelbourneTsongaBellucci</v>
      </c>
      <c r="AT224" t="str">
        <f t="shared" si="38"/>
        <v>MelbourneBellucciTsonga</v>
      </c>
      <c r="AU224">
        <f t="shared" si="39"/>
        <v>3</v>
      </c>
      <c r="AV224">
        <f t="shared" si="40"/>
        <v>5</v>
      </c>
      <c r="AW224">
        <f t="shared" si="41"/>
        <v>33</v>
      </c>
      <c r="AX224" t="b">
        <f t="shared" si="42"/>
        <v>1</v>
      </c>
      <c r="AY224" t="str">
        <f t="shared" si="43"/>
        <v>Tsonga</v>
      </c>
      <c r="AZ224" t="b">
        <f t="shared" si="44"/>
        <v>0</v>
      </c>
      <c r="BA224" t="str">
        <f t="shared" si="45"/>
        <v>Melbourne2nd Round</v>
      </c>
    </row>
    <row r="225" spans="1:53" x14ac:dyDescent="0.25">
      <c r="A225">
        <v>6</v>
      </c>
      <c r="B225" t="s">
        <v>441</v>
      </c>
      <c r="C225" t="s">
        <v>442</v>
      </c>
      <c r="D225" s="1">
        <v>41655</v>
      </c>
      <c r="E225" s="10" t="s">
        <v>443</v>
      </c>
      <c r="F225" t="s">
        <v>307</v>
      </c>
      <c r="G225" t="s">
        <v>308</v>
      </c>
      <c r="H225" t="s">
        <v>344</v>
      </c>
      <c r="I225" s="9">
        <v>5</v>
      </c>
      <c r="J225" t="s">
        <v>802</v>
      </c>
      <c r="K225" t="s">
        <v>747</v>
      </c>
      <c r="L225">
        <v>119</v>
      </c>
      <c r="M225">
        <v>64</v>
      </c>
      <c r="N225">
        <v>479</v>
      </c>
      <c r="O225">
        <v>730</v>
      </c>
      <c r="P225">
        <v>7</v>
      </c>
      <c r="Q225">
        <v>6</v>
      </c>
      <c r="R225">
        <v>6</v>
      </c>
      <c r="S225">
        <v>1</v>
      </c>
      <c r="T225">
        <v>6</v>
      </c>
      <c r="U225">
        <v>7</v>
      </c>
      <c r="V225">
        <v>6</v>
      </c>
      <c r="W225">
        <v>1</v>
      </c>
      <c r="Z225">
        <v>3</v>
      </c>
      <c r="AA225">
        <v>1</v>
      </c>
      <c r="AB225" t="s">
        <v>312</v>
      </c>
      <c r="AC225">
        <v>2.5</v>
      </c>
      <c r="AD225">
        <v>1.5</v>
      </c>
      <c r="AE225">
        <v>2.6</v>
      </c>
      <c r="AF225">
        <v>1.48</v>
      </c>
      <c r="AG225">
        <v>2.38</v>
      </c>
      <c r="AH225">
        <v>1.53</v>
      </c>
      <c r="AI225">
        <v>2.64</v>
      </c>
      <c r="AJ225">
        <v>1.55</v>
      </c>
      <c r="AK225">
        <v>2.63</v>
      </c>
      <c r="AL225">
        <v>1.5</v>
      </c>
      <c r="AM225">
        <v>2.88</v>
      </c>
      <c r="AN225">
        <v>1.55</v>
      </c>
      <c r="AO225">
        <v>2.56</v>
      </c>
      <c r="AP225">
        <v>1.49</v>
      </c>
      <c r="AQ225" t="str">
        <f t="shared" si="35"/>
        <v>Robert</v>
      </c>
      <c r="AR225" t="str">
        <f t="shared" si="36"/>
        <v>Przysiezny</v>
      </c>
      <c r="AS225" t="str">
        <f t="shared" si="37"/>
        <v>MelbourneRobertPrzysiezny</v>
      </c>
      <c r="AT225" t="str">
        <f t="shared" si="38"/>
        <v>MelbournePrzysieznyRobert</v>
      </c>
      <c r="AU225">
        <f t="shared" si="39"/>
        <v>2</v>
      </c>
      <c r="AV225">
        <f t="shared" si="40"/>
        <v>10</v>
      </c>
      <c r="AW225">
        <f t="shared" si="41"/>
        <v>40</v>
      </c>
      <c r="AX225" t="b">
        <f t="shared" si="42"/>
        <v>1</v>
      </c>
      <c r="AY225" t="str">
        <f t="shared" si="43"/>
        <v>Robert</v>
      </c>
      <c r="AZ225" t="b">
        <f t="shared" si="44"/>
        <v>1</v>
      </c>
      <c r="BA225" t="str">
        <f t="shared" si="45"/>
        <v>Melbourne2nd Round</v>
      </c>
    </row>
    <row r="226" spans="1:53" x14ac:dyDescent="0.25">
      <c r="A226">
        <v>6</v>
      </c>
      <c r="B226" t="s">
        <v>441</v>
      </c>
      <c r="C226" t="s">
        <v>442</v>
      </c>
      <c r="D226" s="1">
        <v>41655</v>
      </c>
      <c r="E226" s="10" t="s">
        <v>443</v>
      </c>
      <c r="F226" t="s">
        <v>307</v>
      </c>
      <c r="G226" t="s">
        <v>308</v>
      </c>
      <c r="H226" t="s">
        <v>344</v>
      </c>
      <c r="I226" s="9">
        <v>5</v>
      </c>
      <c r="J226" t="s">
        <v>689</v>
      </c>
      <c r="K226" t="s">
        <v>774</v>
      </c>
      <c r="L226">
        <v>6</v>
      </c>
      <c r="M226">
        <v>99</v>
      </c>
      <c r="N226">
        <v>4355</v>
      </c>
      <c r="O226">
        <v>559</v>
      </c>
      <c r="P226">
        <v>6</v>
      </c>
      <c r="Q226">
        <v>2</v>
      </c>
      <c r="R226">
        <v>6</v>
      </c>
      <c r="S226">
        <v>1</v>
      </c>
      <c r="T226">
        <v>7</v>
      </c>
      <c r="U226">
        <v>6</v>
      </c>
      <c r="Z226">
        <v>3</v>
      </c>
      <c r="AA226">
        <v>0</v>
      </c>
      <c r="AB226" t="s">
        <v>312</v>
      </c>
      <c r="AC226">
        <v>1.02</v>
      </c>
      <c r="AD226">
        <v>19</v>
      </c>
      <c r="AE226">
        <v>1.02</v>
      </c>
      <c r="AF226">
        <v>12</v>
      </c>
      <c r="AG226">
        <v>1.02</v>
      </c>
      <c r="AH226">
        <v>15</v>
      </c>
      <c r="AI226">
        <v>1.03</v>
      </c>
      <c r="AJ226">
        <v>20</v>
      </c>
      <c r="AK226">
        <v>1.01</v>
      </c>
      <c r="AL226">
        <v>15</v>
      </c>
      <c r="AM226">
        <v>1.04</v>
      </c>
      <c r="AN226">
        <v>26</v>
      </c>
      <c r="AO226">
        <v>1.02</v>
      </c>
      <c r="AP226">
        <v>15.98</v>
      </c>
      <c r="AQ226" t="str">
        <f t="shared" si="35"/>
        <v>Federer</v>
      </c>
      <c r="AR226" t="str">
        <f t="shared" si="36"/>
        <v>Kavcic</v>
      </c>
      <c r="AS226" t="str">
        <f t="shared" si="37"/>
        <v>MelbourneFedererKavcic</v>
      </c>
      <c r="AT226" t="str">
        <f t="shared" si="38"/>
        <v>MelbourneKavcicFederer</v>
      </c>
      <c r="AU226">
        <f t="shared" si="39"/>
        <v>3</v>
      </c>
      <c r="AV226">
        <f t="shared" si="40"/>
        <v>10</v>
      </c>
      <c r="AW226">
        <f t="shared" si="41"/>
        <v>28</v>
      </c>
      <c r="AX226" t="b">
        <f t="shared" si="42"/>
        <v>1</v>
      </c>
      <c r="AY226" t="str">
        <f t="shared" si="43"/>
        <v>Federer</v>
      </c>
      <c r="AZ226" t="b">
        <f t="shared" si="44"/>
        <v>0</v>
      </c>
      <c r="BA226" t="str">
        <f t="shared" si="45"/>
        <v>Melbourne2nd Round</v>
      </c>
    </row>
    <row r="227" spans="1:53" x14ac:dyDescent="0.25">
      <c r="A227">
        <v>6</v>
      </c>
      <c r="B227" t="s">
        <v>441</v>
      </c>
      <c r="C227" t="s">
        <v>442</v>
      </c>
      <c r="D227" s="1">
        <v>41655</v>
      </c>
      <c r="E227" s="10" t="s">
        <v>443</v>
      </c>
      <c r="F227" t="s">
        <v>307</v>
      </c>
      <c r="G227" t="s">
        <v>308</v>
      </c>
      <c r="H227" t="s">
        <v>344</v>
      </c>
      <c r="I227" s="9">
        <v>5</v>
      </c>
      <c r="J227" t="s">
        <v>750</v>
      </c>
      <c r="K227" t="s">
        <v>685</v>
      </c>
      <c r="L227">
        <v>1</v>
      </c>
      <c r="M227">
        <v>570</v>
      </c>
      <c r="N227">
        <v>13130</v>
      </c>
      <c r="O227">
        <v>53</v>
      </c>
      <c r="P227">
        <v>6</v>
      </c>
      <c r="Q227">
        <v>2</v>
      </c>
      <c r="R227">
        <v>6</v>
      </c>
      <c r="S227">
        <v>4</v>
      </c>
      <c r="T227">
        <v>6</v>
      </c>
      <c r="U227">
        <v>2</v>
      </c>
      <c r="Z227">
        <v>3</v>
      </c>
      <c r="AA227">
        <v>0</v>
      </c>
      <c r="AB227" t="s">
        <v>312</v>
      </c>
      <c r="AC227">
        <v>1.002</v>
      </c>
      <c r="AD227">
        <v>34</v>
      </c>
      <c r="AE227">
        <v>1.01</v>
      </c>
      <c r="AF227">
        <v>13</v>
      </c>
      <c r="AG227">
        <v>1.01</v>
      </c>
      <c r="AH227">
        <v>26</v>
      </c>
      <c r="AI227">
        <v>1.01</v>
      </c>
      <c r="AJ227">
        <v>25.99</v>
      </c>
      <c r="AK227">
        <v>1.01</v>
      </c>
      <c r="AL227">
        <v>17</v>
      </c>
      <c r="AM227">
        <v>1.02</v>
      </c>
      <c r="AN227">
        <v>50.25</v>
      </c>
      <c r="AO227">
        <v>1.01</v>
      </c>
      <c r="AP227">
        <v>23.2</v>
      </c>
      <c r="AQ227" t="str">
        <f t="shared" si="35"/>
        <v>Nadal</v>
      </c>
      <c r="AR227" t="str">
        <f t="shared" si="36"/>
        <v>Kokkinakis</v>
      </c>
      <c r="AS227" t="str">
        <f t="shared" si="37"/>
        <v>MelbourneNadalKokkinakis</v>
      </c>
      <c r="AT227" t="str">
        <f t="shared" si="38"/>
        <v>MelbourneKokkinakisNadal</v>
      </c>
      <c r="AU227">
        <f t="shared" si="39"/>
        <v>3</v>
      </c>
      <c r="AV227">
        <f t="shared" si="40"/>
        <v>10</v>
      </c>
      <c r="AW227">
        <f t="shared" si="41"/>
        <v>26</v>
      </c>
      <c r="AX227" t="b">
        <f t="shared" si="42"/>
        <v>0</v>
      </c>
      <c r="AY227" t="str">
        <f t="shared" si="43"/>
        <v>Nadal</v>
      </c>
      <c r="AZ227" t="b">
        <f t="shared" si="44"/>
        <v>0</v>
      </c>
      <c r="BA227" t="str">
        <f t="shared" si="45"/>
        <v>Melbourne2nd Round</v>
      </c>
    </row>
    <row r="228" spans="1:53" x14ac:dyDescent="0.25">
      <c r="A228">
        <v>6</v>
      </c>
      <c r="B228" t="s">
        <v>441</v>
      </c>
      <c r="C228" t="s">
        <v>442</v>
      </c>
      <c r="D228" s="1">
        <v>41655</v>
      </c>
      <c r="E228" s="10" t="s">
        <v>443</v>
      </c>
      <c r="F228" t="s">
        <v>307</v>
      </c>
      <c r="G228" t="s">
        <v>308</v>
      </c>
      <c r="H228" t="s">
        <v>344</v>
      </c>
      <c r="I228" s="9">
        <v>5</v>
      </c>
      <c r="J228" t="s">
        <v>672</v>
      </c>
      <c r="K228" t="s">
        <v>694</v>
      </c>
      <c r="L228">
        <v>22</v>
      </c>
      <c r="M228">
        <v>53</v>
      </c>
      <c r="N228">
        <v>1460</v>
      </c>
      <c r="O228">
        <v>860</v>
      </c>
      <c r="P228">
        <v>6</v>
      </c>
      <c r="Q228">
        <v>3</v>
      </c>
      <c r="R228">
        <v>6</v>
      </c>
      <c r="S228">
        <v>3</v>
      </c>
      <c r="T228">
        <v>7</v>
      </c>
      <c r="U228">
        <v>6</v>
      </c>
      <c r="Z228">
        <v>3</v>
      </c>
      <c r="AA228">
        <v>0</v>
      </c>
      <c r="AB228" t="s">
        <v>312</v>
      </c>
      <c r="AC228">
        <v>1.4</v>
      </c>
      <c r="AD228">
        <v>2.75</v>
      </c>
      <c r="AE228">
        <v>1.5</v>
      </c>
      <c r="AF228">
        <v>2.5</v>
      </c>
      <c r="AG228">
        <v>1.44</v>
      </c>
      <c r="AH228">
        <v>2.62</v>
      </c>
      <c r="AI228">
        <v>1.59</v>
      </c>
      <c r="AJ228">
        <v>2.5299999999999998</v>
      </c>
      <c r="AK228">
        <v>1.5</v>
      </c>
      <c r="AL228">
        <v>2.63</v>
      </c>
      <c r="AM228">
        <v>1.53</v>
      </c>
      <c r="AN228">
        <v>2.8</v>
      </c>
      <c r="AO228">
        <v>1.47</v>
      </c>
      <c r="AP228">
        <v>2.64</v>
      </c>
      <c r="AQ228" t="str">
        <f t="shared" si="35"/>
        <v>Dimitrov</v>
      </c>
      <c r="AR228" t="str">
        <f t="shared" si="36"/>
        <v>Lu</v>
      </c>
      <c r="AS228" t="str">
        <f t="shared" si="37"/>
        <v>MelbourneDimitrovLu</v>
      </c>
      <c r="AT228" t="str">
        <f t="shared" si="38"/>
        <v>MelbourneLuDimitrov</v>
      </c>
      <c r="AU228">
        <f t="shared" si="39"/>
        <v>3</v>
      </c>
      <c r="AV228">
        <f t="shared" si="40"/>
        <v>7</v>
      </c>
      <c r="AW228">
        <f t="shared" si="41"/>
        <v>31</v>
      </c>
      <c r="AX228" t="b">
        <f t="shared" si="42"/>
        <v>1</v>
      </c>
      <c r="AY228" t="str">
        <f t="shared" si="43"/>
        <v>Dimitrov</v>
      </c>
      <c r="AZ228" t="b">
        <f t="shared" si="44"/>
        <v>0</v>
      </c>
      <c r="BA228" t="str">
        <f t="shared" si="45"/>
        <v>Melbourne2nd Round</v>
      </c>
    </row>
    <row r="229" spans="1:53" x14ac:dyDescent="0.25">
      <c r="A229">
        <v>6</v>
      </c>
      <c r="B229" t="s">
        <v>441</v>
      </c>
      <c r="C229" t="s">
        <v>442</v>
      </c>
      <c r="D229" s="1">
        <v>41655</v>
      </c>
      <c r="E229" s="10" t="s">
        <v>443</v>
      </c>
      <c r="F229" t="s">
        <v>307</v>
      </c>
      <c r="G229" t="s">
        <v>308</v>
      </c>
      <c r="H229" t="s">
        <v>344</v>
      </c>
      <c r="I229" s="9">
        <v>5</v>
      </c>
      <c r="J229" t="s">
        <v>690</v>
      </c>
      <c r="K229" t="s">
        <v>668</v>
      </c>
      <c r="L229">
        <v>19</v>
      </c>
      <c r="M229">
        <v>36</v>
      </c>
      <c r="N229">
        <v>1790</v>
      </c>
      <c r="O229">
        <v>1130</v>
      </c>
      <c r="P229">
        <v>4</v>
      </c>
      <c r="Q229">
        <v>6</v>
      </c>
      <c r="R229">
        <v>7</v>
      </c>
      <c r="S229">
        <v>6</v>
      </c>
      <c r="T229">
        <v>6</v>
      </c>
      <c r="U229">
        <v>7</v>
      </c>
      <c r="V229">
        <v>6</v>
      </c>
      <c r="W229">
        <v>1</v>
      </c>
      <c r="X229">
        <v>6</v>
      </c>
      <c r="Y229">
        <v>2</v>
      </c>
      <c r="Z229">
        <v>3</v>
      </c>
      <c r="AA229">
        <v>2</v>
      </c>
      <c r="AB229" t="s">
        <v>312</v>
      </c>
      <c r="AC229">
        <v>3.5</v>
      </c>
      <c r="AD229">
        <v>1.28</v>
      </c>
      <c r="AE229">
        <v>3.5</v>
      </c>
      <c r="AF229">
        <v>1.28</v>
      </c>
      <c r="AG229">
        <v>3.75</v>
      </c>
      <c r="AH229">
        <v>1.25</v>
      </c>
      <c r="AI229">
        <v>4.22</v>
      </c>
      <c r="AJ229">
        <v>1.27</v>
      </c>
      <c r="AK229">
        <v>3.75</v>
      </c>
      <c r="AL229">
        <v>1.25</v>
      </c>
      <c r="AM229">
        <v>4.3</v>
      </c>
      <c r="AN229">
        <v>1.33</v>
      </c>
      <c r="AO229">
        <v>3.77</v>
      </c>
      <c r="AP229">
        <v>1.26</v>
      </c>
      <c r="AQ229" t="str">
        <f t="shared" si="35"/>
        <v>Simon</v>
      </c>
      <c r="AR229" t="str">
        <f t="shared" si="36"/>
        <v>Cilic</v>
      </c>
      <c r="AS229" t="str">
        <f t="shared" si="37"/>
        <v>MelbourneSimonCilic</v>
      </c>
      <c r="AT229" t="str">
        <f t="shared" si="38"/>
        <v>MelbourneCilicSimon</v>
      </c>
      <c r="AU229">
        <f t="shared" si="39"/>
        <v>1</v>
      </c>
      <c r="AV229">
        <f t="shared" si="40"/>
        <v>7</v>
      </c>
      <c r="AW229">
        <f t="shared" si="41"/>
        <v>51</v>
      </c>
      <c r="AX229" t="b">
        <f t="shared" si="42"/>
        <v>1</v>
      </c>
      <c r="AY229" t="str">
        <f t="shared" si="43"/>
        <v>Cilic</v>
      </c>
      <c r="AZ229" t="b">
        <f t="shared" si="44"/>
        <v>1</v>
      </c>
      <c r="BA229" t="str">
        <f t="shared" si="45"/>
        <v>Melbourne2nd Round</v>
      </c>
    </row>
    <row r="230" spans="1:53" x14ac:dyDescent="0.25">
      <c r="A230">
        <v>6</v>
      </c>
      <c r="B230" t="s">
        <v>441</v>
      </c>
      <c r="C230" t="s">
        <v>442</v>
      </c>
      <c r="D230" s="1">
        <v>41655</v>
      </c>
      <c r="E230" s="10" t="s">
        <v>443</v>
      </c>
      <c r="F230" t="s">
        <v>307</v>
      </c>
      <c r="G230" t="s">
        <v>308</v>
      </c>
      <c r="H230" t="s">
        <v>344</v>
      </c>
      <c r="I230" s="9">
        <v>5</v>
      </c>
      <c r="J230" t="s">
        <v>800</v>
      </c>
      <c r="K230" t="s">
        <v>732</v>
      </c>
      <c r="L230">
        <v>11</v>
      </c>
      <c r="M230">
        <v>76</v>
      </c>
      <c r="N230">
        <v>2860</v>
      </c>
      <c r="O230">
        <v>665</v>
      </c>
      <c r="P230">
        <v>7</v>
      </c>
      <c r="Q230">
        <v>6</v>
      </c>
      <c r="R230">
        <v>6</v>
      </c>
      <c r="S230">
        <v>4</v>
      </c>
      <c r="T230">
        <v>6</v>
      </c>
      <c r="U230">
        <v>4</v>
      </c>
      <c r="Z230">
        <v>3</v>
      </c>
      <c r="AA230">
        <v>0</v>
      </c>
      <c r="AB230" t="s">
        <v>312</v>
      </c>
      <c r="AC230">
        <v>1.1200000000000001</v>
      </c>
      <c r="AD230">
        <v>6</v>
      </c>
      <c r="AE230">
        <v>1.1200000000000001</v>
      </c>
      <c r="AF230">
        <v>5.75</v>
      </c>
      <c r="AG230">
        <v>1.1200000000000001</v>
      </c>
      <c r="AH230">
        <v>5.5</v>
      </c>
      <c r="AI230">
        <v>1.17</v>
      </c>
      <c r="AJ230">
        <v>5.8</v>
      </c>
      <c r="AK230">
        <v>1.1399999999999999</v>
      </c>
      <c r="AL230">
        <v>5.5</v>
      </c>
      <c r="AM230">
        <v>1.1499999999999999</v>
      </c>
      <c r="AN230">
        <v>7.9</v>
      </c>
      <c r="AO230">
        <v>1.1299999999999999</v>
      </c>
      <c r="AP230">
        <v>5.96</v>
      </c>
      <c r="AQ230" t="str">
        <f t="shared" si="35"/>
        <v>Raonic</v>
      </c>
      <c r="AR230" t="str">
        <f t="shared" si="36"/>
        <v>Hanescu</v>
      </c>
      <c r="AS230" t="str">
        <f t="shared" si="37"/>
        <v>MelbourneRaonicHanescu</v>
      </c>
      <c r="AT230" t="str">
        <f t="shared" si="38"/>
        <v>MelbourneHanescuRaonic</v>
      </c>
      <c r="AU230">
        <f t="shared" si="39"/>
        <v>3</v>
      </c>
      <c r="AV230">
        <f t="shared" si="40"/>
        <v>5</v>
      </c>
      <c r="AW230">
        <f t="shared" si="41"/>
        <v>33</v>
      </c>
      <c r="AX230" t="b">
        <f t="shared" si="42"/>
        <v>1</v>
      </c>
      <c r="AY230" t="str">
        <f t="shared" si="43"/>
        <v>Raonic</v>
      </c>
      <c r="AZ230" t="b">
        <f t="shared" si="44"/>
        <v>0</v>
      </c>
      <c r="BA230" t="str">
        <f t="shared" si="45"/>
        <v>Melbourne2nd Round</v>
      </c>
    </row>
    <row r="231" spans="1:53" x14ac:dyDescent="0.25">
      <c r="A231">
        <v>6</v>
      </c>
      <c r="B231" t="s">
        <v>441</v>
      </c>
      <c r="C231" t="s">
        <v>442</v>
      </c>
      <c r="D231" s="1">
        <v>41655</v>
      </c>
      <c r="E231" s="10" t="s">
        <v>443</v>
      </c>
      <c r="F231" t="s">
        <v>307</v>
      </c>
      <c r="G231" t="s">
        <v>308</v>
      </c>
      <c r="H231" t="s">
        <v>344</v>
      </c>
      <c r="I231" s="9">
        <v>5</v>
      </c>
      <c r="J231" t="s">
        <v>678</v>
      </c>
      <c r="K231" t="s">
        <v>811</v>
      </c>
      <c r="L231">
        <v>27</v>
      </c>
      <c r="M231">
        <v>144</v>
      </c>
      <c r="N231">
        <v>1310</v>
      </c>
      <c r="O231">
        <v>391</v>
      </c>
      <c r="P231">
        <v>6</v>
      </c>
      <c r="Q231">
        <v>4</v>
      </c>
      <c r="R231">
        <v>7</v>
      </c>
      <c r="S231">
        <v>6</v>
      </c>
      <c r="T231">
        <v>6</v>
      </c>
      <c r="U231">
        <v>4</v>
      </c>
      <c r="Z231">
        <v>3</v>
      </c>
      <c r="AA231">
        <v>0</v>
      </c>
      <c r="AB231" t="s">
        <v>312</v>
      </c>
      <c r="AC231">
        <v>1.25</v>
      </c>
      <c r="AD231">
        <v>3.75</v>
      </c>
      <c r="AE231">
        <v>1.25</v>
      </c>
      <c r="AF231">
        <v>3.75</v>
      </c>
      <c r="AG231">
        <v>1.3</v>
      </c>
      <c r="AH231">
        <v>3.4</v>
      </c>
      <c r="AI231">
        <v>1.29</v>
      </c>
      <c r="AJ231">
        <v>4.05</v>
      </c>
      <c r="AK231">
        <v>1.29</v>
      </c>
      <c r="AL231">
        <v>3.5</v>
      </c>
      <c r="AM231">
        <v>1.37</v>
      </c>
      <c r="AN231">
        <v>3.75</v>
      </c>
      <c r="AO231">
        <v>1.29</v>
      </c>
      <c r="AP231">
        <v>3.49</v>
      </c>
      <c r="AQ231" t="str">
        <f t="shared" si="35"/>
        <v>Lopez</v>
      </c>
      <c r="AR231" t="str">
        <f t="shared" si="36"/>
        <v>Berrer</v>
      </c>
      <c r="AS231" t="str">
        <f t="shared" si="37"/>
        <v>MelbourneLopezBerrer</v>
      </c>
      <c r="AT231" t="str">
        <f t="shared" si="38"/>
        <v>MelbourneBerrerLopez</v>
      </c>
      <c r="AU231">
        <f t="shared" si="39"/>
        <v>3</v>
      </c>
      <c r="AV231">
        <f t="shared" si="40"/>
        <v>5</v>
      </c>
      <c r="AW231">
        <f t="shared" si="41"/>
        <v>33</v>
      </c>
      <c r="AX231" t="b">
        <f t="shared" si="42"/>
        <v>1</v>
      </c>
      <c r="AY231" t="str">
        <f t="shared" si="43"/>
        <v>Lopez</v>
      </c>
      <c r="AZ231" t="b">
        <f t="shared" si="44"/>
        <v>0</v>
      </c>
      <c r="BA231" t="str">
        <f t="shared" si="45"/>
        <v>Melbourne2nd Round</v>
      </c>
    </row>
    <row r="232" spans="1:53" x14ac:dyDescent="0.25">
      <c r="A232">
        <v>6</v>
      </c>
      <c r="B232" t="s">
        <v>441</v>
      </c>
      <c r="C232" t="s">
        <v>442</v>
      </c>
      <c r="D232" s="1">
        <v>41655</v>
      </c>
      <c r="E232" s="10" t="s">
        <v>443</v>
      </c>
      <c r="F232" t="s">
        <v>307</v>
      </c>
      <c r="G232" t="s">
        <v>308</v>
      </c>
      <c r="H232" t="s">
        <v>344</v>
      </c>
      <c r="I232" s="9">
        <v>5</v>
      </c>
      <c r="J232" t="s">
        <v>806</v>
      </c>
      <c r="K232" t="s">
        <v>730</v>
      </c>
      <c r="L232">
        <v>79</v>
      </c>
      <c r="M232">
        <v>33</v>
      </c>
      <c r="N232">
        <v>651</v>
      </c>
      <c r="O232">
        <v>1235</v>
      </c>
      <c r="P232">
        <v>7</v>
      </c>
      <c r="Q232">
        <v>6</v>
      </c>
      <c r="R232">
        <v>3</v>
      </c>
      <c r="S232">
        <v>6</v>
      </c>
      <c r="T232">
        <v>2</v>
      </c>
      <c r="U232">
        <v>6</v>
      </c>
      <c r="V232">
        <v>6</v>
      </c>
      <c r="W232">
        <v>4</v>
      </c>
      <c r="X232">
        <v>6</v>
      </c>
      <c r="Y232">
        <v>4</v>
      </c>
      <c r="Z232">
        <v>3</v>
      </c>
      <c r="AA232">
        <v>2</v>
      </c>
      <c r="AB232" t="s">
        <v>312</v>
      </c>
      <c r="AC232">
        <v>6.5</v>
      </c>
      <c r="AD232">
        <v>1.1100000000000001</v>
      </c>
      <c r="AE232">
        <v>5.25</v>
      </c>
      <c r="AF232">
        <v>1.1499999999999999</v>
      </c>
      <c r="AG232">
        <v>5</v>
      </c>
      <c r="AH232">
        <v>1.1399999999999999</v>
      </c>
      <c r="AI232">
        <v>6.55</v>
      </c>
      <c r="AJ232">
        <v>1.1499999999999999</v>
      </c>
      <c r="AK232">
        <v>6</v>
      </c>
      <c r="AL232">
        <v>1.1299999999999999</v>
      </c>
      <c r="AM232">
        <v>7</v>
      </c>
      <c r="AN232">
        <v>1.18</v>
      </c>
      <c r="AO232">
        <v>5.74</v>
      </c>
      <c r="AP232">
        <v>1.1299999999999999</v>
      </c>
      <c r="AQ232" t="str">
        <f t="shared" si="35"/>
        <v>Gabashvili</v>
      </c>
      <c r="AR232" t="str">
        <f t="shared" si="36"/>
        <v>Verdasco</v>
      </c>
      <c r="AS232" t="str">
        <f t="shared" si="37"/>
        <v>MelbourneGabashviliVerdasco</v>
      </c>
      <c r="AT232" t="str">
        <f t="shared" si="38"/>
        <v>MelbourneVerdascoGabashvili</v>
      </c>
      <c r="AU232">
        <f t="shared" si="39"/>
        <v>1</v>
      </c>
      <c r="AV232">
        <f t="shared" si="40"/>
        <v>-2</v>
      </c>
      <c r="AW232">
        <f t="shared" si="41"/>
        <v>50</v>
      </c>
      <c r="AX232" t="b">
        <f t="shared" si="42"/>
        <v>1</v>
      </c>
      <c r="AY232" t="str">
        <f t="shared" si="43"/>
        <v>Gabashvili</v>
      </c>
      <c r="AZ232" t="b">
        <f t="shared" si="44"/>
        <v>1</v>
      </c>
      <c r="BA232" t="str">
        <f t="shared" si="45"/>
        <v>Melbourne2nd Round</v>
      </c>
    </row>
    <row r="233" spans="1:53" x14ac:dyDescent="0.25">
      <c r="A233">
        <v>6</v>
      </c>
      <c r="B233" t="s">
        <v>441</v>
      </c>
      <c r="C233" t="s">
        <v>442</v>
      </c>
      <c r="D233" s="1">
        <v>41655</v>
      </c>
      <c r="E233" s="10" t="s">
        <v>443</v>
      </c>
      <c r="F233" t="s">
        <v>307</v>
      </c>
      <c r="G233" t="s">
        <v>308</v>
      </c>
      <c r="H233" t="s">
        <v>344</v>
      </c>
      <c r="I233" s="9">
        <v>5</v>
      </c>
      <c r="J233" t="s">
        <v>724</v>
      </c>
      <c r="K233" t="s">
        <v>758</v>
      </c>
      <c r="L233">
        <v>32</v>
      </c>
      <c r="M233">
        <v>95</v>
      </c>
      <c r="N233">
        <v>1245</v>
      </c>
      <c r="O233">
        <v>582</v>
      </c>
      <c r="P233">
        <v>7</v>
      </c>
      <c r="Q233">
        <v>6</v>
      </c>
      <c r="R233">
        <v>7</v>
      </c>
      <c r="S233">
        <v>5</v>
      </c>
      <c r="T233">
        <v>6</v>
      </c>
      <c r="U233">
        <v>2</v>
      </c>
      <c r="Z233">
        <v>3</v>
      </c>
      <c r="AA233">
        <v>0</v>
      </c>
      <c r="AB233" t="s">
        <v>312</v>
      </c>
      <c r="AC233">
        <v>1.1000000000000001</v>
      </c>
      <c r="AD233">
        <v>7</v>
      </c>
      <c r="AE233">
        <v>1.08</v>
      </c>
      <c r="AF233">
        <v>7.5</v>
      </c>
      <c r="AG233">
        <v>1.1000000000000001</v>
      </c>
      <c r="AH233">
        <v>7</v>
      </c>
      <c r="AI233">
        <v>1.1200000000000001</v>
      </c>
      <c r="AJ233">
        <v>7.55</v>
      </c>
      <c r="AK233">
        <v>1.07</v>
      </c>
      <c r="AL233">
        <v>8</v>
      </c>
      <c r="AM233">
        <v>1.1100000000000001</v>
      </c>
      <c r="AN233">
        <v>8.6999999999999993</v>
      </c>
      <c r="AO233">
        <v>1.0900000000000001</v>
      </c>
      <c r="AP233">
        <v>7.17</v>
      </c>
      <c r="AQ233" t="str">
        <f t="shared" si="35"/>
        <v>Monfils</v>
      </c>
      <c r="AR233" t="str">
        <f t="shared" si="36"/>
        <v>Sock</v>
      </c>
      <c r="AS233" t="str">
        <f t="shared" si="37"/>
        <v>MelbourneMonfilsSock</v>
      </c>
      <c r="AT233" t="str">
        <f t="shared" si="38"/>
        <v>MelbourneSockMonfils</v>
      </c>
      <c r="AU233">
        <f t="shared" si="39"/>
        <v>3</v>
      </c>
      <c r="AV233">
        <f t="shared" si="40"/>
        <v>7</v>
      </c>
      <c r="AW233">
        <f t="shared" si="41"/>
        <v>33</v>
      </c>
      <c r="AX233" t="b">
        <f t="shared" si="42"/>
        <v>1</v>
      </c>
      <c r="AY233" t="str">
        <f t="shared" si="43"/>
        <v>Monfils</v>
      </c>
      <c r="AZ233" t="b">
        <f t="shared" si="44"/>
        <v>0</v>
      </c>
      <c r="BA233" t="str">
        <f t="shared" si="45"/>
        <v>Melbourne2nd Round</v>
      </c>
    </row>
    <row r="234" spans="1:53" x14ac:dyDescent="0.25">
      <c r="A234">
        <v>6</v>
      </c>
      <c r="B234" t="s">
        <v>441</v>
      </c>
      <c r="C234" t="s">
        <v>442</v>
      </c>
      <c r="D234" s="1">
        <v>41655</v>
      </c>
      <c r="E234" s="10" t="s">
        <v>443</v>
      </c>
      <c r="F234" t="s">
        <v>307</v>
      </c>
      <c r="G234" t="s">
        <v>308</v>
      </c>
      <c r="H234" t="s">
        <v>344</v>
      </c>
      <c r="I234" s="9">
        <v>5</v>
      </c>
      <c r="J234" t="s">
        <v>709</v>
      </c>
      <c r="K234" t="s">
        <v>777</v>
      </c>
      <c r="L234">
        <v>62</v>
      </c>
      <c r="M234">
        <v>5</v>
      </c>
      <c r="N234">
        <v>750</v>
      </c>
      <c r="O234">
        <v>5415</v>
      </c>
      <c r="P234">
        <v>4</v>
      </c>
      <c r="Q234">
        <v>6</v>
      </c>
      <c r="R234">
        <v>6</v>
      </c>
      <c r="S234">
        <v>3</v>
      </c>
      <c r="T234">
        <v>5</v>
      </c>
      <c r="U234">
        <v>7</v>
      </c>
      <c r="V234">
        <v>6</v>
      </c>
      <c r="W234">
        <v>4</v>
      </c>
      <c r="X234">
        <v>7</v>
      </c>
      <c r="Y234">
        <v>5</v>
      </c>
      <c r="Z234">
        <v>3</v>
      </c>
      <c r="AA234">
        <v>2</v>
      </c>
      <c r="AB234" t="s">
        <v>312</v>
      </c>
      <c r="AC234">
        <v>11</v>
      </c>
      <c r="AD234">
        <v>1.05</v>
      </c>
      <c r="AE234">
        <v>8</v>
      </c>
      <c r="AF234">
        <v>1.07</v>
      </c>
      <c r="AG234">
        <v>8.5</v>
      </c>
      <c r="AH234">
        <v>1.07</v>
      </c>
      <c r="AI234">
        <v>12.25</v>
      </c>
      <c r="AJ234">
        <v>1.06</v>
      </c>
      <c r="AK234">
        <v>8</v>
      </c>
      <c r="AL234">
        <v>1.07</v>
      </c>
      <c r="AM234">
        <v>12</v>
      </c>
      <c r="AN234">
        <v>1.08</v>
      </c>
      <c r="AO234">
        <v>9.61</v>
      </c>
      <c r="AP234">
        <v>1.05</v>
      </c>
      <c r="AQ234" t="str">
        <f t="shared" si="35"/>
        <v>Bautista</v>
      </c>
      <c r="AR234" t="str">
        <f t="shared" si="36"/>
        <v>Del</v>
      </c>
      <c r="AS234" t="str">
        <f t="shared" si="37"/>
        <v>MelbourneBautistaDel</v>
      </c>
      <c r="AT234" t="str">
        <f t="shared" si="38"/>
        <v>MelbourneDelBautista</v>
      </c>
      <c r="AU234">
        <f t="shared" si="39"/>
        <v>1</v>
      </c>
      <c r="AV234">
        <f t="shared" si="40"/>
        <v>3</v>
      </c>
      <c r="AW234">
        <f t="shared" si="41"/>
        <v>53</v>
      </c>
      <c r="AX234" t="b">
        <f t="shared" si="42"/>
        <v>0</v>
      </c>
      <c r="AY234" t="str">
        <f t="shared" si="43"/>
        <v>Del</v>
      </c>
      <c r="AZ234" t="b">
        <f t="shared" si="44"/>
        <v>1</v>
      </c>
      <c r="BA234" t="str">
        <f t="shared" si="45"/>
        <v>Melbourne2nd Round</v>
      </c>
    </row>
    <row r="235" spans="1:53" x14ac:dyDescent="0.25">
      <c r="A235">
        <v>6</v>
      </c>
      <c r="B235" t="s">
        <v>441</v>
      </c>
      <c r="C235" t="s">
        <v>442</v>
      </c>
      <c r="D235" s="1">
        <v>41655</v>
      </c>
      <c r="E235" s="10" t="s">
        <v>443</v>
      </c>
      <c r="F235" t="s">
        <v>307</v>
      </c>
      <c r="G235" t="s">
        <v>308</v>
      </c>
      <c r="H235" t="s">
        <v>344</v>
      </c>
      <c r="I235" s="9">
        <v>5</v>
      </c>
      <c r="J235" t="s">
        <v>740</v>
      </c>
      <c r="K235" t="s">
        <v>814</v>
      </c>
      <c r="L235">
        <v>4</v>
      </c>
      <c r="M235">
        <v>267</v>
      </c>
      <c r="N235">
        <v>5560</v>
      </c>
      <c r="O235">
        <v>170</v>
      </c>
      <c r="P235">
        <v>6</v>
      </c>
      <c r="Q235">
        <v>2</v>
      </c>
      <c r="R235">
        <v>6</v>
      </c>
      <c r="S235">
        <v>2</v>
      </c>
      <c r="T235">
        <v>7</v>
      </c>
      <c r="U235">
        <v>5</v>
      </c>
      <c r="Z235">
        <v>3</v>
      </c>
      <c r="AA235">
        <v>0</v>
      </c>
      <c r="AB235" t="s">
        <v>312</v>
      </c>
      <c r="AC235">
        <v>1.002</v>
      </c>
      <c r="AD235">
        <v>34</v>
      </c>
      <c r="AE235">
        <v>1.01</v>
      </c>
      <c r="AF235">
        <v>13</v>
      </c>
      <c r="AG235">
        <v>1.01</v>
      </c>
      <c r="AH235">
        <v>26</v>
      </c>
      <c r="AI235">
        <v>1.01</v>
      </c>
      <c r="AJ235">
        <v>25.99</v>
      </c>
      <c r="AK235">
        <v>1.01</v>
      </c>
      <c r="AL235">
        <v>19</v>
      </c>
      <c r="AM235">
        <v>1.02</v>
      </c>
      <c r="AN235">
        <v>41</v>
      </c>
      <c r="AO235">
        <v>1.01</v>
      </c>
      <c r="AP235">
        <v>21.3</v>
      </c>
      <c r="AQ235" t="str">
        <f t="shared" si="35"/>
        <v>Murray</v>
      </c>
      <c r="AR235" t="str">
        <f t="shared" si="36"/>
        <v>Millot</v>
      </c>
      <c r="AS235" t="str">
        <f t="shared" si="37"/>
        <v>MelbourneMurrayMillot</v>
      </c>
      <c r="AT235" t="str">
        <f t="shared" si="38"/>
        <v>MelbourneMillotMurray</v>
      </c>
      <c r="AU235">
        <f t="shared" si="39"/>
        <v>3</v>
      </c>
      <c r="AV235">
        <f t="shared" si="40"/>
        <v>10</v>
      </c>
      <c r="AW235">
        <f t="shared" si="41"/>
        <v>28</v>
      </c>
      <c r="AX235" t="b">
        <f t="shared" si="42"/>
        <v>0</v>
      </c>
      <c r="AY235" t="str">
        <f t="shared" si="43"/>
        <v>Murray</v>
      </c>
      <c r="AZ235" t="b">
        <f t="shared" si="44"/>
        <v>0</v>
      </c>
      <c r="BA235" t="str">
        <f t="shared" si="45"/>
        <v>Melbourne2nd Round</v>
      </c>
    </row>
    <row r="236" spans="1:53" x14ac:dyDescent="0.25">
      <c r="A236">
        <v>6</v>
      </c>
      <c r="B236" t="s">
        <v>441</v>
      </c>
      <c r="C236" t="s">
        <v>442</v>
      </c>
      <c r="D236" s="1">
        <v>41655</v>
      </c>
      <c r="E236" s="10" t="s">
        <v>443</v>
      </c>
      <c r="F236" t="s">
        <v>307</v>
      </c>
      <c r="G236" t="s">
        <v>308</v>
      </c>
      <c r="H236" t="s">
        <v>344</v>
      </c>
      <c r="I236" s="9">
        <v>5</v>
      </c>
      <c r="J236" t="s">
        <v>721</v>
      </c>
      <c r="K236" t="s">
        <v>809</v>
      </c>
      <c r="L236">
        <v>28</v>
      </c>
      <c r="M236">
        <v>183</v>
      </c>
      <c r="N236">
        <v>1300</v>
      </c>
      <c r="O236">
        <v>277</v>
      </c>
      <c r="P236">
        <v>6</v>
      </c>
      <c r="Q236">
        <v>7</v>
      </c>
      <c r="R236">
        <v>6</v>
      </c>
      <c r="S236">
        <v>7</v>
      </c>
      <c r="T236">
        <v>6</v>
      </c>
      <c r="U236">
        <v>4</v>
      </c>
      <c r="V236">
        <v>6</v>
      </c>
      <c r="W236">
        <v>2</v>
      </c>
      <c r="X236">
        <v>6</v>
      </c>
      <c r="Y236">
        <v>2</v>
      </c>
      <c r="Z236">
        <v>3</v>
      </c>
      <c r="AA236">
        <v>2</v>
      </c>
      <c r="AB236" t="s">
        <v>312</v>
      </c>
      <c r="AC236">
        <v>1.38</v>
      </c>
      <c r="AD236">
        <v>2.87</v>
      </c>
      <c r="AE236">
        <v>1.4</v>
      </c>
      <c r="AF236">
        <v>2.9</v>
      </c>
      <c r="AG236">
        <v>1.4</v>
      </c>
      <c r="AH236">
        <v>3</v>
      </c>
      <c r="AI236">
        <v>1.45</v>
      </c>
      <c r="AJ236">
        <v>2.99</v>
      </c>
      <c r="AK236">
        <v>1.4</v>
      </c>
      <c r="AL236">
        <v>2.88</v>
      </c>
      <c r="AM236">
        <v>1.48</v>
      </c>
      <c r="AN236">
        <v>3.05</v>
      </c>
      <c r="AO236">
        <v>1.4</v>
      </c>
      <c r="AP236">
        <v>2.87</v>
      </c>
      <c r="AQ236" t="str">
        <f t="shared" si="35"/>
        <v>Paire</v>
      </c>
      <c r="AR236" t="str">
        <f t="shared" si="36"/>
        <v>Kyrgios</v>
      </c>
      <c r="AS236" t="str">
        <f t="shared" si="37"/>
        <v>MelbournePaireKyrgios</v>
      </c>
      <c r="AT236" t="str">
        <f t="shared" si="38"/>
        <v>MelbourneKyrgiosPaire</v>
      </c>
      <c r="AU236">
        <f t="shared" si="39"/>
        <v>1</v>
      </c>
      <c r="AV236">
        <f t="shared" si="40"/>
        <v>8</v>
      </c>
      <c r="AW236">
        <f t="shared" si="41"/>
        <v>52</v>
      </c>
      <c r="AX236" t="b">
        <f t="shared" si="42"/>
        <v>1</v>
      </c>
      <c r="AY236" t="str">
        <f t="shared" si="43"/>
        <v>Kyrgios</v>
      </c>
      <c r="AZ236" t="b">
        <f t="shared" si="44"/>
        <v>1</v>
      </c>
      <c r="BA236" t="str">
        <f t="shared" si="45"/>
        <v>Melbourne2nd Round</v>
      </c>
    </row>
    <row r="237" spans="1:53" x14ac:dyDescent="0.25">
      <c r="A237">
        <v>6</v>
      </c>
      <c r="B237" t="s">
        <v>441</v>
      </c>
      <c r="C237" t="s">
        <v>442</v>
      </c>
      <c r="D237" s="1">
        <v>41655</v>
      </c>
      <c r="E237" s="10" t="s">
        <v>443</v>
      </c>
      <c r="F237" t="s">
        <v>307</v>
      </c>
      <c r="G237" t="s">
        <v>308</v>
      </c>
      <c r="H237" t="s">
        <v>478</v>
      </c>
      <c r="I237" s="9">
        <v>5</v>
      </c>
      <c r="J237" t="s">
        <v>719</v>
      </c>
      <c r="K237" t="s">
        <v>700</v>
      </c>
      <c r="L237">
        <v>8</v>
      </c>
      <c r="M237">
        <v>30</v>
      </c>
      <c r="N237">
        <v>3890</v>
      </c>
      <c r="O237">
        <v>1289</v>
      </c>
      <c r="AB237" t="s">
        <v>347</v>
      </c>
      <c r="AC237">
        <v>1.1200000000000001</v>
      </c>
      <c r="AD237">
        <v>6</v>
      </c>
      <c r="AE237">
        <v>1.1200000000000001</v>
      </c>
      <c r="AF237">
        <v>5.75</v>
      </c>
      <c r="AG237">
        <v>1.1399999999999999</v>
      </c>
      <c r="AH237">
        <v>5.5</v>
      </c>
      <c r="AI237">
        <v>1.1399999999999999</v>
      </c>
      <c r="AJ237">
        <v>6.92</v>
      </c>
      <c r="AK237">
        <v>1.1299999999999999</v>
      </c>
      <c r="AL237">
        <v>6</v>
      </c>
      <c r="AM237">
        <v>1.1599999999999999</v>
      </c>
      <c r="AN237">
        <v>6.35</v>
      </c>
      <c r="AO237">
        <v>1.1399999999999999</v>
      </c>
      <c r="AP237">
        <v>5.68</v>
      </c>
      <c r="AQ237" t="str">
        <f t="shared" si="35"/>
        <v>Wawrinka</v>
      </c>
      <c r="AR237" t="str">
        <f t="shared" si="36"/>
        <v>Pospisil</v>
      </c>
      <c r="AS237" t="str">
        <f t="shared" si="37"/>
        <v>MelbourneWawrinkaPospisil</v>
      </c>
      <c r="AT237" t="str">
        <f t="shared" si="38"/>
        <v>MelbournePospisilWawrinka</v>
      </c>
      <c r="AU237">
        <f t="shared" si="39"/>
        <v>0</v>
      </c>
      <c r="AV237">
        <f t="shared" si="40"/>
        <v>0</v>
      </c>
      <c r="AW237">
        <f t="shared" si="41"/>
        <v>0</v>
      </c>
      <c r="AX237" t="b">
        <f t="shared" si="42"/>
        <v>0</v>
      </c>
      <c r="AY237" t="str">
        <f t="shared" si="43"/>
        <v>Pospisil</v>
      </c>
      <c r="AZ237" t="b">
        <f t="shared" si="44"/>
        <v>0</v>
      </c>
      <c r="BA237" t="str">
        <f t="shared" si="45"/>
        <v>Melbourne3rd Round</v>
      </c>
    </row>
    <row r="238" spans="1:53" x14ac:dyDescent="0.25">
      <c r="A238">
        <v>6</v>
      </c>
      <c r="B238" t="s">
        <v>441</v>
      </c>
      <c r="C238" t="s">
        <v>442</v>
      </c>
      <c r="D238" s="1">
        <v>41656</v>
      </c>
      <c r="E238" s="10" t="s">
        <v>443</v>
      </c>
      <c r="F238" t="s">
        <v>307</v>
      </c>
      <c r="G238" t="s">
        <v>308</v>
      </c>
      <c r="H238" t="s">
        <v>478</v>
      </c>
      <c r="I238" s="9">
        <v>5</v>
      </c>
      <c r="J238" t="s">
        <v>746</v>
      </c>
      <c r="K238" t="s">
        <v>778</v>
      </c>
      <c r="L238">
        <v>37</v>
      </c>
      <c r="M238">
        <v>20</v>
      </c>
      <c r="N238">
        <v>1110</v>
      </c>
      <c r="O238">
        <v>1615</v>
      </c>
      <c r="P238">
        <v>7</v>
      </c>
      <c r="Q238">
        <v>5</v>
      </c>
      <c r="R238">
        <v>6</v>
      </c>
      <c r="S238">
        <v>2</v>
      </c>
      <c r="T238">
        <v>6</v>
      </c>
      <c r="U238">
        <v>2</v>
      </c>
      <c r="Z238">
        <v>3</v>
      </c>
      <c r="AA238">
        <v>0</v>
      </c>
      <c r="AB238" t="s">
        <v>312</v>
      </c>
      <c r="AC238">
        <v>1.5</v>
      </c>
      <c r="AD238">
        <v>2.5</v>
      </c>
      <c r="AE238">
        <v>1.6</v>
      </c>
      <c r="AF238">
        <v>2.2999999999999998</v>
      </c>
      <c r="AG238">
        <v>1.57</v>
      </c>
      <c r="AH238">
        <v>2.38</v>
      </c>
      <c r="AI238">
        <v>1.59</v>
      </c>
      <c r="AJ238">
        <v>2.56</v>
      </c>
      <c r="AK238">
        <v>1.53</v>
      </c>
      <c r="AL238">
        <v>2.5</v>
      </c>
      <c r="AM238">
        <v>1.71</v>
      </c>
      <c r="AN238">
        <v>2.62</v>
      </c>
      <c r="AO238">
        <v>1.56</v>
      </c>
      <c r="AP238">
        <v>2.4</v>
      </c>
      <c r="AQ238" t="str">
        <f t="shared" si="35"/>
        <v>Mayer</v>
      </c>
      <c r="AR238" t="str">
        <f t="shared" si="36"/>
        <v>Janowicz</v>
      </c>
      <c r="AS238" t="str">
        <f t="shared" si="37"/>
        <v>MelbourneMayerJanowicz</v>
      </c>
      <c r="AT238" t="str">
        <f t="shared" si="38"/>
        <v>MelbourneJanowiczMayer</v>
      </c>
      <c r="AU238">
        <f t="shared" si="39"/>
        <v>3</v>
      </c>
      <c r="AV238">
        <f t="shared" si="40"/>
        <v>10</v>
      </c>
      <c r="AW238">
        <f t="shared" si="41"/>
        <v>28</v>
      </c>
      <c r="AX238" t="b">
        <f t="shared" si="42"/>
        <v>0</v>
      </c>
      <c r="AY238" t="str">
        <f t="shared" si="43"/>
        <v>Mayer</v>
      </c>
      <c r="AZ238" t="b">
        <f t="shared" si="44"/>
        <v>0</v>
      </c>
      <c r="BA238" t="str">
        <f t="shared" si="45"/>
        <v>Melbourne3rd Round</v>
      </c>
    </row>
    <row r="239" spans="1:53" x14ac:dyDescent="0.25">
      <c r="A239">
        <v>6</v>
      </c>
      <c r="B239" t="s">
        <v>441</v>
      </c>
      <c r="C239" t="s">
        <v>442</v>
      </c>
      <c r="D239" s="1">
        <v>41656</v>
      </c>
      <c r="E239" s="10" t="s">
        <v>443</v>
      </c>
      <c r="F239" t="s">
        <v>307</v>
      </c>
      <c r="G239" t="s">
        <v>308</v>
      </c>
      <c r="H239" t="s">
        <v>478</v>
      </c>
      <c r="I239" s="9">
        <v>5</v>
      </c>
      <c r="J239" t="s">
        <v>744</v>
      </c>
      <c r="K239" t="s">
        <v>680</v>
      </c>
      <c r="L239">
        <v>3</v>
      </c>
      <c r="M239">
        <v>31</v>
      </c>
      <c r="N239">
        <v>5640</v>
      </c>
      <c r="O239">
        <v>1255</v>
      </c>
      <c r="P239">
        <v>6</v>
      </c>
      <c r="Q239">
        <v>2</v>
      </c>
      <c r="R239">
        <v>7</v>
      </c>
      <c r="S239">
        <v>6</v>
      </c>
      <c r="T239">
        <v>6</v>
      </c>
      <c r="U239">
        <v>2</v>
      </c>
      <c r="Z239">
        <v>3</v>
      </c>
      <c r="AA239">
        <v>0</v>
      </c>
      <c r="AB239" t="s">
        <v>312</v>
      </c>
      <c r="AC239">
        <v>1.28</v>
      </c>
      <c r="AD239">
        <v>3.5</v>
      </c>
      <c r="AE239">
        <v>1.33</v>
      </c>
      <c r="AF239">
        <v>3.2</v>
      </c>
      <c r="AG239">
        <v>1.33</v>
      </c>
      <c r="AH239">
        <v>3.4</v>
      </c>
      <c r="AI239">
        <v>1.39</v>
      </c>
      <c r="AJ239">
        <v>3.32</v>
      </c>
      <c r="AK239">
        <v>1.29</v>
      </c>
      <c r="AL239">
        <v>3.5</v>
      </c>
      <c r="AM239">
        <v>1.4</v>
      </c>
      <c r="AN239">
        <v>3.7</v>
      </c>
      <c r="AO239">
        <v>1.33</v>
      </c>
      <c r="AP239">
        <v>3.27</v>
      </c>
      <c r="AQ239" t="str">
        <f t="shared" si="35"/>
        <v>Ferrer</v>
      </c>
      <c r="AR239" t="str">
        <f t="shared" si="36"/>
        <v>Chardy</v>
      </c>
      <c r="AS239" t="str">
        <f t="shared" si="37"/>
        <v>MelbourneFerrerChardy</v>
      </c>
      <c r="AT239" t="str">
        <f t="shared" si="38"/>
        <v>MelbourneChardyFerrer</v>
      </c>
      <c r="AU239">
        <f t="shared" si="39"/>
        <v>3</v>
      </c>
      <c r="AV239">
        <f t="shared" si="40"/>
        <v>9</v>
      </c>
      <c r="AW239">
        <f t="shared" si="41"/>
        <v>29</v>
      </c>
      <c r="AX239" t="b">
        <f t="shared" si="42"/>
        <v>1</v>
      </c>
      <c r="AY239" t="str">
        <f t="shared" si="43"/>
        <v>Ferrer</v>
      </c>
      <c r="AZ239" t="b">
        <f t="shared" si="44"/>
        <v>0</v>
      </c>
      <c r="BA239" t="str">
        <f t="shared" si="45"/>
        <v>Melbourne3rd Round</v>
      </c>
    </row>
    <row r="240" spans="1:53" x14ac:dyDescent="0.25">
      <c r="A240">
        <v>6</v>
      </c>
      <c r="B240" t="s">
        <v>441</v>
      </c>
      <c r="C240" t="s">
        <v>442</v>
      </c>
      <c r="D240" s="1">
        <v>41656</v>
      </c>
      <c r="E240" s="10" t="s">
        <v>443</v>
      </c>
      <c r="F240" t="s">
        <v>307</v>
      </c>
      <c r="G240" t="s">
        <v>308</v>
      </c>
      <c r="H240" t="s">
        <v>478</v>
      </c>
      <c r="I240" s="9">
        <v>5</v>
      </c>
      <c r="J240" t="s">
        <v>768</v>
      </c>
      <c r="K240" t="s">
        <v>704</v>
      </c>
      <c r="L240">
        <v>21</v>
      </c>
      <c r="M240">
        <v>40</v>
      </c>
      <c r="N240">
        <v>1580</v>
      </c>
      <c r="O240">
        <v>1038</v>
      </c>
      <c r="P240">
        <v>3</v>
      </c>
      <c r="Q240">
        <v>6</v>
      </c>
      <c r="R240">
        <v>4</v>
      </c>
      <c r="S240">
        <v>6</v>
      </c>
      <c r="T240">
        <v>6</v>
      </c>
      <c r="U240">
        <v>3</v>
      </c>
      <c r="V240">
        <v>7</v>
      </c>
      <c r="W240">
        <v>6</v>
      </c>
      <c r="X240">
        <v>7</v>
      </c>
      <c r="Y240">
        <v>5</v>
      </c>
      <c r="Z240">
        <v>3</v>
      </c>
      <c r="AA240">
        <v>2</v>
      </c>
      <c r="AB240" t="s">
        <v>312</v>
      </c>
      <c r="AC240">
        <v>1.44</v>
      </c>
      <c r="AD240">
        <v>2.62</v>
      </c>
      <c r="AE240">
        <v>1.55</v>
      </c>
      <c r="AF240">
        <v>2.4</v>
      </c>
      <c r="AG240">
        <v>1.57</v>
      </c>
      <c r="AH240">
        <v>2.38</v>
      </c>
      <c r="AI240">
        <v>1.56</v>
      </c>
      <c r="AJ240">
        <v>2.64</v>
      </c>
      <c r="AK240">
        <v>1.53</v>
      </c>
      <c r="AL240">
        <v>2.5</v>
      </c>
      <c r="AM240">
        <v>1.61</v>
      </c>
      <c r="AN240">
        <v>2.68</v>
      </c>
      <c r="AO240">
        <v>1.54</v>
      </c>
      <c r="AP240">
        <v>2.4500000000000002</v>
      </c>
      <c r="AQ240" t="str">
        <f t="shared" si="35"/>
        <v>Anderson</v>
      </c>
      <c r="AR240" t="str">
        <f t="shared" si="36"/>
        <v>Roger-Vasselin</v>
      </c>
      <c r="AS240" t="str">
        <f t="shared" si="37"/>
        <v>MelbourneAndersonRoger-Vasselin</v>
      </c>
      <c r="AT240" t="str">
        <f t="shared" si="38"/>
        <v>MelbourneRoger-VasselinAnderson</v>
      </c>
      <c r="AU240">
        <f t="shared" si="39"/>
        <v>1</v>
      </c>
      <c r="AV240">
        <f t="shared" si="40"/>
        <v>1</v>
      </c>
      <c r="AW240">
        <f t="shared" si="41"/>
        <v>53</v>
      </c>
      <c r="AX240" t="b">
        <f t="shared" si="42"/>
        <v>1</v>
      </c>
      <c r="AY240" t="str">
        <f t="shared" si="43"/>
        <v>Roger-Vasselin</v>
      </c>
      <c r="AZ240" t="b">
        <f t="shared" si="44"/>
        <v>1</v>
      </c>
      <c r="BA240" t="str">
        <f t="shared" si="45"/>
        <v>Melbourne3rd Round</v>
      </c>
    </row>
    <row r="241" spans="1:53" x14ac:dyDescent="0.25">
      <c r="A241">
        <v>6</v>
      </c>
      <c r="B241" t="s">
        <v>441</v>
      </c>
      <c r="C241" t="s">
        <v>442</v>
      </c>
      <c r="D241" s="1">
        <v>41656</v>
      </c>
      <c r="E241" s="10" t="s">
        <v>443</v>
      </c>
      <c r="F241" t="s">
        <v>307</v>
      </c>
      <c r="G241" t="s">
        <v>308</v>
      </c>
      <c r="H241" t="s">
        <v>478</v>
      </c>
      <c r="I241" s="9">
        <v>5</v>
      </c>
      <c r="J241" t="s">
        <v>729</v>
      </c>
      <c r="K241" t="s">
        <v>782</v>
      </c>
      <c r="L241">
        <v>7</v>
      </c>
      <c r="M241">
        <v>188</v>
      </c>
      <c r="N241">
        <v>4180</v>
      </c>
      <c r="O241">
        <v>272</v>
      </c>
      <c r="P241">
        <v>6</v>
      </c>
      <c r="Q241">
        <v>4</v>
      </c>
      <c r="R241">
        <v>6</v>
      </c>
      <c r="S241">
        <v>2</v>
      </c>
      <c r="T241">
        <v>6</v>
      </c>
      <c r="U241">
        <v>2</v>
      </c>
      <c r="Z241">
        <v>3</v>
      </c>
      <c r="AA241">
        <v>0</v>
      </c>
      <c r="AB241" t="s">
        <v>312</v>
      </c>
      <c r="AC241">
        <v>1.02</v>
      </c>
      <c r="AD241">
        <v>19</v>
      </c>
      <c r="AE241">
        <v>1.02</v>
      </c>
      <c r="AF241">
        <v>12</v>
      </c>
      <c r="AG241">
        <v>1.02</v>
      </c>
      <c r="AH241">
        <v>17</v>
      </c>
      <c r="AI241">
        <v>1.03</v>
      </c>
      <c r="AJ241">
        <v>19</v>
      </c>
      <c r="AK241">
        <v>1.02</v>
      </c>
      <c r="AL241">
        <v>13</v>
      </c>
      <c r="AM241">
        <v>1.03</v>
      </c>
      <c r="AN241">
        <v>29</v>
      </c>
      <c r="AO241">
        <v>1.02</v>
      </c>
      <c r="AP241">
        <v>15.18</v>
      </c>
      <c r="AQ241" t="str">
        <f t="shared" si="35"/>
        <v>Berdych</v>
      </c>
      <c r="AR241" t="str">
        <f t="shared" si="36"/>
        <v>Dzumhur</v>
      </c>
      <c r="AS241" t="str">
        <f t="shared" si="37"/>
        <v>MelbourneBerdychDzumhur</v>
      </c>
      <c r="AT241" t="str">
        <f t="shared" si="38"/>
        <v>MelbourneDzumhurBerdych</v>
      </c>
      <c r="AU241">
        <f t="shared" si="39"/>
        <v>3</v>
      </c>
      <c r="AV241">
        <f t="shared" si="40"/>
        <v>10</v>
      </c>
      <c r="AW241">
        <f t="shared" si="41"/>
        <v>26</v>
      </c>
      <c r="AX241" t="b">
        <f t="shared" si="42"/>
        <v>0</v>
      </c>
      <c r="AY241" t="str">
        <f t="shared" si="43"/>
        <v>Berdych</v>
      </c>
      <c r="AZ241" t="b">
        <f t="shared" si="44"/>
        <v>0</v>
      </c>
      <c r="BA241" t="str">
        <f t="shared" si="45"/>
        <v>Melbourne3rd Round</v>
      </c>
    </row>
    <row r="242" spans="1:53" x14ac:dyDescent="0.25">
      <c r="A242">
        <v>6</v>
      </c>
      <c r="B242" t="s">
        <v>441</v>
      </c>
      <c r="C242" t="s">
        <v>442</v>
      </c>
      <c r="D242" s="1">
        <v>41656</v>
      </c>
      <c r="E242" s="10" t="s">
        <v>443</v>
      </c>
      <c r="F242" t="s">
        <v>307</v>
      </c>
      <c r="G242" t="s">
        <v>308</v>
      </c>
      <c r="H242" t="s">
        <v>478</v>
      </c>
      <c r="I242" s="9">
        <v>5</v>
      </c>
      <c r="J242" t="s">
        <v>793</v>
      </c>
      <c r="K242" t="s">
        <v>754</v>
      </c>
      <c r="L242">
        <v>18</v>
      </c>
      <c r="M242">
        <v>9</v>
      </c>
      <c r="N242">
        <v>1810</v>
      </c>
      <c r="O242">
        <v>3140</v>
      </c>
      <c r="P242">
        <v>2</v>
      </c>
      <c r="Q242">
        <v>6</v>
      </c>
      <c r="R242">
        <v>7</v>
      </c>
      <c r="S242">
        <v>5</v>
      </c>
      <c r="T242">
        <v>6</v>
      </c>
      <c r="U242">
        <v>4</v>
      </c>
      <c r="V242">
        <v>7</v>
      </c>
      <c r="W242">
        <v>6</v>
      </c>
      <c r="Z242">
        <v>3</v>
      </c>
      <c r="AA242">
        <v>1</v>
      </c>
      <c r="AB242" t="s">
        <v>312</v>
      </c>
      <c r="AC242">
        <v>2.62</v>
      </c>
      <c r="AD242">
        <v>1.44</v>
      </c>
      <c r="AE242">
        <v>2.7</v>
      </c>
      <c r="AF242">
        <v>1.45</v>
      </c>
      <c r="AG242">
        <v>2.62</v>
      </c>
      <c r="AH242">
        <v>1.5</v>
      </c>
      <c r="AI242">
        <v>2.85</v>
      </c>
      <c r="AJ242">
        <v>1.5</v>
      </c>
      <c r="AK242">
        <v>2.63</v>
      </c>
      <c r="AL242">
        <v>1.5</v>
      </c>
      <c r="AM242">
        <v>2.95</v>
      </c>
      <c r="AN242">
        <v>1.55</v>
      </c>
      <c r="AO242">
        <v>2.6</v>
      </c>
      <c r="AP242">
        <v>1.48</v>
      </c>
      <c r="AQ242" t="str">
        <f t="shared" si="35"/>
        <v>Robredo</v>
      </c>
      <c r="AR242" t="str">
        <f t="shared" si="36"/>
        <v>Gasquet</v>
      </c>
      <c r="AS242" t="str">
        <f t="shared" si="37"/>
        <v>MelbourneRobredoGasquet</v>
      </c>
      <c r="AT242" t="str">
        <f t="shared" si="38"/>
        <v>MelbourneGasquetRobredo</v>
      </c>
      <c r="AU242">
        <f t="shared" si="39"/>
        <v>2</v>
      </c>
      <c r="AV242">
        <f t="shared" si="40"/>
        <v>1</v>
      </c>
      <c r="AW242">
        <f t="shared" si="41"/>
        <v>43</v>
      </c>
      <c r="AX242" t="b">
        <f t="shared" si="42"/>
        <v>1</v>
      </c>
      <c r="AY242" t="str">
        <f t="shared" si="43"/>
        <v>Gasquet</v>
      </c>
      <c r="AZ242" t="b">
        <f t="shared" si="44"/>
        <v>1</v>
      </c>
      <c r="BA242" t="str">
        <f t="shared" si="45"/>
        <v>Melbourne3rd Round</v>
      </c>
    </row>
    <row r="243" spans="1:53" x14ac:dyDescent="0.25">
      <c r="A243">
        <v>6</v>
      </c>
      <c r="B243" t="s">
        <v>441</v>
      </c>
      <c r="C243" t="s">
        <v>442</v>
      </c>
      <c r="D243" s="1">
        <v>41656</v>
      </c>
      <c r="E243" s="10" t="s">
        <v>443</v>
      </c>
      <c r="F243" t="s">
        <v>307</v>
      </c>
      <c r="G243" t="s">
        <v>308</v>
      </c>
      <c r="H243" t="s">
        <v>478</v>
      </c>
      <c r="I243" s="9">
        <v>5</v>
      </c>
      <c r="J243" t="s">
        <v>720</v>
      </c>
      <c r="K243" t="s">
        <v>670</v>
      </c>
      <c r="L243">
        <v>16</v>
      </c>
      <c r="M243">
        <v>51</v>
      </c>
      <c r="N243">
        <v>1930</v>
      </c>
      <c r="O243">
        <v>915</v>
      </c>
      <c r="P243">
        <v>7</v>
      </c>
      <c r="Q243">
        <v>5</v>
      </c>
      <c r="R243">
        <v>6</v>
      </c>
      <c r="S243">
        <v>4</v>
      </c>
      <c r="T243">
        <v>6</v>
      </c>
      <c r="U243">
        <v>4</v>
      </c>
      <c r="Z243">
        <v>3</v>
      </c>
      <c r="AA243">
        <v>0</v>
      </c>
      <c r="AB243" t="s">
        <v>312</v>
      </c>
      <c r="AC243">
        <v>2.5</v>
      </c>
      <c r="AD243">
        <v>1.5</v>
      </c>
      <c r="AE243">
        <v>2.4</v>
      </c>
      <c r="AF243">
        <v>1.55</v>
      </c>
      <c r="AG243">
        <v>2.62</v>
      </c>
      <c r="AH243">
        <v>1.5</v>
      </c>
      <c r="AI243">
        <v>2.56</v>
      </c>
      <c r="AJ243">
        <v>1.59</v>
      </c>
      <c r="AK243">
        <v>2.38</v>
      </c>
      <c r="AL243">
        <v>1.57</v>
      </c>
      <c r="AM243">
        <v>2.75</v>
      </c>
      <c r="AN243">
        <v>1.6</v>
      </c>
      <c r="AO243">
        <v>2.44</v>
      </c>
      <c r="AP243">
        <v>1.53</v>
      </c>
      <c r="AQ243" t="str">
        <f t="shared" si="35"/>
        <v>Fognini</v>
      </c>
      <c r="AR243" t="str">
        <f t="shared" si="36"/>
        <v>Querrey</v>
      </c>
      <c r="AS243" t="str">
        <f t="shared" si="37"/>
        <v>MelbourneFogniniQuerrey</v>
      </c>
      <c r="AT243" t="str">
        <f t="shared" si="38"/>
        <v>MelbourneQuerreyFognini</v>
      </c>
      <c r="AU243">
        <f t="shared" si="39"/>
        <v>3</v>
      </c>
      <c r="AV243">
        <f t="shared" si="40"/>
        <v>6</v>
      </c>
      <c r="AW243">
        <f t="shared" si="41"/>
        <v>32</v>
      </c>
      <c r="AX243" t="b">
        <f t="shared" si="42"/>
        <v>0</v>
      </c>
      <c r="AY243" t="str">
        <f t="shared" si="43"/>
        <v>Fognini</v>
      </c>
      <c r="AZ243" t="b">
        <f t="shared" si="44"/>
        <v>0</v>
      </c>
      <c r="BA243" t="str">
        <f t="shared" si="45"/>
        <v>Melbourne3rd Round</v>
      </c>
    </row>
    <row r="244" spans="1:53" x14ac:dyDescent="0.25">
      <c r="A244">
        <v>6</v>
      </c>
      <c r="B244" t="s">
        <v>441</v>
      </c>
      <c r="C244" t="s">
        <v>442</v>
      </c>
      <c r="D244" s="1">
        <v>41656</v>
      </c>
      <c r="E244" s="10" t="s">
        <v>443</v>
      </c>
      <c r="F244" t="s">
        <v>307</v>
      </c>
      <c r="G244" t="s">
        <v>308</v>
      </c>
      <c r="H244" t="s">
        <v>478</v>
      </c>
      <c r="I244" s="9">
        <v>5</v>
      </c>
      <c r="J244" t="s">
        <v>797</v>
      </c>
      <c r="K244" t="s">
        <v>669</v>
      </c>
      <c r="L244">
        <v>2</v>
      </c>
      <c r="M244">
        <v>49</v>
      </c>
      <c r="N244">
        <v>12260</v>
      </c>
      <c r="O244">
        <v>945</v>
      </c>
      <c r="P244">
        <v>6</v>
      </c>
      <c r="Q244">
        <v>3</v>
      </c>
      <c r="R244">
        <v>6</v>
      </c>
      <c r="S244">
        <v>3</v>
      </c>
      <c r="T244">
        <v>7</v>
      </c>
      <c r="U244">
        <v>5</v>
      </c>
      <c r="Z244">
        <v>3</v>
      </c>
      <c r="AA244">
        <v>0</v>
      </c>
      <c r="AB244" t="s">
        <v>312</v>
      </c>
      <c r="AC244">
        <v>1.01</v>
      </c>
      <c r="AD244">
        <v>26</v>
      </c>
      <c r="AE244">
        <v>1.02</v>
      </c>
      <c r="AF244">
        <v>12</v>
      </c>
      <c r="AG244">
        <v>1.02</v>
      </c>
      <c r="AH244">
        <v>17</v>
      </c>
      <c r="AI244">
        <v>1.01</v>
      </c>
      <c r="AJ244">
        <v>41</v>
      </c>
      <c r="AK244">
        <v>1.02</v>
      </c>
      <c r="AL244">
        <v>15</v>
      </c>
      <c r="AM244">
        <v>1.02</v>
      </c>
      <c r="AN244">
        <v>45</v>
      </c>
      <c r="AO244">
        <v>1.01</v>
      </c>
      <c r="AP244">
        <v>18.59</v>
      </c>
      <c r="AQ244" t="str">
        <f t="shared" ref="AQ244:AQ307" si="46">LEFT(J244,FIND(" ",J244)-1)</f>
        <v>Djokovic</v>
      </c>
      <c r="AR244" t="str">
        <f t="shared" ref="AR244:AR307" si="47">LEFT(K244,FIND(" ",K244)-1)</f>
        <v>Istomin</v>
      </c>
      <c r="AS244" t="str">
        <f t="shared" si="37"/>
        <v>MelbourneDjokovicIstomin</v>
      </c>
      <c r="AT244" t="str">
        <f t="shared" si="38"/>
        <v>MelbourneIstominDjokovic</v>
      </c>
      <c r="AU244">
        <f t="shared" si="39"/>
        <v>3</v>
      </c>
      <c r="AV244">
        <f t="shared" si="40"/>
        <v>8</v>
      </c>
      <c r="AW244">
        <f t="shared" si="41"/>
        <v>30</v>
      </c>
      <c r="AX244" t="b">
        <f t="shared" si="42"/>
        <v>0</v>
      </c>
      <c r="AY244" t="str">
        <f t="shared" si="43"/>
        <v>Djokovic</v>
      </c>
      <c r="AZ244" t="b">
        <f t="shared" si="44"/>
        <v>0</v>
      </c>
      <c r="BA244" t="str">
        <f t="shared" si="45"/>
        <v>Melbourne3rd Round</v>
      </c>
    </row>
    <row r="245" spans="1:53" x14ac:dyDescent="0.25">
      <c r="A245">
        <v>6</v>
      </c>
      <c r="B245" t="s">
        <v>441</v>
      </c>
      <c r="C245" t="s">
        <v>442</v>
      </c>
      <c r="D245" s="1">
        <v>41657</v>
      </c>
      <c r="E245" s="10" t="s">
        <v>443</v>
      </c>
      <c r="F245" t="s">
        <v>307</v>
      </c>
      <c r="G245" t="s">
        <v>308</v>
      </c>
      <c r="H245" t="s">
        <v>478</v>
      </c>
      <c r="I245" s="9">
        <v>5</v>
      </c>
      <c r="J245" t="s">
        <v>802</v>
      </c>
      <c r="K245" t="s">
        <v>803</v>
      </c>
      <c r="L245">
        <v>119</v>
      </c>
      <c r="M245">
        <v>106</v>
      </c>
      <c r="N245">
        <v>479</v>
      </c>
      <c r="O245">
        <v>518</v>
      </c>
      <c r="P245">
        <v>6</v>
      </c>
      <c r="Q245">
        <v>0</v>
      </c>
      <c r="R245">
        <v>7</v>
      </c>
      <c r="S245">
        <v>6</v>
      </c>
      <c r="T245">
        <v>6</v>
      </c>
      <c r="U245">
        <v>4</v>
      </c>
      <c r="Z245">
        <v>3</v>
      </c>
      <c r="AA245">
        <v>0</v>
      </c>
      <c r="AB245" t="s">
        <v>312</v>
      </c>
      <c r="AC245">
        <v>2.2000000000000002</v>
      </c>
      <c r="AD245">
        <v>1.66</v>
      </c>
      <c r="AE245">
        <v>2.25</v>
      </c>
      <c r="AF245">
        <v>1.62</v>
      </c>
      <c r="AG245">
        <v>2.38</v>
      </c>
      <c r="AH245">
        <v>1.57</v>
      </c>
      <c r="AI245">
        <v>2.3199999999999998</v>
      </c>
      <c r="AJ245">
        <v>1.7</v>
      </c>
      <c r="AK245">
        <v>2.25</v>
      </c>
      <c r="AL245">
        <v>1.62</v>
      </c>
      <c r="AM245">
        <v>2.4</v>
      </c>
      <c r="AN245">
        <v>1.74</v>
      </c>
      <c r="AO245">
        <v>2.2400000000000002</v>
      </c>
      <c r="AP245">
        <v>1.64</v>
      </c>
      <c r="AQ245" t="str">
        <f t="shared" si="46"/>
        <v>Robert</v>
      </c>
      <c r="AR245" t="str">
        <f t="shared" si="47"/>
        <v>Klizan</v>
      </c>
      <c r="AS245" t="str">
        <f t="shared" si="37"/>
        <v>MelbourneRobertKlizan</v>
      </c>
      <c r="AT245" t="str">
        <f t="shared" si="38"/>
        <v>MelbourneKlizanRobert</v>
      </c>
      <c r="AU245">
        <f t="shared" si="39"/>
        <v>3</v>
      </c>
      <c r="AV245">
        <f t="shared" si="40"/>
        <v>9</v>
      </c>
      <c r="AW245">
        <f t="shared" si="41"/>
        <v>29</v>
      </c>
      <c r="AX245" t="b">
        <f t="shared" si="42"/>
        <v>1</v>
      </c>
      <c r="AY245" t="str">
        <f t="shared" si="43"/>
        <v>Robert</v>
      </c>
      <c r="AZ245" t="b">
        <f t="shared" si="44"/>
        <v>0</v>
      </c>
      <c r="BA245" t="str">
        <f t="shared" si="45"/>
        <v>Melbourne3rd Round</v>
      </c>
    </row>
    <row r="246" spans="1:53" x14ac:dyDescent="0.25">
      <c r="A246">
        <v>6</v>
      </c>
      <c r="B246" t="s">
        <v>441</v>
      </c>
      <c r="C246" t="s">
        <v>442</v>
      </c>
      <c r="D246" s="1">
        <v>41657</v>
      </c>
      <c r="E246" s="10" t="s">
        <v>443</v>
      </c>
      <c r="F246" t="s">
        <v>307</v>
      </c>
      <c r="G246" t="s">
        <v>308</v>
      </c>
      <c r="H246" t="s">
        <v>478</v>
      </c>
      <c r="I246" s="9">
        <v>5</v>
      </c>
      <c r="J246" t="s">
        <v>689</v>
      </c>
      <c r="K246" t="s">
        <v>806</v>
      </c>
      <c r="L246">
        <v>6</v>
      </c>
      <c r="M246">
        <v>79</v>
      </c>
      <c r="N246">
        <v>4355</v>
      </c>
      <c r="O246">
        <v>651</v>
      </c>
      <c r="P246">
        <v>6</v>
      </c>
      <c r="Q246">
        <v>2</v>
      </c>
      <c r="R246">
        <v>6</v>
      </c>
      <c r="S246">
        <v>2</v>
      </c>
      <c r="T246">
        <v>6</v>
      </c>
      <c r="U246">
        <v>3</v>
      </c>
      <c r="Z246">
        <v>3</v>
      </c>
      <c r="AA246">
        <v>0</v>
      </c>
      <c r="AB246" t="s">
        <v>312</v>
      </c>
      <c r="AE246">
        <v>1.02</v>
      </c>
      <c r="AF246">
        <v>12</v>
      </c>
      <c r="AG246">
        <v>1.03</v>
      </c>
      <c r="AH246">
        <v>12</v>
      </c>
      <c r="AI246">
        <v>1.03</v>
      </c>
      <c r="AJ246">
        <v>21</v>
      </c>
      <c r="AK246">
        <v>1.03</v>
      </c>
      <c r="AL246">
        <v>11</v>
      </c>
      <c r="AM246">
        <v>1.04</v>
      </c>
      <c r="AN246">
        <v>21</v>
      </c>
      <c r="AO246">
        <v>1.03</v>
      </c>
      <c r="AP246">
        <v>13.11</v>
      </c>
      <c r="AQ246" t="str">
        <f t="shared" si="46"/>
        <v>Federer</v>
      </c>
      <c r="AR246" t="str">
        <f t="shared" si="47"/>
        <v>Gabashvili</v>
      </c>
      <c r="AS246" t="str">
        <f t="shared" si="37"/>
        <v>MelbourneFedererGabashvili</v>
      </c>
      <c r="AT246" t="str">
        <f t="shared" si="38"/>
        <v>MelbourneGabashviliFederer</v>
      </c>
      <c r="AU246">
        <f t="shared" si="39"/>
        <v>3</v>
      </c>
      <c r="AV246">
        <f t="shared" si="40"/>
        <v>11</v>
      </c>
      <c r="AW246">
        <f t="shared" si="41"/>
        <v>25</v>
      </c>
      <c r="AX246" t="b">
        <f t="shared" si="42"/>
        <v>0</v>
      </c>
      <c r="AY246" t="str">
        <f t="shared" si="43"/>
        <v>Federer</v>
      </c>
      <c r="AZ246" t="b">
        <f t="shared" si="44"/>
        <v>0</v>
      </c>
      <c r="BA246" t="str">
        <f t="shared" si="45"/>
        <v>Melbourne3rd Round</v>
      </c>
    </row>
    <row r="247" spans="1:53" x14ac:dyDescent="0.25">
      <c r="A247">
        <v>6</v>
      </c>
      <c r="B247" t="s">
        <v>441</v>
      </c>
      <c r="C247" t="s">
        <v>442</v>
      </c>
      <c r="D247" s="1">
        <v>41657</v>
      </c>
      <c r="E247" s="10" t="s">
        <v>443</v>
      </c>
      <c r="F247" t="s">
        <v>307</v>
      </c>
      <c r="G247" t="s">
        <v>308</v>
      </c>
      <c r="H247" t="s">
        <v>478</v>
      </c>
      <c r="I247" s="9">
        <v>5</v>
      </c>
      <c r="J247" t="s">
        <v>672</v>
      </c>
      <c r="K247" t="s">
        <v>800</v>
      </c>
      <c r="L247">
        <v>22</v>
      </c>
      <c r="M247">
        <v>11</v>
      </c>
      <c r="N247">
        <v>1460</v>
      </c>
      <c r="O247">
        <v>2860</v>
      </c>
      <c r="P247">
        <v>6</v>
      </c>
      <c r="Q247">
        <v>3</v>
      </c>
      <c r="R247">
        <v>3</v>
      </c>
      <c r="S247">
        <v>6</v>
      </c>
      <c r="T247">
        <v>6</v>
      </c>
      <c r="U247">
        <v>4</v>
      </c>
      <c r="V247">
        <v>7</v>
      </c>
      <c r="W247">
        <v>6</v>
      </c>
      <c r="Z247">
        <v>3</v>
      </c>
      <c r="AA247">
        <v>1</v>
      </c>
      <c r="AB247" t="s">
        <v>312</v>
      </c>
      <c r="AC247">
        <v>2.1</v>
      </c>
      <c r="AD247">
        <v>1.72</v>
      </c>
      <c r="AE247">
        <v>2.1</v>
      </c>
      <c r="AF247">
        <v>1.7</v>
      </c>
      <c r="AG247">
        <v>2.1</v>
      </c>
      <c r="AH247">
        <v>1.73</v>
      </c>
      <c r="AI247">
        <v>2.13</v>
      </c>
      <c r="AJ247">
        <v>1.82</v>
      </c>
      <c r="AK247">
        <v>2.2000000000000002</v>
      </c>
      <c r="AL247">
        <v>1.67</v>
      </c>
      <c r="AM247">
        <v>2.2000000000000002</v>
      </c>
      <c r="AN247">
        <v>1.82</v>
      </c>
      <c r="AO247">
        <v>2.08</v>
      </c>
      <c r="AP247">
        <v>1.73</v>
      </c>
      <c r="AQ247" t="str">
        <f t="shared" si="46"/>
        <v>Dimitrov</v>
      </c>
      <c r="AR247" t="str">
        <f t="shared" si="47"/>
        <v>Raonic</v>
      </c>
      <c r="AS247" t="str">
        <f t="shared" si="37"/>
        <v>MelbourneDimitrovRaonic</v>
      </c>
      <c r="AT247" t="str">
        <f t="shared" si="38"/>
        <v>MelbourneRaonicDimitrov</v>
      </c>
      <c r="AU247">
        <f t="shared" si="39"/>
        <v>2</v>
      </c>
      <c r="AV247">
        <f t="shared" si="40"/>
        <v>3</v>
      </c>
      <c r="AW247">
        <f t="shared" si="41"/>
        <v>41</v>
      </c>
      <c r="AX247" t="b">
        <f t="shared" si="42"/>
        <v>1</v>
      </c>
      <c r="AY247" t="str">
        <f t="shared" si="43"/>
        <v>Dimitrov</v>
      </c>
      <c r="AZ247" t="b">
        <f t="shared" si="44"/>
        <v>1</v>
      </c>
      <c r="BA247" t="str">
        <f t="shared" si="45"/>
        <v>Melbourne3rd Round</v>
      </c>
    </row>
    <row r="248" spans="1:53" x14ac:dyDescent="0.25">
      <c r="A248">
        <v>6</v>
      </c>
      <c r="B248" t="s">
        <v>441</v>
      </c>
      <c r="C248" t="s">
        <v>442</v>
      </c>
      <c r="D248" s="1">
        <v>41657</v>
      </c>
      <c r="E248" s="10" t="s">
        <v>443</v>
      </c>
      <c r="F248" t="s">
        <v>307</v>
      </c>
      <c r="G248" t="s">
        <v>308</v>
      </c>
      <c r="H248" t="s">
        <v>478</v>
      </c>
      <c r="I248" s="9">
        <v>5</v>
      </c>
      <c r="J248" t="s">
        <v>709</v>
      </c>
      <c r="K248" t="s">
        <v>721</v>
      </c>
      <c r="L248">
        <v>62</v>
      </c>
      <c r="M248">
        <v>28</v>
      </c>
      <c r="N248">
        <v>750</v>
      </c>
      <c r="O248">
        <v>1300</v>
      </c>
      <c r="P248">
        <v>6</v>
      </c>
      <c r="Q248">
        <v>2</v>
      </c>
      <c r="R248">
        <v>6</v>
      </c>
      <c r="S248">
        <v>1</v>
      </c>
      <c r="T248">
        <v>6</v>
      </c>
      <c r="U248">
        <v>4</v>
      </c>
      <c r="Z248">
        <v>3</v>
      </c>
      <c r="AA248">
        <v>0</v>
      </c>
      <c r="AB248" t="s">
        <v>312</v>
      </c>
      <c r="AC248">
        <v>1.44</v>
      </c>
      <c r="AD248">
        <v>2.75</v>
      </c>
      <c r="AE248">
        <v>1.45</v>
      </c>
      <c r="AF248">
        <v>2.7</v>
      </c>
      <c r="AG248">
        <v>1.5</v>
      </c>
      <c r="AH248">
        <v>2.62</v>
      </c>
      <c r="AI248">
        <v>1.48</v>
      </c>
      <c r="AJ248">
        <v>2.89</v>
      </c>
      <c r="AK248">
        <v>1.44</v>
      </c>
      <c r="AL248">
        <v>2.75</v>
      </c>
      <c r="AM248">
        <v>1.52</v>
      </c>
      <c r="AN248">
        <v>2.9</v>
      </c>
      <c r="AO248">
        <v>1.46</v>
      </c>
      <c r="AP248">
        <v>2.67</v>
      </c>
      <c r="AQ248" t="str">
        <f t="shared" si="46"/>
        <v>Bautista</v>
      </c>
      <c r="AR248" t="str">
        <f t="shared" si="47"/>
        <v>Paire</v>
      </c>
      <c r="AS248" t="str">
        <f t="shared" si="37"/>
        <v>MelbourneBautistaPaire</v>
      </c>
      <c r="AT248" t="str">
        <f t="shared" si="38"/>
        <v>MelbournePaireBautista</v>
      </c>
      <c r="AU248">
        <f t="shared" si="39"/>
        <v>3</v>
      </c>
      <c r="AV248">
        <f t="shared" si="40"/>
        <v>11</v>
      </c>
      <c r="AW248">
        <f t="shared" si="41"/>
        <v>25</v>
      </c>
      <c r="AX248" t="b">
        <f t="shared" si="42"/>
        <v>0</v>
      </c>
      <c r="AY248" t="str">
        <f t="shared" si="43"/>
        <v>Bautista</v>
      </c>
      <c r="AZ248" t="b">
        <f t="shared" si="44"/>
        <v>0</v>
      </c>
      <c r="BA248" t="str">
        <f t="shared" si="45"/>
        <v>Melbourne3rd Round</v>
      </c>
    </row>
    <row r="249" spans="1:53" x14ac:dyDescent="0.25">
      <c r="A249">
        <v>6</v>
      </c>
      <c r="B249" t="s">
        <v>441</v>
      </c>
      <c r="C249" t="s">
        <v>442</v>
      </c>
      <c r="D249" s="1">
        <v>41657</v>
      </c>
      <c r="E249" s="10" t="s">
        <v>443</v>
      </c>
      <c r="F249" t="s">
        <v>307</v>
      </c>
      <c r="G249" t="s">
        <v>308</v>
      </c>
      <c r="H249" t="s">
        <v>478</v>
      </c>
      <c r="I249" s="9">
        <v>5</v>
      </c>
      <c r="J249" t="s">
        <v>740</v>
      </c>
      <c r="K249" t="s">
        <v>678</v>
      </c>
      <c r="L249">
        <v>4</v>
      </c>
      <c r="M249">
        <v>27</v>
      </c>
      <c r="N249">
        <v>5560</v>
      </c>
      <c r="O249">
        <v>1310</v>
      </c>
      <c r="P249">
        <v>7</v>
      </c>
      <c r="Q249">
        <v>6</v>
      </c>
      <c r="R249">
        <v>6</v>
      </c>
      <c r="S249">
        <v>4</v>
      </c>
      <c r="T249">
        <v>6</v>
      </c>
      <c r="U249">
        <v>2</v>
      </c>
      <c r="Z249">
        <v>3</v>
      </c>
      <c r="AA249">
        <v>0</v>
      </c>
      <c r="AB249" t="s">
        <v>312</v>
      </c>
      <c r="AC249">
        <v>1.1100000000000001</v>
      </c>
      <c r="AD249">
        <v>6.5</v>
      </c>
      <c r="AE249">
        <v>1.1000000000000001</v>
      </c>
      <c r="AF249">
        <v>6.5</v>
      </c>
      <c r="AG249">
        <v>1.1200000000000001</v>
      </c>
      <c r="AH249">
        <v>6</v>
      </c>
      <c r="AI249">
        <v>1.0900000000000001</v>
      </c>
      <c r="AJ249">
        <v>9.5</v>
      </c>
      <c r="AK249">
        <v>1.1000000000000001</v>
      </c>
      <c r="AL249">
        <v>7</v>
      </c>
      <c r="AM249">
        <v>1.1499999999999999</v>
      </c>
      <c r="AN249">
        <v>9.5</v>
      </c>
      <c r="AO249">
        <v>1.1000000000000001</v>
      </c>
      <c r="AP249">
        <v>6.75</v>
      </c>
      <c r="AQ249" t="str">
        <f t="shared" si="46"/>
        <v>Murray</v>
      </c>
      <c r="AR249" t="str">
        <f t="shared" si="47"/>
        <v>Lopez</v>
      </c>
      <c r="AS249" t="str">
        <f t="shared" si="37"/>
        <v>MelbourneMurrayLopez</v>
      </c>
      <c r="AT249" t="str">
        <f t="shared" si="38"/>
        <v>MelbourneLopezMurray</v>
      </c>
      <c r="AU249">
        <f t="shared" si="39"/>
        <v>3</v>
      </c>
      <c r="AV249">
        <f t="shared" si="40"/>
        <v>7</v>
      </c>
      <c r="AW249">
        <f t="shared" si="41"/>
        <v>31</v>
      </c>
      <c r="AX249" t="b">
        <f t="shared" si="42"/>
        <v>1</v>
      </c>
      <c r="AY249" t="str">
        <f t="shared" si="43"/>
        <v>Murray</v>
      </c>
      <c r="AZ249" t="b">
        <f t="shared" si="44"/>
        <v>0</v>
      </c>
      <c r="BA249" t="str">
        <f t="shared" si="45"/>
        <v>Melbourne3rd Round</v>
      </c>
    </row>
    <row r="250" spans="1:53" x14ac:dyDescent="0.25">
      <c r="A250">
        <v>6</v>
      </c>
      <c r="B250" t="s">
        <v>441</v>
      </c>
      <c r="C250" t="s">
        <v>442</v>
      </c>
      <c r="D250" s="1">
        <v>41657</v>
      </c>
      <c r="E250" s="10" t="s">
        <v>443</v>
      </c>
      <c r="F250" t="s">
        <v>307</v>
      </c>
      <c r="G250" t="s">
        <v>308</v>
      </c>
      <c r="H250" t="s">
        <v>478</v>
      </c>
      <c r="I250" s="9">
        <v>5</v>
      </c>
      <c r="J250" t="s">
        <v>804</v>
      </c>
      <c r="K250" t="s">
        <v>690</v>
      </c>
      <c r="L250">
        <v>10</v>
      </c>
      <c r="M250">
        <v>19</v>
      </c>
      <c r="N250">
        <v>3065</v>
      </c>
      <c r="O250">
        <v>1790</v>
      </c>
      <c r="P250">
        <v>7</v>
      </c>
      <c r="Q250">
        <v>6</v>
      </c>
      <c r="R250">
        <v>6</v>
      </c>
      <c r="S250">
        <v>4</v>
      </c>
      <c r="T250">
        <v>6</v>
      </c>
      <c r="U250">
        <v>2</v>
      </c>
      <c r="Z250">
        <v>3</v>
      </c>
      <c r="AA250">
        <v>0</v>
      </c>
      <c r="AB250" t="s">
        <v>312</v>
      </c>
      <c r="AC250">
        <v>1.1399999999999999</v>
      </c>
      <c r="AD250">
        <v>5.5</v>
      </c>
      <c r="AE250">
        <v>1.1599999999999999</v>
      </c>
      <c r="AF250">
        <v>5</v>
      </c>
      <c r="AG250">
        <v>1.1399999999999999</v>
      </c>
      <c r="AH250">
        <v>5.5</v>
      </c>
      <c r="AI250">
        <v>1.1499999999999999</v>
      </c>
      <c r="AJ250">
        <v>6.54</v>
      </c>
      <c r="AK250">
        <v>1.1399999999999999</v>
      </c>
      <c r="AL250">
        <v>5.5</v>
      </c>
      <c r="AM250">
        <v>1.18</v>
      </c>
      <c r="AN250">
        <v>6.54</v>
      </c>
      <c r="AO250">
        <v>1.1599999999999999</v>
      </c>
      <c r="AP250">
        <v>5.21</v>
      </c>
      <c r="AQ250" t="str">
        <f t="shared" si="46"/>
        <v>Tsonga</v>
      </c>
      <c r="AR250" t="str">
        <f t="shared" si="47"/>
        <v>Simon</v>
      </c>
      <c r="AS250" t="str">
        <f t="shared" si="37"/>
        <v>MelbourneTsongaSimon</v>
      </c>
      <c r="AT250" t="str">
        <f t="shared" si="38"/>
        <v>MelbourneSimonTsonga</v>
      </c>
      <c r="AU250">
        <f t="shared" si="39"/>
        <v>3</v>
      </c>
      <c r="AV250">
        <f t="shared" si="40"/>
        <v>7</v>
      </c>
      <c r="AW250">
        <f t="shared" si="41"/>
        <v>31</v>
      </c>
      <c r="AX250" t="b">
        <f t="shared" si="42"/>
        <v>1</v>
      </c>
      <c r="AY250" t="str">
        <f t="shared" si="43"/>
        <v>Tsonga</v>
      </c>
      <c r="AZ250" t="b">
        <f t="shared" si="44"/>
        <v>0</v>
      </c>
      <c r="BA250" t="str">
        <f t="shared" si="45"/>
        <v>Melbourne3rd Round</v>
      </c>
    </row>
    <row r="251" spans="1:53" x14ac:dyDescent="0.25">
      <c r="A251">
        <v>6</v>
      </c>
      <c r="B251" t="s">
        <v>441</v>
      </c>
      <c r="C251" t="s">
        <v>442</v>
      </c>
      <c r="D251" s="1">
        <v>41657</v>
      </c>
      <c r="E251" s="10" t="s">
        <v>443</v>
      </c>
      <c r="F251" t="s">
        <v>307</v>
      </c>
      <c r="G251" t="s">
        <v>308</v>
      </c>
      <c r="H251" t="s">
        <v>478</v>
      </c>
      <c r="I251" s="9">
        <v>5</v>
      </c>
      <c r="J251" t="s">
        <v>688</v>
      </c>
      <c r="K251" t="s">
        <v>760</v>
      </c>
      <c r="L251">
        <v>17</v>
      </c>
      <c r="M251">
        <v>91</v>
      </c>
      <c r="N251">
        <v>1915</v>
      </c>
      <c r="O251">
        <v>595</v>
      </c>
      <c r="P251">
        <v>7</v>
      </c>
      <c r="Q251">
        <v>5</v>
      </c>
      <c r="R251">
        <v>6</v>
      </c>
      <c r="S251">
        <v>1</v>
      </c>
      <c r="T251">
        <v>6</v>
      </c>
      <c r="U251">
        <v>0</v>
      </c>
      <c r="Z251">
        <v>3</v>
      </c>
      <c r="AA251">
        <v>0</v>
      </c>
      <c r="AB251" t="s">
        <v>312</v>
      </c>
      <c r="AC251">
        <v>1.1200000000000001</v>
      </c>
      <c r="AD251">
        <v>6</v>
      </c>
      <c r="AE251">
        <v>1.1200000000000001</v>
      </c>
      <c r="AF251">
        <v>5.5</v>
      </c>
      <c r="AG251">
        <v>1.1200000000000001</v>
      </c>
      <c r="AH251">
        <v>6</v>
      </c>
      <c r="AI251">
        <v>1.17</v>
      </c>
      <c r="AJ251">
        <v>6.11</v>
      </c>
      <c r="AK251">
        <v>1.1299999999999999</v>
      </c>
      <c r="AL251">
        <v>6</v>
      </c>
      <c r="AM251">
        <v>1.17</v>
      </c>
      <c r="AN251">
        <v>6.7</v>
      </c>
      <c r="AO251">
        <v>1.1399999999999999</v>
      </c>
      <c r="AP251">
        <v>5.59</v>
      </c>
      <c r="AQ251" t="str">
        <f t="shared" si="46"/>
        <v>Nishikori</v>
      </c>
      <c r="AR251" t="str">
        <f t="shared" si="47"/>
        <v>Young</v>
      </c>
      <c r="AS251" t="str">
        <f t="shared" si="37"/>
        <v>MelbourneNishikoriYoung</v>
      </c>
      <c r="AT251" t="str">
        <f t="shared" si="38"/>
        <v>MelbourneYoungNishikori</v>
      </c>
      <c r="AU251">
        <f t="shared" si="39"/>
        <v>3</v>
      </c>
      <c r="AV251">
        <f t="shared" si="40"/>
        <v>13</v>
      </c>
      <c r="AW251">
        <f t="shared" si="41"/>
        <v>25</v>
      </c>
      <c r="AX251" t="b">
        <f t="shared" si="42"/>
        <v>0</v>
      </c>
      <c r="AY251" t="str">
        <f t="shared" si="43"/>
        <v>Nishikori</v>
      </c>
      <c r="AZ251" t="b">
        <f t="shared" si="44"/>
        <v>0</v>
      </c>
      <c r="BA251" t="str">
        <f t="shared" si="45"/>
        <v>Melbourne3rd Round</v>
      </c>
    </row>
    <row r="252" spans="1:53" x14ac:dyDescent="0.25">
      <c r="A252">
        <v>6</v>
      </c>
      <c r="B252" t="s">
        <v>441</v>
      </c>
      <c r="C252" t="s">
        <v>442</v>
      </c>
      <c r="D252" s="1">
        <v>41657</v>
      </c>
      <c r="E252" s="10" t="s">
        <v>443</v>
      </c>
      <c r="F252" t="s">
        <v>307</v>
      </c>
      <c r="G252" t="s">
        <v>308</v>
      </c>
      <c r="H252" t="s">
        <v>478</v>
      </c>
      <c r="I252" s="9">
        <v>5</v>
      </c>
      <c r="J252" t="s">
        <v>750</v>
      </c>
      <c r="K252" t="s">
        <v>724</v>
      </c>
      <c r="L252">
        <v>1</v>
      </c>
      <c r="M252">
        <v>32</v>
      </c>
      <c r="N252">
        <v>13130</v>
      </c>
      <c r="O252">
        <v>1245</v>
      </c>
      <c r="P252">
        <v>6</v>
      </c>
      <c r="Q252">
        <v>1</v>
      </c>
      <c r="R252">
        <v>6</v>
      </c>
      <c r="S252">
        <v>2</v>
      </c>
      <c r="T252">
        <v>6</v>
      </c>
      <c r="U252">
        <v>3</v>
      </c>
      <c r="Z252">
        <v>3</v>
      </c>
      <c r="AA252">
        <v>0</v>
      </c>
      <c r="AB252" t="s">
        <v>312</v>
      </c>
      <c r="AC252">
        <v>1.08</v>
      </c>
      <c r="AD252">
        <v>8</v>
      </c>
      <c r="AE252">
        <v>1.2</v>
      </c>
      <c r="AF252">
        <v>4.3</v>
      </c>
      <c r="AG252">
        <v>1.1200000000000001</v>
      </c>
      <c r="AH252">
        <v>6</v>
      </c>
      <c r="AI252">
        <v>1.1200000000000001</v>
      </c>
      <c r="AJ252">
        <v>8.0399999999999991</v>
      </c>
      <c r="AK252">
        <v>1.1299999999999999</v>
      </c>
      <c r="AL252">
        <v>6</v>
      </c>
      <c r="AM252">
        <v>1.2</v>
      </c>
      <c r="AN252">
        <v>8.0399999999999991</v>
      </c>
      <c r="AO252">
        <v>1.1100000000000001</v>
      </c>
      <c r="AP252">
        <v>6.73</v>
      </c>
      <c r="AQ252" t="str">
        <f t="shared" si="46"/>
        <v>Nadal</v>
      </c>
      <c r="AR252" t="str">
        <f t="shared" si="47"/>
        <v>Monfils</v>
      </c>
      <c r="AS252" t="str">
        <f t="shared" si="37"/>
        <v>MelbourneNadalMonfils</v>
      </c>
      <c r="AT252" t="str">
        <f t="shared" si="38"/>
        <v>MelbourneMonfilsNadal</v>
      </c>
      <c r="AU252">
        <f t="shared" si="39"/>
        <v>3</v>
      </c>
      <c r="AV252">
        <f t="shared" si="40"/>
        <v>12</v>
      </c>
      <c r="AW252">
        <f t="shared" si="41"/>
        <v>24</v>
      </c>
      <c r="AX252" t="b">
        <f t="shared" si="42"/>
        <v>0</v>
      </c>
      <c r="AY252" t="str">
        <f t="shared" si="43"/>
        <v>Nadal</v>
      </c>
      <c r="AZ252" t="b">
        <f t="shared" si="44"/>
        <v>0</v>
      </c>
      <c r="BA252" t="str">
        <f t="shared" si="45"/>
        <v>Melbourne3rd Round</v>
      </c>
    </row>
    <row r="253" spans="1:53" x14ac:dyDescent="0.25">
      <c r="A253">
        <v>6</v>
      </c>
      <c r="B253" t="s">
        <v>441</v>
      </c>
      <c r="C253" t="s">
        <v>442</v>
      </c>
      <c r="D253" s="1">
        <v>41658</v>
      </c>
      <c r="E253" s="10" t="s">
        <v>443</v>
      </c>
      <c r="F253" t="s">
        <v>307</v>
      </c>
      <c r="G253" t="s">
        <v>308</v>
      </c>
      <c r="H253" t="s">
        <v>479</v>
      </c>
      <c r="I253" s="9">
        <v>5</v>
      </c>
      <c r="J253" t="s">
        <v>744</v>
      </c>
      <c r="K253" t="s">
        <v>746</v>
      </c>
      <c r="L253">
        <v>3</v>
      </c>
      <c r="M253">
        <v>37</v>
      </c>
      <c r="N253">
        <v>5640</v>
      </c>
      <c r="O253">
        <v>1110</v>
      </c>
      <c r="P253">
        <v>6</v>
      </c>
      <c r="Q253">
        <v>7</v>
      </c>
      <c r="R253">
        <v>7</v>
      </c>
      <c r="S253">
        <v>5</v>
      </c>
      <c r="T253">
        <v>6</v>
      </c>
      <c r="U253">
        <v>2</v>
      </c>
      <c r="V253">
        <v>6</v>
      </c>
      <c r="W253">
        <v>1</v>
      </c>
      <c r="Z253">
        <v>3</v>
      </c>
      <c r="AA253">
        <v>1</v>
      </c>
      <c r="AB253" t="s">
        <v>312</v>
      </c>
      <c r="AC253">
        <v>1.25</v>
      </c>
      <c r="AD253">
        <v>4</v>
      </c>
      <c r="AE253">
        <v>1.22</v>
      </c>
      <c r="AF253">
        <v>4</v>
      </c>
      <c r="AG253">
        <v>1.25</v>
      </c>
      <c r="AH253">
        <v>4</v>
      </c>
      <c r="AI253">
        <v>1.28</v>
      </c>
      <c r="AJ253">
        <v>4.18</v>
      </c>
      <c r="AK253">
        <v>1.25</v>
      </c>
      <c r="AL253">
        <v>4</v>
      </c>
      <c r="AM253">
        <v>1.29</v>
      </c>
      <c r="AN253">
        <v>4.5</v>
      </c>
      <c r="AO253">
        <v>1.24</v>
      </c>
      <c r="AP253">
        <v>3.99</v>
      </c>
      <c r="AQ253" t="str">
        <f t="shared" si="46"/>
        <v>Ferrer</v>
      </c>
      <c r="AR253" t="str">
        <f t="shared" si="47"/>
        <v>Mayer</v>
      </c>
      <c r="AS253" t="str">
        <f t="shared" si="37"/>
        <v>MelbourneFerrerMayer</v>
      </c>
      <c r="AT253" t="str">
        <f t="shared" si="38"/>
        <v>MelbourneMayerFerrer</v>
      </c>
      <c r="AU253">
        <f t="shared" si="39"/>
        <v>2</v>
      </c>
      <c r="AV253">
        <f t="shared" si="40"/>
        <v>10</v>
      </c>
      <c r="AW253">
        <f t="shared" si="41"/>
        <v>40</v>
      </c>
      <c r="AX253" t="b">
        <f t="shared" si="42"/>
        <v>1</v>
      </c>
      <c r="AY253" t="str">
        <f t="shared" si="43"/>
        <v>Mayer</v>
      </c>
      <c r="AZ253" t="b">
        <f t="shared" si="44"/>
        <v>1</v>
      </c>
      <c r="BA253" t="str">
        <f t="shared" si="45"/>
        <v>Melbourne4th Round</v>
      </c>
    </row>
    <row r="254" spans="1:53" x14ac:dyDescent="0.25">
      <c r="A254">
        <v>6</v>
      </c>
      <c r="B254" t="s">
        <v>441</v>
      </c>
      <c r="C254" t="s">
        <v>442</v>
      </c>
      <c r="D254" s="1">
        <v>41658</v>
      </c>
      <c r="E254" s="10" t="s">
        <v>443</v>
      </c>
      <c r="F254" t="s">
        <v>307</v>
      </c>
      <c r="G254" t="s">
        <v>308</v>
      </c>
      <c r="H254" t="s">
        <v>479</v>
      </c>
      <c r="I254" s="9">
        <v>5</v>
      </c>
      <c r="J254" t="s">
        <v>797</v>
      </c>
      <c r="K254" t="s">
        <v>720</v>
      </c>
      <c r="L254">
        <v>2</v>
      </c>
      <c r="M254">
        <v>16</v>
      </c>
      <c r="N254">
        <v>12260</v>
      </c>
      <c r="O254">
        <v>1930</v>
      </c>
      <c r="P254">
        <v>6</v>
      </c>
      <c r="Q254">
        <v>3</v>
      </c>
      <c r="R254">
        <v>6</v>
      </c>
      <c r="S254">
        <v>0</v>
      </c>
      <c r="T254">
        <v>6</v>
      </c>
      <c r="U254">
        <v>2</v>
      </c>
      <c r="Z254">
        <v>3</v>
      </c>
      <c r="AA254">
        <v>0</v>
      </c>
      <c r="AB254" t="s">
        <v>312</v>
      </c>
      <c r="AC254">
        <v>1.01</v>
      </c>
      <c r="AD254">
        <v>26</v>
      </c>
      <c r="AE254">
        <v>1.01</v>
      </c>
      <c r="AF254">
        <v>13</v>
      </c>
      <c r="AG254">
        <v>1.02</v>
      </c>
      <c r="AH254">
        <v>17</v>
      </c>
      <c r="AI254">
        <v>1.01</v>
      </c>
      <c r="AJ254">
        <v>34</v>
      </c>
      <c r="AK254">
        <v>1.02</v>
      </c>
      <c r="AL254">
        <v>15</v>
      </c>
      <c r="AM254">
        <v>1.02</v>
      </c>
      <c r="AN254">
        <v>38.25</v>
      </c>
      <c r="AO254">
        <v>1.02</v>
      </c>
      <c r="AP254">
        <v>18.309999999999999</v>
      </c>
      <c r="AQ254" t="str">
        <f t="shared" si="46"/>
        <v>Djokovic</v>
      </c>
      <c r="AR254" t="str">
        <f t="shared" si="47"/>
        <v>Fognini</v>
      </c>
      <c r="AS254" t="str">
        <f t="shared" si="37"/>
        <v>MelbourneDjokovicFognini</v>
      </c>
      <c r="AT254" t="str">
        <f t="shared" si="38"/>
        <v>MelbourneFogniniDjokovic</v>
      </c>
      <c r="AU254">
        <f t="shared" si="39"/>
        <v>3</v>
      </c>
      <c r="AV254">
        <f t="shared" si="40"/>
        <v>13</v>
      </c>
      <c r="AW254">
        <f t="shared" si="41"/>
        <v>23</v>
      </c>
      <c r="AX254" t="b">
        <f t="shared" si="42"/>
        <v>0</v>
      </c>
      <c r="AY254" t="str">
        <f t="shared" si="43"/>
        <v>Djokovic</v>
      </c>
      <c r="AZ254" t="b">
        <f t="shared" si="44"/>
        <v>0</v>
      </c>
      <c r="BA254" t="str">
        <f t="shared" si="45"/>
        <v>Melbourne4th Round</v>
      </c>
    </row>
    <row r="255" spans="1:53" x14ac:dyDescent="0.25">
      <c r="A255">
        <v>6</v>
      </c>
      <c r="B255" t="s">
        <v>441</v>
      </c>
      <c r="C255" t="s">
        <v>442</v>
      </c>
      <c r="D255" s="1">
        <v>41658</v>
      </c>
      <c r="E255" s="10" t="s">
        <v>443</v>
      </c>
      <c r="F255" t="s">
        <v>307</v>
      </c>
      <c r="G255" t="s">
        <v>308</v>
      </c>
      <c r="H255" t="s">
        <v>479</v>
      </c>
      <c r="I255" s="9">
        <v>5</v>
      </c>
      <c r="J255" t="s">
        <v>729</v>
      </c>
      <c r="K255" t="s">
        <v>768</v>
      </c>
      <c r="L255">
        <v>7</v>
      </c>
      <c r="M255">
        <v>21</v>
      </c>
      <c r="N255">
        <v>4180</v>
      </c>
      <c r="O255">
        <v>1580</v>
      </c>
      <c r="P255">
        <v>6</v>
      </c>
      <c r="Q255">
        <v>2</v>
      </c>
      <c r="R255">
        <v>6</v>
      </c>
      <c r="S255">
        <v>2</v>
      </c>
      <c r="T255">
        <v>6</v>
      </c>
      <c r="U255">
        <v>3</v>
      </c>
      <c r="Z255">
        <v>3</v>
      </c>
      <c r="AA255">
        <v>0</v>
      </c>
      <c r="AB255" t="s">
        <v>312</v>
      </c>
      <c r="AC255">
        <v>1.1000000000000001</v>
      </c>
      <c r="AD255">
        <v>7</v>
      </c>
      <c r="AE255">
        <v>1.1000000000000001</v>
      </c>
      <c r="AF255">
        <v>6.5</v>
      </c>
      <c r="AG255">
        <v>1.1000000000000001</v>
      </c>
      <c r="AH255">
        <v>7</v>
      </c>
      <c r="AI255">
        <v>1.1100000000000001</v>
      </c>
      <c r="AJ255">
        <v>8.4700000000000006</v>
      </c>
      <c r="AK255">
        <v>1.1299999999999999</v>
      </c>
      <c r="AL255">
        <v>6.5</v>
      </c>
      <c r="AM255">
        <v>1.1299999999999999</v>
      </c>
      <c r="AN255">
        <v>8.4700000000000006</v>
      </c>
      <c r="AO255">
        <v>1.1100000000000001</v>
      </c>
      <c r="AP255">
        <v>6.68</v>
      </c>
      <c r="AQ255" t="str">
        <f t="shared" si="46"/>
        <v>Berdych</v>
      </c>
      <c r="AR255" t="str">
        <f t="shared" si="47"/>
        <v>Anderson</v>
      </c>
      <c r="AS255" t="str">
        <f t="shared" si="37"/>
        <v>MelbourneBerdychAnderson</v>
      </c>
      <c r="AT255" t="str">
        <f t="shared" si="38"/>
        <v>MelbourneAndersonBerdych</v>
      </c>
      <c r="AU255">
        <f t="shared" si="39"/>
        <v>3</v>
      </c>
      <c r="AV255">
        <f t="shared" si="40"/>
        <v>11</v>
      </c>
      <c r="AW255">
        <f t="shared" si="41"/>
        <v>25</v>
      </c>
      <c r="AX255" t="b">
        <f t="shared" si="42"/>
        <v>0</v>
      </c>
      <c r="AY255" t="str">
        <f t="shared" si="43"/>
        <v>Berdych</v>
      </c>
      <c r="AZ255" t="b">
        <f t="shared" si="44"/>
        <v>0</v>
      </c>
      <c r="BA255" t="str">
        <f t="shared" si="45"/>
        <v>Melbourne4th Round</v>
      </c>
    </row>
    <row r="256" spans="1:53" x14ac:dyDescent="0.25">
      <c r="A256">
        <v>6</v>
      </c>
      <c r="B256" t="s">
        <v>441</v>
      </c>
      <c r="C256" t="s">
        <v>442</v>
      </c>
      <c r="D256" s="1">
        <v>41658</v>
      </c>
      <c r="E256" s="10" t="s">
        <v>443</v>
      </c>
      <c r="F256" t="s">
        <v>307</v>
      </c>
      <c r="G256" t="s">
        <v>308</v>
      </c>
      <c r="H256" t="s">
        <v>479</v>
      </c>
      <c r="I256" s="9">
        <v>5</v>
      </c>
      <c r="J256" t="s">
        <v>719</v>
      </c>
      <c r="K256" t="s">
        <v>793</v>
      </c>
      <c r="L256">
        <v>8</v>
      </c>
      <c r="M256">
        <v>18</v>
      </c>
      <c r="N256">
        <v>3890</v>
      </c>
      <c r="O256">
        <v>1810</v>
      </c>
      <c r="P256">
        <v>6</v>
      </c>
      <c r="Q256">
        <v>3</v>
      </c>
      <c r="R256">
        <v>7</v>
      </c>
      <c r="S256">
        <v>6</v>
      </c>
      <c r="T256">
        <v>7</v>
      </c>
      <c r="U256">
        <v>6</v>
      </c>
      <c r="Z256">
        <v>3</v>
      </c>
      <c r="AA256">
        <v>0</v>
      </c>
      <c r="AB256" t="s">
        <v>312</v>
      </c>
      <c r="AC256">
        <v>1.33</v>
      </c>
      <c r="AD256">
        <v>3.4</v>
      </c>
      <c r="AE256">
        <v>1.35</v>
      </c>
      <c r="AF256">
        <v>3.1</v>
      </c>
      <c r="AG256">
        <v>1.36</v>
      </c>
      <c r="AH256">
        <v>3.25</v>
      </c>
      <c r="AI256">
        <v>1.37</v>
      </c>
      <c r="AJ256">
        <v>3.45</v>
      </c>
      <c r="AK256">
        <v>1.33</v>
      </c>
      <c r="AL256">
        <v>3.4</v>
      </c>
      <c r="AM256">
        <v>1.42</v>
      </c>
      <c r="AN256">
        <v>3.55</v>
      </c>
      <c r="AO256">
        <v>1.35</v>
      </c>
      <c r="AP256">
        <v>3.14</v>
      </c>
      <c r="AQ256" t="str">
        <f t="shared" si="46"/>
        <v>Wawrinka</v>
      </c>
      <c r="AR256" t="str">
        <f t="shared" si="47"/>
        <v>Robredo</v>
      </c>
      <c r="AS256" t="str">
        <f t="shared" si="37"/>
        <v>MelbourneWawrinkaRobredo</v>
      </c>
      <c r="AT256" t="str">
        <f t="shared" si="38"/>
        <v>MelbourneRobredoWawrinka</v>
      </c>
      <c r="AU256">
        <f t="shared" si="39"/>
        <v>3</v>
      </c>
      <c r="AV256">
        <f t="shared" si="40"/>
        <v>5</v>
      </c>
      <c r="AW256">
        <f t="shared" si="41"/>
        <v>35</v>
      </c>
      <c r="AX256" t="b">
        <f t="shared" si="42"/>
        <v>1</v>
      </c>
      <c r="AY256" t="str">
        <f t="shared" si="43"/>
        <v>Wawrinka</v>
      </c>
      <c r="AZ256" t="b">
        <f t="shared" si="44"/>
        <v>0</v>
      </c>
      <c r="BA256" t="str">
        <f t="shared" si="45"/>
        <v>Melbourne4th Round</v>
      </c>
    </row>
    <row r="257" spans="1:53" x14ac:dyDescent="0.25">
      <c r="A257">
        <v>6</v>
      </c>
      <c r="B257" t="s">
        <v>441</v>
      </c>
      <c r="C257" t="s">
        <v>442</v>
      </c>
      <c r="D257" s="1">
        <v>41659</v>
      </c>
      <c r="E257" s="10" t="s">
        <v>443</v>
      </c>
      <c r="F257" t="s">
        <v>307</v>
      </c>
      <c r="G257" t="s">
        <v>308</v>
      </c>
      <c r="H257" t="s">
        <v>479</v>
      </c>
      <c r="I257" s="9">
        <v>5</v>
      </c>
      <c r="J257" t="s">
        <v>672</v>
      </c>
      <c r="K257" t="s">
        <v>709</v>
      </c>
      <c r="L257">
        <v>22</v>
      </c>
      <c r="M257">
        <v>62</v>
      </c>
      <c r="N257">
        <v>1460</v>
      </c>
      <c r="O257">
        <v>750</v>
      </c>
      <c r="P257">
        <v>6</v>
      </c>
      <c r="Q257">
        <v>3</v>
      </c>
      <c r="R257">
        <v>3</v>
      </c>
      <c r="S257">
        <v>6</v>
      </c>
      <c r="T257">
        <v>6</v>
      </c>
      <c r="U257">
        <v>2</v>
      </c>
      <c r="V257">
        <v>6</v>
      </c>
      <c r="W257">
        <v>4</v>
      </c>
      <c r="Z257">
        <v>3</v>
      </c>
      <c r="AA257">
        <v>1</v>
      </c>
      <c r="AB257" t="s">
        <v>312</v>
      </c>
      <c r="AC257">
        <v>1.53</v>
      </c>
      <c r="AD257">
        <v>2.5</v>
      </c>
      <c r="AE257">
        <v>1.52</v>
      </c>
      <c r="AF257">
        <v>2.4500000000000002</v>
      </c>
      <c r="AG257">
        <v>1.57</v>
      </c>
      <c r="AH257">
        <v>2.38</v>
      </c>
      <c r="AI257">
        <v>1.65</v>
      </c>
      <c r="AJ257">
        <v>2.4300000000000002</v>
      </c>
      <c r="AK257">
        <v>1.57</v>
      </c>
      <c r="AL257">
        <v>2.38</v>
      </c>
      <c r="AM257">
        <v>1.65</v>
      </c>
      <c r="AN257">
        <v>2.6</v>
      </c>
      <c r="AO257">
        <v>1.56</v>
      </c>
      <c r="AP257">
        <v>2.4</v>
      </c>
      <c r="AQ257" t="str">
        <f t="shared" si="46"/>
        <v>Dimitrov</v>
      </c>
      <c r="AR257" t="str">
        <f t="shared" si="47"/>
        <v>Bautista</v>
      </c>
      <c r="AS257" t="str">
        <f t="shared" si="37"/>
        <v>MelbourneDimitrovBautista</v>
      </c>
      <c r="AT257" t="str">
        <f t="shared" si="38"/>
        <v>MelbourneBautistaDimitrov</v>
      </c>
      <c r="AU257">
        <f t="shared" si="39"/>
        <v>2</v>
      </c>
      <c r="AV257">
        <f t="shared" si="40"/>
        <v>6</v>
      </c>
      <c r="AW257">
        <f t="shared" si="41"/>
        <v>36</v>
      </c>
      <c r="AX257" t="b">
        <f t="shared" si="42"/>
        <v>0</v>
      </c>
      <c r="AY257" t="str">
        <f t="shared" si="43"/>
        <v>Dimitrov</v>
      </c>
      <c r="AZ257" t="b">
        <f t="shared" si="44"/>
        <v>1</v>
      </c>
      <c r="BA257" t="str">
        <f t="shared" si="45"/>
        <v>Melbourne4th Round</v>
      </c>
    </row>
    <row r="258" spans="1:53" x14ac:dyDescent="0.25">
      <c r="A258">
        <v>6</v>
      </c>
      <c r="B258" t="s">
        <v>441</v>
      </c>
      <c r="C258" t="s">
        <v>442</v>
      </c>
      <c r="D258" s="1">
        <v>41659</v>
      </c>
      <c r="E258" s="10" t="s">
        <v>443</v>
      </c>
      <c r="F258" t="s">
        <v>307</v>
      </c>
      <c r="G258" t="s">
        <v>308</v>
      </c>
      <c r="H258" t="s">
        <v>479</v>
      </c>
      <c r="I258" s="9">
        <v>5</v>
      </c>
      <c r="J258" t="s">
        <v>750</v>
      </c>
      <c r="K258" t="s">
        <v>688</v>
      </c>
      <c r="L258">
        <v>1</v>
      </c>
      <c r="M258">
        <v>17</v>
      </c>
      <c r="N258">
        <v>13130</v>
      </c>
      <c r="O258">
        <v>1915</v>
      </c>
      <c r="P258">
        <v>7</v>
      </c>
      <c r="Q258">
        <v>6</v>
      </c>
      <c r="R258">
        <v>7</v>
      </c>
      <c r="S258">
        <v>5</v>
      </c>
      <c r="T258">
        <v>7</v>
      </c>
      <c r="U258">
        <v>6</v>
      </c>
      <c r="Z258">
        <v>3</v>
      </c>
      <c r="AA258">
        <v>0</v>
      </c>
      <c r="AB258" t="s">
        <v>312</v>
      </c>
      <c r="AC258">
        <v>1.02</v>
      </c>
      <c r="AD258">
        <v>17</v>
      </c>
      <c r="AE258">
        <v>1.02</v>
      </c>
      <c r="AF258">
        <v>12</v>
      </c>
      <c r="AG258">
        <v>1.03</v>
      </c>
      <c r="AH258">
        <v>12</v>
      </c>
      <c r="AI258">
        <v>1.05</v>
      </c>
      <c r="AJ258">
        <v>14.8</v>
      </c>
      <c r="AK258">
        <v>1.03</v>
      </c>
      <c r="AL258">
        <v>13</v>
      </c>
      <c r="AM258">
        <v>1.05</v>
      </c>
      <c r="AN258">
        <v>19.850000000000001</v>
      </c>
      <c r="AO258">
        <v>1.03</v>
      </c>
      <c r="AP258">
        <v>12.42</v>
      </c>
      <c r="AQ258" t="str">
        <f t="shared" si="46"/>
        <v>Nadal</v>
      </c>
      <c r="AR258" t="str">
        <f t="shared" si="47"/>
        <v>Nishikori</v>
      </c>
      <c r="AS258" t="str">
        <f t="shared" si="37"/>
        <v>MelbourneNadalNishikori</v>
      </c>
      <c r="AT258" t="str">
        <f t="shared" si="38"/>
        <v>MelbourneNishikoriNadal</v>
      </c>
      <c r="AU258">
        <f t="shared" si="39"/>
        <v>3</v>
      </c>
      <c r="AV258">
        <f t="shared" si="40"/>
        <v>4</v>
      </c>
      <c r="AW258">
        <f t="shared" si="41"/>
        <v>38</v>
      </c>
      <c r="AX258" t="b">
        <f t="shared" si="42"/>
        <v>1</v>
      </c>
      <c r="AY258" t="str">
        <f t="shared" si="43"/>
        <v>Nadal</v>
      </c>
      <c r="AZ258" t="b">
        <f t="shared" si="44"/>
        <v>0</v>
      </c>
      <c r="BA258" t="str">
        <f t="shared" si="45"/>
        <v>Melbourne4th Round</v>
      </c>
    </row>
    <row r="259" spans="1:53" x14ac:dyDescent="0.25">
      <c r="A259">
        <v>6</v>
      </c>
      <c r="B259" t="s">
        <v>441</v>
      </c>
      <c r="C259" t="s">
        <v>442</v>
      </c>
      <c r="D259" s="1">
        <v>41659</v>
      </c>
      <c r="E259" s="10" t="s">
        <v>443</v>
      </c>
      <c r="F259" t="s">
        <v>307</v>
      </c>
      <c r="G259" t="s">
        <v>308</v>
      </c>
      <c r="H259" t="s">
        <v>479</v>
      </c>
      <c r="I259" s="9">
        <v>5</v>
      </c>
      <c r="J259" t="s">
        <v>740</v>
      </c>
      <c r="K259" t="s">
        <v>802</v>
      </c>
      <c r="L259">
        <v>4</v>
      </c>
      <c r="M259">
        <v>119</v>
      </c>
      <c r="N259">
        <v>5560</v>
      </c>
      <c r="O259">
        <v>479</v>
      </c>
      <c r="P259">
        <v>6</v>
      </c>
      <c r="Q259">
        <v>1</v>
      </c>
      <c r="R259">
        <v>6</v>
      </c>
      <c r="S259">
        <v>2</v>
      </c>
      <c r="T259">
        <v>6</v>
      </c>
      <c r="U259">
        <v>7</v>
      </c>
      <c r="V259">
        <v>6</v>
      </c>
      <c r="W259">
        <v>2</v>
      </c>
      <c r="Z259">
        <v>3</v>
      </c>
      <c r="AA259">
        <v>1</v>
      </c>
      <c r="AB259" t="s">
        <v>312</v>
      </c>
      <c r="AC259">
        <v>1.01</v>
      </c>
      <c r="AD259">
        <v>26</v>
      </c>
      <c r="AE259">
        <v>1.01</v>
      </c>
      <c r="AF259">
        <v>13</v>
      </c>
      <c r="AG259">
        <v>1.02</v>
      </c>
      <c r="AH259">
        <v>17</v>
      </c>
      <c r="AI259">
        <v>1.02</v>
      </c>
      <c r="AJ259">
        <v>27.78</v>
      </c>
      <c r="AK259">
        <v>1.02</v>
      </c>
      <c r="AL259">
        <v>15</v>
      </c>
      <c r="AM259">
        <v>1.02</v>
      </c>
      <c r="AN259">
        <v>33.25</v>
      </c>
      <c r="AO259">
        <v>1.01</v>
      </c>
      <c r="AP259">
        <v>18.27</v>
      </c>
      <c r="AQ259" t="str">
        <f t="shared" si="46"/>
        <v>Murray</v>
      </c>
      <c r="AR259" t="str">
        <f t="shared" si="47"/>
        <v>Robert</v>
      </c>
      <c r="AS259" t="str">
        <f t="shared" ref="AS259:AS322" si="48">B259&amp;AQ259&amp;AR259</f>
        <v>MelbourneMurrayRobert</v>
      </c>
      <c r="AT259" t="str">
        <f t="shared" ref="AT259:AT322" si="49">B259&amp;AR259&amp;AQ259</f>
        <v>MelbourneRobertMurray</v>
      </c>
      <c r="AU259">
        <f t="shared" ref="AU259:AU322" si="50">Z259-AA259</f>
        <v>2</v>
      </c>
      <c r="AV259">
        <f t="shared" ref="AV259:AV322" si="51">X259+V259+T259+R259+P259-Y259-W259-U259-S259-Q259</f>
        <v>12</v>
      </c>
      <c r="AW259">
        <f t="shared" ref="AW259:AW322" si="52">X259+V259+T259+R259+P259+Y259+W259+U259+S259+Q259</f>
        <v>36</v>
      </c>
      <c r="AX259" t="b">
        <f t="shared" ref="AX259:AX322" si="53">OR(P259+Q259=13,R259+S259=13,T259+U259=13,V259+W259=13,X259+Y259=13)</f>
        <v>1</v>
      </c>
      <c r="AY259" t="str">
        <f t="shared" ref="AY259:AY322" si="54">IF(P259&gt;Q259,AQ259,AR259)</f>
        <v>Murray</v>
      </c>
      <c r="AZ259" t="b">
        <f t="shared" ref="AZ259:AZ322" si="55">AA259&lt;&gt;0</f>
        <v>1</v>
      </c>
      <c r="BA259" t="str">
        <f t="shared" ref="BA259:BA322" si="56">B259&amp;H259</f>
        <v>Melbourne4th Round</v>
      </c>
    </row>
    <row r="260" spans="1:53" x14ac:dyDescent="0.25">
      <c r="A260">
        <v>6</v>
      </c>
      <c r="B260" t="s">
        <v>441</v>
      </c>
      <c r="C260" t="s">
        <v>442</v>
      </c>
      <c r="D260" s="1">
        <v>41659</v>
      </c>
      <c r="E260" s="10" t="s">
        <v>443</v>
      </c>
      <c r="F260" t="s">
        <v>307</v>
      </c>
      <c r="G260" t="s">
        <v>308</v>
      </c>
      <c r="H260" t="s">
        <v>479</v>
      </c>
      <c r="I260" s="9">
        <v>5</v>
      </c>
      <c r="J260" t="s">
        <v>689</v>
      </c>
      <c r="K260" t="s">
        <v>804</v>
      </c>
      <c r="L260">
        <v>6</v>
      </c>
      <c r="M260">
        <v>10</v>
      </c>
      <c r="N260">
        <v>4355</v>
      </c>
      <c r="O260">
        <v>3065</v>
      </c>
      <c r="P260">
        <v>6</v>
      </c>
      <c r="Q260">
        <v>3</v>
      </c>
      <c r="R260">
        <v>7</v>
      </c>
      <c r="S260">
        <v>5</v>
      </c>
      <c r="T260">
        <v>6</v>
      </c>
      <c r="U260">
        <v>4</v>
      </c>
      <c r="Z260">
        <v>3</v>
      </c>
      <c r="AA260">
        <v>0</v>
      </c>
      <c r="AB260" t="s">
        <v>312</v>
      </c>
      <c r="AC260">
        <v>1.57</v>
      </c>
      <c r="AD260">
        <v>2.37</v>
      </c>
      <c r="AE260">
        <v>1.58</v>
      </c>
      <c r="AF260">
        <v>2.35</v>
      </c>
      <c r="AG260">
        <v>1.57</v>
      </c>
      <c r="AH260">
        <v>2.38</v>
      </c>
      <c r="AI260">
        <v>1.64</v>
      </c>
      <c r="AJ260">
        <v>2.4500000000000002</v>
      </c>
      <c r="AK260">
        <v>1.67</v>
      </c>
      <c r="AL260">
        <v>2.25</v>
      </c>
      <c r="AM260">
        <v>1.67</v>
      </c>
      <c r="AN260">
        <v>2.5</v>
      </c>
      <c r="AO260">
        <v>1.59</v>
      </c>
      <c r="AP260">
        <v>2.34</v>
      </c>
      <c r="AQ260" t="str">
        <f t="shared" si="46"/>
        <v>Federer</v>
      </c>
      <c r="AR260" t="str">
        <f t="shared" si="47"/>
        <v>Tsonga</v>
      </c>
      <c r="AS260" t="str">
        <f t="shared" si="48"/>
        <v>MelbourneFedererTsonga</v>
      </c>
      <c r="AT260" t="str">
        <f t="shared" si="49"/>
        <v>MelbourneTsongaFederer</v>
      </c>
      <c r="AU260">
        <f t="shared" si="50"/>
        <v>3</v>
      </c>
      <c r="AV260">
        <f t="shared" si="51"/>
        <v>7</v>
      </c>
      <c r="AW260">
        <f t="shared" si="52"/>
        <v>31</v>
      </c>
      <c r="AX260" t="b">
        <f t="shared" si="53"/>
        <v>0</v>
      </c>
      <c r="AY260" t="str">
        <f t="shared" si="54"/>
        <v>Federer</v>
      </c>
      <c r="AZ260" t="b">
        <f t="shared" si="55"/>
        <v>0</v>
      </c>
      <c r="BA260" t="str">
        <f t="shared" si="56"/>
        <v>Melbourne4th Round</v>
      </c>
    </row>
    <row r="261" spans="1:53" x14ac:dyDescent="0.25">
      <c r="A261">
        <v>6</v>
      </c>
      <c r="B261" t="s">
        <v>441</v>
      </c>
      <c r="C261" t="s">
        <v>442</v>
      </c>
      <c r="D261" s="1">
        <v>41660</v>
      </c>
      <c r="E261" s="10" t="s">
        <v>443</v>
      </c>
      <c r="F261" t="s">
        <v>307</v>
      </c>
      <c r="G261" t="s">
        <v>308</v>
      </c>
      <c r="H261" t="s">
        <v>345</v>
      </c>
      <c r="I261" s="9">
        <v>5</v>
      </c>
      <c r="J261" t="s">
        <v>729</v>
      </c>
      <c r="K261" t="s">
        <v>744</v>
      </c>
      <c r="L261">
        <v>7</v>
      </c>
      <c r="M261">
        <v>3</v>
      </c>
      <c r="N261">
        <v>4180</v>
      </c>
      <c r="O261">
        <v>5640</v>
      </c>
      <c r="P261">
        <v>6</v>
      </c>
      <c r="Q261">
        <v>1</v>
      </c>
      <c r="R261">
        <v>6</v>
      </c>
      <c r="S261">
        <v>4</v>
      </c>
      <c r="T261">
        <v>2</v>
      </c>
      <c r="U261">
        <v>6</v>
      </c>
      <c r="V261">
        <v>6</v>
      </c>
      <c r="W261">
        <v>4</v>
      </c>
      <c r="Z261">
        <v>3</v>
      </c>
      <c r="AA261">
        <v>1</v>
      </c>
      <c r="AB261" t="s">
        <v>312</v>
      </c>
      <c r="AC261">
        <v>1.57</v>
      </c>
      <c r="AD261">
        <v>2.37</v>
      </c>
      <c r="AE261">
        <v>1.6</v>
      </c>
      <c r="AF261">
        <v>2.2999999999999998</v>
      </c>
      <c r="AG261">
        <v>1.62</v>
      </c>
      <c r="AH261">
        <v>2.25</v>
      </c>
      <c r="AI261">
        <v>1.59</v>
      </c>
      <c r="AJ261">
        <v>2.56</v>
      </c>
      <c r="AK261">
        <v>1.62</v>
      </c>
      <c r="AL261">
        <v>2.38</v>
      </c>
      <c r="AM261">
        <v>1.69</v>
      </c>
      <c r="AN261">
        <v>2.56</v>
      </c>
      <c r="AO261">
        <v>1.61</v>
      </c>
      <c r="AP261">
        <v>2.3199999999999998</v>
      </c>
      <c r="AQ261" t="str">
        <f t="shared" si="46"/>
        <v>Berdych</v>
      </c>
      <c r="AR261" t="str">
        <f t="shared" si="47"/>
        <v>Ferrer</v>
      </c>
      <c r="AS261" t="str">
        <f t="shared" si="48"/>
        <v>MelbourneBerdychFerrer</v>
      </c>
      <c r="AT261" t="str">
        <f t="shared" si="49"/>
        <v>MelbourneFerrerBerdych</v>
      </c>
      <c r="AU261">
        <f t="shared" si="50"/>
        <v>2</v>
      </c>
      <c r="AV261">
        <f t="shared" si="51"/>
        <v>5</v>
      </c>
      <c r="AW261">
        <f t="shared" si="52"/>
        <v>35</v>
      </c>
      <c r="AX261" t="b">
        <f t="shared" si="53"/>
        <v>0</v>
      </c>
      <c r="AY261" t="str">
        <f t="shared" si="54"/>
        <v>Berdych</v>
      </c>
      <c r="AZ261" t="b">
        <f t="shared" si="55"/>
        <v>1</v>
      </c>
      <c r="BA261" t="str">
        <f t="shared" si="56"/>
        <v>MelbourneQuarterfinals</v>
      </c>
    </row>
    <row r="262" spans="1:53" x14ac:dyDescent="0.25">
      <c r="A262">
        <v>6</v>
      </c>
      <c r="B262" t="s">
        <v>441</v>
      </c>
      <c r="C262" t="s">
        <v>442</v>
      </c>
      <c r="D262" s="1">
        <v>41660</v>
      </c>
      <c r="E262" s="10" t="s">
        <v>443</v>
      </c>
      <c r="F262" t="s">
        <v>307</v>
      </c>
      <c r="G262" t="s">
        <v>308</v>
      </c>
      <c r="H262" t="s">
        <v>345</v>
      </c>
      <c r="I262" s="9">
        <v>5</v>
      </c>
      <c r="J262" t="s">
        <v>719</v>
      </c>
      <c r="K262" t="s">
        <v>797</v>
      </c>
      <c r="L262">
        <v>8</v>
      </c>
      <c r="M262">
        <v>2</v>
      </c>
      <c r="N262">
        <v>3890</v>
      </c>
      <c r="O262">
        <v>12260</v>
      </c>
      <c r="P262">
        <v>2</v>
      </c>
      <c r="Q262">
        <v>6</v>
      </c>
      <c r="R262">
        <v>6</v>
      </c>
      <c r="S262">
        <v>4</v>
      </c>
      <c r="T262">
        <v>6</v>
      </c>
      <c r="U262">
        <v>2</v>
      </c>
      <c r="V262">
        <v>3</v>
      </c>
      <c r="W262">
        <v>6</v>
      </c>
      <c r="X262">
        <v>9</v>
      </c>
      <c r="Y262">
        <v>7</v>
      </c>
      <c r="Z262">
        <v>3</v>
      </c>
      <c r="AA262">
        <v>2</v>
      </c>
      <c r="AB262" t="s">
        <v>312</v>
      </c>
      <c r="AC262">
        <v>9</v>
      </c>
      <c r="AD262">
        <v>1.07</v>
      </c>
      <c r="AE262">
        <v>7.5</v>
      </c>
      <c r="AF262">
        <v>1.08</v>
      </c>
      <c r="AG262">
        <v>7</v>
      </c>
      <c r="AH262">
        <v>1.1000000000000001</v>
      </c>
      <c r="AI262">
        <v>9.9499999999999993</v>
      </c>
      <c r="AJ262">
        <v>1.0900000000000001</v>
      </c>
      <c r="AK262">
        <v>7.5</v>
      </c>
      <c r="AL262">
        <v>1.1000000000000001</v>
      </c>
      <c r="AM262">
        <v>9.9499999999999993</v>
      </c>
      <c r="AN262">
        <v>1.1200000000000001</v>
      </c>
      <c r="AO262">
        <v>7.54</v>
      </c>
      <c r="AP262">
        <v>1.0900000000000001</v>
      </c>
      <c r="AQ262" t="str">
        <f t="shared" si="46"/>
        <v>Wawrinka</v>
      </c>
      <c r="AR262" t="str">
        <f t="shared" si="47"/>
        <v>Djokovic</v>
      </c>
      <c r="AS262" t="str">
        <f t="shared" si="48"/>
        <v>MelbourneWawrinkaDjokovic</v>
      </c>
      <c r="AT262" t="str">
        <f t="shared" si="49"/>
        <v>MelbourneDjokovicWawrinka</v>
      </c>
      <c r="AU262">
        <f t="shared" si="50"/>
        <v>1</v>
      </c>
      <c r="AV262">
        <f t="shared" si="51"/>
        <v>1</v>
      </c>
      <c r="AW262">
        <f t="shared" si="52"/>
        <v>51</v>
      </c>
      <c r="AX262" t="b">
        <f t="shared" si="53"/>
        <v>0</v>
      </c>
      <c r="AY262" t="str">
        <f t="shared" si="54"/>
        <v>Djokovic</v>
      </c>
      <c r="AZ262" t="b">
        <f t="shared" si="55"/>
        <v>1</v>
      </c>
      <c r="BA262" t="str">
        <f t="shared" si="56"/>
        <v>MelbourneQuarterfinals</v>
      </c>
    </row>
    <row r="263" spans="1:53" x14ac:dyDescent="0.25">
      <c r="A263">
        <v>6</v>
      </c>
      <c r="B263" t="s">
        <v>441</v>
      </c>
      <c r="C263" t="s">
        <v>442</v>
      </c>
      <c r="D263" s="1">
        <v>41661</v>
      </c>
      <c r="E263" s="10" t="s">
        <v>443</v>
      </c>
      <c r="F263" t="s">
        <v>307</v>
      </c>
      <c r="G263" t="s">
        <v>308</v>
      </c>
      <c r="H263" t="s">
        <v>345</v>
      </c>
      <c r="I263" s="9">
        <v>5</v>
      </c>
      <c r="J263" t="s">
        <v>750</v>
      </c>
      <c r="K263" t="s">
        <v>672</v>
      </c>
      <c r="L263">
        <v>1</v>
      </c>
      <c r="M263">
        <v>22</v>
      </c>
      <c r="N263">
        <v>13130</v>
      </c>
      <c r="O263">
        <v>1460</v>
      </c>
      <c r="P263">
        <v>3</v>
      </c>
      <c r="Q263">
        <v>6</v>
      </c>
      <c r="R263">
        <v>7</v>
      </c>
      <c r="S263">
        <v>6</v>
      </c>
      <c r="T263">
        <v>7</v>
      </c>
      <c r="U263">
        <v>6</v>
      </c>
      <c r="V263">
        <v>6</v>
      </c>
      <c r="W263">
        <v>2</v>
      </c>
      <c r="Z263">
        <v>3</v>
      </c>
      <c r="AA263">
        <v>1</v>
      </c>
      <c r="AB263" t="s">
        <v>312</v>
      </c>
      <c r="AC263">
        <v>1.1000000000000001</v>
      </c>
      <c r="AD263">
        <v>7</v>
      </c>
      <c r="AE263">
        <v>1.0900000000000001</v>
      </c>
      <c r="AF263">
        <v>7</v>
      </c>
      <c r="AG263">
        <v>1.08</v>
      </c>
      <c r="AH263">
        <v>8</v>
      </c>
      <c r="AI263">
        <v>1.1200000000000001</v>
      </c>
      <c r="AJ263">
        <v>7.54</v>
      </c>
      <c r="AK263">
        <v>1.07</v>
      </c>
      <c r="AL263">
        <v>9</v>
      </c>
      <c r="AM263">
        <v>1.1399999999999999</v>
      </c>
      <c r="AN263">
        <v>9</v>
      </c>
      <c r="AO263">
        <v>1.1000000000000001</v>
      </c>
      <c r="AP263">
        <v>7.05</v>
      </c>
      <c r="AQ263" t="str">
        <f t="shared" si="46"/>
        <v>Nadal</v>
      </c>
      <c r="AR263" t="str">
        <f t="shared" si="47"/>
        <v>Dimitrov</v>
      </c>
      <c r="AS263" t="str">
        <f t="shared" si="48"/>
        <v>MelbourneNadalDimitrov</v>
      </c>
      <c r="AT263" t="str">
        <f t="shared" si="49"/>
        <v>MelbourneDimitrovNadal</v>
      </c>
      <c r="AU263">
        <f t="shared" si="50"/>
        <v>2</v>
      </c>
      <c r="AV263">
        <f t="shared" si="51"/>
        <v>3</v>
      </c>
      <c r="AW263">
        <f t="shared" si="52"/>
        <v>43</v>
      </c>
      <c r="AX263" t="b">
        <f t="shared" si="53"/>
        <v>1</v>
      </c>
      <c r="AY263" t="str">
        <f t="shared" si="54"/>
        <v>Dimitrov</v>
      </c>
      <c r="AZ263" t="b">
        <f t="shared" si="55"/>
        <v>1</v>
      </c>
      <c r="BA263" t="str">
        <f t="shared" si="56"/>
        <v>MelbourneQuarterfinals</v>
      </c>
    </row>
    <row r="264" spans="1:53" x14ac:dyDescent="0.25">
      <c r="A264">
        <v>6</v>
      </c>
      <c r="B264" t="s">
        <v>441</v>
      </c>
      <c r="C264" t="s">
        <v>442</v>
      </c>
      <c r="D264" s="1">
        <v>41661</v>
      </c>
      <c r="E264" s="10" t="s">
        <v>443</v>
      </c>
      <c r="F264" t="s">
        <v>307</v>
      </c>
      <c r="G264" t="s">
        <v>308</v>
      </c>
      <c r="H264" t="s">
        <v>345</v>
      </c>
      <c r="I264" s="9">
        <v>5</v>
      </c>
      <c r="J264" t="s">
        <v>689</v>
      </c>
      <c r="K264" t="s">
        <v>740</v>
      </c>
      <c r="L264">
        <v>6</v>
      </c>
      <c r="M264">
        <v>4</v>
      </c>
      <c r="N264">
        <v>4355</v>
      </c>
      <c r="O264">
        <v>5560</v>
      </c>
      <c r="P264">
        <v>6</v>
      </c>
      <c r="Q264">
        <v>3</v>
      </c>
      <c r="R264">
        <v>6</v>
      </c>
      <c r="S264">
        <v>4</v>
      </c>
      <c r="T264">
        <v>6</v>
      </c>
      <c r="U264">
        <v>7</v>
      </c>
      <c r="V264">
        <v>6</v>
      </c>
      <c r="W264">
        <v>3</v>
      </c>
      <c r="Z264">
        <v>3</v>
      </c>
      <c r="AA264">
        <v>1</v>
      </c>
      <c r="AB264" t="s">
        <v>312</v>
      </c>
      <c r="AC264">
        <v>1.66</v>
      </c>
      <c r="AD264">
        <v>2.2000000000000002</v>
      </c>
      <c r="AE264">
        <v>1.7</v>
      </c>
      <c r="AF264">
        <v>2.1</v>
      </c>
      <c r="AG264">
        <v>1.8</v>
      </c>
      <c r="AH264">
        <v>2</v>
      </c>
      <c r="AI264">
        <v>1.72</v>
      </c>
      <c r="AJ264">
        <v>2.2799999999999998</v>
      </c>
      <c r="AK264">
        <v>1.8</v>
      </c>
      <c r="AL264">
        <v>2.0499999999999998</v>
      </c>
      <c r="AM264">
        <v>1.83</v>
      </c>
      <c r="AN264">
        <v>2.2999999999999998</v>
      </c>
      <c r="AO264">
        <v>1.71</v>
      </c>
      <c r="AP264">
        <v>2.15</v>
      </c>
      <c r="AQ264" t="str">
        <f t="shared" si="46"/>
        <v>Federer</v>
      </c>
      <c r="AR264" t="str">
        <f t="shared" si="47"/>
        <v>Murray</v>
      </c>
      <c r="AS264" t="str">
        <f t="shared" si="48"/>
        <v>MelbourneFedererMurray</v>
      </c>
      <c r="AT264" t="str">
        <f t="shared" si="49"/>
        <v>MelbourneMurrayFederer</v>
      </c>
      <c r="AU264">
        <f t="shared" si="50"/>
        <v>2</v>
      </c>
      <c r="AV264">
        <f t="shared" si="51"/>
        <v>7</v>
      </c>
      <c r="AW264">
        <f t="shared" si="52"/>
        <v>41</v>
      </c>
      <c r="AX264" t="b">
        <f t="shared" si="53"/>
        <v>1</v>
      </c>
      <c r="AY264" t="str">
        <f t="shared" si="54"/>
        <v>Federer</v>
      </c>
      <c r="AZ264" t="b">
        <f t="shared" si="55"/>
        <v>1</v>
      </c>
      <c r="BA264" t="str">
        <f t="shared" si="56"/>
        <v>MelbourneQuarterfinals</v>
      </c>
    </row>
    <row r="265" spans="1:53" x14ac:dyDescent="0.25">
      <c r="A265">
        <v>6</v>
      </c>
      <c r="B265" t="s">
        <v>441</v>
      </c>
      <c r="C265" t="s">
        <v>442</v>
      </c>
      <c r="D265" s="1">
        <v>41662</v>
      </c>
      <c r="E265" s="10" t="s">
        <v>443</v>
      </c>
      <c r="F265" t="s">
        <v>307</v>
      </c>
      <c r="G265" t="s">
        <v>308</v>
      </c>
      <c r="H265" t="s">
        <v>346</v>
      </c>
      <c r="I265" s="9">
        <v>5</v>
      </c>
      <c r="J265" t="s">
        <v>719</v>
      </c>
      <c r="K265" t="s">
        <v>729</v>
      </c>
      <c r="L265">
        <v>8</v>
      </c>
      <c r="M265">
        <v>7</v>
      </c>
      <c r="N265">
        <v>3890</v>
      </c>
      <c r="O265">
        <v>4180</v>
      </c>
      <c r="P265">
        <v>6</v>
      </c>
      <c r="Q265">
        <v>3</v>
      </c>
      <c r="R265">
        <v>6</v>
      </c>
      <c r="S265">
        <v>7</v>
      </c>
      <c r="T265">
        <v>7</v>
      </c>
      <c r="U265">
        <v>6</v>
      </c>
      <c r="V265">
        <v>7</v>
      </c>
      <c r="W265">
        <v>6</v>
      </c>
      <c r="Z265">
        <v>3</v>
      </c>
      <c r="AA265">
        <v>1</v>
      </c>
      <c r="AB265" t="s">
        <v>312</v>
      </c>
      <c r="AC265">
        <v>1.66</v>
      </c>
      <c r="AD265">
        <v>2.2000000000000002</v>
      </c>
      <c r="AE265">
        <v>1.7</v>
      </c>
      <c r="AF265">
        <v>2.1</v>
      </c>
      <c r="AG265">
        <v>1.67</v>
      </c>
      <c r="AH265">
        <v>2.2000000000000002</v>
      </c>
      <c r="AI265">
        <v>1.81</v>
      </c>
      <c r="AJ265">
        <v>2.16</v>
      </c>
      <c r="AK265">
        <v>1.73</v>
      </c>
      <c r="AL265">
        <v>2.2000000000000002</v>
      </c>
      <c r="AM265">
        <v>1.81</v>
      </c>
      <c r="AN265">
        <v>2.2999999999999998</v>
      </c>
      <c r="AO265">
        <v>1.7</v>
      </c>
      <c r="AP265">
        <v>2.16</v>
      </c>
      <c r="AQ265" t="str">
        <f t="shared" si="46"/>
        <v>Wawrinka</v>
      </c>
      <c r="AR265" t="str">
        <f t="shared" si="47"/>
        <v>Berdych</v>
      </c>
      <c r="AS265" t="str">
        <f t="shared" si="48"/>
        <v>MelbourneWawrinkaBerdych</v>
      </c>
      <c r="AT265" t="str">
        <f t="shared" si="49"/>
        <v>MelbourneBerdychWawrinka</v>
      </c>
      <c r="AU265">
        <f t="shared" si="50"/>
        <v>2</v>
      </c>
      <c r="AV265">
        <f t="shared" si="51"/>
        <v>4</v>
      </c>
      <c r="AW265">
        <f t="shared" si="52"/>
        <v>48</v>
      </c>
      <c r="AX265" t="b">
        <f t="shared" si="53"/>
        <v>1</v>
      </c>
      <c r="AY265" t="str">
        <f t="shared" si="54"/>
        <v>Wawrinka</v>
      </c>
      <c r="AZ265" t="b">
        <f t="shared" si="55"/>
        <v>1</v>
      </c>
      <c r="BA265" t="str">
        <f t="shared" si="56"/>
        <v>MelbourneSemifinals</v>
      </c>
    </row>
    <row r="266" spans="1:53" x14ac:dyDescent="0.25">
      <c r="A266">
        <v>6</v>
      </c>
      <c r="B266" t="s">
        <v>441</v>
      </c>
      <c r="C266" t="s">
        <v>442</v>
      </c>
      <c r="D266" s="1">
        <v>41663</v>
      </c>
      <c r="E266" s="10" t="s">
        <v>443</v>
      </c>
      <c r="F266" t="s">
        <v>307</v>
      </c>
      <c r="G266" t="s">
        <v>308</v>
      </c>
      <c r="H266" t="s">
        <v>346</v>
      </c>
      <c r="I266" s="9">
        <v>5</v>
      </c>
      <c r="J266" t="s">
        <v>750</v>
      </c>
      <c r="K266" t="s">
        <v>689</v>
      </c>
      <c r="L266">
        <v>1</v>
      </c>
      <c r="M266">
        <v>6</v>
      </c>
      <c r="N266">
        <v>13130</v>
      </c>
      <c r="O266">
        <v>4355</v>
      </c>
      <c r="P266">
        <v>7</v>
      </c>
      <c r="Q266">
        <v>6</v>
      </c>
      <c r="R266">
        <v>6</v>
      </c>
      <c r="S266">
        <v>3</v>
      </c>
      <c r="T266">
        <v>6</v>
      </c>
      <c r="U266">
        <v>3</v>
      </c>
      <c r="Z266">
        <v>3</v>
      </c>
      <c r="AA266">
        <v>0</v>
      </c>
      <c r="AB266" t="s">
        <v>312</v>
      </c>
      <c r="AC266">
        <v>1.57</v>
      </c>
      <c r="AD266">
        <v>2.37</v>
      </c>
      <c r="AE266">
        <v>1.6</v>
      </c>
      <c r="AF266">
        <v>2.2999999999999998</v>
      </c>
      <c r="AG266">
        <v>1.62</v>
      </c>
      <c r="AH266">
        <v>2.25</v>
      </c>
      <c r="AI266">
        <v>1.65</v>
      </c>
      <c r="AJ266">
        <v>2.4300000000000002</v>
      </c>
      <c r="AK266">
        <v>1.62</v>
      </c>
      <c r="AL266">
        <v>2.38</v>
      </c>
      <c r="AM266">
        <v>1.7</v>
      </c>
      <c r="AN266">
        <v>2.4500000000000002</v>
      </c>
      <c r="AO266">
        <v>1.62</v>
      </c>
      <c r="AP266">
        <v>2.3199999999999998</v>
      </c>
      <c r="AQ266" t="str">
        <f t="shared" si="46"/>
        <v>Nadal</v>
      </c>
      <c r="AR266" t="str">
        <f t="shared" si="47"/>
        <v>Federer</v>
      </c>
      <c r="AS266" t="str">
        <f t="shared" si="48"/>
        <v>MelbourneNadalFederer</v>
      </c>
      <c r="AT266" t="str">
        <f t="shared" si="49"/>
        <v>MelbourneFedererNadal</v>
      </c>
      <c r="AU266">
        <f t="shared" si="50"/>
        <v>3</v>
      </c>
      <c r="AV266">
        <f t="shared" si="51"/>
        <v>7</v>
      </c>
      <c r="AW266">
        <f t="shared" si="52"/>
        <v>31</v>
      </c>
      <c r="AX266" t="b">
        <f t="shared" si="53"/>
        <v>1</v>
      </c>
      <c r="AY266" t="str">
        <f t="shared" si="54"/>
        <v>Nadal</v>
      </c>
      <c r="AZ266" t="b">
        <f t="shared" si="55"/>
        <v>0</v>
      </c>
      <c r="BA266" t="str">
        <f t="shared" si="56"/>
        <v>MelbourneSemifinals</v>
      </c>
    </row>
    <row r="267" spans="1:53" x14ac:dyDescent="0.25">
      <c r="A267">
        <v>6</v>
      </c>
      <c r="B267" t="s">
        <v>441</v>
      </c>
      <c r="C267" t="s">
        <v>442</v>
      </c>
      <c r="D267" s="1">
        <v>41665</v>
      </c>
      <c r="E267" s="10" t="s">
        <v>443</v>
      </c>
      <c r="F267" t="s">
        <v>307</v>
      </c>
      <c r="G267" t="s">
        <v>308</v>
      </c>
      <c r="H267" t="s">
        <v>348</v>
      </c>
      <c r="I267" s="9">
        <v>5</v>
      </c>
      <c r="J267" t="s">
        <v>719</v>
      </c>
      <c r="K267" t="s">
        <v>750</v>
      </c>
      <c r="L267">
        <v>8</v>
      </c>
      <c r="M267">
        <v>1</v>
      </c>
      <c r="N267">
        <v>3890</v>
      </c>
      <c r="O267">
        <v>13130</v>
      </c>
      <c r="P267">
        <v>6</v>
      </c>
      <c r="Q267">
        <v>3</v>
      </c>
      <c r="R267">
        <v>6</v>
      </c>
      <c r="S267">
        <v>2</v>
      </c>
      <c r="T267">
        <v>3</v>
      </c>
      <c r="U267">
        <v>6</v>
      </c>
      <c r="V267">
        <v>6</v>
      </c>
      <c r="W267">
        <v>3</v>
      </c>
      <c r="Z267">
        <v>3</v>
      </c>
      <c r="AA267">
        <v>1</v>
      </c>
      <c r="AB267" t="s">
        <v>312</v>
      </c>
      <c r="AC267">
        <v>5.5</v>
      </c>
      <c r="AD267">
        <v>1.1399999999999999</v>
      </c>
      <c r="AE267">
        <v>5.25</v>
      </c>
      <c r="AF267">
        <v>1.1499999999999999</v>
      </c>
      <c r="AG267">
        <v>5.5</v>
      </c>
      <c r="AH267">
        <v>1.1399999999999999</v>
      </c>
      <c r="AI267">
        <v>5.96</v>
      </c>
      <c r="AJ267">
        <v>1.18</v>
      </c>
      <c r="AK267">
        <v>5.5</v>
      </c>
      <c r="AL267">
        <v>1.17</v>
      </c>
      <c r="AM267">
        <v>5.96</v>
      </c>
      <c r="AN267">
        <v>1.25</v>
      </c>
      <c r="AO267">
        <v>5.19</v>
      </c>
      <c r="AP267">
        <v>1.17</v>
      </c>
      <c r="AQ267" t="str">
        <f t="shared" si="46"/>
        <v>Wawrinka</v>
      </c>
      <c r="AR267" t="str">
        <f t="shared" si="47"/>
        <v>Nadal</v>
      </c>
      <c r="AS267" t="str">
        <f t="shared" si="48"/>
        <v>MelbourneWawrinkaNadal</v>
      </c>
      <c r="AT267" t="str">
        <f t="shared" si="49"/>
        <v>MelbourneNadalWawrinka</v>
      </c>
      <c r="AU267">
        <f t="shared" si="50"/>
        <v>2</v>
      </c>
      <c r="AV267">
        <f t="shared" si="51"/>
        <v>7</v>
      </c>
      <c r="AW267">
        <f t="shared" si="52"/>
        <v>35</v>
      </c>
      <c r="AX267" t="b">
        <f t="shared" si="53"/>
        <v>0</v>
      </c>
      <c r="AY267" t="str">
        <f t="shared" si="54"/>
        <v>Wawrinka</v>
      </c>
      <c r="AZ267" t="b">
        <f t="shared" si="55"/>
        <v>1</v>
      </c>
      <c r="BA267" t="str">
        <f t="shared" si="56"/>
        <v>MelbourneThe Final</v>
      </c>
    </row>
    <row r="268" spans="1:53" x14ac:dyDescent="0.25">
      <c r="A268">
        <v>7</v>
      </c>
      <c r="B268" t="s">
        <v>817</v>
      </c>
      <c r="C268" t="s">
        <v>818</v>
      </c>
      <c r="D268" s="1">
        <v>41673</v>
      </c>
      <c r="E268" s="10" t="s">
        <v>663</v>
      </c>
      <c r="F268" t="s">
        <v>482</v>
      </c>
      <c r="G268" t="s">
        <v>308</v>
      </c>
      <c r="H268" t="s">
        <v>309</v>
      </c>
      <c r="I268" s="9">
        <v>3</v>
      </c>
      <c r="J268" t="s">
        <v>819</v>
      </c>
      <c r="K268" t="s">
        <v>674</v>
      </c>
      <c r="L268">
        <v>140</v>
      </c>
      <c r="M268">
        <v>47</v>
      </c>
      <c r="N268">
        <v>392</v>
      </c>
      <c r="O268">
        <v>968</v>
      </c>
      <c r="P268">
        <v>6</v>
      </c>
      <c r="Q268">
        <v>1</v>
      </c>
      <c r="R268">
        <v>3</v>
      </c>
      <c r="S268">
        <v>0</v>
      </c>
      <c r="Z268">
        <v>1</v>
      </c>
      <c r="AA268">
        <v>0</v>
      </c>
      <c r="AB268" t="s">
        <v>323</v>
      </c>
      <c r="AC268">
        <v>3</v>
      </c>
      <c r="AD268">
        <v>1.36</v>
      </c>
      <c r="AE268">
        <v>2.9</v>
      </c>
      <c r="AF268">
        <v>1.4</v>
      </c>
      <c r="AG268">
        <v>3</v>
      </c>
      <c r="AH268">
        <v>1.36</v>
      </c>
      <c r="AI268">
        <v>3.19</v>
      </c>
      <c r="AJ268">
        <v>1.4</v>
      </c>
      <c r="AK268">
        <v>2.88</v>
      </c>
      <c r="AL268">
        <v>1.4</v>
      </c>
      <c r="AM268">
        <v>3.2</v>
      </c>
      <c r="AN268">
        <v>1.42</v>
      </c>
      <c r="AO268">
        <v>2.96</v>
      </c>
      <c r="AP268">
        <v>1.38</v>
      </c>
      <c r="AQ268" t="str">
        <f t="shared" si="46"/>
        <v>Mathieu</v>
      </c>
      <c r="AR268" t="str">
        <f t="shared" si="47"/>
        <v>Mahut</v>
      </c>
      <c r="AS268" t="str">
        <f t="shared" si="48"/>
        <v>MontpellierMathieuMahut</v>
      </c>
      <c r="AT268" t="str">
        <f t="shared" si="49"/>
        <v>MontpellierMahutMathieu</v>
      </c>
      <c r="AU268">
        <f t="shared" si="50"/>
        <v>1</v>
      </c>
      <c r="AV268">
        <f t="shared" si="51"/>
        <v>8</v>
      </c>
      <c r="AW268">
        <f t="shared" si="52"/>
        <v>10</v>
      </c>
      <c r="AX268" t="b">
        <f t="shared" si="53"/>
        <v>0</v>
      </c>
      <c r="AY268" t="str">
        <f t="shared" si="54"/>
        <v>Mathieu</v>
      </c>
      <c r="AZ268" t="b">
        <f t="shared" si="55"/>
        <v>0</v>
      </c>
      <c r="BA268" t="str">
        <f t="shared" si="56"/>
        <v>Montpellier1st Round</v>
      </c>
    </row>
    <row r="269" spans="1:53" x14ac:dyDescent="0.25">
      <c r="A269">
        <v>7</v>
      </c>
      <c r="B269" t="s">
        <v>817</v>
      </c>
      <c r="C269" t="s">
        <v>818</v>
      </c>
      <c r="D269" s="1">
        <v>41674</v>
      </c>
      <c r="E269" s="10" t="s">
        <v>663</v>
      </c>
      <c r="F269" t="s">
        <v>482</v>
      </c>
      <c r="G269" t="s">
        <v>308</v>
      </c>
      <c r="H269" t="s">
        <v>309</v>
      </c>
      <c r="I269" s="9">
        <v>3</v>
      </c>
      <c r="J269" t="s">
        <v>669</v>
      </c>
      <c r="K269" t="s">
        <v>820</v>
      </c>
      <c r="L269">
        <v>43</v>
      </c>
      <c r="M269">
        <v>188</v>
      </c>
      <c r="N269">
        <v>990</v>
      </c>
      <c r="O269">
        <v>268</v>
      </c>
      <c r="P269">
        <v>6</v>
      </c>
      <c r="Q269">
        <v>4</v>
      </c>
      <c r="R269">
        <v>7</v>
      </c>
      <c r="S269">
        <v>5</v>
      </c>
      <c r="Z269">
        <v>2</v>
      </c>
      <c r="AA269">
        <v>0</v>
      </c>
      <c r="AB269" t="s">
        <v>312</v>
      </c>
      <c r="AC269">
        <v>1.1599999999999999</v>
      </c>
      <c r="AD269">
        <v>5</v>
      </c>
      <c r="AE269">
        <v>1.18</v>
      </c>
      <c r="AF269">
        <v>4.5</v>
      </c>
      <c r="AG269">
        <v>1.22</v>
      </c>
      <c r="AH269">
        <v>4</v>
      </c>
      <c r="AI269">
        <v>1.19</v>
      </c>
      <c r="AJ269">
        <v>5.22</v>
      </c>
      <c r="AK269">
        <v>1.2</v>
      </c>
      <c r="AL269">
        <v>4.5</v>
      </c>
      <c r="AM269">
        <v>1.22</v>
      </c>
      <c r="AN269">
        <v>5.22</v>
      </c>
      <c r="AO269">
        <v>1.18</v>
      </c>
      <c r="AP269">
        <v>4.62</v>
      </c>
      <c r="AQ269" t="str">
        <f t="shared" si="46"/>
        <v>Istomin</v>
      </c>
      <c r="AR269" t="str">
        <f t="shared" si="47"/>
        <v>Ilhan</v>
      </c>
      <c r="AS269" t="str">
        <f t="shared" si="48"/>
        <v>MontpellierIstominIlhan</v>
      </c>
      <c r="AT269" t="str">
        <f t="shared" si="49"/>
        <v>MontpellierIlhanIstomin</v>
      </c>
      <c r="AU269">
        <f t="shared" si="50"/>
        <v>2</v>
      </c>
      <c r="AV269">
        <f t="shared" si="51"/>
        <v>4</v>
      </c>
      <c r="AW269">
        <f t="shared" si="52"/>
        <v>22</v>
      </c>
      <c r="AX269" t="b">
        <f t="shared" si="53"/>
        <v>0</v>
      </c>
      <c r="AY269" t="str">
        <f t="shared" si="54"/>
        <v>Istomin</v>
      </c>
      <c r="AZ269" t="b">
        <f t="shared" si="55"/>
        <v>0</v>
      </c>
      <c r="BA269" t="str">
        <f t="shared" si="56"/>
        <v>Montpellier1st Round</v>
      </c>
    </row>
    <row r="270" spans="1:53" x14ac:dyDescent="0.25">
      <c r="A270">
        <v>7</v>
      </c>
      <c r="B270" t="s">
        <v>817</v>
      </c>
      <c r="C270" t="s">
        <v>818</v>
      </c>
      <c r="D270" s="1">
        <v>41674</v>
      </c>
      <c r="E270" s="10" t="s">
        <v>663</v>
      </c>
      <c r="F270" t="s">
        <v>482</v>
      </c>
      <c r="G270" t="s">
        <v>308</v>
      </c>
      <c r="H270" t="s">
        <v>309</v>
      </c>
      <c r="I270" s="9">
        <v>3</v>
      </c>
      <c r="J270" t="s">
        <v>681</v>
      </c>
      <c r="K270" t="s">
        <v>814</v>
      </c>
      <c r="L270">
        <v>72</v>
      </c>
      <c r="M270">
        <v>203</v>
      </c>
      <c r="N270">
        <v>702</v>
      </c>
      <c r="O270">
        <v>240</v>
      </c>
      <c r="P270">
        <v>6</v>
      </c>
      <c r="Q270">
        <v>4</v>
      </c>
      <c r="R270">
        <v>6</v>
      </c>
      <c r="S270">
        <v>4</v>
      </c>
      <c r="Z270">
        <v>2</v>
      </c>
      <c r="AA270">
        <v>0</v>
      </c>
      <c r="AB270" t="s">
        <v>312</v>
      </c>
      <c r="AC270">
        <v>1.36</v>
      </c>
      <c r="AD270">
        <v>3</v>
      </c>
      <c r="AE270">
        <v>1.35</v>
      </c>
      <c r="AF270">
        <v>3.1</v>
      </c>
      <c r="AG270">
        <v>1.36</v>
      </c>
      <c r="AH270">
        <v>3</v>
      </c>
      <c r="AI270">
        <v>1.39</v>
      </c>
      <c r="AJ270">
        <v>3.24</v>
      </c>
      <c r="AK270">
        <v>1.36</v>
      </c>
      <c r="AL270">
        <v>3</v>
      </c>
      <c r="AM270">
        <v>1.4</v>
      </c>
      <c r="AN270">
        <v>3.4</v>
      </c>
      <c r="AO270">
        <v>1.35</v>
      </c>
      <c r="AP270">
        <v>3.09</v>
      </c>
      <c r="AQ270" t="str">
        <f t="shared" si="46"/>
        <v>Mannarino</v>
      </c>
      <c r="AR270" t="str">
        <f t="shared" si="47"/>
        <v>Millot</v>
      </c>
      <c r="AS270" t="str">
        <f t="shared" si="48"/>
        <v>MontpellierMannarinoMillot</v>
      </c>
      <c r="AT270" t="str">
        <f t="shared" si="49"/>
        <v>MontpellierMillotMannarino</v>
      </c>
      <c r="AU270">
        <f t="shared" si="50"/>
        <v>2</v>
      </c>
      <c r="AV270">
        <f t="shared" si="51"/>
        <v>4</v>
      </c>
      <c r="AW270">
        <f t="shared" si="52"/>
        <v>20</v>
      </c>
      <c r="AX270" t="b">
        <f t="shared" si="53"/>
        <v>0</v>
      </c>
      <c r="AY270" t="str">
        <f t="shared" si="54"/>
        <v>Mannarino</v>
      </c>
      <c r="AZ270" t="b">
        <f t="shared" si="55"/>
        <v>0</v>
      </c>
      <c r="BA270" t="str">
        <f t="shared" si="56"/>
        <v>Montpellier1st Round</v>
      </c>
    </row>
    <row r="271" spans="1:53" x14ac:dyDescent="0.25">
      <c r="A271">
        <v>7</v>
      </c>
      <c r="B271" t="s">
        <v>817</v>
      </c>
      <c r="C271" t="s">
        <v>818</v>
      </c>
      <c r="D271" s="1">
        <v>41674</v>
      </c>
      <c r="E271" s="10" t="s">
        <v>663</v>
      </c>
      <c r="F271" t="s">
        <v>482</v>
      </c>
      <c r="G271" t="s">
        <v>308</v>
      </c>
      <c r="H271" t="s">
        <v>309</v>
      </c>
      <c r="I271" s="9">
        <v>3</v>
      </c>
      <c r="J271" t="s">
        <v>821</v>
      </c>
      <c r="K271" t="s">
        <v>812</v>
      </c>
      <c r="L271">
        <v>127</v>
      </c>
      <c r="M271">
        <v>105</v>
      </c>
      <c r="N271">
        <v>440</v>
      </c>
      <c r="O271">
        <v>541</v>
      </c>
      <c r="P271">
        <v>6</v>
      </c>
      <c r="Q271">
        <v>4</v>
      </c>
      <c r="R271">
        <v>7</v>
      </c>
      <c r="S271">
        <v>6</v>
      </c>
      <c r="Z271">
        <v>2</v>
      </c>
      <c r="AA271">
        <v>0</v>
      </c>
      <c r="AB271" t="s">
        <v>312</v>
      </c>
      <c r="AC271">
        <v>3</v>
      </c>
      <c r="AD271">
        <v>1.36</v>
      </c>
      <c r="AE271">
        <v>2.9</v>
      </c>
      <c r="AF271">
        <v>1.4</v>
      </c>
      <c r="AG271">
        <v>3</v>
      </c>
      <c r="AH271">
        <v>1.36</v>
      </c>
      <c r="AI271">
        <v>3.34</v>
      </c>
      <c r="AJ271">
        <v>1.37</v>
      </c>
      <c r="AK271">
        <v>2.88</v>
      </c>
      <c r="AL271">
        <v>1.4</v>
      </c>
      <c r="AM271">
        <v>3.45</v>
      </c>
      <c r="AN271">
        <v>1.41</v>
      </c>
      <c r="AO271">
        <v>3</v>
      </c>
      <c r="AP271">
        <v>1.37</v>
      </c>
      <c r="AQ271" t="str">
        <f t="shared" si="46"/>
        <v>Gicquel</v>
      </c>
      <c r="AR271" t="str">
        <f t="shared" si="47"/>
        <v>Llodra</v>
      </c>
      <c r="AS271" t="str">
        <f t="shared" si="48"/>
        <v>MontpellierGicquelLlodra</v>
      </c>
      <c r="AT271" t="str">
        <f t="shared" si="49"/>
        <v>MontpellierLlodraGicquel</v>
      </c>
      <c r="AU271">
        <f t="shared" si="50"/>
        <v>2</v>
      </c>
      <c r="AV271">
        <f t="shared" si="51"/>
        <v>3</v>
      </c>
      <c r="AW271">
        <f t="shared" si="52"/>
        <v>23</v>
      </c>
      <c r="AX271" t="b">
        <f t="shared" si="53"/>
        <v>1</v>
      </c>
      <c r="AY271" t="str">
        <f t="shared" si="54"/>
        <v>Gicquel</v>
      </c>
      <c r="AZ271" t="b">
        <f t="shared" si="55"/>
        <v>0</v>
      </c>
      <c r="BA271" t="str">
        <f t="shared" si="56"/>
        <v>Montpellier1st Round</v>
      </c>
    </row>
    <row r="272" spans="1:53" x14ac:dyDescent="0.25">
      <c r="A272">
        <v>7</v>
      </c>
      <c r="B272" t="s">
        <v>817</v>
      </c>
      <c r="C272" t="s">
        <v>818</v>
      </c>
      <c r="D272" s="1">
        <v>41674</v>
      </c>
      <c r="E272" s="10" t="s">
        <v>663</v>
      </c>
      <c r="F272" t="s">
        <v>482</v>
      </c>
      <c r="G272" t="s">
        <v>308</v>
      </c>
      <c r="H272" t="s">
        <v>309</v>
      </c>
      <c r="I272" s="9">
        <v>3</v>
      </c>
      <c r="J272" t="s">
        <v>822</v>
      </c>
      <c r="K272" t="s">
        <v>787</v>
      </c>
      <c r="L272">
        <v>249</v>
      </c>
      <c r="M272">
        <v>82</v>
      </c>
      <c r="N272">
        <v>186</v>
      </c>
      <c r="O272">
        <v>652</v>
      </c>
      <c r="P272">
        <v>4</v>
      </c>
      <c r="Q272">
        <v>6</v>
      </c>
      <c r="R272">
        <v>7</v>
      </c>
      <c r="S272">
        <v>6</v>
      </c>
      <c r="T272">
        <v>6</v>
      </c>
      <c r="U272">
        <v>4</v>
      </c>
      <c r="Z272">
        <v>2</v>
      </c>
      <c r="AA272">
        <v>1</v>
      </c>
      <c r="AB272" t="s">
        <v>312</v>
      </c>
      <c r="AC272">
        <v>2.2000000000000002</v>
      </c>
      <c r="AD272">
        <v>1.61</v>
      </c>
      <c r="AE272">
        <v>2.2000000000000002</v>
      </c>
      <c r="AF272">
        <v>1.65</v>
      </c>
      <c r="AG272">
        <v>2.1</v>
      </c>
      <c r="AH272">
        <v>1.67</v>
      </c>
      <c r="AI272">
        <v>2.36</v>
      </c>
      <c r="AJ272">
        <v>1.65</v>
      </c>
      <c r="AK272">
        <v>2.2000000000000002</v>
      </c>
      <c r="AL272">
        <v>1.67</v>
      </c>
      <c r="AM272">
        <v>2.46</v>
      </c>
      <c r="AN272">
        <v>1.68</v>
      </c>
      <c r="AO272">
        <v>2.2200000000000002</v>
      </c>
      <c r="AP272">
        <v>1.63</v>
      </c>
      <c r="AQ272" t="str">
        <f t="shared" si="46"/>
        <v>Olivetti</v>
      </c>
      <c r="AR272" t="str">
        <f t="shared" si="47"/>
        <v>De</v>
      </c>
      <c r="AS272" t="str">
        <f t="shared" si="48"/>
        <v>MontpellierOlivettiDe</v>
      </c>
      <c r="AT272" t="str">
        <f t="shared" si="49"/>
        <v>MontpellierDeOlivetti</v>
      </c>
      <c r="AU272">
        <f t="shared" si="50"/>
        <v>1</v>
      </c>
      <c r="AV272">
        <f t="shared" si="51"/>
        <v>1</v>
      </c>
      <c r="AW272">
        <f t="shared" si="52"/>
        <v>33</v>
      </c>
      <c r="AX272" t="b">
        <f t="shared" si="53"/>
        <v>1</v>
      </c>
      <c r="AY272" t="str">
        <f t="shared" si="54"/>
        <v>De</v>
      </c>
      <c r="AZ272" t="b">
        <f t="shared" si="55"/>
        <v>1</v>
      </c>
      <c r="BA272" t="str">
        <f t="shared" si="56"/>
        <v>Montpellier1st Round</v>
      </c>
    </row>
    <row r="273" spans="1:53" x14ac:dyDescent="0.25">
      <c r="A273">
        <v>7</v>
      </c>
      <c r="B273" t="s">
        <v>817</v>
      </c>
      <c r="C273" t="s">
        <v>818</v>
      </c>
      <c r="D273" s="1">
        <v>41674</v>
      </c>
      <c r="E273" s="10" t="s">
        <v>663</v>
      </c>
      <c r="F273" t="s">
        <v>482</v>
      </c>
      <c r="G273" t="s">
        <v>308</v>
      </c>
      <c r="H273" t="s">
        <v>309</v>
      </c>
      <c r="I273" s="9">
        <v>3</v>
      </c>
      <c r="J273" t="s">
        <v>691</v>
      </c>
      <c r="K273" t="s">
        <v>823</v>
      </c>
      <c r="L273">
        <v>160</v>
      </c>
      <c r="M273">
        <v>340</v>
      </c>
      <c r="N273">
        <v>331</v>
      </c>
      <c r="O273">
        <v>126</v>
      </c>
      <c r="P273">
        <v>6</v>
      </c>
      <c r="Q273">
        <v>4</v>
      </c>
      <c r="R273">
        <v>6</v>
      </c>
      <c r="S273">
        <v>3</v>
      </c>
      <c r="Z273">
        <v>2</v>
      </c>
      <c r="AA273">
        <v>0</v>
      </c>
      <c r="AB273" t="s">
        <v>312</v>
      </c>
      <c r="AC273">
        <v>1.33</v>
      </c>
      <c r="AD273">
        <v>3.25</v>
      </c>
      <c r="AE273">
        <v>1.33</v>
      </c>
      <c r="AF273">
        <v>3.2</v>
      </c>
      <c r="AG273">
        <v>1.36</v>
      </c>
      <c r="AH273">
        <v>3</v>
      </c>
      <c r="AI273">
        <v>1.36</v>
      </c>
      <c r="AJ273">
        <v>3.42</v>
      </c>
      <c r="AK273">
        <v>1.36</v>
      </c>
      <c r="AL273">
        <v>3</v>
      </c>
      <c r="AM273">
        <v>1.36</v>
      </c>
      <c r="AN273">
        <v>3.6</v>
      </c>
      <c r="AO273">
        <v>1.33</v>
      </c>
      <c r="AP273">
        <v>3.24</v>
      </c>
      <c r="AQ273" t="str">
        <f t="shared" si="46"/>
        <v>Herbert</v>
      </c>
      <c r="AR273" t="str">
        <f t="shared" si="47"/>
        <v>Artunedo</v>
      </c>
      <c r="AS273" t="str">
        <f t="shared" si="48"/>
        <v>MontpellierHerbertArtunedo</v>
      </c>
      <c r="AT273" t="str">
        <f t="shared" si="49"/>
        <v>MontpellierArtunedoHerbert</v>
      </c>
      <c r="AU273">
        <f t="shared" si="50"/>
        <v>2</v>
      </c>
      <c r="AV273">
        <f t="shared" si="51"/>
        <v>5</v>
      </c>
      <c r="AW273">
        <f t="shared" si="52"/>
        <v>19</v>
      </c>
      <c r="AX273" t="b">
        <f t="shared" si="53"/>
        <v>0</v>
      </c>
      <c r="AY273" t="str">
        <f t="shared" si="54"/>
        <v>Herbert</v>
      </c>
      <c r="AZ273" t="b">
        <f t="shared" si="55"/>
        <v>0</v>
      </c>
      <c r="BA273" t="str">
        <f t="shared" si="56"/>
        <v>Montpellier1st Round</v>
      </c>
    </row>
    <row r="274" spans="1:53" x14ac:dyDescent="0.25">
      <c r="A274">
        <v>7</v>
      </c>
      <c r="B274" t="s">
        <v>817</v>
      </c>
      <c r="C274" t="s">
        <v>818</v>
      </c>
      <c r="D274" s="1">
        <v>41675</v>
      </c>
      <c r="E274" s="10" t="s">
        <v>663</v>
      </c>
      <c r="F274" t="s">
        <v>482</v>
      </c>
      <c r="G274" t="s">
        <v>308</v>
      </c>
      <c r="H274" t="s">
        <v>309</v>
      </c>
      <c r="I274" s="9">
        <v>3</v>
      </c>
      <c r="J274" t="s">
        <v>733</v>
      </c>
      <c r="K274" t="s">
        <v>734</v>
      </c>
      <c r="L274">
        <v>50</v>
      </c>
      <c r="M274">
        <v>89</v>
      </c>
      <c r="N274">
        <v>890</v>
      </c>
      <c r="O274">
        <v>616</v>
      </c>
      <c r="P274">
        <v>3</v>
      </c>
      <c r="Q274">
        <v>6</v>
      </c>
      <c r="R274">
        <v>6</v>
      </c>
      <c r="S274">
        <v>1</v>
      </c>
      <c r="T274">
        <v>6</v>
      </c>
      <c r="U274">
        <v>4</v>
      </c>
      <c r="Z274">
        <v>2</v>
      </c>
      <c r="AA274">
        <v>1</v>
      </c>
      <c r="AB274" t="s">
        <v>312</v>
      </c>
      <c r="AC274">
        <v>2.5</v>
      </c>
      <c r="AD274">
        <v>1.5</v>
      </c>
      <c r="AE274">
        <v>2.5</v>
      </c>
      <c r="AF274">
        <v>1.5</v>
      </c>
      <c r="AG274">
        <v>2.62</v>
      </c>
      <c r="AH274">
        <v>1.44</v>
      </c>
      <c r="AI274">
        <v>2.4900000000000002</v>
      </c>
      <c r="AJ274">
        <v>1.6</v>
      </c>
      <c r="AK274">
        <v>2.63</v>
      </c>
      <c r="AL274">
        <v>1.5</v>
      </c>
      <c r="AM274">
        <v>2.75</v>
      </c>
      <c r="AN274">
        <v>1.61</v>
      </c>
      <c r="AO274">
        <v>2.4900000000000002</v>
      </c>
      <c r="AP274">
        <v>1.52</v>
      </c>
      <c r="AQ274" t="str">
        <f t="shared" si="46"/>
        <v>Sousa</v>
      </c>
      <c r="AR274" t="str">
        <f t="shared" si="47"/>
        <v>Kamke</v>
      </c>
      <c r="AS274" t="str">
        <f t="shared" si="48"/>
        <v>MontpellierSousaKamke</v>
      </c>
      <c r="AT274" t="str">
        <f t="shared" si="49"/>
        <v>MontpellierKamkeSousa</v>
      </c>
      <c r="AU274">
        <f t="shared" si="50"/>
        <v>1</v>
      </c>
      <c r="AV274">
        <f t="shared" si="51"/>
        <v>4</v>
      </c>
      <c r="AW274">
        <f t="shared" si="52"/>
        <v>26</v>
      </c>
      <c r="AX274" t="b">
        <f t="shared" si="53"/>
        <v>0</v>
      </c>
      <c r="AY274" t="str">
        <f t="shared" si="54"/>
        <v>Kamke</v>
      </c>
      <c r="AZ274" t="b">
        <f t="shared" si="55"/>
        <v>1</v>
      </c>
      <c r="BA274" t="str">
        <f t="shared" si="56"/>
        <v>Montpellier1st Round</v>
      </c>
    </row>
    <row r="275" spans="1:53" x14ac:dyDescent="0.25">
      <c r="A275">
        <v>7</v>
      </c>
      <c r="B275" t="s">
        <v>817</v>
      </c>
      <c r="C275" t="s">
        <v>818</v>
      </c>
      <c r="D275" s="1">
        <v>41675</v>
      </c>
      <c r="E275" s="10" t="s">
        <v>663</v>
      </c>
      <c r="F275" t="s">
        <v>482</v>
      </c>
      <c r="G275" t="s">
        <v>308</v>
      </c>
      <c r="H275" t="s">
        <v>309</v>
      </c>
      <c r="I275" s="9">
        <v>3</v>
      </c>
      <c r="J275" t="s">
        <v>666</v>
      </c>
      <c r="K275" t="s">
        <v>717</v>
      </c>
      <c r="L275">
        <v>36</v>
      </c>
      <c r="M275">
        <v>95</v>
      </c>
      <c r="N275">
        <v>1090</v>
      </c>
      <c r="O275">
        <v>588</v>
      </c>
      <c r="P275">
        <v>4</v>
      </c>
      <c r="Q275">
        <v>6</v>
      </c>
      <c r="R275">
        <v>6</v>
      </c>
      <c r="S275">
        <v>2</v>
      </c>
      <c r="T275">
        <v>4</v>
      </c>
      <c r="U275">
        <v>4</v>
      </c>
      <c r="Z275">
        <v>1</v>
      </c>
      <c r="AA275">
        <v>1</v>
      </c>
      <c r="AB275" t="s">
        <v>323</v>
      </c>
      <c r="AC275">
        <v>1.28</v>
      </c>
      <c r="AD275">
        <v>3.5</v>
      </c>
      <c r="AE275">
        <v>1.28</v>
      </c>
      <c r="AF275">
        <v>3.5</v>
      </c>
      <c r="AG275">
        <v>1.22</v>
      </c>
      <c r="AH275">
        <v>4</v>
      </c>
      <c r="AI275">
        <v>1.32</v>
      </c>
      <c r="AJ275">
        <v>3.7</v>
      </c>
      <c r="AK275">
        <v>1.25</v>
      </c>
      <c r="AL275">
        <v>3.75</v>
      </c>
      <c r="AM275">
        <v>1.33</v>
      </c>
      <c r="AN275">
        <v>4</v>
      </c>
      <c r="AO275">
        <v>1.28</v>
      </c>
      <c r="AP275">
        <v>3.59</v>
      </c>
      <c r="AQ275" t="str">
        <f t="shared" si="46"/>
        <v>Nieminen</v>
      </c>
      <c r="AR275" t="str">
        <f t="shared" si="47"/>
        <v>Nedovyesov</v>
      </c>
      <c r="AS275" t="str">
        <f t="shared" si="48"/>
        <v>MontpellierNieminenNedovyesov</v>
      </c>
      <c r="AT275" t="str">
        <f t="shared" si="49"/>
        <v>MontpellierNedovyesovNieminen</v>
      </c>
      <c r="AU275">
        <f t="shared" si="50"/>
        <v>0</v>
      </c>
      <c r="AV275">
        <f t="shared" si="51"/>
        <v>2</v>
      </c>
      <c r="AW275">
        <f t="shared" si="52"/>
        <v>26</v>
      </c>
      <c r="AX275" t="b">
        <f t="shared" si="53"/>
        <v>0</v>
      </c>
      <c r="AY275" t="str">
        <f t="shared" si="54"/>
        <v>Nedovyesov</v>
      </c>
      <c r="AZ275" t="b">
        <f t="shared" si="55"/>
        <v>1</v>
      </c>
      <c r="BA275" t="str">
        <f t="shared" si="56"/>
        <v>Montpellier1st Round</v>
      </c>
    </row>
    <row r="276" spans="1:53" x14ac:dyDescent="0.25">
      <c r="A276">
        <v>7</v>
      </c>
      <c r="B276" t="s">
        <v>817</v>
      </c>
      <c r="C276" t="s">
        <v>818</v>
      </c>
      <c r="D276" s="1">
        <v>41675</v>
      </c>
      <c r="E276" s="10" t="s">
        <v>663</v>
      </c>
      <c r="F276" t="s">
        <v>482</v>
      </c>
      <c r="G276" t="s">
        <v>308</v>
      </c>
      <c r="H276" t="s">
        <v>309</v>
      </c>
      <c r="I276" s="9">
        <v>3</v>
      </c>
      <c r="J276" t="s">
        <v>724</v>
      </c>
      <c r="K276" t="s">
        <v>726</v>
      </c>
      <c r="L276">
        <v>30</v>
      </c>
      <c r="M276">
        <v>75</v>
      </c>
      <c r="N276">
        <v>1245</v>
      </c>
      <c r="O276">
        <v>686</v>
      </c>
      <c r="P276">
        <v>6</v>
      </c>
      <c r="Q276">
        <v>4</v>
      </c>
      <c r="R276">
        <v>4</v>
      </c>
      <c r="S276">
        <v>6</v>
      </c>
      <c r="T276">
        <v>6</v>
      </c>
      <c r="U276">
        <v>3</v>
      </c>
      <c r="Z276">
        <v>2</v>
      </c>
      <c r="AA276">
        <v>1</v>
      </c>
      <c r="AB276" t="s">
        <v>312</v>
      </c>
      <c r="AC276">
        <v>1.1200000000000001</v>
      </c>
      <c r="AD276">
        <v>6</v>
      </c>
      <c r="AE276">
        <v>1.1200000000000001</v>
      </c>
      <c r="AF276">
        <v>5.75</v>
      </c>
      <c r="AG276">
        <v>1.1399999999999999</v>
      </c>
      <c r="AH276">
        <v>5</v>
      </c>
      <c r="AI276">
        <v>1.1299999999999999</v>
      </c>
      <c r="AJ276">
        <v>7.13</v>
      </c>
      <c r="AK276">
        <v>1.1399999999999999</v>
      </c>
      <c r="AL276">
        <v>5.5</v>
      </c>
      <c r="AM276">
        <v>1.17</v>
      </c>
      <c r="AN276">
        <v>7.13</v>
      </c>
      <c r="AO276">
        <v>1.1299999999999999</v>
      </c>
      <c r="AP276">
        <v>5.7</v>
      </c>
      <c r="AQ276" t="str">
        <f t="shared" si="46"/>
        <v>Monfils</v>
      </c>
      <c r="AR276" t="str">
        <f t="shared" si="47"/>
        <v>Kubot</v>
      </c>
      <c r="AS276" t="str">
        <f t="shared" si="48"/>
        <v>MontpellierMonfilsKubot</v>
      </c>
      <c r="AT276" t="str">
        <f t="shared" si="49"/>
        <v>MontpellierKubotMonfils</v>
      </c>
      <c r="AU276">
        <f t="shared" si="50"/>
        <v>1</v>
      </c>
      <c r="AV276">
        <f t="shared" si="51"/>
        <v>3</v>
      </c>
      <c r="AW276">
        <f t="shared" si="52"/>
        <v>29</v>
      </c>
      <c r="AX276" t="b">
        <f t="shared" si="53"/>
        <v>0</v>
      </c>
      <c r="AY276" t="str">
        <f t="shared" si="54"/>
        <v>Monfils</v>
      </c>
      <c r="AZ276" t="b">
        <f t="shared" si="55"/>
        <v>1</v>
      </c>
      <c r="BA276" t="str">
        <f t="shared" si="56"/>
        <v>Montpellier1st Round</v>
      </c>
    </row>
    <row r="277" spans="1:53" x14ac:dyDescent="0.25">
      <c r="A277">
        <v>7</v>
      </c>
      <c r="B277" t="s">
        <v>817</v>
      </c>
      <c r="C277" t="s">
        <v>818</v>
      </c>
      <c r="D277" s="1">
        <v>41675</v>
      </c>
      <c r="E277" s="10" t="s">
        <v>663</v>
      </c>
      <c r="F277" t="s">
        <v>482</v>
      </c>
      <c r="G277" t="s">
        <v>308</v>
      </c>
      <c r="H277" t="s">
        <v>309</v>
      </c>
      <c r="I277" s="9">
        <v>3</v>
      </c>
      <c r="J277" t="s">
        <v>736</v>
      </c>
      <c r="K277" t="s">
        <v>806</v>
      </c>
      <c r="L277">
        <v>104</v>
      </c>
      <c r="M277">
        <v>64</v>
      </c>
      <c r="N277">
        <v>543</v>
      </c>
      <c r="O277">
        <v>731</v>
      </c>
      <c r="P277">
        <v>4</v>
      </c>
      <c r="Q277">
        <v>6</v>
      </c>
      <c r="R277">
        <v>6</v>
      </c>
      <c r="S277">
        <v>1</v>
      </c>
      <c r="T277">
        <v>7</v>
      </c>
      <c r="U277">
        <v>6</v>
      </c>
      <c r="Z277">
        <v>2</v>
      </c>
      <c r="AA277">
        <v>1</v>
      </c>
      <c r="AB277" t="s">
        <v>312</v>
      </c>
      <c r="AC277">
        <v>1.8</v>
      </c>
      <c r="AD277">
        <v>1.9</v>
      </c>
      <c r="AE277">
        <v>1.9</v>
      </c>
      <c r="AF277">
        <v>1.85</v>
      </c>
      <c r="AG277">
        <v>1.83</v>
      </c>
      <c r="AH277">
        <v>1.83</v>
      </c>
      <c r="AI277">
        <v>2.0099999999999998</v>
      </c>
      <c r="AJ277">
        <v>1.88</v>
      </c>
      <c r="AK277">
        <v>1.83</v>
      </c>
      <c r="AL277">
        <v>1.91</v>
      </c>
      <c r="AM277">
        <v>2.0499999999999998</v>
      </c>
      <c r="AN277">
        <v>1.91</v>
      </c>
      <c r="AO277">
        <v>1.94</v>
      </c>
      <c r="AP277">
        <v>1.82</v>
      </c>
      <c r="AQ277" t="str">
        <f t="shared" si="46"/>
        <v>Brown</v>
      </c>
      <c r="AR277" t="str">
        <f t="shared" si="47"/>
        <v>Gabashvili</v>
      </c>
      <c r="AS277" t="str">
        <f t="shared" si="48"/>
        <v>MontpellierBrownGabashvili</v>
      </c>
      <c r="AT277" t="str">
        <f t="shared" si="49"/>
        <v>MontpellierGabashviliBrown</v>
      </c>
      <c r="AU277">
        <f t="shared" si="50"/>
        <v>1</v>
      </c>
      <c r="AV277">
        <f t="shared" si="51"/>
        <v>4</v>
      </c>
      <c r="AW277">
        <f t="shared" si="52"/>
        <v>30</v>
      </c>
      <c r="AX277" t="b">
        <f t="shared" si="53"/>
        <v>1</v>
      </c>
      <c r="AY277" t="str">
        <f t="shared" si="54"/>
        <v>Gabashvili</v>
      </c>
      <c r="AZ277" t="b">
        <f t="shared" si="55"/>
        <v>1</v>
      </c>
      <c r="BA277" t="str">
        <f t="shared" si="56"/>
        <v>Montpellier1st Round</v>
      </c>
    </row>
    <row r="278" spans="1:53" x14ac:dyDescent="0.25">
      <c r="A278">
        <v>7</v>
      </c>
      <c r="B278" t="s">
        <v>817</v>
      </c>
      <c r="C278" t="s">
        <v>818</v>
      </c>
      <c r="D278" s="1">
        <v>41675</v>
      </c>
      <c r="E278" s="10" t="s">
        <v>663</v>
      </c>
      <c r="F278" t="s">
        <v>482</v>
      </c>
      <c r="G278" t="s">
        <v>308</v>
      </c>
      <c r="H278" t="s">
        <v>309</v>
      </c>
      <c r="I278" s="9">
        <v>3</v>
      </c>
      <c r="J278" t="s">
        <v>743</v>
      </c>
      <c r="K278" t="s">
        <v>665</v>
      </c>
      <c r="L278">
        <v>60</v>
      </c>
      <c r="M278">
        <v>39</v>
      </c>
      <c r="N278">
        <v>760</v>
      </c>
      <c r="O278">
        <v>1045</v>
      </c>
      <c r="P278">
        <v>7</v>
      </c>
      <c r="Q278">
        <v>6</v>
      </c>
      <c r="R278">
        <v>7</v>
      </c>
      <c r="S278">
        <v>5</v>
      </c>
      <c r="Z278">
        <v>2</v>
      </c>
      <c r="AA278">
        <v>0</v>
      </c>
      <c r="AB278" t="s">
        <v>312</v>
      </c>
      <c r="AC278">
        <v>2.75</v>
      </c>
      <c r="AD278">
        <v>1.4</v>
      </c>
      <c r="AE278">
        <v>2.7</v>
      </c>
      <c r="AF278">
        <v>1.45</v>
      </c>
      <c r="AG278">
        <v>2.62</v>
      </c>
      <c r="AH278">
        <v>1.44</v>
      </c>
      <c r="AI278">
        <v>2.87</v>
      </c>
      <c r="AJ278">
        <v>1.47</v>
      </c>
      <c r="AK278">
        <v>2.63</v>
      </c>
      <c r="AL278">
        <v>1.5</v>
      </c>
      <c r="AM278">
        <v>2.87</v>
      </c>
      <c r="AN278">
        <v>1.5</v>
      </c>
      <c r="AO278">
        <v>2.69</v>
      </c>
      <c r="AP278">
        <v>1.45</v>
      </c>
      <c r="AQ278" t="str">
        <f t="shared" si="46"/>
        <v>Davydenko</v>
      </c>
      <c r="AR278" t="str">
        <f t="shared" si="47"/>
        <v>Benneteau</v>
      </c>
      <c r="AS278" t="str">
        <f t="shared" si="48"/>
        <v>MontpellierDavydenkoBenneteau</v>
      </c>
      <c r="AT278" t="str">
        <f t="shared" si="49"/>
        <v>MontpellierBenneteauDavydenko</v>
      </c>
      <c r="AU278">
        <f t="shared" si="50"/>
        <v>2</v>
      </c>
      <c r="AV278">
        <f t="shared" si="51"/>
        <v>3</v>
      </c>
      <c r="AW278">
        <f t="shared" si="52"/>
        <v>25</v>
      </c>
      <c r="AX278" t="b">
        <f t="shared" si="53"/>
        <v>1</v>
      </c>
      <c r="AY278" t="str">
        <f t="shared" si="54"/>
        <v>Davydenko</v>
      </c>
      <c r="AZ278" t="b">
        <f t="shared" si="55"/>
        <v>0</v>
      </c>
      <c r="BA278" t="str">
        <f t="shared" si="56"/>
        <v>Montpellier1st Round</v>
      </c>
    </row>
    <row r="279" spans="1:53" x14ac:dyDescent="0.25">
      <c r="A279">
        <v>7</v>
      </c>
      <c r="B279" t="s">
        <v>817</v>
      </c>
      <c r="C279" t="s">
        <v>818</v>
      </c>
      <c r="D279" s="1">
        <v>41675</v>
      </c>
      <c r="E279" s="10" t="s">
        <v>663</v>
      </c>
      <c r="F279" t="s">
        <v>482</v>
      </c>
      <c r="G279" t="s">
        <v>308</v>
      </c>
      <c r="H279" t="s">
        <v>309</v>
      </c>
      <c r="I279" s="9">
        <v>3</v>
      </c>
      <c r="J279" t="s">
        <v>704</v>
      </c>
      <c r="K279" t="s">
        <v>747</v>
      </c>
      <c r="L279">
        <v>38</v>
      </c>
      <c r="M279">
        <v>57</v>
      </c>
      <c r="N279">
        <v>1083</v>
      </c>
      <c r="O279">
        <v>775</v>
      </c>
      <c r="P279">
        <v>7</v>
      </c>
      <c r="Q279">
        <v>6</v>
      </c>
      <c r="R279">
        <v>6</v>
      </c>
      <c r="S279">
        <v>3</v>
      </c>
      <c r="Z279">
        <v>2</v>
      </c>
      <c r="AA279">
        <v>0</v>
      </c>
      <c r="AB279" t="s">
        <v>312</v>
      </c>
      <c r="AC279">
        <v>1.3</v>
      </c>
      <c r="AD279">
        <v>3.4</v>
      </c>
      <c r="AE279">
        <v>1.3</v>
      </c>
      <c r="AF279">
        <v>3.4</v>
      </c>
      <c r="AG279">
        <v>1.3</v>
      </c>
      <c r="AH279">
        <v>3.4</v>
      </c>
      <c r="AI279">
        <v>1.31</v>
      </c>
      <c r="AJ279">
        <v>3.74</v>
      </c>
      <c r="AK279">
        <v>1.33</v>
      </c>
      <c r="AL279">
        <v>3.25</v>
      </c>
      <c r="AM279">
        <v>1.35</v>
      </c>
      <c r="AN279">
        <v>3.8</v>
      </c>
      <c r="AO279">
        <v>1.31</v>
      </c>
      <c r="AP279">
        <v>3.38</v>
      </c>
      <c r="AQ279" t="str">
        <f t="shared" si="46"/>
        <v>Roger-Vasselin</v>
      </c>
      <c r="AR279" t="str">
        <f t="shared" si="47"/>
        <v>Przysiezny</v>
      </c>
      <c r="AS279" t="str">
        <f t="shared" si="48"/>
        <v>MontpellierRoger-VasselinPrzysiezny</v>
      </c>
      <c r="AT279" t="str">
        <f t="shared" si="49"/>
        <v>MontpellierPrzysieznyRoger-Vasselin</v>
      </c>
      <c r="AU279">
        <f t="shared" si="50"/>
        <v>2</v>
      </c>
      <c r="AV279">
        <f t="shared" si="51"/>
        <v>4</v>
      </c>
      <c r="AW279">
        <f t="shared" si="52"/>
        <v>22</v>
      </c>
      <c r="AX279" t="b">
        <f t="shared" si="53"/>
        <v>1</v>
      </c>
      <c r="AY279" t="str">
        <f t="shared" si="54"/>
        <v>Roger-Vasselin</v>
      </c>
      <c r="AZ279" t="b">
        <f t="shared" si="55"/>
        <v>0</v>
      </c>
      <c r="BA279" t="str">
        <f t="shared" si="56"/>
        <v>Montpellier1st Round</v>
      </c>
    </row>
    <row r="280" spans="1:53" x14ac:dyDescent="0.25">
      <c r="A280">
        <v>7</v>
      </c>
      <c r="B280" t="s">
        <v>817</v>
      </c>
      <c r="C280" t="s">
        <v>818</v>
      </c>
      <c r="D280" s="1">
        <v>41676</v>
      </c>
      <c r="E280" t="s">
        <v>663</v>
      </c>
      <c r="F280" s="1" t="s">
        <v>482</v>
      </c>
      <c r="G280" t="s">
        <v>308</v>
      </c>
      <c r="H280" t="s">
        <v>344</v>
      </c>
      <c r="I280" s="9">
        <v>3</v>
      </c>
      <c r="J280" t="s">
        <v>669</v>
      </c>
      <c r="K280" t="s">
        <v>671</v>
      </c>
      <c r="L280">
        <v>43</v>
      </c>
      <c r="M280">
        <v>28</v>
      </c>
      <c r="N280">
        <v>990</v>
      </c>
      <c r="O280">
        <v>1314</v>
      </c>
      <c r="P280">
        <v>7</v>
      </c>
      <c r="Q280">
        <v>5</v>
      </c>
      <c r="R280">
        <v>6</v>
      </c>
      <c r="S280">
        <v>4</v>
      </c>
      <c r="Z280">
        <v>2</v>
      </c>
      <c r="AA280">
        <v>0</v>
      </c>
      <c r="AB280" t="s">
        <v>312</v>
      </c>
      <c r="AC280">
        <v>1.66</v>
      </c>
      <c r="AD280">
        <v>2.1</v>
      </c>
      <c r="AE280">
        <v>1.7</v>
      </c>
      <c r="AF280">
        <v>2.1</v>
      </c>
      <c r="AG280">
        <v>1.73</v>
      </c>
      <c r="AH280">
        <v>2</v>
      </c>
      <c r="AI280">
        <v>1.74</v>
      </c>
      <c r="AJ280">
        <v>2.2200000000000002</v>
      </c>
      <c r="AK280">
        <v>1.67</v>
      </c>
      <c r="AL280">
        <v>2.2000000000000002</v>
      </c>
      <c r="AM280">
        <v>1.78</v>
      </c>
      <c r="AN280">
        <v>2.2799999999999998</v>
      </c>
      <c r="AO280">
        <v>1.71</v>
      </c>
      <c r="AP280">
        <v>2.1</v>
      </c>
      <c r="AQ280" t="str">
        <f t="shared" si="46"/>
        <v>Istomin</v>
      </c>
      <c r="AR280" t="str">
        <f t="shared" si="47"/>
        <v>Tursunov</v>
      </c>
      <c r="AS280" t="str">
        <f t="shared" si="48"/>
        <v>MontpellierIstominTursunov</v>
      </c>
      <c r="AT280" t="str">
        <f t="shared" si="49"/>
        <v>MontpellierTursunovIstomin</v>
      </c>
      <c r="AU280">
        <f t="shared" si="50"/>
        <v>2</v>
      </c>
      <c r="AV280">
        <f t="shared" si="51"/>
        <v>4</v>
      </c>
      <c r="AW280">
        <f t="shared" si="52"/>
        <v>22</v>
      </c>
      <c r="AX280" t="b">
        <f t="shared" si="53"/>
        <v>0</v>
      </c>
      <c r="AY280" t="str">
        <f t="shared" si="54"/>
        <v>Istomin</v>
      </c>
      <c r="AZ280" t="b">
        <f t="shared" si="55"/>
        <v>0</v>
      </c>
      <c r="BA280" t="str">
        <f t="shared" si="56"/>
        <v>Montpellier2nd Round</v>
      </c>
    </row>
    <row r="281" spans="1:53" x14ac:dyDescent="0.25">
      <c r="A281">
        <v>7</v>
      </c>
      <c r="B281" t="s">
        <v>817</v>
      </c>
      <c r="C281" t="s">
        <v>818</v>
      </c>
      <c r="D281" s="1">
        <v>41676</v>
      </c>
      <c r="E281" t="s">
        <v>663</v>
      </c>
      <c r="F281" s="1" t="s">
        <v>482</v>
      </c>
      <c r="G281" t="s">
        <v>308</v>
      </c>
      <c r="H281" t="s">
        <v>344</v>
      </c>
      <c r="I281" s="9">
        <v>3</v>
      </c>
      <c r="J281" t="s">
        <v>666</v>
      </c>
      <c r="K281" t="s">
        <v>691</v>
      </c>
      <c r="L281">
        <v>36</v>
      </c>
      <c r="M281">
        <v>160</v>
      </c>
      <c r="N281">
        <v>1090</v>
      </c>
      <c r="O281">
        <v>331</v>
      </c>
      <c r="P281">
        <v>7</v>
      </c>
      <c r="Q281">
        <v>6</v>
      </c>
      <c r="R281">
        <v>7</v>
      </c>
      <c r="S281">
        <v>6</v>
      </c>
      <c r="Z281">
        <v>2</v>
      </c>
      <c r="AA281">
        <v>0</v>
      </c>
      <c r="AB281" t="s">
        <v>312</v>
      </c>
      <c r="AC281">
        <v>1.5</v>
      </c>
      <c r="AD281">
        <v>2.5</v>
      </c>
      <c r="AE281">
        <v>1.52</v>
      </c>
      <c r="AF281">
        <v>2.4500000000000002</v>
      </c>
      <c r="AG281">
        <v>1.44</v>
      </c>
      <c r="AH281">
        <v>2.62</v>
      </c>
      <c r="AI281">
        <v>1.52</v>
      </c>
      <c r="AJ281">
        <v>2.73</v>
      </c>
      <c r="AK281">
        <v>1.57</v>
      </c>
      <c r="AL281">
        <v>2.38</v>
      </c>
      <c r="AM281">
        <v>1.59</v>
      </c>
      <c r="AN281">
        <v>2.73</v>
      </c>
      <c r="AO281">
        <v>1.52</v>
      </c>
      <c r="AP281">
        <v>2.4700000000000002</v>
      </c>
      <c r="AQ281" t="str">
        <f t="shared" si="46"/>
        <v>Nieminen</v>
      </c>
      <c r="AR281" t="str">
        <f t="shared" si="47"/>
        <v>Herbert</v>
      </c>
      <c r="AS281" t="str">
        <f t="shared" si="48"/>
        <v>MontpellierNieminenHerbert</v>
      </c>
      <c r="AT281" t="str">
        <f t="shared" si="49"/>
        <v>MontpellierHerbertNieminen</v>
      </c>
      <c r="AU281">
        <f t="shared" si="50"/>
        <v>2</v>
      </c>
      <c r="AV281">
        <f t="shared" si="51"/>
        <v>2</v>
      </c>
      <c r="AW281">
        <f t="shared" si="52"/>
        <v>26</v>
      </c>
      <c r="AX281" t="b">
        <f t="shared" si="53"/>
        <v>1</v>
      </c>
      <c r="AY281" t="str">
        <f t="shared" si="54"/>
        <v>Nieminen</v>
      </c>
      <c r="AZ281" t="b">
        <f t="shared" si="55"/>
        <v>0</v>
      </c>
      <c r="BA281" t="str">
        <f t="shared" si="56"/>
        <v>Montpellier2nd Round</v>
      </c>
    </row>
    <row r="282" spans="1:53" x14ac:dyDescent="0.25">
      <c r="A282">
        <v>7</v>
      </c>
      <c r="B282" t="s">
        <v>817</v>
      </c>
      <c r="C282" t="s">
        <v>818</v>
      </c>
      <c r="D282" s="1">
        <v>41676</v>
      </c>
      <c r="E282" t="s">
        <v>663</v>
      </c>
      <c r="F282" s="1" t="s">
        <v>482</v>
      </c>
      <c r="G282" t="s">
        <v>308</v>
      </c>
      <c r="H282" t="s">
        <v>344</v>
      </c>
      <c r="I282" s="9">
        <v>3</v>
      </c>
      <c r="J282" t="s">
        <v>821</v>
      </c>
      <c r="K282" t="s">
        <v>690</v>
      </c>
      <c r="L282">
        <v>127</v>
      </c>
      <c r="M282">
        <v>20</v>
      </c>
      <c r="N282">
        <v>440</v>
      </c>
      <c r="O282">
        <v>1700</v>
      </c>
      <c r="P282">
        <v>7</v>
      </c>
      <c r="Q282">
        <v>6</v>
      </c>
      <c r="R282">
        <v>6</v>
      </c>
      <c r="S282">
        <v>3</v>
      </c>
      <c r="Z282">
        <v>2</v>
      </c>
      <c r="AA282">
        <v>0</v>
      </c>
      <c r="AB282" t="s">
        <v>312</v>
      </c>
      <c r="AC282">
        <v>3.75</v>
      </c>
      <c r="AD282">
        <v>1.25</v>
      </c>
      <c r="AE282">
        <v>3.75</v>
      </c>
      <c r="AF282">
        <v>1.25</v>
      </c>
      <c r="AG282">
        <v>3.75</v>
      </c>
      <c r="AH282">
        <v>1.25</v>
      </c>
      <c r="AI282">
        <v>4.22</v>
      </c>
      <c r="AJ282">
        <v>1.27</v>
      </c>
      <c r="AK282">
        <v>4</v>
      </c>
      <c r="AL282">
        <v>1.22</v>
      </c>
      <c r="AM282">
        <v>4.22</v>
      </c>
      <c r="AN282">
        <v>1.29</v>
      </c>
      <c r="AO282">
        <v>3.76</v>
      </c>
      <c r="AP282">
        <v>1.26</v>
      </c>
      <c r="AQ282" t="str">
        <f t="shared" si="46"/>
        <v>Gicquel</v>
      </c>
      <c r="AR282" t="str">
        <f t="shared" si="47"/>
        <v>Simon</v>
      </c>
      <c r="AS282" t="str">
        <f t="shared" si="48"/>
        <v>MontpellierGicquelSimon</v>
      </c>
      <c r="AT282" t="str">
        <f t="shared" si="49"/>
        <v>MontpellierSimonGicquel</v>
      </c>
      <c r="AU282">
        <f t="shared" si="50"/>
        <v>2</v>
      </c>
      <c r="AV282">
        <f t="shared" si="51"/>
        <v>4</v>
      </c>
      <c r="AW282">
        <f t="shared" si="52"/>
        <v>22</v>
      </c>
      <c r="AX282" t="b">
        <f t="shared" si="53"/>
        <v>1</v>
      </c>
      <c r="AY282" t="str">
        <f t="shared" si="54"/>
        <v>Gicquel</v>
      </c>
      <c r="AZ282" t="b">
        <f t="shared" si="55"/>
        <v>0</v>
      </c>
      <c r="BA282" t="str">
        <f t="shared" si="56"/>
        <v>Montpellier2nd Round</v>
      </c>
    </row>
    <row r="283" spans="1:53" x14ac:dyDescent="0.25">
      <c r="A283">
        <v>7</v>
      </c>
      <c r="B283" t="s">
        <v>817</v>
      </c>
      <c r="C283" t="s">
        <v>818</v>
      </c>
      <c r="D283" s="1">
        <v>41676</v>
      </c>
      <c r="E283" t="s">
        <v>663</v>
      </c>
      <c r="F283" s="1" t="s">
        <v>482</v>
      </c>
      <c r="G283" t="s">
        <v>308</v>
      </c>
      <c r="H283" t="s">
        <v>344</v>
      </c>
      <c r="I283" s="9">
        <v>3</v>
      </c>
      <c r="J283" t="s">
        <v>822</v>
      </c>
      <c r="K283" t="s">
        <v>743</v>
      </c>
      <c r="L283">
        <v>249</v>
      </c>
      <c r="M283">
        <v>60</v>
      </c>
      <c r="N283">
        <v>186</v>
      </c>
      <c r="O283">
        <v>760</v>
      </c>
      <c r="P283">
        <v>7</v>
      </c>
      <c r="Q283">
        <v>6</v>
      </c>
      <c r="R283">
        <v>6</v>
      </c>
      <c r="S283">
        <v>7</v>
      </c>
      <c r="T283">
        <v>7</v>
      </c>
      <c r="U283">
        <v>5</v>
      </c>
      <c r="Z283">
        <v>2</v>
      </c>
      <c r="AA283">
        <v>1</v>
      </c>
      <c r="AB283" t="s">
        <v>312</v>
      </c>
      <c r="AC283">
        <v>3</v>
      </c>
      <c r="AD283">
        <v>1.36</v>
      </c>
      <c r="AE283">
        <v>3.2</v>
      </c>
      <c r="AF283">
        <v>1.33</v>
      </c>
      <c r="AG283">
        <v>3.4</v>
      </c>
      <c r="AH283">
        <v>1.3</v>
      </c>
      <c r="AI283">
        <v>3.24</v>
      </c>
      <c r="AJ283">
        <v>1.4</v>
      </c>
      <c r="AK283">
        <v>3.25</v>
      </c>
      <c r="AL283">
        <v>1.33</v>
      </c>
      <c r="AM283">
        <v>3.4</v>
      </c>
      <c r="AN283">
        <v>1.43</v>
      </c>
      <c r="AO283">
        <v>3.12</v>
      </c>
      <c r="AP283">
        <v>1.35</v>
      </c>
      <c r="AQ283" t="str">
        <f t="shared" si="46"/>
        <v>Olivetti</v>
      </c>
      <c r="AR283" t="str">
        <f t="shared" si="47"/>
        <v>Davydenko</v>
      </c>
      <c r="AS283" t="str">
        <f t="shared" si="48"/>
        <v>MontpellierOlivettiDavydenko</v>
      </c>
      <c r="AT283" t="str">
        <f t="shared" si="49"/>
        <v>MontpellierDavydenkoOlivetti</v>
      </c>
      <c r="AU283">
        <f t="shared" si="50"/>
        <v>1</v>
      </c>
      <c r="AV283">
        <f t="shared" si="51"/>
        <v>2</v>
      </c>
      <c r="AW283">
        <f t="shared" si="52"/>
        <v>38</v>
      </c>
      <c r="AX283" t="b">
        <f t="shared" si="53"/>
        <v>1</v>
      </c>
      <c r="AY283" t="str">
        <f t="shared" si="54"/>
        <v>Olivetti</v>
      </c>
      <c r="AZ283" t="b">
        <f t="shared" si="55"/>
        <v>1</v>
      </c>
      <c r="BA283" t="str">
        <f t="shared" si="56"/>
        <v>Montpellier2nd Round</v>
      </c>
    </row>
    <row r="284" spans="1:53" x14ac:dyDescent="0.25">
      <c r="A284">
        <v>7</v>
      </c>
      <c r="B284" t="s">
        <v>817</v>
      </c>
      <c r="C284" t="s">
        <v>818</v>
      </c>
      <c r="D284" s="1">
        <v>41676</v>
      </c>
      <c r="E284" t="s">
        <v>663</v>
      </c>
      <c r="F284" s="1" t="s">
        <v>482</v>
      </c>
      <c r="G284" t="s">
        <v>308</v>
      </c>
      <c r="H284" t="s">
        <v>344</v>
      </c>
      <c r="I284" s="9">
        <v>3</v>
      </c>
      <c r="J284" t="s">
        <v>724</v>
      </c>
      <c r="K284" t="s">
        <v>733</v>
      </c>
      <c r="L284">
        <v>30</v>
      </c>
      <c r="M284">
        <v>50</v>
      </c>
      <c r="N284">
        <v>1245</v>
      </c>
      <c r="O284">
        <v>890</v>
      </c>
      <c r="P284">
        <v>6</v>
      </c>
      <c r="Q284">
        <v>3</v>
      </c>
      <c r="R284">
        <v>6</v>
      </c>
      <c r="S284">
        <v>2</v>
      </c>
      <c r="Z284">
        <v>2</v>
      </c>
      <c r="AA284">
        <v>0</v>
      </c>
      <c r="AB284" t="s">
        <v>312</v>
      </c>
      <c r="AC284">
        <v>1.2</v>
      </c>
      <c r="AD284">
        <v>4.33</v>
      </c>
      <c r="AE284">
        <v>1.2</v>
      </c>
      <c r="AF284">
        <v>4.3</v>
      </c>
      <c r="AG284">
        <v>1.22</v>
      </c>
      <c r="AH284">
        <v>4</v>
      </c>
      <c r="AI284">
        <v>1.19</v>
      </c>
      <c r="AJ284">
        <v>5.42</v>
      </c>
      <c r="AK284">
        <v>1.22</v>
      </c>
      <c r="AL284">
        <v>4</v>
      </c>
      <c r="AM284">
        <v>1.23</v>
      </c>
      <c r="AN284">
        <v>5.42</v>
      </c>
      <c r="AO284">
        <v>1.2</v>
      </c>
      <c r="AP284">
        <v>4.43</v>
      </c>
      <c r="AQ284" t="str">
        <f t="shared" si="46"/>
        <v>Monfils</v>
      </c>
      <c r="AR284" t="str">
        <f t="shared" si="47"/>
        <v>Sousa</v>
      </c>
      <c r="AS284" t="str">
        <f t="shared" si="48"/>
        <v>MontpellierMonfilsSousa</v>
      </c>
      <c r="AT284" t="str">
        <f t="shared" si="49"/>
        <v>MontpellierSousaMonfils</v>
      </c>
      <c r="AU284">
        <f t="shared" si="50"/>
        <v>2</v>
      </c>
      <c r="AV284">
        <f t="shared" si="51"/>
        <v>7</v>
      </c>
      <c r="AW284">
        <f t="shared" si="52"/>
        <v>17</v>
      </c>
      <c r="AX284" t="b">
        <f t="shared" si="53"/>
        <v>0</v>
      </c>
      <c r="AY284" t="str">
        <f t="shared" si="54"/>
        <v>Monfils</v>
      </c>
      <c r="AZ284" t="b">
        <f t="shared" si="55"/>
        <v>0</v>
      </c>
      <c r="BA284" t="str">
        <f t="shared" si="56"/>
        <v>Montpellier2nd Round</v>
      </c>
    </row>
    <row r="285" spans="1:53" x14ac:dyDescent="0.25">
      <c r="A285">
        <v>7</v>
      </c>
      <c r="B285" t="s">
        <v>817</v>
      </c>
      <c r="C285" t="s">
        <v>818</v>
      </c>
      <c r="D285" s="1">
        <v>41676</v>
      </c>
      <c r="E285" t="s">
        <v>663</v>
      </c>
      <c r="F285" s="1" t="s">
        <v>482</v>
      </c>
      <c r="G285" t="s">
        <v>308</v>
      </c>
      <c r="H285" t="s">
        <v>344</v>
      </c>
      <c r="I285" s="9">
        <v>3</v>
      </c>
      <c r="J285" t="s">
        <v>704</v>
      </c>
      <c r="K285" t="s">
        <v>736</v>
      </c>
      <c r="L285">
        <v>38</v>
      </c>
      <c r="M285">
        <v>104</v>
      </c>
      <c r="N285">
        <v>1083</v>
      </c>
      <c r="O285">
        <v>543</v>
      </c>
      <c r="P285">
        <v>6</v>
      </c>
      <c r="Q285">
        <v>3</v>
      </c>
      <c r="R285">
        <v>6</v>
      </c>
      <c r="S285">
        <v>4</v>
      </c>
      <c r="Z285">
        <v>2</v>
      </c>
      <c r="AA285">
        <v>0</v>
      </c>
      <c r="AB285" t="s">
        <v>312</v>
      </c>
      <c r="AC285">
        <v>1.3</v>
      </c>
      <c r="AD285">
        <v>3.4</v>
      </c>
      <c r="AE285">
        <v>1.33</v>
      </c>
      <c r="AF285">
        <v>3.2</v>
      </c>
      <c r="AG285">
        <v>1.33</v>
      </c>
      <c r="AH285">
        <v>3.25</v>
      </c>
      <c r="AI285">
        <v>1.31</v>
      </c>
      <c r="AJ285">
        <v>3.83</v>
      </c>
      <c r="AK285">
        <v>1.33</v>
      </c>
      <c r="AL285">
        <v>3.25</v>
      </c>
      <c r="AM285">
        <v>1.35</v>
      </c>
      <c r="AN285">
        <v>3.9</v>
      </c>
      <c r="AO285">
        <v>1.3</v>
      </c>
      <c r="AP285">
        <v>3.41</v>
      </c>
      <c r="AQ285" t="str">
        <f t="shared" si="46"/>
        <v>Roger-Vasselin</v>
      </c>
      <c r="AR285" t="str">
        <f t="shared" si="47"/>
        <v>Brown</v>
      </c>
      <c r="AS285" t="str">
        <f t="shared" si="48"/>
        <v>MontpellierRoger-VasselinBrown</v>
      </c>
      <c r="AT285" t="str">
        <f t="shared" si="49"/>
        <v>MontpellierBrownRoger-Vasselin</v>
      </c>
      <c r="AU285">
        <f t="shared" si="50"/>
        <v>2</v>
      </c>
      <c r="AV285">
        <f t="shared" si="51"/>
        <v>5</v>
      </c>
      <c r="AW285">
        <f t="shared" si="52"/>
        <v>19</v>
      </c>
      <c r="AX285" t="b">
        <f t="shared" si="53"/>
        <v>0</v>
      </c>
      <c r="AY285" t="str">
        <f t="shared" si="54"/>
        <v>Roger-Vasselin</v>
      </c>
      <c r="AZ285" t="b">
        <f t="shared" si="55"/>
        <v>0</v>
      </c>
      <c r="BA285" t="str">
        <f t="shared" si="56"/>
        <v>Montpellier2nd Round</v>
      </c>
    </row>
    <row r="286" spans="1:53" x14ac:dyDescent="0.25">
      <c r="A286">
        <v>7</v>
      </c>
      <c r="B286" t="s">
        <v>817</v>
      </c>
      <c r="C286" t="s">
        <v>818</v>
      </c>
      <c r="D286" s="1">
        <v>41676</v>
      </c>
      <c r="E286" t="s">
        <v>663</v>
      </c>
      <c r="F286" s="1" t="s">
        <v>482</v>
      </c>
      <c r="G286" t="s">
        <v>308</v>
      </c>
      <c r="H286" t="s">
        <v>344</v>
      </c>
      <c r="I286" s="9">
        <v>3</v>
      </c>
      <c r="J286" t="s">
        <v>754</v>
      </c>
      <c r="K286" t="s">
        <v>819</v>
      </c>
      <c r="L286">
        <v>9</v>
      </c>
      <c r="M286">
        <v>140</v>
      </c>
      <c r="N286">
        <v>3050</v>
      </c>
      <c r="O286">
        <v>392</v>
      </c>
      <c r="P286">
        <v>6</v>
      </c>
      <c r="Q286">
        <v>1</v>
      </c>
      <c r="R286">
        <v>6</v>
      </c>
      <c r="S286">
        <v>3</v>
      </c>
      <c r="Z286">
        <v>2</v>
      </c>
      <c r="AA286">
        <v>0</v>
      </c>
      <c r="AB286" t="s">
        <v>312</v>
      </c>
      <c r="AC286">
        <v>1.1399999999999999</v>
      </c>
      <c r="AD286">
        <v>5.5</v>
      </c>
      <c r="AE286">
        <v>1.17</v>
      </c>
      <c r="AF286">
        <v>4.75</v>
      </c>
      <c r="AG286">
        <v>1.17</v>
      </c>
      <c r="AH286">
        <v>4.5</v>
      </c>
      <c r="AI286">
        <v>1.18</v>
      </c>
      <c r="AJ286">
        <v>5.7</v>
      </c>
      <c r="AK286">
        <v>1.17</v>
      </c>
      <c r="AL286">
        <v>5</v>
      </c>
      <c r="AM286">
        <v>1.18</v>
      </c>
      <c r="AN286">
        <v>5.8</v>
      </c>
      <c r="AO286">
        <v>1.1599999999999999</v>
      </c>
      <c r="AP286">
        <v>5.1100000000000003</v>
      </c>
      <c r="AQ286" t="str">
        <f t="shared" si="46"/>
        <v>Gasquet</v>
      </c>
      <c r="AR286" t="str">
        <f t="shared" si="47"/>
        <v>Mathieu</v>
      </c>
      <c r="AS286" t="str">
        <f t="shared" si="48"/>
        <v>MontpellierGasquetMathieu</v>
      </c>
      <c r="AT286" t="str">
        <f t="shared" si="49"/>
        <v>MontpellierMathieuGasquet</v>
      </c>
      <c r="AU286">
        <f t="shared" si="50"/>
        <v>2</v>
      </c>
      <c r="AV286">
        <f t="shared" si="51"/>
        <v>8</v>
      </c>
      <c r="AW286">
        <f t="shared" si="52"/>
        <v>16</v>
      </c>
      <c r="AX286" t="b">
        <f t="shared" si="53"/>
        <v>0</v>
      </c>
      <c r="AY286" t="str">
        <f t="shared" si="54"/>
        <v>Gasquet</v>
      </c>
      <c r="AZ286" t="b">
        <f t="shared" si="55"/>
        <v>0</v>
      </c>
      <c r="BA286" t="str">
        <f t="shared" si="56"/>
        <v>Montpellier2nd Round</v>
      </c>
    </row>
    <row r="287" spans="1:53" x14ac:dyDescent="0.25">
      <c r="A287">
        <v>7</v>
      </c>
      <c r="B287" t="s">
        <v>817</v>
      </c>
      <c r="C287" t="s">
        <v>818</v>
      </c>
      <c r="D287" s="1">
        <v>41676</v>
      </c>
      <c r="E287" t="s">
        <v>663</v>
      </c>
      <c r="F287" s="1" t="s">
        <v>482</v>
      </c>
      <c r="G287" t="s">
        <v>308</v>
      </c>
      <c r="H287" t="s">
        <v>344</v>
      </c>
      <c r="I287" s="9">
        <v>3</v>
      </c>
      <c r="J287" t="s">
        <v>778</v>
      </c>
      <c r="K287" t="s">
        <v>681</v>
      </c>
      <c r="L287">
        <v>21</v>
      </c>
      <c r="M287">
        <v>72</v>
      </c>
      <c r="N287">
        <v>1615</v>
      </c>
      <c r="O287">
        <v>702</v>
      </c>
      <c r="P287">
        <v>7</v>
      </c>
      <c r="Q287">
        <v>6</v>
      </c>
      <c r="R287">
        <v>6</v>
      </c>
      <c r="S287">
        <v>3</v>
      </c>
      <c r="Z287">
        <v>2</v>
      </c>
      <c r="AA287">
        <v>0</v>
      </c>
      <c r="AB287" t="s">
        <v>312</v>
      </c>
      <c r="AC287">
        <v>1.38</v>
      </c>
      <c r="AD287">
        <v>2.87</v>
      </c>
      <c r="AE287">
        <v>1.45</v>
      </c>
      <c r="AF287">
        <v>2.7</v>
      </c>
      <c r="AG287">
        <v>1.4</v>
      </c>
      <c r="AH287">
        <v>2.75</v>
      </c>
      <c r="AI287">
        <v>1.47</v>
      </c>
      <c r="AJ287">
        <v>2.9</v>
      </c>
      <c r="AK287">
        <v>1.4</v>
      </c>
      <c r="AL287">
        <v>2.75</v>
      </c>
      <c r="AM287">
        <v>1.49</v>
      </c>
      <c r="AN287">
        <v>3.05</v>
      </c>
      <c r="AO287">
        <v>1.42</v>
      </c>
      <c r="AP287">
        <v>2.77</v>
      </c>
      <c r="AQ287" t="str">
        <f t="shared" si="46"/>
        <v>Janowicz</v>
      </c>
      <c r="AR287" t="str">
        <f t="shared" si="47"/>
        <v>Mannarino</v>
      </c>
      <c r="AS287" t="str">
        <f t="shared" si="48"/>
        <v>MontpellierJanowiczMannarino</v>
      </c>
      <c r="AT287" t="str">
        <f t="shared" si="49"/>
        <v>MontpellierMannarinoJanowicz</v>
      </c>
      <c r="AU287">
        <f t="shared" si="50"/>
        <v>2</v>
      </c>
      <c r="AV287">
        <f t="shared" si="51"/>
        <v>4</v>
      </c>
      <c r="AW287">
        <f t="shared" si="52"/>
        <v>22</v>
      </c>
      <c r="AX287" t="b">
        <f t="shared" si="53"/>
        <v>1</v>
      </c>
      <c r="AY287" t="str">
        <f t="shared" si="54"/>
        <v>Janowicz</v>
      </c>
      <c r="AZ287" t="b">
        <f t="shared" si="55"/>
        <v>0</v>
      </c>
      <c r="BA287" t="str">
        <f t="shared" si="56"/>
        <v>Montpellier2nd Round</v>
      </c>
    </row>
    <row r="288" spans="1:53" x14ac:dyDescent="0.25">
      <c r="A288">
        <v>7</v>
      </c>
      <c r="B288" t="s">
        <v>817</v>
      </c>
      <c r="C288" t="s">
        <v>818</v>
      </c>
      <c r="D288" s="1">
        <v>41677</v>
      </c>
      <c r="E288" t="s">
        <v>663</v>
      </c>
      <c r="F288" s="1" t="s">
        <v>482</v>
      </c>
      <c r="G288" t="s">
        <v>308</v>
      </c>
      <c r="H288" t="s">
        <v>345</v>
      </c>
      <c r="I288" s="9">
        <v>3</v>
      </c>
      <c r="J288" t="s">
        <v>666</v>
      </c>
      <c r="K288" t="s">
        <v>821</v>
      </c>
      <c r="L288">
        <v>36</v>
      </c>
      <c r="M288">
        <v>127</v>
      </c>
      <c r="N288">
        <v>1090</v>
      </c>
      <c r="O288">
        <v>440</v>
      </c>
      <c r="P288">
        <v>6</v>
      </c>
      <c r="Q288">
        <v>3</v>
      </c>
      <c r="R288">
        <v>3</v>
      </c>
      <c r="S288">
        <v>6</v>
      </c>
      <c r="T288">
        <v>7</v>
      </c>
      <c r="U288">
        <v>6</v>
      </c>
      <c r="Z288">
        <v>2</v>
      </c>
      <c r="AA288">
        <v>1</v>
      </c>
      <c r="AB288" t="s">
        <v>312</v>
      </c>
      <c r="AC288">
        <v>1.44</v>
      </c>
      <c r="AD288">
        <v>2.62</v>
      </c>
      <c r="AE288">
        <v>1.45</v>
      </c>
      <c r="AF288">
        <v>2.7</v>
      </c>
      <c r="AG288">
        <v>1.5</v>
      </c>
      <c r="AH288">
        <v>2.5</v>
      </c>
      <c r="AI288">
        <v>1.52</v>
      </c>
      <c r="AJ288">
        <v>2.76</v>
      </c>
      <c r="AK288">
        <v>1.5</v>
      </c>
      <c r="AL288">
        <v>2.63</v>
      </c>
      <c r="AM288">
        <v>1.53</v>
      </c>
      <c r="AN288">
        <v>2.85</v>
      </c>
      <c r="AO288">
        <v>1.48</v>
      </c>
      <c r="AP288">
        <v>2.61</v>
      </c>
      <c r="AQ288" t="str">
        <f t="shared" si="46"/>
        <v>Nieminen</v>
      </c>
      <c r="AR288" t="str">
        <f t="shared" si="47"/>
        <v>Gicquel</v>
      </c>
      <c r="AS288" t="str">
        <f t="shared" si="48"/>
        <v>MontpellierNieminenGicquel</v>
      </c>
      <c r="AT288" t="str">
        <f t="shared" si="49"/>
        <v>MontpellierGicquelNieminen</v>
      </c>
      <c r="AU288">
        <f t="shared" si="50"/>
        <v>1</v>
      </c>
      <c r="AV288">
        <f t="shared" si="51"/>
        <v>1</v>
      </c>
      <c r="AW288">
        <f t="shared" si="52"/>
        <v>31</v>
      </c>
      <c r="AX288" t="b">
        <f t="shared" si="53"/>
        <v>1</v>
      </c>
      <c r="AY288" t="str">
        <f t="shared" si="54"/>
        <v>Nieminen</v>
      </c>
      <c r="AZ288" t="b">
        <f t="shared" si="55"/>
        <v>1</v>
      </c>
      <c r="BA288" t="str">
        <f t="shared" si="56"/>
        <v>MontpellierQuarterfinals</v>
      </c>
    </row>
    <row r="289" spans="1:53" x14ac:dyDescent="0.25">
      <c r="A289">
        <v>7</v>
      </c>
      <c r="B289" t="s">
        <v>817</v>
      </c>
      <c r="C289" t="s">
        <v>818</v>
      </c>
      <c r="D289" s="1">
        <v>41677</v>
      </c>
      <c r="E289" t="s">
        <v>663</v>
      </c>
      <c r="F289" s="1" t="s">
        <v>482</v>
      </c>
      <c r="G289" t="s">
        <v>308</v>
      </c>
      <c r="H289" t="s">
        <v>345</v>
      </c>
      <c r="I289" s="9">
        <v>3</v>
      </c>
      <c r="J289" t="s">
        <v>724</v>
      </c>
      <c r="K289" t="s">
        <v>669</v>
      </c>
      <c r="L289">
        <v>30</v>
      </c>
      <c r="M289">
        <v>43</v>
      </c>
      <c r="N289">
        <v>1245</v>
      </c>
      <c r="O289">
        <v>990</v>
      </c>
      <c r="P289">
        <v>6</v>
      </c>
      <c r="Q289">
        <v>4</v>
      </c>
      <c r="R289">
        <v>6</v>
      </c>
      <c r="S289">
        <v>4</v>
      </c>
      <c r="Z289">
        <v>2</v>
      </c>
      <c r="AA289">
        <v>0</v>
      </c>
      <c r="AB289" t="s">
        <v>312</v>
      </c>
      <c r="AC289">
        <v>1.33</v>
      </c>
      <c r="AD289">
        <v>3.25</v>
      </c>
      <c r="AE289">
        <v>1.35</v>
      </c>
      <c r="AF289">
        <v>3.1</v>
      </c>
      <c r="AG289">
        <v>1.36</v>
      </c>
      <c r="AH289">
        <v>3</v>
      </c>
      <c r="AI289">
        <v>1.4</v>
      </c>
      <c r="AJ289">
        <v>3.27</v>
      </c>
      <c r="AK289">
        <v>1.4</v>
      </c>
      <c r="AL289">
        <v>3</v>
      </c>
      <c r="AM289">
        <v>1.41</v>
      </c>
      <c r="AN289">
        <v>3.5</v>
      </c>
      <c r="AO289">
        <v>1.36</v>
      </c>
      <c r="AP289">
        <v>3.09</v>
      </c>
      <c r="AQ289" t="str">
        <f t="shared" si="46"/>
        <v>Monfils</v>
      </c>
      <c r="AR289" t="str">
        <f t="shared" si="47"/>
        <v>Istomin</v>
      </c>
      <c r="AS289" t="str">
        <f t="shared" si="48"/>
        <v>MontpellierMonfilsIstomin</v>
      </c>
      <c r="AT289" t="str">
        <f t="shared" si="49"/>
        <v>MontpellierIstominMonfils</v>
      </c>
      <c r="AU289">
        <f t="shared" si="50"/>
        <v>2</v>
      </c>
      <c r="AV289">
        <f t="shared" si="51"/>
        <v>4</v>
      </c>
      <c r="AW289">
        <f t="shared" si="52"/>
        <v>20</v>
      </c>
      <c r="AX289" t="b">
        <f t="shared" si="53"/>
        <v>0</v>
      </c>
      <c r="AY289" t="str">
        <f t="shared" si="54"/>
        <v>Monfils</v>
      </c>
      <c r="AZ289" t="b">
        <f t="shared" si="55"/>
        <v>0</v>
      </c>
      <c r="BA289" t="str">
        <f t="shared" si="56"/>
        <v>MontpellierQuarterfinals</v>
      </c>
    </row>
    <row r="290" spans="1:53" x14ac:dyDescent="0.25">
      <c r="A290">
        <v>7</v>
      </c>
      <c r="B290" t="s">
        <v>817</v>
      </c>
      <c r="C290" t="s">
        <v>818</v>
      </c>
      <c r="D290" s="1">
        <v>41677</v>
      </c>
      <c r="E290" t="s">
        <v>663</v>
      </c>
      <c r="F290" s="1" t="s">
        <v>482</v>
      </c>
      <c r="G290" t="s">
        <v>308</v>
      </c>
      <c r="H290" t="s">
        <v>345</v>
      </c>
      <c r="I290" s="9">
        <v>3</v>
      </c>
      <c r="J290" t="s">
        <v>778</v>
      </c>
      <c r="K290" t="s">
        <v>704</v>
      </c>
      <c r="L290">
        <v>21</v>
      </c>
      <c r="M290">
        <v>38</v>
      </c>
      <c r="N290">
        <v>1615</v>
      </c>
      <c r="O290">
        <v>1083</v>
      </c>
      <c r="P290">
        <v>6</v>
      </c>
      <c r="Q290">
        <v>2</v>
      </c>
      <c r="R290">
        <v>6</v>
      </c>
      <c r="S290">
        <v>4</v>
      </c>
      <c r="Z290">
        <v>2</v>
      </c>
      <c r="AA290">
        <v>0</v>
      </c>
      <c r="AB290" t="s">
        <v>312</v>
      </c>
      <c r="AC290">
        <v>1.53</v>
      </c>
      <c r="AD290">
        <v>2.37</v>
      </c>
      <c r="AE290">
        <v>1.55</v>
      </c>
      <c r="AF290">
        <v>2.4</v>
      </c>
      <c r="AG290">
        <v>1.57</v>
      </c>
      <c r="AH290">
        <v>2.25</v>
      </c>
      <c r="AI290">
        <v>1.73</v>
      </c>
      <c r="AJ290">
        <v>2.2599999999999998</v>
      </c>
      <c r="AK290">
        <v>1.62</v>
      </c>
      <c r="AL290">
        <v>2.25</v>
      </c>
      <c r="AM290">
        <v>1.73</v>
      </c>
      <c r="AN290">
        <v>2.5</v>
      </c>
      <c r="AO290">
        <v>1.59</v>
      </c>
      <c r="AP290">
        <v>2.31</v>
      </c>
      <c r="AQ290" t="str">
        <f t="shared" si="46"/>
        <v>Janowicz</v>
      </c>
      <c r="AR290" t="str">
        <f t="shared" si="47"/>
        <v>Roger-Vasselin</v>
      </c>
      <c r="AS290" t="str">
        <f t="shared" si="48"/>
        <v>MontpellierJanowiczRoger-Vasselin</v>
      </c>
      <c r="AT290" t="str">
        <f t="shared" si="49"/>
        <v>MontpellierRoger-VasselinJanowicz</v>
      </c>
      <c r="AU290">
        <f t="shared" si="50"/>
        <v>2</v>
      </c>
      <c r="AV290">
        <f t="shared" si="51"/>
        <v>6</v>
      </c>
      <c r="AW290">
        <f t="shared" si="52"/>
        <v>18</v>
      </c>
      <c r="AX290" t="b">
        <f t="shared" si="53"/>
        <v>0</v>
      </c>
      <c r="AY290" t="str">
        <f t="shared" si="54"/>
        <v>Janowicz</v>
      </c>
      <c r="AZ290" t="b">
        <f t="shared" si="55"/>
        <v>0</v>
      </c>
      <c r="BA290" t="str">
        <f t="shared" si="56"/>
        <v>MontpellierQuarterfinals</v>
      </c>
    </row>
    <row r="291" spans="1:53" x14ac:dyDescent="0.25">
      <c r="A291">
        <v>7</v>
      </c>
      <c r="B291" t="s">
        <v>817</v>
      </c>
      <c r="C291" t="s">
        <v>818</v>
      </c>
      <c r="D291" s="1">
        <v>41677</v>
      </c>
      <c r="E291" t="s">
        <v>663</v>
      </c>
      <c r="F291" s="1" t="s">
        <v>482</v>
      </c>
      <c r="G291" t="s">
        <v>308</v>
      </c>
      <c r="H291" t="s">
        <v>345</v>
      </c>
      <c r="I291" s="9">
        <v>3</v>
      </c>
      <c r="J291" t="s">
        <v>754</v>
      </c>
      <c r="K291" t="s">
        <v>822</v>
      </c>
      <c r="L291">
        <v>9</v>
      </c>
      <c r="M291">
        <v>249</v>
      </c>
      <c r="N291">
        <v>3050</v>
      </c>
      <c r="O291">
        <v>186</v>
      </c>
      <c r="P291">
        <v>6</v>
      </c>
      <c r="Q291">
        <v>4</v>
      </c>
      <c r="R291">
        <v>6</v>
      </c>
      <c r="S291">
        <v>2</v>
      </c>
      <c r="Z291">
        <v>2</v>
      </c>
      <c r="AA291">
        <v>0</v>
      </c>
      <c r="AB291" t="s">
        <v>312</v>
      </c>
      <c r="AC291">
        <v>1.07</v>
      </c>
      <c r="AD291">
        <v>9</v>
      </c>
      <c r="AE291">
        <v>1.08</v>
      </c>
      <c r="AF291">
        <v>7.5</v>
      </c>
      <c r="AG291">
        <v>1.1000000000000001</v>
      </c>
      <c r="AH291">
        <v>6.5</v>
      </c>
      <c r="AI291">
        <v>1.1000000000000001</v>
      </c>
      <c r="AJ291">
        <v>9.0500000000000007</v>
      </c>
      <c r="AK291">
        <v>1.07</v>
      </c>
      <c r="AL291">
        <v>8</v>
      </c>
      <c r="AM291">
        <v>1.1100000000000001</v>
      </c>
      <c r="AN291">
        <v>9.0500000000000007</v>
      </c>
      <c r="AO291">
        <v>1.08</v>
      </c>
      <c r="AP291">
        <v>7.37</v>
      </c>
      <c r="AQ291" t="str">
        <f t="shared" si="46"/>
        <v>Gasquet</v>
      </c>
      <c r="AR291" t="str">
        <f t="shared" si="47"/>
        <v>Olivetti</v>
      </c>
      <c r="AS291" t="str">
        <f t="shared" si="48"/>
        <v>MontpellierGasquetOlivetti</v>
      </c>
      <c r="AT291" t="str">
        <f t="shared" si="49"/>
        <v>MontpellierOlivettiGasquet</v>
      </c>
      <c r="AU291">
        <f t="shared" si="50"/>
        <v>2</v>
      </c>
      <c r="AV291">
        <f t="shared" si="51"/>
        <v>6</v>
      </c>
      <c r="AW291">
        <f t="shared" si="52"/>
        <v>18</v>
      </c>
      <c r="AX291" t="b">
        <f t="shared" si="53"/>
        <v>0</v>
      </c>
      <c r="AY291" t="str">
        <f t="shared" si="54"/>
        <v>Gasquet</v>
      </c>
      <c r="AZ291" t="b">
        <f t="shared" si="55"/>
        <v>0</v>
      </c>
      <c r="BA291" t="str">
        <f t="shared" si="56"/>
        <v>MontpellierQuarterfinals</v>
      </c>
    </row>
    <row r="292" spans="1:53" x14ac:dyDescent="0.25">
      <c r="A292">
        <v>7</v>
      </c>
      <c r="B292" t="s">
        <v>817</v>
      </c>
      <c r="C292" t="s">
        <v>818</v>
      </c>
      <c r="D292" s="1">
        <v>41678</v>
      </c>
      <c r="E292" t="s">
        <v>663</v>
      </c>
      <c r="F292" s="1" t="s">
        <v>482</v>
      </c>
      <c r="G292" t="s">
        <v>308</v>
      </c>
      <c r="H292" t="s">
        <v>346</v>
      </c>
      <c r="I292" s="9">
        <v>3</v>
      </c>
      <c r="J292" t="s">
        <v>724</v>
      </c>
      <c r="K292" t="s">
        <v>666</v>
      </c>
      <c r="L292">
        <v>30</v>
      </c>
      <c r="M292">
        <v>36</v>
      </c>
      <c r="N292">
        <v>1245</v>
      </c>
      <c r="O292">
        <v>1090</v>
      </c>
      <c r="P292">
        <v>6</v>
      </c>
      <c r="Q292">
        <v>2</v>
      </c>
      <c r="R292">
        <v>3</v>
      </c>
      <c r="S292">
        <v>6</v>
      </c>
      <c r="T292">
        <v>6</v>
      </c>
      <c r="U292">
        <v>1</v>
      </c>
      <c r="Z292">
        <v>2</v>
      </c>
      <c r="AA292">
        <v>1</v>
      </c>
      <c r="AB292" t="s">
        <v>312</v>
      </c>
      <c r="AC292">
        <v>1.1599999999999999</v>
      </c>
      <c r="AD292">
        <v>5</v>
      </c>
      <c r="AE292">
        <v>1.17</v>
      </c>
      <c r="AF292">
        <v>4.75</v>
      </c>
      <c r="AG292">
        <v>1.17</v>
      </c>
      <c r="AH292">
        <v>5</v>
      </c>
      <c r="AI292">
        <v>1.21</v>
      </c>
      <c r="AJ292">
        <v>5.14</v>
      </c>
      <c r="AK292">
        <v>1.2</v>
      </c>
      <c r="AL292">
        <v>4.5</v>
      </c>
      <c r="AM292">
        <v>1.21</v>
      </c>
      <c r="AN292">
        <v>5.5</v>
      </c>
      <c r="AO292">
        <v>1.18</v>
      </c>
      <c r="AP292">
        <v>4.6399999999999997</v>
      </c>
      <c r="AQ292" t="str">
        <f t="shared" si="46"/>
        <v>Monfils</v>
      </c>
      <c r="AR292" t="str">
        <f t="shared" si="47"/>
        <v>Nieminen</v>
      </c>
      <c r="AS292" t="str">
        <f t="shared" si="48"/>
        <v>MontpellierMonfilsNieminen</v>
      </c>
      <c r="AT292" t="str">
        <f t="shared" si="49"/>
        <v>MontpellierNieminenMonfils</v>
      </c>
      <c r="AU292">
        <f t="shared" si="50"/>
        <v>1</v>
      </c>
      <c r="AV292">
        <f t="shared" si="51"/>
        <v>6</v>
      </c>
      <c r="AW292">
        <f t="shared" si="52"/>
        <v>24</v>
      </c>
      <c r="AX292" t="b">
        <f t="shared" si="53"/>
        <v>0</v>
      </c>
      <c r="AY292" t="str">
        <f t="shared" si="54"/>
        <v>Monfils</v>
      </c>
      <c r="AZ292" t="b">
        <f t="shared" si="55"/>
        <v>1</v>
      </c>
      <c r="BA292" t="str">
        <f t="shared" si="56"/>
        <v>MontpellierSemifinals</v>
      </c>
    </row>
    <row r="293" spans="1:53" x14ac:dyDescent="0.25">
      <c r="A293">
        <v>7</v>
      </c>
      <c r="B293" t="s">
        <v>817</v>
      </c>
      <c r="C293" t="s">
        <v>818</v>
      </c>
      <c r="D293" s="1">
        <v>41678</v>
      </c>
      <c r="E293" t="s">
        <v>663</v>
      </c>
      <c r="F293" s="1" t="s">
        <v>482</v>
      </c>
      <c r="G293" t="s">
        <v>308</v>
      </c>
      <c r="H293" t="s">
        <v>346</v>
      </c>
      <c r="I293" s="9">
        <v>3</v>
      </c>
      <c r="J293" t="s">
        <v>754</v>
      </c>
      <c r="K293" t="s">
        <v>778</v>
      </c>
      <c r="L293">
        <v>9</v>
      </c>
      <c r="M293">
        <v>21</v>
      </c>
      <c r="N293">
        <v>3050</v>
      </c>
      <c r="O293">
        <v>1615</v>
      </c>
      <c r="P293">
        <v>7</v>
      </c>
      <c r="Q293">
        <v>6</v>
      </c>
      <c r="R293">
        <v>7</v>
      </c>
      <c r="S293">
        <v>6</v>
      </c>
      <c r="Z293">
        <v>2</v>
      </c>
      <c r="AA293">
        <v>0</v>
      </c>
      <c r="AB293" t="s">
        <v>312</v>
      </c>
      <c r="AC293">
        <v>1.5</v>
      </c>
      <c r="AD293">
        <v>2.62</v>
      </c>
      <c r="AE293">
        <v>1.48</v>
      </c>
      <c r="AF293">
        <v>2.6</v>
      </c>
      <c r="AG293">
        <v>1.5</v>
      </c>
      <c r="AH293">
        <v>2.62</v>
      </c>
      <c r="AI293">
        <v>1.56</v>
      </c>
      <c r="AJ293">
        <v>2.63</v>
      </c>
      <c r="AK293">
        <v>1.5</v>
      </c>
      <c r="AL293">
        <v>2.63</v>
      </c>
      <c r="AM293">
        <v>1.6</v>
      </c>
      <c r="AN293">
        <v>2.68</v>
      </c>
      <c r="AO293">
        <v>1.52</v>
      </c>
      <c r="AP293">
        <v>2.5</v>
      </c>
      <c r="AQ293" t="str">
        <f t="shared" si="46"/>
        <v>Gasquet</v>
      </c>
      <c r="AR293" t="str">
        <f t="shared" si="47"/>
        <v>Janowicz</v>
      </c>
      <c r="AS293" t="str">
        <f t="shared" si="48"/>
        <v>MontpellierGasquetJanowicz</v>
      </c>
      <c r="AT293" t="str">
        <f t="shared" si="49"/>
        <v>MontpellierJanowiczGasquet</v>
      </c>
      <c r="AU293">
        <f t="shared" si="50"/>
        <v>2</v>
      </c>
      <c r="AV293">
        <f t="shared" si="51"/>
        <v>2</v>
      </c>
      <c r="AW293">
        <f t="shared" si="52"/>
        <v>26</v>
      </c>
      <c r="AX293" t="b">
        <f t="shared" si="53"/>
        <v>1</v>
      </c>
      <c r="AY293" t="str">
        <f t="shared" si="54"/>
        <v>Gasquet</v>
      </c>
      <c r="AZ293" t="b">
        <f t="shared" si="55"/>
        <v>0</v>
      </c>
      <c r="BA293" t="str">
        <f t="shared" si="56"/>
        <v>MontpellierSemifinals</v>
      </c>
    </row>
    <row r="294" spans="1:53" x14ac:dyDescent="0.25">
      <c r="A294">
        <v>7</v>
      </c>
      <c r="B294" t="s">
        <v>817</v>
      </c>
      <c r="C294" t="s">
        <v>818</v>
      </c>
      <c r="D294" s="1">
        <v>41679</v>
      </c>
      <c r="E294" t="s">
        <v>663</v>
      </c>
      <c r="F294" s="1" t="s">
        <v>482</v>
      </c>
      <c r="G294" t="s">
        <v>308</v>
      </c>
      <c r="H294" t="s">
        <v>348</v>
      </c>
      <c r="I294" s="9">
        <v>3</v>
      </c>
      <c r="J294" t="s">
        <v>724</v>
      </c>
      <c r="K294" t="s">
        <v>754</v>
      </c>
      <c r="L294">
        <v>30</v>
      </c>
      <c r="M294">
        <v>9</v>
      </c>
      <c r="N294">
        <v>1245</v>
      </c>
      <c r="O294">
        <v>3050</v>
      </c>
      <c r="P294">
        <v>6</v>
      </c>
      <c r="Q294">
        <v>4</v>
      </c>
      <c r="R294">
        <v>6</v>
      </c>
      <c r="S294">
        <v>4</v>
      </c>
      <c r="Z294">
        <v>2</v>
      </c>
      <c r="AA294">
        <v>0</v>
      </c>
      <c r="AB294" t="s">
        <v>312</v>
      </c>
      <c r="AC294">
        <v>2.1</v>
      </c>
      <c r="AD294">
        <v>1.72</v>
      </c>
      <c r="AE294">
        <v>2.1</v>
      </c>
      <c r="AF294">
        <v>1.7</v>
      </c>
      <c r="AG294">
        <v>2</v>
      </c>
      <c r="AH294">
        <v>1.8</v>
      </c>
      <c r="AI294">
        <v>2.09</v>
      </c>
      <c r="AJ294">
        <v>1.85</v>
      </c>
      <c r="AK294">
        <v>2.1</v>
      </c>
      <c r="AL294">
        <v>1.73</v>
      </c>
      <c r="AM294">
        <v>2.14</v>
      </c>
      <c r="AN294">
        <v>1.89</v>
      </c>
      <c r="AO294">
        <v>2.04</v>
      </c>
      <c r="AP294">
        <v>1.76</v>
      </c>
      <c r="AQ294" t="str">
        <f t="shared" si="46"/>
        <v>Monfils</v>
      </c>
      <c r="AR294" t="str">
        <f t="shared" si="47"/>
        <v>Gasquet</v>
      </c>
      <c r="AS294" t="str">
        <f t="shared" si="48"/>
        <v>MontpellierMonfilsGasquet</v>
      </c>
      <c r="AT294" t="str">
        <f t="shared" si="49"/>
        <v>MontpellierGasquetMonfils</v>
      </c>
      <c r="AU294">
        <f t="shared" si="50"/>
        <v>2</v>
      </c>
      <c r="AV294">
        <f t="shared" si="51"/>
        <v>4</v>
      </c>
      <c r="AW294">
        <f t="shared" si="52"/>
        <v>20</v>
      </c>
      <c r="AX294" t="b">
        <f t="shared" si="53"/>
        <v>0</v>
      </c>
      <c r="AY294" t="str">
        <f t="shared" si="54"/>
        <v>Monfils</v>
      </c>
      <c r="AZ294" t="b">
        <f t="shared" si="55"/>
        <v>0</v>
      </c>
      <c r="BA294" t="str">
        <f t="shared" si="56"/>
        <v>MontpellierThe Final</v>
      </c>
    </row>
    <row r="295" spans="1:53" x14ac:dyDescent="0.25">
      <c r="A295">
        <v>8</v>
      </c>
      <c r="B295" t="s">
        <v>824</v>
      </c>
      <c r="C295" t="s">
        <v>825</v>
      </c>
      <c r="D295" s="1">
        <v>41673</v>
      </c>
      <c r="E295" t="s">
        <v>663</v>
      </c>
      <c r="F295" s="1" t="s">
        <v>307</v>
      </c>
      <c r="G295" t="s">
        <v>503</v>
      </c>
      <c r="H295" t="s">
        <v>309</v>
      </c>
      <c r="I295" s="9">
        <v>3</v>
      </c>
      <c r="J295" t="s">
        <v>792</v>
      </c>
      <c r="K295" t="s">
        <v>826</v>
      </c>
      <c r="L295">
        <v>91</v>
      </c>
      <c r="M295">
        <v>111</v>
      </c>
      <c r="N295">
        <v>614</v>
      </c>
      <c r="O295">
        <v>521</v>
      </c>
      <c r="P295">
        <v>7</v>
      </c>
      <c r="Q295">
        <v>5</v>
      </c>
      <c r="R295">
        <v>7</v>
      </c>
      <c r="S295">
        <v>5</v>
      </c>
      <c r="Z295">
        <v>2</v>
      </c>
      <c r="AA295">
        <v>0</v>
      </c>
      <c r="AB295" t="s">
        <v>312</v>
      </c>
      <c r="AC295">
        <v>1.38</v>
      </c>
      <c r="AD295">
        <v>2.87</v>
      </c>
      <c r="AE295">
        <v>1.4</v>
      </c>
      <c r="AF295">
        <v>2.9</v>
      </c>
      <c r="AG295">
        <v>1.36</v>
      </c>
      <c r="AH295">
        <v>3</v>
      </c>
      <c r="AI295">
        <v>1.46</v>
      </c>
      <c r="AJ295">
        <v>2.89</v>
      </c>
      <c r="AK295">
        <v>1.4</v>
      </c>
      <c r="AL295">
        <v>2.88</v>
      </c>
      <c r="AM295">
        <v>1.47</v>
      </c>
      <c r="AN295">
        <v>3.15</v>
      </c>
      <c r="AO295">
        <v>1.41</v>
      </c>
      <c r="AP295">
        <v>2.84</v>
      </c>
      <c r="AQ295" t="str">
        <f t="shared" si="46"/>
        <v>Mayer</v>
      </c>
      <c r="AR295" t="str">
        <f t="shared" si="47"/>
        <v>Haider-Maurer</v>
      </c>
      <c r="AS295" t="str">
        <f t="shared" si="48"/>
        <v>Vina del MarMayerHaider-Maurer</v>
      </c>
      <c r="AT295" t="str">
        <f t="shared" si="49"/>
        <v>Vina del MarHaider-MaurerMayer</v>
      </c>
      <c r="AU295">
        <f t="shared" si="50"/>
        <v>2</v>
      </c>
      <c r="AV295">
        <f t="shared" si="51"/>
        <v>4</v>
      </c>
      <c r="AW295">
        <f t="shared" si="52"/>
        <v>24</v>
      </c>
      <c r="AX295" t="b">
        <f t="shared" si="53"/>
        <v>0</v>
      </c>
      <c r="AY295" t="str">
        <f t="shared" si="54"/>
        <v>Mayer</v>
      </c>
      <c r="AZ295" t="b">
        <f t="shared" si="55"/>
        <v>0</v>
      </c>
      <c r="BA295" t="str">
        <f t="shared" si="56"/>
        <v>Vina del Mar1st Round</v>
      </c>
    </row>
    <row r="296" spans="1:53" x14ac:dyDescent="0.25">
      <c r="A296">
        <v>8</v>
      </c>
      <c r="B296" t="s">
        <v>824</v>
      </c>
      <c r="C296" t="s">
        <v>825</v>
      </c>
      <c r="D296" s="1">
        <v>41674</v>
      </c>
      <c r="E296" t="s">
        <v>663</v>
      </c>
      <c r="F296" s="1" t="s">
        <v>307</v>
      </c>
      <c r="G296" t="s">
        <v>503</v>
      </c>
      <c r="H296" t="s">
        <v>309</v>
      </c>
      <c r="I296" s="9">
        <v>3</v>
      </c>
      <c r="J296" t="s">
        <v>716</v>
      </c>
      <c r="K296" t="s">
        <v>713</v>
      </c>
      <c r="L296">
        <v>56</v>
      </c>
      <c r="M296">
        <v>96</v>
      </c>
      <c r="N296">
        <v>836</v>
      </c>
      <c r="O296">
        <v>587</v>
      </c>
      <c r="P296">
        <v>3</v>
      </c>
      <c r="Q296">
        <v>6</v>
      </c>
      <c r="R296">
        <v>6</v>
      </c>
      <c r="S296">
        <v>4</v>
      </c>
      <c r="T296">
        <v>6</v>
      </c>
      <c r="U296">
        <v>4</v>
      </c>
      <c r="Z296">
        <v>2</v>
      </c>
      <c r="AA296">
        <v>1</v>
      </c>
      <c r="AB296" t="s">
        <v>312</v>
      </c>
      <c r="AC296">
        <v>1.33</v>
      </c>
      <c r="AD296">
        <v>3.25</v>
      </c>
      <c r="AE296">
        <v>1.35</v>
      </c>
      <c r="AF296">
        <v>3.1</v>
      </c>
      <c r="AG296">
        <v>1.36</v>
      </c>
      <c r="AH296">
        <v>3</v>
      </c>
      <c r="AI296">
        <v>1.34</v>
      </c>
      <c r="AJ296">
        <v>3.53</v>
      </c>
      <c r="AK296">
        <v>1.4</v>
      </c>
      <c r="AL296">
        <v>2.88</v>
      </c>
      <c r="AM296">
        <v>1.4</v>
      </c>
      <c r="AN296">
        <v>3.53</v>
      </c>
      <c r="AO296">
        <v>1.34</v>
      </c>
      <c r="AP296">
        <v>3.17</v>
      </c>
      <c r="AQ296" t="str">
        <f t="shared" si="46"/>
        <v>Garcia-Lopez</v>
      </c>
      <c r="AR296" t="str">
        <f t="shared" si="47"/>
        <v>Reister</v>
      </c>
      <c r="AS296" t="str">
        <f t="shared" si="48"/>
        <v>Vina del MarGarcia-LopezReister</v>
      </c>
      <c r="AT296" t="str">
        <f t="shared" si="49"/>
        <v>Vina del MarReisterGarcia-Lopez</v>
      </c>
      <c r="AU296">
        <f t="shared" si="50"/>
        <v>1</v>
      </c>
      <c r="AV296">
        <f t="shared" si="51"/>
        <v>1</v>
      </c>
      <c r="AW296">
        <f t="shared" si="52"/>
        <v>29</v>
      </c>
      <c r="AX296" t="b">
        <f t="shared" si="53"/>
        <v>0</v>
      </c>
      <c r="AY296" t="str">
        <f t="shared" si="54"/>
        <v>Reister</v>
      </c>
      <c r="AZ296" t="b">
        <f t="shared" si="55"/>
        <v>1</v>
      </c>
      <c r="BA296" t="str">
        <f t="shared" si="56"/>
        <v>Vina del Mar1st Round</v>
      </c>
    </row>
    <row r="297" spans="1:53" x14ac:dyDescent="0.25">
      <c r="A297">
        <v>8</v>
      </c>
      <c r="B297" t="s">
        <v>824</v>
      </c>
      <c r="C297" t="s">
        <v>825</v>
      </c>
      <c r="D297" s="1">
        <v>41674</v>
      </c>
      <c r="E297" t="s">
        <v>663</v>
      </c>
      <c r="F297" s="1" t="s">
        <v>307</v>
      </c>
      <c r="G297" t="s">
        <v>503</v>
      </c>
      <c r="H297" t="s">
        <v>309</v>
      </c>
      <c r="I297" s="9">
        <v>3</v>
      </c>
      <c r="J297" t="s">
        <v>702</v>
      </c>
      <c r="K297" t="s">
        <v>802</v>
      </c>
      <c r="L297">
        <v>109</v>
      </c>
      <c r="M297">
        <v>84</v>
      </c>
      <c r="N297">
        <v>528</v>
      </c>
      <c r="O297">
        <v>627</v>
      </c>
      <c r="P297">
        <v>2</v>
      </c>
      <c r="Q297">
        <v>6</v>
      </c>
      <c r="R297">
        <v>6</v>
      </c>
      <c r="S297">
        <v>3</v>
      </c>
      <c r="T297">
        <v>6</v>
      </c>
      <c r="U297">
        <v>3</v>
      </c>
      <c r="Z297">
        <v>2</v>
      </c>
      <c r="AA297">
        <v>1</v>
      </c>
      <c r="AB297" t="s">
        <v>312</v>
      </c>
      <c r="AC297">
        <v>1.83</v>
      </c>
      <c r="AD297">
        <v>1.83</v>
      </c>
      <c r="AE297">
        <v>2</v>
      </c>
      <c r="AF297">
        <v>1.8</v>
      </c>
      <c r="AG297">
        <v>1.91</v>
      </c>
      <c r="AH297">
        <v>1.8</v>
      </c>
      <c r="AI297">
        <v>1.81</v>
      </c>
      <c r="AJ297">
        <v>2.09</v>
      </c>
      <c r="AK297">
        <v>1.91</v>
      </c>
      <c r="AL297">
        <v>1.83</v>
      </c>
      <c r="AM297">
        <v>2</v>
      </c>
      <c r="AN297">
        <v>2.09</v>
      </c>
      <c r="AO297">
        <v>1.88</v>
      </c>
      <c r="AP297">
        <v>1.88</v>
      </c>
      <c r="AQ297" t="str">
        <f t="shared" si="46"/>
        <v>Bedene</v>
      </c>
      <c r="AR297" t="str">
        <f t="shared" si="47"/>
        <v>Robert</v>
      </c>
      <c r="AS297" t="str">
        <f t="shared" si="48"/>
        <v>Vina del MarBedeneRobert</v>
      </c>
      <c r="AT297" t="str">
        <f t="shared" si="49"/>
        <v>Vina del MarRobertBedene</v>
      </c>
      <c r="AU297">
        <f t="shared" si="50"/>
        <v>1</v>
      </c>
      <c r="AV297">
        <f t="shared" si="51"/>
        <v>2</v>
      </c>
      <c r="AW297">
        <f t="shared" si="52"/>
        <v>26</v>
      </c>
      <c r="AX297" t="b">
        <f t="shared" si="53"/>
        <v>0</v>
      </c>
      <c r="AY297" t="str">
        <f t="shared" si="54"/>
        <v>Robert</v>
      </c>
      <c r="AZ297" t="b">
        <f t="shared" si="55"/>
        <v>1</v>
      </c>
      <c r="BA297" t="str">
        <f t="shared" si="56"/>
        <v>Vina del Mar1st Round</v>
      </c>
    </row>
    <row r="298" spans="1:53" x14ac:dyDescent="0.25">
      <c r="A298">
        <v>8</v>
      </c>
      <c r="B298" t="s">
        <v>824</v>
      </c>
      <c r="C298" t="s">
        <v>825</v>
      </c>
      <c r="D298" s="1">
        <v>41674</v>
      </c>
      <c r="E298" t="s">
        <v>663</v>
      </c>
      <c r="F298" s="1" t="s">
        <v>307</v>
      </c>
      <c r="G298" t="s">
        <v>503</v>
      </c>
      <c r="H298" t="s">
        <v>309</v>
      </c>
      <c r="I298" s="9">
        <v>3</v>
      </c>
      <c r="J298" t="s">
        <v>761</v>
      </c>
      <c r="K298" t="s">
        <v>827</v>
      </c>
      <c r="L298">
        <v>61</v>
      </c>
      <c r="M298">
        <v>224</v>
      </c>
      <c r="N298">
        <v>756</v>
      </c>
      <c r="O298">
        <v>215</v>
      </c>
      <c r="P298">
        <v>6</v>
      </c>
      <c r="Q298">
        <v>3</v>
      </c>
      <c r="R298">
        <v>6</v>
      </c>
      <c r="S298">
        <v>4</v>
      </c>
      <c r="Z298">
        <v>2</v>
      </c>
      <c r="AA298">
        <v>0</v>
      </c>
      <c r="AB298" t="s">
        <v>312</v>
      </c>
      <c r="AC298">
        <v>1.72</v>
      </c>
      <c r="AD298">
        <v>2</v>
      </c>
      <c r="AE298">
        <v>1.75</v>
      </c>
      <c r="AF298">
        <v>2.0499999999999998</v>
      </c>
      <c r="AG298">
        <v>1.73</v>
      </c>
      <c r="AH298">
        <v>2</v>
      </c>
      <c r="AI298">
        <v>1.81</v>
      </c>
      <c r="AJ298">
        <v>2.09</v>
      </c>
      <c r="AK298">
        <v>1.73</v>
      </c>
      <c r="AL298">
        <v>2.1</v>
      </c>
      <c r="AM298">
        <v>1.83</v>
      </c>
      <c r="AN298">
        <v>2.2000000000000002</v>
      </c>
      <c r="AO298">
        <v>1.76</v>
      </c>
      <c r="AP298">
        <v>2.02</v>
      </c>
      <c r="AQ298" t="str">
        <f t="shared" si="46"/>
        <v>Delbonis</v>
      </c>
      <c r="AR298" t="str">
        <f t="shared" si="47"/>
        <v>Cuevas</v>
      </c>
      <c r="AS298" t="str">
        <f t="shared" si="48"/>
        <v>Vina del MarDelbonisCuevas</v>
      </c>
      <c r="AT298" t="str">
        <f t="shared" si="49"/>
        <v>Vina del MarCuevasDelbonis</v>
      </c>
      <c r="AU298">
        <f t="shared" si="50"/>
        <v>2</v>
      </c>
      <c r="AV298">
        <f t="shared" si="51"/>
        <v>5</v>
      </c>
      <c r="AW298">
        <f t="shared" si="52"/>
        <v>19</v>
      </c>
      <c r="AX298" t="b">
        <f t="shared" si="53"/>
        <v>0</v>
      </c>
      <c r="AY298" t="str">
        <f t="shared" si="54"/>
        <v>Delbonis</v>
      </c>
      <c r="AZ298" t="b">
        <f t="shared" si="55"/>
        <v>0</v>
      </c>
      <c r="BA298" t="str">
        <f t="shared" si="56"/>
        <v>Vina del Mar1st Round</v>
      </c>
    </row>
    <row r="299" spans="1:53" x14ac:dyDescent="0.25">
      <c r="A299">
        <v>8</v>
      </c>
      <c r="B299" t="s">
        <v>824</v>
      </c>
      <c r="C299" t="s">
        <v>825</v>
      </c>
      <c r="D299" s="1">
        <v>41674</v>
      </c>
      <c r="E299" t="s">
        <v>663</v>
      </c>
      <c r="F299" s="1" t="s">
        <v>307</v>
      </c>
      <c r="G299" t="s">
        <v>503</v>
      </c>
      <c r="H299" t="s">
        <v>309</v>
      </c>
      <c r="I299" s="9">
        <v>3</v>
      </c>
      <c r="J299" t="s">
        <v>828</v>
      </c>
      <c r="K299" t="s">
        <v>785</v>
      </c>
      <c r="L299">
        <v>107</v>
      </c>
      <c r="M299">
        <v>76</v>
      </c>
      <c r="N299">
        <v>537</v>
      </c>
      <c r="O299">
        <v>676</v>
      </c>
      <c r="P299">
        <v>6</v>
      </c>
      <c r="Q299">
        <v>2</v>
      </c>
      <c r="R299">
        <v>6</v>
      </c>
      <c r="S299">
        <v>1</v>
      </c>
      <c r="Z299">
        <v>2</v>
      </c>
      <c r="AA299">
        <v>0</v>
      </c>
      <c r="AB299" t="s">
        <v>312</v>
      </c>
      <c r="AC299">
        <v>1.57</v>
      </c>
      <c r="AD299">
        <v>2.25</v>
      </c>
      <c r="AE299">
        <v>1.62</v>
      </c>
      <c r="AF299">
        <v>2.25</v>
      </c>
      <c r="AG299">
        <v>1.57</v>
      </c>
      <c r="AH299">
        <v>2.25</v>
      </c>
      <c r="AI299">
        <v>1.57</v>
      </c>
      <c r="AJ299">
        <v>2.5499999999999998</v>
      </c>
      <c r="AK299">
        <v>1.62</v>
      </c>
      <c r="AL299">
        <v>2.25</v>
      </c>
      <c r="AM299">
        <v>1.67</v>
      </c>
      <c r="AN299">
        <v>2.56</v>
      </c>
      <c r="AO299">
        <v>1.59</v>
      </c>
      <c r="AP299">
        <v>2.31</v>
      </c>
      <c r="AQ299" t="str">
        <f t="shared" si="46"/>
        <v>Lorenzi</v>
      </c>
      <c r="AR299" t="str">
        <f t="shared" si="47"/>
        <v>Gonzalez</v>
      </c>
      <c r="AS299" t="str">
        <f t="shared" si="48"/>
        <v>Vina del MarLorenziGonzalez</v>
      </c>
      <c r="AT299" t="str">
        <f t="shared" si="49"/>
        <v>Vina del MarGonzalezLorenzi</v>
      </c>
      <c r="AU299">
        <f t="shared" si="50"/>
        <v>2</v>
      </c>
      <c r="AV299">
        <f t="shared" si="51"/>
        <v>9</v>
      </c>
      <c r="AW299">
        <f t="shared" si="52"/>
        <v>15</v>
      </c>
      <c r="AX299" t="b">
        <f t="shared" si="53"/>
        <v>0</v>
      </c>
      <c r="AY299" t="str">
        <f t="shared" si="54"/>
        <v>Lorenzi</v>
      </c>
      <c r="AZ299" t="b">
        <f t="shared" si="55"/>
        <v>0</v>
      </c>
      <c r="BA299" t="str">
        <f t="shared" si="56"/>
        <v>Vina del Mar1st Round</v>
      </c>
    </row>
    <row r="300" spans="1:53" x14ac:dyDescent="0.25">
      <c r="A300">
        <v>8</v>
      </c>
      <c r="B300" t="s">
        <v>824</v>
      </c>
      <c r="C300" t="s">
        <v>825</v>
      </c>
      <c r="D300" s="1">
        <v>41674</v>
      </c>
      <c r="E300" t="s">
        <v>663</v>
      </c>
      <c r="F300" s="1" t="s">
        <v>307</v>
      </c>
      <c r="G300" t="s">
        <v>503</v>
      </c>
      <c r="H300" t="s">
        <v>309</v>
      </c>
      <c r="I300" s="9">
        <v>3</v>
      </c>
      <c r="J300" t="s">
        <v>829</v>
      </c>
      <c r="K300" t="s">
        <v>705</v>
      </c>
      <c r="L300">
        <v>133</v>
      </c>
      <c r="M300">
        <v>86</v>
      </c>
      <c r="N300">
        <v>404</v>
      </c>
      <c r="O300">
        <v>626</v>
      </c>
      <c r="P300">
        <v>6</v>
      </c>
      <c r="Q300">
        <v>3</v>
      </c>
      <c r="R300">
        <v>6</v>
      </c>
      <c r="S300">
        <v>4</v>
      </c>
      <c r="Z300">
        <v>2</v>
      </c>
      <c r="AA300">
        <v>0</v>
      </c>
      <c r="AB300" t="s">
        <v>312</v>
      </c>
      <c r="AC300">
        <v>2.2000000000000002</v>
      </c>
      <c r="AD300">
        <v>1.61</v>
      </c>
      <c r="AE300">
        <v>2.2000000000000002</v>
      </c>
      <c r="AF300">
        <v>1.65</v>
      </c>
      <c r="AG300">
        <v>2.1</v>
      </c>
      <c r="AH300">
        <v>1.67</v>
      </c>
      <c r="AI300">
        <v>2.5</v>
      </c>
      <c r="AJ300">
        <v>1.59</v>
      </c>
      <c r="AK300">
        <v>2.1</v>
      </c>
      <c r="AL300">
        <v>1.73</v>
      </c>
      <c r="AM300">
        <v>2.5</v>
      </c>
      <c r="AN300">
        <v>1.73</v>
      </c>
      <c r="AO300">
        <v>2.2599999999999998</v>
      </c>
      <c r="AP300">
        <v>1.62</v>
      </c>
      <c r="AQ300" t="str">
        <f t="shared" si="46"/>
        <v>Alund</v>
      </c>
      <c r="AR300" t="str">
        <f t="shared" si="47"/>
        <v>Ramos</v>
      </c>
      <c r="AS300" t="str">
        <f t="shared" si="48"/>
        <v>Vina del MarAlundRamos</v>
      </c>
      <c r="AT300" t="str">
        <f t="shared" si="49"/>
        <v>Vina del MarRamosAlund</v>
      </c>
      <c r="AU300">
        <f t="shared" si="50"/>
        <v>2</v>
      </c>
      <c r="AV300">
        <f t="shared" si="51"/>
        <v>5</v>
      </c>
      <c r="AW300">
        <f t="shared" si="52"/>
        <v>19</v>
      </c>
      <c r="AX300" t="b">
        <f t="shared" si="53"/>
        <v>0</v>
      </c>
      <c r="AY300" t="str">
        <f t="shared" si="54"/>
        <v>Alund</v>
      </c>
      <c r="AZ300" t="b">
        <f t="shared" si="55"/>
        <v>0</v>
      </c>
      <c r="BA300" t="str">
        <f t="shared" si="56"/>
        <v>Vina del Mar1st Round</v>
      </c>
    </row>
    <row r="301" spans="1:53" x14ac:dyDescent="0.25">
      <c r="A301">
        <v>8</v>
      </c>
      <c r="B301" t="s">
        <v>824</v>
      </c>
      <c r="C301" t="s">
        <v>825</v>
      </c>
      <c r="D301" s="1">
        <v>41674</v>
      </c>
      <c r="E301" t="s">
        <v>663</v>
      </c>
      <c r="F301" s="1" t="s">
        <v>307</v>
      </c>
      <c r="G301" t="s">
        <v>503</v>
      </c>
      <c r="H301" t="s">
        <v>309</v>
      </c>
      <c r="I301" s="9">
        <v>3</v>
      </c>
      <c r="J301" t="s">
        <v>707</v>
      </c>
      <c r="K301" t="s">
        <v>731</v>
      </c>
      <c r="L301">
        <v>65</v>
      </c>
      <c r="M301">
        <v>74</v>
      </c>
      <c r="N301">
        <v>731</v>
      </c>
      <c r="O301">
        <v>694</v>
      </c>
      <c r="P301">
        <v>6</v>
      </c>
      <c r="Q301">
        <v>0</v>
      </c>
      <c r="R301">
        <v>3</v>
      </c>
      <c r="S301">
        <v>6</v>
      </c>
      <c r="T301">
        <v>6</v>
      </c>
      <c r="U301">
        <v>1</v>
      </c>
      <c r="Z301">
        <v>2</v>
      </c>
      <c r="AA301">
        <v>1</v>
      </c>
      <c r="AB301" t="s">
        <v>312</v>
      </c>
      <c r="AC301">
        <v>1.61</v>
      </c>
      <c r="AD301">
        <v>2.2000000000000002</v>
      </c>
      <c r="AE301">
        <v>1.65</v>
      </c>
      <c r="AF301">
        <v>2.2000000000000002</v>
      </c>
      <c r="AG301">
        <v>1.62</v>
      </c>
      <c r="AH301">
        <v>2.2000000000000002</v>
      </c>
      <c r="AI301">
        <v>1.68</v>
      </c>
      <c r="AJ301">
        <v>2.2999999999999998</v>
      </c>
      <c r="AK301">
        <v>1.73</v>
      </c>
      <c r="AL301">
        <v>2.1</v>
      </c>
      <c r="AM301">
        <v>1.74</v>
      </c>
      <c r="AN301">
        <v>2.42</v>
      </c>
      <c r="AO301">
        <v>1.66</v>
      </c>
      <c r="AP301">
        <v>2.17</v>
      </c>
      <c r="AQ301" t="str">
        <f t="shared" si="46"/>
        <v>Carreno-Busta</v>
      </c>
      <c r="AR301" t="str">
        <f t="shared" si="47"/>
        <v>Volandri</v>
      </c>
      <c r="AS301" t="str">
        <f t="shared" si="48"/>
        <v>Vina del MarCarreno-BustaVolandri</v>
      </c>
      <c r="AT301" t="str">
        <f t="shared" si="49"/>
        <v>Vina del MarVolandriCarreno-Busta</v>
      </c>
      <c r="AU301">
        <f t="shared" si="50"/>
        <v>1</v>
      </c>
      <c r="AV301">
        <f t="shared" si="51"/>
        <v>8</v>
      </c>
      <c r="AW301">
        <f t="shared" si="52"/>
        <v>22</v>
      </c>
      <c r="AX301" t="b">
        <f t="shared" si="53"/>
        <v>0</v>
      </c>
      <c r="AY301" t="str">
        <f t="shared" si="54"/>
        <v>Carreno-Busta</v>
      </c>
      <c r="AZ301" t="b">
        <f t="shared" si="55"/>
        <v>1</v>
      </c>
      <c r="BA301" t="str">
        <f t="shared" si="56"/>
        <v>Vina del Mar1st Round</v>
      </c>
    </row>
    <row r="302" spans="1:53" x14ac:dyDescent="0.25">
      <c r="A302">
        <v>8</v>
      </c>
      <c r="B302" t="s">
        <v>824</v>
      </c>
      <c r="C302" t="s">
        <v>825</v>
      </c>
      <c r="D302" s="1">
        <v>41674</v>
      </c>
      <c r="E302" t="s">
        <v>663</v>
      </c>
      <c r="F302" s="1" t="s">
        <v>307</v>
      </c>
      <c r="G302" t="s">
        <v>503</v>
      </c>
      <c r="H302" t="s">
        <v>309</v>
      </c>
      <c r="I302" s="9">
        <v>3</v>
      </c>
      <c r="J302" t="s">
        <v>830</v>
      </c>
      <c r="K302" t="s">
        <v>807</v>
      </c>
      <c r="L302">
        <v>226</v>
      </c>
      <c r="M302">
        <v>125</v>
      </c>
      <c r="N302">
        <v>213</v>
      </c>
      <c r="O302">
        <v>450</v>
      </c>
      <c r="P302">
        <v>6</v>
      </c>
      <c r="Q302">
        <v>3</v>
      </c>
      <c r="R302">
        <v>6</v>
      </c>
      <c r="S302">
        <v>3</v>
      </c>
      <c r="Z302">
        <v>2</v>
      </c>
      <c r="AA302">
        <v>0</v>
      </c>
      <c r="AB302" t="s">
        <v>312</v>
      </c>
      <c r="AC302">
        <v>4.33</v>
      </c>
      <c r="AD302">
        <v>1.2</v>
      </c>
      <c r="AE302">
        <v>4.5</v>
      </c>
      <c r="AF302">
        <v>1.18</v>
      </c>
      <c r="AG302">
        <v>4.33</v>
      </c>
      <c r="AH302">
        <v>1.2</v>
      </c>
      <c r="AI302">
        <v>5.1100000000000003</v>
      </c>
      <c r="AJ302">
        <v>1.2</v>
      </c>
      <c r="AK302">
        <v>5</v>
      </c>
      <c r="AL302">
        <v>1.17</v>
      </c>
      <c r="AM302">
        <v>5.1100000000000003</v>
      </c>
      <c r="AN302">
        <v>1.25</v>
      </c>
      <c r="AO302">
        <v>4.46</v>
      </c>
      <c r="AP302">
        <v>1.19</v>
      </c>
      <c r="AQ302" t="str">
        <f t="shared" si="46"/>
        <v>Daniel</v>
      </c>
      <c r="AR302" t="str">
        <f t="shared" si="47"/>
        <v>Bellucci</v>
      </c>
      <c r="AS302" t="str">
        <f t="shared" si="48"/>
        <v>Vina del MarDanielBellucci</v>
      </c>
      <c r="AT302" t="str">
        <f t="shared" si="49"/>
        <v>Vina del MarBellucciDaniel</v>
      </c>
      <c r="AU302">
        <f t="shared" si="50"/>
        <v>2</v>
      </c>
      <c r="AV302">
        <f t="shared" si="51"/>
        <v>6</v>
      </c>
      <c r="AW302">
        <f t="shared" si="52"/>
        <v>18</v>
      </c>
      <c r="AX302" t="b">
        <f t="shared" si="53"/>
        <v>0</v>
      </c>
      <c r="AY302" t="str">
        <f t="shared" si="54"/>
        <v>Daniel</v>
      </c>
      <c r="AZ302" t="b">
        <f t="shared" si="55"/>
        <v>0</v>
      </c>
      <c r="BA302" t="str">
        <f t="shared" si="56"/>
        <v>Vina del Mar1st Round</v>
      </c>
    </row>
    <row r="303" spans="1:53" x14ac:dyDescent="0.25">
      <c r="A303">
        <v>8</v>
      </c>
      <c r="B303" t="s">
        <v>824</v>
      </c>
      <c r="C303" t="s">
        <v>825</v>
      </c>
      <c r="D303" s="1">
        <v>41674</v>
      </c>
      <c r="E303" t="s">
        <v>663</v>
      </c>
      <c r="F303" s="1" t="s">
        <v>307</v>
      </c>
      <c r="G303" t="s">
        <v>503</v>
      </c>
      <c r="H303" t="s">
        <v>309</v>
      </c>
      <c r="I303" s="9">
        <v>3</v>
      </c>
      <c r="J303" t="s">
        <v>725</v>
      </c>
      <c r="K303" t="s">
        <v>831</v>
      </c>
      <c r="L303">
        <v>71</v>
      </c>
      <c r="M303">
        <v>173</v>
      </c>
      <c r="N303">
        <v>703</v>
      </c>
      <c r="O303">
        <v>304</v>
      </c>
      <c r="P303">
        <v>6</v>
      </c>
      <c r="Q303">
        <v>4</v>
      </c>
      <c r="R303">
        <v>6</v>
      </c>
      <c r="S303">
        <v>2</v>
      </c>
      <c r="Z303">
        <v>2</v>
      </c>
      <c r="AA303">
        <v>0</v>
      </c>
      <c r="AB303" t="s">
        <v>312</v>
      </c>
      <c r="AC303">
        <v>1.44</v>
      </c>
      <c r="AD303">
        <v>2.62</v>
      </c>
      <c r="AE303">
        <v>1.45</v>
      </c>
      <c r="AF303">
        <v>2.7</v>
      </c>
      <c r="AG303">
        <v>1.4</v>
      </c>
      <c r="AH303">
        <v>2.75</v>
      </c>
      <c r="AI303">
        <v>1.65</v>
      </c>
      <c r="AJ303">
        <v>2.37</v>
      </c>
      <c r="AK303">
        <v>1.44</v>
      </c>
      <c r="AL303">
        <v>2.75</v>
      </c>
      <c r="AM303">
        <v>1.67</v>
      </c>
      <c r="AN303">
        <v>3</v>
      </c>
      <c r="AO303">
        <v>1.47</v>
      </c>
      <c r="AP303">
        <v>2.63</v>
      </c>
      <c r="AQ303" t="str">
        <f t="shared" si="46"/>
        <v>Giraldo</v>
      </c>
      <c r="AR303" t="str">
        <f t="shared" si="47"/>
        <v>Ramirez-Hidalgo</v>
      </c>
      <c r="AS303" t="str">
        <f t="shared" si="48"/>
        <v>Vina del MarGiraldoRamirez-Hidalgo</v>
      </c>
      <c r="AT303" t="str">
        <f t="shared" si="49"/>
        <v>Vina del MarRamirez-HidalgoGiraldo</v>
      </c>
      <c r="AU303">
        <f t="shared" si="50"/>
        <v>2</v>
      </c>
      <c r="AV303">
        <f t="shared" si="51"/>
        <v>6</v>
      </c>
      <c r="AW303">
        <f t="shared" si="52"/>
        <v>18</v>
      </c>
      <c r="AX303" t="b">
        <f t="shared" si="53"/>
        <v>0</v>
      </c>
      <c r="AY303" t="str">
        <f t="shared" si="54"/>
        <v>Giraldo</v>
      </c>
      <c r="AZ303" t="b">
        <f t="shared" si="55"/>
        <v>0</v>
      </c>
      <c r="BA303" t="str">
        <f t="shared" si="56"/>
        <v>Vina del Mar1st Round</v>
      </c>
    </row>
    <row r="304" spans="1:53" x14ac:dyDescent="0.25">
      <c r="A304">
        <v>8</v>
      </c>
      <c r="B304" t="s">
        <v>824</v>
      </c>
      <c r="C304" t="s">
        <v>825</v>
      </c>
      <c r="D304" s="1">
        <v>41674</v>
      </c>
      <c r="E304" t="s">
        <v>663</v>
      </c>
      <c r="F304" s="1" t="s">
        <v>307</v>
      </c>
      <c r="G304" t="s">
        <v>503</v>
      </c>
      <c r="H304" t="s">
        <v>309</v>
      </c>
      <c r="I304" s="9">
        <v>3</v>
      </c>
      <c r="J304" t="s">
        <v>727</v>
      </c>
      <c r="K304" t="s">
        <v>745</v>
      </c>
      <c r="L304">
        <v>85</v>
      </c>
      <c r="M304">
        <v>52</v>
      </c>
      <c r="N304">
        <v>627</v>
      </c>
      <c r="O304">
        <v>860</v>
      </c>
      <c r="P304">
        <v>7</v>
      </c>
      <c r="Q304">
        <v>6</v>
      </c>
      <c r="R304">
        <v>3</v>
      </c>
      <c r="S304">
        <v>6</v>
      </c>
      <c r="T304">
        <v>7</v>
      </c>
      <c r="U304">
        <v>5</v>
      </c>
      <c r="Z304">
        <v>2</v>
      </c>
      <c r="AA304">
        <v>1</v>
      </c>
      <c r="AB304" t="s">
        <v>312</v>
      </c>
      <c r="AC304">
        <v>2.5</v>
      </c>
      <c r="AD304">
        <v>1.5</v>
      </c>
      <c r="AE304">
        <v>2.25</v>
      </c>
      <c r="AF304">
        <v>1.62</v>
      </c>
      <c r="AG304">
        <v>2.25</v>
      </c>
      <c r="AH304">
        <v>1.57</v>
      </c>
      <c r="AI304">
        <v>2.4900000000000002</v>
      </c>
      <c r="AJ304">
        <v>1.59</v>
      </c>
      <c r="AK304">
        <v>2.5</v>
      </c>
      <c r="AL304">
        <v>1.53</v>
      </c>
      <c r="AM304">
        <v>2.65</v>
      </c>
      <c r="AN304">
        <v>1.69</v>
      </c>
      <c r="AO304">
        <v>2.35</v>
      </c>
      <c r="AP304">
        <v>1.57</v>
      </c>
      <c r="AQ304" t="str">
        <f t="shared" si="46"/>
        <v>Gimeno-Traver</v>
      </c>
      <c r="AR304" t="str">
        <f t="shared" si="47"/>
        <v>Dolgopolov</v>
      </c>
      <c r="AS304" t="str">
        <f t="shared" si="48"/>
        <v>Vina del MarGimeno-TraverDolgopolov</v>
      </c>
      <c r="AT304" t="str">
        <f t="shared" si="49"/>
        <v>Vina del MarDolgopolovGimeno-Traver</v>
      </c>
      <c r="AU304">
        <f t="shared" si="50"/>
        <v>1</v>
      </c>
      <c r="AV304">
        <f t="shared" si="51"/>
        <v>0</v>
      </c>
      <c r="AW304">
        <f t="shared" si="52"/>
        <v>34</v>
      </c>
      <c r="AX304" t="b">
        <f t="shared" si="53"/>
        <v>1</v>
      </c>
      <c r="AY304" t="str">
        <f t="shared" si="54"/>
        <v>Gimeno-Traver</v>
      </c>
      <c r="AZ304" t="b">
        <f t="shared" si="55"/>
        <v>1</v>
      </c>
      <c r="BA304" t="str">
        <f t="shared" si="56"/>
        <v>Vina del Mar1st Round</v>
      </c>
    </row>
    <row r="305" spans="1:53" x14ac:dyDescent="0.25">
      <c r="A305">
        <v>8</v>
      </c>
      <c r="B305" t="s">
        <v>824</v>
      </c>
      <c r="C305" t="s">
        <v>825</v>
      </c>
      <c r="D305" s="1">
        <v>41675</v>
      </c>
      <c r="E305" t="s">
        <v>663</v>
      </c>
      <c r="F305" s="1" t="s">
        <v>307</v>
      </c>
      <c r="G305" t="s">
        <v>503</v>
      </c>
      <c r="H305" t="s">
        <v>309</v>
      </c>
      <c r="I305" s="9">
        <v>3</v>
      </c>
      <c r="J305" t="s">
        <v>759</v>
      </c>
      <c r="K305" t="s">
        <v>832</v>
      </c>
      <c r="L305">
        <v>67</v>
      </c>
      <c r="M305">
        <v>289</v>
      </c>
      <c r="N305">
        <v>730</v>
      </c>
      <c r="O305">
        <v>155</v>
      </c>
      <c r="P305">
        <v>6</v>
      </c>
      <c r="Q305">
        <v>3</v>
      </c>
      <c r="R305">
        <v>6</v>
      </c>
      <c r="S305">
        <v>3</v>
      </c>
      <c r="Z305">
        <v>2</v>
      </c>
      <c r="AA305">
        <v>0</v>
      </c>
      <c r="AB305" t="s">
        <v>312</v>
      </c>
      <c r="AC305">
        <v>1.1599999999999999</v>
      </c>
      <c r="AD305">
        <v>5</v>
      </c>
      <c r="AE305">
        <v>1.1599999999999999</v>
      </c>
      <c r="AF305">
        <v>5</v>
      </c>
      <c r="AG305">
        <v>1.17</v>
      </c>
      <c r="AH305">
        <v>4.5</v>
      </c>
      <c r="AI305">
        <v>1.22</v>
      </c>
      <c r="AJ305">
        <v>4.7</v>
      </c>
      <c r="AK305">
        <v>1.1399999999999999</v>
      </c>
      <c r="AL305">
        <v>5</v>
      </c>
      <c r="AM305">
        <v>1.22</v>
      </c>
      <c r="AN305">
        <v>5.5</v>
      </c>
      <c r="AO305">
        <v>1.17</v>
      </c>
      <c r="AP305">
        <v>4.7699999999999996</v>
      </c>
      <c r="AQ305" t="str">
        <f t="shared" si="46"/>
        <v>Zeballos</v>
      </c>
      <c r="AR305" t="str">
        <f t="shared" si="47"/>
        <v>Lama</v>
      </c>
      <c r="AS305" t="str">
        <f t="shared" si="48"/>
        <v>Vina del MarZeballosLama</v>
      </c>
      <c r="AT305" t="str">
        <f t="shared" si="49"/>
        <v>Vina del MarLamaZeballos</v>
      </c>
      <c r="AU305">
        <f t="shared" si="50"/>
        <v>2</v>
      </c>
      <c r="AV305">
        <f t="shared" si="51"/>
        <v>6</v>
      </c>
      <c r="AW305">
        <f t="shared" si="52"/>
        <v>18</v>
      </c>
      <c r="AX305" t="b">
        <f t="shared" si="53"/>
        <v>0</v>
      </c>
      <c r="AY305" t="str">
        <f t="shared" si="54"/>
        <v>Zeballos</v>
      </c>
      <c r="AZ305" t="b">
        <f t="shared" si="55"/>
        <v>0</v>
      </c>
      <c r="BA305" t="str">
        <f t="shared" si="56"/>
        <v>Vina del Mar1st Round</v>
      </c>
    </row>
    <row r="306" spans="1:53" x14ac:dyDescent="0.25">
      <c r="A306">
        <v>8</v>
      </c>
      <c r="B306" t="s">
        <v>824</v>
      </c>
      <c r="C306" t="s">
        <v>825</v>
      </c>
      <c r="D306" s="1">
        <v>41676</v>
      </c>
      <c r="E306" t="s">
        <v>663</v>
      </c>
      <c r="F306" s="1" t="s">
        <v>307</v>
      </c>
      <c r="G306" t="s">
        <v>503</v>
      </c>
      <c r="H306" t="s">
        <v>309</v>
      </c>
      <c r="I306" s="9">
        <v>3</v>
      </c>
      <c r="J306" t="s">
        <v>680</v>
      </c>
      <c r="K306" t="s">
        <v>833</v>
      </c>
      <c r="L306">
        <v>44</v>
      </c>
      <c r="M306">
        <v>379</v>
      </c>
      <c r="N306">
        <v>985</v>
      </c>
      <c r="O306">
        <v>106</v>
      </c>
      <c r="P306">
        <v>7</v>
      </c>
      <c r="Q306">
        <v>5</v>
      </c>
      <c r="R306">
        <v>6</v>
      </c>
      <c r="S306">
        <v>0</v>
      </c>
      <c r="Z306">
        <v>2</v>
      </c>
      <c r="AA306">
        <v>0</v>
      </c>
      <c r="AB306" t="s">
        <v>312</v>
      </c>
      <c r="AC306">
        <v>1.1599999999999999</v>
      </c>
      <c r="AD306">
        <v>5</v>
      </c>
      <c r="AE306">
        <v>1.1499999999999999</v>
      </c>
      <c r="AF306">
        <v>5.25</v>
      </c>
      <c r="AG306">
        <v>1.17</v>
      </c>
      <c r="AH306">
        <v>4.5</v>
      </c>
      <c r="AI306">
        <v>1.17</v>
      </c>
      <c r="AJ306">
        <v>5.68</v>
      </c>
      <c r="AK306">
        <v>1.17</v>
      </c>
      <c r="AL306">
        <v>5</v>
      </c>
      <c r="AM306">
        <v>1.2</v>
      </c>
      <c r="AN306">
        <v>5.68</v>
      </c>
      <c r="AO306">
        <v>1.1599999999999999</v>
      </c>
      <c r="AP306">
        <v>4.95</v>
      </c>
      <c r="AQ306" t="str">
        <f t="shared" si="46"/>
        <v>Chardy</v>
      </c>
      <c r="AR306" t="str">
        <f t="shared" si="47"/>
        <v>Garin</v>
      </c>
      <c r="AS306" t="str">
        <f t="shared" si="48"/>
        <v>Vina del MarChardyGarin</v>
      </c>
      <c r="AT306" t="str">
        <f t="shared" si="49"/>
        <v>Vina del MarGarinChardy</v>
      </c>
      <c r="AU306">
        <f t="shared" si="50"/>
        <v>2</v>
      </c>
      <c r="AV306">
        <f t="shared" si="51"/>
        <v>8</v>
      </c>
      <c r="AW306">
        <f t="shared" si="52"/>
        <v>18</v>
      </c>
      <c r="AX306" t="b">
        <f t="shared" si="53"/>
        <v>0</v>
      </c>
      <c r="AY306" t="str">
        <f t="shared" si="54"/>
        <v>Chardy</v>
      </c>
      <c r="AZ306" t="b">
        <f t="shared" si="55"/>
        <v>0</v>
      </c>
      <c r="BA306" t="str">
        <f t="shared" si="56"/>
        <v>Vina del Mar1st Round</v>
      </c>
    </row>
    <row r="307" spans="1:53" x14ac:dyDescent="0.25">
      <c r="A307">
        <v>8</v>
      </c>
      <c r="B307" t="s">
        <v>824</v>
      </c>
      <c r="C307" t="s">
        <v>825</v>
      </c>
      <c r="D307" s="1">
        <v>41675</v>
      </c>
      <c r="E307" t="s">
        <v>663</v>
      </c>
      <c r="F307" s="1" t="s">
        <v>307</v>
      </c>
      <c r="G307" t="s">
        <v>503</v>
      </c>
      <c r="H307" t="s">
        <v>344</v>
      </c>
      <c r="I307">
        <v>3</v>
      </c>
      <c r="J307" t="s">
        <v>792</v>
      </c>
      <c r="K307" t="s">
        <v>793</v>
      </c>
      <c r="L307">
        <v>91</v>
      </c>
      <c r="M307">
        <v>16</v>
      </c>
      <c r="N307">
        <v>614</v>
      </c>
      <c r="O307">
        <v>1980</v>
      </c>
      <c r="P307">
        <v>3</v>
      </c>
      <c r="Q307">
        <v>6</v>
      </c>
      <c r="R307">
        <v>7</v>
      </c>
      <c r="S307">
        <v>6</v>
      </c>
      <c r="T307">
        <v>6</v>
      </c>
      <c r="U307">
        <v>4</v>
      </c>
      <c r="Z307">
        <v>2</v>
      </c>
      <c r="AA307">
        <v>1</v>
      </c>
      <c r="AB307" t="s">
        <v>312</v>
      </c>
      <c r="AC307">
        <v>3</v>
      </c>
      <c r="AD307">
        <v>1.36</v>
      </c>
      <c r="AE307">
        <v>3</v>
      </c>
      <c r="AF307">
        <v>1.38</v>
      </c>
      <c r="AG307">
        <v>3</v>
      </c>
      <c r="AH307">
        <v>1.36</v>
      </c>
      <c r="AI307">
        <v>3.07</v>
      </c>
      <c r="AJ307">
        <v>1.43</v>
      </c>
      <c r="AK307">
        <v>3.25</v>
      </c>
      <c r="AL307">
        <v>1.33</v>
      </c>
      <c r="AM307">
        <v>3.25</v>
      </c>
      <c r="AN307">
        <v>1.44</v>
      </c>
      <c r="AO307">
        <v>3.01</v>
      </c>
      <c r="AP307">
        <v>1.37</v>
      </c>
      <c r="AQ307" t="str">
        <f t="shared" si="46"/>
        <v>Mayer</v>
      </c>
      <c r="AR307" t="str">
        <f t="shared" si="47"/>
        <v>Robredo</v>
      </c>
      <c r="AS307" t="str">
        <f t="shared" si="48"/>
        <v>Vina del MarMayerRobredo</v>
      </c>
      <c r="AT307" t="str">
        <f t="shared" si="49"/>
        <v>Vina del MarRobredoMayer</v>
      </c>
      <c r="AU307">
        <f t="shared" si="50"/>
        <v>1</v>
      </c>
      <c r="AV307">
        <f t="shared" si="51"/>
        <v>0</v>
      </c>
      <c r="AW307">
        <f t="shared" si="52"/>
        <v>32</v>
      </c>
      <c r="AX307" t="b">
        <f t="shared" si="53"/>
        <v>1</v>
      </c>
      <c r="AY307" t="str">
        <f t="shared" si="54"/>
        <v>Robredo</v>
      </c>
      <c r="AZ307" t="b">
        <f t="shared" si="55"/>
        <v>1</v>
      </c>
      <c r="BA307" t="str">
        <f t="shared" si="56"/>
        <v>Vina del Mar2nd Round</v>
      </c>
    </row>
    <row r="308" spans="1:53" x14ac:dyDescent="0.25">
      <c r="A308">
        <v>8</v>
      </c>
      <c r="B308" t="s">
        <v>824</v>
      </c>
      <c r="C308" t="s">
        <v>825</v>
      </c>
      <c r="D308" s="1">
        <v>41675</v>
      </c>
      <c r="E308" t="s">
        <v>663</v>
      </c>
      <c r="F308" s="1" t="s">
        <v>307</v>
      </c>
      <c r="G308" t="s">
        <v>503</v>
      </c>
      <c r="H308" t="s">
        <v>344</v>
      </c>
      <c r="I308">
        <v>3</v>
      </c>
      <c r="J308" t="s">
        <v>716</v>
      </c>
      <c r="K308" t="s">
        <v>828</v>
      </c>
      <c r="L308">
        <v>56</v>
      </c>
      <c r="M308">
        <v>107</v>
      </c>
      <c r="N308">
        <v>836</v>
      </c>
      <c r="O308">
        <v>537</v>
      </c>
      <c r="P308">
        <v>3</v>
      </c>
      <c r="Q308">
        <v>6</v>
      </c>
      <c r="R308">
        <v>7</v>
      </c>
      <c r="S308">
        <v>5</v>
      </c>
      <c r="T308">
        <v>6</v>
      </c>
      <c r="U308">
        <v>4</v>
      </c>
      <c r="Z308">
        <v>2</v>
      </c>
      <c r="AA308">
        <v>1</v>
      </c>
      <c r="AB308" t="s">
        <v>312</v>
      </c>
      <c r="AC308">
        <v>1.66</v>
      </c>
      <c r="AD308">
        <v>2.1</v>
      </c>
      <c r="AE308">
        <v>1.6</v>
      </c>
      <c r="AF308">
        <v>2.2999999999999998</v>
      </c>
      <c r="AG308">
        <v>1.62</v>
      </c>
      <c r="AH308">
        <v>2.2000000000000002</v>
      </c>
      <c r="AI308">
        <v>1.81</v>
      </c>
      <c r="AJ308">
        <v>2.12</v>
      </c>
      <c r="AK308">
        <v>1.67</v>
      </c>
      <c r="AL308">
        <v>2.2000000000000002</v>
      </c>
      <c r="AM308">
        <v>1.81</v>
      </c>
      <c r="AN308">
        <v>2.2999999999999998</v>
      </c>
      <c r="AO308">
        <v>1.69</v>
      </c>
      <c r="AP308">
        <v>2.12</v>
      </c>
      <c r="AQ308" t="str">
        <f t="shared" ref="AQ308:AQ371" si="57">LEFT(J308,FIND(" ",J308)-1)</f>
        <v>Garcia-Lopez</v>
      </c>
      <c r="AR308" t="str">
        <f t="shared" ref="AR308:AR371" si="58">LEFT(K308,FIND(" ",K308)-1)</f>
        <v>Lorenzi</v>
      </c>
      <c r="AS308" t="str">
        <f t="shared" si="48"/>
        <v>Vina del MarGarcia-LopezLorenzi</v>
      </c>
      <c r="AT308" t="str">
        <f t="shared" si="49"/>
        <v>Vina del MarLorenziGarcia-Lopez</v>
      </c>
      <c r="AU308">
        <f t="shared" si="50"/>
        <v>1</v>
      </c>
      <c r="AV308">
        <f t="shared" si="51"/>
        <v>1</v>
      </c>
      <c r="AW308">
        <f t="shared" si="52"/>
        <v>31</v>
      </c>
      <c r="AX308" t="b">
        <f t="shared" si="53"/>
        <v>0</v>
      </c>
      <c r="AY308" t="str">
        <f t="shared" si="54"/>
        <v>Lorenzi</v>
      </c>
      <c r="AZ308" t="b">
        <f t="shared" si="55"/>
        <v>1</v>
      </c>
      <c r="BA308" t="str">
        <f t="shared" si="56"/>
        <v>Vina del Mar2nd Round</v>
      </c>
    </row>
    <row r="309" spans="1:53" x14ac:dyDescent="0.25">
      <c r="A309">
        <v>8</v>
      </c>
      <c r="B309" t="s">
        <v>824</v>
      </c>
      <c r="C309" t="s">
        <v>825</v>
      </c>
      <c r="D309" s="1">
        <v>41675</v>
      </c>
      <c r="E309" t="s">
        <v>663</v>
      </c>
      <c r="F309" s="1" t="s">
        <v>307</v>
      </c>
      <c r="G309" t="s">
        <v>503</v>
      </c>
      <c r="H309" t="s">
        <v>344</v>
      </c>
      <c r="I309">
        <v>3</v>
      </c>
      <c r="J309" t="s">
        <v>725</v>
      </c>
      <c r="K309" t="s">
        <v>714</v>
      </c>
      <c r="L309">
        <v>71</v>
      </c>
      <c r="M309">
        <v>225</v>
      </c>
      <c r="N309">
        <v>703</v>
      </c>
      <c r="O309">
        <v>214</v>
      </c>
      <c r="P309">
        <v>7</v>
      </c>
      <c r="Q309">
        <v>6</v>
      </c>
      <c r="R309">
        <v>7</v>
      </c>
      <c r="S309">
        <v>6</v>
      </c>
      <c r="Z309">
        <v>2</v>
      </c>
      <c r="AA309">
        <v>0</v>
      </c>
      <c r="AB309" t="s">
        <v>312</v>
      </c>
      <c r="AC309">
        <v>1.9</v>
      </c>
      <c r="AD309">
        <v>1.8</v>
      </c>
      <c r="AE309">
        <v>1.85</v>
      </c>
      <c r="AF309">
        <v>1.9</v>
      </c>
      <c r="AG309">
        <v>1.91</v>
      </c>
      <c r="AH309">
        <v>1.8</v>
      </c>
      <c r="AI309">
        <v>2.0699999999999998</v>
      </c>
      <c r="AJ309">
        <v>1.85</v>
      </c>
      <c r="AK309">
        <v>1.9</v>
      </c>
      <c r="AL309">
        <v>1.9</v>
      </c>
      <c r="AM309">
        <v>2.1</v>
      </c>
      <c r="AN309">
        <v>1.92</v>
      </c>
      <c r="AO309">
        <v>1.93</v>
      </c>
      <c r="AP309">
        <v>1.83</v>
      </c>
      <c r="AQ309" t="str">
        <f t="shared" si="57"/>
        <v>Giraldo</v>
      </c>
      <c r="AR309" t="str">
        <f t="shared" si="58"/>
        <v>Granollers</v>
      </c>
      <c r="AS309" t="str">
        <f t="shared" si="48"/>
        <v>Vina del MarGiraldoGranollers</v>
      </c>
      <c r="AT309" t="str">
        <f t="shared" si="49"/>
        <v>Vina del MarGranollersGiraldo</v>
      </c>
      <c r="AU309">
        <f t="shared" si="50"/>
        <v>2</v>
      </c>
      <c r="AV309">
        <f t="shared" si="51"/>
        <v>2</v>
      </c>
      <c r="AW309">
        <f t="shared" si="52"/>
        <v>26</v>
      </c>
      <c r="AX309" t="b">
        <f t="shared" si="53"/>
        <v>1</v>
      </c>
      <c r="AY309" t="str">
        <f t="shared" si="54"/>
        <v>Giraldo</v>
      </c>
      <c r="AZ309" t="b">
        <f t="shared" si="55"/>
        <v>0</v>
      </c>
      <c r="BA309" t="str">
        <f t="shared" si="56"/>
        <v>Vina del Mar2nd Round</v>
      </c>
    </row>
    <row r="310" spans="1:53" x14ac:dyDescent="0.25">
      <c r="A310">
        <v>8</v>
      </c>
      <c r="B310" t="s">
        <v>824</v>
      </c>
      <c r="C310" t="s">
        <v>825</v>
      </c>
      <c r="D310" s="1">
        <v>41676</v>
      </c>
      <c r="E310" t="s">
        <v>663</v>
      </c>
      <c r="F310" s="1" t="s">
        <v>307</v>
      </c>
      <c r="G310" t="s">
        <v>503</v>
      </c>
      <c r="H310" t="s">
        <v>344</v>
      </c>
      <c r="I310">
        <v>3</v>
      </c>
      <c r="J310" t="s">
        <v>834</v>
      </c>
      <c r="K310" t="s">
        <v>829</v>
      </c>
      <c r="L310">
        <v>18</v>
      </c>
      <c r="M310">
        <v>133</v>
      </c>
      <c r="N310">
        <v>1930</v>
      </c>
      <c r="O310">
        <v>404</v>
      </c>
      <c r="P310">
        <v>4</v>
      </c>
      <c r="Q310">
        <v>6</v>
      </c>
      <c r="R310">
        <v>6</v>
      </c>
      <c r="S310">
        <v>3</v>
      </c>
      <c r="T310">
        <v>6</v>
      </c>
      <c r="U310">
        <v>4</v>
      </c>
      <c r="Z310">
        <v>2</v>
      </c>
      <c r="AA310">
        <v>1</v>
      </c>
      <c r="AB310" t="s">
        <v>312</v>
      </c>
      <c r="AC310">
        <v>1.2</v>
      </c>
      <c r="AD310">
        <v>4.33</v>
      </c>
      <c r="AE310">
        <v>1.22</v>
      </c>
      <c r="AF310">
        <v>4</v>
      </c>
      <c r="AG310">
        <v>1.2</v>
      </c>
      <c r="AH310">
        <v>4.33</v>
      </c>
      <c r="AI310">
        <v>1.21</v>
      </c>
      <c r="AJ310">
        <v>5.03</v>
      </c>
      <c r="AK310">
        <v>1.2</v>
      </c>
      <c r="AL310">
        <v>4.5</v>
      </c>
      <c r="AM310">
        <v>1.25</v>
      </c>
      <c r="AN310">
        <v>5.03</v>
      </c>
      <c r="AO310">
        <v>1.22</v>
      </c>
      <c r="AP310">
        <v>4.18</v>
      </c>
      <c r="AQ310" t="str">
        <f t="shared" si="57"/>
        <v>Almagro</v>
      </c>
      <c r="AR310" t="str">
        <f t="shared" si="58"/>
        <v>Alund</v>
      </c>
      <c r="AS310" t="str">
        <f t="shared" si="48"/>
        <v>Vina del MarAlmagroAlund</v>
      </c>
      <c r="AT310" t="str">
        <f t="shared" si="49"/>
        <v>Vina del MarAlundAlmagro</v>
      </c>
      <c r="AU310">
        <f t="shared" si="50"/>
        <v>1</v>
      </c>
      <c r="AV310">
        <f t="shared" si="51"/>
        <v>3</v>
      </c>
      <c r="AW310">
        <f t="shared" si="52"/>
        <v>29</v>
      </c>
      <c r="AX310" t="b">
        <f t="shared" si="53"/>
        <v>0</v>
      </c>
      <c r="AY310" t="str">
        <f t="shared" si="54"/>
        <v>Alund</v>
      </c>
      <c r="AZ310" t="b">
        <f t="shared" si="55"/>
        <v>1</v>
      </c>
      <c r="BA310" t="str">
        <f t="shared" si="56"/>
        <v>Vina del Mar2nd Round</v>
      </c>
    </row>
    <row r="311" spans="1:53" x14ac:dyDescent="0.25">
      <c r="A311">
        <v>8</v>
      </c>
      <c r="B311" t="s">
        <v>824</v>
      </c>
      <c r="C311" t="s">
        <v>825</v>
      </c>
      <c r="D311" s="1">
        <v>41676</v>
      </c>
      <c r="E311" t="s">
        <v>663</v>
      </c>
      <c r="F311" s="1" t="s">
        <v>307</v>
      </c>
      <c r="G311" t="s">
        <v>503</v>
      </c>
      <c r="H311" t="s">
        <v>344</v>
      </c>
      <c r="I311">
        <v>3</v>
      </c>
      <c r="J311" t="s">
        <v>830</v>
      </c>
      <c r="K311" t="s">
        <v>761</v>
      </c>
      <c r="L311">
        <v>226</v>
      </c>
      <c r="M311">
        <v>61</v>
      </c>
      <c r="N311">
        <v>213</v>
      </c>
      <c r="O311">
        <v>756</v>
      </c>
      <c r="P311">
        <v>1</v>
      </c>
      <c r="Q311">
        <v>6</v>
      </c>
      <c r="R311">
        <v>7</v>
      </c>
      <c r="S311">
        <v>6</v>
      </c>
      <c r="T311">
        <v>7</v>
      </c>
      <c r="U311">
        <v>6</v>
      </c>
      <c r="Z311">
        <v>2</v>
      </c>
      <c r="AA311">
        <v>1</v>
      </c>
      <c r="AB311" t="s">
        <v>312</v>
      </c>
      <c r="AC311">
        <v>3.4</v>
      </c>
      <c r="AD311">
        <v>1.3</v>
      </c>
      <c r="AE311">
        <v>3.2</v>
      </c>
      <c r="AF311">
        <v>1.33</v>
      </c>
      <c r="AG311">
        <v>3.25</v>
      </c>
      <c r="AH311">
        <v>1.33</v>
      </c>
      <c r="AI311">
        <v>3.65</v>
      </c>
      <c r="AJ311">
        <v>1.33</v>
      </c>
      <c r="AK311">
        <v>3.25</v>
      </c>
      <c r="AL311">
        <v>1.33</v>
      </c>
      <c r="AM311">
        <v>3.65</v>
      </c>
      <c r="AN311">
        <v>1.37</v>
      </c>
      <c r="AO311">
        <v>3.3</v>
      </c>
      <c r="AP311">
        <v>1.32</v>
      </c>
      <c r="AQ311" t="str">
        <f t="shared" si="57"/>
        <v>Daniel</v>
      </c>
      <c r="AR311" t="str">
        <f t="shared" si="58"/>
        <v>Delbonis</v>
      </c>
      <c r="AS311" t="str">
        <f t="shared" si="48"/>
        <v>Vina del MarDanielDelbonis</v>
      </c>
      <c r="AT311" t="str">
        <f t="shared" si="49"/>
        <v>Vina del MarDelbonisDaniel</v>
      </c>
      <c r="AU311">
        <f t="shared" si="50"/>
        <v>1</v>
      </c>
      <c r="AV311">
        <f t="shared" si="51"/>
        <v>-3</v>
      </c>
      <c r="AW311">
        <f t="shared" si="52"/>
        <v>33</v>
      </c>
      <c r="AX311" t="b">
        <f t="shared" si="53"/>
        <v>1</v>
      </c>
      <c r="AY311" t="str">
        <f t="shared" si="54"/>
        <v>Delbonis</v>
      </c>
      <c r="AZ311" t="b">
        <f t="shared" si="55"/>
        <v>1</v>
      </c>
      <c r="BA311" t="str">
        <f t="shared" si="56"/>
        <v>Vina del Mar2nd Round</v>
      </c>
    </row>
    <row r="312" spans="1:53" x14ac:dyDescent="0.25">
      <c r="A312">
        <v>8</v>
      </c>
      <c r="B312" t="s">
        <v>824</v>
      </c>
      <c r="C312" t="s">
        <v>825</v>
      </c>
      <c r="D312" s="1">
        <v>41676</v>
      </c>
      <c r="E312" t="s">
        <v>663</v>
      </c>
      <c r="F312" s="1" t="s">
        <v>307</v>
      </c>
      <c r="G312" t="s">
        <v>503</v>
      </c>
      <c r="H312" t="s">
        <v>344</v>
      </c>
      <c r="I312">
        <v>3</v>
      </c>
      <c r="J312" t="s">
        <v>727</v>
      </c>
      <c r="K312" t="s">
        <v>759</v>
      </c>
      <c r="L312">
        <v>85</v>
      </c>
      <c r="M312">
        <v>67</v>
      </c>
      <c r="N312">
        <v>627</v>
      </c>
      <c r="O312">
        <v>730</v>
      </c>
      <c r="P312">
        <v>6</v>
      </c>
      <c r="Q312">
        <v>2</v>
      </c>
      <c r="R312">
        <v>6</v>
      </c>
      <c r="S312">
        <v>4</v>
      </c>
      <c r="Z312">
        <v>2</v>
      </c>
      <c r="AA312">
        <v>0</v>
      </c>
      <c r="AB312" t="s">
        <v>312</v>
      </c>
      <c r="AC312">
        <v>1.83</v>
      </c>
      <c r="AD312">
        <v>1.83</v>
      </c>
      <c r="AE312">
        <v>1.8</v>
      </c>
      <c r="AF312">
        <v>2</v>
      </c>
      <c r="AG312">
        <v>1.73</v>
      </c>
      <c r="AH312">
        <v>2</v>
      </c>
      <c r="AI312">
        <v>1.72</v>
      </c>
      <c r="AJ312">
        <v>2.25</v>
      </c>
      <c r="AK312">
        <v>1.9</v>
      </c>
      <c r="AL312">
        <v>1.9</v>
      </c>
      <c r="AM312">
        <v>1.91</v>
      </c>
      <c r="AN312">
        <v>2.25</v>
      </c>
      <c r="AO312">
        <v>1.78</v>
      </c>
      <c r="AP312">
        <v>1.99</v>
      </c>
      <c r="AQ312" t="str">
        <f t="shared" si="57"/>
        <v>Gimeno-Traver</v>
      </c>
      <c r="AR312" t="str">
        <f t="shared" si="58"/>
        <v>Zeballos</v>
      </c>
      <c r="AS312" t="str">
        <f t="shared" si="48"/>
        <v>Vina del MarGimeno-TraverZeballos</v>
      </c>
      <c r="AT312" t="str">
        <f t="shared" si="49"/>
        <v>Vina del MarZeballosGimeno-Traver</v>
      </c>
      <c r="AU312">
        <f t="shared" si="50"/>
        <v>2</v>
      </c>
      <c r="AV312">
        <f t="shared" si="51"/>
        <v>6</v>
      </c>
      <c r="AW312">
        <f t="shared" si="52"/>
        <v>18</v>
      </c>
      <c r="AX312" t="b">
        <f t="shared" si="53"/>
        <v>0</v>
      </c>
      <c r="AY312" t="str">
        <f t="shared" si="54"/>
        <v>Gimeno-Traver</v>
      </c>
      <c r="AZ312" t="b">
        <f t="shared" si="55"/>
        <v>0</v>
      </c>
      <c r="BA312" t="str">
        <f t="shared" si="56"/>
        <v>Vina del Mar2nd Round</v>
      </c>
    </row>
    <row r="313" spans="1:53" x14ac:dyDescent="0.25">
      <c r="A313">
        <v>8</v>
      </c>
      <c r="B313" t="s">
        <v>824</v>
      </c>
      <c r="C313" t="s">
        <v>825</v>
      </c>
      <c r="D313" s="1">
        <v>41676</v>
      </c>
      <c r="E313" t="s">
        <v>663</v>
      </c>
      <c r="F313" s="1" t="s">
        <v>307</v>
      </c>
      <c r="G313" t="s">
        <v>503</v>
      </c>
      <c r="H313" t="s">
        <v>344</v>
      </c>
      <c r="I313">
        <v>3</v>
      </c>
      <c r="J313" t="s">
        <v>680</v>
      </c>
      <c r="K313" t="s">
        <v>707</v>
      </c>
      <c r="L313">
        <v>44</v>
      </c>
      <c r="M313">
        <v>65</v>
      </c>
      <c r="N313">
        <v>985</v>
      </c>
      <c r="O313">
        <v>731</v>
      </c>
      <c r="P313">
        <v>6</v>
      </c>
      <c r="Q313">
        <v>3</v>
      </c>
      <c r="R313">
        <v>7</v>
      </c>
      <c r="S313">
        <v>6</v>
      </c>
      <c r="Z313">
        <v>2</v>
      </c>
      <c r="AA313">
        <v>0</v>
      </c>
      <c r="AB313" t="s">
        <v>312</v>
      </c>
      <c r="AC313">
        <v>1.53</v>
      </c>
      <c r="AD313">
        <v>2.37</v>
      </c>
      <c r="AE313">
        <v>1.6</v>
      </c>
      <c r="AF313">
        <v>2.2999999999999998</v>
      </c>
      <c r="AG313">
        <v>1.53</v>
      </c>
      <c r="AH313">
        <v>2.38</v>
      </c>
      <c r="AI313">
        <v>1.66</v>
      </c>
      <c r="AJ313">
        <v>2.37</v>
      </c>
      <c r="AK313">
        <v>1.53</v>
      </c>
      <c r="AL313">
        <v>2.5</v>
      </c>
      <c r="AM313">
        <v>1.72</v>
      </c>
      <c r="AN313">
        <v>2.5</v>
      </c>
      <c r="AO313">
        <v>1.6</v>
      </c>
      <c r="AP313">
        <v>2.2799999999999998</v>
      </c>
      <c r="AQ313" t="str">
        <f t="shared" si="57"/>
        <v>Chardy</v>
      </c>
      <c r="AR313" t="str">
        <f t="shared" si="58"/>
        <v>Carreno-Busta</v>
      </c>
      <c r="AS313" t="str">
        <f t="shared" si="48"/>
        <v>Vina del MarChardyCarreno-Busta</v>
      </c>
      <c r="AT313" t="str">
        <f t="shared" si="49"/>
        <v>Vina del MarCarreno-BustaChardy</v>
      </c>
      <c r="AU313">
        <f t="shared" si="50"/>
        <v>2</v>
      </c>
      <c r="AV313">
        <f t="shared" si="51"/>
        <v>4</v>
      </c>
      <c r="AW313">
        <f t="shared" si="52"/>
        <v>22</v>
      </c>
      <c r="AX313" t="b">
        <f t="shared" si="53"/>
        <v>1</v>
      </c>
      <c r="AY313" t="str">
        <f t="shared" si="54"/>
        <v>Chardy</v>
      </c>
      <c r="AZ313" t="b">
        <f t="shared" si="55"/>
        <v>0</v>
      </c>
      <c r="BA313" t="str">
        <f t="shared" si="56"/>
        <v>Vina del Mar2nd Round</v>
      </c>
    </row>
    <row r="314" spans="1:53" x14ac:dyDescent="0.25">
      <c r="A314">
        <v>8</v>
      </c>
      <c r="B314" t="s">
        <v>824</v>
      </c>
      <c r="C314" t="s">
        <v>825</v>
      </c>
      <c r="D314" s="1">
        <v>41676</v>
      </c>
      <c r="E314" t="s">
        <v>663</v>
      </c>
      <c r="F314" s="1" t="s">
        <v>307</v>
      </c>
      <c r="G314" t="s">
        <v>503</v>
      </c>
      <c r="H314" t="s">
        <v>344</v>
      </c>
      <c r="I314">
        <v>3</v>
      </c>
      <c r="J314" t="s">
        <v>720</v>
      </c>
      <c r="K314" t="s">
        <v>702</v>
      </c>
      <c r="L314">
        <v>15</v>
      </c>
      <c r="M314">
        <v>109</v>
      </c>
      <c r="N314">
        <v>2100</v>
      </c>
      <c r="O314">
        <v>528</v>
      </c>
      <c r="P314">
        <v>6</v>
      </c>
      <c r="Q314">
        <v>4</v>
      </c>
      <c r="R314">
        <v>7</v>
      </c>
      <c r="S314">
        <v>6</v>
      </c>
      <c r="Z314">
        <v>2</v>
      </c>
      <c r="AA314">
        <v>0</v>
      </c>
      <c r="AB314" t="s">
        <v>312</v>
      </c>
      <c r="AC314">
        <v>1.18</v>
      </c>
      <c r="AD314">
        <v>4.5</v>
      </c>
      <c r="AE314">
        <v>1.2</v>
      </c>
      <c r="AF314">
        <v>4.3</v>
      </c>
      <c r="AG314">
        <v>1.2</v>
      </c>
      <c r="AH314">
        <v>4.33</v>
      </c>
      <c r="AI314">
        <v>1.22</v>
      </c>
      <c r="AJ314">
        <v>4.8499999999999996</v>
      </c>
      <c r="AK314">
        <v>1.2</v>
      </c>
      <c r="AL314">
        <v>4.5</v>
      </c>
      <c r="AM314">
        <v>1.22</v>
      </c>
      <c r="AN314">
        <v>5.8</v>
      </c>
      <c r="AO314">
        <v>1.19</v>
      </c>
      <c r="AP314">
        <v>4.5</v>
      </c>
      <c r="AQ314" t="str">
        <f t="shared" si="57"/>
        <v>Fognini</v>
      </c>
      <c r="AR314" t="str">
        <f t="shared" si="58"/>
        <v>Bedene</v>
      </c>
      <c r="AS314" t="str">
        <f t="shared" si="48"/>
        <v>Vina del MarFogniniBedene</v>
      </c>
      <c r="AT314" t="str">
        <f t="shared" si="49"/>
        <v>Vina del MarBedeneFognini</v>
      </c>
      <c r="AU314">
        <f t="shared" si="50"/>
        <v>2</v>
      </c>
      <c r="AV314">
        <f t="shared" si="51"/>
        <v>3</v>
      </c>
      <c r="AW314">
        <f t="shared" si="52"/>
        <v>23</v>
      </c>
      <c r="AX314" t="b">
        <f t="shared" si="53"/>
        <v>1</v>
      </c>
      <c r="AY314" t="str">
        <f t="shared" si="54"/>
        <v>Fognini</v>
      </c>
      <c r="AZ314" t="b">
        <f t="shared" si="55"/>
        <v>0</v>
      </c>
      <c r="BA314" t="str">
        <f t="shared" si="56"/>
        <v>Vina del Mar2nd Round</v>
      </c>
    </row>
    <row r="315" spans="1:53" x14ac:dyDescent="0.25">
      <c r="A315">
        <v>8</v>
      </c>
      <c r="B315" t="s">
        <v>824</v>
      </c>
      <c r="C315" t="s">
        <v>825</v>
      </c>
      <c r="D315" s="1">
        <v>41677</v>
      </c>
      <c r="E315" t="s">
        <v>663</v>
      </c>
      <c r="F315" s="1" t="s">
        <v>307</v>
      </c>
      <c r="G315" t="s">
        <v>503</v>
      </c>
      <c r="H315" t="s">
        <v>345</v>
      </c>
      <c r="I315">
        <v>3</v>
      </c>
      <c r="J315" t="s">
        <v>725</v>
      </c>
      <c r="K315" t="s">
        <v>716</v>
      </c>
      <c r="L315">
        <v>71</v>
      </c>
      <c r="M315">
        <v>56</v>
      </c>
      <c r="N315">
        <v>703</v>
      </c>
      <c r="O315">
        <v>836</v>
      </c>
      <c r="P315">
        <v>3</v>
      </c>
      <c r="Q315">
        <v>6</v>
      </c>
      <c r="R315">
        <v>6</v>
      </c>
      <c r="S315">
        <v>4</v>
      </c>
      <c r="T315">
        <v>6</v>
      </c>
      <c r="U315">
        <v>2</v>
      </c>
      <c r="Z315">
        <v>2</v>
      </c>
      <c r="AA315">
        <v>1</v>
      </c>
      <c r="AB315" t="s">
        <v>312</v>
      </c>
      <c r="AC315">
        <v>1.61</v>
      </c>
      <c r="AD315">
        <v>2.2000000000000002</v>
      </c>
      <c r="AE315">
        <v>1.7</v>
      </c>
      <c r="AF315">
        <v>2.1</v>
      </c>
      <c r="AG315">
        <v>1.67</v>
      </c>
      <c r="AH315">
        <v>2.1</v>
      </c>
      <c r="AI315">
        <v>1.79</v>
      </c>
      <c r="AJ315">
        <v>2.17</v>
      </c>
      <c r="AK315">
        <v>1.73</v>
      </c>
      <c r="AL315">
        <v>2.1</v>
      </c>
      <c r="AM315">
        <v>1.8</v>
      </c>
      <c r="AN315">
        <v>2.2599999999999998</v>
      </c>
      <c r="AO315">
        <v>1.71</v>
      </c>
      <c r="AP315">
        <v>2.1</v>
      </c>
      <c r="AQ315" t="str">
        <f t="shared" si="57"/>
        <v>Giraldo</v>
      </c>
      <c r="AR315" t="str">
        <f t="shared" si="58"/>
        <v>Garcia-Lopez</v>
      </c>
      <c r="AS315" t="str">
        <f t="shared" si="48"/>
        <v>Vina del MarGiraldoGarcia-Lopez</v>
      </c>
      <c r="AT315" t="str">
        <f t="shared" si="49"/>
        <v>Vina del MarGarcia-LopezGiraldo</v>
      </c>
      <c r="AU315">
        <f t="shared" si="50"/>
        <v>1</v>
      </c>
      <c r="AV315">
        <f t="shared" si="51"/>
        <v>3</v>
      </c>
      <c r="AW315">
        <f t="shared" si="52"/>
        <v>27</v>
      </c>
      <c r="AX315" t="b">
        <f t="shared" si="53"/>
        <v>0</v>
      </c>
      <c r="AY315" t="str">
        <f t="shared" si="54"/>
        <v>Garcia-Lopez</v>
      </c>
      <c r="AZ315" t="b">
        <f t="shared" si="55"/>
        <v>1</v>
      </c>
      <c r="BA315" t="str">
        <f t="shared" si="56"/>
        <v>Vina del MarQuarterfinals</v>
      </c>
    </row>
    <row r="316" spans="1:53" x14ac:dyDescent="0.25">
      <c r="A316">
        <v>8</v>
      </c>
      <c r="B316" t="s">
        <v>824</v>
      </c>
      <c r="C316" t="s">
        <v>825</v>
      </c>
      <c r="D316" s="1">
        <v>41677</v>
      </c>
      <c r="E316" t="s">
        <v>663</v>
      </c>
      <c r="F316" s="1" t="s">
        <v>307</v>
      </c>
      <c r="G316" t="s">
        <v>503</v>
      </c>
      <c r="H316" t="s">
        <v>345</v>
      </c>
      <c r="I316">
        <v>3</v>
      </c>
      <c r="J316" t="s">
        <v>792</v>
      </c>
      <c r="K316" t="s">
        <v>727</v>
      </c>
      <c r="L316">
        <v>91</v>
      </c>
      <c r="M316">
        <v>85</v>
      </c>
      <c r="N316">
        <v>614</v>
      </c>
      <c r="O316">
        <v>627</v>
      </c>
      <c r="P316">
        <v>3</v>
      </c>
      <c r="Q316">
        <v>6</v>
      </c>
      <c r="R316">
        <v>7</v>
      </c>
      <c r="S316">
        <v>5</v>
      </c>
      <c r="T316">
        <v>6</v>
      </c>
      <c r="U316">
        <v>3</v>
      </c>
      <c r="Z316">
        <v>2</v>
      </c>
      <c r="AA316">
        <v>1</v>
      </c>
      <c r="AB316" t="s">
        <v>312</v>
      </c>
      <c r="AC316">
        <v>1.72</v>
      </c>
      <c r="AD316">
        <v>2</v>
      </c>
      <c r="AE316">
        <v>1.7</v>
      </c>
      <c r="AF316">
        <v>2.1</v>
      </c>
      <c r="AG316">
        <v>1.8</v>
      </c>
      <c r="AH316">
        <v>1.91</v>
      </c>
      <c r="AI316">
        <v>1.95</v>
      </c>
      <c r="AJ316">
        <v>1.97</v>
      </c>
      <c r="AK316">
        <v>1.73</v>
      </c>
      <c r="AL316">
        <v>2.1</v>
      </c>
      <c r="AM316">
        <v>1.98</v>
      </c>
      <c r="AN316">
        <v>2.1</v>
      </c>
      <c r="AO316">
        <v>1.77</v>
      </c>
      <c r="AP316">
        <v>2.0099999999999998</v>
      </c>
      <c r="AQ316" t="str">
        <f t="shared" si="57"/>
        <v>Mayer</v>
      </c>
      <c r="AR316" t="str">
        <f t="shared" si="58"/>
        <v>Gimeno-Traver</v>
      </c>
      <c r="AS316" t="str">
        <f t="shared" si="48"/>
        <v>Vina del MarMayerGimeno-Traver</v>
      </c>
      <c r="AT316" t="str">
        <f t="shared" si="49"/>
        <v>Vina del MarGimeno-TraverMayer</v>
      </c>
      <c r="AU316">
        <f t="shared" si="50"/>
        <v>1</v>
      </c>
      <c r="AV316">
        <f t="shared" si="51"/>
        <v>2</v>
      </c>
      <c r="AW316">
        <f t="shared" si="52"/>
        <v>30</v>
      </c>
      <c r="AX316" t="b">
        <f t="shared" si="53"/>
        <v>0</v>
      </c>
      <c r="AY316" t="str">
        <f t="shared" si="54"/>
        <v>Gimeno-Traver</v>
      </c>
      <c r="AZ316" t="b">
        <f t="shared" si="55"/>
        <v>1</v>
      </c>
      <c r="BA316" t="str">
        <f t="shared" si="56"/>
        <v>Vina del MarQuarterfinals</v>
      </c>
    </row>
    <row r="317" spans="1:53" x14ac:dyDescent="0.25">
      <c r="A317">
        <v>8</v>
      </c>
      <c r="B317" t="s">
        <v>824</v>
      </c>
      <c r="C317" t="s">
        <v>825</v>
      </c>
      <c r="D317" s="1">
        <v>41677</v>
      </c>
      <c r="E317" t="s">
        <v>663</v>
      </c>
      <c r="F317" s="1" t="s">
        <v>307</v>
      </c>
      <c r="G317" t="s">
        <v>503</v>
      </c>
      <c r="H317" t="s">
        <v>345</v>
      </c>
      <c r="I317">
        <v>3</v>
      </c>
      <c r="J317" t="s">
        <v>720</v>
      </c>
      <c r="K317" t="s">
        <v>680</v>
      </c>
      <c r="L317">
        <v>15</v>
      </c>
      <c r="M317">
        <v>44</v>
      </c>
      <c r="N317">
        <v>2100</v>
      </c>
      <c r="O317">
        <v>985</v>
      </c>
      <c r="P317">
        <v>6</v>
      </c>
      <c r="Q317">
        <v>4</v>
      </c>
      <c r="R317">
        <v>3</v>
      </c>
      <c r="S317">
        <v>6</v>
      </c>
      <c r="T317">
        <v>6</v>
      </c>
      <c r="U317">
        <v>2</v>
      </c>
      <c r="Z317">
        <v>2</v>
      </c>
      <c r="AA317">
        <v>1</v>
      </c>
      <c r="AB317" t="s">
        <v>312</v>
      </c>
      <c r="AC317">
        <v>1.36</v>
      </c>
      <c r="AD317">
        <v>3</v>
      </c>
      <c r="AE317">
        <v>1.35</v>
      </c>
      <c r="AF317">
        <v>3.1</v>
      </c>
      <c r="AG317">
        <v>1.4</v>
      </c>
      <c r="AH317">
        <v>2.75</v>
      </c>
      <c r="AI317">
        <v>1.43</v>
      </c>
      <c r="AJ317">
        <v>3.1</v>
      </c>
      <c r="AK317">
        <v>1.36</v>
      </c>
      <c r="AL317">
        <v>3</v>
      </c>
      <c r="AM317">
        <v>1.44</v>
      </c>
      <c r="AN317">
        <v>3.3</v>
      </c>
      <c r="AO317">
        <v>1.39</v>
      </c>
      <c r="AP317">
        <v>2.94</v>
      </c>
      <c r="AQ317" t="str">
        <f t="shared" si="57"/>
        <v>Fognini</v>
      </c>
      <c r="AR317" t="str">
        <f t="shared" si="58"/>
        <v>Chardy</v>
      </c>
      <c r="AS317" t="str">
        <f t="shared" si="48"/>
        <v>Vina del MarFogniniChardy</v>
      </c>
      <c r="AT317" t="str">
        <f t="shared" si="49"/>
        <v>Vina del MarChardyFognini</v>
      </c>
      <c r="AU317">
        <f t="shared" si="50"/>
        <v>1</v>
      </c>
      <c r="AV317">
        <f t="shared" si="51"/>
        <v>3</v>
      </c>
      <c r="AW317">
        <f t="shared" si="52"/>
        <v>27</v>
      </c>
      <c r="AX317" t="b">
        <f t="shared" si="53"/>
        <v>0</v>
      </c>
      <c r="AY317" t="str">
        <f t="shared" si="54"/>
        <v>Fognini</v>
      </c>
      <c r="AZ317" t="b">
        <f t="shared" si="55"/>
        <v>1</v>
      </c>
      <c r="BA317" t="str">
        <f t="shared" si="56"/>
        <v>Vina del MarQuarterfinals</v>
      </c>
    </row>
    <row r="318" spans="1:53" x14ac:dyDescent="0.25">
      <c r="A318">
        <v>8</v>
      </c>
      <c r="B318" t="s">
        <v>824</v>
      </c>
      <c r="C318" t="s">
        <v>825</v>
      </c>
      <c r="D318" s="1">
        <v>41677</v>
      </c>
      <c r="E318" t="s">
        <v>663</v>
      </c>
      <c r="F318" s="1" t="s">
        <v>307</v>
      </c>
      <c r="G318" t="s">
        <v>503</v>
      </c>
      <c r="H318" t="s">
        <v>345</v>
      </c>
      <c r="I318">
        <v>3</v>
      </c>
      <c r="J318" t="s">
        <v>834</v>
      </c>
      <c r="K318" t="s">
        <v>830</v>
      </c>
      <c r="L318">
        <v>18</v>
      </c>
      <c r="M318">
        <v>226</v>
      </c>
      <c r="N318">
        <v>1930</v>
      </c>
      <c r="O318">
        <v>213</v>
      </c>
      <c r="P318">
        <v>6</v>
      </c>
      <c r="Q318">
        <v>2</v>
      </c>
      <c r="R318">
        <v>7</v>
      </c>
      <c r="S318">
        <v>5</v>
      </c>
      <c r="Z318">
        <v>2</v>
      </c>
      <c r="AA318">
        <v>0</v>
      </c>
      <c r="AB318" t="s">
        <v>312</v>
      </c>
      <c r="AC318">
        <v>1.1000000000000001</v>
      </c>
      <c r="AD318">
        <v>7</v>
      </c>
      <c r="AE318">
        <v>1.1000000000000001</v>
      </c>
      <c r="AF318">
        <v>6.5</v>
      </c>
      <c r="AG318">
        <v>1.1100000000000001</v>
      </c>
      <c r="AH318">
        <v>6</v>
      </c>
      <c r="AI318">
        <v>1.1100000000000001</v>
      </c>
      <c r="AJ318">
        <v>8.36</v>
      </c>
      <c r="AK318">
        <v>1.1100000000000001</v>
      </c>
      <c r="AL318">
        <v>6.5</v>
      </c>
      <c r="AM318">
        <v>1.1299999999999999</v>
      </c>
      <c r="AN318">
        <v>8.36</v>
      </c>
      <c r="AO318">
        <v>1.1000000000000001</v>
      </c>
      <c r="AP318">
        <v>6.66</v>
      </c>
      <c r="AQ318" t="str">
        <f t="shared" si="57"/>
        <v>Almagro</v>
      </c>
      <c r="AR318" t="str">
        <f t="shared" si="58"/>
        <v>Daniel</v>
      </c>
      <c r="AS318" t="str">
        <f t="shared" si="48"/>
        <v>Vina del MarAlmagroDaniel</v>
      </c>
      <c r="AT318" t="str">
        <f t="shared" si="49"/>
        <v>Vina del MarDanielAlmagro</v>
      </c>
      <c r="AU318">
        <f t="shared" si="50"/>
        <v>2</v>
      </c>
      <c r="AV318">
        <f t="shared" si="51"/>
        <v>6</v>
      </c>
      <c r="AW318">
        <f t="shared" si="52"/>
        <v>20</v>
      </c>
      <c r="AX318" t="b">
        <f t="shared" si="53"/>
        <v>0</v>
      </c>
      <c r="AY318" t="str">
        <f t="shared" si="54"/>
        <v>Almagro</v>
      </c>
      <c r="AZ318" t="b">
        <f t="shared" si="55"/>
        <v>0</v>
      </c>
      <c r="BA318" t="str">
        <f t="shared" si="56"/>
        <v>Vina del MarQuarterfinals</v>
      </c>
    </row>
    <row r="319" spans="1:53" x14ac:dyDescent="0.25">
      <c r="A319">
        <v>8</v>
      </c>
      <c r="B319" t="s">
        <v>824</v>
      </c>
      <c r="C319" t="s">
        <v>825</v>
      </c>
      <c r="D319" s="1">
        <v>41678</v>
      </c>
      <c r="E319" t="s">
        <v>663</v>
      </c>
      <c r="F319" s="1" t="s">
        <v>307</v>
      </c>
      <c r="G319" t="s">
        <v>503</v>
      </c>
      <c r="H319" t="s">
        <v>346</v>
      </c>
      <c r="I319">
        <v>3</v>
      </c>
      <c r="J319" t="s">
        <v>792</v>
      </c>
      <c r="K319" t="s">
        <v>725</v>
      </c>
      <c r="L319">
        <v>91</v>
      </c>
      <c r="M319">
        <v>71</v>
      </c>
      <c r="N319">
        <v>614</v>
      </c>
      <c r="O319">
        <v>703</v>
      </c>
      <c r="P319">
        <v>7</v>
      </c>
      <c r="Q319">
        <v>6</v>
      </c>
      <c r="R319">
        <v>6</v>
      </c>
      <c r="S319">
        <v>3</v>
      </c>
      <c r="Z319">
        <v>2</v>
      </c>
      <c r="AA319">
        <v>0</v>
      </c>
      <c r="AB319" t="s">
        <v>312</v>
      </c>
      <c r="AC319">
        <v>1.72</v>
      </c>
      <c r="AD319">
        <v>2.1</v>
      </c>
      <c r="AE319">
        <v>1.75</v>
      </c>
      <c r="AF319">
        <v>2.0499999999999998</v>
      </c>
      <c r="AG319">
        <v>1.8</v>
      </c>
      <c r="AH319">
        <v>2</v>
      </c>
      <c r="AI319">
        <v>1.67</v>
      </c>
      <c r="AJ319">
        <v>2.38</v>
      </c>
      <c r="AK319">
        <v>1.8</v>
      </c>
      <c r="AL319">
        <v>2</v>
      </c>
      <c r="AM319">
        <v>1.82</v>
      </c>
      <c r="AN319">
        <v>2.38</v>
      </c>
      <c r="AO319">
        <v>1.74</v>
      </c>
      <c r="AP319">
        <v>2.06</v>
      </c>
      <c r="AQ319" t="str">
        <f t="shared" si="57"/>
        <v>Mayer</v>
      </c>
      <c r="AR319" t="str">
        <f t="shared" si="58"/>
        <v>Giraldo</v>
      </c>
      <c r="AS319" t="str">
        <f t="shared" si="48"/>
        <v>Vina del MarMayerGiraldo</v>
      </c>
      <c r="AT319" t="str">
        <f t="shared" si="49"/>
        <v>Vina del MarGiraldoMayer</v>
      </c>
      <c r="AU319">
        <f t="shared" si="50"/>
        <v>2</v>
      </c>
      <c r="AV319">
        <f t="shared" si="51"/>
        <v>4</v>
      </c>
      <c r="AW319">
        <f t="shared" si="52"/>
        <v>22</v>
      </c>
      <c r="AX319" t="b">
        <f t="shared" si="53"/>
        <v>1</v>
      </c>
      <c r="AY319" t="str">
        <f t="shared" si="54"/>
        <v>Mayer</v>
      </c>
      <c r="AZ319" t="b">
        <f t="shared" si="55"/>
        <v>0</v>
      </c>
      <c r="BA319" t="str">
        <f t="shared" si="56"/>
        <v>Vina del MarSemifinals</v>
      </c>
    </row>
    <row r="320" spans="1:53" x14ac:dyDescent="0.25">
      <c r="A320">
        <v>8</v>
      </c>
      <c r="B320" t="s">
        <v>824</v>
      </c>
      <c r="C320" t="s">
        <v>825</v>
      </c>
      <c r="D320" s="1">
        <v>41678</v>
      </c>
      <c r="E320" t="s">
        <v>663</v>
      </c>
      <c r="F320" s="1" t="s">
        <v>307</v>
      </c>
      <c r="G320" t="s">
        <v>503</v>
      </c>
      <c r="H320" t="s">
        <v>346</v>
      </c>
      <c r="I320">
        <v>3</v>
      </c>
      <c r="J320" t="s">
        <v>720</v>
      </c>
      <c r="K320" t="s">
        <v>834</v>
      </c>
      <c r="L320">
        <v>15</v>
      </c>
      <c r="M320">
        <v>18</v>
      </c>
      <c r="N320">
        <v>2100</v>
      </c>
      <c r="O320">
        <v>1930</v>
      </c>
      <c r="P320">
        <v>6</v>
      </c>
      <c r="Q320">
        <v>4</v>
      </c>
      <c r="R320">
        <v>1</v>
      </c>
      <c r="S320">
        <v>6</v>
      </c>
      <c r="T320">
        <v>7</v>
      </c>
      <c r="U320">
        <v>6</v>
      </c>
      <c r="Z320">
        <v>2</v>
      </c>
      <c r="AA320">
        <v>1</v>
      </c>
      <c r="AB320" t="s">
        <v>312</v>
      </c>
      <c r="AC320">
        <v>1.72</v>
      </c>
      <c r="AD320">
        <v>2.1</v>
      </c>
      <c r="AE320">
        <v>1.75</v>
      </c>
      <c r="AF320">
        <v>2.0499999999999998</v>
      </c>
      <c r="AG320">
        <v>1.8</v>
      </c>
      <c r="AH320">
        <v>2</v>
      </c>
      <c r="AI320">
        <v>1.8</v>
      </c>
      <c r="AJ320">
        <v>2.15</v>
      </c>
      <c r="AK320">
        <v>1.73</v>
      </c>
      <c r="AL320">
        <v>2.1</v>
      </c>
      <c r="AM320">
        <v>1.83</v>
      </c>
      <c r="AN320">
        <v>2.25</v>
      </c>
      <c r="AO320">
        <v>1.76</v>
      </c>
      <c r="AP320">
        <v>2.0299999999999998</v>
      </c>
      <c r="AQ320" t="str">
        <f t="shared" si="57"/>
        <v>Fognini</v>
      </c>
      <c r="AR320" t="str">
        <f t="shared" si="58"/>
        <v>Almagro</v>
      </c>
      <c r="AS320" t="str">
        <f t="shared" si="48"/>
        <v>Vina del MarFogniniAlmagro</v>
      </c>
      <c r="AT320" t="str">
        <f t="shared" si="49"/>
        <v>Vina del MarAlmagroFognini</v>
      </c>
      <c r="AU320">
        <f t="shared" si="50"/>
        <v>1</v>
      </c>
      <c r="AV320">
        <f t="shared" si="51"/>
        <v>-2</v>
      </c>
      <c r="AW320">
        <f t="shared" si="52"/>
        <v>30</v>
      </c>
      <c r="AX320" t="b">
        <f t="shared" si="53"/>
        <v>1</v>
      </c>
      <c r="AY320" t="str">
        <f t="shared" si="54"/>
        <v>Fognini</v>
      </c>
      <c r="AZ320" t="b">
        <f t="shared" si="55"/>
        <v>1</v>
      </c>
      <c r="BA320" t="str">
        <f t="shared" si="56"/>
        <v>Vina del MarSemifinals</v>
      </c>
    </row>
    <row r="321" spans="1:53" x14ac:dyDescent="0.25">
      <c r="A321">
        <v>8</v>
      </c>
      <c r="B321" t="s">
        <v>824</v>
      </c>
      <c r="C321" t="s">
        <v>825</v>
      </c>
      <c r="D321" s="1">
        <v>41679</v>
      </c>
      <c r="E321" t="s">
        <v>663</v>
      </c>
      <c r="F321" s="1" t="s">
        <v>307</v>
      </c>
      <c r="G321" t="s">
        <v>503</v>
      </c>
      <c r="H321" t="s">
        <v>348</v>
      </c>
      <c r="I321">
        <v>3</v>
      </c>
      <c r="J321" t="s">
        <v>720</v>
      </c>
      <c r="K321" t="s">
        <v>792</v>
      </c>
      <c r="L321">
        <v>15</v>
      </c>
      <c r="M321">
        <v>91</v>
      </c>
      <c r="N321">
        <v>2100</v>
      </c>
      <c r="O321">
        <v>614</v>
      </c>
      <c r="P321">
        <v>6</v>
      </c>
      <c r="Q321">
        <v>2</v>
      </c>
      <c r="R321">
        <v>6</v>
      </c>
      <c r="S321">
        <v>4</v>
      </c>
      <c r="Z321">
        <v>2</v>
      </c>
      <c r="AA321">
        <v>0</v>
      </c>
      <c r="AB321" t="s">
        <v>312</v>
      </c>
      <c r="AC321">
        <v>1.22</v>
      </c>
      <c r="AD321">
        <v>4.33</v>
      </c>
      <c r="AE321">
        <v>1.25</v>
      </c>
      <c r="AF321">
        <v>3.75</v>
      </c>
      <c r="AG321">
        <v>1.29</v>
      </c>
      <c r="AH321">
        <v>3.75</v>
      </c>
      <c r="AI321">
        <v>1.3</v>
      </c>
      <c r="AJ321">
        <v>4.03</v>
      </c>
      <c r="AK321">
        <v>1.25</v>
      </c>
      <c r="AL321">
        <v>3.75</v>
      </c>
      <c r="AM321">
        <v>1.3</v>
      </c>
      <c r="AN321">
        <v>4.33</v>
      </c>
      <c r="AO321">
        <v>1.26</v>
      </c>
      <c r="AP321">
        <v>3.8</v>
      </c>
      <c r="AQ321" t="str">
        <f t="shared" si="57"/>
        <v>Fognini</v>
      </c>
      <c r="AR321" t="str">
        <f t="shared" si="58"/>
        <v>Mayer</v>
      </c>
      <c r="AS321" t="str">
        <f t="shared" si="48"/>
        <v>Vina del MarFogniniMayer</v>
      </c>
      <c r="AT321" t="str">
        <f t="shared" si="49"/>
        <v>Vina del MarMayerFognini</v>
      </c>
      <c r="AU321">
        <f t="shared" si="50"/>
        <v>2</v>
      </c>
      <c r="AV321">
        <f t="shared" si="51"/>
        <v>6</v>
      </c>
      <c r="AW321">
        <f t="shared" si="52"/>
        <v>18</v>
      </c>
      <c r="AX321" t="b">
        <f t="shared" si="53"/>
        <v>0</v>
      </c>
      <c r="AY321" t="str">
        <f t="shared" si="54"/>
        <v>Fognini</v>
      </c>
      <c r="AZ321" t="b">
        <f t="shared" si="55"/>
        <v>0</v>
      </c>
      <c r="BA321" t="str">
        <f t="shared" si="56"/>
        <v>Vina del MarThe Final</v>
      </c>
    </row>
    <row r="322" spans="1:53" x14ac:dyDescent="0.25">
      <c r="A322">
        <v>9</v>
      </c>
      <c r="B322" t="s">
        <v>835</v>
      </c>
      <c r="C322" t="s">
        <v>836</v>
      </c>
      <c r="D322" s="1">
        <v>41673</v>
      </c>
      <c r="E322" t="s">
        <v>663</v>
      </c>
      <c r="F322" s="1" t="s">
        <v>482</v>
      </c>
      <c r="G322" t="s">
        <v>308</v>
      </c>
      <c r="H322" t="s">
        <v>309</v>
      </c>
      <c r="I322">
        <v>3</v>
      </c>
      <c r="J322" t="s">
        <v>668</v>
      </c>
      <c r="K322" t="s">
        <v>837</v>
      </c>
      <c r="L322">
        <v>37</v>
      </c>
      <c r="M322">
        <v>370</v>
      </c>
      <c r="N322">
        <v>1085</v>
      </c>
      <c r="O322">
        <v>110</v>
      </c>
      <c r="P322">
        <v>6</v>
      </c>
      <c r="Q322">
        <v>4</v>
      </c>
      <c r="R322">
        <v>6</v>
      </c>
      <c r="S322">
        <v>4</v>
      </c>
      <c r="Z322">
        <v>2</v>
      </c>
      <c r="AA322">
        <v>0</v>
      </c>
      <c r="AB322" t="s">
        <v>312</v>
      </c>
      <c r="AC322">
        <v>1.03</v>
      </c>
      <c r="AD322">
        <v>15</v>
      </c>
      <c r="AE322">
        <v>1.05</v>
      </c>
      <c r="AF322">
        <v>9</v>
      </c>
      <c r="AG322">
        <v>1.04</v>
      </c>
      <c r="AH322">
        <v>9</v>
      </c>
      <c r="AI322">
        <v>1.03</v>
      </c>
      <c r="AJ322">
        <v>15.56</v>
      </c>
      <c r="AK322">
        <v>1.05</v>
      </c>
      <c r="AL322">
        <v>9</v>
      </c>
      <c r="AM322">
        <v>1.05</v>
      </c>
      <c r="AN322">
        <v>16.25</v>
      </c>
      <c r="AO322">
        <v>1.03</v>
      </c>
      <c r="AP322">
        <v>11.67</v>
      </c>
      <c r="AQ322" t="str">
        <f t="shared" si="57"/>
        <v>Cilic</v>
      </c>
      <c r="AR322" t="str">
        <f t="shared" si="58"/>
        <v>Delic</v>
      </c>
      <c r="AS322" t="str">
        <f t="shared" si="48"/>
        <v>ZagrebCilicDelic</v>
      </c>
      <c r="AT322" t="str">
        <f t="shared" si="49"/>
        <v>ZagrebDelicCilic</v>
      </c>
      <c r="AU322">
        <f t="shared" si="50"/>
        <v>2</v>
      </c>
      <c r="AV322">
        <f t="shared" si="51"/>
        <v>4</v>
      </c>
      <c r="AW322">
        <f t="shared" si="52"/>
        <v>20</v>
      </c>
      <c r="AX322" t="b">
        <f t="shared" si="53"/>
        <v>0</v>
      </c>
      <c r="AY322" t="str">
        <f t="shared" si="54"/>
        <v>Cilic</v>
      </c>
      <c r="AZ322" t="b">
        <f t="shared" si="55"/>
        <v>0</v>
      </c>
      <c r="BA322" t="str">
        <f t="shared" si="56"/>
        <v>Zagreb1st Round</v>
      </c>
    </row>
    <row r="323" spans="1:53" x14ac:dyDescent="0.25">
      <c r="A323">
        <v>9</v>
      </c>
      <c r="B323" t="s">
        <v>835</v>
      </c>
      <c r="C323" t="s">
        <v>836</v>
      </c>
      <c r="D323" s="1">
        <v>41673</v>
      </c>
      <c r="E323" t="s">
        <v>663</v>
      </c>
      <c r="F323" s="1" t="s">
        <v>482</v>
      </c>
      <c r="G323" t="s">
        <v>308</v>
      </c>
      <c r="H323" t="s">
        <v>309</v>
      </c>
      <c r="I323">
        <v>3</v>
      </c>
      <c r="J323" t="s">
        <v>712</v>
      </c>
      <c r="K323" t="s">
        <v>790</v>
      </c>
      <c r="L323">
        <v>93</v>
      </c>
      <c r="M323">
        <v>92</v>
      </c>
      <c r="N323">
        <v>602</v>
      </c>
      <c r="O323">
        <v>609</v>
      </c>
      <c r="P323">
        <v>6</v>
      </c>
      <c r="Q323">
        <v>7</v>
      </c>
      <c r="R323">
        <v>6</v>
      </c>
      <c r="S323">
        <v>3</v>
      </c>
      <c r="T323">
        <v>7</v>
      </c>
      <c r="U323">
        <v>6</v>
      </c>
      <c r="Z323">
        <v>2</v>
      </c>
      <c r="AA323">
        <v>1</v>
      </c>
      <c r="AB323" t="s">
        <v>312</v>
      </c>
      <c r="AC323">
        <v>1.5</v>
      </c>
      <c r="AD323">
        <v>2.5</v>
      </c>
      <c r="AE323">
        <v>1.48</v>
      </c>
      <c r="AF323">
        <v>2.6</v>
      </c>
      <c r="AG323">
        <v>1.5</v>
      </c>
      <c r="AH323">
        <v>2.5</v>
      </c>
      <c r="AI323">
        <v>1.54</v>
      </c>
      <c r="AJ323">
        <v>2.62</v>
      </c>
      <c r="AK323">
        <v>1.5</v>
      </c>
      <c r="AL323">
        <v>2.63</v>
      </c>
      <c r="AM323">
        <v>1.59</v>
      </c>
      <c r="AN323">
        <v>2.65</v>
      </c>
      <c r="AO323">
        <v>1.5</v>
      </c>
      <c r="AP323">
        <v>2.5099999999999998</v>
      </c>
      <c r="AQ323" t="str">
        <f t="shared" si="57"/>
        <v>Becker</v>
      </c>
      <c r="AR323" t="str">
        <f t="shared" si="58"/>
        <v>Huta</v>
      </c>
      <c r="AS323" t="str">
        <f t="shared" ref="AS323:AS386" si="59">B323&amp;AQ323&amp;AR323</f>
        <v>ZagrebBeckerHuta</v>
      </c>
      <c r="AT323" t="str">
        <f t="shared" ref="AT323:AT386" si="60">B323&amp;AR323&amp;AQ323</f>
        <v>ZagrebHutaBecker</v>
      </c>
      <c r="AU323">
        <f t="shared" ref="AU323:AU386" si="61">Z323-AA323</f>
        <v>1</v>
      </c>
      <c r="AV323">
        <f t="shared" ref="AV323:AV386" si="62">X323+V323+T323+R323+P323-Y323-W323-U323-S323-Q323</f>
        <v>3</v>
      </c>
      <c r="AW323">
        <f t="shared" ref="AW323:AW386" si="63">X323+V323+T323+R323+P323+Y323+W323+U323+S323+Q323</f>
        <v>35</v>
      </c>
      <c r="AX323" t="b">
        <f t="shared" ref="AX323:AX386" si="64">OR(P323+Q323=13,R323+S323=13,T323+U323=13,V323+W323=13,X323+Y323=13)</f>
        <v>1</v>
      </c>
      <c r="AY323" t="str">
        <f t="shared" ref="AY323:AY386" si="65">IF(P323&gt;Q323,AQ323,AR323)</f>
        <v>Huta</v>
      </c>
      <c r="AZ323" t="b">
        <f t="shared" ref="AZ323:AZ386" si="66">AA323&lt;&gt;0</f>
        <v>1</v>
      </c>
      <c r="BA323" t="str">
        <f t="shared" ref="BA323:BA386" si="67">B323&amp;H323</f>
        <v>Zagreb1st Round</v>
      </c>
    </row>
    <row r="324" spans="1:53" x14ac:dyDescent="0.25">
      <c r="A324">
        <v>9</v>
      </c>
      <c r="B324" t="s">
        <v>835</v>
      </c>
      <c r="C324" t="s">
        <v>836</v>
      </c>
      <c r="D324" s="1">
        <v>41674</v>
      </c>
      <c r="E324" t="s">
        <v>663</v>
      </c>
      <c r="F324" s="1" t="s">
        <v>482</v>
      </c>
      <c r="G324" t="s">
        <v>308</v>
      </c>
      <c r="H324" t="s">
        <v>309</v>
      </c>
      <c r="I324">
        <v>3</v>
      </c>
      <c r="J324" t="s">
        <v>798</v>
      </c>
      <c r="K324" t="s">
        <v>838</v>
      </c>
      <c r="L324">
        <v>101</v>
      </c>
      <c r="M324">
        <v>373</v>
      </c>
      <c r="N324">
        <v>547</v>
      </c>
      <c r="O324">
        <v>109</v>
      </c>
      <c r="P324">
        <v>6</v>
      </c>
      <c r="Q324">
        <v>2</v>
      </c>
      <c r="R324">
        <v>6</v>
      </c>
      <c r="S324">
        <v>3</v>
      </c>
      <c r="Z324">
        <v>2</v>
      </c>
      <c r="AA324">
        <v>0</v>
      </c>
      <c r="AB324" t="s">
        <v>312</v>
      </c>
      <c r="AC324">
        <v>1.4</v>
      </c>
      <c r="AD324">
        <v>2.75</v>
      </c>
      <c r="AE324">
        <v>1.4</v>
      </c>
      <c r="AF324">
        <v>2.9</v>
      </c>
      <c r="AG324">
        <v>1.36</v>
      </c>
      <c r="AH324">
        <v>3</v>
      </c>
      <c r="AI324">
        <v>1.46</v>
      </c>
      <c r="AJ324">
        <v>2.89</v>
      </c>
      <c r="AK324">
        <v>1.36</v>
      </c>
      <c r="AL324">
        <v>3</v>
      </c>
      <c r="AM324">
        <v>1.47</v>
      </c>
      <c r="AN324">
        <v>3.25</v>
      </c>
      <c r="AO324">
        <v>1.4</v>
      </c>
      <c r="AP324">
        <v>2.86</v>
      </c>
      <c r="AQ324" t="str">
        <f t="shared" si="57"/>
        <v>Lajovic</v>
      </c>
      <c r="AR324" t="str">
        <f t="shared" si="58"/>
        <v>Krstin</v>
      </c>
      <c r="AS324" t="str">
        <f t="shared" si="59"/>
        <v>ZagrebLajovicKrstin</v>
      </c>
      <c r="AT324" t="str">
        <f t="shared" si="60"/>
        <v>ZagrebKrstinLajovic</v>
      </c>
      <c r="AU324">
        <f t="shared" si="61"/>
        <v>2</v>
      </c>
      <c r="AV324">
        <f t="shared" si="62"/>
        <v>7</v>
      </c>
      <c r="AW324">
        <f t="shared" si="63"/>
        <v>17</v>
      </c>
      <c r="AX324" t="b">
        <f t="shared" si="64"/>
        <v>0</v>
      </c>
      <c r="AY324" t="str">
        <f t="shared" si="65"/>
        <v>Lajovic</v>
      </c>
      <c r="AZ324" t="b">
        <f t="shared" si="66"/>
        <v>0</v>
      </c>
      <c r="BA324" t="str">
        <f t="shared" si="67"/>
        <v>Zagreb1st Round</v>
      </c>
    </row>
    <row r="325" spans="1:53" x14ac:dyDescent="0.25">
      <c r="A325">
        <v>9</v>
      </c>
      <c r="B325" t="s">
        <v>835</v>
      </c>
      <c r="C325" t="s">
        <v>836</v>
      </c>
      <c r="D325" s="1">
        <v>41674</v>
      </c>
      <c r="E325" t="s">
        <v>663</v>
      </c>
      <c r="F325" s="1" t="s">
        <v>482</v>
      </c>
      <c r="G325" t="s">
        <v>308</v>
      </c>
      <c r="H325" t="s">
        <v>309</v>
      </c>
      <c r="I325">
        <v>3</v>
      </c>
      <c r="J325" t="s">
        <v>839</v>
      </c>
      <c r="K325" t="s">
        <v>840</v>
      </c>
      <c r="L325">
        <v>358</v>
      </c>
      <c r="M325">
        <v>229</v>
      </c>
      <c r="N325">
        <v>117</v>
      </c>
      <c r="O325">
        <v>210</v>
      </c>
      <c r="P325">
        <v>6</v>
      </c>
      <c r="Q325">
        <v>3</v>
      </c>
      <c r="R325">
        <v>6</v>
      </c>
      <c r="S325">
        <v>4</v>
      </c>
      <c r="Z325">
        <v>2</v>
      </c>
      <c r="AA325">
        <v>0</v>
      </c>
      <c r="AB325" t="s">
        <v>312</v>
      </c>
      <c r="AC325">
        <v>1.8</v>
      </c>
      <c r="AD325">
        <v>1.9</v>
      </c>
      <c r="AE325">
        <v>1.85</v>
      </c>
      <c r="AF325">
        <v>1.9</v>
      </c>
      <c r="AG325">
        <v>1.73</v>
      </c>
      <c r="AH325">
        <v>2</v>
      </c>
      <c r="AI325">
        <v>1.65</v>
      </c>
      <c r="AJ325">
        <v>2.37</v>
      </c>
      <c r="AK325">
        <v>1.8</v>
      </c>
      <c r="AL325">
        <v>2</v>
      </c>
      <c r="AM325">
        <v>1.85</v>
      </c>
      <c r="AN325">
        <v>2.37</v>
      </c>
      <c r="AO325">
        <v>1.76</v>
      </c>
      <c r="AP325">
        <v>2.0099999999999998</v>
      </c>
      <c r="AQ325" t="str">
        <f t="shared" si="57"/>
        <v>Phau</v>
      </c>
      <c r="AR325" t="str">
        <f t="shared" si="58"/>
        <v>Pavic</v>
      </c>
      <c r="AS325" t="str">
        <f t="shared" si="59"/>
        <v>ZagrebPhauPavic</v>
      </c>
      <c r="AT325" t="str">
        <f t="shared" si="60"/>
        <v>ZagrebPavicPhau</v>
      </c>
      <c r="AU325">
        <f t="shared" si="61"/>
        <v>2</v>
      </c>
      <c r="AV325">
        <f t="shared" si="62"/>
        <v>5</v>
      </c>
      <c r="AW325">
        <f t="shared" si="63"/>
        <v>19</v>
      </c>
      <c r="AX325" t="b">
        <f t="shared" si="64"/>
        <v>0</v>
      </c>
      <c r="AY325" t="str">
        <f t="shared" si="65"/>
        <v>Phau</v>
      </c>
      <c r="AZ325" t="b">
        <f t="shared" si="66"/>
        <v>0</v>
      </c>
      <c r="BA325" t="str">
        <f t="shared" si="67"/>
        <v>Zagreb1st Round</v>
      </c>
    </row>
    <row r="326" spans="1:53" x14ac:dyDescent="0.25">
      <c r="A326">
        <v>9</v>
      </c>
      <c r="B326" t="s">
        <v>835</v>
      </c>
      <c r="C326" t="s">
        <v>836</v>
      </c>
      <c r="D326" s="1">
        <v>41674</v>
      </c>
      <c r="E326" t="s">
        <v>663</v>
      </c>
      <c r="F326" s="1" t="s">
        <v>482</v>
      </c>
      <c r="G326" t="s">
        <v>308</v>
      </c>
      <c r="H326" t="s">
        <v>309</v>
      </c>
      <c r="I326">
        <v>3</v>
      </c>
      <c r="J326" t="s">
        <v>811</v>
      </c>
      <c r="K326" t="s">
        <v>841</v>
      </c>
      <c r="L326">
        <v>148</v>
      </c>
      <c r="M326">
        <v>303</v>
      </c>
      <c r="N326">
        <v>360</v>
      </c>
      <c r="O326">
        <v>147</v>
      </c>
      <c r="P326">
        <v>6</v>
      </c>
      <c r="Q326">
        <v>4</v>
      </c>
      <c r="R326">
        <v>3</v>
      </c>
      <c r="S326">
        <v>6</v>
      </c>
      <c r="T326">
        <v>6</v>
      </c>
      <c r="U326">
        <v>4</v>
      </c>
      <c r="Z326">
        <v>2</v>
      </c>
      <c r="AA326">
        <v>1</v>
      </c>
      <c r="AB326" t="s">
        <v>312</v>
      </c>
      <c r="AC326">
        <v>1.1599999999999999</v>
      </c>
      <c r="AD326">
        <v>5</v>
      </c>
      <c r="AE326">
        <v>1.1599999999999999</v>
      </c>
      <c r="AF326">
        <v>5</v>
      </c>
      <c r="AG326">
        <v>1.1399999999999999</v>
      </c>
      <c r="AH326">
        <v>5</v>
      </c>
      <c r="AI326">
        <v>1.17</v>
      </c>
      <c r="AJ326">
        <v>5.81</v>
      </c>
      <c r="AK326">
        <v>1.1399999999999999</v>
      </c>
      <c r="AL326">
        <v>5.5</v>
      </c>
      <c r="AM326">
        <v>1.19</v>
      </c>
      <c r="AN326">
        <v>5.81</v>
      </c>
      <c r="AO326">
        <v>1.1599999999999999</v>
      </c>
      <c r="AP326">
        <v>4.96</v>
      </c>
      <c r="AQ326" t="str">
        <f t="shared" si="57"/>
        <v>Berrer</v>
      </c>
      <c r="AR326" t="str">
        <f t="shared" si="58"/>
        <v>Coric</v>
      </c>
      <c r="AS326" t="str">
        <f t="shared" si="59"/>
        <v>ZagrebBerrerCoric</v>
      </c>
      <c r="AT326" t="str">
        <f t="shared" si="60"/>
        <v>ZagrebCoricBerrer</v>
      </c>
      <c r="AU326">
        <f t="shared" si="61"/>
        <v>1</v>
      </c>
      <c r="AV326">
        <f t="shared" si="62"/>
        <v>1</v>
      </c>
      <c r="AW326">
        <f t="shared" si="63"/>
        <v>29</v>
      </c>
      <c r="AX326" t="b">
        <f t="shared" si="64"/>
        <v>0</v>
      </c>
      <c r="AY326" t="str">
        <f t="shared" si="65"/>
        <v>Berrer</v>
      </c>
      <c r="AZ326" t="b">
        <f t="shared" si="66"/>
        <v>1</v>
      </c>
      <c r="BA326" t="str">
        <f t="shared" si="67"/>
        <v>Zagreb1st Round</v>
      </c>
    </row>
    <row r="327" spans="1:53" x14ac:dyDescent="0.25">
      <c r="A327">
        <v>9</v>
      </c>
      <c r="B327" t="s">
        <v>835</v>
      </c>
      <c r="C327" t="s">
        <v>836</v>
      </c>
      <c r="D327" s="1">
        <v>41674</v>
      </c>
      <c r="E327" t="s">
        <v>663</v>
      </c>
      <c r="F327" s="1" t="s">
        <v>482</v>
      </c>
      <c r="G327" t="s">
        <v>308</v>
      </c>
      <c r="H327" t="s">
        <v>309</v>
      </c>
      <c r="I327">
        <v>3</v>
      </c>
      <c r="J327" t="s">
        <v>699</v>
      </c>
      <c r="K327" t="s">
        <v>779</v>
      </c>
      <c r="L327">
        <v>102</v>
      </c>
      <c r="M327">
        <v>119</v>
      </c>
      <c r="N327">
        <v>547</v>
      </c>
      <c r="O327">
        <v>481</v>
      </c>
      <c r="P327">
        <v>6</v>
      </c>
      <c r="Q327">
        <v>4</v>
      </c>
      <c r="R327">
        <v>6</v>
      </c>
      <c r="S327">
        <v>4</v>
      </c>
      <c r="Z327">
        <v>2</v>
      </c>
      <c r="AA327">
        <v>0</v>
      </c>
      <c r="AB327" t="s">
        <v>312</v>
      </c>
      <c r="AC327">
        <v>1.72</v>
      </c>
      <c r="AD327">
        <v>2</v>
      </c>
      <c r="AE327">
        <v>1.75</v>
      </c>
      <c r="AF327">
        <v>2.0499999999999998</v>
      </c>
      <c r="AG327">
        <v>1.73</v>
      </c>
      <c r="AH327">
        <v>2</v>
      </c>
      <c r="AI327">
        <v>1.81</v>
      </c>
      <c r="AJ327">
        <v>2.09</v>
      </c>
      <c r="AK327">
        <v>1.8</v>
      </c>
      <c r="AL327">
        <v>2</v>
      </c>
      <c r="AM327">
        <v>1.84</v>
      </c>
      <c r="AN327">
        <v>2.1</v>
      </c>
      <c r="AO327">
        <v>1.76</v>
      </c>
      <c r="AP327">
        <v>2.0099999999999998</v>
      </c>
      <c r="AQ327" t="str">
        <f t="shared" si="57"/>
        <v>Lacko</v>
      </c>
      <c r="AR327" t="str">
        <f t="shared" si="58"/>
        <v>Struff</v>
      </c>
      <c r="AS327" t="str">
        <f t="shared" si="59"/>
        <v>ZagrebLackoStruff</v>
      </c>
      <c r="AT327" t="str">
        <f t="shared" si="60"/>
        <v>ZagrebStruffLacko</v>
      </c>
      <c r="AU327">
        <f t="shared" si="61"/>
        <v>2</v>
      </c>
      <c r="AV327">
        <f t="shared" si="62"/>
        <v>4</v>
      </c>
      <c r="AW327">
        <f t="shared" si="63"/>
        <v>20</v>
      </c>
      <c r="AX327" t="b">
        <f t="shared" si="64"/>
        <v>0</v>
      </c>
      <c r="AY327" t="str">
        <f t="shared" si="65"/>
        <v>Lacko</v>
      </c>
      <c r="AZ327" t="b">
        <f t="shared" si="66"/>
        <v>0</v>
      </c>
      <c r="BA327" t="str">
        <f t="shared" si="67"/>
        <v>Zagreb1st Round</v>
      </c>
    </row>
    <row r="328" spans="1:53" x14ac:dyDescent="0.25">
      <c r="A328">
        <v>9</v>
      </c>
      <c r="B328" t="s">
        <v>835</v>
      </c>
      <c r="C328" t="s">
        <v>836</v>
      </c>
      <c r="D328" s="1">
        <v>41674</v>
      </c>
      <c r="E328" t="s">
        <v>663</v>
      </c>
      <c r="F328" s="1" t="s">
        <v>482</v>
      </c>
      <c r="G328" t="s">
        <v>308</v>
      </c>
      <c r="H328" t="s">
        <v>309</v>
      </c>
      <c r="I328">
        <v>3</v>
      </c>
      <c r="J328" t="s">
        <v>728</v>
      </c>
      <c r="K328" t="s">
        <v>742</v>
      </c>
      <c r="L328">
        <v>79</v>
      </c>
      <c r="M328">
        <v>68</v>
      </c>
      <c r="N328">
        <v>667</v>
      </c>
      <c r="O328">
        <v>719</v>
      </c>
      <c r="P328">
        <v>6</v>
      </c>
      <c r="Q328">
        <v>7</v>
      </c>
      <c r="R328">
        <v>7</v>
      </c>
      <c r="S328">
        <v>5</v>
      </c>
      <c r="T328">
        <v>7</v>
      </c>
      <c r="U328">
        <v>6</v>
      </c>
      <c r="Z328">
        <v>2</v>
      </c>
      <c r="AA328">
        <v>1</v>
      </c>
      <c r="AB328" t="s">
        <v>312</v>
      </c>
      <c r="AC328">
        <v>1.8</v>
      </c>
      <c r="AD328">
        <v>1.9</v>
      </c>
      <c r="AE328">
        <v>1.8</v>
      </c>
      <c r="AF328">
        <v>2</v>
      </c>
      <c r="AG328">
        <v>1.8</v>
      </c>
      <c r="AH328">
        <v>1.91</v>
      </c>
      <c r="AI328">
        <v>1.94</v>
      </c>
      <c r="AJ328">
        <v>1.94</v>
      </c>
      <c r="AK328">
        <v>1.8</v>
      </c>
      <c r="AL328">
        <v>2</v>
      </c>
      <c r="AM328">
        <v>1.95</v>
      </c>
      <c r="AN328">
        <v>2.1</v>
      </c>
      <c r="AO328">
        <v>1.85</v>
      </c>
      <c r="AP328">
        <v>1.9</v>
      </c>
      <c r="AQ328" t="str">
        <f t="shared" si="57"/>
        <v>Karlovic</v>
      </c>
      <c r="AR328" t="str">
        <f t="shared" si="58"/>
        <v>Brands</v>
      </c>
      <c r="AS328" t="str">
        <f t="shared" si="59"/>
        <v>ZagrebKarlovicBrands</v>
      </c>
      <c r="AT328" t="str">
        <f t="shared" si="60"/>
        <v>ZagrebBrandsKarlovic</v>
      </c>
      <c r="AU328">
        <f t="shared" si="61"/>
        <v>1</v>
      </c>
      <c r="AV328">
        <f t="shared" si="62"/>
        <v>2</v>
      </c>
      <c r="AW328">
        <f t="shared" si="63"/>
        <v>38</v>
      </c>
      <c r="AX328" t="b">
        <f t="shared" si="64"/>
        <v>1</v>
      </c>
      <c r="AY328" t="str">
        <f t="shared" si="65"/>
        <v>Brands</v>
      </c>
      <c r="AZ328" t="b">
        <f t="shared" si="66"/>
        <v>1</v>
      </c>
      <c r="BA328" t="str">
        <f t="shared" si="67"/>
        <v>Zagreb1st Round</v>
      </c>
    </row>
    <row r="329" spans="1:53" x14ac:dyDescent="0.25">
      <c r="A329">
        <v>9</v>
      </c>
      <c r="B329" t="s">
        <v>835</v>
      </c>
      <c r="C329" t="s">
        <v>836</v>
      </c>
      <c r="D329" s="1">
        <v>41675</v>
      </c>
      <c r="E329" t="s">
        <v>663</v>
      </c>
      <c r="F329" s="1" t="s">
        <v>482</v>
      </c>
      <c r="G329" t="s">
        <v>308</v>
      </c>
      <c r="H329" t="s">
        <v>309</v>
      </c>
      <c r="I329">
        <v>3</v>
      </c>
      <c r="J329" t="s">
        <v>749</v>
      </c>
      <c r="K329" t="s">
        <v>783</v>
      </c>
      <c r="L329">
        <v>147</v>
      </c>
      <c r="M329">
        <v>106</v>
      </c>
      <c r="N329">
        <v>362</v>
      </c>
      <c r="O329">
        <v>540</v>
      </c>
      <c r="P329">
        <v>6</v>
      </c>
      <c r="Q329">
        <v>3</v>
      </c>
      <c r="R329">
        <v>6</v>
      </c>
      <c r="S329">
        <v>1</v>
      </c>
      <c r="Z329">
        <v>2</v>
      </c>
      <c r="AA329">
        <v>0</v>
      </c>
      <c r="AB329" t="s">
        <v>312</v>
      </c>
      <c r="AC329">
        <v>1.57</v>
      </c>
      <c r="AD329">
        <v>2.25</v>
      </c>
      <c r="AE329">
        <v>1.55</v>
      </c>
      <c r="AF329">
        <v>2.4</v>
      </c>
      <c r="AG329">
        <v>1.67</v>
      </c>
      <c r="AH329">
        <v>2.1</v>
      </c>
      <c r="AI329">
        <v>1.54</v>
      </c>
      <c r="AJ329">
        <v>2.62</v>
      </c>
      <c r="AK329">
        <v>1.62</v>
      </c>
      <c r="AL329">
        <v>2.25</v>
      </c>
      <c r="AM329">
        <v>1.68</v>
      </c>
      <c r="AN329">
        <v>2.62</v>
      </c>
      <c r="AO329">
        <v>1.6</v>
      </c>
      <c r="AP329">
        <v>2.2999999999999998</v>
      </c>
      <c r="AQ329" t="str">
        <f t="shared" si="57"/>
        <v>Evans</v>
      </c>
      <c r="AR329" t="str">
        <f t="shared" si="58"/>
        <v>Hajek</v>
      </c>
      <c r="AS329" t="str">
        <f t="shared" si="59"/>
        <v>ZagrebEvansHajek</v>
      </c>
      <c r="AT329" t="str">
        <f t="shared" si="60"/>
        <v>ZagrebHajekEvans</v>
      </c>
      <c r="AU329">
        <f t="shared" si="61"/>
        <v>2</v>
      </c>
      <c r="AV329">
        <f t="shared" si="62"/>
        <v>8</v>
      </c>
      <c r="AW329">
        <f t="shared" si="63"/>
        <v>16</v>
      </c>
      <c r="AX329" t="b">
        <f t="shared" si="64"/>
        <v>0</v>
      </c>
      <c r="AY329" t="str">
        <f t="shared" si="65"/>
        <v>Evans</v>
      </c>
      <c r="AZ329" t="b">
        <f t="shared" si="66"/>
        <v>0</v>
      </c>
      <c r="BA329" t="str">
        <f t="shared" si="67"/>
        <v>Zagreb1st Round</v>
      </c>
    </row>
    <row r="330" spans="1:53" x14ac:dyDescent="0.25">
      <c r="A330">
        <v>9</v>
      </c>
      <c r="B330" t="s">
        <v>835</v>
      </c>
      <c r="C330" t="s">
        <v>836</v>
      </c>
      <c r="D330" s="1">
        <v>41675</v>
      </c>
      <c r="E330" t="s">
        <v>663</v>
      </c>
      <c r="F330" s="1" t="s">
        <v>482</v>
      </c>
      <c r="G330" t="s">
        <v>308</v>
      </c>
      <c r="H330" t="s">
        <v>309</v>
      </c>
      <c r="I330">
        <v>3</v>
      </c>
      <c r="J330" t="s">
        <v>698</v>
      </c>
      <c r="K330" t="s">
        <v>751</v>
      </c>
      <c r="L330">
        <v>78</v>
      </c>
      <c r="M330">
        <v>49</v>
      </c>
      <c r="N330">
        <v>671</v>
      </c>
      <c r="O330">
        <v>911</v>
      </c>
      <c r="P330">
        <v>6</v>
      </c>
      <c r="Q330">
        <v>3</v>
      </c>
      <c r="R330">
        <v>7</v>
      </c>
      <c r="S330">
        <v>6</v>
      </c>
      <c r="Z330">
        <v>2</v>
      </c>
      <c r="AA330">
        <v>0</v>
      </c>
      <c r="AB330" t="s">
        <v>312</v>
      </c>
      <c r="AC330">
        <v>2.37</v>
      </c>
      <c r="AD330">
        <v>1.53</v>
      </c>
      <c r="AE330">
        <v>2.35</v>
      </c>
      <c r="AF330">
        <v>1.58</v>
      </c>
      <c r="AG330">
        <v>2.25</v>
      </c>
      <c r="AH330">
        <v>1.57</v>
      </c>
      <c r="AI330">
        <v>2.2999999999999998</v>
      </c>
      <c r="AJ330">
        <v>1.68</v>
      </c>
      <c r="AK330">
        <v>2.5</v>
      </c>
      <c r="AL330">
        <v>1.53</v>
      </c>
      <c r="AM330">
        <v>2.5</v>
      </c>
      <c r="AN330">
        <v>1.68</v>
      </c>
      <c r="AO330">
        <v>2.33</v>
      </c>
      <c r="AP330">
        <v>1.58</v>
      </c>
      <c r="AQ330" t="str">
        <f t="shared" si="57"/>
        <v>Sela</v>
      </c>
      <c r="AR330" t="str">
        <f t="shared" si="58"/>
        <v>Rosol</v>
      </c>
      <c r="AS330" t="str">
        <f t="shared" si="59"/>
        <v>ZagrebSelaRosol</v>
      </c>
      <c r="AT330" t="str">
        <f t="shared" si="60"/>
        <v>ZagrebRosolSela</v>
      </c>
      <c r="AU330">
        <f t="shared" si="61"/>
        <v>2</v>
      </c>
      <c r="AV330">
        <f t="shared" si="62"/>
        <v>4</v>
      </c>
      <c r="AW330">
        <f t="shared" si="63"/>
        <v>22</v>
      </c>
      <c r="AX330" t="b">
        <f t="shared" si="64"/>
        <v>1</v>
      </c>
      <c r="AY330" t="str">
        <f t="shared" si="65"/>
        <v>Sela</v>
      </c>
      <c r="AZ330" t="b">
        <f t="shared" si="66"/>
        <v>0</v>
      </c>
      <c r="BA330" t="str">
        <f t="shared" si="67"/>
        <v>Zagreb1st Round</v>
      </c>
    </row>
    <row r="331" spans="1:53" x14ac:dyDescent="0.25">
      <c r="A331">
        <v>9</v>
      </c>
      <c r="B331" t="s">
        <v>835</v>
      </c>
      <c r="C331" t="s">
        <v>836</v>
      </c>
      <c r="D331" s="1">
        <v>41675</v>
      </c>
      <c r="E331" t="s">
        <v>663</v>
      </c>
      <c r="F331" s="1" t="s">
        <v>482</v>
      </c>
      <c r="G331" t="s">
        <v>308</v>
      </c>
      <c r="H331" t="s">
        <v>309</v>
      </c>
      <c r="I331">
        <v>3</v>
      </c>
      <c r="J331" t="s">
        <v>842</v>
      </c>
      <c r="K331" t="s">
        <v>772</v>
      </c>
      <c r="L331">
        <v>142</v>
      </c>
      <c r="M331">
        <v>83</v>
      </c>
      <c r="N331">
        <v>382</v>
      </c>
      <c r="O331">
        <v>636</v>
      </c>
      <c r="P331">
        <v>6</v>
      </c>
      <c r="Q331">
        <v>4</v>
      </c>
      <c r="R331">
        <v>7</v>
      </c>
      <c r="S331">
        <v>6</v>
      </c>
      <c r="Z331">
        <v>2</v>
      </c>
      <c r="AA331">
        <v>0</v>
      </c>
      <c r="AB331" t="s">
        <v>312</v>
      </c>
      <c r="AC331">
        <v>3</v>
      </c>
      <c r="AD331">
        <v>1.36</v>
      </c>
      <c r="AE331">
        <v>3.1</v>
      </c>
      <c r="AF331">
        <v>1.35</v>
      </c>
      <c r="AG331">
        <v>2.75</v>
      </c>
      <c r="AH331">
        <v>1.4</v>
      </c>
      <c r="AI331">
        <v>3.14</v>
      </c>
      <c r="AJ331">
        <v>1.41</v>
      </c>
      <c r="AK331">
        <v>3</v>
      </c>
      <c r="AL331">
        <v>1.36</v>
      </c>
      <c r="AM331">
        <v>3.14</v>
      </c>
      <c r="AN331">
        <v>1.43</v>
      </c>
      <c r="AO331">
        <v>2.93</v>
      </c>
      <c r="AP331">
        <v>1.38</v>
      </c>
      <c r="AQ331" t="str">
        <f t="shared" si="57"/>
        <v>Kuznetsov</v>
      </c>
      <c r="AR331" t="str">
        <f t="shared" si="58"/>
        <v>Stakhovsky</v>
      </c>
      <c r="AS331" t="str">
        <f t="shared" si="59"/>
        <v>ZagrebKuznetsovStakhovsky</v>
      </c>
      <c r="AT331" t="str">
        <f t="shared" si="60"/>
        <v>ZagrebStakhovskyKuznetsov</v>
      </c>
      <c r="AU331">
        <f t="shared" si="61"/>
        <v>2</v>
      </c>
      <c r="AV331">
        <f t="shared" si="62"/>
        <v>3</v>
      </c>
      <c r="AW331">
        <f t="shared" si="63"/>
        <v>23</v>
      </c>
      <c r="AX331" t="b">
        <f t="shared" si="64"/>
        <v>1</v>
      </c>
      <c r="AY331" t="str">
        <f t="shared" si="65"/>
        <v>Kuznetsov</v>
      </c>
      <c r="AZ331" t="b">
        <f t="shared" si="66"/>
        <v>0</v>
      </c>
      <c r="BA331" t="str">
        <f t="shared" si="67"/>
        <v>Zagreb1st Round</v>
      </c>
    </row>
    <row r="332" spans="1:53" x14ac:dyDescent="0.25">
      <c r="A332">
        <v>9</v>
      </c>
      <c r="B332" t="s">
        <v>835</v>
      </c>
      <c r="C332" t="s">
        <v>836</v>
      </c>
      <c r="D332" s="1">
        <v>41675</v>
      </c>
      <c r="E332" t="s">
        <v>663</v>
      </c>
      <c r="F332" s="1" t="s">
        <v>482</v>
      </c>
      <c r="G332" t="s">
        <v>308</v>
      </c>
      <c r="H332" t="s">
        <v>309</v>
      </c>
      <c r="I332">
        <v>3</v>
      </c>
      <c r="J332" t="s">
        <v>781</v>
      </c>
      <c r="K332" t="s">
        <v>732</v>
      </c>
      <c r="L332">
        <v>87</v>
      </c>
      <c r="M332">
        <v>73</v>
      </c>
      <c r="N332">
        <v>620</v>
      </c>
      <c r="O332">
        <v>700</v>
      </c>
      <c r="P332">
        <v>7</v>
      </c>
      <c r="Q332">
        <v>6</v>
      </c>
      <c r="R332">
        <v>4</v>
      </c>
      <c r="S332">
        <v>6</v>
      </c>
      <c r="T332">
        <v>7</v>
      </c>
      <c r="U332">
        <v>6</v>
      </c>
      <c r="Z332">
        <v>2</v>
      </c>
      <c r="AA332">
        <v>1</v>
      </c>
      <c r="AB332" t="s">
        <v>312</v>
      </c>
      <c r="AC332">
        <v>1.66</v>
      </c>
      <c r="AD332">
        <v>2.1</v>
      </c>
      <c r="AE332">
        <v>1.65</v>
      </c>
      <c r="AF332">
        <v>2.2000000000000002</v>
      </c>
      <c r="AG332">
        <v>1.67</v>
      </c>
      <c r="AH332">
        <v>2.1</v>
      </c>
      <c r="AI332">
        <v>1.67</v>
      </c>
      <c r="AJ332">
        <v>2.33</v>
      </c>
      <c r="AK332">
        <v>1.62</v>
      </c>
      <c r="AL332">
        <v>2.25</v>
      </c>
      <c r="AM332">
        <v>1.77</v>
      </c>
      <c r="AN332">
        <v>2.38</v>
      </c>
      <c r="AO332">
        <v>1.64</v>
      </c>
      <c r="AP332">
        <v>2.2000000000000002</v>
      </c>
      <c r="AQ332" t="str">
        <f t="shared" si="57"/>
        <v>Golubev</v>
      </c>
      <c r="AR332" t="str">
        <f t="shared" si="58"/>
        <v>Hanescu</v>
      </c>
      <c r="AS332" t="str">
        <f t="shared" si="59"/>
        <v>ZagrebGolubevHanescu</v>
      </c>
      <c r="AT332" t="str">
        <f t="shared" si="60"/>
        <v>ZagrebHanescuGolubev</v>
      </c>
      <c r="AU332">
        <f t="shared" si="61"/>
        <v>1</v>
      </c>
      <c r="AV332">
        <f t="shared" si="62"/>
        <v>0</v>
      </c>
      <c r="AW332">
        <f t="shared" si="63"/>
        <v>36</v>
      </c>
      <c r="AX332" t="b">
        <f t="shared" si="64"/>
        <v>1</v>
      </c>
      <c r="AY332" t="str">
        <f t="shared" si="65"/>
        <v>Golubev</v>
      </c>
      <c r="AZ332" t="b">
        <f t="shared" si="66"/>
        <v>1</v>
      </c>
      <c r="BA332" t="str">
        <f t="shared" si="67"/>
        <v>Zagreb1st Round</v>
      </c>
    </row>
    <row r="333" spans="1:53" x14ac:dyDescent="0.25">
      <c r="A333">
        <v>9</v>
      </c>
      <c r="B333" t="s">
        <v>835</v>
      </c>
      <c r="C333" t="s">
        <v>836</v>
      </c>
      <c r="D333" s="1">
        <v>41675</v>
      </c>
      <c r="E333" t="s">
        <v>663</v>
      </c>
      <c r="F333" s="1" t="s">
        <v>482</v>
      </c>
      <c r="G333" t="s">
        <v>308</v>
      </c>
      <c r="H333" t="s">
        <v>309</v>
      </c>
      <c r="I333">
        <v>3</v>
      </c>
      <c r="J333" t="s">
        <v>675</v>
      </c>
      <c r="K333" t="s">
        <v>774</v>
      </c>
      <c r="L333">
        <v>63</v>
      </c>
      <c r="M333">
        <v>112</v>
      </c>
      <c r="N333">
        <v>740</v>
      </c>
      <c r="O333">
        <v>514</v>
      </c>
      <c r="P333">
        <v>6</v>
      </c>
      <c r="Q333">
        <v>7</v>
      </c>
      <c r="R333">
        <v>6</v>
      </c>
      <c r="S333">
        <v>3</v>
      </c>
      <c r="T333">
        <v>6</v>
      </c>
      <c r="U333">
        <v>4</v>
      </c>
      <c r="Z333">
        <v>2</v>
      </c>
      <c r="AA333">
        <v>1</v>
      </c>
      <c r="AB333" t="s">
        <v>312</v>
      </c>
      <c r="AC333">
        <v>1.5</v>
      </c>
      <c r="AD333">
        <v>2.5</v>
      </c>
      <c r="AE333">
        <v>1.5</v>
      </c>
      <c r="AF333">
        <v>2.5</v>
      </c>
      <c r="AG333">
        <v>1.53</v>
      </c>
      <c r="AH333">
        <v>2.38</v>
      </c>
      <c r="AI333">
        <v>1.54</v>
      </c>
      <c r="AJ333">
        <v>2.64</v>
      </c>
      <c r="AK333">
        <v>1.53</v>
      </c>
      <c r="AL333">
        <v>2.5</v>
      </c>
      <c r="AM333">
        <v>1.57</v>
      </c>
      <c r="AN333">
        <v>2.64</v>
      </c>
      <c r="AO333">
        <v>1.53</v>
      </c>
      <c r="AP333">
        <v>2.46</v>
      </c>
      <c r="AQ333" t="str">
        <f t="shared" si="57"/>
        <v>Sijsling</v>
      </c>
      <c r="AR333" t="str">
        <f t="shared" si="58"/>
        <v>Kavcic</v>
      </c>
      <c r="AS333" t="str">
        <f t="shared" si="59"/>
        <v>ZagrebSijslingKavcic</v>
      </c>
      <c r="AT333" t="str">
        <f t="shared" si="60"/>
        <v>ZagrebKavcicSijsling</v>
      </c>
      <c r="AU333">
        <f t="shared" si="61"/>
        <v>1</v>
      </c>
      <c r="AV333">
        <f t="shared" si="62"/>
        <v>4</v>
      </c>
      <c r="AW333">
        <f t="shared" si="63"/>
        <v>32</v>
      </c>
      <c r="AX333" t="b">
        <f t="shared" si="64"/>
        <v>1</v>
      </c>
      <c r="AY333" t="str">
        <f t="shared" si="65"/>
        <v>Kavcic</v>
      </c>
      <c r="AZ333" t="b">
        <f t="shared" si="66"/>
        <v>1</v>
      </c>
      <c r="BA333" t="str">
        <f t="shared" si="67"/>
        <v>Zagreb1st Round</v>
      </c>
    </row>
    <row r="334" spans="1:53" x14ac:dyDescent="0.25">
      <c r="A334">
        <v>9</v>
      </c>
      <c r="B334" t="s">
        <v>835</v>
      </c>
      <c r="C334" t="s">
        <v>836</v>
      </c>
      <c r="D334" s="1">
        <v>41675</v>
      </c>
      <c r="E334" t="s">
        <v>663</v>
      </c>
      <c r="F334" s="1" t="s">
        <v>482</v>
      </c>
      <c r="G334" t="s">
        <v>308</v>
      </c>
      <c r="H334" t="s">
        <v>344</v>
      </c>
      <c r="I334">
        <v>3</v>
      </c>
      <c r="J334" t="s">
        <v>668</v>
      </c>
      <c r="K334" t="s">
        <v>798</v>
      </c>
      <c r="L334">
        <v>37</v>
      </c>
      <c r="M334">
        <v>101</v>
      </c>
      <c r="N334">
        <v>1085</v>
      </c>
      <c r="O334">
        <v>547</v>
      </c>
      <c r="P334">
        <v>6</v>
      </c>
      <c r="Q334">
        <v>4</v>
      </c>
      <c r="R334">
        <v>7</v>
      </c>
      <c r="S334">
        <v>5</v>
      </c>
      <c r="Z334">
        <v>2</v>
      </c>
      <c r="AA334">
        <v>0</v>
      </c>
      <c r="AB334" t="s">
        <v>312</v>
      </c>
      <c r="AC334">
        <v>1.1000000000000001</v>
      </c>
      <c r="AD334">
        <v>7</v>
      </c>
      <c r="AE334">
        <v>1.1100000000000001</v>
      </c>
      <c r="AF334">
        <v>6</v>
      </c>
      <c r="AG334">
        <v>1.1000000000000001</v>
      </c>
      <c r="AH334">
        <v>6.5</v>
      </c>
      <c r="AI334">
        <v>1.1000000000000001</v>
      </c>
      <c r="AJ334">
        <v>8.6999999999999993</v>
      </c>
      <c r="AK334">
        <v>1.1100000000000001</v>
      </c>
      <c r="AL334">
        <v>6.5</v>
      </c>
      <c r="AM334">
        <v>1.1100000000000001</v>
      </c>
      <c r="AN334">
        <v>9.5</v>
      </c>
      <c r="AO334">
        <v>1.1000000000000001</v>
      </c>
      <c r="AP334">
        <v>6.8</v>
      </c>
      <c r="AQ334" t="str">
        <f t="shared" si="57"/>
        <v>Cilic</v>
      </c>
      <c r="AR334" t="str">
        <f t="shared" si="58"/>
        <v>Lajovic</v>
      </c>
      <c r="AS334" t="str">
        <f t="shared" si="59"/>
        <v>ZagrebCilicLajovic</v>
      </c>
      <c r="AT334" t="str">
        <f t="shared" si="60"/>
        <v>ZagrebLajovicCilic</v>
      </c>
      <c r="AU334">
        <f t="shared" si="61"/>
        <v>2</v>
      </c>
      <c r="AV334">
        <f t="shared" si="62"/>
        <v>4</v>
      </c>
      <c r="AW334">
        <f t="shared" si="63"/>
        <v>22</v>
      </c>
      <c r="AX334" t="b">
        <f t="shared" si="64"/>
        <v>0</v>
      </c>
      <c r="AY334" t="str">
        <f t="shared" si="65"/>
        <v>Cilic</v>
      </c>
      <c r="AZ334" t="b">
        <f t="shared" si="66"/>
        <v>0</v>
      </c>
      <c r="BA334" t="str">
        <f t="shared" si="67"/>
        <v>Zagreb2nd Round</v>
      </c>
    </row>
    <row r="335" spans="1:53" x14ac:dyDescent="0.25">
      <c r="A335">
        <v>9</v>
      </c>
      <c r="B335" t="s">
        <v>835</v>
      </c>
      <c r="C335" t="s">
        <v>836</v>
      </c>
      <c r="D335" s="1">
        <v>41676</v>
      </c>
      <c r="E335" t="s">
        <v>663</v>
      </c>
      <c r="F335" s="1" t="s">
        <v>482</v>
      </c>
      <c r="G335" t="s">
        <v>308</v>
      </c>
      <c r="H335" t="s">
        <v>344</v>
      </c>
      <c r="I335">
        <v>3</v>
      </c>
      <c r="J335" t="s">
        <v>698</v>
      </c>
      <c r="K335" t="s">
        <v>699</v>
      </c>
      <c r="L335">
        <v>78</v>
      </c>
      <c r="M335">
        <v>102</v>
      </c>
      <c r="N335">
        <v>671</v>
      </c>
      <c r="O335">
        <v>547</v>
      </c>
      <c r="P335">
        <v>6</v>
      </c>
      <c r="Q335">
        <v>3</v>
      </c>
      <c r="R335">
        <v>6</v>
      </c>
      <c r="S335">
        <v>2</v>
      </c>
      <c r="Z335">
        <v>2</v>
      </c>
      <c r="AA335">
        <v>0</v>
      </c>
      <c r="AB335" t="s">
        <v>312</v>
      </c>
      <c r="AC335">
        <v>1.9</v>
      </c>
      <c r="AD335">
        <v>1.8</v>
      </c>
      <c r="AE335">
        <v>1.8</v>
      </c>
      <c r="AF335">
        <v>2</v>
      </c>
      <c r="AG335">
        <v>1.83</v>
      </c>
      <c r="AH335">
        <v>1.83</v>
      </c>
      <c r="AI335">
        <v>2.08</v>
      </c>
      <c r="AJ335">
        <v>1.83</v>
      </c>
      <c r="AK335">
        <v>2</v>
      </c>
      <c r="AL335">
        <v>1.8</v>
      </c>
      <c r="AM335">
        <v>2.08</v>
      </c>
      <c r="AN335">
        <v>2</v>
      </c>
      <c r="AO335">
        <v>1.94</v>
      </c>
      <c r="AP335">
        <v>1.82</v>
      </c>
      <c r="AQ335" t="str">
        <f t="shared" si="57"/>
        <v>Sela</v>
      </c>
      <c r="AR335" t="str">
        <f t="shared" si="58"/>
        <v>Lacko</v>
      </c>
      <c r="AS335" t="str">
        <f t="shared" si="59"/>
        <v>ZagrebSelaLacko</v>
      </c>
      <c r="AT335" t="str">
        <f t="shared" si="60"/>
        <v>ZagrebLackoSela</v>
      </c>
      <c r="AU335">
        <f t="shared" si="61"/>
        <v>2</v>
      </c>
      <c r="AV335">
        <f t="shared" si="62"/>
        <v>7</v>
      </c>
      <c r="AW335">
        <f t="shared" si="63"/>
        <v>17</v>
      </c>
      <c r="AX335" t="b">
        <f t="shared" si="64"/>
        <v>0</v>
      </c>
      <c r="AY335" t="str">
        <f t="shared" si="65"/>
        <v>Sela</v>
      </c>
      <c r="AZ335" t="b">
        <f t="shared" si="66"/>
        <v>0</v>
      </c>
      <c r="BA335" t="str">
        <f t="shared" si="67"/>
        <v>Zagreb2nd Round</v>
      </c>
    </row>
    <row r="336" spans="1:53" x14ac:dyDescent="0.25">
      <c r="A336">
        <v>9</v>
      </c>
      <c r="B336" t="s">
        <v>835</v>
      </c>
      <c r="C336" t="s">
        <v>836</v>
      </c>
      <c r="D336" s="1">
        <v>41676</v>
      </c>
      <c r="E336" t="s">
        <v>663</v>
      </c>
      <c r="F336" s="1" t="s">
        <v>482</v>
      </c>
      <c r="G336" t="s">
        <v>308</v>
      </c>
      <c r="H336" t="s">
        <v>344</v>
      </c>
      <c r="I336">
        <v>3</v>
      </c>
      <c r="J336" t="s">
        <v>839</v>
      </c>
      <c r="K336" t="s">
        <v>718</v>
      </c>
      <c r="L336">
        <v>358</v>
      </c>
      <c r="M336">
        <v>14</v>
      </c>
      <c r="N336">
        <v>117</v>
      </c>
      <c r="O336">
        <v>2145</v>
      </c>
      <c r="P336">
        <v>4</v>
      </c>
      <c r="Q336">
        <v>6</v>
      </c>
      <c r="R336">
        <v>7</v>
      </c>
      <c r="S336">
        <v>5</v>
      </c>
      <c r="T336">
        <v>6</v>
      </c>
      <c r="U336">
        <v>1</v>
      </c>
      <c r="Z336">
        <v>2</v>
      </c>
      <c r="AA336">
        <v>1</v>
      </c>
      <c r="AB336" t="s">
        <v>312</v>
      </c>
      <c r="AC336">
        <v>5</v>
      </c>
      <c r="AD336">
        <v>1.1599999999999999</v>
      </c>
      <c r="AE336">
        <v>4.75</v>
      </c>
      <c r="AF336">
        <v>1.17</v>
      </c>
      <c r="AG336">
        <v>5</v>
      </c>
      <c r="AH336">
        <v>1.1399999999999999</v>
      </c>
      <c r="AI336">
        <v>5.8</v>
      </c>
      <c r="AJ336">
        <v>1.17</v>
      </c>
      <c r="AK336">
        <v>5</v>
      </c>
      <c r="AL336">
        <v>1.17</v>
      </c>
      <c r="AM336">
        <v>5.8</v>
      </c>
      <c r="AN336">
        <v>1.2</v>
      </c>
      <c r="AO336">
        <v>4.97</v>
      </c>
      <c r="AP336">
        <v>1.1599999999999999</v>
      </c>
      <c r="AQ336" t="str">
        <f t="shared" si="57"/>
        <v>Phau</v>
      </c>
      <c r="AR336" t="str">
        <f t="shared" si="58"/>
        <v>Youzhny</v>
      </c>
      <c r="AS336" t="str">
        <f t="shared" si="59"/>
        <v>ZagrebPhauYouzhny</v>
      </c>
      <c r="AT336" t="str">
        <f t="shared" si="60"/>
        <v>ZagrebYouzhnyPhau</v>
      </c>
      <c r="AU336">
        <f t="shared" si="61"/>
        <v>1</v>
      </c>
      <c r="AV336">
        <f t="shared" si="62"/>
        <v>5</v>
      </c>
      <c r="AW336">
        <f t="shared" si="63"/>
        <v>29</v>
      </c>
      <c r="AX336" t="b">
        <f t="shared" si="64"/>
        <v>0</v>
      </c>
      <c r="AY336" t="str">
        <f t="shared" si="65"/>
        <v>Youzhny</v>
      </c>
      <c r="AZ336" t="b">
        <f t="shared" si="66"/>
        <v>1</v>
      </c>
      <c r="BA336" t="str">
        <f t="shared" si="67"/>
        <v>Zagreb2nd Round</v>
      </c>
    </row>
    <row r="337" spans="1:53" x14ac:dyDescent="0.25">
      <c r="A337">
        <v>9</v>
      </c>
      <c r="B337" t="s">
        <v>835</v>
      </c>
      <c r="C337" t="s">
        <v>836</v>
      </c>
      <c r="D337" s="1">
        <v>41676</v>
      </c>
      <c r="E337" t="s">
        <v>663</v>
      </c>
      <c r="F337" s="1" t="s">
        <v>482</v>
      </c>
      <c r="G337" t="s">
        <v>308</v>
      </c>
      <c r="H337" t="s">
        <v>344</v>
      </c>
      <c r="I337">
        <v>3</v>
      </c>
      <c r="J337" t="s">
        <v>749</v>
      </c>
      <c r="K337" t="s">
        <v>811</v>
      </c>
      <c r="L337">
        <v>147</v>
      </c>
      <c r="M337">
        <v>148</v>
      </c>
      <c r="N337">
        <v>362</v>
      </c>
      <c r="O337">
        <v>360</v>
      </c>
      <c r="P337">
        <v>1</v>
      </c>
      <c r="Q337">
        <v>6</v>
      </c>
      <c r="R337">
        <v>6</v>
      </c>
      <c r="S337">
        <v>1</v>
      </c>
      <c r="T337">
        <v>7</v>
      </c>
      <c r="U337">
        <v>6</v>
      </c>
      <c r="Z337">
        <v>2</v>
      </c>
      <c r="AA337">
        <v>1</v>
      </c>
      <c r="AB337" t="s">
        <v>312</v>
      </c>
      <c r="AC337">
        <v>2.5</v>
      </c>
      <c r="AD337">
        <v>1.5</v>
      </c>
      <c r="AE337">
        <v>2.5</v>
      </c>
      <c r="AF337">
        <v>1.5</v>
      </c>
      <c r="AG337">
        <v>2.38</v>
      </c>
      <c r="AH337">
        <v>1.53</v>
      </c>
      <c r="AI337">
        <v>2.39</v>
      </c>
      <c r="AJ337">
        <v>1.65</v>
      </c>
      <c r="AK337">
        <v>2.5</v>
      </c>
      <c r="AL337">
        <v>1.53</v>
      </c>
      <c r="AM337">
        <v>2.62</v>
      </c>
      <c r="AN337">
        <v>1.65</v>
      </c>
      <c r="AO337">
        <v>2.4300000000000002</v>
      </c>
      <c r="AP337">
        <v>1.54</v>
      </c>
      <c r="AQ337" t="str">
        <f t="shared" si="57"/>
        <v>Evans</v>
      </c>
      <c r="AR337" t="str">
        <f t="shared" si="58"/>
        <v>Berrer</v>
      </c>
      <c r="AS337" t="str">
        <f t="shared" si="59"/>
        <v>ZagrebEvansBerrer</v>
      </c>
      <c r="AT337" t="str">
        <f t="shared" si="60"/>
        <v>ZagrebBerrerEvans</v>
      </c>
      <c r="AU337">
        <f t="shared" si="61"/>
        <v>1</v>
      </c>
      <c r="AV337">
        <f t="shared" si="62"/>
        <v>1</v>
      </c>
      <c r="AW337">
        <f t="shared" si="63"/>
        <v>27</v>
      </c>
      <c r="AX337" t="b">
        <f t="shared" si="64"/>
        <v>1</v>
      </c>
      <c r="AY337" t="str">
        <f t="shared" si="65"/>
        <v>Berrer</v>
      </c>
      <c r="AZ337" t="b">
        <f t="shared" si="66"/>
        <v>1</v>
      </c>
      <c r="BA337" t="str">
        <f t="shared" si="67"/>
        <v>Zagreb2nd Round</v>
      </c>
    </row>
    <row r="338" spans="1:53" x14ac:dyDescent="0.25">
      <c r="A338">
        <v>9</v>
      </c>
      <c r="B338" s="8" t="s">
        <v>835</v>
      </c>
      <c r="C338" s="8" t="s">
        <v>836</v>
      </c>
      <c r="D338" s="1">
        <v>41676</v>
      </c>
      <c r="E338" t="s">
        <v>663</v>
      </c>
      <c r="F338" s="1" t="s">
        <v>482</v>
      </c>
      <c r="G338" t="s">
        <v>308</v>
      </c>
      <c r="H338" t="s">
        <v>344</v>
      </c>
      <c r="I338">
        <v>3</v>
      </c>
      <c r="J338" t="s">
        <v>752</v>
      </c>
      <c r="K338" t="s">
        <v>781</v>
      </c>
      <c r="L338">
        <v>27</v>
      </c>
      <c r="M338">
        <v>87</v>
      </c>
      <c r="N338">
        <v>1330</v>
      </c>
      <c r="O338">
        <v>620</v>
      </c>
      <c r="P338">
        <v>6</v>
      </c>
      <c r="Q338">
        <v>4</v>
      </c>
      <c r="R338">
        <v>6</v>
      </c>
      <c r="S338">
        <v>2</v>
      </c>
      <c r="Z338">
        <v>2</v>
      </c>
      <c r="AA338">
        <v>0</v>
      </c>
      <c r="AB338" t="s">
        <v>312</v>
      </c>
      <c r="AC338">
        <v>1.3</v>
      </c>
      <c r="AD338">
        <v>3.4</v>
      </c>
      <c r="AE338">
        <v>1.3</v>
      </c>
      <c r="AF338">
        <v>3.4</v>
      </c>
      <c r="AG338">
        <v>1.3</v>
      </c>
      <c r="AH338">
        <v>3.4</v>
      </c>
      <c r="AI338">
        <v>1.38</v>
      </c>
      <c r="AJ338">
        <v>3.41</v>
      </c>
      <c r="AK338">
        <v>1.33</v>
      </c>
      <c r="AL338">
        <v>3.25</v>
      </c>
      <c r="AM338">
        <v>1.39</v>
      </c>
      <c r="AN338">
        <v>3.5</v>
      </c>
      <c r="AO338">
        <v>1.32</v>
      </c>
      <c r="AP338">
        <v>3.28</v>
      </c>
      <c r="AQ338" t="str">
        <f t="shared" si="57"/>
        <v>Kohlschreiber</v>
      </c>
      <c r="AR338" t="str">
        <f t="shared" si="58"/>
        <v>Golubev</v>
      </c>
      <c r="AS338" t="str">
        <f t="shared" si="59"/>
        <v>ZagrebKohlschreiberGolubev</v>
      </c>
      <c r="AT338" t="str">
        <f t="shared" si="60"/>
        <v>ZagrebGolubevKohlschreiber</v>
      </c>
      <c r="AU338">
        <f t="shared" si="61"/>
        <v>2</v>
      </c>
      <c r="AV338">
        <f t="shared" si="62"/>
        <v>6</v>
      </c>
      <c r="AW338">
        <f t="shared" si="63"/>
        <v>18</v>
      </c>
      <c r="AX338" t="b">
        <f t="shared" si="64"/>
        <v>0</v>
      </c>
      <c r="AY338" t="str">
        <f t="shared" si="65"/>
        <v>Kohlschreiber</v>
      </c>
      <c r="AZ338" t="b">
        <f t="shared" si="66"/>
        <v>0</v>
      </c>
      <c r="BA338" t="str">
        <f t="shared" si="67"/>
        <v>Zagreb2nd Round</v>
      </c>
    </row>
    <row r="339" spans="1:53" x14ac:dyDescent="0.25">
      <c r="A339">
        <v>9</v>
      </c>
      <c r="B339" s="8" t="s">
        <v>835</v>
      </c>
      <c r="C339" s="8" t="s">
        <v>836</v>
      </c>
      <c r="D339" s="1">
        <v>41676</v>
      </c>
      <c r="E339" t="s">
        <v>663</v>
      </c>
      <c r="F339" s="1" t="s">
        <v>482</v>
      </c>
      <c r="G339" t="s">
        <v>308</v>
      </c>
      <c r="H339" t="s">
        <v>344</v>
      </c>
      <c r="I339">
        <v>3</v>
      </c>
      <c r="J339" t="s">
        <v>842</v>
      </c>
      <c r="K339" t="s">
        <v>675</v>
      </c>
      <c r="L339">
        <v>142</v>
      </c>
      <c r="M339">
        <v>63</v>
      </c>
      <c r="N339">
        <v>382</v>
      </c>
      <c r="O339">
        <v>740</v>
      </c>
      <c r="P339">
        <v>1</v>
      </c>
      <c r="Q339">
        <v>6</v>
      </c>
      <c r="R339">
        <v>6</v>
      </c>
      <c r="S339">
        <v>3</v>
      </c>
      <c r="T339">
        <v>7</v>
      </c>
      <c r="U339">
        <v>6</v>
      </c>
      <c r="Z339">
        <v>2</v>
      </c>
      <c r="AA339">
        <v>1</v>
      </c>
      <c r="AB339" t="s">
        <v>312</v>
      </c>
      <c r="AC339">
        <v>2.75</v>
      </c>
      <c r="AD339">
        <v>1.4</v>
      </c>
      <c r="AE339">
        <v>2.8</v>
      </c>
      <c r="AF339">
        <v>1.42</v>
      </c>
      <c r="AG339">
        <v>2.62</v>
      </c>
      <c r="AH339">
        <v>1.44</v>
      </c>
      <c r="AI339">
        <v>3.41</v>
      </c>
      <c r="AJ339">
        <v>1.37</v>
      </c>
      <c r="AK339">
        <v>2.75</v>
      </c>
      <c r="AL339">
        <v>1.44</v>
      </c>
      <c r="AM339">
        <v>3.41</v>
      </c>
      <c r="AN339">
        <v>1.45</v>
      </c>
      <c r="AO339">
        <v>2.89</v>
      </c>
      <c r="AP339">
        <v>1.4</v>
      </c>
      <c r="AQ339" t="str">
        <f t="shared" si="57"/>
        <v>Kuznetsov</v>
      </c>
      <c r="AR339" t="str">
        <f t="shared" si="58"/>
        <v>Sijsling</v>
      </c>
      <c r="AS339" t="str">
        <f t="shared" si="59"/>
        <v>ZagrebKuznetsovSijsling</v>
      </c>
      <c r="AT339" t="str">
        <f t="shared" si="60"/>
        <v>ZagrebSijslingKuznetsov</v>
      </c>
      <c r="AU339">
        <f t="shared" si="61"/>
        <v>1</v>
      </c>
      <c r="AV339">
        <f t="shared" si="62"/>
        <v>-1</v>
      </c>
      <c r="AW339">
        <f t="shared" si="63"/>
        <v>29</v>
      </c>
      <c r="AX339" t="b">
        <f t="shared" si="64"/>
        <v>1</v>
      </c>
      <c r="AY339" t="str">
        <f t="shared" si="65"/>
        <v>Sijsling</v>
      </c>
      <c r="AZ339" t="b">
        <f t="shared" si="66"/>
        <v>1</v>
      </c>
      <c r="BA339" t="str">
        <f t="shared" si="67"/>
        <v>Zagreb2nd Round</v>
      </c>
    </row>
    <row r="340" spans="1:53" x14ac:dyDescent="0.25">
      <c r="A340">
        <v>9</v>
      </c>
      <c r="B340" s="8" t="s">
        <v>835</v>
      </c>
      <c r="C340" s="8" t="s">
        <v>836</v>
      </c>
      <c r="D340" s="1">
        <v>41676</v>
      </c>
      <c r="E340" t="s">
        <v>663</v>
      </c>
      <c r="F340" s="1" t="s">
        <v>482</v>
      </c>
      <c r="G340" t="s">
        <v>308</v>
      </c>
      <c r="H340" t="s">
        <v>344</v>
      </c>
      <c r="I340">
        <v>3</v>
      </c>
      <c r="J340" t="s">
        <v>737</v>
      </c>
      <c r="K340" t="s">
        <v>728</v>
      </c>
      <c r="L340">
        <v>34</v>
      </c>
      <c r="M340">
        <v>79</v>
      </c>
      <c r="N340">
        <v>1145</v>
      </c>
      <c r="O340">
        <v>667</v>
      </c>
      <c r="P340">
        <v>7</v>
      </c>
      <c r="Q340">
        <v>6</v>
      </c>
      <c r="R340">
        <v>6</v>
      </c>
      <c r="S340">
        <v>3</v>
      </c>
      <c r="Z340">
        <v>2</v>
      </c>
      <c r="AA340">
        <v>0</v>
      </c>
      <c r="AB340" t="s">
        <v>312</v>
      </c>
      <c r="AC340">
        <v>1.8</v>
      </c>
      <c r="AD340">
        <v>1.9</v>
      </c>
      <c r="AE340">
        <v>1.8</v>
      </c>
      <c r="AF340">
        <v>2</v>
      </c>
      <c r="AG340">
        <v>1.73</v>
      </c>
      <c r="AH340">
        <v>2</v>
      </c>
      <c r="AI340">
        <v>1.81</v>
      </c>
      <c r="AJ340">
        <v>2.11</v>
      </c>
      <c r="AK340">
        <v>1.8</v>
      </c>
      <c r="AL340">
        <v>2</v>
      </c>
      <c r="AM340">
        <v>1.82</v>
      </c>
      <c r="AN340">
        <v>2.2400000000000002</v>
      </c>
      <c r="AO340">
        <v>1.78</v>
      </c>
      <c r="AP340">
        <v>1.99</v>
      </c>
      <c r="AQ340" t="str">
        <f t="shared" si="57"/>
        <v>Dodig</v>
      </c>
      <c r="AR340" t="str">
        <f t="shared" si="58"/>
        <v>Karlovic</v>
      </c>
      <c r="AS340" t="str">
        <f t="shared" si="59"/>
        <v>ZagrebDodigKarlovic</v>
      </c>
      <c r="AT340" t="str">
        <f t="shared" si="60"/>
        <v>ZagrebKarlovicDodig</v>
      </c>
      <c r="AU340">
        <f t="shared" si="61"/>
        <v>2</v>
      </c>
      <c r="AV340">
        <f t="shared" si="62"/>
        <v>4</v>
      </c>
      <c r="AW340">
        <f t="shared" si="63"/>
        <v>22</v>
      </c>
      <c r="AX340" t="b">
        <f t="shared" si="64"/>
        <v>1</v>
      </c>
      <c r="AY340" t="str">
        <f t="shared" si="65"/>
        <v>Dodig</v>
      </c>
      <c r="AZ340" t="b">
        <f t="shared" si="66"/>
        <v>0</v>
      </c>
      <c r="BA340" t="str">
        <f t="shared" si="67"/>
        <v>Zagreb2nd Round</v>
      </c>
    </row>
    <row r="341" spans="1:53" x14ac:dyDescent="0.25">
      <c r="A341">
        <v>9</v>
      </c>
      <c r="B341" s="8" t="s">
        <v>835</v>
      </c>
      <c r="C341" s="8" t="s">
        <v>836</v>
      </c>
      <c r="D341" s="1">
        <v>41676</v>
      </c>
      <c r="E341" t="s">
        <v>663</v>
      </c>
      <c r="F341" s="1" t="s">
        <v>482</v>
      </c>
      <c r="G341" t="s">
        <v>308</v>
      </c>
      <c r="H341" t="s">
        <v>344</v>
      </c>
      <c r="I341">
        <v>3</v>
      </c>
      <c r="J341" t="s">
        <v>766</v>
      </c>
      <c r="K341" t="s">
        <v>712</v>
      </c>
      <c r="L341">
        <v>12</v>
      </c>
      <c r="M341">
        <v>93</v>
      </c>
      <c r="N341">
        <v>2435</v>
      </c>
      <c r="O341">
        <v>602</v>
      </c>
      <c r="P341">
        <v>4</v>
      </c>
      <c r="Q341">
        <v>6</v>
      </c>
      <c r="R341">
        <v>6</v>
      </c>
      <c r="S341">
        <v>3</v>
      </c>
      <c r="T341">
        <v>6</v>
      </c>
      <c r="U341">
        <v>3</v>
      </c>
      <c r="Z341">
        <v>2</v>
      </c>
      <c r="AA341">
        <v>1</v>
      </c>
      <c r="AB341" t="s">
        <v>312</v>
      </c>
      <c r="AC341">
        <v>1.44</v>
      </c>
      <c r="AD341">
        <v>2.62</v>
      </c>
      <c r="AE341">
        <v>1.48</v>
      </c>
      <c r="AF341">
        <v>2.6</v>
      </c>
      <c r="AG341">
        <v>1.4</v>
      </c>
      <c r="AH341">
        <v>2.75</v>
      </c>
      <c r="AI341">
        <v>1.43</v>
      </c>
      <c r="AJ341">
        <v>3.05</v>
      </c>
      <c r="AK341">
        <v>1.4</v>
      </c>
      <c r="AL341">
        <v>2.75</v>
      </c>
      <c r="AM341">
        <v>1.5</v>
      </c>
      <c r="AN341">
        <v>3.05</v>
      </c>
      <c r="AO341">
        <v>1.44</v>
      </c>
      <c r="AP341">
        <v>2.7</v>
      </c>
      <c r="AQ341" t="str">
        <f t="shared" si="57"/>
        <v>Haas</v>
      </c>
      <c r="AR341" t="str">
        <f t="shared" si="58"/>
        <v>Becker</v>
      </c>
      <c r="AS341" t="str">
        <f t="shared" si="59"/>
        <v>ZagrebHaasBecker</v>
      </c>
      <c r="AT341" t="str">
        <f t="shared" si="60"/>
        <v>ZagrebBeckerHaas</v>
      </c>
      <c r="AU341">
        <f t="shared" si="61"/>
        <v>1</v>
      </c>
      <c r="AV341">
        <f t="shared" si="62"/>
        <v>4</v>
      </c>
      <c r="AW341">
        <f t="shared" si="63"/>
        <v>28</v>
      </c>
      <c r="AX341" t="b">
        <f t="shared" si="64"/>
        <v>0</v>
      </c>
      <c r="AY341" t="str">
        <f t="shared" si="65"/>
        <v>Becker</v>
      </c>
      <c r="AZ341" t="b">
        <f t="shared" si="66"/>
        <v>1</v>
      </c>
      <c r="BA341" t="str">
        <f t="shared" si="67"/>
        <v>Zagreb2nd Round</v>
      </c>
    </row>
    <row r="342" spans="1:53" x14ac:dyDescent="0.25">
      <c r="A342">
        <v>9</v>
      </c>
      <c r="B342" s="8" t="s">
        <v>835</v>
      </c>
      <c r="C342" s="8" t="s">
        <v>836</v>
      </c>
      <c r="D342" s="1">
        <v>41677</v>
      </c>
      <c r="E342" t="s">
        <v>663</v>
      </c>
      <c r="F342" s="1" t="s">
        <v>482</v>
      </c>
      <c r="G342" t="s">
        <v>308</v>
      </c>
      <c r="H342" t="s">
        <v>345</v>
      </c>
      <c r="I342">
        <v>3</v>
      </c>
      <c r="J342" t="s">
        <v>839</v>
      </c>
      <c r="K342" t="s">
        <v>698</v>
      </c>
      <c r="L342">
        <v>358</v>
      </c>
      <c r="M342">
        <v>78</v>
      </c>
      <c r="N342">
        <v>117</v>
      </c>
      <c r="O342">
        <v>671</v>
      </c>
      <c r="P342">
        <v>6</v>
      </c>
      <c r="Q342">
        <v>4</v>
      </c>
      <c r="R342">
        <v>6</v>
      </c>
      <c r="S342">
        <v>3</v>
      </c>
      <c r="Z342">
        <v>2</v>
      </c>
      <c r="AA342">
        <v>0</v>
      </c>
      <c r="AB342" t="s">
        <v>312</v>
      </c>
      <c r="AC342">
        <v>2.75</v>
      </c>
      <c r="AD342">
        <v>1.4</v>
      </c>
      <c r="AE342">
        <v>2.9</v>
      </c>
      <c r="AF342">
        <v>1.4</v>
      </c>
      <c r="AG342">
        <v>2.62</v>
      </c>
      <c r="AH342">
        <v>1.44</v>
      </c>
      <c r="AI342">
        <v>2.97</v>
      </c>
      <c r="AJ342">
        <v>1.47</v>
      </c>
      <c r="AK342">
        <v>2.75</v>
      </c>
      <c r="AL342">
        <v>1.44</v>
      </c>
      <c r="AM342">
        <v>3.13</v>
      </c>
      <c r="AN342">
        <v>1.48</v>
      </c>
      <c r="AO342">
        <v>2.79</v>
      </c>
      <c r="AP342">
        <v>1.42</v>
      </c>
      <c r="AQ342" t="str">
        <f t="shared" si="57"/>
        <v>Phau</v>
      </c>
      <c r="AR342" t="str">
        <f t="shared" si="58"/>
        <v>Sela</v>
      </c>
      <c r="AS342" t="str">
        <f t="shared" si="59"/>
        <v>ZagrebPhauSela</v>
      </c>
      <c r="AT342" t="str">
        <f t="shared" si="60"/>
        <v>ZagrebSelaPhau</v>
      </c>
      <c r="AU342">
        <f t="shared" si="61"/>
        <v>2</v>
      </c>
      <c r="AV342">
        <f t="shared" si="62"/>
        <v>5</v>
      </c>
      <c r="AW342">
        <f t="shared" si="63"/>
        <v>19</v>
      </c>
      <c r="AX342" t="b">
        <f t="shared" si="64"/>
        <v>0</v>
      </c>
      <c r="AY342" t="str">
        <f t="shared" si="65"/>
        <v>Phau</v>
      </c>
      <c r="AZ342" t="b">
        <f t="shared" si="66"/>
        <v>0</v>
      </c>
      <c r="BA342" t="str">
        <f t="shared" si="67"/>
        <v>ZagrebQuarterfinals</v>
      </c>
    </row>
    <row r="343" spans="1:53" x14ac:dyDescent="0.25">
      <c r="A343">
        <v>9</v>
      </c>
      <c r="B343" s="8" t="s">
        <v>835</v>
      </c>
      <c r="C343" s="8" t="s">
        <v>836</v>
      </c>
      <c r="D343" s="1">
        <v>41677</v>
      </c>
      <c r="E343" t="s">
        <v>663</v>
      </c>
      <c r="F343" s="1" t="s">
        <v>482</v>
      </c>
      <c r="G343" t="s">
        <v>308</v>
      </c>
      <c r="H343" t="s">
        <v>345</v>
      </c>
      <c r="I343">
        <v>3</v>
      </c>
      <c r="J343" t="s">
        <v>668</v>
      </c>
      <c r="K343" t="s">
        <v>737</v>
      </c>
      <c r="L343">
        <v>37</v>
      </c>
      <c r="M343">
        <v>34</v>
      </c>
      <c r="N343">
        <v>1085</v>
      </c>
      <c r="O343">
        <v>1145</v>
      </c>
      <c r="P343">
        <v>7</v>
      </c>
      <c r="Q343">
        <v>5</v>
      </c>
      <c r="R343">
        <v>6</v>
      </c>
      <c r="S343">
        <v>4</v>
      </c>
      <c r="Z343">
        <v>2</v>
      </c>
      <c r="AA343">
        <v>0</v>
      </c>
      <c r="AB343" t="s">
        <v>312</v>
      </c>
      <c r="AC343">
        <v>1.5</v>
      </c>
      <c r="AD343">
        <v>2.5</v>
      </c>
      <c r="AE343">
        <v>1.52</v>
      </c>
      <c r="AF343">
        <v>2.4500000000000002</v>
      </c>
      <c r="AG343">
        <v>1.5</v>
      </c>
      <c r="AH343">
        <v>2.5</v>
      </c>
      <c r="AI343">
        <v>1.6</v>
      </c>
      <c r="AJ343">
        <v>2.5499999999999998</v>
      </c>
      <c r="AK343">
        <v>1.57</v>
      </c>
      <c r="AL343">
        <v>2.38</v>
      </c>
      <c r="AM343">
        <v>1.62</v>
      </c>
      <c r="AN343">
        <v>2.62</v>
      </c>
      <c r="AO343">
        <v>1.54</v>
      </c>
      <c r="AP343">
        <v>2.44</v>
      </c>
      <c r="AQ343" t="str">
        <f t="shared" si="57"/>
        <v>Cilic</v>
      </c>
      <c r="AR343" t="str">
        <f t="shared" si="58"/>
        <v>Dodig</v>
      </c>
      <c r="AS343" t="str">
        <f t="shared" si="59"/>
        <v>ZagrebCilicDodig</v>
      </c>
      <c r="AT343" t="str">
        <f t="shared" si="60"/>
        <v>ZagrebDodigCilic</v>
      </c>
      <c r="AU343">
        <f t="shared" si="61"/>
        <v>2</v>
      </c>
      <c r="AV343">
        <f t="shared" si="62"/>
        <v>4</v>
      </c>
      <c r="AW343">
        <f t="shared" si="63"/>
        <v>22</v>
      </c>
      <c r="AX343" t="b">
        <f t="shared" si="64"/>
        <v>0</v>
      </c>
      <c r="AY343" t="str">
        <f t="shared" si="65"/>
        <v>Cilic</v>
      </c>
      <c r="AZ343" t="b">
        <f t="shared" si="66"/>
        <v>0</v>
      </c>
      <c r="BA343" t="str">
        <f t="shared" si="67"/>
        <v>ZagrebQuarterfinals</v>
      </c>
    </row>
    <row r="344" spans="1:53" x14ac:dyDescent="0.25">
      <c r="A344">
        <v>9</v>
      </c>
      <c r="B344" s="8" t="s">
        <v>835</v>
      </c>
      <c r="C344" s="8" t="s">
        <v>836</v>
      </c>
      <c r="D344" s="1">
        <v>41677</v>
      </c>
      <c r="E344" t="s">
        <v>663</v>
      </c>
      <c r="F344" s="1" t="s">
        <v>482</v>
      </c>
      <c r="G344" t="s">
        <v>308</v>
      </c>
      <c r="H344" t="s">
        <v>345</v>
      </c>
      <c r="I344">
        <v>3</v>
      </c>
      <c r="J344" t="s">
        <v>749</v>
      </c>
      <c r="K344" t="s">
        <v>752</v>
      </c>
      <c r="L344">
        <v>147</v>
      </c>
      <c r="M344">
        <v>27</v>
      </c>
      <c r="N344">
        <v>362</v>
      </c>
      <c r="O344">
        <v>1330</v>
      </c>
      <c r="P344">
        <v>6</v>
      </c>
      <c r="Q344">
        <v>4</v>
      </c>
      <c r="R344">
        <v>2</v>
      </c>
      <c r="S344">
        <v>6</v>
      </c>
      <c r="T344">
        <v>6</v>
      </c>
      <c r="U344">
        <v>4</v>
      </c>
      <c r="Z344">
        <v>2</v>
      </c>
      <c r="AA344">
        <v>1</v>
      </c>
      <c r="AB344" t="s">
        <v>312</v>
      </c>
      <c r="AC344">
        <v>5</v>
      </c>
      <c r="AD344">
        <v>1.1599999999999999</v>
      </c>
      <c r="AE344">
        <v>4.75</v>
      </c>
      <c r="AF344">
        <v>1.17</v>
      </c>
      <c r="AG344">
        <v>4</v>
      </c>
      <c r="AH344">
        <v>1.22</v>
      </c>
      <c r="AI344">
        <v>5.05</v>
      </c>
      <c r="AJ344">
        <v>1.22</v>
      </c>
      <c r="AK344">
        <v>4.5</v>
      </c>
      <c r="AL344">
        <v>1.2</v>
      </c>
      <c r="AM344">
        <v>5.3</v>
      </c>
      <c r="AN344">
        <v>1.22</v>
      </c>
      <c r="AO344">
        <v>4.5999999999999996</v>
      </c>
      <c r="AP344">
        <v>1.19</v>
      </c>
      <c r="AQ344" t="str">
        <f t="shared" si="57"/>
        <v>Evans</v>
      </c>
      <c r="AR344" t="str">
        <f t="shared" si="58"/>
        <v>Kohlschreiber</v>
      </c>
      <c r="AS344" t="str">
        <f t="shared" si="59"/>
        <v>ZagrebEvansKohlschreiber</v>
      </c>
      <c r="AT344" t="str">
        <f t="shared" si="60"/>
        <v>ZagrebKohlschreiberEvans</v>
      </c>
      <c r="AU344">
        <f t="shared" si="61"/>
        <v>1</v>
      </c>
      <c r="AV344">
        <f t="shared" si="62"/>
        <v>0</v>
      </c>
      <c r="AW344">
        <f t="shared" si="63"/>
        <v>28</v>
      </c>
      <c r="AX344" t="b">
        <f t="shared" si="64"/>
        <v>0</v>
      </c>
      <c r="AY344" t="str">
        <f t="shared" si="65"/>
        <v>Evans</v>
      </c>
      <c r="AZ344" t="b">
        <f t="shared" si="66"/>
        <v>1</v>
      </c>
      <c r="BA344" t="str">
        <f t="shared" si="67"/>
        <v>ZagrebQuarterfinals</v>
      </c>
    </row>
    <row r="345" spans="1:53" x14ac:dyDescent="0.25">
      <c r="A345">
        <v>9</v>
      </c>
      <c r="B345" s="8" t="s">
        <v>835</v>
      </c>
      <c r="C345" s="8" t="s">
        <v>836</v>
      </c>
      <c r="D345" s="1">
        <v>41677</v>
      </c>
      <c r="E345" t="s">
        <v>663</v>
      </c>
      <c r="F345" s="1" t="s">
        <v>482</v>
      </c>
      <c r="G345" t="s">
        <v>308</v>
      </c>
      <c r="H345" t="s">
        <v>345</v>
      </c>
      <c r="I345">
        <v>3</v>
      </c>
      <c r="J345" t="s">
        <v>766</v>
      </c>
      <c r="K345" t="s">
        <v>842</v>
      </c>
      <c r="L345">
        <v>12</v>
      </c>
      <c r="M345">
        <v>142</v>
      </c>
      <c r="N345">
        <v>2435</v>
      </c>
      <c r="O345">
        <v>382</v>
      </c>
      <c r="P345">
        <v>7</v>
      </c>
      <c r="Q345">
        <v>6</v>
      </c>
      <c r="R345">
        <v>6</v>
      </c>
      <c r="S345">
        <v>4</v>
      </c>
      <c r="Z345">
        <v>2</v>
      </c>
      <c r="AA345">
        <v>0</v>
      </c>
      <c r="AB345" t="s">
        <v>312</v>
      </c>
      <c r="AC345">
        <v>1.18</v>
      </c>
      <c r="AD345">
        <v>4.5</v>
      </c>
      <c r="AE345">
        <v>1.22</v>
      </c>
      <c r="AF345">
        <v>4</v>
      </c>
      <c r="AG345">
        <v>1.25</v>
      </c>
      <c r="AH345">
        <v>3.75</v>
      </c>
      <c r="AI345">
        <v>1.25</v>
      </c>
      <c r="AJ345">
        <v>4.55</v>
      </c>
      <c r="AK345">
        <v>1.2</v>
      </c>
      <c r="AL345">
        <v>4.5</v>
      </c>
      <c r="AM345">
        <v>1.26</v>
      </c>
      <c r="AN345">
        <v>4.7</v>
      </c>
      <c r="AO345">
        <v>1.23</v>
      </c>
      <c r="AP345">
        <v>4.09</v>
      </c>
      <c r="AQ345" t="str">
        <f t="shared" si="57"/>
        <v>Haas</v>
      </c>
      <c r="AR345" t="str">
        <f t="shared" si="58"/>
        <v>Kuznetsov</v>
      </c>
      <c r="AS345" t="str">
        <f t="shared" si="59"/>
        <v>ZagrebHaasKuznetsov</v>
      </c>
      <c r="AT345" t="str">
        <f t="shared" si="60"/>
        <v>ZagrebKuznetsovHaas</v>
      </c>
      <c r="AU345">
        <f t="shared" si="61"/>
        <v>2</v>
      </c>
      <c r="AV345">
        <f t="shared" si="62"/>
        <v>3</v>
      </c>
      <c r="AW345">
        <f t="shared" si="63"/>
        <v>23</v>
      </c>
      <c r="AX345" t="b">
        <f t="shared" si="64"/>
        <v>1</v>
      </c>
      <c r="AY345" t="str">
        <f t="shared" si="65"/>
        <v>Haas</v>
      </c>
      <c r="AZ345" t="b">
        <f t="shared" si="66"/>
        <v>0</v>
      </c>
      <c r="BA345" t="str">
        <f t="shared" si="67"/>
        <v>ZagrebQuarterfinals</v>
      </c>
    </row>
    <row r="346" spans="1:53" x14ac:dyDescent="0.25">
      <c r="A346">
        <v>9</v>
      </c>
      <c r="B346" s="8" t="s">
        <v>835</v>
      </c>
      <c r="C346" s="8" t="s">
        <v>836</v>
      </c>
      <c r="D346" s="1">
        <v>41678</v>
      </c>
      <c r="E346" t="s">
        <v>663</v>
      </c>
      <c r="F346" s="1" t="s">
        <v>482</v>
      </c>
      <c r="G346" t="s">
        <v>308</v>
      </c>
      <c r="H346" t="s">
        <v>346</v>
      </c>
      <c r="I346">
        <v>3</v>
      </c>
      <c r="J346" t="s">
        <v>668</v>
      </c>
      <c r="K346" t="s">
        <v>839</v>
      </c>
      <c r="L346">
        <v>37</v>
      </c>
      <c r="M346">
        <v>358</v>
      </c>
      <c r="N346">
        <v>1085</v>
      </c>
      <c r="O346">
        <v>117</v>
      </c>
      <c r="P346">
        <v>6</v>
      </c>
      <c r="Q346">
        <v>3</v>
      </c>
      <c r="R346">
        <v>6</v>
      </c>
      <c r="S346">
        <v>4</v>
      </c>
      <c r="Z346">
        <v>2</v>
      </c>
      <c r="AA346">
        <v>0</v>
      </c>
      <c r="AB346" t="s">
        <v>312</v>
      </c>
      <c r="AC346">
        <v>1.1000000000000001</v>
      </c>
      <c r="AD346">
        <v>7</v>
      </c>
      <c r="AE346">
        <v>1.1200000000000001</v>
      </c>
      <c r="AF346">
        <v>5.75</v>
      </c>
      <c r="AG346">
        <v>1.1200000000000001</v>
      </c>
      <c r="AH346">
        <v>6</v>
      </c>
      <c r="AI346">
        <v>1.1299999999999999</v>
      </c>
      <c r="AJ346">
        <v>7.3</v>
      </c>
      <c r="AK346">
        <v>1.1399999999999999</v>
      </c>
      <c r="AL346">
        <v>5.5</v>
      </c>
      <c r="AM346">
        <v>1.1499999999999999</v>
      </c>
      <c r="AN346">
        <v>7.3</v>
      </c>
      <c r="AO346">
        <v>1.1200000000000001</v>
      </c>
      <c r="AP346">
        <v>6.01</v>
      </c>
      <c r="AQ346" t="str">
        <f t="shared" si="57"/>
        <v>Cilic</v>
      </c>
      <c r="AR346" t="str">
        <f t="shared" si="58"/>
        <v>Phau</v>
      </c>
      <c r="AS346" t="str">
        <f t="shared" si="59"/>
        <v>ZagrebCilicPhau</v>
      </c>
      <c r="AT346" t="str">
        <f t="shared" si="60"/>
        <v>ZagrebPhauCilic</v>
      </c>
      <c r="AU346">
        <f t="shared" si="61"/>
        <v>2</v>
      </c>
      <c r="AV346">
        <f t="shared" si="62"/>
        <v>5</v>
      </c>
      <c r="AW346">
        <f t="shared" si="63"/>
        <v>19</v>
      </c>
      <c r="AX346" t="b">
        <f t="shared" si="64"/>
        <v>0</v>
      </c>
      <c r="AY346" t="str">
        <f t="shared" si="65"/>
        <v>Cilic</v>
      </c>
      <c r="AZ346" t="b">
        <f t="shared" si="66"/>
        <v>0</v>
      </c>
      <c r="BA346" t="str">
        <f t="shared" si="67"/>
        <v>ZagrebSemifinals</v>
      </c>
    </row>
    <row r="347" spans="1:53" x14ac:dyDescent="0.25">
      <c r="A347">
        <v>9</v>
      </c>
      <c r="B347" s="8" t="s">
        <v>835</v>
      </c>
      <c r="C347" s="8" t="s">
        <v>836</v>
      </c>
      <c r="D347" s="1">
        <v>41678</v>
      </c>
      <c r="E347" t="s">
        <v>663</v>
      </c>
      <c r="F347" s="1" t="s">
        <v>482</v>
      </c>
      <c r="G347" t="s">
        <v>308</v>
      </c>
      <c r="H347" t="s">
        <v>346</v>
      </c>
      <c r="I347">
        <v>3</v>
      </c>
      <c r="J347" t="s">
        <v>766</v>
      </c>
      <c r="K347" t="s">
        <v>749</v>
      </c>
      <c r="L347">
        <v>12</v>
      </c>
      <c r="M347">
        <v>147</v>
      </c>
      <c r="N347">
        <v>2435</v>
      </c>
      <c r="O347">
        <v>362</v>
      </c>
      <c r="P347">
        <v>5</v>
      </c>
      <c r="Q347">
        <v>7</v>
      </c>
      <c r="R347">
        <v>6</v>
      </c>
      <c r="S347">
        <v>4</v>
      </c>
      <c r="T347">
        <v>6</v>
      </c>
      <c r="U347">
        <v>3</v>
      </c>
      <c r="Z347">
        <v>2</v>
      </c>
      <c r="AA347">
        <v>1</v>
      </c>
      <c r="AB347" t="s">
        <v>312</v>
      </c>
      <c r="AC347">
        <v>1.3</v>
      </c>
      <c r="AD347">
        <v>3.5</v>
      </c>
      <c r="AE347">
        <v>1.28</v>
      </c>
      <c r="AF347">
        <v>3.5</v>
      </c>
      <c r="AG347">
        <v>1.25</v>
      </c>
      <c r="AH347">
        <v>4</v>
      </c>
      <c r="AI347">
        <v>1.35</v>
      </c>
      <c r="AJ347">
        <v>3.55</v>
      </c>
      <c r="AK347">
        <v>1.25</v>
      </c>
      <c r="AL347">
        <v>3.75</v>
      </c>
      <c r="AM347">
        <v>1.35</v>
      </c>
      <c r="AN347">
        <v>4</v>
      </c>
      <c r="AO347">
        <v>1.28</v>
      </c>
      <c r="AP347">
        <v>3.6</v>
      </c>
      <c r="AQ347" t="str">
        <f t="shared" si="57"/>
        <v>Haas</v>
      </c>
      <c r="AR347" t="str">
        <f t="shared" si="58"/>
        <v>Evans</v>
      </c>
      <c r="AS347" t="str">
        <f t="shared" si="59"/>
        <v>ZagrebHaasEvans</v>
      </c>
      <c r="AT347" t="str">
        <f t="shared" si="60"/>
        <v>ZagrebEvansHaas</v>
      </c>
      <c r="AU347">
        <f t="shared" si="61"/>
        <v>1</v>
      </c>
      <c r="AV347">
        <f t="shared" si="62"/>
        <v>3</v>
      </c>
      <c r="AW347">
        <f t="shared" si="63"/>
        <v>31</v>
      </c>
      <c r="AX347" t="b">
        <f t="shared" si="64"/>
        <v>0</v>
      </c>
      <c r="AY347" t="str">
        <f t="shared" si="65"/>
        <v>Evans</v>
      </c>
      <c r="AZ347" t="b">
        <f t="shared" si="66"/>
        <v>1</v>
      </c>
      <c r="BA347" t="str">
        <f t="shared" si="67"/>
        <v>ZagrebSemifinals</v>
      </c>
    </row>
    <row r="348" spans="1:53" x14ac:dyDescent="0.25">
      <c r="A348">
        <v>9</v>
      </c>
      <c r="B348" s="8" t="s">
        <v>835</v>
      </c>
      <c r="C348" s="8" t="s">
        <v>836</v>
      </c>
      <c r="D348" s="1">
        <v>41679</v>
      </c>
      <c r="E348" t="s">
        <v>663</v>
      </c>
      <c r="F348" s="1" t="s">
        <v>482</v>
      </c>
      <c r="G348" t="s">
        <v>308</v>
      </c>
      <c r="H348" t="s">
        <v>348</v>
      </c>
      <c r="I348">
        <v>3</v>
      </c>
      <c r="J348" t="s">
        <v>668</v>
      </c>
      <c r="K348" t="s">
        <v>766</v>
      </c>
      <c r="L348">
        <v>37</v>
      </c>
      <c r="M348">
        <v>12</v>
      </c>
      <c r="N348">
        <v>1085</v>
      </c>
      <c r="O348">
        <v>2435</v>
      </c>
      <c r="P348">
        <v>6</v>
      </c>
      <c r="Q348">
        <v>3</v>
      </c>
      <c r="R348">
        <v>6</v>
      </c>
      <c r="S348">
        <v>4</v>
      </c>
      <c r="Z348">
        <v>2</v>
      </c>
      <c r="AA348">
        <v>0</v>
      </c>
      <c r="AB348" t="s">
        <v>312</v>
      </c>
      <c r="AC348">
        <v>1.5</v>
      </c>
      <c r="AD348">
        <v>2.62</v>
      </c>
      <c r="AE348">
        <v>1.5</v>
      </c>
      <c r="AF348">
        <v>2.5</v>
      </c>
      <c r="AG348">
        <v>1.53</v>
      </c>
      <c r="AH348">
        <v>2.5</v>
      </c>
      <c r="AI348">
        <v>1.53</v>
      </c>
      <c r="AJ348">
        <v>2.74</v>
      </c>
      <c r="AK348">
        <v>1.52</v>
      </c>
      <c r="AL348">
        <v>2.5</v>
      </c>
      <c r="AM348">
        <v>1.56</v>
      </c>
      <c r="AN348">
        <v>2.74</v>
      </c>
      <c r="AO348">
        <v>1.51</v>
      </c>
      <c r="AP348">
        <v>2.5299999999999998</v>
      </c>
      <c r="AQ348" t="str">
        <f t="shared" si="57"/>
        <v>Cilic</v>
      </c>
      <c r="AR348" t="str">
        <f t="shared" si="58"/>
        <v>Haas</v>
      </c>
      <c r="AS348" t="str">
        <f t="shared" si="59"/>
        <v>ZagrebCilicHaas</v>
      </c>
      <c r="AT348" t="str">
        <f t="shared" si="60"/>
        <v>ZagrebHaasCilic</v>
      </c>
      <c r="AU348">
        <f t="shared" si="61"/>
        <v>2</v>
      </c>
      <c r="AV348">
        <f t="shared" si="62"/>
        <v>5</v>
      </c>
      <c r="AW348">
        <f t="shared" si="63"/>
        <v>19</v>
      </c>
      <c r="AX348" t="b">
        <f t="shared" si="64"/>
        <v>0</v>
      </c>
      <c r="AY348" t="str">
        <f t="shared" si="65"/>
        <v>Cilic</v>
      </c>
      <c r="AZ348" t="b">
        <f t="shared" si="66"/>
        <v>0</v>
      </c>
      <c r="BA348" t="str">
        <f t="shared" si="67"/>
        <v>ZagrebThe Final</v>
      </c>
    </row>
    <row r="349" spans="1:53" x14ac:dyDescent="0.25">
      <c r="A349">
        <v>10</v>
      </c>
      <c r="B349" s="8" t="s">
        <v>843</v>
      </c>
      <c r="C349" s="8" t="s">
        <v>844</v>
      </c>
      <c r="D349" s="1">
        <v>41680</v>
      </c>
      <c r="E349" t="s">
        <v>663</v>
      </c>
      <c r="F349" s="1" t="s">
        <v>307</v>
      </c>
      <c r="G349" t="s">
        <v>503</v>
      </c>
      <c r="H349" t="s">
        <v>309</v>
      </c>
      <c r="I349">
        <v>3</v>
      </c>
      <c r="J349" t="s">
        <v>714</v>
      </c>
      <c r="K349" t="s">
        <v>702</v>
      </c>
      <c r="L349">
        <v>231</v>
      </c>
      <c r="M349">
        <v>103</v>
      </c>
      <c r="N349">
        <v>211</v>
      </c>
      <c r="O349">
        <v>548</v>
      </c>
      <c r="P349">
        <v>7</v>
      </c>
      <c r="Q349">
        <v>5</v>
      </c>
      <c r="R349">
        <v>3</v>
      </c>
      <c r="S349">
        <v>6</v>
      </c>
      <c r="T349">
        <v>6</v>
      </c>
      <c r="U349">
        <v>2</v>
      </c>
      <c r="Z349">
        <v>2</v>
      </c>
      <c r="AA349">
        <v>1</v>
      </c>
      <c r="AB349" t="s">
        <v>312</v>
      </c>
      <c r="AC349">
        <v>1.53</v>
      </c>
      <c r="AD349">
        <v>2.37</v>
      </c>
      <c r="AE349">
        <v>1.5</v>
      </c>
      <c r="AF349">
        <v>2.5</v>
      </c>
      <c r="AG349">
        <v>1.44</v>
      </c>
      <c r="AH349">
        <v>2.62</v>
      </c>
      <c r="AI349">
        <v>1.63</v>
      </c>
      <c r="AJ349">
        <v>2.4</v>
      </c>
      <c r="AK349">
        <v>1.53</v>
      </c>
      <c r="AL349">
        <v>2.5</v>
      </c>
      <c r="AM349">
        <v>1.63</v>
      </c>
      <c r="AN349">
        <v>2.62</v>
      </c>
      <c r="AO349">
        <v>1.54</v>
      </c>
      <c r="AP349">
        <v>2.41</v>
      </c>
      <c r="AQ349" t="str">
        <f t="shared" si="57"/>
        <v>Granollers</v>
      </c>
      <c r="AR349" t="str">
        <f t="shared" si="58"/>
        <v>Bedene</v>
      </c>
      <c r="AS349" t="str">
        <f t="shared" si="59"/>
        <v>Buenos AiresGranollersBedene</v>
      </c>
      <c r="AT349" t="str">
        <f t="shared" si="60"/>
        <v>Buenos AiresBedeneGranollers</v>
      </c>
      <c r="AU349">
        <f t="shared" si="61"/>
        <v>1</v>
      </c>
      <c r="AV349">
        <f t="shared" si="62"/>
        <v>3</v>
      </c>
      <c r="AW349">
        <f t="shared" si="63"/>
        <v>29</v>
      </c>
      <c r="AX349" t="b">
        <f t="shared" si="64"/>
        <v>0</v>
      </c>
      <c r="AY349" t="str">
        <f t="shared" si="65"/>
        <v>Granollers</v>
      </c>
      <c r="AZ349" t="b">
        <f t="shared" si="66"/>
        <v>1</v>
      </c>
      <c r="BA349" t="str">
        <f t="shared" si="67"/>
        <v>Buenos Aires1st Round</v>
      </c>
    </row>
    <row r="350" spans="1:53" x14ac:dyDescent="0.25">
      <c r="A350">
        <v>10</v>
      </c>
      <c r="B350" s="8" t="s">
        <v>843</v>
      </c>
      <c r="C350" s="8" t="s">
        <v>844</v>
      </c>
      <c r="D350" s="1">
        <v>41680</v>
      </c>
      <c r="E350" t="s">
        <v>663</v>
      </c>
      <c r="F350" s="1" t="s">
        <v>307</v>
      </c>
      <c r="G350" t="s">
        <v>503</v>
      </c>
      <c r="H350" t="s">
        <v>309</v>
      </c>
      <c r="I350">
        <v>3</v>
      </c>
      <c r="J350" t="s">
        <v>845</v>
      </c>
      <c r="K350" t="s">
        <v>716</v>
      </c>
      <c r="L350">
        <v>108</v>
      </c>
      <c r="M350">
        <v>52</v>
      </c>
      <c r="N350">
        <v>513</v>
      </c>
      <c r="O350">
        <v>861</v>
      </c>
      <c r="P350">
        <v>7</v>
      </c>
      <c r="Q350">
        <v>6</v>
      </c>
      <c r="R350">
        <v>6</v>
      </c>
      <c r="S350">
        <v>4</v>
      </c>
      <c r="Z350">
        <v>2</v>
      </c>
      <c r="AA350">
        <v>0</v>
      </c>
      <c r="AB350" t="s">
        <v>312</v>
      </c>
      <c r="AC350">
        <v>2.37</v>
      </c>
      <c r="AD350">
        <v>1.53</v>
      </c>
      <c r="AE350">
        <v>2.5</v>
      </c>
      <c r="AF350">
        <v>1.5</v>
      </c>
      <c r="AG350">
        <v>2.75</v>
      </c>
      <c r="AH350">
        <v>1.4</v>
      </c>
      <c r="AI350">
        <v>2.37</v>
      </c>
      <c r="AJ350">
        <v>1.65</v>
      </c>
      <c r="AK350">
        <v>2.75</v>
      </c>
      <c r="AL350">
        <v>1.44</v>
      </c>
      <c r="AM350">
        <v>2.75</v>
      </c>
      <c r="AN350">
        <v>1.65</v>
      </c>
      <c r="AO350">
        <v>2.4900000000000002</v>
      </c>
      <c r="AP350">
        <v>1.51</v>
      </c>
      <c r="AQ350" t="str">
        <f t="shared" si="57"/>
        <v>Pella</v>
      </c>
      <c r="AR350" t="str">
        <f t="shared" si="58"/>
        <v>Garcia-Lopez</v>
      </c>
      <c r="AS350" t="str">
        <f t="shared" si="59"/>
        <v>Buenos AiresPellaGarcia-Lopez</v>
      </c>
      <c r="AT350" t="str">
        <f t="shared" si="60"/>
        <v>Buenos AiresGarcia-LopezPella</v>
      </c>
      <c r="AU350">
        <f t="shared" si="61"/>
        <v>2</v>
      </c>
      <c r="AV350">
        <f t="shared" si="62"/>
        <v>3</v>
      </c>
      <c r="AW350">
        <f t="shared" si="63"/>
        <v>23</v>
      </c>
      <c r="AX350" t="b">
        <f t="shared" si="64"/>
        <v>1</v>
      </c>
      <c r="AY350" t="str">
        <f t="shared" si="65"/>
        <v>Pella</v>
      </c>
      <c r="AZ350" t="b">
        <f t="shared" si="66"/>
        <v>0</v>
      </c>
      <c r="BA350" t="str">
        <f t="shared" si="67"/>
        <v>Buenos Aires1st Round</v>
      </c>
    </row>
    <row r="351" spans="1:53" x14ac:dyDescent="0.25">
      <c r="A351">
        <v>10</v>
      </c>
      <c r="B351" s="8" t="s">
        <v>843</v>
      </c>
      <c r="C351" s="8" t="s">
        <v>844</v>
      </c>
      <c r="D351" s="1">
        <v>41680</v>
      </c>
      <c r="E351" t="s">
        <v>663</v>
      </c>
      <c r="F351" s="1" t="s">
        <v>307</v>
      </c>
      <c r="G351" t="s">
        <v>503</v>
      </c>
      <c r="H351" t="s">
        <v>309</v>
      </c>
      <c r="I351">
        <v>3</v>
      </c>
      <c r="J351" t="s">
        <v>773</v>
      </c>
      <c r="K351" t="s">
        <v>733</v>
      </c>
      <c r="L351">
        <v>48</v>
      </c>
      <c r="M351">
        <v>49</v>
      </c>
      <c r="N351">
        <v>915</v>
      </c>
      <c r="O351">
        <v>907</v>
      </c>
      <c r="P351">
        <v>6</v>
      </c>
      <c r="Q351">
        <v>4</v>
      </c>
      <c r="R351">
        <v>6</v>
      </c>
      <c r="S351">
        <v>2</v>
      </c>
      <c r="Z351">
        <v>2</v>
      </c>
      <c r="AA351">
        <v>0</v>
      </c>
      <c r="AB351" t="s">
        <v>312</v>
      </c>
      <c r="AC351">
        <v>1.28</v>
      </c>
      <c r="AD351">
        <v>3.5</v>
      </c>
      <c r="AE351">
        <v>1.33</v>
      </c>
      <c r="AF351">
        <v>3.2</v>
      </c>
      <c r="AG351">
        <v>1.33</v>
      </c>
      <c r="AH351">
        <v>3.25</v>
      </c>
      <c r="AI351">
        <v>1.33</v>
      </c>
      <c r="AJ351">
        <v>3.63</v>
      </c>
      <c r="AK351">
        <v>1.33</v>
      </c>
      <c r="AL351">
        <v>3.25</v>
      </c>
      <c r="AM351">
        <v>1.36</v>
      </c>
      <c r="AN351">
        <v>3.65</v>
      </c>
      <c r="AO351">
        <v>1.31</v>
      </c>
      <c r="AP351">
        <v>3.36</v>
      </c>
      <c r="AQ351" t="str">
        <f t="shared" si="57"/>
        <v>Berlocq</v>
      </c>
      <c r="AR351" t="str">
        <f t="shared" si="58"/>
        <v>Sousa</v>
      </c>
      <c r="AS351" t="str">
        <f t="shared" si="59"/>
        <v>Buenos AiresBerlocqSousa</v>
      </c>
      <c r="AT351" t="str">
        <f t="shared" si="60"/>
        <v>Buenos AiresSousaBerlocq</v>
      </c>
      <c r="AU351">
        <f t="shared" si="61"/>
        <v>2</v>
      </c>
      <c r="AV351">
        <f t="shared" si="62"/>
        <v>6</v>
      </c>
      <c r="AW351">
        <f t="shared" si="63"/>
        <v>18</v>
      </c>
      <c r="AX351" t="b">
        <f t="shared" si="64"/>
        <v>0</v>
      </c>
      <c r="AY351" t="str">
        <f t="shared" si="65"/>
        <v>Berlocq</v>
      </c>
      <c r="AZ351" t="b">
        <f t="shared" si="66"/>
        <v>0</v>
      </c>
      <c r="BA351" t="str">
        <f t="shared" si="67"/>
        <v>Buenos Aires1st Round</v>
      </c>
    </row>
    <row r="352" spans="1:53" x14ac:dyDescent="0.25">
      <c r="A352">
        <v>10</v>
      </c>
      <c r="B352" s="8" t="s">
        <v>843</v>
      </c>
      <c r="C352" s="8" t="s">
        <v>844</v>
      </c>
      <c r="D352" s="1">
        <v>41681</v>
      </c>
      <c r="E352" t="s">
        <v>663</v>
      </c>
      <c r="F352" s="1" t="s">
        <v>307</v>
      </c>
      <c r="G352" t="s">
        <v>503</v>
      </c>
      <c r="H352" t="s">
        <v>309</v>
      </c>
      <c r="I352">
        <v>3</v>
      </c>
      <c r="J352" t="s">
        <v>753</v>
      </c>
      <c r="K352" t="s">
        <v>761</v>
      </c>
      <c r="L352">
        <v>43</v>
      </c>
      <c r="M352">
        <v>63</v>
      </c>
      <c r="N352">
        <v>981</v>
      </c>
      <c r="O352">
        <v>744</v>
      </c>
      <c r="P352">
        <v>3</v>
      </c>
      <c r="Q352">
        <v>6</v>
      </c>
      <c r="R352">
        <v>7</v>
      </c>
      <c r="S352">
        <v>5</v>
      </c>
      <c r="T352">
        <v>6</v>
      </c>
      <c r="U352">
        <v>1</v>
      </c>
      <c r="Z352">
        <v>2</v>
      </c>
      <c r="AA352">
        <v>1</v>
      </c>
      <c r="AB352" t="s">
        <v>312</v>
      </c>
      <c r="AC352">
        <v>2.25</v>
      </c>
      <c r="AD352">
        <v>1.57</v>
      </c>
      <c r="AE352">
        <v>2.2000000000000002</v>
      </c>
      <c r="AF352">
        <v>1.65</v>
      </c>
      <c r="AG352">
        <v>2.2000000000000002</v>
      </c>
      <c r="AH352">
        <v>1.62</v>
      </c>
      <c r="AI352">
        <v>2.56</v>
      </c>
      <c r="AJ352">
        <v>1.56</v>
      </c>
      <c r="AK352">
        <v>2.25</v>
      </c>
      <c r="AL352">
        <v>1.62</v>
      </c>
      <c r="AM352">
        <v>2.56</v>
      </c>
      <c r="AN352">
        <v>1.62</v>
      </c>
      <c r="AO352">
        <v>2.31</v>
      </c>
      <c r="AP352">
        <v>1.58</v>
      </c>
      <c r="AQ352" t="str">
        <f t="shared" si="57"/>
        <v>Andujar</v>
      </c>
      <c r="AR352" t="str">
        <f t="shared" si="58"/>
        <v>Delbonis</v>
      </c>
      <c r="AS352" t="str">
        <f t="shared" si="59"/>
        <v>Buenos AiresAndujarDelbonis</v>
      </c>
      <c r="AT352" t="str">
        <f t="shared" si="60"/>
        <v>Buenos AiresDelbonisAndujar</v>
      </c>
      <c r="AU352">
        <f t="shared" si="61"/>
        <v>1</v>
      </c>
      <c r="AV352">
        <f t="shared" si="62"/>
        <v>4</v>
      </c>
      <c r="AW352">
        <f t="shared" si="63"/>
        <v>28</v>
      </c>
      <c r="AX352" t="b">
        <f t="shared" si="64"/>
        <v>0</v>
      </c>
      <c r="AY352" t="str">
        <f t="shared" si="65"/>
        <v>Delbonis</v>
      </c>
      <c r="AZ352" t="b">
        <f t="shared" si="66"/>
        <v>1</v>
      </c>
      <c r="BA352" t="str">
        <f t="shared" si="67"/>
        <v>Buenos Aires1st Round</v>
      </c>
    </row>
    <row r="353" spans="1:53" x14ac:dyDescent="0.25">
      <c r="A353">
        <v>10</v>
      </c>
      <c r="B353" s="8" t="s">
        <v>843</v>
      </c>
      <c r="C353" s="8" t="s">
        <v>844</v>
      </c>
      <c r="D353" s="1">
        <v>41681</v>
      </c>
      <c r="E353" t="s">
        <v>663</v>
      </c>
      <c r="F353" s="1" t="s">
        <v>307</v>
      </c>
      <c r="G353" t="s">
        <v>503</v>
      </c>
      <c r="H353" t="s">
        <v>309</v>
      </c>
      <c r="I353">
        <v>3</v>
      </c>
      <c r="J353" t="s">
        <v>793</v>
      </c>
      <c r="K353" t="s">
        <v>707</v>
      </c>
      <c r="L353">
        <v>17</v>
      </c>
      <c r="M353">
        <v>65</v>
      </c>
      <c r="N353">
        <v>1960</v>
      </c>
      <c r="O353">
        <v>733</v>
      </c>
      <c r="P353">
        <v>6</v>
      </c>
      <c r="Q353">
        <v>4</v>
      </c>
      <c r="R353">
        <v>6</v>
      </c>
      <c r="S353">
        <v>4</v>
      </c>
      <c r="Z353">
        <v>2</v>
      </c>
      <c r="AA353">
        <v>0</v>
      </c>
      <c r="AB353" t="s">
        <v>312</v>
      </c>
      <c r="AC353">
        <v>1.25</v>
      </c>
      <c r="AD353">
        <v>3.75</v>
      </c>
      <c r="AE353">
        <v>1.3</v>
      </c>
      <c r="AF353">
        <v>3.4</v>
      </c>
      <c r="AG353">
        <v>1.3</v>
      </c>
      <c r="AH353">
        <v>3.4</v>
      </c>
      <c r="AI353">
        <v>1.32</v>
      </c>
      <c r="AJ353">
        <v>3.66</v>
      </c>
      <c r="AK353">
        <v>1.33</v>
      </c>
      <c r="AL353">
        <v>3.25</v>
      </c>
      <c r="AM353">
        <v>1.33</v>
      </c>
      <c r="AN353">
        <v>3.8</v>
      </c>
      <c r="AO353">
        <v>1.29</v>
      </c>
      <c r="AP353">
        <v>3.46</v>
      </c>
      <c r="AQ353" t="str">
        <f t="shared" si="57"/>
        <v>Robredo</v>
      </c>
      <c r="AR353" t="str">
        <f t="shared" si="58"/>
        <v>Carreno-Busta</v>
      </c>
      <c r="AS353" t="str">
        <f t="shared" si="59"/>
        <v>Buenos AiresRobredoCarreno-Busta</v>
      </c>
      <c r="AT353" t="str">
        <f t="shared" si="60"/>
        <v>Buenos AiresCarreno-BustaRobredo</v>
      </c>
      <c r="AU353">
        <f t="shared" si="61"/>
        <v>2</v>
      </c>
      <c r="AV353">
        <f t="shared" si="62"/>
        <v>4</v>
      </c>
      <c r="AW353">
        <f t="shared" si="63"/>
        <v>20</v>
      </c>
      <c r="AX353" t="b">
        <f t="shared" si="64"/>
        <v>0</v>
      </c>
      <c r="AY353" t="str">
        <f t="shared" si="65"/>
        <v>Robredo</v>
      </c>
      <c r="AZ353" t="b">
        <f t="shared" si="66"/>
        <v>0</v>
      </c>
      <c r="BA353" t="str">
        <f t="shared" si="67"/>
        <v>Buenos Aires1st Round</v>
      </c>
    </row>
    <row r="354" spans="1:53" x14ac:dyDescent="0.25">
      <c r="A354">
        <v>10</v>
      </c>
      <c r="B354" s="8" t="s">
        <v>843</v>
      </c>
      <c r="C354" s="8" t="s">
        <v>844</v>
      </c>
      <c r="D354" s="1">
        <v>41681</v>
      </c>
      <c r="E354" t="s">
        <v>663</v>
      </c>
      <c r="F354" s="1" t="s">
        <v>307</v>
      </c>
      <c r="G354" t="s">
        <v>503</v>
      </c>
      <c r="H354" t="s">
        <v>309</v>
      </c>
      <c r="I354">
        <v>3</v>
      </c>
      <c r="J354" t="s">
        <v>792</v>
      </c>
      <c r="K354" t="s">
        <v>846</v>
      </c>
      <c r="L354">
        <v>58</v>
      </c>
      <c r="M354">
        <v>112</v>
      </c>
      <c r="N354">
        <v>764</v>
      </c>
      <c r="O354">
        <v>500</v>
      </c>
      <c r="P354">
        <v>6</v>
      </c>
      <c r="Q354">
        <v>3</v>
      </c>
      <c r="R354">
        <v>6</v>
      </c>
      <c r="S354">
        <v>4</v>
      </c>
      <c r="Z354">
        <v>2</v>
      </c>
      <c r="AA354">
        <v>0</v>
      </c>
      <c r="AB354" t="s">
        <v>312</v>
      </c>
      <c r="AC354">
        <v>1.5</v>
      </c>
      <c r="AD354">
        <v>2.5</v>
      </c>
      <c r="AE354">
        <v>1.5</v>
      </c>
      <c r="AF354">
        <v>2.5</v>
      </c>
      <c r="AG354">
        <v>1.4</v>
      </c>
      <c r="AH354">
        <v>2.75</v>
      </c>
      <c r="AI354">
        <v>1.59</v>
      </c>
      <c r="AJ354">
        <v>2.4900000000000002</v>
      </c>
      <c r="AK354">
        <v>1.5</v>
      </c>
      <c r="AL354">
        <v>2.63</v>
      </c>
      <c r="AM354">
        <v>1.59</v>
      </c>
      <c r="AN354">
        <v>2.75</v>
      </c>
      <c r="AO354">
        <v>1.51</v>
      </c>
      <c r="AP354">
        <v>2.5</v>
      </c>
      <c r="AQ354" t="str">
        <f t="shared" si="57"/>
        <v>Mayer</v>
      </c>
      <c r="AR354" t="str">
        <f t="shared" si="58"/>
        <v>Arguello</v>
      </c>
      <c r="AS354" t="str">
        <f t="shared" si="59"/>
        <v>Buenos AiresMayerArguello</v>
      </c>
      <c r="AT354" t="str">
        <f t="shared" si="60"/>
        <v>Buenos AiresArguelloMayer</v>
      </c>
      <c r="AU354">
        <f t="shared" si="61"/>
        <v>2</v>
      </c>
      <c r="AV354">
        <f t="shared" si="62"/>
        <v>5</v>
      </c>
      <c r="AW354">
        <f t="shared" si="63"/>
        <v>19</v>
      </c>
      <c r="AX354" t="b">
        <f t="shared" si="64"/>
        <v>0</v>
      </c>
      <c r="AY354" t="str">
        <f t="shared" si="65"/>
        <v>Mayer</v>
      </c>
      <c r="AZ354" t="b">
        <f t="shared" si="66"/>
        <v>0</v>
      </c>
      <c r="BA354" t="str">
        <f t="shared" si="67"/>
        <v>Buenos Aires1st Round</v>
      </c>
    </row>
    <row r="355" spans="1:53" x14ac:dyDescent="0.25">
      <c r="A355">
        <v>10</v>
      </c>
      <c r="B355" s="8" t="s">
        <v>843</v>
      </c>
      <c r="C355" s="8" t="s">
        <v>844</v>
      </c>
      <c r="D355" s="1">
        <v>41681</v>
      </c>
      <c r="E355" t="s">
        <v>663</v>
      </c>
      <c r="F355" s="1" t="s">
        <v>307</v>
      </c>
      <c r="G355" t="s">
        <v>503</v>
      </c>
      <c r="H355" t="s">
        <v>309</v>
      </c>
      <c r="I355">
        <v>3</v>
      </c>
      <c r="J355" t="s">
        <v>720</v>
      </c>
      <c r="K355" t="s">
        <v>713</v>
      </c>
      <c r="L355">
        <v>14</v>
      </c>
      <c r="M355">
        <v>94</v>
      </c>
      <c r="N355">
        <v>2260</v>
      </c>
      <c r="O355">
        <v>587</v>
      </c>
      <c r="P355">
        <v>7</v>
      </c>
      <c r="Q355">
        <v>5</v>
      </c>
      <c r="R355">
        <v>6</v>
      </c>
      <c r="S355">
        <v>2</v>
      </c>
      <c r="Z355">
        <v>2</v>
      </c>
      <c r="AA355">
        <v>0</v>
      </c>
      <c r="AB355" t="s">
        <v>312</v>
      </c>
      <c r="AC355">
        <v>1.1200000000000001</v>
      </c>
      <c r="AD355">
        <v>6</v>
      </c>
      <c r="AE355">
        <v>1.1499999999999999</v>
      </c>
      <c r="AF355">
        <v>5.25</v>
      </c>
      <c r="AG355">
        <v>1.1399999999999999</v>
      </c>
      <c r="AH355">
        <v>5</v>
      </c>
      <c r="AI355">
        <v>1.1399999999999999</v>
      </c>
      <c r="AJ355">
        <v>6.49</v>
      </c>
      <c r="AK355">
        <v>1.17</v>
      </c>
      <c r="AL355">
        <v>5</v>
      </c>
      <c r="AM355">
        <v>1.17</v>
      </c>
      <c r="AN355">
        <v>6.49</v>
      </c>
      <c r="AO355">
        <v>1.1399999999999999</v>
      </c>
      <c r="AP355">
        <v>5.5</v>
      </c>
      <c r="AQ355" t="str">
        <f t="shared" si="57"/>
        <v>Fognini</v>
      </c>
      <c r="AR355" t="str">
        <f t="shared" si="58"/>
        <v>Reister</v>
      </c>
      <c r="AS355" t="str">
        <f t="shared" si="59"/>
        <v>Buenos AiresFogniniReister</v>
      </c>
      <c r="AT355" t="str">
        <f t="shared" si="60"/>
        <v>Buenos AiresReisterFognini</v>
      </c>
      <c r="AU355">
        <f t="shared" si="61"/>
        <v>2</v>
      </c>
      <c r="AV355">
        <f t="shared" si="62"/>
        <v>6</v>
      </c>
      <c r="AW355">
        <f t="shared" si="63"/>
        <v>20</v>
      </c>
      <c r="AX355" t="b">
        <f t="shared" si="64"/>
        <v>0</v>
      </c>
      <c r="AY355" t="str">
        <f t="shared" si="65"/>
        <v>Fognini</v>
      </c>
      <c r="AZ355" t="b">
        <f t="shared" si="66"/>
        <v>0</v>
      </c>
      <c r="BA355" t="str">
        <f t="shared" si="67"/>
        <v>Buenos Aires1st Round</v>
      </c>
    </row>
    <row r="356" spans="1:53" x14ac:dyDescent="0.25">
      <c r="A356">
        <v>10</v>
      </c>
      <c r="B356" s="8" t="s">
        <v>843</v>
      </c>
      <c r="C356" s="8" t="s">
        <v>844</v>
      </c>
      <c r="D356" s="1">
        <v>41681</v>
      </c>
      <c r="E356" t="s">
        <v>663</v>
      </c>
      <c r="F356" s="1" t="s">
        <v>307</v>
      </c>
      <c r="G356" t="s">
        <v>503</v>
      </c>
      <c r="H356" t="s">
        <v>309</v>
      </c>
      <c r="I356">
        <v>3</v>
      </c>
      <c r="J356" t="s">
        <v>673</v>
      </c>
      <c r="K356" t="s">
        <v>829</v>
      </c>
      <c r="L356">
        <v>46</v>
      </c>
      <c r="M356">
        <v>131</v>
      </c>
      <c r="N356">
        <v>932</v>
      </c>
      <c r="O356">
        <v>430</v>
      </c>
      <c r="P356">
        <v>6</v>
      </c>
      <c r="Q356">
        <v>4</v>
      </c>
      <c r="R356">
        <v>6</v>
      </c>
      <c r="S356">
        <v>7</v>
      </c>
      <c r="T356">
        <v>6</v>
      </c>
      <c r="U356">
        <v>3</v>
      </c>
      <c r="Z356">
        <v>2</v>
      </c>
      <c r="AA356">
        <v>1</v>
      </c>
      <c r="AB356" t="s">
        <v>312</v>
      </c>
      <c r="AC356">
        <v>1.8</v>
      </c>
      <c r="AD356">
        <v>1.9</v>
      </c>
      <c r="AE356">
        <v>1.75</v>
      </c>
      <c r="AF356">
        <v>2.0499999999999998</v>
      </c>
      <c r="AG356">
        <v>1.8</v>
      </c>
      <c r="AH356">
        <v>1.91</v>
      </c>
      <c r="AI356">
        <v>1.74</v>
      </c>
      <c r="AJ356">
        <v>2.2000000000000002</v>
      </c>
      <c r="AK356">
        <v>1.8</v>
      </c>
      <c r="AL356">
        <v>2</v>
      </c>
      <c r="AM356">
        <v>1.83</v>
      </c>
      <c r="AN356">
        <v>2.2000000000000002</v>
      </c>
      <c r="AO356">
        <v>1.75</v>
      </c>
      <c r="AP356">
        <v>2.02</v>
      </c>
      <c r="AQ356" t="str">
        <f t="shared" si="57"/>
        <v>Haase</v>
      </c>
      <c r="AR356" t="str">
        <f t="shared" si="58"/>
        <v>Alund</v>
      </c>
      <c r="AS356" t="str">
        <f t="shared" si="59"/>
        <v>Buenos AiresHaaseAlund</v>
      </c>
      <c r="AT356" t="str">
        <f t="shared" si="60"/>
        <v>Buenos AiresAlundHaase</v>
      </c>
      <c r="AU356">
        <f t="shared" si="61"/>
        <v>1</v>
      </c>
      <c r="AV356">
        <f t="shared" si="62"/>
        <v>4</v>
      </c>
      <c r="AW356">
        <f t="shared" si="63"/>
        <v>32</v>
      </c>
      <c r="AX356" t="b">
        <f t="shared" si="64"/>
        <v>1</v>
      </c>
      <c r="AY356" t="str">
        <f t="shared" si="65"/>
        <v>Haase</v>
      </c>
      <c r="AZ356" t="b">
        <f t="shared" si="66"/>
        <v>1</v>
      </c>
      <c r="BA356" t="str">
        <f t="shared" si="67"/>
        <v>Buenos Aires1st Round</v>
      </c>
    </row>
    <row r="357" spans="1:53" x14ac:dyDescent="0.25">
      <c r="A357">
        <v>10</v>
      </c>
      <c r="B357" s="8" t="s">
        <v>843</v>
      </c>
      <c r="C357" s="8" t="s">
        <v>844</v>
      </c>
      <c r="D357" s="1">
        <v>41681</v>
      </c>
      <c r="E357" t="s">
        <v>663</v>
      </c>
      <c r="F357" s="1" t="s">
        <v>307</v>
      </c>
      <c r="G357" t="s">
        <v>503</v>
      </c>
      <c r="H357" t="s">
        <v>309</v>
      </c>
      <c r="I357">
        <v>3</v>
      </c>
      <c r="J357" t="s">
        <v>725</v>
      </c>
      <c r="K357" t="s">
        <v>757</v>
      </c>
      <c r="L357">
        <v>57</v>
      </c>
      <c r="M357">
        <v>61</v>
      </c>
      <c r="N357">
        <v>773</v>
      </c>
      <c r="O357">
        <v>746</v>
      </c>
      <c r="P357">
        <v>7</v>
      </c>
      <c r="Q357">
        <v>6</v>
      </c>
      <c r="R357">
        <v>6</v>
      </c>
      <c r="S357">
        <v>2</v>
      </c>
      <c r="Z357">
        <v>2</v>
      </c>
      <c r="AA357">
        <v>0</v>
      </c>
      <c r="AB357" t="s">
        <v>312</v>
      </c>
      <c r="AC357">
        <v>1.4</v>
      </c>
      <c r="AD357">
        <v>2.75</v>
      </c>
      <c r="AE357">
        <v>1.4</v>
      </c>
      <c r="AF357">
        <v>2.9</v>
      </c>
      <c r="AG357">
        <v>1.4</v>
      </c>
      <c r="AH357">
        <v>2.75</v>
      </c>
      <c r="AI357">
        <v>1.48</v>
      </c>
      <c r="AJ357">
        <v>2.83</v>
      </c>
      <c r="AK357">
        <v>1.4</v>
      </c>
      <c r="AL357">
        <v>2.88</v>
      </c>
      <c r="AM357">
        <v>1.48</v>
      </c>
      <c r="AN357">
        <v>2.95</v>
      </c>
      <c r="AO357">
        <v>1.41</v>
      </c>
      <c r="AP357">
        <v>2.82</v>
      </c>
      <c r="AQ357" t="str">
        <f t="shared" si="57"/>
        <v>Giraldo</v>
      </c>
      <c r="AR357" t="str">
        <f t="shared" si="58"/>
        <v>Montanes</v>
      </c>
      <c r="AS357" t="str">
        <f t="shared" si="59"/>
        <v>Buenos AiresGiraldoMontanes</v>
      </c>
      <c r="AT357" t="str">
        <f t="shared" si="60"/>
        <v>Buenos AiresMontanesGiraldo</v>
      </c>
      <c r="AU357">
        <f t="shared" si="61"/>
        <v>2</v>
      </c>
      <c r="AV357">
        <f t="shared" si="62"/>
        <v>5</v>
      </c>
      <c r="AW357">
        <f t="shared" si="63"/>
        <v>21</v>
      </c>
      <c r="AX357" t="b">
        <f t="shared" si="64"/>
        <v>1</v>
      </c>
      <c r="AY357" t="str">
        <f t="shared" si="65"/>
        <v>Giraldo</v>
      </c>
      <c r="AZ357" t="b">
        <f t="shared" si="66"/>
        <v>0</v>
      </c>
      <c r="BA357" t="str">
        <f t="shared" si="67"/>
        <v>Buenos Aires1st Round</v>
      </c>
    </row>
    <row r="358" spans="1:53" x14ac:dyDescent="0.25">
      <c r="A358">
        <v>10</v>
      </c>
      <c r="B358" s="8" t="s">
        <v>843</v>
      </c>
      <c r="C358" s="8" t="s">
        <v>844</v>
      </c>
      <c r="D358" s="1">
        <v>41681</v>
      </c>
      <c r="E358" t="s">
        <v>663</v>
      </c>
      <c r="F358" s="1" t="s">
        <v>307</v>
      </c>
      <c r="G358" t="s">
        <v>503</v>
      </c>
      <c r="H358" t="s">
        <v>309</v>
      </c>
      <c r="I358">
        <v>3</v>
      </c>
      <c r="J358" t="s">
        <v>731</v>
      </c>
      <c r="K358" t="s">
        <v>833</v>
      </c>
      <c r="L358">
        <v>77</v>
      </c>
      <c r="M358">
        <v>439</v>
      </c>
      <c r="N358">
        <v>683</v>
      </c>
      <c r="O358">
        <v>86</v>
      </c>
      <c r="P358">
        <v>5</v>
      </c>
      <c r="Q358">
        <v>7</v>
      </c>
      <c r="R358">
        <v>6</v>
      </c>
      <c r="S358">
        <v>0</v>
      </c>
      <c r="T358">
        <v>6</v>
      </c>
      <c r="U358">
        <v>3</v>
      </c>
      <c r="Z358">
        <v>2</v>
      </c>
      <c r="AA358">
        <v>1</v>
      </c>
      <c r="AB358" t="s">
        <v>312</v>
      </c>
      <c r="AC358">
        <v>1.44</v>
      </c>
      <c r="AD358">
        <v>2.62</v>
      </c>
      <c r="AE358">
        <v>1.48</v>
      </c>
      <c r="AF358">
        <v>2.6</v>
      </c>
      <c r="AG358">
        <v>1.44</v>
      </c>
      <c r="AH358">
        <v>2.62</v>
      </c>
      <c r="AI358">
        <v>1.49</v>
      </c>
      <c r="AJ358">
        <v>2.78</v>
      </c>
      <c r="AK358">
        <v>1.44</v>
      </c>
      <c r="AL358">
        <v>2.75</v>
      </c>
      <c r="AM358">
        <v>1.51</v>
      </c>
      <c r="AN358">
        <v>2.78</v>
      </c>
      <c r="AO358">
        <v>1.46</v>
      </c>
      <c r="AP358">
        <v>2.65</v>
      </c>
      <c r="AQ358" t="str">
        <f t="shared" si="57"/>
        <v>Volandri</v>
      </c>
      <c r="AR358" t="str">
        <f t="shared" si="58"/>
        <v>Garin</v>
      </c>
      <c r="AS358" t="str">
        <f t="shared" si="59"/>
        <v>Buenos AiresVolandriGarin</v>
      </c>
      <c r="AT358" t="str">
        <f t="shared" si="60"/>
        <v>Buenos AiresGarinVolandri</v>
      </c>
      <c r="AU358">
        <f t="shared" si="61"/>
        <v>1</v>
      </c>
      <c r="AV358">
        <f t="shared" si="62"/>
        <v>7</v>
      </c>
      <c r="AW358">
        <f t="shared" si="63"/>
        <v>27</v>
      </c>
      <c r="AX358" t="b">
        <f t="shared" si="64"/>
        <v>0</v>
      </c>
      <c r="AY358" t="str">
        <f t="shared" si="65"/>
        <v>Garin</v>
      </c>
      <c r="AZ358" t="b">
        <f t="shared" si="66"/>
        <v>1</v>
      </c>
      <c r="BA358" t="str">
        <f t="shared" si="67"/>
        <v>Buenos Aires1st Round</v>
      </c>
    </row>
    <row r="359" spans="1:53" x14ac:dyDescent="0.25">
      <c r="A359">
        <v>10</v>
      </c>
      <c r="B359" s="8" t="s">
        <v>843</v>
      </c>
      <c r="C359" s="8" t="s">
        <v>844</v>
      </c>
      <c r="D359" s="1">
        <v>41681</v>
      </c>
      <c r="E359" t="s">
        <v>663</v>
      </c>
      <c r="F359" s="1" t="s">
        <v>307</v>
      </c>
      <c r="G359" t="s">
        <v>503</v>
      </c>
      <c r="H359" t="s">
        <v>309</v>
      </c>
      <c r="I359">
        <v>3</v>
      </c>
      <c r="J359" t="s">
        <v>744</v>
      </c>
      <c r="K359" t="s">
        <v>604</v>
      </c>
      <c r="L359">
        <v>5</v>
      </c>
      <c r="M359">
        <v>160</v>
      </c>
      <c r="N359">
        <v>5280</v>
      </c>
      <c r="O359">
        <v>332</v>
      </c>
      <c r="P359">
        <v>7</v>
      </c>
      <c r="Q359">
        <v>6</v>
      </c>
      <c r="R359">
        <v>6</v>
      </c>
      <c r="S359">
        <v>4</v>
      </c>
      <c r="Z359">
        <v>2</v>
      </c>
      <c r="AA359">
        <v>0</v>
      </c>
      <c r="AB359" t="s">
        <v>312</v>
      </c>
      <c r="AC359">
        <v>1.05</v>
      </c>
      <c r="AD359">
        <v>11</v>
      </c>
      <c r="AE359">
        <v>1.05</v>
      </c>
      <c r="AF359">
        <v>9</v>
      </c>
      <c r="AG359">
        <v>1.05</v>
      </c>
      <c r="AH359">
        <v>8.5</v>
      </c>
      <c r="AI359">
        <v>1.06</v>
      </c>
      <c r="AJ359">
        <v>11.18</v>
      </c>
      <c r="AK359">
        <v>1.03</v>
      </c>
      <c r="AL359">
        <v>11</v>
      </c>
      <c r="AM359">
        <v>1.07</v>
      </c>
      <c r="AN359">
        <v>12</v>
      </c>
      <c r="AO359">
        <v>1.05</v>
      </c>
      <c r="AP359">
        <v>9.77</v>
      </c>
      <c r="AQ359" t="str">
        <f t="shared" si="57"/>
        <v>Ferrer</v>
      </c>
      <c r="AR359" t="str">
        <f t="shared" si="58"/>
        <v>Gonzalez</v>
      </c>
      <c r="AS359" t="str">
        <f t="shared" si="59"/>
        <v>Buenos AiresFerrerGonzalez</v>
      </c>
      <c r="AT359" t="str">
        <f t="shared" si="60"/>
        <v>Buenos AiresGonzalezFerrer</v>
      </c>
      <c r="AU359">
        <f t="shared" si="61"/>
        <v>2</v>
      </c>
      <c r="AV359">
        <f t="shared" si="62"/>
        <v>3</v>
      </c>
      <c r="AW359">
        <f t="shared" si="63"/>
        <v>23</v>
      </c>
      <c r="AX359" t="b">
        <f t="shared" si="64"/>
        <v>1</v>
      </c>
      <c r="AY359" t="str">
        <f t="shared" si="65"/>
        <v>Ferrer</v>
      </c>
      <c r="AZ359" t="b">
        <f t="shared" si="66"/>
        <v>0</v>
      </c>
      <c r="BA359" t="str">
        <f t="shared" si="67"/>
        <v>Buenos Aires1st Round</v>
      </c>
    </row>
    <row r="360" spans="1:53" x14ac:dyDescent="0.25">
      <c r="A360">
        <v>10</v>
      </c>
      <c r="B360" s="8" t="s">
        <v>843</v>
      </c>
      <c r="C360" s="8" t="s">
        <v>844</v>
      </c>
      <c r="D360" s="1">
        <v>41682</v>
      </c>
      <c r="E360" t="s">
        <v>663</v>
      </c>
      <c r="F360" s="1" t="s">
        <v>307</v>
      </c>
      <c r="G360" t="s">
        <v>503</v>
      </c>
      <c r="H360" t="s">
        <v>309</v>
      </c>
      <c r="I360">
        <v>3</v>
      </c>
      <c r="J360" t="s">
        <v>705</v>
      </c>
      <c r="K360" t="s">
        <v>786</v>
      </c>
      <c r="L360">
        <v>92</v>
      </c>
      <c r="M360">
        <v>42</v>
      </c>
      <c r="N360">
        <v>598</v>
      </c>
      <c r="O360">
        <v>1000</v>
      </c>
      <c r="P360">
        <v>6</v>
      </c>
      <c r="Q360">
        <v>7</v>
      </c>
      <c r="R360">
        <v>6</v>
      </c>
      <c r="S360">
        <v>4</v>
      </c>
      <c r="T360">
        <v>6</v>
      </c>
      <c r="U360">
        <v>2</v>
      </c>
      <c r="Z360">
        <v>2</v>
      </c>
      <c r="AA360">
        <v>1</v>
      </c>
      <c r="AB360" t="s">
        <v>312</v>
      </c>
      <c r="AC360">
        <v>3.25</v>
      </c>
      <c r="AD360">
        <v>1.33</v>
      </c>
      <c r="AE360">
        <v>3</v>
      </c>
      <c r="AF360">
        <v>1.38</v>
      </c>
      <c r="AG360">
        <v>3</v>
      </c>
      <c r="AH360">
        <v>1.36</v>
      </c>
      <c r="AI360">
        <v>3.38</v>
      </c>
      <c r="AJ360">
        <v>1.36</v>
      </c>
      <c r="AK360">
        <v>3</v>
      </c>
      <c r="AL360">
        <v>1.36</v>
      </c>
      <c r="AM360">
        <v>3.38</v>
      </c>
      <c r="AN360">
        <v>1.4</v>
      </c>
      <c r="AO360">
        <v>3.05</v>
      </c>
      <c r="AP360">
        <v>1.36</v>
      </c>
      <c r="AQ360" t="str">
        <f t="shared" si="57"/>
        <v>Ramos</v>
      </c>
      <c r="AR360" t="str">
        <f t="shared" si="58"/>
        <v>Monaco</v>
      </c>
      <c r="AS360" t="str">
        <f t="shared" si="59"/>
        <v>Buenos AiresRamosMonaco</v>
      </c>
      <c r="AT360" t="str">
        <f t="shared" si="60"/>
        <v>Buenos AiresMonacoRamos</v>
      </c>
      <c r="AU360">
        <f t="shared" si="61"/>
        <v>1</v>
      </c>
      <c r="AV360">
        <f t="shared" si="62"/>
        <v>5</v>
      </c>
      <c r="AW360">
        <f t="shared" si="63"/>
        <v>31</v>
      </c>
      <c r="AX360" t="b">
        <f t="shared" si="64"/>
        <v>1</v>
      </c>
      <c r="AY360" t="str">
        <f t="shared" si="65"/>
        <v>Monaco</v>
      </c>
      <c r="AZ360" t="b">
        <f t="shared" si="66"/>
        <v>1</v>
      </c>
      <c r="BA360" t="str">
        <f t="shared" si="67"/>
        <v>Buenos Aires1st Round</v>
      </c>
    </row>
    <row r="361" spans="1:53" x14ac:dyDescent="0.25">
      <c r="A361">
        <v>10</v>
      </c>
      <c r="B361" s="8" t="s">
        <v>843</v>
      </c>
      <c r="C361" s="8" t="s">
        <v>844</v>
      </c>
      <c r="D361" s="1">
        <v>41682</v>
      </c>
      <c r="E361" t="s">
        <v>663</v>
      </c>
      <c r="F361" s="1" t="s">
        <v>307</v>
      </c>
      <c r="G361" t="s">
        <v>503</v>
      </c>
      <c r="H361" t="s">
        <v>309</v>
      </c>
      <c r="I361">
        <v>3</v>
      </c>
      <c r="J361" t="s">
        <v>680</v>
      </c>
      <c r="K361" t="s">
        <v>785</v>
      </c>
      <c r="L361">
        <v>45</v>
      </c>
      <c r="M361">
        <v>78</v>
      </c>
      <c r="N361">
        <v>940</v>
      </c>
      <c r="O361">
        <v>676</v>
      </c>
      <c r="P361">
        <v>6</v>
      </c>
      <c r="Q361">
        <v>4</v>
      </c>
      <c r="R361">
        <v>7</v>
      </c>
      <c r="S361">
        <v>5</v>
      </c>
      <c r="Z361">
        <v>2</v>
      </c>
      <c r="AA361">
        <v>0</v>
      </c>
      <c r="AB361" t="s">
        <v>312</v>
      </c>
      <c r="AC361">
        <v>1.18</v>
      </c>
      <c r="AD361">
        <v>4.5</v>
      </c>
      <c r="AE361">
        <v>1.22</v>
      </c>
      <c r="AF361">
        <v>4</v>
      </c>
      <c r="AG361">
        <v>1.2</v>
      </c>
      <c r="AH361">
        <v>4.33</v>
      </c>
      <c r="AI361">
        <v>1.24</v>
      </c>
      <c r="AJ361">
        <v>4.55</v>
      </c>
      <c r="AK361">
        <v>1.22</v>
      </c>
      <c r="AL361">
        <v>4</v>
      </c>
      <c r="AM361">
        <v>1.25</v>
      </c>
      <c r="AN361">
        <v>5.0999999999999996</v>
      </c>
      <c r="AO361">
        <v>1.21</v>
      </c>
      <c r="AP361">
        <v>4.2300000000000004</v>
      </c>
      <c r="AQ361" t="str">
        <f t="shared" si="57"/>
        <v>Chardy</v>
      </c>
      <c r="AR361" t="str">
        <f t="shared" si="58"/>
        <v>Gonzalez</v>
      </c>
      <c r="AS361" t="str">
        <f t="shared" si="59"/>
        <v>Buenos AiresChardyGonzalez</v>
      </c>
      <c r="AT361" t="str">
        <f t="shared" si="60"/>
        <v>Buenos AiresGonzalezChardy</v>
      </c>
      <c r="AU361">
        <f t="shared" si="61"/>
        <v>2</v>
      </c>
      <c r="AV361">
        <f t="shared" si="62"/>
        <v>4</v>
      </c>
      <c r="AW361">
        <f t="shared" si="63"/>
        <v>22</v>
      </c>
      <c r="AX361" t="b">
        <f t="shared" si="64"/>
        <v>0</v>
      </c>
      <c r="AY361" t="str">
        <f t="shared" si="65"/>
        <v>Chardy</v>
      </c>
      <c r="AZ361" t="b">
        <f t="shared" si="66"/>
        <v>0</v>
      </c>
      <c r="BA361" t="str">
        <f t="shared" si="67"/>
        <v>Buenos Aires1st Round</v>
      </c>
    </row>
    <row r="362" spans="1:53" x14ac:dyDescent="0.25">
      <c r="A362">
        <v>10</v>
      </c>
      <c r="B362" s="8" t="s">
        <v>843</v>
      </c>
      <c r="C362" s="8" t="s">
        <v>844</v>
      </c>
      <c r="D362" s="1">
        <v>41682</v>
      </c>
      <c r="E362" t="s">
        <v>663</v>
      </c>
      <c r="F362" s="1" t="s">
        <v>307</v>
      </c>
      <c r="G362" t="s">
        <v>503</v>
      </c>
      <c r="H362" t="s">
        <v>309</v>
      </c>
      <c r="I362">
        <v>3</v>
      </c>
      <c r="J362" t="s">
        <v>745</v>
      </c>
      <c r="K362" t="s">
        <v>827</v>
      </c>
      <c r="L362">
        <v>53</v>
      </c>
      <c r="M362">
        <v>230</v>
      </c>
      <c r="N362">
        <v>860</v>
      </c>
      <c r="O362">
        <v>215</v>
      </c>
      <c r="P362">
        <v>6</v>
      </c>
      <c r="Q362">
        <v>3</v>
      </c>
      <c r="R362">
        <v>4</v>
      </c>
      <c r="S362">
        <v>6</v>
      </c>
      <c r="T362">
        <v>7</v>
      </c>
      <c r="U362">
        <v>6</v>
      </c>
      <c r="Z362">
        <v>2</v>
      </c>
      <c r="AA362">
        <v>1</v>
      </c>
      <c r="AB362" t="s">
        <v>312</v>
      </c>
      <c r="AC362">
        <v>1.33</v>
      </c>
      <c r="AD362">
        <v>3.25</v>
      </c>
      <c r="AE362">
        <v>1.35</v>
      </c>
      <c r="AF362">
        <v>3.1</v>
      </c>
      <c r="AG362">
        <v>1.36</v>
      </c>
      <c r="AH362">
        <v>3</v>
      </c>
      <c r="AI362">
        <v>1.39</v>
      </c>
      <c r="AJ362">
        <v>3.23</v>
      </c>
      <c r="AK362">
        <v>1.36</v>
      </c>
      <c r="AL362">
        <v>3</v>
      </c>
      <c r="AM362">
        <v>1.4</v>
      </c>
      <c r="AN362">
        <v>3.35</v>
      </c>
      <c r="AO362">
        <v>1.35</v>
      </c>
      <c r="AP362">
        <v>3.12</v>
      </c>
      <c r="AQ362" t="str">
        <f t="shared" si="57"/>
        <v>Dolgopolov</v>
      </c>
      <c r="AR362" t="str">
        <f t="shared" si="58"/>
        <v>Cuevas</v>
      </c>
      <c r="AS362" t="str">
        <f t="shared" si="59"/>
        <v>Buenos AiresDolgopolovCuevas</v>
      </c>
      <c r="AT362" t="str">
        <f t="shared" si="60"/>
        <v>Buenos AiresCuevasDolgopolov</v>
      </c>
      <c r="AU362">
        <f t="shared" si="61"/>
        <v>1</v>
      </c>
      <c r="AV362">
        <f t="shared" si="62"/>
        <v>2</v>
      </c>
      <c r="AW362">
        <f t="shared" si="63"/>
        <v>32</v>
      </c>
      <c r="AX362" t="b">
        <f t="shared" si="64"/>
        <v>1</v>
      </c>
      <c r="AY362" t="str">
        <f t="shared" si="65"/>
        <v>Dolgopolov</v>
      </c>
      <c r="AZ362" t="b">
        <f t="shared" si="66"/>
        <v>1</v>
      </c>
      <c r="BA362" t="str">
        <f t="shared" si="67"/>
        <v>Buenos Aires1st Round</v>
      </c>
    </row>
    <row r="363" spans="1:53" x14ac:dyDescent="0.25">
      <c r="A363">
        <v>10</v>
      </c>
      <c r="B363" s="8" t="s">
        <v>843</v>
      </c>
      <c r="C363" s="8" t="s">
        <v>844</v>
      </c>
      <c r="D363" s="1">
        <v>41682</v>
      </c>
      <c r="E363" t="s">
        <v>663</v>
      </c>
      <c r="F363" s="1" t="s">
        <v>307</v>
      </c>
      <c r="G363" t="s">
        <v>503</v>
      </c>
      <c r="H363" t="s">
        <v>309</v>
      </c>
      <c r="I363">
        <v>3</v>
      </c>
      <c r="J363" t="s">
        <v>727</v>
      </c>
      <c r="K363" t="s">
        <v>831</v>
      </c>
      <c r="L363">
        <v>84</v>
      </c>
      <c r="M363">
        <v>165</v>
      </c>
      <c r="N363">
        <v>627</v>
      </c>
      <c r="O363">
        <v>316</v>
      </c>
      <c r="P363">
        <v>7</v>
      </c>
      <c r="Q363">
        <v>5</v>
      </c>
      <c r="R363">
        <v>6</v>
      </c>
      <c r="S363">
        <v>2</v>
      </c>
      <c r="Z363">
        <v>2</v>
      </c>
      <c r="AA363">
        <v>0</v>
      </c>
      <c r="AB363" t="s">
        <v>312</v>
      </c>
      <c r="AC363">
        <v>1.33</v>
      </c>
      <c r="AD363">
        <v>3.25</v>
      </c>
      <c r="AE363">
        <v>1.35</v>
      </c>
      <c r="AF363">
        <v>3.1</v>
      </c>
      <c r="AG363">
        <v>1.36</v>
      </c>
      <c r="AH363">
        <v>3</v>
      </c>
      <c r="AI363">
        <v>1.4</v>
      </c>
      <c r="AJ363">
        <v>3.18</v>
      </c>
      <c r="AK363">
        <v>1.36</v>
      </c>
      <c r="AL363">
        <v>3</v>
      </c>
      <c r="AM363">
        <v>1.4</v>
      </c>
      <c r="AN363">
        <v>3.4</v>
      </c>
      <c r="AO363">
        <v>1.34</v>
      </c>
      <c r="AP363">
        <v>3.15</v>
      </c>
      <c r="AQ363" t="str">
        <f t="shared" si="57"/>
        <v>Gimeno-Traver</v>
      </c>
      <c r="AR363" t="str">
        <f t="shared" si="58"/>
        <v>Ramirez-Hidalgo</v>
      </c>
      <c r="AS363" t="str">
        <f t="shared" si="59"/>
        <v>Buenos AiresGimeno-TraverRamirez-Hidalgo</v>
      </c>
      <c r="AT363" t="str">
        <f t="shared" si="60"/>
        <v>Buenos AiresRamirez-HidalgoGimeno-Traver</v>
      </c>
      <c r="AU363">
        <f t="shared" si="61"/>
        <v>2</v>
      </c>
      <c r="AV363">
        <f t="shared" si="62"/>
        <v>6</v>
      </c>
      <c r="AW363">
        <f t="shared" si="63"/>
        <v>20</v>
      </c>
      <c r="AX363" t="b">
        <f t="shared" si="64"/>
        <v>0</v>
      </c>
      <c r="AY363" t="str">
        <f t="shared" si="65"/>
        <v>Gimeno-Traver</v>
      </c>
      <c r="AZ363" t="b">
        <f t="shared" si="66"/>
        <v>0</v>
      </c>
      <c r="BA363" t="str">
        <f t="shared" si="67"/>
        <v>Buenos Aires1st Round</v>
      </c>
    </row>
    <row r="364" spans="1:53" x14ac:dyDescent="0.25">
      <c r="A364">
        <v>10</v>
      </c>
      <c r="B364" s="8" t="s">
        <v>843</v>
      </c>
      <c r="C364" s="8" t="s">
        <v>844</v>
      </c>
      <c r="D364" s="1">
        <v>41682</v>
      </c>
      <c r="E364" t="s">
        <v>663</v>
      </c>
      <c r="F364" s="1" t="s">
        <v>307</v>
      </c>
      <c r="G364" t="s">
        <v>503</v>
      </c>
      <c r="H364" t="s">
        <v>309</v>
      </c>
      <c r="I364">
        <v>3</v>
      </c>
      <c r="J364" t="s">
        <v>834</v>
      </c>
      <c r="K364" t="s">
        <v>759</v>
      </c>
      <c r="L364">
        <v>18</v>
      </c>
      <c r="M364">
        <v>111</v>
      </c>
      <c r="N364">
        <v>1930</v>
      </c>
      <c r="O364">
        <v>500</v>
      </c>
      <c r="P364">
        <v>6</v>
      </c>
      <c r="Q364">
        <v>2</v>
      </c>
      <c r="R364">
        <v>7</v>
      </c>
      <c r="S364">
        <v>5</v>
      </c>
      <c r="Z364">
        <v>2</v>
      </c>
      <c r="AA364">
        <v>0</v>
      </c>
      <c r="AB364" t="s">
        <v>312</v>
      </c>
      <c r="AC364">
        <v>1.1200000000000001</v>
      </c>
      <c r="AD364">
        <v>6</v>
      </c>
      <c r="AE364">
        <v>1.1499999999999999</v>
      </c>
      <c r="AF364">
        <v>5.25</v>
      </c>
      <c r="AG364">
        <v>1.1200000000000001</v>
      </c>
      <c r="AH364">
        <v>5.5</v>
      </c>
      <c r="AI364">
        <v>1.1599999999999999</v>
      </c>
      <c r="AJ364">
        <v>5.99</v>
      </c>
      <c r="AK364">
        <v>1.1399999999999999</v>
      </c>
      <c r="AL364">
        <v>5.5</v>
      </c>
      <c r="AM364">
        <v>1.17</v>
      </c>
      <c r="AN364">
        <v>6.7</v>
      </c>
      <c r="AO364">
        <v>1.1399999999999999</v>
      </c>
      <c r="AP364">
        <v>5.54</v>
      </c>
      <c r="AQ364" t="str">
        <f t="shared" si="57"/>
        <v>Almagro</v>
      </c>
      <c r="AR364" t="str">
        <f t="shared" si="58"/>
        <v>Zeballos</v>
      </c>
      <c r="AS364" t="str">
        <f t="shared" si="59"/>
        <v>Buenos AiresAlmagroZeballos</v>
      </c>
      <c r="AT364" t="str">
        <f t="shared" si="60"/>
        <v>Buenos AiresZeballosAlmagro</v>
      </c>
      <c r="AU364">
        <f t="shared" si="61"/>
        <v>2</v>
      </c>
      <c r="AV364">
        <f t="shared" si="62"/>
        <v>6</v>
      </c>
      <c r="AW364">
        <f t="shared" si="63"/>
        <v>20</v>
      </c>
      <c r="AX364" t="b">
        <f t="shared" si="64"/>
        <v>0</v>
      </c>
      <c r="AY364" t="str">
        <f t="shared" si="65"/>
        <v>Almagro</v>
      </c>
      <c r="AZ364" t="b">
        <f t="shared" si="66"/>
        <v>0</v>
      </c>
      <c r="BA364" t="str">
        <f t="shared" si="67"/>
        <v>Buenos Aires1st Round</v>
      </c>
    </row>
    <row r="365" spans="1:53" x14ac:dyDescent="0.25">
      <c r="A365">
        <v>10</v>
      </c>
      <c r="B365" s="8" t="s">
        <v>843</v>
      </c>
      <c r="C365" s="8" t="s">
        <v>844</v>
      </c>
      <c r="D365" s="1">
        <v>41682</v>
      </c>
      <c r="E365" t="s">
        <v>663</v>
      </c>
      <c r="F365" s="1" t="s">
        <v>307</v>
      </c>
      <c r="G365" t="s">
        <v>503</v>
      </c>
      <c r="H365" t="s">
        <v>344</v>
      </c>
      <c r="I365">
        <v>3</v>
      </c>
      <c r="J365" t="s">
        <v>753</v>
      </c>
      <c r="K365" t="s">
        <v>714</v>
      </c>
      <c r="L365">
        <v>43</v>
      </c>
      <c r="M365">
        <v>231</v>
      </c>
      <c r="N365">
        <v>981</v>
      </c>
      <c r="O365">
        <v>211</v>
      </c>
      <c r="P365">
        <v>6</v>
      </c>
      <c r="Q365">
        <v>3</v>
      </c>
      <c r="R365">
        <v>6</v>
      </c>
      <c r="S365">
        <v>0</v>
      </c>
      <c r="Z365">
        <v>2</v>
      </c>
      <c r="AA365">
        <v>0</v>
      </c>
      <c r="AB365" t="s">
        <v>312</v>
      </c>
      <c r="AC365">
        <v>2.2000000000000002</v>
      </c>
      <c r="AD365">
        <v>1.61</v>
      </c>
      <c r="AE365">
        <v>2.1</v>
      </c>
      <c r="AF365">
        <v>1.7</v>
      </c>
      <c r="AG365">
        <v>2.25</v>
      </c>
      <c r="AH365">
        <v>1.57</v>
      </c>
      <c r="AI365">
        <v>2.35</v>
      </c>
      <c r="AJ365">
        <v>1.67</v>
      </c>
      <c r="AK365">
        <v>2.2000000000000002</v>
      </c>
      <c r="AL365">
        <v>1.67</v>
      </c>
      <c r="AM365">
        <v>2.35</v>
      </c>
      <c r="AN365">
        <v>1.73</v>
      </c>
      <c r="AO365">
        <v>2.1800000000000002</v>
      </c>
      <c r="AP365">
        <v>1.66</v>
      </c>
      <c r="AQ365" t="str">
        <f t="shared" si="57"/>
        <v>Andujar</v>
      </c>
      <c r="AR365" t="str">
        <f t="shared" si="58"/>
        <v>Granollers</v>
      </c>
      <c r="AS365" t="str">
        <f t="shared" si="59"/>
        <v>Buenos AiresAndujarGranollers</v>
      </c>
      <c r="AT365" t="str">
        <f t="shared" si="60"/>
        <v>Buenos AiresGranollersAndujar</v>
      </c>
      <c r="AU365">
        <f t="shared" si="61"/>
        <v>2</v>
      </c>
      <c r="AV365">
        <f t="shared" si="62"/>
        <v>9</v>
      </c>
      <c r="AW365">
        <f t="shared" si="63"/>
        <v>15</v>
      </c>
      <c r="AX365" t="b">
        <f t="shared" si="64"/>
        <v>0</v>
      </c>
      <c r="AY365" t="str">
        <f t="shared" si="65"/>
        <v>Andujar</v>
      </c>
      <c r="AZ365" t="b">
        <f t="shared" si="66"/>
        <v>0</v>
      </c>
      <c r="BA365" t="str">
        <f t="shared" si="67"/>
        <v>Buenos Aires2nd Round</v>
      </c>
    </row>
    <row r="366" spans="1:53" x14ac:dyDescent="0.25">
      <c r="A366">
        <v>10</v>
      </c>
      <c r="B366" s="8" t="s">
        <v>843</v>
      </c>
      <c r="C366" s="8" t="s">
        <v>844</v>
      </c>
      <c r="D366" s="1">
        <v>41682</v>
      </c>
      <c r="E366" t="s">
        <v>663</v>
      </c>
      <c r="F366" s="1" t="s">
        <v>307</v>
      </c>
      <c r="G366" t="s">
        <v>503</v>
      </c>
      <c r="H366" t="s">
        <v>344</v>
      </c>
      <c r="I366">
        <v>3</v>
      </c>
      <c r="J366" t="s">
        <v>793</v>
      </c>
      <c r="K366" t="s">
        <v>845</v>
      </c>
      <c r="L366">
        <v>17</v>
      </c>
      <c r="M366">
        <v>108</v>
      </c>
      <c r="N366">
        <v>1960</v>
      </c>
      <c r="O366">
        <v>513</v>
      </c>
      <c r="P366">
        <v>4</v>
      </c>
      <c r="Q366">
        <v>6</v>
      </c>
      <c r="R366">
        <v>6</v>
      </c>
      <c r="S366">
        <v>1</v>
      </c>
      <c r="T366">
        <v>6</v>
      </c>
      <c r="U366">
        <v>4</v>
      </c>
      <c r="Z366">
        <v>2</v>
      </c>
      <c r="AA366">
        <v>1</v>
      </c>
      <c r="AB366" t="s">
        <v>312</v>
      </c>
      <c r="AC366">
        <v>1.18</v>
      </c>
      <c r="AD366">
        <v>4.5</v>
      </c>
      <c r="AE366">
        <v>1.2</v>
      </c>
      <c r="AF366">
        <v>4.3</v>
      </c>
      <c r="AG366">
        <v>1.2</v>
      </c>
      <c r="AH366">
        <v>4.33</v>
      </c>
      <c r="AI366">
        <v>1.26</v>
      </c>
      <c r="AJ366">
        <v>4.3</v>
      </c>
      <c r="AK366">
        <v>1.2</v>
      </c>
      <c r="AL366">
        <v>4.5</v>
      </c>
      <c r="AM366">
        <v>1.26</v>
      </c>
      <c r="AN366">
        <v>4.9000000000000004</v>
      </c>
      <c r="AO366">
        <v>1.21</v>
      </c>
      <c r="AP366">
        <v>4.29</v>
      </c>
      <c r="AQ366" t="str">
        <f t="shared" si="57"/>
        <v>Robredo</v>
      </c>
      <c r="AR366" t="str">
        <f t="shared" si="58"/>
        <v>Pella</v>
      </c>
      <c r="AS366" t="str">
        <f t="shared" si="59"/>
        <v>Buenos AiresRobredoPella</v>
      </c>
      <c r="AT366" t="str">
        <f t="shared" si="60"/>
        <v>Buenos AiresPellaRobredo</v>
      </c>
      <c r="AU366">
        <f t="shared" si="61"/>
        <v>1</v>
      </c>
      <c r="AV366">
        <f t="shared" si="62"/>
        <v>5</v>
      </c>
      <c r="AW366">
        <f t="shared" si="63"/>
        <v>27</v>
      </c>
      <c r="AX366" t="b">
        <f t="shared" si="64"/>
        <v>0</v>
      </c>
      <c r="AY366" t="str">
        <f t="shared" si="65"/>
        <v>Pella</v>
      </c>
      <c r="AZ366" t="b">
        <f t="shared" si="66"/>
        <v>1</v>
      </c>
      <c r="BA366" t="str">
        <f t="shared" si="67"/>
        <v>Buenos Aires2nd Round</v>
      </c>
    </row>
    <row r="367" spans="1:53" x14ac:dyDescent="0.25">
      <c r="A367">
        <v>10</v>
      </c>
      <c r="B367" s="8" t="s">
        <v>843</v>
      </c>
      <c r="C367" s="8" t="s">
        <v>844</v>
      </c>
      <c r="D367" s="1">
        <v>41682</v>
      </c>
      <c r="E367" t="s">
        <v>663</v>
      </c>
      <c r="F367" s="1" t="s">
        <v>307</v>
      </c>
      <c r="G367" t="s">
        <v>503</v>
      </c>
      <c r="H367" t="s">
        <v>344</v>
      </c>
      <c r="I367">
        <v>3</v>
      </c>
      <c r="J367" t="s">
        <v>720</v>
      </c>
      <c r="K367" t="s">
        <v>792</v>
      </c>
      <c r="L367">
        <v>14</v>
      </c>
      <c r="M367">
        <v>58</v>
      </c>
      <c r="N367">
        <v>2260</v>
      </c>
      <c r="O367">
        <v>764</v>
      </c>
      <c r="P367">
        <v>6</v>
      </c>
      <c r="Q367">
        <v>7</v>
      </c>
      <c r="R367">
        <v>6</v>
      </c>
      <c r="S367">
        <v>3</v>
      </c>
      <c r="T367">
        <v>6</v>
      </c>
      <c r="U367">
        <v>2</v>
      </c>
      <c r="Z367">
        <v>2</v>
      </c>
      <c r="AA367">
        <v>1</v>
      </c>
      <c r="AB367" t="s">
        <v>312</v>
      </c>
      <c r="AC367">
        <v>1.22</v>
      </c>
      <c r="AD367">
        <v>4</v>
      </c>
      <c r="AE367">
        <v>1.28</v>
      </c>
      <c r="AF367">
        <v>3.5</v>
      </c>
      <c r="AG367">
        <v>1.25</v>
      </c>
      <c r="AH367">
        <v>3.75</v>
      </c>
      <c r="AI367">
        <v>1.26</v>
      </c>
      <c r="AJ367">
        <v>4.3</v>
      </c>
      <c r="AK367">
        <v>1.29</v>
      </c>
      <c r="AL367">
        <v>3.5</v>
      </c>
      <c r="AM367">
        <v>1.32</v>
      </c>
      <c r="AN367">
        <v>4.33</v>
      </c>
      <c r="AO367">
        <v>1.25</v>
      </c>
      <c r="AP367">
        <v>3.78</v>
      </c>
      <c r="AQ367" t="str">
        <f t="shared" si="57"/>
        <v>Fognini</v>
      </c>
      <c r="AR367" t="str">
        <f t="shared" si="58"/>
        <v>Mayer</v>
      </c>
      <c r="AS367" t="str">
        <f t="shared" si="59"/>
        <v>Buenos AiresFogniniMayer</v>
      </c>
      <c r="AT367" t="str">
        <f t="shared" si="60"/>
        <v>Buenos AiresMayerFognini</v>
      </c>
      <c r="AU367">
        <f t="shared" si="61"/>
        <v>1</v>
      </c>
      <c r="AV367">
        <f t="shared" si="62"/>
        <v>6</v>
      </c>
      <c r="AW367">
        <f t="shared" si="63"/>
        <v>30</v>
      </c>
      <c r="AX367" t="b">
        <f t="shared" si="64"/>
        <v>1</v>
      </c>
      <c r="AY367" t="str">
        <f t="shared" si="65"/>
        <v>Mayer</v>
      </c>
      <c r="AZ367" t="b">
        <f t="shared" si="66"/>
        <v>1</v>
      </c>
      <c r="BA367" t="str">
        <f t="shared" si="67"/>
        <v>Buenos Aires2nd Round</v>
      </c>
    </row>
    <row r="368" spans="1:53" x14ac:dyDescent="0.25">
      <c r="A368">
        <v>10</v>
      </c>
      <c r="B368" s="8" t="s">
        <v>843</v>
      </c>
      <c r="C368" s="8" t="s">
        <v>844</v>
      </c>
      <c r="D368" s="1">
        <v>41683</v>
      </c>
      <c r="E368" t="s">
        <v>663</v>
      </c>
      <c r="F368" s="1" t="s">
        <v>307</v>
      </c>
      <c r="G368" t="s">
        <v>503</v>
      </c>
      <c r="H368" t="s">
        <v>344</v>
      </c>
      <c r="I368">
        <v>3</v>
      </c>
      <c r="J368" t="s">
        <v>673</v>
      </c>
      <c r="K368" t="s">
        <v>773</v>
      </c>
      <c r="L368">
        <v>46</v>
      </c>
      <c r="M368">
        <v>48</v>
      </c>
      <c r="N368">
        <v>932</v>
      </c>
      <c r="O368">
        <v>915</v>
      </c>
      <c r="P368">
        <v>6</v>
      </c>
      <c r="Q368">
        <v>2</v>
      </c>
      <c r="R368">
        <v>6</v>
      </c>
      <c r="S368">
        <v>7</v>
      </c>
      <c r="T368">
        <v>6</v>
      </c>
      <c r="U368">
        <v>2</v>
      </c>
      <c r="Z368">
        <v>2</v>
      </c>
      <c r="AA368">
        <v>1</v>
      </c>
      <c r="AB368" t="s">
        <v>312</v>
      </c>
      <c r="AC368">
        <v>2.62</v>
      </c>
      <c r="AD368">
        <v>1.44</v>
      </c>
      <c r="AE368">
        <v>2.5</v>
      </c>
      <c r="AF368">
        <v>1.5</v>
      </c>
      <c r="AG368">
        <v>2.5</v>
      </c>
      <c r="AH368">
        <v>1.5</v>
      </c>
      <c r="AI368">
        <v>2.73</v>
      </c>
      <c r="AJ368">
        <v>1.52</v>
      </c>
      <c r="AK368">
        <v>2.5</v>
      </c>
      <c r="AL368">
        <v>1.53</v>
      </c>
      <c r="AM368">
        <v>2.78</v>
      </c>
      <c r="AN368">
        <v>1.54</v>
      </c>
      <c r="AO368">
        <v>2.58</v>
      </c>
      <c r="AP368">
        <v>1.48</v>
      </c>
      <c r="AQ368" t="str">
        <f t="shared" si="57"/>
        <v>Haase</v>
      </c>
      <c r="AR368" t="str">
        <f t="shared" si="58"/>
        <v>Berlocq</v>
      </c>
      <c r="AS368" t="str">
        <f t="shared" si="59"/>
        <v>Buenos AiresHaaseBerlocq</v>
      </c>
      <c r="AT368" t="str">
        <f t="shared" si="60"/>
        <v>Buenos AiresBerlocqHaase</v>
      </c>
      <c r="AU368">
        <f t="shared" si="61"/>
        <v>1</v>
      </c>
      <c r="AV368">
        <f t="shared" si="62"/>
        <v>7</v>
      </c>
      <c r="AW368">
        <f t="shared" si="63"/>
        <v>29</v>
      </c>
      <c r="AX368" t="b">
        <f t="shared" si="64"/>
        <v>1</v>
      </c>
      <c r="AY368" t="str">
        <f t="shared" si="65"/>
        <v>Haase</v>
      </c>
      <c r="AZ368" t="b">
        <f t="shared" si="66"/>
        <v>1</v>
      </c>
      <c r="BA368" t="str">
        <f t="shared" si="67"/>
        <v>Buenos Aires2nd Round</v>
      </c>
    </row>
    <row r="369" spans="1:53" x14ac:dyDescent="0.25">
      <c r="A369">
        <v>10</v>
      </c>
      <c r="B369" s="8" t="s">
        <v>843</v>
      </c>
      <c r="C369" s="8" t="s">
        <v>844</v>
      </c>
      <c r="D369" s="1">
        <v>41683</v>
      </c>
      <c r="E369" t="s">
        <v>663</v>
      </c>
      <c r="F369" s="1" t="s">
        <v>307</v>
      </c>
      <c r="G369" t="s">
        <v>503</v>
      </c>
      <c r="H369" t="s">
        <v>344</v>
      </c>
      <c r="I369">
        <v>3</v>
      </c>
      <c r="J369" t="s">
        <v>680</v>
      </c>
      <c r="K369" t="s">
        <v>745</v>
      </c>
      <c r="L369">
        <v>45</v>
      </c>
      <c r="M369">
        <v>53</v>
      </c>
      <c r="N369">
        <v>940</v>
      </c>
      <c r="O369">
        <v>860</v>
      </c>
      <c r="P369">
        <v>6</v>
      </c>
      <c r="Q369">
        <v>3</v>
      </c>
      <c r="R369">
        <v>3</v>
      </c>
      <c r="S369">
        <v>6</v>
      </c>
      <c r="T369">
        <v>7</v>
      </c>
      <c r="U369">
        <v>6</v>
      </c>
      <c r="Z369">
        <v>2</v>
      </c>
      <c r="AA369">
        <v>1</v>
      </c>
      <c r="AB369" t="s">
        <v>312</v>
      </c>
      <c r="AC369">
        <v>1.57</v>
      </c>
      <c r="AD369">
        <v>2.25</v>
      </c>
      <c r="AE369">
        <v>1.65</v>
      </c>
      <c r="AF369">
        <v>2.2000000000000002</v>
      </c>
      <c r="AG369">
        <v>1.73</v>
      </c>
      <c r="AH369">
        <v>2</v>
      </c>
      <c r="AI369">
        <v>1.77</v>
      </c>
      <c r="AJ369">
        <v>2.1800000000000002</v>
      </c>
      <c r="AK369">
        <v>1.73</v>
      </c>
      <c r="AL369">
        <v>2.1</v>
      </c>
      <c r="AM369">
        <v>1.77</v>
      </c>
      <c r="AN369">
        <v>2.3199999999999998</v>
      </c>
      <c r="AO369">
        <v>1.68</v>
      </c>
      <c r="AP369">
        <v>2.14</v>
      </c>
      <c r="AQ369" t="str">
        <f t="shared" si="57"/>
        <v>Chardy</v>
      </c>
      <c r="AR369" t="str">
        <f t="shared" si="58"/>
        <v>Dolgopolov</v>
      </c>
      <c r="AS369" t="str">
        <f t="shared" si="59"/>
        <v>Buenos AiresChardyDolgopolov</v>
      </c>
      <c r="AT369" t="str">
        <f t="shared" si="60"/>
        <v>Buenos AiresDolgopolovChardy</v>
      </c>
      <c r="AU369">
        <f t="shared" si="61"/>
        <v>1</v>
      </c>
      <c r="AV369">
        <f t="shared" si="62"/>
        <v>1</v>
      </c>
      <c r="AW369">
        <f t="shared" si="63"/>
        <v>31</v>
      </c>
      <c r="AX369" t="b">
        <f t="shared" si="64"/>
        <v>1</v>
      </c>
      <c r="AY369" t="str">
        <f t="shared" si="65"/>
        <v>Chardy</v>
      </c>
      <c r="AZ369" t="b">
        <f t="shared" si="66"/>
        <v>1</v>
      </c>
      <c r="BA369" t="str">
        <f t="shared" si="67"/>
        <v>Buenos Aires2nd Round</v>
      </c>
    </row>
    <row r="370" spans="1:53" x14ac:dyDescent="0.25">
      <c r="A370">
        <v>10</v>
      </c>
      <c r="B370" s="8" t="s">
        <v>843</v>
      </c>
      <c r="C370" s="8" t="s">
        <v>844</v>
      </c>
      <c r="D370" s="1">
        <v>41683</v>
      </c>
      <c r="E370" t="s">
        <v>663</v>
      </c>
      <c r="F370" s="1" t="s">
        <v>307</v>
      </c>
      <c r="G370" t="s">
        <v>503</v>
      </c>
      <c r="H370" t="s">
        <v>344</v>
      </c>
      <c r="I370">
        <v>3</v>
      </c>
      <c r="J370" t="s">
        <v>834</v>
      </c>
      <c r="K370" t="s">
        <v>727</v>
      </c>
      <c r="L370">
        <v>18</v>
      </c>
      <c r="M370">
        <v>84</v>
      </c>
      <c r="N370">
        <v>1930</v>
      </c>
      <c r="O370">
        <v>627</v>
      </c>
      <c r="P370">
        <v>1</v>
      </c>
      <c r="Q370">
        <v>6</v>
      </c>
      <c r="R370">
        <v>7</v>
      </c>
      <c r="S370">
        <v>5</v>
      </c>
      <c r="T370">
        <v>6</v>
      </c>
      <c r="U370">
        <v>4</v>
      </c>
      <c r="Z370">
        <v>2</v>
      </c>
      <c r="AA370">
        <v>1</v>
      </c>
      <c r="AB370" t="s">
        <v>312</v>
      </c>
      <c r="AC370">
        <v>1.18</v>
      </c>
      <c r="AD370">
        <v>4.5</v>
      </c>
      <c r="AE370">
        <v>1.18</v>
      </c>
      <c r="AF370">
        <v>4.5</v>
      </c>
      <c r="AG370">
        <v>1.17</v>
      </c>
      <c r="AH370">
        <v>4.5</v>
      </c>
      <c r="AI370">
        <v>1.19</v>
      </c>
      <c r="AJ370">
        <v>5.35</v>
      </c>
      <c r="AK370">
        <v>1.22</v>
      </c>
      <c r="AL370">
        <v>4</v>
      </c>
      <c r="AM370">
        <v>1.23</v>
      </c>
      <c r="AN370">
        <v>5.35</v>
      </c>
      <c r="AO370">
        <v>1.19</v>
      </c>
      <c r="AP370">
        <v>4.5199999999999996</v>
      </c>
      <c r="AQ370" t="str">
        <f t="shared" si="57"/>
        <v>Almagro</v>
      </c>
      <c r="AR370" t="str">
        <f t="shared" si="58"/>
        <v>Gimeno-Traver</v>
      </c>
      <c r="AS370" t="str">
        <f t="shared" si="59"/>
        <v>Buenos AiresAlmagroGimeno-Traver</v>
      </c>
      <c r="AT370" t="str">
        <f t="shared" si="60"/>
        <v>Buenos AiresGimeno-TraverAlmagro</v>
      </c>
      <c r="AU370">
        <f t="shared" si="61"/>
        <v>1</v>
      </c>
      <c r="AV370">
        <f t="shared" si="62"/>
        <v>-1</v>
      </c>
      <c r="AW370">
        <f t="shared" si="63"/>
        <v>29</v>
      </c>
      <c r="AX370" t="b">
        <f t="shared" si="64"/>
        <v>0</v>
      </c>
      <c r="AY370" t="str">
        <f t="shared" si="65"/>
        <v>Gimeno-Traver</v>
      </c>
      <c r="AZ370" t="b">
        <f t="shared" si="66"/>
        <v>1</v>
      </c>
      <c r="BA370" t="str">
        <f t="shared" si="67"/>
        <v>Buenos Aires2nd Round</v>
      </c>
    </row>
    <row r="371" spans="1:53" x14ac:dyDescent="0.25">
      <c r="A371">
        <v>10</v>
      </c>
      <c r="B371" s="8" t="s">
        <v>843</v>
      </c>
      <c r="C371" s="8" t="s">
        <v>844</v>
      </c>
      <c r="D371" s="1">
        <v>41683</v>
      </c>
      <c r="E371" t="s">
        <v>663</v>
      </c>
      <c r="F371" s="1" t="s">
        <v>307</v>
      </c>
      <c r="G371" t="s">
        <v>503</v>
      </c>
      <c r="H371" t="s">
        <v>344</v>
      </c>
      <c r="I371">
        <v>3</v>
      </c>
      <c r="J371" t="s">
        <v>744</v>
      </c>
      <c r="K371" t="s">
        <v>725</v>
      </c>
      <c r="L371">
        <v>5</v>
      </c>
      <c r="M371">
        <v>57</v>
      </c>
      <c r="N371">
        <v>5280</v>
      </c>
      <c r="O371">
        <v>773</v>
      </c>
      <c r="P371">
        <v>6</v>
      </c>
      <c r="Q371">
        <v>4</v>
      </c>
      <c r="R371">
        <v>7</v>
      </c>
      <c r="S371">
        <v>6</v>
      </c>
      <c r="Z371">
        <v>2</v>
      </c>
      <c r="AA371">
        <v>0</v>
      </c>
      <c r="AB371" t="s">
        <v>312</v>
      </c>
      <c r="AC371">
        <v>1.1000000000000001</v>
      </c>
      <c r="AD371">
        <v>7</v>
      </c>
      <c r="AE371">
        <v>1.1000000000000001</v>
      </c>
      <c r="AF371">
        <v>6.5</v>
      </c>
      <c r="AG371">
        <v>1.1000000000000001</v>
      </c>
      <c r="AH371">
        <v>6.5</v>
      </c>
      <c r="AI371">
        <v>1.1399999999999999</v>
      </c>
      <c r="AJ371">
        <v>6.73</v>
      </c>
      <c r="AK371">
        <v>1.1100000000000001</v>
      </c>
      <c r="AL371">
        <v>6.5</v>
      </c>
      <c r="AM371">
        <v>1.1399999999999999</v>
      </c>
      <c r="AN371">
        <v>7.05</v>
      </c>
      <c r="AO371">
        <v>1.1100000000000001</v>
      </c>
      <c r="AP371">
        <v>6.43</v>
      </c>
      <c r="AQ371" t="str">
        <f t="shared" si="57"/>
        <v>Ferrer</v>
      </c>
      <c r="AR371" t="str">
        <f t="shared" si="58"/>
        <v>Giraldo</v>
      </c>
      <c r="AS371" t="str">
        <f t="shared" si="59"/>
        <v>Buenos AiresFerrerGiraldo</v>
      </c>
      <c r="AT371" t="str">
        <f t="shared" si="60"/>
        <v>Buenos AiresGiraldoFerrer</v>
      </c>
      <c r="AU371">
        <f t="shared" si="61"/>
        <v>2</v>
      </c>
      <c r="AV371">
        <f t="shared" si="62"/>
        <v>3</v>
      </c>
      <c r="AW371">
        <f t="shared" si="63"/>
        <v>23</v>
      </c>
      <c r="AX371" t="b">
        <f t="shared" si="64"/>
        <v>1</v>
      </c>
      <c r="AY371" t="str">
        <f t="shared" si="65"/>
        <v>Ferrer</v>
      </c>
      <c r="AZ371" t="b">
        <f t="shared" si="66"/>
        <v>0</v>
      </c>
      <c r="BA371" t="str">
        <f t="shared" si="67"/>
        <v>Buenos Aires2nd Round</v>
      </c>
    </row>
    <row r="372" spans="1:53" x14ac:dyDescent="0.25">
      <c r="A372">
        <v>10</v>
      </c>
      <c r="B372" s="8" t="s">
        <v>843</v>
      </c>
      <c r="C372" s="8" t="s">
        <v>844</v>
      </c>
      <c r="D372" s="1">
        <v>41684</v>
      </c>
      <c r="E372" t="s">
        <v>663</v>
      </c>
      <c r="F372" s="1" t="s">
        <v>307</v>
      </c>
      <c r="G372" t="s">
        <v>503</v>
      </c>
      <c r="H372" t="s">
        <v>344</v>
      </c>
      <c r="I372">
        <v>3</v>
      </c>
      <c r="J372" t="s">
        <v>705</v>
      </c>
      <c r="K372" t="s">
        <v>731</v>
      </c>
      <c r="L372">
        <v>92</v>
      </c>
      <c r="M372">
        <v>77</v>
      </c>
      <c r="N372">
        <v>598</v>
      </c>
      <c r="O372">
        <v>683</v>
      </c>
      <c r="P372">
        <v>6</v>
      </c>
      <c r="Q372">
        <v>2</v>
      </c>
      <c r="R372">
        <v>6</v>
      </c>
      <c r="S372">
        <v>1</v>
      </c>
      <c r="Z372">
        <v>2</v>
      </c>
      <c r="AA372">
        <v>0</v>
      </c>
      <c r="AB372" t="s">
        <v>312</v>
      </c>
      <c r="AC372">
        <v>1.53</v>
      </c>
      <c r="AD372">
        <v>2.37</v>
      </c>
      <c r="AE372">
        <v>1.58</v>
      </c>
      <c r="AF372">
        <v>2.35</v>
      </c>
      <c r="AG372">
        <v>1.57</v>
      </c>
      <c r="AH372">
        <v>2.25</v>
      </c>
      <c r="AI372">
        <v>1.6</v>
      </c>
      <c r="AJ372">
        <v>2.52</v>
      </c>
      <c r="AK372">
        <v>1.62</v>
      </c>
      <c r="AL372">
        <v>2.25</v>
      </c>
      <c r="AM372">
        <v>1.65</v>
      </c>
      <c r="AN372">
        <v>2.5499999999999998</v>
      </c>
      <c r="AO372">
        <v>1.56</v>
      </c>
      <c r="AP372">
        <v>2.38</v>
      </c>
      <c r="AQ372" t="str">
        <f t="shared" ref="AQ372:AQ435" si="68">LEFT(J372,FIND(" ",J372)-1)</f>
        <v>Ramos</v>
      </c>
      <c r="AR372" t="str">
        <f t="shared" ref="AR372:AR435" si="69">LEFT(K372,FIND(" ",K372)-1)</f>
        <v>Volandri</v>
      </c>
      <c r="AS372" t="str">
        <f t="shared" si="59"/>
        <v>Buenos AiresRamosVolandri</v>
      </c>
      <c r="AT372" t="str">
        <f t="shared" si="60"/>
        <v>Buenos AiresVolandriRamos</v>
      </c>
      <c r="AU372">
        <f t="shared" si="61"/>
        <v>2</v>
      </c>
      <c r="AV372">
        <f t="shared" si="62"/>
        <v>9</v>
      </c>
      <c r="AW372">
        <f t="shared" si="63"/>
        <v>15</v>
      </c>
      <c r="AX372" t="b">
        <f t="shared" si="64"/>
        <v>0</v>
      </c>
      <c r="AY372" t="str">
        <f t="shared" si="65"/>
        <v>Ramos</v>
      </c>
      <c r="AZ372" t="b">
        <f t="shared" si="66"/>
        <v>0</v>
      </c>
      <c r="BA372" t="str">
        <f t="shared" si="67"/>
        <v>Buenos Aires2nd Round</v>
      </c>
    </row>
    <row r="373" spans="1:53" x14ac:dyDescent="0.25">
      <c r="A373">
        <v>10</v>
      </c>
      <c r="B373" s="8" t="s">
        <v>843</v>
      </c>
      <c r="C373" s="8" t="s">
        <v>844</v>
      </c>
      <c r="D373" s="1">
        <v>41684</v>
      </c>
      <c r="E373" t="s">
        <v>663</v>
      </c>
      <c r="F373" s="1" t="s">
        <v>307</v>
      </c>
      <c r="G373" t="s">
        <v>503</v>
      </c>
      <c r="H373" t="s">
        <v>345</v>
      </c>
      <c r="I373">
        <v>3</v>
      </c>
      <c r="J373" t="s">
        <v>793</v>
      </c>
      <c r="K373" t="s">
        <v>673</v>
      </c>
      <c r="L373">
        <v>17</v>
      </c>
      <c r="M373">
        <v>46</v>
      </c>
      <c r="N373">
        <v>1960</v>
      </c>
      <c r="O373">
        <v>932</v>
      </c>
      <c r="P373">
        <v>6</v>
      </c>
      <c r="Q373">
        <v>1</v>
      </c>
      <c r="R373">
        <v>2</v>
      </c>
      <c r="S373">
        <v>0</v>
      </c>
      <c r="Z373">
        <v>1</v>
      </c>
      <c r="AA373">
        <v>0</v>
      </c>
      <c r="AB373" t="s">
        <v>323</v>
      </c>
      <c r="AC373">
        <v>1.4</v>
      </c>
      <c r="AD373">
        <v>2.75</v>
      </c>
      <c r="AE373">
        <v>1.45</v>
      </c>
      <c r="AF373">
        <v>2.7</v>
      </c>
      <c r="AG373">
        <v>1.44</v>
      </c>
      <c r="AH373">
        <v>2.62</v>
      </c>
      <c r="AI373">
        <v>1.51</v>
      </c>
      <c r="AJ373">
        <v>2.8</v>
      </c>
      <c r="AK373">
        <v>1.36</v>
      </c>
      <c r="AL373">
        <v>3</v>
      </c>
      <c r="AM373">
        <v>1.52</v>
      </c>
      <c r="AN373">
        <v>3</v>
      </c>
      <c r="AO373">
        <v>1.43</v>
      </c>
      <c r="AP373">
        <v>2.76</v>
      </c>
      <c r="AQ373" t="str">
        <f t="shared" si="68"/>
        <v>Robredo</v>
      </c>
      <c r="AR373" t="str">
        <f t="shared" si="69"/>
        <v>Haase</v>
      </c>
      <c r="AS373" t="str">
        <f t="shared" si="59"/>
        <v>Buenos AiresRobredoHaase</v>
      </c>
      <c r="AT373" t="str">
        <f t="shared" si="60"/>
        <v>Buenos AiresHaaseRobredo</v>
      </c>
      <c r="AU373">
        <f t="shared" si="61"/>
        <v>1</v>
      </c>
      <c r="AV373">
        <f t="shared" si="62"/>
        <v>7</v>
      </c>
      <c r="AW373">
        <f t="shared" si="63"/>
        <v>9</v>
      </c>
      <c r="AX373" t="b">
        <f t="shared" si="64"/>
        <v>0</v>
      </c>
      <c r="AY373" t="str">
        <f t="shared" si="65"/>
        <v>Robredo</v>
      </c>
      <c r="AZ373" t="b">
        <f t="shared" si="66"/>
        <v>0</v>
      </c>
      <c r="BA373" t="str">
        <f t="shared" si="67"/>
        <v>Buenos AiresQuarterfinals</v>
      </c>
    </row>
    <row r="374" spans="1:53" x14ac:dyDescent="0.25">
      <c r="A374">
        <v>10</v>
      </c>
      <c r="B374" s="8" t="s">
        <v>843</v>
      </c>
      <c r="C374" s="8" t="s">
        <v>844</v>
      </c>
      <c r="D374" s="1">
        <v>41684</v>
      </c>
      <c r="E374" t="s">
        <v>663</v>
      </c>
      <c r="F374" s="1" t="s">
        <v>307</v>
      </c>
      <c r="G374" t="s">
        <v>503</v>
      </c>
      <c r="H374" t="s">
        <v>345</v>
      </c>
      <c r="I374">
        <v>3</v>
      </c>
      <c r="J374" t="s">
        <v>720</v>
      </c>
      <c r="K374" t="s">
        <v>753</v>
      </c>
      <c r="L374">
        <v>14</v>
      </c>
      <c r="M374">
        <v>43</v>
      </c>
      <c r="N374">
        <v>2260</v>
      </c>
      <c r="O374">
        <v>981</v>
      </c>
      <c r="P374">
        <v>6</v>
      </c>
      <c r="Q374">
        <v>4</v>
      </c>
      <c r="R374">
        <v>6</v>
      </c>
      <c r="S374">
        <v>3</v>
      </c>
      <c r="Z374">
        <v>2</v>
      </c>
      <c r="AA374">
        <v>0</v>
      </c>
      <c r="AB374" t="s">
        <v>312</v>
      </c>
      <c r="AC374">
        <v>1.28</v>
      </c>
      <c r="AD374">
        <v>3.5</v>
      </c>
      <c r="AE374">
        <v>1.3</v>
      </c>
      <c r="AF374">
        <v>3.4</v>
      </c>
      <c r="AG374">
        <v>1.33</v>
      </c>
      <c r="AH374">
        <v>3.25</v>
      </c>
      <c r="AI374">
        <v>1.29</v>
      </c>
      <c r="AJ374">
        <v>4.05</v>
      </c>
      <c r="AK374">
        <v>1.33</v>
      </c>
      <c r="AL374">
        <v>3.25</v>
      </c>
      <c r="AM374">
        <v>1.33</v>
      </c>
      <c r="AN374">
        <v>4.05</v>
      </c>
      <c r="AO374">
        <v>1.3</v>
      </c>
      <c r="AP374">
        <v>3.48</v>
      </c>
      <c r="AQ374" t="str">
        <f t="shared" si="68"/>
        <v>Fognini</v>
      </c>
      <c r="AR374" t="str">
        <f t="shared" si="69"/>
        <v>Andujar</v>
      </c>
      <c r="AS374" t="str">
        <f t="shared" si="59"/>
        <v>Buenos AiresFogniniAndujar</v>
      </c>
      <c r="AT374" t="str">
        <f t="shared" si="60"/>
        <v>Buenos AiresAndujarFognini</v>
      </c>
      <c r="AU374">
        <f t="shared" si="61"/>
        <v>2</v>
      </c>
      <c r="AV374">
        <f t="shared" si="62"/>
        <v>5</v>
      </c>
      <c r="AW374">
        <f t="shared" si="63"/>
        <v>19</v>
      </c>
      <c r="AX374" t="b">
        <f t="shared" si="64"/>
        <v>0</v>
      </c>
      <c r="AY374" t="str">
        <f t="shared" si="65"/>
        <v>Fognini</v>
      </c>
      <c r="AZ374" t="b">
        <f t="shared" si="66"/>
        <v>0</v>
      </c>
      <c r="BA374" t="str">
        <f t="shared" si="67"/>
        <v>Buenos AiresQuarterfinals</v>
      </c>
    </row>
    <row r="375" spans="1:53" x14ac:dyDescent="0.25">
      <c r="A375">
        <v>10</v>
      </c>
      <c r="B375" s="8" t="s">
        <v>843</v>
      </c>
      <c r="C375" s="8" t="s">
        <v>844</v>
      </c>
      <c r="D375" s="1">
        <v>41684</v>
      </c>
      <c r="E375" t="s">
        <v>663</v>
      </c>
      <c r="F375" s="1" t="s">
        <v>307</v>
      </c>
      <c r="G375" t="s">
        <v>503</v>
      </c>
      <c r="H375" t="s">
        <v>345</v>
      </c>
      <c r="I375">
        <v>3</v>
      </c>
      <c r="J375" t="s">
        <v>744</v>
      </c>
      <c r="K375" t="s">
        <v>705</v>
      </c>
      <c r="L375">
        <v>5</v>
      </c>
      <c r="M375">
        <v>92</v>
      </c>
      <c r="N375">
        <v>5280</v>
      </c>
      <c r="O375">
        <v>598</v>
      </c>
      <c r="P375">
        <v>6</v>
      </c>
      <c r="Q375">
        <v>1</v>
      </c>
      <c r="R375">
        <v>6</v>
      </c>
      <c r="S375">
        <v>2</v>
      </c>
      <c r="Z375">
        <v>2</v>
      </c>
      <c r="AA375">
        <v>0</v>
      </c>
      <c r="AB375" t="s">
        <v>312</v>
      </c>
      <c r="AC375">
        <v>1.06</v>
      </c>
      <c r="AD375">
        <v>8</v>
      </c>
      <c r="AE375">
        <v>1.0900000000000001</v>
      </c>
      <c r="AF375">
        <v>7</v>
      </c>
      <c r="AG375">
        <v>1.08</v>
      </c>
      <c r="AH375">
        <v>7</v>
      </c>
      <c r="AI375">
        <v>1.1399999999999999</v>
      </c>
      <c r="AJ375">
        <v>7.1</v>
      </c>
      <c r="AK375">
        <v>1.06</v>
      </c>
      <c r="AL375">
        <v>8.5</v>
      </c>
      <c r="AM375">
        <v>1.1399999999999999</v>
      </c>
      <c r="AN375">
        <v>8.5</v>
      </c>
      <c r="AO375">
        <v>1.0900000000000001</v>
      </c>
      <c r="AP375">
        <v>7.11</v>
      </c>
      <c r="AQ375" t="str">
        <f t="shared" si="68"/>
        <v>Ferrer</v>
      </c>
      <c r="AR375" t="str">
        <f t="shared" si="69"/>
        <v>Ramos</v>
      </c>
      <c r="AS375" t="str">
        <f t="shared" si="59"/>
        <v>Buenos AiresFerrerRamos</v>
      </c>
      <c r="AT375" t="str">
        <f t="shared" si="60"/>
        <v>Buenos AiresRamosFerrer</v>
      </c>
      <c r="AU375">
        <f t="shared" si="61"/>
        <v>2</v>
      </c>
      <c r="AV375">
        <f t="shared" si="62"/>
        <v>9</v>
      </c>
      <c r="AW375">
        <f t="shared" si="63"/>
        <v>15</v>
      </c>
      <c r="AX375" t="b">
        <f t="shared" si="64"/>
        <v>0</v>
      </c>
      <c r="AY375" t="str">
        <f t="shared" si="65"/>
        <v>Ferrer</v>
      </c>
      <c r="AZ375" t="b">
        <f t="shared" si="66"/>
        <v>0</v>
      </c>
      <c r="BA375" t="str">
        <f t="shared" si="67"/>
        <v>Buenos AiresQuarterfinals</v>
      </c>
    </row>
    <row r="376" spans="1:53" x14ac:dyDescent="0.25">
      <c r="A376">
        <v>10</v>
      </c>
      <c r="B376" s="8" t="s">
        <v>843</v>
      </c>
      <c r="C376" s="8" t="s">
        <v>844</v>
      </c>
      <c r="D376" s="1">
        <v>41685</v>
      </c>
      <c r="E376" t="s">
        <v>663</v>
      </c>
      <c r="F376" s="1" t="s">
        <v>307</v>
      </c>
      <c r="G376" t="s">
        <v>503</v>
      </c>
      <c r="H376" t="s">
        <v>345</v>
      </c>
      <c r="I376">
        <v>3</v>
      </c>
      <c r="J376" t="s">
        <v>834</v>
      </c>
      <c r="K376" t="s">
        <v>680</v>
      </c>
      <c r="L376">
        <v>18</v>
      </c>
      <c r="M376">
        <v>45</v>
      </c>
      <c r="N376">
        <v>1930</v>
      </c>
      <c r="O376">
        <v>940</v>
      </c>
      <c r="P376">
        <v>7</v>
      </c>
      <c r="Q376">
        <v>6</v>
      </c>
      <c r="R376">
        <v>6</v>
      </c>
      <c r="S376">
        <v>3</v>
      </c>
      <c r="Z376">
        <v>2</v>
      </c>
      <c r="AA376">
        <v>0</v>
      </c>
      <c r="AB376" t="s">
        <v>312</v>
      </c>
      <c r="AC376">
        <v>1.36</v>
      </c>
      <c r="AD376">
        <v>3</v>
      </c>
      <c r="AE376">
        <v>1.42</v>
      </c>
      <c r="AF376">
        <v>2.8</v>
      </c>
      <c r="AG376">
        <v>1.5</v>
      </c>
      <c r="AH376">
        <v>2.5</v>
      </c>
      <c r="AI376">
        <v>1.42</v>
      </c>
      <c r="AJ376">
        <v>3.16</v>
      </c>
      <c r="AK376">
        <v>1.44</v>
      </c>
      <c r="AL376">
        <v>2.75</v>
      </c>
      <c r="AM376">
        <v>1.5</v>
      </c>
      <c r="AN376">
        <v>3.16</v>
      </c>
      <c r="AO376">
        <v>1.41</v>
      </c>
      <c r="AP376">
        <v>2.83</v>
      </c>
      <c r="AQ376" t="str">
        <f t="shared" si="68"/>
        <v>Almagro</v>
      </c>
      <c r="AR376" t="str">
        <f t="shared" si="69"/>
        <v>Chardy</v>
      </c>
      <c r="AS376" t="str">
        <f t="shared" si="59"/>
        <v>Buenos AiresAlmagroChardy</v>
      </c>
      <c r="AT376" t="str">
        <f t="shared" si="60"/>
        <v>Buenos AiresChardyAlmagro</v>
      </c>
      <c r="AU376">
        <f t="shared" si="61"/>
        <v>2</v>
      </c>
      <c r="AV376">
        <f t="shared" si="62"/>
        <v>4</v>
      </c>
      <c r="AW376">
        <f t="shared" si="63"/>
        <v>22</v>
      </c>
      <c r="AX376" t="b">
        <f t="shared" si="64"/>
        <v>1</v>
      </c>
      <c r="AY376" t="str">
        <f t="shared" si="65"/>
        <v>Almagro</v>
      </c>
      <c r="AZ376" t="b">
        <f t="shared" si="66"/>
        <v>0</v>
      </c>
      <c r="BA376" t="str">
        <f t="shared" si="67"/>
        <v>Buenos AiresQuarterfinals</v>
      </c>
    </row>
    <row r="377" spans="1:53" x14ac:dyDescent="0.25">
      <c r="A377">
        <v>10</v>
      </c>
      <c r="B377" s="8" t="s">
        <v>843</v>
      </c>
      <c r="C377" s="8" t="s">
        <v>844</v>
      </c>
      <c r="D377" s="1">
        <v>41685</v>
      </c>
      <c r="E377" t="s">
        <v>663</v>
      </c>
      <c r="F377" s="1" t="s">
        <v>307</v>
      </c>
      <c r="G377" t="s">
        <v>503</v>
      </c>
      <c r="H377" t="s">
        <v>346</v>
      </c>
      <c r="I377">
        <v>3</v>
      </c>
      <c r="J377" t="s">
        <v>720</v>
      </c>
      <c r="K377" t="s">
        <v>793</v>
      </c>
      <c r="L377">
        <v>14</v>
      </c>
      <c r="M377">
        <v>17</v>
      </c>
      <c r="N377">
        <v>2260</v>
      </c>
      <c r="O377">
        <v>1960</v>
      </c>
      <c r="P377">
        <v>3</v>
      </c>
      <c r="Q377">
        <v>6</v>
      </c>
      <c r="R377">
        <v>7</v>
      </c>
      <c r="S377">
        <v>5</v>
      </c>
      <c r="T377">
        <v>6</v>
      </c>
      <c r="U377">
        <v>3</v>
      </c>
      <c r="Z377">
        <v>2</v>
      </c>
      <c r="AA377">
        <v>1</v>
      </c>
      <c r="AB377" t="s">
        <v>312</v>
      </c>
      <c r="AC377">
        <v>1.72</v>
      </c>
      <c r="AD377">
        <v>2.1</v>
      </c>
      <c r="AE377">
        <v>1.75</v>
      </c>
      <c r="AF377">
        <v>2.0499999999999998</v>
      </c>
      <c r="AG377">
        <v>1.73</v>
      </c>
      <c r="AH377">
        <v>2</v>
      </c>
      <c r="AI377">
        <v>1.72</v>
      </c>
      <c r="AJ377">
        <v>2.2799999999999998</v>
      </c>
      <c r="AK377">
        <v>1.73</v>
      </c>
      <c r="AL377">
        <v>2.1</v>
      </c>
      <c r="AM377">
        <v>1.8</v>
      </c>
      <c r="AN377">
        <v>2.2799999999999998</v>
      </c>
      <c r="AO377">
        <v>1.74</v>
      </c>
      <c r="AP377">
        <v>2.06</v>
      </c>
      <c r="AQ377" t="str">
        <f t="shared" si="68"/>
        <v>Fognini</v>
      </c>
      <c r="AR377" t="str">
        <f t="shared" si="69"/>
        <v>Robredo</v>
      </c>
      <c r="AS377" t="str">
        <f t="shared" si="59"/>
        <v>Buenos AiresFogniniRobredo</v>
      </c>
      <c r="AT377" t="str">
        <f t="shared" si="60"/>
        <v>Buenos AiresRobredoFognini</v>
      </c>
      <c r="AU377">
        <f t="shared" si="61"/>
        <v>1</v>
      </c>
      <c r="AV377">
        <f t="shared" si="62"/>
        <v>2</v>
      </c>
      <c r="AW377">
        <f t="shared" si="63"/>
        <v>30</v>
      </c>
      <c r="AX377" t="b">
        <f t="shared" si="64"/>
        <v>0</v>
      </c>
      <c r="AY377" t="str">
        <f t="shared" si="65"/>
        <v>Robredo</v>
      </c>
      <c r="AZ377" t="b">
        <f t="shared" si="66"/>
        <v>1</v>
      </c>
      <c r="BA377" t="str">
        <f t="shared" si="67"/>
        <v>Buenos AiresSemifinals</v>
      </c>
    </row>
    <row r="378" spans="1:53" x14ac:dyDescent="0.25">
      <c r="A378">
        <v>10</v>
      </c>
      <c r="B378" s="8" t="s">
        <v>843</v>
      </c>
      <c r="C378" s="8" t="s">
        <v>844</v>
      </c>
      <c r="D378" s="1">
        <v>41685</v>
      </c>
      <c r="E378" t="s">
        <v>663</v>
      </c>
      <c r="F378" s="1" t="s">
        <v>307</v>
      </c>
      <c r="G378" t="s">
        <v>503</v>
      </c>
      <c r="H378" t="s">
        <v>346</v>
      </c>
      <c r="I378">
        <v>3</v>
      </c>
      <c r="J378" t="s">
        <v>744</v>
      </c>
      <c r="K378" t="s">
        <v>834</v>
      </c>
      <c r="L378">
        <v>5</v>
      </c>
      <c r="M378">
        <v>18</v>
      </c>
      <c r="N378">
        <v>5280</v>
      </c>
      <c r="O378">
        <v>1930</v>
      </c>
      <c r="P378">
        <v>6</v>
      </c>
      <c r="Q378">
        <v>4</v>
      </c>
      <c r="R378">
        <v>6</v>
      </c>
      <c r="S378">
        <v>2</v>
      </c>
      <c r="Z378">
        <v>2</v>
      </c>
      <c r="AA378">
        <v>0</v>
      </c>
      <c r="AB378" t="s">
        <v>312</v>
      </c>
      <c r="AC378">
        <v>1.28</v>
      </c>
      <c r="AD378">
        <v>3.75</v>
      </c>
      <c r="AE378">
        <v>1.28</v>
      </c>
      <c r="AF378">
        <v>3.5</v>
      </c>
      <c r="AG378">
        <v>1.25</v>
      </c>
      <c r="AH378">
        <v>3.75</v>
      </c>
      <c r="AI378">
        <v>1.36</v>
      </c>
      <c r="AJ378">
        <v>3.5</v>
      </c>
      <c r="AK378">
        <v>1.25</v>
      </c>
      <c r="AL378">
        <v>3.75</v>
      </c>
      <c r="AM378">
        <v>1.36</v>
      </c>
      <c r="AN378">
        <v>3.85</v>
      </c>
      <c r="AO378">
        <v>1.28</v>
      </c>
      <c r="AP378">
        <v>3.57</v>
      </c>
      <c r="AQ378" t="str">
        <f t="shared" si="68"/>
        <v>Ferrer</v>
      </c>
      <c r="AR378" t="str">
        <f t="shared" si="69"/>
        <v>Almagro</v>
      </c>
      <c r="AS378" t="str">
        <f t="shared" si="59"/>
        <v>Buenos AiresFerrerAlmagro</v>
      </c>
      <c r="AT378" t="str">
        <f t="shared" si="60"/>
        <v>Buenos AiresAlmagroFerrer</v>
      </c>
      <c r="AU378">
        <f t="shared" si="61"/>
        <v>2</v>
      </c>
      <c r="AV378">
        <f t="shared" si="62"/>
        <v>6</v>
      </c>
      <c r="AW378">
        <f t="shared" si="63"/>
        <v>18</v>
      </c>
      <c r="AX378" t="b">
        <f t="shared" si="64"/>
        <v>0</v>
      </c>
      <c r="AY378" t="str">
        <f t="shared" si="65"/>
        <v>Ferrer</v>
      </c>
      <c r="AZ378" t="b">
        <f t="shared" si="66"/>
        <v>0</v>
      </c>
      <c r="BA378" t="str">
        <f t="shared" si="67"/>
        <v>Buenos AiresSemifinals</v>
      </c>
    </row>
    <row r="379" spans="1:53" x14ac:dyDescent="0.25">
      <c r="A379">
        <v>10</v>
      </c>
      <c r="B379" s="8" t="s">
        <v>843</v>
      </c>
      <c r="C379" s="8" t="s">
        <v>844</v>
      </c>
      <c r="D379" s="1">
        <v>41686</v>
      </c>
      <c r="E379" t="s">
        <v>663</v>
      </c>
      <c r="F379" s="1" t="s">
        <v>307</v>
      </c>
      <c r="G379" t="s">
        <v>503</v>
      </c>
      <c r="H379" t="s">
        <v>348</v>
      </c>
      <c r="I379">
        <v>3</v>
      </c>
      <c r="J379" t="s">
        <v>744</v>
      </c>
      <c r="K379" t="s">
        <v>720</v>
      </c>
      <c r="L379">
        <v>5</v>
      </c>
      <c r="M379">
        <v>14</v>
      </c>
      <c r="N379">
        <v>5280</v>
      </c>
      <c r="O379">
        <v>2260</v>
      </c>
      <c r="P379">
        <v>6</v>
      </c>
      <c r="Q379">
        <v>4</v>
      </c>
      <c r="R379">
        <v>6</v>
      </c>
      <c r="S379">
        <v>3</v>
      </c>
      <c r="Z379">
        <v>2</v>
      </c>
      <c r="AA379">
        <v>0</v>
      </c>
      <c r="AB379" t="s">
        <v>312</v>
      </c>
      <c r="AC379">
        <v>1.36</v>
      </c>
      <c r="AD379">
        <v>3.25</v>
      </c>
      <c r="AE379">
        <v>1.33</v>
      </c>
      <c r="AF379">
        <v>3.2</v>
      </c>
      <c r="AG379">
        <v>1.33</v>
      </c>
      <c r="AH379">
        <v>3.4</v>
      </c>
      <c r="AI379">
        <v>1.4</v>
      </c>
      <c r="AJ379">
        <v>3.28</v>
      </c>
      <c r="AK379">
        <v>1.33</v>
      </c>
      <c r="AL379">
        <v>3.25</v>
      </c>
      <c r="AM379">
        <v>1.4</v>
      </c>
      <c r="AN379">
        <v>3.43</v>
      </c>
      <c r="AO379">
        <v>1.34</v>
      </c>
      <c r="AP379">
        <v>3.22</v>
      </c>
      <c r="AQ379" t="str">
        <f t="shared" si="68"/>
        <v>Ferrer</v>
      </c>
      <c r="AR379" t="str">
        <f t="shared" si="69"/>
        <v>Fognini</v>
      </c>
      <c r="AS379" t="str">
        <f t="shared" si="59"/>
        <v>Buenos AiresFerrerFognini</v>
      </c>
      <c r="AT379" t="str">
        <f t="shared" si="60"/>
        <v>Buenos AiresFogniniFerrer</v>
      </c>
      <c r="AU379">
        <f t="shared" si="61"/>
        <v>2</v>
      </c>
      <c r="AV379">
        <f t="shared" si="62"/>
        <v>5</v>
      </c>
      <c r="AW379">
        <f t="shared" si="63"/>
        <v>19</v>
      </c>
      <c r="AX379" t="b">
        <f t="shared" si="64"/>
        <v>0</v>
      </c>
      <c r="AY379" t="str">
        <f t="shared" si="65"/>
        <v>Ferrer</v>
      </c>
      <c r="AZ379" t="b">
        <f t="shared" si="66"/>
        <v>0</v>
      </c>
      <c r="BA379" t="str">
        <f t="shared" si="67"/>
        <v>Buenos AiresThe Final</v>
      </c>
    </row>
    <row r="380" spans="1:53" x14ac:dyDescent="0.25">
      <c r="A380">
        <v>11</v>
      </c>
      <c r="B380" s="8" t="s">
        <v>847</v>
      </c>
      <c r="C380" s="8" t="s">
        <v>848</v>
      </c>
      <c r="D380" s="1">
        <v>41680</v>
      </c>
      <c r="E380" t="s">
        <v>663</v>
      </c>
      <c r="F380" s="1" t="s">
        <v>482</v>
      </c>
      <c r="G380" t="s">
        <v>308</v>
      </c>
      <c r="H380" t="s">
        <v>309</v>
      </c>
      <c r="I380">
        <v>3</v>
      </c>
      <c r="J380" t="s">
        <v>696</v>
      </c>
      <c r="K380" t="s">
        <v>664</v>
      </c>
      <c r="L380">
        <v>81</v>
      </c>
      <c r="M380">
        <v>55</v>
      </c>
      <c r="N380">
        <v>655</v>
      </c>
      <c r="O380">
        <v>856</v>
      </c>
      <c r="P380">
        <v>6</v>
      </c>
      <c r="Q380">
        <v>3</v>
      </c>
      <c r="R380">
        <v>6</v>
      </c>
      <c r="S380">
        <v>2</v>
      </c>
      <c r="Z380">
        <v>2</v>
      </c>
      <c r="AA380">
        <v>0</v>
      </c>
      <c r="AB380" t="s">
        <v>312</v>
      </c>
      <c r="AC380">
        <v>2.62</v>
      </c>
      <c r="AD380">
        <v>1.44</v>
      </c>
      <c r="AE380">
        <v>2.5</v>
      </c>
      <c r="AF380">
        <v>1.5</v>
      </c>
      <c r="AG380">
        <v>2.5</v>
      </c>
      <c r="AH380">
        <v>1.5</v>
      </c>
      <c r="AI380">
        <v>2.61</v>
      </c>
      <c r="AJ380">
        <v>1.55</v>
      </c>
      <c r="AK380">
        <v>2.5</v>
      </c>
      <c r="AL380">
        <v>1.53</v>
      </c>
      <c r="AM380">
        <v>2.7</v>
      </c>
      <c r="AN380">
        <v>1.56</v>
      </c>
      <c r="AO380">
        <v>2.5499999999999998</v>
      </c>
      <c r="AP380">
        <v>1.49</v>
      </c>
      <c r="AQ380" t="str">
        <f t="shared" si="68"/>
        <v>Vesely</v>
      </c>
      <c r="AR380" t="str">
        <f t="shared" si="69"/>
        <v>Matosevic</v>
      </c>
      <c r="AS380" t="str">
        <f t="shared" si="59"/>
        <v>MemphisVeselyMatosevic</v>
      </c>
      <c r="AT380" t="str">
        <f t="shared" si="60"/>
        <v>MemphisMatosevicVesely</v>
      </c>
      <c r="AU380">
        <f t="shared" si="61"/>
        <v>2</v>
      </c>
      <c r="AV380">
        <f t="shared" si="62"/>
        <v>7</v>
      </c>
      <c r="AW380">
        <f t="shared" si="63"/>
        <v>17</v>
      </c>
      <c r="AX380" t="b">
        <f t="shared" si="64"/>
        <v>0</v>
      </c>
      <c r="AY380" t="str">
        <f t="shared" si="65"/>
        <v>Vesely</v>
      </c>
      <c r="AZ380" t="b">
        <f t="shared" si="66"/>
        <v>0</v>
      </c>
      <c r="BA380" t="str">
        <f t="shared" si="67"/>
        <v>Memphis1st Round</v>
      </c>
    </row>
    <row r="381" spans="1:53" x14ac:dyDescent="0.25">
      <c r="A381">
        <v>11</v>
      </c>
      <c r="B381" s="8" t="s">
        <v>847</v>
      </c>
      <c r="C381" s="8" t="s">
        <v>848</v>
      </c>
      <c r="D381" s="1">
        <v>41680</v>
      </c>
      <c r="E381" t="s">
        <v>663</v>
      </c>
      <c r="F381" s="1" t="s">
        <v>482</v>
      </c>
      <c r="G381" t="s">
        <v>308</v>
      </c>
      <c r="H381" t="s">
        <v>309</v>
      </c>
      <c r="I381">
        <v>3</v>
      </c>
      <c r="J381" t="s">
        <v>796</v>
      </c>
      <c r="K381" t="s">
        <v>747</v>
      </c>
      <c r="L381">
        <v>98</v>
      </c>
      <c r="M381">
        <v>76</v>
      </c>
      <c r="N381">
        <v>561</v>
      </c>
      <c r="O381">
        <v>685</v>
      </c>
      <c r="P381">
        <v>3</v>
      </c>
      <c r="Q381">
        <v>6</v>
      </c>
      <c r="R381">
        <v>6</v>
      </c>
      <c r="S381">
        <v>3</v>
      </c>
      <c r="T381">
        <v>6</v>
      </c>
      <c r="U381">
        <v>1</v>
      </c>
      <c r="Z381">
        <v>2</v>
      </c>
      <c r="AA381">
        <v>1</v>
      </c>
      <c r="AB381" t="s">
        <v>312</v>
      </c>
      <c r="AC381">
        <v>2.5</v>
      </c>
      <c r="AD381">
        <v>1.5</v>
      </c>
      <c r="AE381">
        <v>2.4</v>
      </c>
      <c r="AF381">
        <v>1.55</v>
      </c>
      <c r="AG381">
        <v>2.38</v>
      </c>
      <c r="AH381">
        <v>1.53</v>
      </c>
      <c r="AI381">
        <v>2.2999999999999998</v>
      </c>
      <c r="AJ381">
        <v>1.68</v>
      </c>
      <c r="AK381">
        <v>2.5</v>
      </c>
      <c r="AL381">
        <v>1.53</v>
      </c>
      <c r="AM381">
        <v>2.56</v>
      </c>
      <c r="AN381">
        <v>1.68</v>
      </c>
      <c r="AO381">
        <v>2.4</v>
      </c>
      <c r="AP381">
        <v>1.55</v>
      </c>
      <c r="AQ381" t="str">
        <f t="shared" si="68"/>
        <v>Russell</v>
      </c>
      <c r="AR381" t="str">
        <f t="shared" si="69"/>
        <v>Przysiezny</v>
      </c>
      <c r="AS381" t="str">
        <f t="shared" si="59"/>
        <v>MemphisRussellPrzysiezny</v>
      </c>
      <c r="AT381" t="str">
        <f t="shared" si="60"/>
        <v>MemphisPrzysieznyRussell</v>
      </c>
      <c r="AU381">
        <f t="shared" si="61"/>
        <v>1</v>
      </c>
      <c r="AV381">
        <f t="shared" si="62"/>
        <v>5</v>
      </c>
      <c r="AW381">
        <f t="shared" si="63"/>
        <v>25</v>
      </c>
      <c r="AX381" t="b">
        <f t="shared" si="64"/>
        <v>0</v>
      </c>
      <c r="AY381" t="str">
        <f t="shared" si="65"/>
        <v>Przysiezny</v>
      </c>
      <c r="AZ381" t="b">
        <f t="shared" si="66"/>
        <v>1</v>
      </c>
      <c r="BA381" t="str">
        <f t="shared" si="67"/>
        <v>Memphis1st Round</v>
      </c>
    </row>
    <row r="382" spans="1:53" x14ac:dyDescent="0.25">
      <c r="A382">
        <v>11</v>
      </c>
      <c r="B382" s="8" t="s">
        <v>847</v>
      </c>
      <c r="C382" s="8" t="s">
        <v>848</v>
      </c>
      <c r="D382" s="1">
        <v>41681</v>
      </c>
      <c r="E382" t="s">
        <v>663</v>
      </c>
      <c r="F382" s="1" t="s">
        <v>482</v>
      </c>
      <c r="G382" t="s">
        <v>308</v>
      </c>
      <c r="H382" t="s">
        <v>309</v>
      </c>
      <c r="I382">
        <v>3</v>
      </c>
      <c r="J382" t="s">
        <v>695</v>
      </c>
      <c r="K382" t="s">
        <v>809</v>
      </c>
      <c r="L382">
        <v>102</v>
      </c>
      <c r="M382">
        <v>171</v>
      </c>
      <c r="N382">
        <v>549</v>
      </c>
      <c r="O382">
        <v>303</v>
      </c>
      <c r="P382">
        <v>6</v>
      </c>
      <c r="Q382">
        <v>7</v>
      </c>
      <c r="R382">
        <v>6</v>
      </c>
      <c r="S382">
        <v>4</v>
      </c>
      <c r="T382">
        <v>6</v>
      </c>
      <c r="U382">
        <v>3</v>
      </c>
      <c r="Z382">
        <v>2</v>
      </c>
      <c r="AA382">
        <v>1</v>
      </c>
      <c r="AB382" t="s">
        <v>312</v>
      </c>
      <c r="AC382">
        <v>1.72</v>
      </c>
      <c r="AD382">
        <v>2</v>
      </c>
      <c r="AE382">
        <v>1.8</v>
      </c>
      <c r="AF382">
        <v>2</v>
      </c>
      <c r="AG382">
        <v>1.83</v>
      </c>
      <c r="AH382">
        <v>1.83</v>
      </c>
      <c r="AI382">
        <v>1.84</v>
      </c>
      <c r="AJ382">
        <v>2.0699999999999998</v>
      </c>
      <c r="AK382">
        <v>1.8</v>
      </c>
      <c r="AL382">
        <v>2</v>
      </c>
      <c r="AM382">
        <v>1.85</v>
      </c>
      <c r="AN382">
        <v>2.0699999999999998</v>
      </c>
      <c r="AO382">
        <v>1.78</v>
      </c>
      <c r="AP382">
        <v>1.99</v>
      </c>
      <c r="AQ382" t="str">
        <f t="shared" si="68"/>
        <v>Smyczek</v>
      </c>
      <c r="AR382" t="str">
        <f t="shared" si="69"/>
        <v>Kyrgios</v>
      </c>
      <c r="AS382" t="str">
        <f t="shared" si="59"/>
        <v>MemphisSmyczekKyrgios</v>
      </c>
      <c r="AT382" t="str">
        <f t="shared" si="60"/>
        <v>MemphisKyrgiosSmyczek</v>
      </c>
      <c r="AU382">
        <f t="shared" si="61"/>
        <v>1</v>
      </c>
      <c r="AV382">
        <f t="shared" si="62"/>
        <v>4</v>
      </c>
      <c r="AW382">
        <f t="shared" si="63"/>
        <v>32</v>
      </c>
      <c r="AX382" t="b">
        <f t="shared" si="64"/>
        <v>1</v>
      </c>
      <c r="AY382" t="str">
        <f t="shared" si="65"/>
        <v>Kyrgios</v>
      </c>
      <c r="AZ382" t="b">
        <f t="shared" si="66"/>
        <v>1</v>
      </c>
      <c r="BA382" t="str">
        <f t="shared" si="67"/>
        <v>Memphis1st Round</v>
      </c>
    </row>
    <row r="383" spans="1:53" x14ac:dyDescent="0.25">
      <c r="A383">
        <v>11</v>
      </c>
      <c r="B383" s="8" t="s">
        <v>847</v>
      </c>
      <c r="C383" s="8" t="s">
        <v>848</v>
      </c>
      <c r="D383" s="1">
        <v>41681</v>
      </c>
      <c r="E383" t="s">
        <v>663</v>
      </c>
      <c r="F383" s="1" t="s">
        <v>482</v>
      </c>
      <c r="G383" t="s">
        <v>308</v>
      </c>
      <c r="H383" t="s">
        <v>309</v>
      </c>
      <c r="I383">
        <v>3</v>
      </c>
      <c r="J383" t="s">
        <v>728</v>
      </c>
      <c r="K383" t="s">
        <v>676</v>
      </c>
      <c r="L383">
        <v>80</v>
      </c>
      <c r="M383">
        <v>62</v>
      </c>
      <c r="N383">
        <v>667</v>
      </c>
      <c r="O383">
        <v>746</v>
      </c>
      <c r="P383">
        <v>7</v>
      </c>
      <c r="Q383">
        <v>5</v>
      </c>
      <c r="R383">
        <v>6</v>
      </c>
      <c r="S383">
        <v>4</v>
      </c>
      <c r="Z383">
        <v>2</v>
      </c>
      <c r="AA383">
        <v>0</v>
      </c>
      <c r="AB383" t="s">
        <v>312</v>
      </c>
      <c r="AC383">
        <v>1.44</v>
      </c>
      <c r="AD383">
        <v>2.62</v>
      </c>
      <c r="AE383">
        <v>1.5</v>
      </c>
      <c r="AF383">
        <v>2.5</v>
      </c>
      <c r="AG383">
        <v>1.5</v>
      </c>
      <c r="AH383">
        <v>2.5</v>
      </c>
      <c r="AI383">
        <v>1.56</v>
      </c>
      <c r="AJ383">
        <v>2.56</v>
      </c>
      <c r="AK383">
        <v>1.53</v>
      </c>
      <c r="AL383">
        <v>2.5</v>
      </c>
      <c r="AM383">
        <v>1.56</v>
      </c>
      <c r="AN383">
        <v>2.75</v>
      </c>
      <c r="AO383">
        <v>1.5</v>
      </c>
      <c r="AP383">
        <v>2.52</v>
      </c>
      <c r="AQ383" t="str">
        <f t="shared" si="68"/>
        <v>Karlovic</v>
      </c>
      <c r="AR383" t="str">
        <f t="shared" si="69"/>
        <v>Ebden</v>
      </c>
      <c r="AS383" t="str">
        <f t="shared" si="59"/>
        <v>MemphisKarlovicEbden</v>
      </c>
      <c r="AT383" t="str">
        <f t="shared" si="60"/>
        <v>MemphisEbdenKarlovic</v>
      </c>
      <c r="AU383">
        <f t="shared" si="61"/>
        <v>2</v>
      </c>
      <c r="AV383">
        <f t="shared" si="62"/>
        <v>4</v>
      </c>
      <c r="AW383">
        <f t="shared" si="63"/>
        <v>22</v>
      </c>
      <c r="AX383" t="b">
        <f t="shared" si="64"/>
        <v>0</v>
      </c>
      <c r="AY383" t="str">
        <f t="shared" si="65"/>
        <v>Karlovic</v>
      </c>
      <c r="AZ383" t="b">
        <f t="shared" si="66"/>
        <v>0</v>
      </c>
      <c r="BA383" t="str">
        <f t="shared" si="67"/>
        <v>Memphis1st Round</v>
      </c>
    </row>
    <row r="384" spans="1:53" x14ac:dyDescent="0.25">
      <c r="A384">
        <v>11</v>
      </c>
      <c r="B384" s="8" t="s">
        <v>847</v>
      </c>
      <c r="C384" s="8" t="s">
        <v>848</v>
      </c>
      <c r="D384" s="1">
        <v>41681</v>
      </c>
      <c r="E384" t="s">
        <v>663</v>
      </c>
      <c r="F384" s="1" t="s">
        <v>482</v>
      </c>
      <c r="G384" t="s">
        <v>308</v>
      </c>
      <c r="H384" t="s">
        <v>309</v>
      </c>
      <c r="I384">
        <v>3</v>
      </c>
      <c r="J384" t="s">
        <v>679</v>
      </c>
      <c r="K384" t="s">
        <v>806</v>
      </c>
      <c r="L384">
        <v>59</v>
      </c>
      <c r="M384">
        <v>66</v>
      </c>
      <c r="N384">
        <v>761</v>
      </c>
      <c r="O384">
        <v>731</v>
      </c>
      <c r="P384">
        <v>7</v>
      </c>
      <c r="Q384">
        <v>6</v>
      </c>
      <c r="R384">
        <v>7</v>
      </c>
      <c r="S384">
        <v>5</v>
      </c>
      <c r="Z384">
        <v>2</v>
      </c>
      <c r="AA384">
        <v>0</v>
      </c>
      <c r="AB384" t="s">
        <v>312</v>
      </c>
      <c r="AE384">
        <v>1.55</v>
      </c>
      <c r="AF384">
        <v>2.4</v>
      </c>
      <c r="AG384">
        <v>1.57</v>
      </c>
      <c r="AH384">
        <v>2.25</v>
      </c>
      <c r="AI384">
        <v>1.58</v>
      </c>
      <c r="AJ384">
        <v>2.52</v>
      </c>
      <c r="AK384">
        <v>1.53</v>
      </c>
      <c r="AL384">
        <v>2.5</v>
      </c>
      <c r="AM384">
        <v>1.59</v>
      </c>
      <c r="AN384">
        <v>2.5499999999999998</v>
      </c>
      <c r="AO384">
        <v>1.54</v>
      </c>
      <c r="AP384">
        <v>2.42</v>
      </c>
      <c r="AQ384" t="str">
        <f t="shared" si="68"/>
        <v>Kukushkin</v>
      </c>
      <c r="AR384" t="str">
        <f t="shared" si="69"/>
        <v>Gabashvili</v>
      </c>
      <c r="AS384" t="str">
        <f t="shared" si="59"/>
        <v>MemphisKukushkinGabashvili</v>
      </c>
      <c r="AT384" t="str">
        <f t="shared" si="60"/>
        <v>MemphisGabashviliKukushkin</v>
      </c>
      <c r="AU384">
        <f t="shared" si="61"/>
        <v>2</v>
      </c>
      <c r="AV384">
        <f t="shared" si="62"/>
        <v>3</v>
      </c>
      <c r="AW384">
        <f t="shared" si="63"/>
        <v>25</v>
      </c>
      <c r="AX384" t="b">
        <f t="shared" si="64"/>
        <v>1</v>
      </c>
      <c r="AY384" t="str">
        <f t="shared" si="65"/>
        <v>Kukushkin</v>
      </c>
      <c r="AZ384" t="b">
        <f t="shared" si="66"/>
        <v>0</v>
      </c>
      <c r="BA384" t="str">
        <f t="shared" si="67"/>
        <v>Memphis1st Round</v>
      </c>
    </row>
    <row r="385" spans="1:53" x14ac:dyDescent="0.25">
      <c r="A385">
        <v>11</v>
      </c>
      <c r="B385" s="8" t="s">
        <v>847</v>
      </c>
      <c r="C385" s="8" t="s">
        <v>848</v>
      </c>
      <c r="D385" s="1">
        <v>41681</v>
      </c>
      <c r="E385" t="s">
        <v>663</v>
      </c>
      <c r="F385" s="1" t="s">
        <v>482</v>
      </c>
      <c r="G385" t="s">
        <v>308</v>
      </c>
      <c r="H385" t="s">
        <v>309</v>
      </c>
      <c r="I385">
        <v>3</v>
      </c>
      <c r="J385" t="s">
        <v>765</v>
      </c>
      <c r="K385" t="s">
        <v>849</v>
      </c>
      <c r="L385">
        <v>134</v>
      </c>
      <c r="M385">
        <v>150</v>
      </c>
      <c r="N385">
        <v>415</v>
      </c>
      <c r="O385">
        <v>365</v>
      </c>
      <c r="P385">
        <v>6</v>
      </c>
      <c r="Q385">
        <v>3</v>
      </c>
      <c r="R385">
        <v>6</v>
      </c>
      <c r="S385">
        <v>4</v>
      </c>
      <c r="Z385">
        <v>2</v>
      </c>
      <c r="AA385">
        <v>0</v>
      </c>
      <c r="AB385" t="s">
        <v>312</v>
      </c>
      <c r="AC385">
        <v>1.53</v>
      </c>
      <c r="AD385">
        <v>2.37</v>
      </c>
      <c r="AE385">
        <v>1.55</v>
      </c>
      <c r="AF385">
        <v>2.4</v>
      </c>
      <c r="AG385">
        <v>1.57</v>
      </c>
      <c r="AH385">
        <v>2.25</v>
      </c>
      <c r="AI385">
        <v>1.53</v>
      </c>
      <c r="AJ385">
        <v>2.67</v>
      </c>
      <c r="AK385">
        <v>1.57</v>
      </c>
      <c r="AL385">
        <v>2.38</v>
      </c>
      <c r="AM385">
        <v>1.62</v>
      </c>
      <c r="AN385">
        <v>2.67</v>
      </c>
      <c r="AO385">
        <v>1.55</v>
      </c>
      <c r="AP385">
        <v>2.38</v>
      </c>
      <c r="AQ385" t="str">
        <f t="shared" si="68"/>
        <v>Baghdatis</v>
      </c>
      <c r="AR385" t="str">
        <f t="shared" si="69"/>
        <v>Ram</v>
      </c>
      <c r="AS385" t="str">
        <f t="shared" si="59"/>
        <v>MemphisBaghdatisRam</v>
      </c>
      <c r="AT385" t="str">
        <f t="shared" si="60"/>
        <v>MemphisRamBaghdatis</v>
      </c>
      <c r="AU385">
        <f t="shared" si="61"/>
        <v>2</v>
      </c>
      <c r="AV385">
        <f t="shared" si="62"/>
        <v>5</v>
      </c>
      <c r="AW385">
        <f t="shared" si="63"/>
        <v>19</v>
      </c>
      <c r="AX385" t="b">
        <f t="shared" si="64"/>
        <v>0</v>
      </c>
      <c r="AY385" t="str">
        <f t="shared" si="65"/>
        <v>Baghdatis</v>
      </c>
      <c r="AZ385" t="b">
        <f t="shared" si="66"/>
        <v>0</v>
      </c>
      <c r="BA385" t="str">
        <f t="shared" si="67"/>
        <v>Memphis1st Round</v>
      </c>
    </row>
    <row r="386" spans="1:53" x14ac:dyDescent="0.25">
      <c r="A386">
        <v>11</v>
      </c>
      <c r="B386" s="8" t="s">
        <v>847</v>
      </c>
      <c r="C386" s="8" t="s">
        <v>848</v>
      </c>
      <c r="D386" s="1">
        <v>41681</v>
      </c>
      <c r="E386" t="s">
        <v>663</v>
      </c>
      <c r="F386" s="1" t="s">
        <v>482</v>
      </c>
      <c r="G386" t="s">
        <v>308</v>
      </c>
      <c r="H386" t="s">
        <v>309</v>
      </c>
      <c r="I386">
        <v>3</v>
      </c>
      <c r="J386" t="s">
        <v>712</v>
      </c>
      <c r="K386" t="s">
        <v>699</v>
      </c>
      <c r="L386">
        <v>88</v>
      </c>
      <c r="M386">
        <v>101</v>
      </c>
      <c r="N386">
        <v>605</v>
      </c>
      <c r="O386">
        <v>552</v>
      </c>
      <c r="P386">
        <v>6</v>
      </c>
      <c r="Q386">
        <v>3</v>
      </c>
      <c r="R386">
        <v>6</v>
      </c>
      <c r="S386">
        <v>2</v>
      </c>
      <c r="Z386">
        <v>2</v>
      </c>
      <c r="AA386">
        <v>0</v>
      </c>
      <c r="AB386" t="s">
        <v>312</v>
      </c>
      <c r="AC386">
        <v>2</v>
      </c>
      <c r="AD386">
        <v>1.72</v>
      </c>
      <c r="AE386">
        <v>2.1</v>
      </c>
      <c r="AF386">
        <v>1.7</v>
      </c>
      <c r="AG386">
        <v>2.2000000000000002</v>
      </c>
      <c r="AH386">
        <v>1.62</v>
      </c>
      <c r="AI386">
        <v>2.11</v>
      </c>
      <c r="AJ386">
        <v>1.81</v>
      </c>
      <c r="AK386">
        <v>2.2000000000000002</v>
      </c>
      <c r="AL386">
        <v>1.67</v>
      </c>
      <c r="AM386">
        <v>2.35</v>
      </c>
      <c r="AN386">
        <v>1.81</v>
      </c>
      <c r="AO386">
        <v>2.13</v>
      </c>
      <c r="AP386">
        <v>1.68</v>
      </c>
      <c r="AQ386" t="str">
        <f t="shared" si="68"/>
        <v>Becker</v>
      </c>
      <c r="AR386" t="str">
        <f t="shared" si="69"/>
        <v>Lacko</v>
      </c>
      <c r="AS386" t="str">
        <f t="shared" si="59"/>
        <v>MemphisBeckerLacko</v>
      </c>
      <c r="AT386" t="str">
        <f t="shared" si="60"/>
        <v>MemphisLackoBecker</v>
      </c>
      <c r="AU386">
        <f t="shared" si="61"/>
        <v>2</v>
      </c>
      <c r="AV386">
        <f t="shared" si="62"/>
        <v>7</v>
      </c>
      <c r="AW386">
        <f t="shared" si="63"/>
        <v>17</v>
      </c>
      <c r="AX386" t="b">
        <f t="shared" si="64"/>
        <v>0</v>
      </c>
      <c r="AY386" t="str">
        <f t="shared" si="65"/>
        <v>Becker</v>
      </c>
      <c r="AZ386" t="b">
        <f t="shared" si="66"/>
        <v>0</v>
      </c>
      <c r="BA386" t="str">
        <f t="shared" si="67"/>
        <v>Memphis1st Round</v>
      </c>
    </row>
    <row r="387" spans="1:53" x14ac:dyDescent="0.25">
      <c r="A387">
        <v>11</v>
      </c>
      <c r="B387" s="8" t="s">
        <v>847</v>
      </c>
      <c r="C387" s="8" t="s">
        <v>848</v>
      </c>
      <c r="D387" s="1">
        <v>41681</v>
      </c>
      <c r="E387" t="s">
        <v>663</v>
      </c>
      <c r="F387" s="1" t="s">
        <v>482</v>
      </c>
      <c r="G387" t="s">
        <v>308</v>
      </c>
      <c r="H387" t="s">
        <v>309</v>
      </c>
      <c r="I387">
        <v>3</v>
      </c>
      <c r="J387" t="s">
        <v>758</v>
      </c>
      <c r="K387" t="s">
        <v>681</v>
      </c>
      <c r="L387">
        <v>85</v>
      </c>
      <c r="M387">
        <v>71</v>
      </c>
      <c r="N387">
        <v>617</v>
      </c>
      <c r="O387">
        <v>714</v>
      </c>
      <c r="P387">
        <v>7</v>
      </c>
      <c r="Q387">
        <v>5</v>
      </c>
      <c r="R387">
        <v>1</v>
      </c>
      <c r="S387">
        <v>6</v>
      </c>
      <c r="T387">
        <v>7</v>
      </c>
      <c r="U387">
        <v>6</v>
      </c>
      <c r="Z387">
        <v>2</v>
      </c>
      <c r="AA387">
        <v>1</v>
      </c>
      <c r="AB387" t="s">
        <v>312</v>
      </c>
      <c r="AC387">
        <v>1.53</v>
      </c>
      <c r="AD387">
        <v>2.37</v>
      </c>
      <c r="AE387">
        <v>1.62</v>
      </c>
      <c r="AF387">
        <v>2.25</v>
      </c>
      <c r="AG387">
        <v>1.57</v>
      </c>
      <c r="AH387">
        <v>2.25</v>
      </c>
      <c r="AI387">
        <v>1.68</v>
      </c>
      <c r="AJ387">
        <v>2.2999999999999998</v>
      </c>
      <c r="AK387">
        <v>1.67</v>
      </c>
      <c r="AL387">
        <v>2.2000000000000002</v>
      </c>
      <c r="AM387">
        <v>1.69</v>
      </c>
      <c r="AN387">
        <v>2.37</v>
      </c>
      <c r="AO387">
        <v>1.61</v>
      </c>
      <c r="AP387">
        <v>2.25</v>
      </c>
      <c r="AQ387" t="str">
        <f t="shared" si="68"/>
        <v>Sock</v>
      </c>
      <c r="AR387" t="str">
        <f t="shared" si="69"/>
        <v>Mannarino</v>
      </c>
      <c r="AS387" t="str">
        <f t="shared" ref="AS387:AS450" si="70">B387&amp;AQ387&amp;AR387</f>
        <v>MemphisSockMannarino</v>
      </c>
      <c r="AT387" t="str">
        <f t="shared" ref="AT387:AT450" si="71">B387&amp;AR387&amp;AQ387</f>
        <v>MemphisMannarinoSock</v>
      </c>
      <c r="AU387">
        <f t="shared" ref="AU387:AU450" si="72">Z387-AA387</f>
        <v>1</v>
      </c>
      <c r="AV387">
        <f t="shared" ref="AV387:AV450" si="73">X387+V387+T387+R387+P387-Y387-W387-U387-S387-Q387</f>
        <v>-2</v>
      </c>
      <c r="AW387">
        <f t="shared" ref="AW387:AW450" si="74">X387+V387+T387+R387+P387+Y387+W387+U387+S387+Q387</f>
        <v>32</v>
      </c>
      <c r="AX387" t="b">
        <f t="shared" ref="AX387:AX450" si="75">OR(P387+Q387=13,R387+S387=13,T387+U387=13,V387+W387=13,X387+Y387=13)</f>
        <v>1</v>
      </c>
      <c r="AY387" t="str">
        <f t="shared" ref="AY387:AY450" si="76">IF(P387&gt;Q387,AQ387,AR387)</f>
        <v>Sock</v>
      </c>
      <c r="AZ387" t="b">
        <f t="shared" ref="AZ387:AZ450" si="77">AA387&lt;&gt;0</f>
        <v>1</v>
      </c>
      <c r="BA387" t="str">
        <f t="shared" ref="BA387:BA450" si="78">B387&amp;H387</f>
        <v>Memphis1st Round</v>
      </c>
    </row>
    <row r="388" spans="1:53" x14ac:dyDescent="0.25">
      <c r="A388">
        <v>11</v>
      </c>
      <c r="B388" s="8" t="s">
        <v>847</v>
      </c>
      <c r="C388" s="8" t="s">
        <v>848</v>
      </c>
      <c r="D388" s="1">
        <v>41681</v>
      </c>
      <c r="E388" t="s">
        <v>663</v>
      </c>
      <c r="F388" s="1" t="s">
        <v>482</v>
      </c>
      <c r="G388" t="s">
        <v>308</v>
      </c>
      <c r="H388" t="s">
        <v>309</v>
      </c>
      <c r="I388">
        <v>3</v>
      </c>
      <c r="J388" t="s">
        <v>677</v>
      </c>
      <c r="K388" t="s">
        <v>850</v>
      </c>
      <c r="L388">
        <v>141</v>
      </c>
      <c r="M388">
        <v>105</v>
      </c>
      <c r="N388">
        <v>394</v>
      </c>
      <c r="O388">
        <v>530</v>
      </c>
      <c r="P388">
        <v>6</v>
      </c>
      <c r="Q388">
        <v>4</v>
      </c>
      <c r="R388">
        <v>6</v>
      </c>
      <c r="S388">
        <v>3</v>
      </c>
      <c r="Z388">
        <v>2</v>
      </c>
      <c r="AA388">
        <v>0</v>
      </c>
      <c r="AB388" t="s">
        <v>312</v>
      </c>
      <c r="AC388">
        <v>3</v>
      </c>
      <c r="AD388">
        <v>1.36</v>
      </c>
      <c r="AE388">
        <v>3</v>
      </c>
      <c r="AF388">
        <v>1.38</v>
      </c>
      <c r="AG388">
        <v>3</v>
      </c>
      <c r="AH388">
        <v>1.36</v>
      </c>
      <c r="AI388">
        <v>3.38</v>
      </c>
      <c r="AJ388">
        <v>1.36</v>
      </c>
      <c r="AK388">
        <v>3</v>
      </c>
      <c r="AL388">
        <v>1.36</v>
      </c>
      <c r="AM388">
        <v>3.38</v>
      </c>
      <c r="AN388">
        <v>1.4</v>
      </c>
      <c r="AO388">
        <v>3.03</v>
      </c>
      <c r="AP388">
        <v>1.36</v>
      </c>
      <c r="AQ388" t="str">
        <f t="shared" si="68"/>
        <v>Kuznetsov</v>
      </c>
      <c r="AR388" t="str">
        <f t="shared" si="69"/>
        <v>Goffin</v>
      </c>
      <c r="AS388" t="str">
        <f t="shared" si="70"/>
        <v>MemphisKuznetsovGoffin</v>
      </c>
      <c r="AT388" t="str">
        <f t="shared" si="71"/>
        <v>MemphisGoffinKuznetsov</v>
      </c>
      <c r="AU388">
        <f t="shared" si="72"/>
        <v>2</v>
      </c>
      <c r="AV388">
        <f t="shared" si="73"/>
        <v>5</v>
      </c>
      <c r="AW388">
        <f t="shared" si="74"/>
        <v>19</v>
      </c>
      <c r="AX388" t="b">
        <f t="shared" si="75"/>
        <v>0</v>
      </c>
      <c r="AY388" t="str">
        <f t="shared" si="76"/>
        <v>Kuznetsov</v>
      </c>
      <c r="AZ388" t="b">
        <f t="shared" si="77"/>
        <v>0</v>
      </c>
      <c r="BA388" t="str">
        <f t="shared" si="78"/>
        <v>Memphis1st Round</v>
      </c>
    </row>
    <row r="389" spans="1:53" x14ac:dyDescent="0.25">
      <c r="A389">
        <v>11</v>
      </c>
      <c r="B389" s="8" t="s">
        <v>847</v>
      </c>
      <c r="C389" s="8" t="s">
        <v>848</v>
      </c>
      <c r="D389" s="1">
        <v>41681</v>
      </c>
      <c r="E389" t="s">
        <v>663</v>
      </c>
      <c r="F389" s="1" t="s">
        <v>482</v>
      </c>
      <c r="G389" t="s">
        <v>308</v>
      </c>
      <c r="H389" t="s">
        <v>309</v>
      </c>
      <c r="I389">
        <v>3</v>
      </c>
      <c r="J389" t="s">
        <v>687</v>
      </c>
      <c r="K389" t="s">
        <v>839</v>
      </c>
      <c r="L389">
        <v>119</v>
      </c>
      <c r="M389">
        <v>223</v>
      </c>
      <c r="N389">
        <v>471</v>
      </c>
      <c r="O389">
        <v>219</v>
      </c>
      <c r="P389">
        <v>6</v>
      </c>
      <c r="Q389">
        <v>3</v>
      </c>
      <c r="R389">
        <v>6</v>
      </c>
      <c r="S389">
        <v>4</v>
      </c>
      <c r="Z389">
        <v>2</v>
      </c>
      <c r="AA389">
        <v>0</v>
      </c>
      <c r="AB389" t="s">
        <v>312</v>
      </c>
      <c r="AC389">
        <v>1.44</v>
      </c>
      <c r="AD389">
        <v>2.62</v>
      </c>
      <c r="AE389">
        <v>1.52</v>
      </c>
      <c r="AF389">
        <v>2.4500000000000002</v>
      </c>
      <c r="AG389">
        <v>1.57</v>
      </c>
      <c r="AH389">
        <v>2.25</v>
      </c>
      <c r="AI389">
        <v>1.52</v>
      </c>
      <c r="AJ389">
        <v>2.69</v>
      </c>
      <c r="AK389">
        <v>1.62</v>
      </c>
      <c r="AL389">
        <v>2.25</v>
      </c>
      <c r="AM389">
        <v>1.62</v>
      </c>
      <c r="AN389">
        <v>2.7</v>
      </c>
      <c r="AO389">
        <v>1.53</v>
      </c>
      <c r="AP389">
        <v>2.44</v>
      </c>
      <c r="AQ389" t="str">
        <f t="shared" si="68"/>
        <v>Harrison</v>
      </c>
      <c r="AR389" t="str">
        <f t="shared" si="69"/>
        <v>Phau</v>
      </c>
      <c r="AS389" t="str">
        <f t="shared" si="70"/>
        <v>MemphisHarrisonPhau</v>
      </c>
      <c r="AT389" t="str">
        <f t="shared" si="71"/>
        <v>MemphisPhauHarrison</v>
      </c>
      <c r="AU389">
        <f t="shared" si="72"/>
        <v>2</v>
      </c>
      <c r="AV389">
        <f t="shared" si="73"/>
        <v>5</v>
      </c>
      <c r="AW389">
        <f t="shared" si="74"/>
        <v>19</v>
      </c>
      <c r="AX389" t="b">
        <f t="shared" si="75"/>
        <v>0</v>
      </c>
      <c r="AY389" t="str">
        <f t="shared" si="76"/>
        <v>Harrison</v>
      </c>
      <c r="AZ389" t="b">
        <f t="shared" si="77"/>
        <v>0</v>
      </c>
      <c r="BA389" t="str">
        <f t="shared" si="78"/>
        <v>Memphis1st Round</v>
      </c>
    </row>
    <row r="390" spans="1:53" x14ac:dyDescent="0.25">
      <c r="A390">
        <v>11</v>
      </c>
      <c r="B390" s="8" t="s">
        <v>847</v>
      </c>
      <c r="C390" s="8" t="s">
        <v>848</v>
      </c>
      <c r="D390" s="1">
        <v>41682</v>
      </c>
      <c r="E390" t="s">
        <v>663</v>
      </c>
      <c r="F390" s="1" t="s">
        <v>482</v>
      </c>
      <c r="G390" t="s">
        <v>308</v>
      </c>
      <c r="H390" t="s">
        <v>309</v>
      </c>
      <c r="I390">
        <v>3</v>
      </c>
      <c r="J390" t="s">
        <v>791</v>
      </c>
      <c r="K390" t="s">
        <v>670</v>
      </c>
      <c r="L390">
        <v>96</v>
      </c>
      <c r="M390">
        <v>56</v>
      </c>
      <c r="N390">
        <v>579</v>
      </c>
      <c r="O390">
        <v>845</v>
      </c>
      <c r="P390">
        <v>2</v>
      </c>
      <c r="Q390">
        <v>6</v>
      </c>
      <c r="R390">
        <v>6</v>
      </c>
      <c r="S390">
        <v>4</v>
      </c>
      <c r="T390">
        <v>7</v>
      </c>
      <c r="U390">
        <v>6</v>
      </c>
      <c r="Z390">
        <v>2</v>
      </c>
      <c r="AA390">
        <v>1</v>
      </c>
      <c r="AB390" t="s">
        <v>312</v>
      </c>
      <c r="AC390">
        <v>4.33</v>
      </c>
      <c r="AD390">
        <v>1.2</v>
      </c>
      <c r="AE390">
        <v>3.75</v>
      </c>
      <c r="AF390">
        <v>1.25</v>
      </c>
      <c r="AG390">
        <v>3.75</v>
      </c>
      <c r="AH390">
        <v>1.25</v>
      </c>
      <c r="AI390">
        <v>4.4400000000000004</v>
      </c>
      <c r="AJ390">
        <v>1.24</v>
      </c>
      <c r="AK390">
        <v>3.75</v>
      </c>
      <c r="AL390">
        <v>1.25</v>
      </c>
      <c r="AM390">
        <v>4.45</v>
      </c>
      <c r="AN390">
        <v>1.29</v>
      </c>
      <c r="AO390">
        <v>3.93</v>
      </c>
      <c r="AP390">
        <v>1.24</v>
      </c>
      <c r="AQ390" t="str">
        <f t="shared" si="68"/>
        <v>Bogomolov</v>
      </c>
      <c r="AR390" t="str">
        <f t="shared" si="69"/>
        <v>Querrey</v>
      </c>
      <c r="AS390" t="str">
        <f t="shared" si="70"/>
        <v>MemphisBogomolovQuerrey</v>
      </c>
      <c r="AT390" t="str">
        <f t="shared" si="71"/>
        <v>MemphisQuerreyBogomolov</v>
      </c>
      <c r="AU390">
        <f t="shared" si="72"/>
        <v>1</v>
      </c>
      <c r="AV390">
        <f t="shared" si="73"/>
        <v>-1</v>
      </c>
      <c r="AW390">
        <f t="shared" si="74"/>
        <v>31</v>
      </c>
      <c r="AX390" t="b">
        <f t="shared" si="75"/>
        <v>1</v>
      </c>
      <c r="AY390" t="str">
        <f t="shared" si="76"/>
        <v>Querrey</v>
      </c>
      <c r="AZ390" t="b">
        <f t="shared" si="77"/>
        <v>1</v>
      </c>
      <c r="BA390" t="str">
        <f t="shared" si="78"/>
        <v>Memphis1st Round</v>
      </c>
    </row>
    <row r="391" spans="1:53" x14ac:dyDescent="0.25">
      <c r="A391">
        <v>11</v>
      </c>
      <c r="B391" s="8" t="s">
        <v>847</v>
      </c>
      <c r="C391" s="8" t="s">
        <v>848</v>
      </c>
      <c r="D391" s="1">
        <v>41682</v>
      </c>
      <c r="E391" t="s">
        <v>663</v>
      </c>
      <c r="F391" s="1" t="s">
        <v>482</v>
      </c>
      <c r="G391" t="s">
        <v>308</v>
      </c>
      <c r="H391" t="s">
        <v>309</v>
      </c>
      <c r="I391">
        <v>3</v>
      </c>
      <c r="J391" t="s">
        <v>784</v>
      </c>
      <c r="K391" t="s">
        <v>760</v>
      </c>
      <c r="L391">
        <v>106</v>
      </c>
      <c r="M391">
        <v>79</v>
      </c>
      <c r="N391">
        <v>524</v>
      </c>
      <c r="O391">
        <v>673</v>
      </c>
      <c r="P391">
        <v>6</v>
      </c>
      <c r="Q391">
        <v>1</v>
      </c>
      <c r="R391">
        <v>6</v>
      </c>
      <c r="S391">
        <v>1</v>
      </c>
      <c r="Z391">
        <v>2</v>
      </c>
      <c r="AA391">
        <v>0</v>
      </c>
      <c r="AB391" t="s">
        <v>312</v>
      </c>
      <c r="AC391">
        <v>2.5</v>
      </c>
      <c r="AD391">
        <v>1.5</v>
      </c>
      <c r="AE391">
        <v>2.4</v>
      </c>
      <c r="AF391">
        <v>1.55</v>
      </c>
      <c r="AG391">
        <v>2.5</v>
      </c>
      <c r="AH391">
        <v>1.5</v>
      </c>
      <c r="AI391">
        <v>2.4300000000000002</v>
      </c>
      <c r="AJ391">
        <v>1.62</v>
      </c>
      <c r="AK391">
        <v>2.63</v>
      </c>
      <c r="AL391">
        <v>1.5</v>
      </c>
      <c r="AM391">
        <v>2.63</v>
      </c>
      <c r="AN391">
        <v>1.62</v>
      </c>
      <c r="AO391">
        <v>2.44</v>
      </c>
      <c r="AP391">
        <v>1.54</v>
      </c>
      <c r="AQ391" t="str">
        <f t="shared" si="68"/>
        <v>Kudla</v>
      </c>
      <c r="AR391" t="str">
        <f t="shared" si="69"/>
        <v>Young</v>
      </c>
      <c r="AS391" t="str">
        <f t="shared" si="70"/>
        <v>MemphisKudlaYoung</v>
      </c>
      <c r="AT391" t="str">
        <f t="shared" si="71"/>
        <v>MemphisYoungKudla</v>
      </c>
      <c r="AU391">
        <f t="shared" si="72"/>
        <v>2</v>
      </c>
      <c r="AV391">
        <f t="shared" si="73"/>
        <v>10</v>
      </c>
      <c r="AW391">
        <f t="shared" si="74"/>
        <v>14</v>
      </c>
      <c r="AX391" t="b">
        <f t="shared" si="75"/>
        <v>0</v>
      </c>
      <c r="AY391" t="str">
        <f t="shared" si="76"/>
        <v>Kudla</v>
      </c>
      <c r="AZ391" t="b">
        <f t="shared" si="77"/>
        <v>0</v>
      </c>
      <c r="BA391" t="str">
        <f t="shared" si="78"/>
        <v>Memphis1st Round</v>
      </c>
    </row>
    <row r="392" spans="1:53" x14ac:dyDescent="0.25">
      <c r="A392">
        <v>11</v>
      </c>
      <c r="B392" s="8" t="s">
        <v>847</v>
      </c>
      <c r="C392" s="8" t="s">
        <v>848</v>
      </c>
      <c r="D392" s="1">
        <v>41682</v>
      </c>
      <c r="E392" t="s">
        <v>663</v>
      </c>
      <c r="F392" s="1" t="s">
        <v>482</v>
      </c>
      <c r="G392" t="s">
        <v>308</v>
      </c>
      <c r="H392" t="s">
        <v>344</v>
      </c>
      <c r="I392">
        <v>3</v>
      </c>
      <c r="J392" t="s">
        <v>796</v>
      </c>
      <c r="K392" t="s">
        <v>695</v>
      </c>
      <c r="L392">
        <v>98</v>
      </c>
      <c r="M392">
        <v>102</v>
      </c>
      <c r="N392">
        <v>561</v>
      </c>
      <c r="O392">
        <v>549</v>
      </c>
      <c r="P392">
        <v>6</v>
      </c>
      <c r="Q392">
        <v>2</v>
      </c>
      <c r="R392">
        <v>7</v>
      </c>
      <c r="S392">
        <v>6</v>
      </c>
      <c r="Z392">
        <v>2</v>
      </c>
      <c r="AA392">
        <v>0</v>
      </c>
      <c r="AB392" t="s">
        <v>312</v>
      </c>
      <c r="AC392">
        <v>2.1</v>
      </c>
      <c r="AD392">
        <v>1.66</v>
      </c>
      <c r="AE392">
        <v>2.15</v>
      </c>
      <c r="AF392">
        <v>1.68</v>
      </c>
      <c r="AG392">
        <v>2.2000000000000002</v>
      </c>
      <c r="AH392">
        <v>1.62</v>
      </c>
      <c r="AI392">
        <v>2.2599999999999998</v>
      </c>
      <c r="AJ392">
        <v>1.72</v>
      </c>
      <c r="AK392">
        <v>2.2000000000000002</v>
      </c>
      <c r="AL392">
        <v>1.67</v>
      </c>
      <c r="AM392">
        <v>2.33</v>
      </c>
      <c r="AN392">
        <v>1.8</v>
      </c>
      <c r="AO392">
        <v>2.17</v>
      </c>
      <c r="AP392">
        <v>1.67</v>
      </c>
      <c r="AQ392" t="str">
        <f t="shared" si="68"/>
        <v>Russell</v>
      </c>
      <c r="AR392" t="str">
        <f t="shared" si="69"/>
        <v>Smyczek</v>
      </c>
      <c r="AS392" t="str">
        <f t="shared" si="70"/>
        <v>MemphisRussellSmyczek</v>
      </c>
      <c r="AT392" t="str">
        <f t="shared" si="71"/>
        <v>MemphisSmyczekRussell</v>
      </c>
      <c r="AU392">
        <f t="shared" si="72"/>
        <v>2</v>
      </c>
      <c r="AV392">
        <f t="shared" si="73"/>
        <v>5</v>
      </c>
      <c r="AW392">
        <f t="shared" si="74"/>
        <v>21</v>
      </c>
      <c r="AX392" t="b">
        <f t="shared" si="75"/>
        <v>1</v>
      </c>
      <c r="AY392" t="str">
        <f t="shared" si="76"/>
        <v>Russell</v>
      </c>
      <c r="AZ392" t="b">
        <f t="shared" si="77"/>
        <v>0</v>
      </c>
      <c r="BA392" t="str">
        <f t="shared" si="78"/>
        <v>Memphis2nd Round</v>
      </c>
    </row>
    <row r="393" spans="1:53" x14ac:dyDescent="0.25">
      <c r="A393">
        <v>11</v>
      </c>
      <c r="B393" s="8" t="s">
        <v>847</v>
      </c>
      <c r="C393" s="8" t="s">
        <v>848</v>
      </c>
      <c r="D393" s="1">
        <v>41682</v>
      </c>
      <c r="E393" t="s">
        <v>663</v>
      </c>
      <c r="F393" s="1" t="s">
        <v>482</v>
      </c>
      <c r="G393" s="1" t="s">
        <v>308</v>
      </c>
      <c r="H393" t="s">
        <v>344</v>
      </c>
      <c r="I393" s="9">
        <v>3</v>
      </c>
      <c r="J393" t="s">
        <v>758</v>
      </c>
      <c r="K393" t="s">
        <v>696</v>
      </c>
      <c r="L393">
        <v>85</v>
      </c>
      <c r="M393">
        <v>81</v>
      </c>
      <c r="N393">
        <v>617</v>
      </c>
      <c r="O393">
        <v>655</v>
      </c>
      <c r="P393">
        <v>6</v>
      </c>
      <c r="Q393">
        <v>2</v>
      </c>
      <c r="R393">
        <v>6</v>
      </c>
      <c r="S393">
        <v>1</v>
      </c>
      <c r="Z393">
        <v>2</v>
      </c>
      <c r="AA393">
        <v>0</v>
      </c>
      <c r="AB393" t="s">
        <v>312</v>
      </c>
      <c r="AC393">
        <v>1.9</v>
      </c>
      <c r="AD393">
        <v>1.8</v>
      </c>
      <c r="AE393">
        <v>1.9</v>
      </c>
      <c r="AF393">
        <v>1.85</v>
      </c>
      <c r="AG393">
        <v>1.83</v>
      </c>
      <c r="AH393">
        <v>1.83</v>
      </c>
      <c r="AI393">
        <v>1.96</v>
      </c>
      <c r="AJ393">
        <v>1.94</v>
      </c>
      <c r="AK393">
        <v>1.91</v>
      </c>
      <c r="AL393">
        <v>1.91</v>
      </c>
      <c r="AM393">
        <v>1.99</v>
      </c>
      <c r="AN393">
        <v>1.94</v>
      </c>
      <c r="AO393">
        <v>1.89</v>
      </c>
      <c r="AP393">
        <v>1.86</v>
      </c>
      <c r="AQ393" t="str">
        <f t="shared" si="68"/>
        <v>Sock</v>
      </c>
      <c r="AR393" t="str">
        <f t="shared" si="69"/>
        <v>Vesely</v>
      </c>
      <c r="AS393" t="str">
        <f t="shared" si="70"/>
        <v>MemphisSockVesely</v>
      </c>
      <c r="AT393" t="str">
        <f t="shared" si="71"/>
        <v>MemphisVeselySock</v>
      </c>
      <c r="AU393">
        <f t="shared" si="72"/>
        <v>2</v>
      </c>
      <c r="AV393">
        <f t="shared" si="73"/>
        <v>9</v>
      </c>
      <c r="AW393">
        <f t="shared" si="74"/>
        <v>15</v>
      </c>
      <c r="AX393" t="b">
        <f t="shared" si="75"/>
        <v>0</v>
      </c>
      <c r="AY393" t="str">
        <f t="shared" si="76"/>
        <v>Sock</v>
      </c>
      <c r="AZ393" t="b">
        <f t="shared" si="77"/>
        <v>0</v>
      </c>
      <c r="BA393" t="str">
        <f t="shared" si="78"/>
        <v>Memphis2nd Round</v>
      </c>
    </row>
    <row r="394" spans="1:53" x14ac:dyDescent="0.25">
      <c r="A394">
        <v>11</v>
      </c>
      <c r="B394" s="8" t="s">
        <v>847</v>
      </c>
      <c r="C394" s="8" t="s">
        <v>848</v>
      </c>
      <c r="D394" s="1">
        <v>41682</v>
      </c>
      <c r="E394" t="s">
        <v>663</v>
      </c>
      <c r="F394" s="1" t="s">
        <v>482</v>
      </c>
      <c r="G394" s="1" t="s">
        <v>308</v>
      </c>
      <c r="H394" t="s">
        <v>344</v>
      </c>
      <c r="I394" s="9">
        <v>3</v>
      </c>
      <c r="J394" t="s">
        <v>791</v>
      </c>
      <c r="K394" t="s">
        <v>687</v>
      </c>
      <c r="L394">
        <v>96</v>
      </c>
      <c r="M394">
        <v>119</v>
      </c>
      <c r="N394">
        <v>579</v>
      </c>
      <c r="O394">
        <v>471</v>
      </c>
      <c r="P394">
        <v>6</v>
      </c>
      <c r="Q394">
        <v>3</v>
      </c>
      <c r="R394">
        <v>2</v>
      </c>
      <c r="S394">
        <v>6</v>
      </c>
      <c r="T394">
        <v>6</v>
      </c>
      <c r="U394">
        <v>2</v>
      </c>
      <c r="Z394">
        <v>2</v>
      </c>
      <c r="AA394">
        <v>1</v>
      </c>
      <c r="AB394" t="s">
        <v>312</v>
      </c>
      <c r="AC394">
        <v>2.62</v>
      </c>
      <c r="AD394">
        <v>1.44</v>
      </c>
      <c r="AE394">
        <v>2.4500000000000002</v>
      </c>
      <c r="AF394">
        <v>1.52</v>
      </c>
      <c r="AG394">
        <v>2.25</v>
      </c>
      <c r="AH394">
        <v>1.57</v>
      </c>
      <c r="AI394">
        <v>2.66</v>
      </c>
      <c r="AJ394">
        <v>1.54</v>
      </c>
      <c r="AK394">
        <v>2.25</v>
      </c>
      <c r="AL394">
        <v>1.62</v>
      </c>
      <c r="AM394">
        <v>2.75</v>
      </c>
      <c r="AN394">
        <v>1.63</v>
      </c>
      <c r="AO394">
        <v>2.46</v>
      </c>
      <c r="AP394">
        <v>1.53</v>
      </c>
      <c r="AQ394" t="str">
        <f t="shared" si="68"/>
        <v>Bogomolov</v>
      </c>
      <c r="AR394" t="str">
        <f t="shared" si="69"/>
        <v>Harrison</v>
      </c>
      <c r="AS394" t="str">
        <f t="shared" si="70"/>
        <v>MemphisBogomolovHarrison</v>
      </c>
      <c r="AT394" t="str">
        <f t="shared" si="71"/>
        <v>MemphisHarrisonBogomolov</v>
      </c>
      <c r="AU394">
        <f t="shared" si="72"/>
        <v>1</v>
      </c>
      <c r="AV394">
        <f t="shared" si="73"/>
        <v>3</v>
      </c>
      <c r="AW394">
        <f t="shared" si="74"/>
        <v>25</v>
      </c>
      <c r="AX394" t="b">
        <f t="shared" si="75"/>
        <v>0</v>
      </c>
      <c r="AY394" t="str">
        <f t="shared" si="76"/>
        <v>Bogomolov</v>
      </c>
      <c r="AZ394" t="b">
        <f t="shared" si="77"/>
        <v>1</v>
      </c>
      <c r="BA394" t="str">
        <f t="shared" si="78"/>
        <v>Memphis2nd Round</v>
      </c>
    </row>
    <row r="395" spans="1:53" x14ac:dyDescent="0.25">
      <c r="A395">
        <v>11</v>
      </c>
      <c r="B395" s="8" t="s">
        <v>847</v>
      </c>
      <c r="C395" s="8" t="s">
        <v>848</v>
      </c>
      <c r="D395" s="1">
        <v>41683</v>
      </c>
      <c r="E395" t="s">
        <v>663</v>
      </c>
      <c r="F395" s="1" t="s">
        <v>482</v>
      </c>
      <c r="G395" s="1" t="s">
        <v>308</v>
      </c>
      <c r="H395" t="s">
        <v>344</v>
      </c>
      <c r="I395" s="9">
        <v>3</v>
      </c>
      <c r="J395" t="s">
        <v>688</v>
      </c>
      <c r="K395" t="s">
        <v>712</v>
      </c>
      <c r="L395">
        <v>16</v>
      </c>
      <c r="M395">
        <v>88</v>
      </c>
      <c r="N395">
        <v>1965</v>
      </c>
      <c r="O395">
        <v>605</v>
      </c>
      <c r="P395">
        <v>6</v>
      </c>
      <c r="Q395">
        <v>4</v>
      </c>
      <c r="R395">
        <v>6</v>
      </c>
      <c r="S395">
        <v>4</v>
      </c>
      <c r="Z395">
        <v>2</v>
      </c>
      <c r="AA395">
        <v>0</v>
      </c>
      <c r="AB395" t="s">
        <v>312</v>
      </c>
      <c r="AC395">
        <v>1.1200000000000001</v>
      </c>
      <c r="AD395">
        <v>6</v>
      </c>
      <c r="AE395">
        <v>1.18</v>
      </c>
      <c r="AF395">
        <v>4.5</v>
      </c>
      <c r="AG395">
        <v>1.17</v>
      </c>
      <c r="AH395">
        <v>4.5</v>
      </c>
      <c r="AI395">
        <v>1.17</v>
      </c>
      <c r="AJ395">
        <v>5.98</v>
      </c>
      <c r="AK395">
        <v>1.2</v>
      </c>
      <c r="AL395">
        <v>4.5</v>
      </c>
      <c r="AM395">
        <v>1.2</v>
      </c>
      <c r="AN395">
        <v>6</v>
      </c>
      <c r="AO395">
        <v>1.1599999999999999</v>
      </c>
      <c r="AP395">
        <v>5.05</v>
      </c>
      <c r="AQ395" t="str">
        <f t="shared" si="68"/>
        <v>Nishikori</v>
      </c>
      <c r="AR395" t="str">
        <f t="shared" si="69"/>
        <v>Becker</v>
      </c>
      <c r="AS395" t="str">
        <f t="shared" si="70"/>
        <v>MemphisNishikoriBecker</v>
      </c>
      <c r="AT395" t="str">
        <f t="shared" si="71"/>
        <v>MemphisBeckerNishikori</v>
      </c>
      <c r="AU395">
        <f t="shared" si="72"/>
        <v>2</v>
      </c>
      <c r="AV395">
        <f t="shared" si="73"/>
        <v>4</v>
      </c>
      <c r="AW395">
        <f t="shared" si="74"/>
        <v>20</v>
      </c>
      <c r="AX395" t="b">
        <f t="shared" si="75"/>
        <v>0</v>
      </c>
      <c r="AY395" t="str">
        <f t="shared" si="76"/>
        <v>Nishikori</v>
      </c>
      <c r="AZ395" t="b">
        <f t="shared" si="77"/>
        <v>0</v>
      </c>
      <c r="BA395" t="str">
        <f t="shared" si="78"/>
        <v>Memphis2nd Round</v>
      </c>
    </row>
    <row r="396" spans="1:53" x14ac:dyDescent="0.25">
      <c r="A396">
        <v>11</v>
      </c>
      <c r="B396" s="8" t="s">
        <v>847</v>
      </c>
      <c r="C396" s="8" t="s">
        <v>848</v>
      </c>
      <c r="D396" s="1">
        <v>41683</v>
      </c>
      <c r="E396" t="s">
        <v>663</v>
      </c>
      <c r="F396" s="1" t="s">
        <v>482</v>
      </c>
      <c r="G396" s="1" t="s">
        <v>308</v>
      </c>
      <c r="H396" t="s">
        <v>344</v>
      </c>
      <c r="I396" s="9">
        <v>3</v>
      </c>
      <c r="J396" t="s">
        <v>677</v>
      </c>
      <c r="K396" t="s">
        <v>679</v>
      </c>
      <c r="L396">
        <v>141</v>
      </c>
      <c r="M396">
        <v>59</v>
      </c>
      <c r="N396">
        <v>394</v>
      </c>
      <c r="O396">
        <v>761</v>
      </c>
      <c r="P396">
        <v>2</v>
      </c>
      <c r="Q396">
        <v>6</v>
      </c>
      <c r="R396">
        <v>6</v>
      </c>
      <c r="S396">
        <v>3</v>
      </c>
      <c r="T396">
        <v>7</v>
      </c>
      <c r="U396">
        <v>6</v>
      </c>
      <c r="Z396">
        <v>2</v>
      </c>
      <c r="AA396">
        <v>1</v>
      </c>
      <c r="AB396" t="s">
        <v>312</v>
      </c>
      <c r="AC396">
        <v>2.62</v>
      </c>
      <c r="AD396">
        <v>1.44</v>
      </c>
      <c r="AE396">
        <v>2.7</v>
      </c>
      <c r="AF396">
        <v>1.45</v>
      </c>
      <c r="AG396">
        <v>2.62</v>
      </c>
      <c r="AH396">
        <v>1.44</v>
      </c>
      <c r="AI396">
        <v>2.8</v>
      </c>
      <c r="AJ396">
        <v>1.5</v>
      </c>
      <c r="AK396">
        <v>2.75</v>
      </c>
      <c r="AL396">
        <v>1.44</v>
      </c>
      <c r="AM396">
        <v>2.92</v>
      </c>
      <c r="AN396">
        <v>1.53</v>
      </c>
      <c r="AO396">
        <v>2.66</v>
      </c>
      <c r="AP396">
        <v>1.46</v>
      </c>
      <c r="AQ396" t="str">
        <f t="shared" si="68"/>
        <v>Kuznetsov</v>
      </c>
      <c r="AR396" t="str">
        <f t="shared" si="69"/>
        <v>Kukushkin</v>
      </c>
      <c r="AS396" t="str">
        <f t="shared" si="70"/>
        <v>MemphisKuznetsovKukushkin</v>
      </c>
      <c r="AT396" t="str">
        <f t="shared" si="71"/>
        <v>MemphisKukushkinKuznetsov</v>
      </c>
      <c r="AU396">
        <f t="shared" si="72"/>
        <v>1</v>
      </c>
      <c r="AV396">
        <f t="shared" si="73"/>
        <v>0</v>
      </c>
      <c r="AW396">
        <f t="shared" si="74"/>
        <v>30</v>
      </c>
      <c r="AX396" t="b">
        <f t="shared" si="75"/>
        <v>1</v>
      </c>
      <c r="AY396" t="str">
        <f t="shared" si="76"/>
        <v>Kukushkin</v>
      </c>
      <c r="AZ396" t="b">
        <f t="shared" si="77"/>
        <v>1</v>
      </c>
      <c r="BA396" t="str">
        <f t="shared" si="78"/>
        <v>Memphis2nd Round</v>
      </c>
    </row>
    <row r="397" spans="1:53" x14ac:dyDescent="0.25">
      <c r="A397">
        <v>11</v>
      </c>
      <c r="B397" s="8" t="s">
        <v>847</v>
      </c>
      <c r="C397" s="8" t="s">
        <v>848</v>
      </c>
      <c r="D397" s="1">
        <v>41683</v>
      </c>
      <c r="E397" t="s">
        <v>663</v>
      </c>
      <c r="F397" s="1" t="s">
        <v>482</v>
      </c>
      <c r="G397" s="1" t="s">
        <v>308</v>
      </c>
      <c r="H397" t="s">
        <v>344</v>
      </c>
      <c r="I397" s="9">
        <v>3</v>
      </c>
      <c r="J397" t="s">
        <v>694</v>
      </c>
      <c r="K397" t="s">
        <v>784</v>
      </c>
      <c r="L397">
        <v>54</v>
      </c>
      <c r="M397">
        <v>106</v>
      </c>
      <c r="N397">
        <v>860</v>
      </c>
      <c r="O397">
        <v>524</v>
      </c>
      <c r="P397">
        <v>3</v>
      </c>
      <c r="Q397">
        <v>6</v>
      </c>
      <c r="R397">
        <v>6</v>
      </c>
      <c r="S397">
        <v>3</v>
      </c>
      <c r="T397">
        <v>6</v>
      </c>
      <c r="U397">
        <v>3</v>
      </c>
      <c r="Z397">
        <v>2</v>
      </c>
      <c r="AA397">
        <v>1</v>
      </c>
      <c r="AB397" t="s">
        <v>312</v>
      </c>
      <c r="AC397">
        <v>1.61</v>
      </c>
      <c r="AD397">
        <v>2.2000000000000002</v>
      </c>
      <c r="AE397">
        <v>1.65</v>
      </c>
      <c r="AF397">
        <v>2.2000000000000002</v>
      </c>
      <c r="AG397">
        <v>1.57</v>
      </c>
      <c r="AH397">
        <v>2.25</v>
      </c>
      <c r="AI397">
        <v>1.81</v>
      </c>
      <c r="AJ397">
        <v>2.11</v>
      </c>
      <c r="AK397">
        <v>1.62</v>
      </c>
      <c r="AL397">
        <v>2.25</v>
      </c>
      <c r="AM397">
        <v>1.81</v>
      </c>
      <c r="AN397">
        <v>2.2599999999999998</v>
      </c>
      <c r="AO397">
        <v>1.68</v>
      </c>
      <c r="AP397">
        <v>2.14</v>
      </c>
      <c r="AQ397" t="str">
        <f t="shared" si="68"/>
        <v>Lu</v>
      </c>
      <c r="AR397" t="str">
        <f t="shared" si="69"/>
        <v>Kudla</v>
      </c>
      <c r="AS397" t="str">
        <f t="shared" si="70"/>
        <v>MemphisLuKudla</v>
      </c>
      <c r="AT397" t="str">
        <f t="shared" si="71"/>
        <v>MemphisKudlaLu</v>
      </c>
      <c r="AU397">
        <f t="shared" si="72"/>
        <v>1</v>
      </c>
      <c r="AV397">
        <f t="shared" si="73"/>
        <v>3</v>
      </c>
      <c r="AW397">
        <f t="shared" si="74"/>
        <v>27</v>
      </c>
      <c r="AX397" t="b">
        <f t="shared" si="75"/>
        <v>0</v>
      </c>
      <c r="AY397" t="str">
        <f t="shared" si="76"/>
        <v>Kudla</v>
      </c>
      <c r="AZ397" t="b">
        <f t="shared" si="77"/>
        <v>1</v>
      </c>
      <c r="BA397" t="str">
        <f t="shared" si="78"/>
        <v>Memphis2nd Round</v>
      </c>
    </row>
    <row r="398" spans="1:53" x14ac:dyDescent="0.25">
      <c r="A398">
        <v>11</v>
      </c>
      <c r="B398" s="8" t="s">
        <v>847</v>
      </c>
      <c r="C398" s="8" t="s">
        <v>848</v>
      </c>
      <c r="D398" s="1">
        <v>41684</v>
      </c>
      <c r="E398" t="s">
        <v>663</v>
      </c>
      <c r="F398" s="1" t="s">
        <v>482</v>
      </c>
      <c r="G398" s="1" t="s">
        <v>308</v>
      </c>
      <c r="H398" t="s">
        <v>344</v>
      </c>
      <c r="I398" s="9">
        <v>3</v>
      </c>
      <c r="J398" t="s">
        <v>684</v>
      </c>
      <c r="K398" t="s">
        <v>765</v>
      </c>
      <c r="L398">
        <v>40</v>
      </c>
      <c r="M398">
        <v>134</v>
      </c>
      <c r="N398">
        <v>1020</v>
      </c>
      <c r="O398">
        <v>415</v>
      </c>
      <c r="P398">
        <v>1</v>
      </c>
      <c r="Q398">
        <v>6</v>
      </c>
      <c r="R398">
        <v>6</v>
      </c>
      <c r="S398">
        <v>2</v>
      </c>
      <c r="T398">
        <v>6</v>
      </c>
      <c r="U398">
        <v>0</v>
      </c>
      <c r="Z398">
        <v>2</v>
      </c>
      <c r="AA398">
        <v>1</v>
      </c>
      <c r="AB398" t="s">
        <v>312</v>
      </c>
      <c r="AC398">
        <v>1.44</v>
      </c>
      <c r="AD398">
        <v>2.62</v>
      </c>
      <c r="AE398">
        <v>1.5</v>
      </c>
      <c r="AF398">
        <v>2.5</v>
      </c>
      <c r="AG398">
        <v>1.44</v>
      </c>
      <c r="AH398">
        <v>2.62</v>
      </c>
      <c r="AI398">
        <v>1.56</v>
      </c>
      <c r="AJ398">
        <v>2.61</v>
      </c>
      <c r="AK398">
        <v>1.53</v>
      </c>
      <c r="AL398">
        <v>2.5</v>
      </c>
      <c r="AM398">
        <v>1.59</v>
      </c>
      <c r="AN398">
        <v>2.66</v>
      </c>
      <c r="AO398">
        <v>1.5</v>
      </c>
      <c r="AP398">
        <v>2.5299999999999998</v>
      </c>
      <c r="AQ398" t="str">
        <f t="shared" si="68"/>
        <v>Hewitt</v>
      </c>
      <c r="AR398" t="str">
        <f t="shared" si="69"/>
        <v>Baghdatis</v>
      </c>
      <c r="AS398" t="str">
        <f t="shared" si="70"/>
        <v>MemphisHewittBaghdatis</v>
      </c>
      <c r="AT398" t="str">
        <f t="shared" si="71"/>
        <v>MemphisBaghdatisHewitt</v>
      </c>
      <c r="AU398">
        <f t="shared" si="72"/>
        <v>1</v>
      </c>
      <c r="AV398">
        <f t="shared" si="73"/>
        <v>5</v>
      </c>
      <c r="AW398">
        <f t="shared" si="74"/>
        <v>21</v>
      </c>
      <c r="AX398" t="b">
        <f t="shared" si="75"/>
        <v>0</v>
      </c>
      <c r="AY398" t="str">
        <f t="shared" si="76"/>
        <v>Baghdatis</v>
      </c>
      <c r="AZ398" t="b">
        <f t="shared" si="77"/>
        <v>1</v>
      </c>
      <c r="BA398" t="str">
        <f t="shared" si="78"/>
        <v>Memphis2nd Round</v>
      </c>
    </row>
    <row r="399" spans="1:53" x14ac:dyDescent="0.25">
      <c r="A399">
        <v>11</v>
      </c>
      <c r="B399" s="8" t="s">
        <v>847</v>
      </c>
      <c r="C399" s="8" t="s">
        <v>848</v>
      </c>
      <c r="D399" s="1">
        <v>41684</v>
      </c>
      <c r="E399" t="s">
        <v>663</v>
      </c>
      <c r="F399" s="1" t="s">
        <v>482</v>
      </c>
      <c r="G399" s="1" t="s">
        <v>308</v>
      </c>
      <c r="H399" t="s">
        <v>344</v>
      </c>
      <c r="I399" s="9">
        <v>3</v>
      </c>
      <c r="J399" t="s">
        <v>728</v>
      </c>
      <c r="K399" t="s">
        <v>678</v>
      </c>
      <c r="L399">
        <v>80</v>
      </c>
      <c r="M399">
        <v>26</v>
      </c>
      <c r="N399">
        <v>667</v>
      </c>
      <c r="O399">
        <v>1355</v>
      </c>
      <c r="P399">
        <v>7</v>
      </c>
      <c r="Q399">
        <v>6</v>
      </c>
      <c r="R399">
        <v>6</v>
      </c>
      <c r="S399">
        <v>4</v>
      </c>
      <c r="Z399">
        <v>2</v>
      </c>
      <c r="AA399">
        <v>0</v>
      </c>
      <c r="AB399" t="s">
        <v>312</v>
      </c>
      <c r="AC399">
        <v>2</v>
      </c>
      <c r="AD399">
        <v>1.72</v>
      </c>
      <c r="AE399">
        <v>2</v>
      </c>
      <c r="AF399">
        <v>1.8</v>
      </c>
      <c r="AG399">
        <v>1.91</v>
      </c>
      <c r="AH399">
        <v>1.8</v>
      </c>
      <c r="AI399">
        <v>2.16</v>
      </c>
      <c r="AJ399">
        <v>1.78</v>
      </c>
      <c r="AK399">
        <v>1.91</v>
      </c>
      <c r="AL399">
        <v>1.83</v>
      </c>
      <c r="AM399">
        <v>2.16</v>
      </c>
      <c r="AN399">
        <v>1.87</v>
      </c>
      <c r="AO399">
        <v>1.98</v>
      </c>
      <c r="AP399">
        <v>1.78</v>
      </c>
      <c r="AQ399" t="str">
        <f t="shared" si="68"/>
        <v>Karlovic</v>
      </c>
      <c r="AR399" t="str">
        <f t="shared" si="69"/>
        <v>Lopez</v>
      </c>
      <c r="AS399" t="str">
        <f t="shared" si="70"/>
        <v>MemphisKarlovicLopez</v>
      </c>
      <c r="AT399" t="str">
        <f t="shared" si="71"/>
        <v>MemphisLopezKarlovic</v>
      </c>
      <c r="AU399">
        <f t="shared" si="72"/>
        <v>2</v>
      </c>
      <c r="AV399">
        <f t="shared" si="73"/>
        <v>3</v>
      </c>
      <c r="AW399">
        <f t="shared" si="74"/>
        <v>23</v>
      </c>
      <c r="AX399" t="b">
        <f t="shared" si="75"/>
        <v>1</v>
      </c>
      <c r="AY399" t="str">
        <f t="shared" si="76"/>
        <v>Karlovic</v>
      </c>
      <c r="AZ399" t="b">
        <f t="shared" si="77"/>
        <v>0</v>
      </c>
      <c r="BA399" t="str">
        <f t="shared" si="78"/>
        <v>Memphis2nd Round</v>
      </c>
    </row>
    <row r="400" spans="1:53" x14ac:dyDescent="0.25">
      <c r="A400">
        <v>11</v>
      </c>
      <c r="B400" s="8" t="s">
        <v>847</v>
      </c>
      <c r="C400" s="8" t="s">
        <v>848</v>
      </c>
      <c r="D400" s="1">
        <v>41684</v>
      </c>
      <c r="E400" t="s">
        <v>663</v>
      </c>
      <c r="F400" s="1" t="s">
        <v>482</v>
      </c>
      <c r="G400" s="1" t="s">
        <v>308</v>
      </c>
      <c r="H400" t="s">
        <v>345</v>
      </c>
      <c r="I400" s="9">
        <v>3</v>
      </c>
      <c r="J400" t="s">
        <v>688</v>
      </c>
      <c r="K400" t="s">
        <v>791</v>
      </c>
      <c r="L400">
        <v>16</v>
      </c>
      <c r="M400">
        <v>96</v>
      </c>
      <c r="N400">
        <v>1965</v>
      </c>
      <c r="O400">
        <v>579</v>
      </c>
      <c r="P400">
        <v>3</v>
      </c>
      <c r="Q400">
        <v>6</v>
      </c>
      <c r="R400">
        <v>6</v>
      </c>
      <c r="S400">
        <v>3</v>
      </c>
      <c r="T400">
        <v>6</v>
      </c>
      <c r="U400">
        <v>2</v>
      </c>
      <c r="Z400">
        <v>2</v>
      </c>
      <c r="AA400">
        <v>1</v>
      </c>
      <c r="AB400" t="s">
        <v>312</v>
      </c>
      <c r="AC400">
        <v>1.08</v>
      </c>
      <c r="AD400">
        <v>8</v>
      </c>
      <c r="AE400">
        <v>1.1100000000000001</v>
      </c>
      <c r="AF400">
        <v>6</v>
      </c>
      <c r="AG400">
        <v>1.1200000000000001</v>
      </c>
      <c r="AH400">
        <v>5.5</v>
      </c>
      <c r="AI400">
        <v>1.1100000000000001</v>
      </c>
      <c r="AJ400">
        <v>8.7100000000000009</v>
      </c>
      <c r="AK400">
        <v>1.1100000000000001</v>
      </c>
      <c r="AL400">
        <v>6.5</v>
      </c>
      <c r="AM400">
        <v>1.1299999999999999</v>
      </c>
      <c r="AN400">
        <v>8.7100000000000009</v>
      </c>
      <c r="AO400">
        <v>1.1000000000000001</v>
      </c>
      <c r="AP400">
        <v>6.5</v>
      </c>
      <c r="AQ400" t="str">
        <f t="shared" si="68"/>
        <v>Nishikori</v>
      </c>
      <c r="AR400" t="str">
        <f t="shared" si="69"/>
        <v>Bogomolov</v>
      </c>
      <c r="AS400" t="str">
        <f t="shared" si="70"/>
        <v>MemphisNishikoriBogomolov</v>
      </c>
      <c r="AT400" t="str">
        <f t="shared" si="71"/>
        <v>MemphisBogomolovNishikori</v>
      </c>
      <c r="AU400">
        <f t="shared" si="72"/>
        <v>1</v>
      </c>
      <c r="AV400">
        <f t="shared" si="73"/>
        <v>4</v>
      </c>
      <c r="AW400">
        <f t="shared" si="74"/>
        <v>26</v>
      </c>
      <c r="AX400" t="b">
        <f t="shared" si="75"/>
        <v>0</v>
      </c>
      <c r="AY400" t="str">
        <f t="shared" si="76"/>
        <v>Bogomolov</v>
      </c>
      <c r="AZ400" t="b">
        <f t="shared" si="77"/>
        <v>1</v>
      </c>
      <c r="BA400" t="str">
        <f t="shared" si="78"/>
        <v>MemphisQuarterfinals</v>
      </c>
    </row>
    <row r="401" spans="1:53" x14ac:dyDescent="0.25">
      <c r="A401">
        <v>11</v>
      </c>
      <c r="B401" s="8" t="s">
        <v>847</v>
      </c>
      <c r="C401" s="8" t="s">
        <v>848</v>
      </c>
      <c r="D401" s="1">
        <v>41684</v>
      </c>
      <c r="E401" t="s">
        <v>663</v>
      </c>
      <c r="F401" s="1" t="s">
        <v>482</v>
      </c>
      <c r="G401" s="1" t="s">
        <v>308</v>
      </c>
      <c r="H401" t="s">
        <v>345</v>
      </c>
      <c r="I401" s="9">
        <v>3</v>
      </c>
      <c r="J401" t="s">
        <v>796</v>
      </c>
      <c r="K401" t="s">
        <v>684</v>
      </c>
      <c r="L401">
        <v>98</v>
      </c>
      <c r="M401">
        <v>40</v>
      </c>
      <c r="N401">
        <v>561</v>
      </c>
      <c r="O401">
        <v>1020</v>
      </c>
      <c r="P401">
        <v>6</v>
      </c>
      <c r="Q401">
        <v>3</v>
      </c>
      <c r="R401">
        <v>7</v>
      </c>
      <c r="S401">
        <v>6</v>
      </c>
      <c r="Z401">
        <v>2</v>
      </c>
      <c r="AA401">
        <v>0</v>
      </c>
      <c r="AB401" t="s">
        <v>312</v>
      </c>
      <c r="AC401">
        <v>4.33</v>
      </c>
      <c r="AD401">
        <v>1.2</v>
      </c>
      <c r="AE401">
        <v>3.75</v>
      </c>
      <c r="AF401">
        <v>1.25</v>
      </c>
      <c r="AG401">
        <v>4</v>
      </c>
      <c r="AH401">
        <v>1.22</v>
      </c>
      <c r="AI401">
        <v>4.55</v>
      </c>
      <c r="AJ401">
        <v>1.25</v>
      </c>
      <c r="AK401">
        <v>4</v>
      </c>
      <c r="AL401">
        <v>1.22</v>
      </c>
      <c r="AM401">
        <v>4.55</v>
      </c>
      <c r="AN401">
        <v>1.27</v>
      </c>
      <c r="AO401">
        <v>3.97</v>
      </c>
      <c r="AP401">
        <v>1.24</v>
      </c>
      <c r="AQ401" t="str">
        <f t="shared" si="68"/>
        <v>Russell</v>
      </c>
      <c r="AR401" t="str">
        <f t="shared" si="69"/>
        <v>Hewitt</v>
      </c>
      <c r="AS401" t="str">
        <f t="shared" si="70"/>
        <v>MemphisRussellHewitt</v>
      </c>
      <c r="AT401" t="str">
        <f t="shared" si="71"/>
        <v>MemphisHewittRussell</v>
      </c>
      <c r="AU401">
        <f t="shared" si="72"/>
        <v>2</v>
      </c>
      <c r="AV401">
        <f t="shared" si="73"/>
        <v>4</v>
      </c>
      <c r="AW401">
        <f t="shared" si="74"/>
        <v>22</v>
      </c>
      <c r="AX401" t="b">
        <f t="shared" si="75"/>
        <v>1</v>
      </c>
      <c r="AY401" t="str">
        <f t="shared" si="76"/>
        <v>Russell</v>
      </c>
      <c r="AZ401" t="b">
        <f t="shared" si="77"/>
        <v>0</v>
      </c>
      <c r="BA401" t="str">
        <f t="shared" si="78"/>
        <v>MemphisQuarterfinals</v>
      </c>
    </row>
    <row r="402" spans="1:53" x14ac:dyDescent="0.25">
      <c r="A402">
        <v>11</v>
      </c>
      <c r="B402" s="8" t="s">
        <v>847</v>
      </c>
      <c r="C402" s="8" t="s">
        <v>848</v>
      </c>
      <c r="D402" s="1">
        <v>41684</v>
      </c>
      <c r="E402" t="s">
        <v>663</v>
      </c>
      <c r="F402" s="1" t="s">
        <v>482</v>
      </c>
      <c r="G402" s="1" t="s">
        <v>308</v>
      </c>
      <c r="H402" t="s">
        <v>345</v>
      </c>
      <c r="I402" s="9">
        <v>3</v>
      </c>
      <c r="J402" t="s">
        <v>694</v>
      </c>
      <c r="K402" t="s">
        <v>677</v>
      </c>
      <c r="L402">
        <v>54</v>
      </c>
      <c r="M402">
        <v>141</v>
      </c>
      <c r="N402">
        <v>860</v>
      </c>
      <c r="O402">
        <v>394</v>
      </c>
      <c r="P402">
        <v>6</v>
      </c>
      <c r="Q402">
        <v>1</v>
      </c>
      <c r="R402">
        <v>6</v>
      </c>
      <c r="S402">
        <v>4</v>
      </c>
      <c r="Z402">
        <v>2</v>
      </c>
      <c r="AA402">
        <v>0</v>
      </c>
      <c r="AB402" t="s">
        <v>312</v>
      </c>
      <c r="AC402">
        <v>1.36</v>
      </c>
      <c r="AD402">
        <v>3</v>
      </c>
      <c r="AE402">
        <v>1.35</v>
      </c>
      <c r="AF402">
        <v>3.1</v>
      </c>
      <c r="AG402">
        <v>1.4</v>
      </c>
      <c r="AH402">
        <v>2.75</v>
      </c>
      <c r="AI402">
        <v>1.41</v>
      </c>
      <c r="AJ402">
        <v>3.24</v>
      </c>
      <c r="AK402">
        <v>1.36</v>
      </c>
      <c r="AL402">
        <v>3</v>
      </c>
      <c r="AM402">
        <v>1.44</v>
      </c>
      <c r="AN402">
        <v>3.24</v>
      </c>
      <c r="AO402">
        <v>1.39</v>
      </c>
      <c r="AP402">
        <v>2.93</v>
      </c>
      <c r="AQ402" t="str">
        <f t="shared" si="68"/>
        <v>Lu</v>
      </c>
      <c r="AR402" t="str">
        <f t="shared" si="69"/>
        <v>Kuznetsov</v>
      </c>
      <c r="AS402" t="str">
        <f t="shared" si="70"/>
        <v>MemphisLuKuznetsov</v>
      </c>
      <c r="AT402" t="str">
        <f t="shared" si="71"/>
        <v>MemphisKuznetsovLu</v>
      </c>
      <c r="AU402">
        <f t="shared" si="72"/>
        <v>2</v>
      </c>
      <c r="AV402">
        <f t="shared" si="73"/>
        <v>7</v>
      </c>
      <c r="AW402">
        <f t="shared" si="74"/>
        <v>17</v>
      </c>
      <c r="AX402" t="b">
        <f t="shared" si="75"/>
        <v>0</v>
      </c>
      <c r="AY402" t="str">
        <f t="shared" si="76"/>
        <v>Lu</v>
      </c>
      <c r="AZ402" t="b">
        <f t="shared" si="77"/>
        <v>0</v>
      </c>
      <c r="BA402" t="str">
        <f t="shared" si="78"/>
        <v>MemphisQuarterfinals</v>
      </c>
    </row>
    <row r="403" spans="1:53" x14ac:dyDescent="0.25">
      <c r="A403">
        <v>11</v>
      </c>
      <c r="B403" s="8" t="s">
        <v>847</v>
      </c>
      <c r="C403" s="8" t="s">
        <v>848</v>
      </c>
      <c r="D403" s="1">
        <v>41685</v>
      </c>
      <c r="E403" t="s">
        <v>663</v>
      </c>
      <c r="F403" s="1" t="s">
        <v>482</v>
      </c>
      <c r="G403" s="1" t="s">
        <v>308</v>
      </c>
      <c r="H403" t="s">
        <v>345</v>
      </c>
      <c r="I403" s="9">
        <v>3</v>
      </c>
      <c r="J403" t="s">
        <v>728</v>
      </c>
      <c r="K403" t="s">
        <v>758</v>
      </c>
      <c r="L403">
        <v>80</v>
      </c>
      <c r="M403">
        <v>85</v>
      </c>
      <c r="N403">
        <v>667</v>
      </c>
      <c r="O403">
        <v>617</v>
      </c>
      <c r="P403">
        <v>7</v>
      </c>
      <c r="Q403">
        <v>6</v>
      </c>
      <c r="R403">
        <v>6</v>
      </c>
      <c r="S403">
        <v>7</v>
      </c>
      <c r="T403">
        <v>6</v>
      </c>
      <c r="U403">
        <v>3</v>
      </c>
      <c r="Z403">
        <v>2</v>
      </c>
      <c r="AA403">
        <v>1</v>
      </c>
      <c r="AB403" t="s">
        <v>312</v>
      </c>
      <c r="AC403">
        <v>1.5</v>
      </c>
      <c r="AD403">
        <v>2.5</v>
      </c>
      <c r="AE403">
        <v>1.52</v>
      </c>
      <c r="AF403">
        <v>2.4500000000000002</v>
      </c>
      <c r="AG403">
        <v>1.53</v>
      </c>
      <c r="AH403">
        <v>2.38</v>
      </c>
      <c r="AI403">
        <v>1.67</v>
      </c>
      <c r="AJ403">
        <v>2.38</v>
      </c>
      <c r="AK403">
        <v>1.57</v>
      </c>
      <c r="AL403">
        <v>2.38</v>
      </c>
      <c r="AM403">
        <v>1.69</v>
      </c>
      <c r="AN403">
        <v>2.5</v>
      </c>
      <c r="AO403">
        <v>1.56</v>
      </c>
      <c r="AP403">
        <v>2.37</v>
      </c>
      <c r="AQ403" t="str">
        <f t="shared" si="68"/>
        <v>Karlovic</v>
      </c>
      <c r="AR403" t="str">
        <f t="shared" si="69"/>
        <v>Sock</v>
      </c>
      <c r="AS403" t="str">
        <f t="shared" si="70"/>
        <v>MemphisKarlovicSock</v>
      </c>
      <c r="AT403" t="str">
        <f t="shared" si="71"/>
        <v>MemphisSockKarlovic</v>
      </c>
      <c r="AU403">
        <f t="shared" si="72"/>
        <v>1</v>
      </c>
      <c r="AV403">
        <f t="shared" si="73"/>
        <v>3</v>
      </c>
      <c r="AW403">
        <f t="shared" si="74"/>
        <v>35</v>
      </c>
      <c r="AX403" t="b">
        <f t="shared" si="75"/>
        <v>1</v>
      </c>
      <c r="AY403" t="str">
        <f t="shared" si="76"/>
        <v>Karlovic</v>
      </c>
      <c r="AZ403" t="b">
        <f t="shared" si="77"/>
        <v>1</v>
      </c>
      <c r="BA403" t="str">
        <f t="shared" si="78"/>
        <v>MemphisQuarterfinals</v>
      </c>
    </row>
    <row r="404" spans="1:53" x14ac:dyDescent="0.25">
      <c r="A404">
        <v>11</v>
      </c>
      <c r="B404" s="8" t="s">
        <v>847</v>
      </c>
      <c r="C404" s="8" t="s">
        <v>848</v>
      </c>
      <c r="D404" s="1">
        <v>41685</v>
      </c>
      <c r="E404" t="s">
        <v>663</v>
      </c>
      <c r="F404" s="1" t="s">
        <v>482</v>
      </c>
      <c r="G404" s="1" t="s">
        <v>308</v>
      </c>
      <c r="H404" t="s">
        <v>346</v>
      </c>
      <c r="I404" s="9">
        <v>3</v>
      </c>
      <c r="J404" t="s">
        <v>688</v>
      </c>
      <c r="K404" t="s">
        <v>796</v>
      </c>
      <c r="L404">
        <v>16</v>
      </c>
      <c r="M404">
        <v>98</v>
      </c>
      <c r="N404">
        <v>1965</v>
      </c>
      <c r="O404">
        <v>561</v>
      </c>
      <c r="P404">
        <v>6</v>
      </c>
      <c r="Q404">
        <v>3</v>
      </c>
      <c r="R404">
        <v>6</v>
      </c>
      <c r="S404">
        <v>2</v>
      </c>
      <c r="Z404">
        <v>2</v>
      </c>
      <c r="AA404">
        <v>0</v>
      </c>
      <c r="AB404" t="s">
        <v>312</v>
      </c>
      <c r="AC404">
        <v>1.1200000000000001</v>
      </c>
      <c r="AD404">
        <v>6</v>
      </c>
      <c r="AE404">
        <v>1.1299999999999999</v>
      </c>
      <c r="AF404">
        <v>5.5</v>
      </c>
      <c r="AG404">
        <v>1.1399999999999999</v>
      </c>
      <c r="AH404">
        <v>5</v>
      </c>
      <c r="AI404">
        <v>1.1599999999999999</v>
      </c>
      <c r="AJ404">
        <v>6.49</v>
      </c>
      <c r="AK404">
        <v>1.1399999999999999</v>
      </c>
      <c r="AL404">
        <v>5.5</v>
      </c>
      <c r="AM404">
        <v>1.17</v>
      </c>
      <c r="AN404">
        <v>6.49</v>
      </c>
      <c r="AO404">
        <v>1.1299999999999999</v>
      </c>
      <c r="AP404">
        <v>5.63</v>
      </c>
      <c r="AQ404" t="str">
        <f t="shared" si="68"/>
        <v>Nishikori</v>
      </c>
      <c r="AR404" t="str">
        <f t="shared" si="69"/>
        <v>Russell</v>
      </c>
      <c r="AS404" t="str">
        <f t="shared" si="70"/>
        <v>MemphisNishikoriRussell</v>
      </c>
      <c r="AT404" t="str">
        <f t="shared" si="71"/>
        <v>MemphisRussellNishikori</v>
      </c>
      <c r="AU404">
        <f t="shared" si="72"/>
        <v>2</v>
      </c>
      <c r="AV404">
        <f t="shared" si="73"/>
        <v>7</v>
      </c>
      <c r="AW404">
        <f t="shared" si="74"/>
        <v>17</v>
      </c>
      <c r="AX404" t="b">
        <f t="shared" si="75"/>
        <v>0</v>
      </c>
      <c r="AY404" t="str">
        <f t="shared" si="76"/>
        <v>Nishikori</v>
      </c>
      <c r="AZ404" t="b">
        <f t="shared" si="77"/>
        <v>0</v>
      </c>
      <c r="BA404" t="str">
        <f t="shared" si="78"/>
        <v>MemphisSemifinals</v>
      </c>
    </row>
    <row r="405" spans="1:53" x14ac:dyDescent="0.25">
      <c r="A405">
        <v>11</v>
      </c>
      <c r="B405" s="8" t="s">
        <v>847</v>
      </c>
      <c r="C405" s="8" t="s">
        <v>848</v>
      </c>
      <c r="D405" s="1">
        <v>41685</v>
      </c>
      <c r="E405" t="s">
        <v>663</v>
      </c>
      <c r="F405" s="1" t="s">
        <v>482</v>
      </c>
      <c r="G405" s="1" t="s">
        <v>308</v>
      </c>
      <c r="H405" t="s">
        <v>346</v>
      </c>
      <c r="I405" s="9">
        <v>3</v>
      </c>
      <c r="J405" t="s">
        <v>728</v>
      </c>
      <c r="K405" t="s">
        <v>694</v>
      </c>
      <c r="L405">
        <v>80</v>
      </c>
      <c r="M405">
        <v>54</v>
      </c>
      <c r="N405">
        <v>667</v>
      </c>
      <c r="O405">
        <v>860</v>
      </c>
      <c r="P405">
        <v>6</v>
      </c>
      <c r="Q405">
        <v>1</v>
      </c>
      <c r="Z405">
        <v>1</v>
      </c>
      <c r="AA405">
        <v>0</v>
      </c>
      <c r="AB405" t="s">
        <v>323</v>
      </c>
      <c r="AC405">
        <v>1.72</v>
      </c>
      <c r="AD405">
        <v>2.1</v>
      </c>
      <c r="AE405">
        <v>1.68</v>
      </c>
      <c r="AF405">
        <v>2.15</v>
      </c>
      <c r="AG405">
        <v>1.62</v>
      </c>
      <c r="AH405">
        <v>2.2000000000000002</v>
      </c>
      <c r="AI405">
        <v>1.77</v>
      </c>
      <c r="AJ405">
        <v>2.2000000000000002</v>
      </c>
      <c r="AK405">
        <v>1.62</v>
      </c>
      <c r="AL405">
        <v>2.25</v>
      </c>
      <c r="AM405">
        <v>1.8</v>
      </c>
      <c r="AN405">
        <v>2.25</v>
      </c>
      <c r="AO405">
        <v>1.69</v>
      </c>
      <c r="AP405">
        <v>2.14</v>
      </c>
      <c r="AQ405" t="str">
        <f t="shared" si="68"/>
        <v>Karlovic</v>
      </c>
      <c r="AR405" t="str">
        <f t="shared" si="69"/>
        <v>Lu</v>
      </c>
      <c r="AS405" t="str">
        <f t="shared" si="70"/>
        <v>MemphisKarlovicLu</v>
      </c>
      <c r="AT405" t="str">
        <f t="shared" si="71"/>
        <v>MemphisLuKarlovic</v>
      </c>
      <c r="AU405">
        <f t="shared" si="72"/>
        <v>1</v>
      </c>
      <c r="AV405">
        <f t="shared" si="73"/>
        <v>5</v>
      </c>
      <c r="AW405">
        <f t="shared" si="74"/>
        <v>7</v>
      </c>
      <c r="AX405" t="b">
        <f t="shared" si="75"/>
        <v>0</v>
      </c>
      <c r="AY405" t="str">
        <f t="shared" si="76"/>
        <v>Karlovic</v>
      </c>
      <c r="AZ405" t="b">
        <f t="shared" si="77"/>
        <v>0</v>
      </c>
      <c r="BA405" t="str">
        <f t="shared" si="78"/>
        <v>MemphisSemifinals</v>
      </c>
    </row>
    <row r="406" spans="1:53" x14ac:dyDescent="0.25">
      <c r="A406">
        <v>11</v>
      </c>
      <c r="B406" s="8" t="s">
        <v>847</v>
      </c>
      <c r="C406" s="8" t="s">
        <v>848</v>
      </c>
      <c r="D406" s="1">
        <v>41686</v>
      </c>
      <c r="E406" t="s">
        <v>663</v>
      </c>
      <c r="F406" s="1" t="s">
        <v>482</v>
      </c>
      <c r="G406" s="1" t="s">
        <v>308</v>
      </c>
      <c r="H406" t="s">
        <v>348</v>
      </c>
      <c r="I406" s="9">
        <v>3</v>
      </c>
      <c r="J406" t="s">
        <v>688</v>
      </c>
      <c r="K406" t="s">
        <v>728</v>
      </c>
      <c r="L406">
        <v>16</v>
      </c>
      <c r="M406">
        <v>80</v>
      </c>
      <c r="N406">
        <v>1965</v>
      </c>
      <c r="O406">
        <v>667</v>
      </c>
      <c r="P406">
        <v>6</v>
      </c>
      <c r="Q406">
        <v>4</v>
      </c>
      <c r="R406">
        <v>7</v>
      </c>
      <c r="S406">
        <v>6</v>
      </c>
      <c r="Z406">
        <v>2</v>
      </c>
      <c r="AA406">
        <v>0</v>
      </c>
      <c r="AB406" t="s">
        <v>312</v>
      </c>
      <c r="AC406">
        <v>1.4</v>
      </c>
      <c r="AD406">
        <v>3</v>
      </c>
      <c r="AE406">
        <v>1.42</v>
      </c>
      <c r="AF406">
        <v>2.8</v>
      </c>
      <c r="AG406">
        <v>1.44</v>
      </c>
      <c r="AH406">
        <v>2.75</v>
      </c>
      <c r="AI406">
        <v>1.44</v>
      </c>
      <c r="AJ406">
        <v>3.06</v>
      </c>
      <c r="AK406">
        <v>1.44</v>
      </c>
      <c r="AL406">
        <v>2.75</v>
      </c>
      <c r="AM406">
        <v>1.47</v>
      </c>
      <c r="AN406">
        <v>3.15</v>
      </c>
      <c r="AO406">
        <v>1.42</v>
      </c>
      <c r="AP406">
        <v>2.8</v>
      </c>
      <c r="AQ406" t="str">
        <f t="shared" si="68"/>
        <v>Nishikori</v>
      </c>
      <c r="AR406" t="str">
        <f t="shared" si="69"/>
        <v>Karlovic</v>
      </c>
      <c r="AS406" t="str">
        <f t="shared" si="70"/>
        <v>MemphisNishikoriKarlovic</v>
      </c>
      <c r="AT406" t="str">
        <f t="shared" si="71"/>
        <v>MemphisKarlovicNishikori</v>
      </c>
      <c r="AU406">
        <f t="shared" si="72"/>
        <v>2</v>
      </c>
      <c r="AV406">
        <f t="shared" si="73"/>
        <v>3</v>
      </c>
      <c r="AW406">
        <f t="shared" si="74"/>
        <v>23</v>
      </c>
      <c r="AX406" t="b">
        <f t="shared" si="75"/>
        <v>1</v>
      </c>
      <c r="AY406" t="str">
        <f t="shared" si="76"/>
        <v>Nishikori</v>
      </c>
      <c r="AZ406" t="b">
        <f t="shared" si="77"/>
        <v>0</v>
      </c>
      <c r="BA406" t="str">
        <f t="shared" si="78"/>
        <v>MemphisThe Final</v>
      </c>
    </row>
    <row r="407" spans="1:53" x14ac:dyDescent="0.25">
      <c r="A407">
        <v>12</v>
      </c>
      <c r="B407" s="8" t="s">
        <v>851</v>
      </c>
      <c r="C407" s="8" t="s">
        <v>852</v>
      </c>
      <c r="D407" s="1">
        <v>41680</v>
      </c>
      <c r="E407" t="s">
        <v>853</v>
      </c>
      <c r="F407" s="1" t="s">
        <v>482</v>
      </c>
      <c r="G407" s="1" t="s">
        <v>308</v>
      </c>
      <c r="H407" t="s">
        <v>309</v>
      </c>
      <c r="I407" s="9">
        <v>3</v>
      </c>
      <c r="J407" t="s">
        <v>819</v>
      </c>
      <c r="K407" t="s">
        <v>737</v>
      </c>
      <c r="L407">
        <v>135</v>
      </c>
      <c r="M407">
        <v>33</v>
      </c>
      <c r="N407">
        <v>412</v>
      </c>
      <c r="O407">
        <v>1145</v>
      </c>
      <c r="P407">
        <v>4</v>
      </c>
      <c r="Q407">
        <v>6</v>
      </c>
      <c r="R407">
        <v>7</v>
      </c>
      <c r="S407">
        <v>6</v>
      </c>
      <c r="T407">
        <v>6</v>
      </c>
      <c r="U407">
        <v>4</v>
      </c>
      <c r="Z407">
        <v>2</v>
      </c>
      <c r="AA407">
        <v>1</v>
      </c>
      <c r="AB407" t="s">
        <v>312</v>
      </c>
      <c r="AC407">
        <v>3</v>
      </c>
      <c r="AD407">
        <v>1.36</v>
      </c>
      <c r="AE407">
        <v>3.1</v>
      </c>
      <c r="AF407">
        <v>1.35</v>
      </c>
      <c r="AG407">
        <v>3</v>
      </c>
      <c r="AH407">
        <v>1.36</v>
      </c>
      <c r="AI407">
        <v>2.94</v>
      </c>
      <c r="AJ407">
        <v>1.45</v>
      </c>
      <c r="AK407">
        <v>3</v>
      </c>
      <c r="AL407">
        <v>1.36</v>
      </c>
      <c r="AM407">
        <v>3.2</v>
      </c>
      <c r="AN407">
        <v>1.45</v>
      </c>
      <c r="AO407">
        <v>3</v>
      </c>
      <c r="AP407">
        <v>1.37</v>
      </c>
      <c r="AQ407" t="str">
        <f t="shared" si="68"/>
        <v>Mathieu</v>
      </c>
      <c r="AR407" t="str">
        <f t="shared" si="69"/>
        <v>Dodig</v>
      </c>
      <c r="AS407" t="str">
        <f t="shared" si="70"/>
        <v>RotterdamMathieuDodig</v>
      </c>
      <c r="AT407" t="str">
        <f t="shared" si="71"/>
        <v>RotterdamDodigMathieu</v>
      </c>
      <c r="AU407">
        <f t="shared" si="72"/>
        <v>1</v>
      </c>
      <c r="AV407">
        <f t="shared" si="73"/>
        <v>1</v>
      </c>
      <c r="AW407">
        <f t="shared" si="74"/>
        <v>33</v>
      </c>
      <c r="AX407" t="b">
        <f t="shared" si="75"/>
        <v>1</v>
      </c>
      <c r="AY407" t="str">
        <f t="shared" si="76"/>
        <v>Dodig</v>
      </c>
      <c r="AZ407" t="b">
        <f t="shared" si="77"/>
        <v>1</v>
      </c>
      <c r="BA407" t="str">
        <f t="shared" si="78"/>
        <v>Rotterdam1st Round</v>
      </c>
    </row>
    <row r="408" spans="1:53" x14ac:dyDescent="0.25">
      <c r="A408">
        <v>12</v>
      </c>
      <c r="B408" s="8" t="s">
        <v>851</v>
      </c>
      <c r="C408" s="8" t="s">
        <v>852</v>
      </c>
      <c r="D408" s="1">
        <v>41680</v>
      </c>
      <c r="E408" t="s">
        <v>853</v>
      </c>
      <c r="F408" s="1" t="s">
        <v>482</v>
      </c>
      <c r="G408" s="1" t="s">
        <v>308</v>
      </c>
      <c r="H408" t="s">
        <v>309</v>
      </c>
      <c r="I408" s="9">
        <v>3</v>
      </c>
      <c r="J408" t="s">
        <v>811</v>
      </c>
      <c r="K408" t="s">
        <v>790</v>
      </c>
      <c r="L408">
        <v>147</v>
      </c>
      <c r="M408">
        <v>91</v>
      </c>
      <c r="N408">
        <v>380</v>
      </c>
      <c r="O408">
        <v>601</v>
      </c>
      <c r="P408">
        <v>6</v>
      </c>
      <c r="Q408">
        <v>4</v>
      </c>
      <c r="R408">
        <v>2</v>
      </c>
      <c r="S408">
        <v>6</v>
      </c>
      <c r="T408">
        <v>6</v>
      </c>
      <c r="U408">
        <v>3</v>
      </c>
      <c r="Z408">
        <v>2</v>
      </c>
      <c r="AA408">
        <v>1</v>
      </c>
      <c r="AB408" t="s">
        <v>312</v>
      </c>
      <c r="AC408">
        <v>1.36</v>
      </c>
      <c r="AD408">
        <v>3</v>
      </c>
      <c r="AE408">
        <v>1.45</v>
      </c>
      <c r="AF408">
        <v>2.7</v>
      </c>
      <c r="AG408">
        <v>1.4</v>
      </c>
      <c r="AH408">
        <v>2.75</v>
      </c>
      <c r="AI408">
        <v>1.38</v>
      </c>
      <c r="AJ408">
        <v>3.26</v>
      </c>
      <c r="AK408">
        <v>1.4</v>
      </c>
      <c r="AL408">
        <v>3</v>
      </c>
      <c r="AM408">
        <v>1.46</v>
      </c>
      <c r="AN408">
        <v>3.26</v>
      </c>
      <c r="AO408">
        <v>1.39</v>
      </c>
      <c r="AP408">
        <v>2.91</v>
      </c>
      <c r="AQ408" t="str">
        <f t="shared" si="68"/>
        <v>Berrer</v>
      </c>
      <c r="AR408" t="str">
        <f t="shared" si="69"/>
        <v>Huta</v>
      </c>
      <c r="AS408" t="str">
        <f t="shared" si="70"/>
        <v>RotterdamBerrerHuta</v>
      </c>
      <c r="AT408" t="str">
        <f t="shared" si="71"/>
        <v>RotterdamHutaBerrer</v>
      </c>
      <c r="AU408">
        <f t="shared" si="72"/>
        <v>1</v>
      </c>
      <c r="AV408">
        <f t="shared" si="73"/>
        <v>1</v>
      </c>
      <c r="AW408">
        <f t="shared" si="74"/>
        <v>27</v>
      </c>
      <c r="AX408" t="b">
        <f t="shared" si="75"/>
        <v>0</v>
      </c>
      <c r="AY408" t="str">
        <f t="shared" si="76"/>
        <v>Berrer</v>
      </c>
      <c r="AZ408" t="b">
        <f t="shared" si="77"/>
        <v>1</v>
      </c>
      <c r="BA408" t="str">
        <f t="shared" si="78"/>
        <v>Rotterdam1st Round</v>
      </c>
    </row>
    <row r="409" spans="1:53" x14ac:dyDescent="0.25">
      <c r="A409">
        <v>12</v>
      </c>
      <c r="B409" s="8" t="s">
        <v>851</v>
      </c>
      <c r="C409" s="8" t="s">
        <v>852</v>
      </c>
      <c r="D409" s="1">
        <v>41680</v>
      </c>
      <c r="E409" t="s">
        <v>853</v>
      </c>
      <c r="F409" s="1" t="s">
        <v>482</v>
      </c>
      <c r="G409" s="1" t="s">
        <v>308</v>
      </c>
      <c r="H409" t="s">
        <v>309</v>
      </c>
      <c r="I409" s="9">
        <v>3</v>
      </c>
      <c r="J409" t="s">
        <v>729</v>
      </c>
      <c r="K409" t="s">
        <v>776</v>
      </c>
      <c r="L409">
        <v>7</v>
      </c>
      <c r="M409">
        <v>31</v>
      </c>
      <c r="N409">
        <v>4540</v>
      </c>
      <c r="O409">
        <v>1210</v>
      </c>
      <c r="P409">
        <v>6</v>
      </c>
      <c r="Q409">
        <v>3</v>
      </c>
      <c r="R409">
        <v>6</v>
      </c>
      <c r="S409">
        <v>3</v>
      </c>
      <c r="Z409">
        <v>2</v>
      </c>
      <c r="AA409">
        <v>0</v>
      </c>
      <c r="AB409" t="s">
        <v>312</v>
      </c>
      <c r="AC409">
        <v>1.06</v>
      </c>
      <c r="AD409">
        <v>8</v>
      </c>
      <c r="AE409">
        <v>1.0900000000000001</v>
      </c>
      <c r="AF409">
        <v>7</v>
      </c>
      <c r="AG409">
        <v>1.1000000000000001</v>
      </c>
      <c r="AH409">
        <v>6.5</v>
      </c>
      <c r="AI409">
        <v>1.1200000000000001</v>
      </c>
      <c r="AJ409">
        <v>7.14</v>
      </c>
      <c r="AK409">
        <v>1.08</v>
      </c>
      <c r="AL409">
        <v>7.5</v>
      </c>
      <c r="AM409">
        <v>1.1200000000000001</v>
      </c>
      <c r="AN409">
        <v>9.1</v>
      </c>
      <c r="AO409">
        <v>1.08</v>
      </c>
      <c r="AP409">
        <v>7.34</v>
      </c>
      <c r="AQ409" t="str">
        <f t="shared" si="68"/>
        <v>Berdych</v>
      </c>
      <c r="AR409" t="str">
        <f t="shared" si="69"/>
        <v>Seppi</v>
      </c>
      <c r="AS409" t="str">
        <f t="shared" si="70"/>
        <v>RotterdamBerdychSeppi</v>
      </c>
      <c r="AT409" t="str">
        <f t="shared" si="71"/>
        <v>RotterdamSeppiBerdych</v>
      </c>
      <c r="AU409">
        <f t="shared" si="72"/>
        <v>2</v>
      </c>
      <c r="AV409">
        <f t="shared" si="73"/>
        <v>6</v>
      </c>
      <c r="AW409">
        <f t="shared" si="74"/>
        <v>18</v>
      </c>
      <c r="AX409" t="b">
        <f t="shared" si="75"/>
        <v>0</v>
      </c>
      <c r="AY409" t="str">
        <f t="shared" si="76"/>
        <v>Berdych</v>
      </c>
      <c r="AZ409" t="b">
        <f t="shared" si="77"/>
        <v>0</v>
      </c>
      <c r="BA409" t="str">
        <f t="shared" si="78"/>
        <v>Rotterdam1st Round</v>
      </c>
    </row>
    <row r="410" spans="1:53" x14ac:dyDescent="0.25">
      <c r="A410">
        <v>12</v>
      </c>
      <c r="B410" s="8" t="s">
        <v>851</v>
      </c>
      <c r="C410" s="8" t="s">
        <v>852</v>
      </c>
      <c r="D410" s="1">
        <v>41680</v>
      </c>
      <c r="E410" t="s">
        <v>853</v>
      </c>
      <c r="F410" s="1" t="s">
        <v>482</v>
      </c>
      <c r="G410" s="1" t="s">
        <v>308</v>
      </c>
      <c r="H410" t="s">
        <v>309</v>
      </c>
      <c r="I410" s="9">
        <v>3</v>
      </c>
      <c r="J410" t="s">
        <v>804</v>
      </c>
      <c r="K410" t="s">
        <v>746</v>
      </c>
      <c r="L410">
        <v>10</v>
      </c>
      <c r="M410">
        <v>30</v>
      </c>
      <c r="N410">
        <v>2885</v>
      </c>
      <c r="O410">
        <v>1245</v>
      </c>
      <c r="P410">
        <v>4</v>
      </c>
      <c r="Q410">
        <v>6</v>
      </c>
      <c r="R410">
        <v>6</v>
      </c>
      <c r="S410">
        <v>3</v>
      </c>
      <c r="T410">
        <v>6</v>
      </c>
      <c r="U410">
        <v>1</v>
      </c>
      <c r="Z410">
        <v>2</v>
      </c>
      <c r="AA410">
        <v>1</v>
      </c>
      <c r="AB410" t="s">
        <v>312</v>
      </c>
      <c r="AC410">
        <v>1.1599999999999999</v>
      </c>
      <c r="AD410">
        <v>5</v>
      </c>
      <c r="AE410">
        <v>1.2</v>
      </c>
      <c r="AF410">
        <v>4.3</v>
      </c>
      <c r="AG410">
        <v>1.2</v>
      </c>
      <c r="AH410">
        <v>4.33</v>
      </c>
      <c r="AI410">
        <v>1.17</v>
      </c>
      <c r="AJ410">
        <v>5.81</v>
      </c>
      <c r="AK410">
        <v>1.17</v>
      </c>
      <c r="AL410">
        <v>5</v>
      </c>
      <c r="AM410">
        <v>1.21</v>
      </c>
      <c r="AN410">
        <v>5.81</v>
      </c>
      <c r="AO410">
        <v>1.18</v>
      </c>
      <c r="AP410">
        <v>4.67</v>
      </c>
      <c r="AQ410" t="str">
        <f t="shared" si="68"/>
        <v>Tsonga</v>
      </c>
      <c r="AR410" t="str">
        <f t="shared" si="69"/>
        <v>Mayer</v>
      </c>
      <c r="AS410" t="str">
        <f t="shared" si="70"/>
        <v>RotterdamTsongaMayer</v>
      </c>
      <c r="AT410" t="str">
        <f t="shared" si="71"/>
        <v>RotterdamMayerTsonga</v>
      </c>
      <c r="AU410">
        <f t="shared" si="72"/>
        <v>1</v>
      </c>
      <c r="AV410">
        <f t="shared" si="73"/>
        <v>6</v>
      </c>
      <c r="AW410">
        <f t="shared" si="74"/>
        <v>26</v>
      </c>
      <c r="AX410" t="b">
        <f t="shared" si="75"/>
        <v>0</v>
      </c>
      <c r="AY410" t="str">
        <f t="shared" si="76"/>
        <v>Mayer</v>
      </c>
      <c r="AZ410" t="b">
        <f t="shared" si="77"/>
        <v>1</v>
      </c>
      <c r="BA410" t="str">
        <f t="shared" si="78"/>
        <v>Rotterdam1st Round</v>
      </c>
    </row>
    <row r="411" spans="1:53" x14ac:dyDescent="0.25">
      <c r="A411">
        <v>12</v>
      </c>
      <c r="B411" s="8" t="s">
        <v>851</v>
      </c>
      <c r="C411" s="8" t="s">
        <v>852</v>
      </c>
      <c r="D411" s="1">
        <v>41680</v>
      </c>
      <c r="E411" t="s">
        <v>853</v>
      </c>
      <c r="F411" s="1" t="s">
        <v>482</v>
      </c>
      <c r="G411" s="1" t="s">
        <v>308</v>
      </c>
      <c r="H411" t="s">
        <v>309</v>
      </c>
      <c r="I411" s="9">
        <v>3</v>
      </c>
      <c r="J411" t="s">
        <v>752</v>
      </c>
      <c r="K411" t="s">
        <v>772</v>
      </c>
      <c r="L411">
        <v>27</v>
      </c>
      <c r="M411">
        <v>90</v>
      </c>
      <c r="N411">
        <v>1330</v>
      </c>
      <c r="O411">
        <v>601</v>
      </c>
      <c r="P411">
        <v>6</v>
      </c>
      <c r="Q411">
        <v>2</v>
      </c>
      <c r="R411">
        <v>7</v>
      </c>
      <c r="S411">
        <v>5</v>
      </c>
      <c r="Z411">
        <v>2</v>
      </c>
      <c r="AA411">
        <v>0</v>
      </c>
      <c r="AB411" t="s">
        <v>312</v>
      </c>
      <c r="AC411">
        <v>1.53</v>
      </c>
      <c r="AD411">
        <v>2.37</v>
      </c>
      <c r="AE411">
        <v>1.52</v>
      </c>
      <c r="AF411">
        <v>2.4500000000000002</v>
      </c>
      <c r="AG411">
        <v>1.53</v>
      </c>
      <c r="AH411">
        <v>2.38</v>
      </c>
      <c r="AI411">
        <v>1.7</v>
      </c>
      <c r="AJ411">
        <v>2.27</v>
      </c>
      <c r="AK411">
        <v>1.53</v>
      </c>
      <c r="AL411">
        <v>2.5</v>
      </c>
      <c r="AM411">
        <v>1.7</v>
      </c>
      <c r="AN411">
        <v>2.5499999999999998</v>
      </c>
      <c r="AO411">
        <v>1.55</v>
      </c>
      <c r="AP411">
        <v>2.4</v>
      </c>
      <c r="AQ411" t="str">
        <f t="shared" si="68"/>
        <v>Kohlschreiber</v>
      </c>
      <c r="AR411" t="str">
        <f t="shared" si="69"/>
        <v>Stakhovsky</v>
      </c>
      <c r="AS411" t="str">
        <f t="shared" si="70"/>
        <v>RotterdamKohlschreiberStakhovsky</v>
      </c>
      <c r="AT411" t="str">
        <f t="shared" si="71"/>
        <v>RotterdamStakhovskyKohlschreiber</v>
      </c>
      <c r="AU411">
        <f t="shared" si="72"/>
        <v>2</v>
      </c>
      <c r="AV411">
        <f t="shared" si="73"/>
        <v>6</v>
      </c>
      <c r="AW411">
        <f t="shared" si="74"/>
        <v>20</v>
      </c>
      <c r="AX411" t="b">
        <f t="shared" si="75"/>
        <v>0</v>
      </c>
      <c r="AY411" t="str">
        <f t="shared" si="76"/>
        <v>Kohlschreiber</v>
      </c>
      <c r="AZ411" t="b">
        <f t="shared" si="77"/>
        <v>0</v>
      </c>
      <c r="BA411" t="str">
        <f t="shared" si="78"/>
        <v>Rotterdam1st Round</v>
      </c>
    </row>
    <row r="412" spans="1:53" x14ac:dyDescent="0.25">
      <c r="A412">
        <v>12</v>
      </c>
      <c r="B412" s="8" t="s">
        <v>851</v>
      </c>
      <c r="C412" s="8" t="s">
        <v>852</v>
      </c>
      <c r="D412" s="1">
        <v>41681</v>
      </c>
      <c r="E412" t="s">
        <v>853</v>
      </c>
      <c r="F412" s="1" t="s">
        <v>482</v>
      </c>
      <c r="G412" s="1" t="s">
        <v>308</v>
      </c>
      <c r="H412" t="s">
        <v>309</v>
      </c>
      <c r="I412" s="9">
        <v>3</v>
      </c>
      <c r="J412" t="s">
        <v>748</v>
      </c>
      <c r="K412" t="s">
        <v>669</v>
      </c>
      <c r="L412">
        <v>24</v>
      </c>
      <c r="M412">
        <v>41</v>
      </c>
      <c r="N412">
        <v>1443</v>
      </c>
      <c r="O412">
        <v>1010</v>
      </c>
      <c r="P412">
        <v>6</v>
      </c>
      <c r="Q412">
        <v>4</v>
      </c>
      <c r="R412">
        <v>7</v>
      </c>
      <c r="S412">
        <v>6</v>
      </c>
      <c r="Z412">
        <v>2</v>
      </c>
      <c r="AA412">
        <v>0</v>
      </c>
      <c r="AB412" t="s">
        <v>312</v>
      </c>
      <c r="AC412">
        <v>1.66</v>
      </c>
      <c r="AD412">
        <v>2.1</v>
      </c>
      <c r="AE412">
        <v>1.62</v>
      </c>
      <c r="AF412">
        <v>2.25</v>
      </c>
      <c r="AG412">
        <v>1.57</v>
      </c>
      <c r="AH412">
        <v>2.25</v>
      </c>
      <c r="AI412">
        <v>1.71</v>
      </c>
      <c r="AJ412">
        <v>2.25</v>
      </c>
      <c r="AK412">
        <v>1.62</v>
      </c>
      <c r="AL412">
        <v>2.25</v>
      </c>
      <c r="AM412">
        <v>1.71</v>
      </c>
      <c r="AN412">
        <v>2.5</v>
      </c>
      <c r="AO412">
        <v>1.62</v>
      </c>
      <c r="AP412">
        <v>2.25</v>
      </c>
      <c r="AQ412" t="str">
        <f t="shared" si="68"/>
        <v>Gulbis</v>
      </c>
      <c r="AR412" t="str">
        <f t="shared" si="69"/>
        <v>Istomin</v>
      </c>
      <c r="AS412" t="str">
        <f t="shared" si="70"/>
        <v>RotterdamGulbisIstomin</v>
      </c>
      <c r="AT412" t="str">
        <f t="shared" si="71"/>
        <v>RotterdamIstominGulbis</v>
      </c>
      <c r="AU412">
        <f t="shared" si="72"/>
        <v>2</v>
      </c>
      <c r="AV412">
        <f t="shared" si="73"/>
        <v>3</v>
      </c>
      <c r="AW412">
        <f t="shared" si="74"/>
        <v>23</v>
      </c>
      <c r="AX412" t="b">
        <f t="shared" si="75"/>
        <v>1</v>
      </c>
      <c r="AY412" t="str">
        <f t="shared" si="76"/>
        <v>Gulbis</v>
      </c>
      <c r="AZ412" t="b">
        <f t="shared" si="77"/>
        <v>0</v>
      </c>
      <c r="BA412" t="str">
        <f t="shared" si="78"/>
        <v>Rotterdam1st Round</v>
      </c>
    </row>
    <row r="413" spans="1:53" x14ac:dyDescent="0.25">
      <c r="A413">
        <v>12</v>
      </c>
      <c r="B413" s="8" t="s">
        <v>851</v>
      </c>
      <c r="C413" s="8" t="s">
        <v>852</v>
      </c>
      <c r="D413" s="1">
        <v>41681</v>
      </c>
      <c r="E413" t="s">
        <v>853</v>
      </c>
      <c r="F413" s="1" t="s">
        <v>482</v>
      </c>
      <c r="G413" s="1" t="s">
        <v>308</v>
      </c>
      <c r="H413" t="s">
        <v>309</v>
      </c>
      <c r="I413" s="9">
        <v>3</v>
      </c>
      <c r="J413" t="s">
        <v>668</v>
      </c>
      <c r="K413" t="s">
        <v>751</v>
      </c>
      <c r="L413">
        <v>37</v>
      </c>
      <c r="M413">
        <v>50</v>
      </c>
      <c r="N413">
        <v>1085</v>
      </c>
      <c r="O413">
        <v>906</v>
      </c>
      <c r="P413">
        <v>6</v>
      </c>
      <c r="Q413">
        <v>2</v>
      </c>
      <c r="R413">
        <v>6</v>
      </c>
      <c r="S413">
        <v>2</v>
      </c>
      <c r="Z413">
        <v>2</v>
      </c>
      <c r="AA413">
        <v>0</v>
      </c>
      <c r="AB413" t="s">
        <v>312</v>
      </c>
      <c r="AC413">
        <v>1.1399999999999999</v>
      </c>
      <c r="AD413">
        <v>5.5</v>
      </c>
      <c r="AE413">
        <v>1.18</v>
      </c>
      <c r="AF413">
        <v>4.5</v>
      </c>
      <c r="AG413">
        <v>1.2</v>
      </c>
      <c r="AH413">
        <v>4.33</v>
      </c>
      <c r="AI413">
        <v>1.2</v>
      </c>
      <c r="AJ413">
        <v>5.14</v>
      </c>
      <c r="AK413">
        <v>1.2</v>
      </c>
      <c r="AL413">
        <v>4.5</v>
      </c>
      <c r="AM413">
        <v>1.21</v>
      </c>
      <c r="AN413">
        <v>5.5</v>
      </c>
      <c r="AO413">
        <v>1.17</v>
      </c>
      <c r="AP413">
        <v>4.88</v>
      </c>
      <c r="AQ413" t="str">
        <f t="shared" si="68"/>
        <v>Cilic</v>
      </c>
      <c r="AR413" t="str">
        <f t="shared" si="69"/>
        <v>Rosol</v>
      </c>
      <c r="AS413" t="str">
        <f t="shared" si="70"/>
        <v>RotterdamCilicRosol</v>
      </c>
      <c r="AT413" t="str">
        <f t="shared" si="71"/>
        <v>RotterdamRosolCilic</v>
      </c>
      <c r="AU413">
        <f t="shared" si="72"/>
        <v>2</v>
      </c>
      <c r="AV413">
        <f t="shared" si="73"/>
        <v>8</v>
      </c>
      <c r="AW413">
        <f t="shared" si="74"/>
        <v>16</v>
      </c>
      <c r="AX413" t="b">
        <f t="shared" si="75"/>
        <v>0</v>
      </c>
      <c r="AY413" t="str">
        <f t="shared" si="76"/>
        <v>Cilic</v>
      </c>
      <c r="AZ413" t="b">
        <f t="shared" si="77"/>
        <v>0</v>
      </c>
      <c r="BA413" t="str">
        <f t="shared" si="78"/>
        <v>Rotterdam1st Round</v>
      </c>
    </row>
    <row r="414" spans="1:53" x14ac:dyDescent="0.25">
      <c r="A414">
        <v>12</v>
      </c>
      <c r="B414" s="8" t="s">
        <v>851</v>
      </c>
      <c r="C414" s="8" t="s">
        <v>852</v>
      </c>
      <c r="D414" s="1">
        <v>41681</v>
      </c>
      <c r="E414" t="s">
        <v>853</v>
      </c>
      <c r="F414" s="1" t="s">
        <v>482</v>
      </c>
      <c r="G414" s="1" t="s">
        <v>308</v>
      </c>
      <c r="H414" t="s">
        <v>309</v>
      </c>
      <c r="I414" s="9">
        <v>3</v>
      </c>
      <c r="J414" t="s">
        <v>675</v>
      </c>
      <c r="K414" t="s">
        <v>718</v>
      </c>
      <c r="L414">
        <v>64</v>
      </c>
      <c r="M414">
        <v>15</v>
      </c>
      <c r="N414">
        <v>740</v>
      </c>
      <c r="O414">
        <v>2100</v>
      </c>
      <c r="P414">
        <v>6</v>
      </c>
      <c r="Q414">
        <v>2</v>
      </c>
      <c r="R414">
        <v>6</v>
      </c>
      <c r="S414">
        <v>2</v>
      </c>
      <c r="Z414">
        <v>2</v>
      </c>
      <c r="AA414">
        <v>0</v>
      </c>
      <c r="AB414" t="s">
        <v>312</v>
      </c>
      <c r="AC414">
        <v>2.37</v>
      </c>
      <c r="AD414">
        <v>1.53</v>
      </c>
      <c r="AE414">
        <v>2.4</v>
      </c>
      <c r="AF414">
        <v>1.55</v>
      </c>
      <c r="AG414">
        <v>2.5</v>
      </c>
      <c r="AH414">
        <v>1.5</v>
      </c>
      <c r="AI414">
        <v>2.37</v>
      </c>
      <c r="AJ414">
        <v>1.65</v>
      </c>
      <c r="AK414">
        <v>2.5</v>
      </c>
      <c r="AL414">
        <v>1.53</v>
      </c>
      <c r="AM414">
        <v>2.61</v>
      </c>
      <c r="AN414">
        <v>1.65</v>
      </c>
      <c r="AO414">
        <v>2.4300000000000002</v>
      </c>
      <c r="AP414">
        <v>1.54</v>
      </c>
      <c r="AQ414" t="str">
        <f t="shared" si="68"/>
        <v>Sijsling</v>
      </c>
      <c r="AR414" t="str">
        <f t="shared" si="69"/>
        <v>Youzhny</v>
      </c>
      <c r="AS414" t="str">
        <f t="shared" si="70"/>
        <v>RotterdamSijslingYouzhny</v>
      </c>
      <c r="AT414" t="str">
        <f t="shared" si="71"/>
        <v>RotterdamYouzhnySijsling</v>
      </c>
      <c r="AU414">
        <f t="shared" si="72"/>
        <v>2</v>
      </c>
      <c r="AV414">
        <f t="shared" si="73"/>
        <v>8</v>
      </c>
      <c r="AW414">
        <f t="shared" si="74"/>
        <v>16</v>
      </c>
      <c r="AX414" t="b">
        <f t="shared" si="75"/>
        <v>0</v>
      </c>
      <c r="AY414" t="str">
        <f t="shared" si="76"/>
        <v>Sijsling</v>
      </c>
      <c r="AZ414" t="b">
        <f t="shared" si="77"/>
        <v>0</v>
      </c>
      <c r="BA414" t="str">
        <f t="shared" si="78"/>
        <v>Rotterdam1st Round</v>
      </c>
    </row>
    <row r="415" spans="1:53" x14ac:dyDescent="0.25">
      <c r="A415">
        <v>12</v>
      </c>
      <c r="B415" s="8" t="s">
        <v>851</v>
      </c>
      <c r="C415" s="8" t="s">
        <v>852</v>
      </c>
      <c r="D415" s="1">
        <v>41681</v>
      </c>
      <c r="E415" t="s">
        <v>853</v>
      </c>
      <c r="F415" s="1" t="s">
        <v>482</v>
      </c>
      <c r="G415" s="1" t="s">
        <v>308</v>
      </c>
      <c r="H415" t="s">
        <v>309</v>
      </c>
      <c r="I415" s="9">
        <v>3</v>
      </c>
      <c r="J415" t="s">
        <v>672</v>
      </c>
      <c r="K415" t="s">
        <v>671</v>
      </c>
      <c r="L415">
        <v>19</v>
      </c>
      <c r="M415">
        <v>28</v>
      </c>
      <c r="N415">
        <v>1810</v>
      </c>
      <c r="O415">
        <v>1314</v>
      </c>
      <c r="P415">
        <v>6</v>
      </c>
      <c r="Q415">
        <v>2</v>
      </c>
      <c r="R415">
        <v>1</v>
      </c>
      <c r="S415">
        <v>6</v>
      </c>
      <c r="T415">
        <v>6</v>
      </c>
      <c r="U415">
        <v>4</v>
      </c>
      <c r="Z415">
        <v>2</v>
      </c>
      <c r="AA415">
        <v>1</v>
      </c>
      <c r="AB415" t="s">
        <v>312</v>
      </c>
      <c r="AC415">
        <v>1.25</v>
      </c>
      <c r="AD415">
        <v>3.75</v>
      </c>
      <c r="AE415">
        <v>1.25</v>
      </c>
      <c r="AF415">
        <v>3.75</v>
      </c>
      <c r="AG415">
        <v>1.29</v>
      </c>
      <c r="AH415">
        <v>3.5</v>
      </c>
      <c r="AI415">
        <v>1.28</v>
      </c>
      <c r="AJ415">
        <v>4.0599999999999996</v>
      </c>
      <c r="AK415">
        <v>1.29</v>
      </c>
      <c r="AL415">
        <v>3.5</v>
      </c>
      <c r="AM415">
        <v>1.3</v>
      </c>
      <c r="AN415">
        <v>4.1500000000000004</v>
      </c>
      <c r="AO415">
        <v>1.26</v>
      </c>
      <c r="AP415">
        <v>3.7</v>
      </c>
      <c r="AQ415" t="str">
        <f t="shared" si="68"/>
        <v>Dimitrov</v>
      </c>
      <c r="AR415" t="str">
        <f t="shared" si="69"/>
        <v>Tursunov</v>
      </c>
      <c r="AS415" t="str">
        <f t="shared" si="70"/>
        <v>RotterdamDimitrovTursunov</v>
      </c>
      <c r="AT415" t="str">
        <f t="shared" si="71"/>
        <v>RotterdamTursunovDimitrov</v>
      </c>
      <c r="AU415">
        <f t="shared" si="72"/>
        <v>1</v>
      </c>
      <c r="AV415">
        <f t="shared" si="73"/>
        <v>1</v>
      </c>
      <c r="AW415">
        <f t="shared" si="74"/>
        <v>25</v>
      </c>
      <c r="AX415" t="b">
        <f t="shared" si="75"/>
        <v>0</v>
      </c>
      <c r="AY415" t="str">
        <f t="shared" si="76"/>
        <v>Dimitrov</v>
      </c>
      <c r="AZ415" t="b">
        <f t="shared" si="77"/>
        <v>1</v>
      </c>
      <c r="BA415" t="str">
        <f t="shared" si="78"/>
        <v>Rotterdam1st Round</v>
      </c>
    </row>
    <row r="416" spans="1:53" x14ac:dyDescent="0.25">
      <c r="A416">
        <v>12</v>
      </c>
      <c r="B416" s="8" t="s">
        <v>851</v>
      </c>
      <c r="C416" s="8" t="s">
        <v>852</v>
      </c>
      <c r="D416" s="1">
        <v>41681</v>
      </c>
      <c r="E416" t="s">
        <v>853</v>
      </c>
      <c r="F416" s="1" t="s">
        <v>482</v>
      </c>
      <c r="G416" s="1" t="s">
        <v>308</v>
      </c>
      <c r="H416" t="s">
        <v>309</v>
      </c>
      <c r="I416" s="9">
        <v>3</v>
      </c>
      <c r="J416" t="s">
        <v>778</v>
      </c>
      <c r="K416" t="s">
        <v>665</v>
      </c>
      <c r="L416">
        <v>20</v>
      </c>
      <c r="M416">
        <v>39</v>
      </c>
      <c r="N416">
        <v>1705</v>
      </c>
      <c r="O416">
        <v>1020</v>
      </c>
      <c r="P416">
        <v>3</v>
      </c>
      <c r="Q416">
        <v>6</v>
      </c>
      <c r="R416">
        <v>6</v>
      </c>
      <c r="S416">
        <v>4</v>
      </c>
      <c r="T416">
        <v>6</v>
      </c>
      <c r="U416">
        <v>4</v>
      </c>
      <c r="Z416">
        <v>2</v>
      </c>
      <c r="AA416">
        <v>1</v>
      </c>
      <c r="AB416" t="s">
        <v>312</v>
      </c>
      <c r="AC416">
        <v>1.44</v>
      </c>
      <c r="AD416">
        <v>2.62</v>
      </c>
      <c r="AE416">
        <v>1.45</v>
      </c>
      <c r="AF416">
        <v>2.7</v>
      </c>
      <c r="AG416">
        <v>1.44</v>
      </c>
      <c r="AH416">
        <v>2.62</v>
      </c>
      <c r="AI416">
        <v>1.51</v>
      </c>
      <c r="AJ416">
        <v>2.73</v>
      </c>
      <c r="AK416">
        <v>1.5</v>
      </c>
      <c r="AL416">
        <v>2.63</v>
      </c>
      <c r="AM416">
        <v>1.53</v>
      </c>
      <c r="AN416">
        <v>2.75</v>
      </c>
      <c r="AO416">
        <v>1.47</v>
      </c>
      <c r="AP416">
        <v>2.6</v>
      </c>
      <c r="AQ416" t="str">
        <f t="shared" si="68"/>
        <v>Janowicz</v>
      </c>
      <c r="AR416" t="str">
        <f t="shared" si="69"/>
        <v>Benneteau</v>
      </c>
      <c r="AS416" t="str">
        <f t="shared" si="70"/>
        <v>RotterdamJanowiczBenneteau</v>
      </c>
      <c r="AT416" t="str">
        <f t="shared" si="71"/>
        <v>RotterdamBenneteauJanowicz</v>
      </c>
      <c r="AU416">
        <f t="shared" si="72"/>
        <v>1</v>
      </c>
      <c r="AV416">
        <f t="shared" si="73"/>
        <v>1</v>
      </c>
      <c r="AW416">
        <f t="shared" si="74"/>
        <v>29</v>
      </c>
      <c r="AX416" t="b">
        <f t="shared" si="75"/>
        <v>0</v>
      </c>
      <c r="AY416" t="str">
        <f t="shared" si="76"/>
        <v>Benneteau</v>
      </c>
      <c r="AZ416" t="b">
        <f t="shared" si="77"/>
        <v>1</v>
      </c>
      <c r="BA416" t="str">
        <f t="shared" si="78"/>
        <v>Rotterdam1st Round</v>
      </c>
    </row>
    <row r="417" spans="1:53" x14ac:dyDescent="0.25">
      <c r="A417">
        <v>12</v>
      </c>
      <c r="B417" s="8" t="s">
        <v>851</v>
      </c>
      <c r="C417" s="8" t="s">
        <v>852</v>
      </c>
      <c r="D417" s="1">
        <v>41682</v>
      </c>
      <c r="E417" t="s">
        <v>853</v>
      </c>
      <c r="F417" s="1" t="s">
        <v>482</v>
      </c>
      <c r="G417" s="1" t="s">
        <v>308</v>
      </c>
      <c r="H417" t="s">
        <v>309</v>
      </c>
      <c r="I417" s="9">
        <v>3</v>
      </c>
      <c r="J417" t="s">
        <v>674</v>
      </c>
      <c r="K417" t="s">
        <v>742</v>
      </c>
      <c r="L417">
        <v>44</v>
      </c>
      <c r="M417">
        <v>69</v>
      </c>
      <c r="N417">
        <v>968</v>
      </c>
      <c r="O417">
        <v>719</v>
      </c>
      <c r="P417">
        <v>7</v>
      </c>
      <c r="Q417">
        <v>5</v>
      </c>
      <c r="R417">
        <v>6</v>
      </c>
      <c r="S417">
        <v>3</v>
      </c>
      <c r="Z417">
        <v>2</v>
      </c>
      <c r="AA417">
        <v>0</v>
      </c>
      <c r="AB417" t="s">
        <v>312</v>
      </c>
      <c r="AC417">
        <v>2.1</v>
      </c>
      <c r="AD417">
        <v>1.66</v>
      </c>
      <c r="AE417">
        <v>2.1</v>
      </c>
      <c r="AF417">
        <v>1.7</v>
      </c>
      <c r="AG417">
        <v>2.1</v>
      </c>
      <c r="AH417">
        <v>1.67</v>
      </c>
      <c r="AI417">
        <v>2.11</v>
      </c>
      <c r="AJ417">
        <v>1.8</v>
      </c>
      <c r="AK417">
        <v>2.1</v>
      </c>
      <c r="AL417">
        <v>1.73</v>
      </c>
      <c r="AM417">
        <v>2.2000000000000002</v>
      </c>
      <c r="AN417">
        <v>1.8</v>
      </c>
      <c r="AO417">
        <v>2.08</v>
      </c>
      <c r="AP417">
        <v>1.72</v>
      </c>
      <c r="AQ417" t="str">
        <f t="shared" si="68"/>
        <v>Mahut</v>
      </c>
      <c r="AR417" t="str">
        <f t="shared" si="69"/>
        <v>Brands</v>
      </c>
      <c r="AS417" t="str">
        <f t="shared" si="70"/>
        <v>RotterdamMahutBrands</v>
      </c>
      <c r="AT417" t="str">
        <f t="shared" si="71"/>
        <v>RotterdamBrandsMahut</v>
      </c>
      <c r="AU417">
        <f t="shared" si="72"/>
        <v>2</v>
      </c>
      <c r="AV417">
        <f t="shared" si="73"/>
        <v>5</v>
      </c>
      <c r="AW417">
        <f t="shared" si="74"/>
        <v>21</v>
      </c>
      <c r="AX417" t="b">
        <f t="shared" si="75"/>
        <v>0</v>
      </c>
      <c r="AY417" t="str">
        <f t="shared" si="76"/>
        <v>Mahut</v>
      </c>
      <c r="AZ417" t="b">
        <f t="shared" si="77"/>
        <v>0</v>
      </c>
      <c r="BA417" t="str">
        <f t="shared" si="78"/>
        <v>Rotterdam1st Round</v>
      </c>
    </row>
    <row r="418" spans="1:53" x14ac:dyDescent="0.25">
      <c r="A418">
        <v>12</v>
      </c>
      <c r="B418" s="8" t="s">
        <v>851</v>
      </c>
      <c r="C418" s="8" t="s">
        <v>852</v>
      </c>
      <c r="D418" s="1">
        <v>41682</v>
      </c>
      <c r="E418" t="s">
        <v>853</v>
      </c>
      <c r="F418" s="1" t="s">
        <v>482</v>
      </c>
      <c r="G418" s="1" t="s">
        <v>308</v>
      </c>
      <c r="H418" t="s">
        <v>309</v>
      </c>
      <c r="I418" s="9">
        <v>3</v>
      </c>
      <c r="J418" t="s">
        <v>766</v>
      </c>
      <c r="K418" t="s">
        <v>730</v>
      </c>
      <c r="L418">
        <v>12</v>
      </c>
      <c r="M418">
        <v>32</v>
      </c>
      <c r="N418">
        <v>2495</v>
      </c>
      <c r="O418">
        <v>1190</v>
      </c>
      <c r="P418">
        <v>6</v>
      </c>
      <c r="Q418">
        <v>7</v>
      </c>
      <c r="R418">
        <v>7</v>
      </c>
      <c r="S418">
        <v>6</v>
      </c>
      <c r="T418">
        <v>7</v>
      </c>
      <c r="U418">
        <v>5</v>
      </c>
      <c r="Z418">
        <v>2</v>
      </c>
      <c r="AA418">
        <v>1</v>
      </c>
      <c r="AB418" t="s">
        <v>312</v>
      </c>
      <c r="AC418">
        <v>1.72</v>
      </c>
      <c r="AD418">
        <v>2</v>
      </c>
      <c r="AE418">
        <v>1.7</v>
      </c>
      <c r="AF418">
        <v>2.1</v>
      </c>
      <c r="AG418">
        <v>1.67</v>
      </c>
      <c r="AH418">
        <v>2.1</v>
      </c>
      <c r="AI418">
        <v>1.88</v>
      </c>
      <c r="AJ418">
        <v>2.02</v>
      </c>
      <c r="AK418">
        <v>1.73</v>
      </c>
      <c r="AL418">
        <v>2.1</v>
      </c>
      <c r="AM418">
        <v>1.88</v>
      </c>
      <c r="AN418">
        <v>2.16</v>
      </c>
      <c r="AO418">
        <v>1.73</v>
      </c>
      <c r="AP418">
        <v>2.06</v>
      </c>
      <c r="AQ418" t="str">
        <f t="shared" si="68"/>
        <v>Haas</v>
      </c>
      <c r="AR418" t="str">
        <f t="shared" si="69"/>
        <v>Verdasco</v>
      </c>
      <c r="AS418" t="str">
        <f t="shared" si="70"/>
        <v>RotterdamHaasVerdasco</v>
      </c>
      <c r="AT418" t="str">
        <f t="shared" si="71"/>
        <v>RotterdamVerdascoHaas</v>
      </c>
      <c r="AU418">
        <f t="shared" si="72"/>
        <v>1</v>
      </c>
      <c r="AV418">
        <f t="shared" si="73"/>
        <v>2</v>
      </c>
      <c r="AW418">
        <f t="shared" si="74"/>
        <v>38</v>
      </c>
      <c r="AX418" t="b">
        <f t="shared" si="75"/>
        <v>1</v>
      </c>
      <c r="AY418" t="str">
        <f t="shared" si="76"/>
        <v>Verdasco</v>
      </c>
      <c r="AZ418" t="b">
        <f t="shared" si="77"/>
        <v>1</v>
      </c>
      <c r="BA418" t="str">
        <f t="shared" si="78"/>
        <v>Rotterdam1st Round</v>
      </c>
    </row>
    <row r="419" spans="1:53" x14ac:dyDescent="0.25">
      <c r="A419">
        <v>12</v>
      </c>
      <c r="B419" s="8" t="s">
        <v>851</v>
      </c>
      <c r="C419" s="8" t="s">
        <v>852</v>
      </c>
      <c r="D419" s="1">
        <v>41682</v>
      </c>
      <c r="E419" t="s">
        <v>853</v>
      </c>
      <c r="F419" s="1" t="s">
        <v>482</v>
      </c>
      <c r="G419" s="1" t="s">
        <v>308</v>
      </c>
      <c r="H419" t="s">
        <v>309</v>
      </c>
      <c r="I419" s="9">
        <v>3</v>
      </c>
      <c r="J419" t="s">
        <v>739</v>
      </c>
      <c r="K419" t="s">
        <v>666</v>
      </c>
      <c r="L419">
        <v>113</v>
      </c>
      <c r="M419">
        <v>36</v>
      </c>
      <c r="N419">
        <v>492</v>
      </c>
      <c r="O419">
        <v>1090</v>
      </c>
      <c r="P419">
        <v>6</v>
      </c>
      <c r="Q419">
        <v>4</v>
      </c>
      <c r="R419">
        <v>4</v>
      </c>
      <c r="S419">
        <v>6</v>
      </c>
      <c r="T419">
        <v>6</v>
      </c>
      <c r="U419">
        <v>4</v>
      </c>
      <c r="Z419">
        <v>2</v>
      </c>
      <c r="AA419">
        <v>1</v>
      </c>
      <c r="AB419" t="s">
        <v>312</v>
      </c>
      <c r="AC419">
        <v>2.25</v>
      </c>
      <c r="AD419">
        <v>1.57</v>
      </c>
      <c r="AE419">
        <v>2.2999999999999998</v>
      </c>
      <c r="AF419">
        <v>1.6</v>
      </c>
      <c r="AG419">
        <v>2.2000000000000002</v>
      </c>
      <c r="AH419">
        <v>1.62</v>
      </c>
      <c r="AI419">
        <v>2.34</v>
      </c>
      <c r="AJ419">
        <v>1.66</v>
      </c>
      <c r="AK419">
        <v>2.25</v>
      </c>
      <c r="AL419">
        <v>1.62</v>
      </c>
      <c r="AM419">
        <v>2.4</v>
      </c>
      <c r="AN419">
        <v>1.74</v>
      </c>
      <c r="AO419">
        <v>2.25</v>
      </c>
      <c r="AP419">
        <v>1.61</v>
      </c>
      <c r="AQ419" t="str">
        <f t="shared" si="68"/>
        <v>Thiem</v>
      </c>
      <c r="AR419" t="str">
        <f t="shared" si="69"/>
        <v>Nieminen</v>
      </c>
      <c r="AS419" t="str">
        <f t="shared" si="70"/>
        <v>RotterdamThiemNieminen</v>
      </c>
      <c r="AT419" t="str">
        <f t="shared" si="71"/>
        <v>RotterdamNieminenThiem</v>
      </c>
      <c r="AU419">
        <f t="shared" si="72"/>
        <v>1</v>
      </c>
      <c r="AV419">
        <f t="shared" si="73"/>
        <v>2</v>
      </c>
      <c r="AW419">
        <f t="shared" si="74"/>
        <v>30</v>
      </c>
      <c r="AX419" t="b">
        <f t="shared" si="75"/>
        <v>0</v>
      </c>
      <c r="AY419" t="str">
        <f t="shared" si="76"/>
        <v>Thiem</v>
      </c>
      <c r="AZ419" t="b">
        <f t="shared" si="77"/>
        <v>1</v>
      </c>
      <c r="BA419" t="str">
        <f t="shared" si="78"/>
        <v>Rotterdam1st Round</v>
      </c>
    </row>
    <row r="420" spans="1:53" x14ac:dyDescent="0.25">
      <c r="A420">
        <v>12</v>
      </c>
      <c r="B420" s="8" t="s">
        <v>851</v>
      </c>
      <c r="C420" s="8" t="s">
        <v>852</v>
      </c>
      <c r="D420" s="1">
        <v>41682</v>
      </c>
      <c r="E420" t="s">
        <v>853</v>
      </c>
      <c r="F420" s="8" t="s">
        <v>482</v>
      </c>
      <c r="G420" s="8" t="s">
        <v>308</v>
      </c>
      <c r="H420" t="s">
        <v>309</v>
      </c>
      <c r="I420">
        <v>3</v>
      </c>
      <c r="J420" t="s">
        <v>754</v>
      </c>
      <c r="K420" t="s">
        <v>854</v>
      </c>
      <c r="L420">
        <v>9</v>
      </c>
      <c r="M420">
        <v>140</v>
      </c>
      <c r="N420">
        <v>2950</v>
      </c>
      <c r="O420">
        <v>401</v>
      </c>
      <c r="P420">
        <v>6</v>
      </c>
      <c r="Q420">
        <v>7</v>
      </c>
      <c r="R420">
        <v>7</v>
      </c>
      <c r="S420">
        <v>6</v>
      </c>
      <c r="T420">
        <v>6</v>
      </c>
      <c r="U420">
        <v>3</v>
      </c>
      <c r="Z420">
        <v>2</v>
      </c>
      <c r="AA420">
        <v>1</v>
      </c>
      <c r="AB420" t="s">
        <v>312</v>
      </c>
      <c r="AC420">
        <v>1.1100000000000001</v>
      </c>
      <c r="AD420">
        <v>6.5</v>
      </c>
      <c r="AE420">
        <v>1.1000000000000001</v>
      </c>
      <c r="AF420">
        <v>6.5</v>
      </c>
      <c r="AG420">
        <v>1.1100000000000001</v>
      </c>
      <c r="AH420">
        <v>6</v>
      </c>
      <c r="AI420">
        <v>1.1100000000000001</v>
      </c>
      <c r="AJ420">
        <v>7.56</v>
      </c>
      <c r="AK420">
        <v>1.1299999999999999</v>
      </c>
      <c r="AL420">
        <v>6</v>
      </c>
      <c r="AM420">
        <v>1.1499999999999999</v>
      </c>
      <c r="AN420">
        <v>7.8</v>
      </c>
      <c r="AO420">
        <v>1.1100000000000001</v>
      </c>
      <c r="AP420">
        <v>6.41</v>
      </c>
      <c r="AQ420" t="str">
        <f t="shared" si="68"/>
        <v>Gasquet</v>
      </c>
      <c r="AR420" t="str">
        <f t="shared" si="69"/>
        <v>De</v>
      </c>
      <c r="AS420" t="str">
        <f t="shared" si="70"/>
        <v>RotterdamGasquetDe</v>
      </c>
      <c r="AT420" t="str">
        <f t="shared" si="71"/>
        <v>RotterdamDeGasquet</v>
      </c>
      <c r="AU420">
        <f t="shared" si="72"/>
        <v>1</v>
      </c>
      <c r="AV420">
        <f t="shared" si="73"/>
        <v>3</v>
      </c>
      <c r="AW420">
        <f t="shared" si="74"/>
        <v>35</v>
      </c>
      <c r="AX420" t="b">
        <f t="shared" si="75"/>
        <v>1</v>
      </c>
      <c r="AY420" t="str">
        <f t="shared" si="76"/>
        <v>De</v>
      </c>
      <c r="AZ420" t="b">
        <f t="shared" si="77"/>
        <v>1</v>
      </c>
      <c r="BA420" t="str">
        <f t="shared" si="78"/>
        <v>Rotterdam1st Round</v>
      </c>
    </row>
    <row r="421" spans="1:53" x14ac:dyDescent="0.25">
      <c r="A421">
        <v>12</v>
      </c>
      <c r="B421" s="8" t="s">
        <v>851</v>
      </c>
      <c r="C421" s="8" t="s">
        <v>852</v>
      </c>
      <c r="D421" s="1">
        <v>41682</v>
      </c>
      <c r="E421" t="s">
        <v>853</v>
      </c>
      <c r="F421" s="8" t="s">
        <v>482</v>
      </c>
      <c r="G421" s="8" t="s">
        <v>308</v>
      </c>
      <c r="H421" t="s">
        <v>309</v>
      </c>
      <c r="I421">
        <v>3</v>
      </c>
      <c r="J421" t="s">
        <v>777</v>
      </c>
      <c r="K421" t="s">
        <v>724</v>
      </c>
      <c r="L421">
        <v>4</v>
      </c>
      <c r="M421">
        <v>23</v>
      </c>
      <c r="N421">
        <v>5370</v>
      </c>
      <c r="O421">
        <v>1475</v>
      </c>
      <c r="P421">
        <v>7</v>
      </c>
      <c r="Q421">
        <v>6</v>
      </c>
      <c r="R421">
        <v>6</v>
      </c>
      <c r="S421">
        <v>3</v>
      </c>
      <c r="Z421">
        <v>2</v>
      </c>
      <c r="AA421">
        <v>0</v>
      </c>
      <c r="AB421" t="s">
        <v>312</v>
      </c>
      <c r="AC421">
        <v>1.53</v>
      </c>
      <c r="AD421">
        <v>2.37</v>
      </c>
      <c r="AE421">
        <v>1.5</v>
      </c>
      <c r="AF421">
        <v>2.5</v>
      </c>
      <c r="AG421">
        <v>1.5</v>
      </c>
      <c r="AH421">
        <v>2.5</v>
      </c>
      <c r="AI421">
        <v>1.59</v>
      </c>
      <c r="AJ421">
        <v>2.5</v>
      </c>
      <c r="AK421">
        <v>1.57</v>
      </c>
      <c r="AL421">
        <v>2.38</v>
      </c>
      <c r="AM421">
        <v>1.65</v>
      </c>
      <c r="AN421">
        <v>2.7</v>
      </c>
      <c r="AO421">
        <v>1.55</v>
      </c>
      <c r="AP421">
        <v>2.42</v>
      </c>
      <c r="AQ421" t="str">
        <f t="shared" si="68"/>
        <v>Del</v>
      </c>
      <c r="AR421" t="str">
        <f t="shared" si="69"/>
        <v>Monfils</v>
      </c>
      <c r="AS421" t="str">
        <f t="shared" si="70"/>
        <v>RotterdamDelMonfils</v>
      </c>
      <c r="AT421" t="str">
        <f t="shared" si="71"/>
        <v>RotterdamMonfilsDel</v>
      </c>
      <c r="AU421">
        <f t="shared" si="72"/>
        <v>2</v>
      </c>
      <c r="AV421">
        <f t="shared" si="73"/>
        <v>4</v>
      </c>
      <c r="AW421">
        <f t="shared" si="74"/>
        <v>22</v>
      </c>
      <c r="AX421" t="b">
        <f t="shared" si="75"/>
        <v>1</v>
      </c>
      <c r="AY421" t="str">
        <f t="shared" si="76"/>
        <v>Del</v>
      </c>
      <c r="AZ421" t="b">
        <f t="shared" si="77"/>
        <v>0</v>
      </c>
      <c r="BA421" t="str">
        <f t="shared" si="78"/>
        <v>Rotterdam1st Round</v>
      </c>
    </row>
    <row r="422" spans="1:53" x14ac:dyDescent="0.25">
      <c r="A422">
        <v>12</v>
      </c>
      <c r="B422" s="8" t="s">
        <v>851</v>
      </c>
      <c r="C422" s="8" t="s">
        <v>852</v>
      </c>
      <c r="D422" s="1">
        <v>41682</v>
      </c>
      <c r="E422" t="s">
        <v>853</v>
      </c>
      <c r="F422" s="8" t="s">
        <v>482</v>
      </c>
      <c r="G422" s="8" t="s">
        <v>308</v>
      </c>
      <c r="H422" t="s">
        <v>309</v>
      </c>
      <c r="I422">
        <v>3</v>
      </c>
      <c r="J422" t="s">
        <v>740</v>
      </c>
      <c r="K422" t="s">
        <v>704</v>
      </c>
      <c r="L422">
        <v>6</v>
      </c>
      <c r="M422">
        <v>35</v>
      </c>
      <c r="N422">
        <v>4795</v>
      </c>
      <c r="O422">
        <v>1108</v>
      </c>
      <c r="P422">
        <v>6</v>
      </c>
      <c r="Q422">
        <v>3</v>
      </c>
      <c r="R422">
        <v>6</v>
      </c>
      <c r="S422">
        <v>3</v>
      </c>
      <c r="Z422">
        <v>2</v>
      </c>
      <c r="AA422">
        <v>0</v>
      </c>
      <c r="AB422" t="s">
        <v>312</v>
      </c>
      <c r="AC422">
        <v>1.08</v>
      </c>
      <c r="AD422">
        <v>8</v>
      </c>
      <c r="AE422">
        <v>1.08</v>
      </c>
      <c r="AF422">
        <v>7.5</v>
      </c>
      <c r="AG422">
        <v>1.1000000000000001</v>
      </c>
      <c r="AH422">
        <v>6.5</v>
      </c>
      <c r="AI422">
        <v>1.1000000000000001</v>
      </c>
      <c r="AJ422">
        <v>8.33</v>
      </c>
      <c r="AK422">
        <v>1.1100000000000001</v>
      </c>
      <c r="AL422">
        <v>6.5</v>
      </c>
      <c r="AM422">
        <v>1.1100000000000001</v>
      </c>
      <c r="AN422">
        <v>8.5</v>
      </c>
      <c r="AO422">
        <v>1.08</v>
      </c>
      <c r="AP422">
        <v>7.24</v>
      </c>
      <c r="AQ422" t="str">
        <f t="shared" si="68"/>
        <v>Murray</v>
      </c>
      <c r="AR422" t="str">
        <f t="shared" si="69"/>
        <v>Roger-Vasselin</v>
      </c>
      <c r="AS422" t="str">
        <f t="shared" si="70"/>
        <v>RotterdamMurrayRoger-Vasselin</v>
      </c>
      <c r="AT422" t="str">
        <f t="shared" si="71"/>
        <v>RotterdamRoger-VasselinMurray</v>
      </c>
      <c r="AU422">
        <f t="shared" si="72"/>
        <v>2</v>
      </c>
      <c r="AV422">
        <f t="shared" si="73"/>
        <v>6</v>
      </c>
      <c r="AW422">
        <f t="shared" si="74"/>
        <v>18</v>
      </c>
      <c r="AX422" t="b">
        <f t="shared" si="75"/>
        <v>0</v>
      </c>
      <c r="AY422" t="str">
        <f t="shared" si="76"/>
        <v>Murray</v>
      </c>
      <c r="AZ422" t="b">
        <f t="shared" si="77"/>
        <v>0</v>
      </c>
      <c r="BA422" t="str">
        <f t="shared" si="78"/>
        <v>Rotterdam1st Round</v>
      </c>
    </row>
    <row r="423" spans="1:53" x14ac:dyDescent="0.25">
      <c r="A423">
        <v>12</v>
      </c>
      <c r="B423" s="8" t="s">
        <v>851</v>
      </c>
      <c r="C423" s="8" t="s">
        <v>852</v>
      </c>
      <c r="D423" s="1">
        <v>41682</v>
      </c>
      <c r="E423" t="s">
        <v>853</v>
      </c>
      <c r="F423" s="8" t="s">
        <v>482</v>
      </c>
      <c r="G423" s="8" t="s">
        <v>308</v>
      </c>
      <c r="H423" t="s">
        <v>344</v>
      </c>
      <c r="I423">
        <v>3</v>
      </c>
      <c r="J423" t="s">
        <v>668</v>
      </c>
      <c r="K423" t="s">
        <v>804</v>
      </c>
      <c r="L423">
        <v>37</v>
      </c>
      <c r="M423">
        <v>10</v>
      </c>
      <c r="N423">
        <v>1085</v>
      </c>
      <c r="O423">
        <v>2885</v>
      </c>
      <c r="P423">
        <v>6</v>
      </c>
      <c r="Q423">
        <v>4</v>
      </c>
      <c r="R423">
        <v>6</v>
      </c>
      <c r="S423">
        <v>4</v>
      </c>
      <c r="Z423">
        <v>2</v>
      </c>
      <c r="AA423">
        <v>0</v>
      </c>
      <c r="AB423" t="s">
        <v>312</v>
      </c>
      <c r="AC423">
        <v>2.5</v>
      </c>
      <c r="AD423">
        <v>1.5</v>
      </c>
      <c r="AE423">
        <v>2.5</v>
      </c>
      <c r="AF423">
        <v>1.5</v>
      </c>
      <c r="AG423">
        <v>2.62</v>
      </c>
      <c r="AH423">
        <v>1.44</v>
      </c>
      <c r="AI423">
        <v>2.42</v>
      </c>
      <c r="AJ423">
        <v>1.64</v>
      </c>
      <c r="AK423">
        <v>2.5</v>
      </c>
      <c r="AL423">
        <v>1.53</v>
      </c>
      <c r="AM423">
        <v>2.63</v>
      </c>
      <c r="AN423">
        <v>1.64</v>
      </c>
      <c r="AO423">
        <v>2.4500000000000002</v>
      </c>
      <c r="AP423">
        <v>1.53</v>
      </c>
      <c r="AQ423" t="str">
        <f t="shared" si="68"/>
        <v>Cilic</v>
      </c>
      <c r="AR423" t="str">
        <f t="shared" si="69"/>
        <v>Tsonga</v>
      </c>
      <c r="AS423" t="str">
        <f t="shared" si="70"/>
        <v>RotterdamCilicTsonga</v>
      </c>
      <c r="AT423" t="str">
        <f t="shared" si="71"/>
        <v>RotterdamTsongaCilic</v>
      </c>
      <c r="AU423">
        <f t="shared" si="72"/>
        <v>2</v>
      </c>
      <c r="AV423">
        <f t="shared" si="73"/>
        <v>4</v>
      </c>
      <c r="AW423">
        <f t="shared" si="74"/>
        <v>20</v>
      </c>
      <c r="AX423" t="b">
        <f t="shared" si="75"/>
        <v>0</v>
      </c>
      <c r="AY423" t="str">
        <f t="shared" si="76"/>
        <v>Cilic</v>
      </c>
      <c r="AZ423" t="b">
        <f t="shared" si="77"/>
        <v>0</v>
      </c>
      <c r="BA423" t="str">
        <f t="shared" si="78"/>
        <v>Rotterdam2nd Round</v>
      </c>
    </row>
    <row r="424" spans="1:53" x14ac:dyDescent="0.25">
      <c r="A424">
        <v>12</v>
      </c>
      <c r="B424" s="8" t="s">
        <v>851</v>
      </c>
      <c r="C424" s="8" t="s">
        <v>852</v>
      </c>
      <c r="D424" s="1">
        <v>41683</v>
      </c>
      <c r="E424" t="s">
        <v>853</v>
      </c>
      <c r="F424" s="8" t="s">
        <v>482</v>
      </c>
      <c r="G424" s="8" t="s">
        <v>308</v>
      </c>
      <c r="H424" t="s">
        <v>344</v>
      </c>
      <c r="I424">
        <v>3</v>
      </c>
      <c r="J424" t="s">
        <v>748</v>
      </c>
      <c r="K424" t="s">
        <v>672</v>
      </c>
      <c r="L424">
        <v>24</v>
      </c>
      <c r="M424">
        <v>19</v>
      </c>
      <c r="N424">
        <v>1443</v>
      </c>
      <c r="O424">
        <v>1810</v>
      </c>
      <c r="P424">
        <v>6</v>
      </c>
      <c r="Q424">
        <v>4</v>
      </c>
      <c r="R424">
        <v>7</v>
      </c>
      <c r="S424">
        <v>6</v>
      </c>
      <c r="Z424">
        <v>2</v>
      </c>
      <c r="AA424">
        <v>0</v>
      </c>
      <c r="AB424" t="s">
        <v>312</v>
      </c>
      <c r="AC424">
        <v>2.37</v>
      </c>
      <c r="AD424">
        <v>1.53</v>
      </c>
      <c r="AE424">
        <v>2.2999999999999998</v>
      </c>
      <c r="AF424">
        <v>1.6</v>
      </c>
      <c r="AG424">
        <v>2.2000000000000002</v>
      </c>
      <c r="AH424">
        <v>1.62</v>
      </c>
      <c r="AI424">
        <v>2.44</v>
      </c>
      <c r="AJ424">
        <v>1.63</v>
      </c>
      <c r="AK424">
        <v>2.38</v>
      </c>
      <c r="AL424">
        <v>1.57</v>
      </c>
      <c r="AM424">
        <v>2.4500000000000002</v>
      </c>
      <c r="AN424">
        <v>1.66</v>
      </c>
      <c r="AO424">
        <v>2.33</v>
      </c>
      <c r="AP424">
        <v>1.59</v>
      </c>
      <c r="AQ424" t="str">
        <f t="shared" si="68"/>
        <v>Gulbis</v>
      </c>
      <c r="AR424" t="str">
        <f t="shared" si="69"/>
        <v>Dimitrov</v>
      </c>
      <c r="AS424" t="str">
        <f t="shared" si="70"/>
        <v>RotterdamGulbisDimitrov</v>
      </c>
      <c r="AT424" t="str">
        <f t="shared" si="71"/>
        <v>RotterdamDimitrovGulbis</v>
      </c>
      <c r="AU424">
        <f t="shared" si="72"/>
        <v>2</v>
      </c>
      <c r="AV424">
        <f t="shared" si="73"/>
        <v>3</v>
      </c>
      <c r="AW424">
        <f t="shared" si="74"/>
        <v>23</v>
      </c>
      <c r="AX424" t="b">
        <f t="shared" si="75"/>
        <v>1</v>
      </c>
      <c r="AY424" t="str">
        <f t="shared" si="76"/>
        <v>Gulbis</v>
      </c>
      <c r="AZ424" t="b">
        <f t="shared" si="77"/>
        <v>0</v>
      </c>
      <c r="BA424" t="str">
        <f t="shared" si="78"/>
        <v>Rotterdam2nd Round</v>
      </c>
    </row>
    <row r="425" spans="1:53" x14ac:dyDescent="0.25">
      <c r="A425">
        <v>12</v>
      </c>
      <c r="B425" s="8" t="s">
        <v>851</v>
      </c>
      <c r="C425" s="8" t="s">
        <v>852</v>
      </c>
      <c r="D425" s="1">
        <v>41683</v>
      </c>
      <c r="E425" t="s">
        <v>853</v>
      </c>
      <c r="F425" s="8" t="s">
        <v>482</v>
      </c>
      <c r="G425" s="8" t="s">
        <v>308</v>
      </c>
      <c r="H425" t="s">
        <v>344</v>
      </c>
      <c r="I425">
        <v>3</v>
      </c>
      <c r="J425" t="s">
        <v>778</v>
      </c>
      <c r="K425" t="s">
        <v>766</v>
      </c>
      <c r="L425">
        <v>20</v>
      </c>
      <c r="M425">
        <v>12</v>
      </c>
      <c r="N425">
        <v>1705</v>
      </c>
      <c r="O425">
        <v>2495</v>
      </c>
      <c r="P425">
        <v>6</v>
      </c>
      <c r="Q425">
        <v>4</v>
      </c>
      <c r="R425">
        <v>6</v>
      </c>
      <c r="S425">
        <v>4</v>
      </c>
      <c r="Z425">
        <v>2</v>
      </c>
      <c r="AA425">
        <v>0</v>
      </c>
      <c r="AB425" t="s">
        <v>312</v>
      </c>
      <c r="AC425">
        <v>1.57</v>
      </c>
      <c r="AD425">
        <v>2.25</v>
      </c>
      <c r="AE425">
        <v>1.58</v>
      </c>
      <c r="AF425">
        <v>2.35</v>
      </c>
      <c r="AG425">
        <v>1.62</v>
      </c>
      <c r="AH425">
        <v>2.2000000000000002</v>
      </c>
      <c r="AI425">
        <v>1.71</v>
      </c>
      <c r="AJ425">
        <v>2.27</v>
      </c>
      <c r="AK425">
        <v>1.53</v>
      </c>
      <c r="AL425">
        <v>2.5</v>
      </c>
      <c r="AM425">
        <v>1.76</v>
      </c>
      <c r="AN425">
        <v>2.5</v>
      </c>
      <c r="AO425">
        <v>1.59</v>
      </c>
      <c r="AP425">
        <v>2.3199999999999998</v>
      </c>
      <c r="AQ425" t="str">
        <f t="shared" si="68"/>
        <v>Janowicz</v>
      </c>
      <c r="AR425" t="str">
        <f t="shared" si="69"/>
        <v>Haas</v>
      </c>
      <c r="AS425" t="str">
        <f t="shared" si="70"/>
        <v>RotterdamJanowiczHaas</v>
      </c>
      <c r="AT425" t="str">
        <f t="shared" si="71"/>
        <v>RotterdamHaasJanowicz</v>
      </c>
      <c r="AU425">
        <f t="shared" si="72"/>
        <v>2</v>
      </c>
      <c r="AV425">
        <f t="shared" si="73"/>
        <v>4</v>
      </c>
      <c r="AW425">
        <f t="shared" si="74"/>
        <v>20</v>
      </c>
      <c r="AX425" t="b">
        <f t="shared" si="75"/>
        <v>0</v>
      </c>
      <c r="AY425" t="str">
        <f t="shared" si="76"/>
        <v>Janowicz</v>
      </c>
      <c r="AZ425" t="b">
        <f t="shared" si="77"/>
        <v>0</v>
      </c>
      <c r="BA425" t="str">
        <f t="shared" si="78"/>
        <v>Rotterdam2nd Round</v>
      </c>
    </row>
    <row r="426" spans="1:53" x14ac:dyDescent="0.25">
      <c r="A426">
        <v>12</v>
      </c>
      <c r="B426" s="8" t="s">
        <v>851</v>
      </c>
      <c r="C426" s="8" t="s">
        <v>852</v>
      </c>
      <c r="D426" s="1">
        <v>41683</v>
      </c>
      <c r="E426" t="s">
        <v>853</v>
      </c>
      <c r="F426" s="8" t="s">
        <v>482</v>
      </c>
      <c r="G426" s="8" t="s">
        <v>308</v>
      </c>
      <c r="H426" t="s">
        <v>344</v>
      </c>
      <c r="I426">
        <v>3</v>
      </c>
      <c r="J426" t="s">
        <v>729</v>
      </c>
      <c r="K426" t="s">
        <v>674</v>
      </c>
      <c r="L426">
        <v>7</v>
      </c>
      <c r="M426">
        <v>44</v>
      </c>
      <c r="N426">
        <v>4540</v>
      </c>
      <c r="O426">
        <v>968</v>
      </c>
      <c r="P426">
        <v>6</v>
      </c>
      <c r="Q426">
        <v>4</v>
      </c>
      <c r="R426">
        <v>6</v>
      </c>
      <c r="S426">
        <v>3</v>
      </c>
      <c r="Z426">
        <v>2</v>
      </c>
      <c r="AA426">
        <v>0</v>
      </c>
      <c r="AB426" t="s">
        <v>312</v>
      </c>
      <c r="AC426">
        <v>1.08</v>
      </c>
      <c r="AD426">
        <v>8</v>
      </c>
      <c r="AE426">
        <v>1.1000000000000001</v>
      </c>
      <c r="AF426">
        <v>6.5</v>
      </c>
      <c r="AG426">
        <v>1.1100000000000001</v>
      </c>
      <c r="AH426">
        <v>6</v>
      </c>
      <c r="AI426">
        <v>1.1000000000000001</v>
      </c>
      <c r="AJ426">
        <v>8.6</v>
      </c>
      <c r="AK426">
        <v>1.1000000000000001</v>
      </c>
      <c r="AL426">
        <v>7</v>
      </c>
      <c r="AM426">
        <v>1.1299999999999999</v>
      </c>
      <c r="AN426">
        <v>8.6</v>
      </c>
      <c r="AO426">
        <v>1.1000000000000001</v>
      </c>
      <c r="AP426">
        <v>6.73</v>
      </c>
      <c r="AQ426" t="str">
        <f t="shared" si="68"/>
        <v>Berdych</v>
      </c>
      <c r="AR426" t="str">
        <f t="shared" si="69"/>
        <v>Mahut</v>
      </c>
      <c r="AS426" t="str">
        <f t="shared" si="70"/>
        <v>RotterdamBerdychMahut</v>
      </c>
      <c r="AT426" t="str">
        <f t="shared" si="71"/>
        <v>RotterdamMahutBerdych</v>
      </c>
      <c r="AU426">
        <f t="shared" si="72"/>
        <v>2</v>
      </c>
      <c r="AV426">
        <f t="shared" si="73"/>
        <v>5</v>
      </c>
      <c r="AW426">
        <f t="shared" si="74"/>
        <v>19</v>
      </c>
      <c r="AX426" t="b">
        <f t="shared" si="75"/>
        <v>0</v>
      </c>
      <c r="AY426" t="str">
        <f t="shared" si="76"/>
        <v>Berdych</v>
      </c>
      <c r="AZ426" t="b">
        <f t="shared" si="77"/>
        <v>0</v>
      </c>
      <c r="BA426" t="str">
        <f t="shared" si="78"/>
        <v>Rotterdam2nd Round</v>
      </c>
    </row>
    <row r="427" spans="1:53" x14ac:dyDescent="0.25">
      <c r="A427">
        <v>12</v>
      </c>
      <c r="B427" s="8" t="s">
        <v>851</v>
      </c>
      <c r="C427" s="8" t="s">
        <v>852</v>
      </c>
      <c r="D427" s="1">
        <v>41683</v>
      </c>
      <c r="E427" t="s">
        <v>853</v>
      </c>
      <c r="F427" s="8" t="s">
        <v>482</v>
      </c>
      <c r="G427" s="8" t="s">
        <v>308</v>
      </c>
      <c r="H427" t="s">
        <v>344</v>
      </c>
      <c r="I427">
        <v>3</v>
      </c>
      <c r="J427" t="s">
        <v>777</v>
      </c>
      <c r="K427" t="s">
        <v>819</v>
      </c>
      <c r="L427">
        <v>4</v>
      </c>
      <c r="M427">
        <v>135</v>
      </c>
      <c r="N427">
        <v>5370</v>
      </c>
      <c r="O427">
        <v>412</v>
      </c>
      <c r="P427">
        <v>6</v>
      </c>
      <c r="Q427">
        <v>2</v>
      </c>
      <c r="R427">
        <v>7</v>
      </c>
      <c r="S427">
        <v>6</v>
      </c>
      <c r="Z427">
        <v>2</v>
      </c>
      <c r="AA427">
        <v>0</v>
      </c>
      <c r="AB427" t="s">
        <v>312</v>
      </c>
      <c r="AC427">
        <v>1.07</v>
      </c>
      <c r="AD427">
        <v>9</v>
      </c>
      <c r="AE427">
        <v>1.08</v>
      </c>
      <c r="AF427">
        <v>7.5</v>
      </c>
      <c r="AG427">
        <v>1.08</v>
      </c>
      <c r="AH427">
        <v>7</v>
      </c>
      <c r="AI427">
        <v>1.07</v>
      </c>
      <c r="AJ427">
        <v>10.51</v>
      </c>
      <c r="AK427">
        <v>1.07</v>
      </c>
      <c r="AL427">
        <v>8</v>
      </c>
      <c r="AM427">
        <v>1.1000000000000001</v>
      </c>
      <c r="AN427">
        <v>10.51</v>
      </c>
      <c r="AO427">
        <v>1.08</v>
      </c>
      <c r="AP427">
        <v>7.83</v>
      </c>
      <c r="AQ427" t="str">
        <f t="shared" si="68"/>
        <v>Del</v>
      </c>
      <c r="AR427" t="str">
        <f t="shared" si="69"/>
        <v>Mathieu</v>
      </c>
      <c r="AS427" t="str">
        <f t="shared" si="70"/>
        <v>RotterdamDelMathieu</v>
      </c>
      <c r="AT427" t="str">
        <f t="shared" si="71"/>
        <v>RotterdamMathieuDel</v>
      </c>
      <c r="AU427">
        <f t="shared" si="72"/>
        <v>2</v>
      </c>
      <c r="AV427">
        <f t="shared" si="73"/>
        <v>5</v>
      </c>
      <c r="AW427">
        <f t="shared" si="74"/>
        <v>21</v>
      </c>
      <c r="AX427" t="b">
        <f t="shared" si="75"/>
        <v>1</v>
      </c>
      <c r="AY427" t="str">
        <f t="shared" si="76"/>
        <v>Del</v>
      </c>
      <c r="AZ427" t="b">
        <f t="shared" si="77"/>
        <v>0</v>
      </c>
      <c r="BA427" t="str">
        <f t="shared" si="78"/>
        <v>Rotterdam2nd Round</v>
      </c>
    </row>
    <row r="428" spans="1:53" x14ac:dyDescent="0.25">
      <c r="A428">
        <v>12</v>
      </c>
      <c r="B428" s="8" t="s">
        <v>851</v>
      </c>
      <c r="C428" s="8" t="s">
        <v>852</v>
      </c>
      <c r="D428" s="1">
        <v>41683</v>
      </c>
      <c r="E428" t="s">
        <v>853</v>
      </c>
      <c r="F428" s="8" t="s">
        <v>482</v>
      </c>
      <c r="G428" s="8" t="s">
        <v>308</v>
      </c>
      <c r="H428" t="s">
        <v>344</v>
      </c>
      <c r="I428">
        <v>3</v>
      </c>
      <c r="J428" t="s">
        <v>752</v>
      </c>
      <c r="K428" t="s">
        <v>754</v>
      </c>
      <c r="L428">
        <v>27</v>
      </c>
      <c r="M428">
        <v>9</v>
      </c>
      <c r="N428">
        <v>1330</v>
      </c>
      <c r="O428">
        <v>2950</v>
      </c>
      <c r="P428">
        <v>7</v>
      </c>
      <c r="Q428">
        <v>5</v>
      </c>
      <c r="R428">
        <v>7</v>
      </c>
      <c r="S428">
        <v>5</v>
      </c>
      <c r="Z428">
        <v>2</v>
      </c>
      <c r="AA428">
        <v>0</v>
      </c>
      <c r="AB428" t="s">
        <v>312</v>
      </c>
      <c r="AC428">
        <v>2.1</v>
      </c>
      <c r="AD428">
        <v>1.66</v>
      </c>
      <c r="AE428">
        <v>2.0499999999999998</v>
      </c>
      <c r="AF428">
        <v>1.75</v>
      </c>
      <c r="AG428">
        <v>2</v>
      </c>
      <c r="AH428">
        <v>1.73</v>
      </c>
      <c r="AI428">
        <v>2.11</v>
      </c>
      <c r="AJ428">
        <v>1.81</v>
      </c>
      <c r="AK428">
        <v>2.1</v>
      </c>
      <c r="AL428">
        <v>1.73</v>
      </c>
      <c r="AM428">
        <v>2.15</v>
      </c>
      <c r="AN428">
        <v>1.83</v>
      </c>
      <c r="AO428">
        <v>2.04</v>
      </c>
      <c r="AP428">
        <v>1.74</v>
      </c>
      <c r="AQ428" t="str">
        <f t="shared" si="68"/>
        <v>Kohlschreiber</v>
      </c>
      <c r="AR428" t="str">
        <f t="shared" si="69"/>
        <v>Gasquet</v>
      </c>
      <c r="AS428" t="str">
        <f t="shared" si="70"/>
        <v>RotterdamKohlschreiberGasquet</v>
      </c>
      <c r="AT428" t="str">
        <f t="shared" si="71"/>
        <v>RotterdamGasquetKohlschreiber</v>
      </c>
      <c r="AU428">
        <f t="shared" si="72"/>
        <v>2</v>
      </c>
      <c r="AV428">
        <f t="shared" si="73"/>
        <v>4</v>
      </c>
      <c r="AW428">
        <f t="shared" si="74"/>
        <v>24</v>
      </c>
      <c r="AX428" t="b">
        <f t="shared" si="75"/>
        <v>0</v>
      </c>
      <c r="AY428" t="str">
        <f t="shared" si="76"/>
        <v>Kohlschreiber</v>
      </c>
      <c r="AZ428" t="b">
        <f t="shared" si="77"/>
        <v>0</v>
      </c>
      <c r="BA428" t="str">
        <f t="shared" si="78"/>
        <v>Rotterdam2nd Round</v>
      </c>
    </row>
    <row r="429" spans="1:53" x14ac:dyDescent="0.25">
      <c r="A429">
        <v>12</v>
      </c>
      <c r="B429" s="8" t="s">
        <v>851</v>
      </c>
      <c r="C429" s="8" t="s">
        <v>852</v>
      </c>
      <c r="D429" s="1">
        <v>41683</v>
      </c>
      <c r="E429" t="s">
        <v>853</v>
      </c>
      <c r="F429" s="8" t="s">
        <v>482</v>
      </c>
      <c r="G429" s="8" t="s">
        <v>308</v>
      </c>
      <c r="H429" t="s">
        <v>344</v>
      </c>
      <c r="I429">
        <v>3</v>
      </c>
      <c r="J429" t="s">
        <v>740</v>
      </c>
      <c r="K429" t="s">
        <v>739</v>
      </c>
      <c r="L429">
        <v>6</v>
      </c>
      <c r="M429">
        <v>113</v>
      </c>
      <c r="N429">
        <v>4795</v>
      </c>
      <c r="O429">
        <v>492</v>
      </c>
      <c r="P429">
        <v>6</v>
      </c>
      <c r="Q429">
        <v>4</v>
      </c>
      <c r="R429">
        <v>3</v>
      </c>
      <c r="S429">
        <v>6</v>
      </c>
      <c r="T429">
        <v>6</v>
      </c>
      <c r="U429">
        <v>3</v>
      </c>
      <c r="Z429">
        <v>2</v>
      </c>
      <c r="AA429">
        <v>1</v>
      </c>
      <c r="AB429" t="s">
        <v>312</v>
      </c>
      <c r="AC429">
        <v>1.05</v>
      </c>
      <c r="AD429">
        <v>11</v>
      </c>
      <c r="AE429">
        <v>1.05</v>
      </c>
      <c r="AF429">
        <v>9</v>
      </c>
      <c r="AG429">
        <v>1.05</v>
      </c>
      <c r="AH429">
        <v>8.5</v>
      </c>
      <c r="AI429">
        <v>1.04</v>
      </c>
      <c r="AJ429">
        <v>15</v>
      </c>
      <c r="AK429">
        <v>1.06</v>
      </c>
      <c r="AL429">
        <v>8.5</v>
      </c>
      <c r="AM429">
        <v>1.08</v>
      </c>
      <c r="AN429">
        <v>15</v>
      </c>
      <c r="AO429">
        <v>1.05</v>
      </c>
      <c r="AP429">
        <v>9.75</v>
      </c>
      <c r="AQ429" t="str">
        <f t="shared" si="68"/>
        <v>Murray</v>
      </c>
      <c r="AR429" t="str">
        <f t="shared" si="69"/>
        <v>Thiem</v>
      </c>
      <c r="AS429" t="str">
        <f t="shared" si="70"/>
        <v>RotterdamMurrayThiem</v>
      </c>
      <c r="AT429" t="str">
        <f t="shared" si="71"/>
        <v>RotterdamThiemMurray</v>
      </c>
      <c r="AU429">
        <f t="shared" si="72"/>
        <v>1</v>
      </c>
      <c r="AV429">
        <f t="shared" si="73"/>
        <v>2</v>
      </c>
      <c r="AW429">
        <f t="shared" si="74"/>
        <v>28</v>
      </c>
      <c r="AX429" t="b">
        <f t="shared" si="75"/>
        <v>0</v>
      </c>
      <c r="AY429" t="str">
        <f t="shared" si="76"/>
        <v>Murray</v>
      </c>
      <c r="AZ429" t="b">
        <f t="shared" si="77"/>
        <v>1</v>
      </c>
      <c r="BA429" t="str">
        <f t="shared" si="78"/>
        <v>Rotterdam2nd Round</v>
      </c>
    </row>
    <row r="430" spans="1:53" x14ac:dyDescent="0.25">
      <c r="A430">
        <v>12</v>
      </c>
      <c r="B430" s="8" t="s">
        <v>851</v>
      </c>
      <c r="C430" s="8" t="s">
        <v>852</v>
      </c>
      <c r="D430" s="1">
        <v>41683</v>
      </c>
      <c r="E430" t="s">
        <v>853</v>
      </c>
      <c r="F430" s="8" t="s">
        <v>482</v>
      </c>
      <c r="G430" s="8" t="s">
        <v>308</v>
      </c>
      <c r="H430" t="s">
        <v>344</v>
      </c>
      <c r="I430">
        <v>3</v>
      </c>
      <c r="J430" t="s">
        <v>675</v>
      </c>
      <c r="K430" t="s">
        <v>811</v>
      </c>
      <c r="L430">
        <v>64</v>
      </c>
      <c r="M430">
        <v>147</v>
      </c>
      <c r="N430">
        <v>740</v>
      </c>
      <c r="O430">
        <v>380</v>
      </c>
      <c r="P430">
        <v>6</v>
      </c>
      <c r="Q430">
        <v>1</v>
      </c>
      <c r="R430">
        <v>6</v>
      </c>
      <c r="S430">
        <v>2</v>
      </c>
      <c r="Z430">
        <v>2</v>
      </c>
      <c r="AA430">
        <v>0</v>
      </c>
      <c r="AB430" t="s">
        <v>312</v>
      </c>
      <c r="AC430">
        <v>1.28</v>
      </c>
      <c r="AD430">
        <v>3.5</v>
      </c>
      <c r="AE430">
        <v>1.35</v>
      </c>
      <c r="AF430">
        <v>3.1</v>
      </c>
      <c r="AG430">
        <v>1.36</v>
      </c>
      <c r="AH430">
        <v>3</v>
      </c>
      <c r="AI430">
        <v>1.37</v>
      </c>
      <c r="AJ430">
        <v>3.39</v>
      </c>
      <c r="AK430">
        <v>1.36</v>
      </c>
      <c r="AL430">
        <v>3</v>
      </c>
      <c r="AM430">
        <v>1.4</v>
      </c>
      <c r="AN430">
        <v>3.6</v>
      </c>
      <c r="AO430">
        <v>1.34</v>
      </c>
      <c r="AP430">
        <v>3.16</v>
      </c>
      <c r="AQ430" t="str">
        <f t="shared" si="68"/>
        <v>Sijsling</v>
      </c>
      <c r="AR430" t="str">
        <f t="shared" si="69"/>
        <v>Berrer</v>
      </c>
      <c r="AS430" t="str">
        <f t="shared" si="70"/>
        <v>RotterdamSijslingBerrer</v>
      </c>
      <c r="AT430" t="str">
        <f t="shared" si="71"/>
        <v>RotterdamBerrerSijsling</v>
      </c>
      <c r="AU430">
        <f t="shared" si="72"/>
        <v>2</v>
      </c>
      <c r="AV430">
        <f t="shared" si="73"/>
        <v>9</v>
      </c>
      <c r="AW430">
        <f t="shared" si="74"/>
        <v>15</v>
      </c>
      <c r="AX430" t="b">
        <f t="shared" si="75"/>
        <v>0</v>
      </c>
      <c r="AY430" t="str">
        <f t="shared" si="76"/>
        <v>Sijsling</v>
      </c>
      <c r="AZ430" t="b">
        <f t="shared" si="77"/>
        <v>0</v>
      </c>
      <c r="BA430" t="str">
        <f t="shared" si="78"/>
        <v>Rotterdam2nd Round</v>
      </c>
    </row>
    <row r="431" spans="1:53" x14ac:dyDescent="0.25">
      <c r="A431">
        <v>12</v>
      </c>
      <c r="B431" s="8" t="s">
        <v>851</v>
      </c>
      <c r="C431" s="8" t="s">
        <v>852</v>
      </c>
      <c r="D431" s="1">
        <v>41684</v>
      </c>
      <c r="E431" t="s">
        <v>853</v>
      </c>
      <c r="F431" s="8" t="s">
        <v>482</v>
      </c>
      <c r="G431" s="8" t="s">
        <v>308</v>
      </c>
      <c r="H431" t="s">
        <v>345</v>
      </c>
      <c r="I431">
        <v>3</v>
      </c>
      <c r="J431" t="s">
        <v>729</v>
      </c>
      <c r="K431" t="s">
        <v>778</v>
      </c>
      <c r="L431">
        <v>7</v>
      </c>
      <c r="M431">
        <v>20</v>
      </c>
      <c r="N431">
        <v>4540</v>
      </c>
      <c r="O431">
        <v>1705</v>
      </c>
      <c r="P431">
        <v>6</v>
      </c>
      <c r="Q431">
        <v>7</v>
      </c>
      <c r="R431">
        <v>6</v>
      </c>
      <c r="S431">
        <v>2</v>
      </c>
      <c r="T431">
        <v>6</v>
      </c>
      <c r="U431">
        <v>4</v>
      </c>
      <c r="Z431">
        <v>2</v>
      </c>
      <c r="AA431">
        <v>1</v>
      </c>
      <c r="AB431" t="s">
        <v>312</v>
      </c>
      <c r="AC431">
        <v>1.28</v>
      </c>
      <c r="AD431">
        <v>3.5</v>
      </c>
      <c r="AE431">
        <v>1.33</v>
      </c>
      <c r="AF431">
        <v>3.2</v>
      </c>
      <c r="AG431">
        <v>1.36</v>
      </c>
      <c r="AH431">
        <v>3.25</v>
      </c>
      <c r="AI431">
        <v>1.36</v>
      </c>
      <c r="AJ431">
        <v>3.49</v>
      </c>
      <c r="AK431">
        <v>1.33</v>
      </c>
      <c r="AL431">
        <v>3.25</v>
      </c>
      <c r="AM431">
        <v>1.38</v>
      </c>
      <c r="AN431">
        <v>3.65</v>
      </c>
      <c r="AO431">
        <v>1.33</v>
      </c>
      <c r="AP431">
        <v>3.25</v>
      </c>
      <c r="AQ431" t="str">
        <f t="shared" si="68"/>
        <v>Berdych</v>
      </c>
      <c r="AR431" t="str">
        <f t="shared" si="69"/>
        <v>Janowicz</v>
      </c>
      <c r="AS431" t="str">
        <f t="shared" si="70"/>
        <v>RotterdamBerdychJanowicz</v>
      </c>
      <c r="AT431" t="str">
        <f t="shared" si="71"/>
        <v>RotterdamJanowiczBerdych</v>
      </c>
      <c r="AU431">
        <f t="shared" si="72"/>
        <v>1</v>
      </c>
      <c r="AV431">
        <f t="shared" si="73"/>
        <v>5</v>
      </c>
      <c r="AW431">
        <f t="shared" si="74"/>
        <v>31</v>
      </c>
      <c r="AX431" t="b">
        <f t="shared" si="75"/>
        <v>1</v>
      </c>
      <c r="AY431" t="str">
        <f t="shared" si="76"/>
        <v>Janowicz</v>
      </c>
      <c r="AZ431" t="b">
        <f t="shared" si="77"/>
        <v>1</v>
      </c>
      <c r="BA431" t="str">
        <f t="shared" si="78"/>
        <v>RotterdamQuarterfinals</v>
      </c>
    </row>
    <row r="432" spans="1:53" x14ac:dyDescent="0.25">
      <c r="A432">
        <v>12</v>
      </c>
      <c r="B432" s="8" t="s">
        <v>851</v>
      </c>
      <c r="C432" s="8" t="s">
        <v>852</v>
      </c>
      <c r="D432" s="1">
        <v>41684</v>
      </c>
      <c r="E432" t="s">
        <v>853</v>
      </c>
      <c r="F432" s="8" t="s">
        <v>482</v>
      </c>
      <c r="G432" s="8" t="s">
        <v>308</v>
      </c>
      <c r="H432" t="s">
        <v>345</v>
      </c>
      <c r="I432">
        <v>3</v>
      </c>
      <c r="J432" t="s">
        <v>748</v>
      </c>
      <c r="K432" t="s">
        <v>777</v>
      </c>
      <c r="L432">
        <v>24</v>
      </c>
      <c r="M432">
        <v>4</v>
      </c>
      <c r="N432">
        <v>1443</v>
      </c>
      <c r="O432">
        <v>5370</v>
      </c>
      <c r="P432">
        <v>6</v>
      </c>
      <c r="Q432">
        <v>3</v>
      </c>
      <c r="R432">
        <v>6</v>
      </c>
      <c r="S432">
        <v>4</v>
      </c>
      <c r="Z432">
        <v>2</v>
      </c>
      <c r="AA432">
        <v>0</v>
      </c>
      <c r="AB432" t="s">
        <v>312</v>
      </c>
      <c r="AC432">
        <v>3.5</v>
      </c>
      <c r="AD432">
        <v>1.28</v>
      </c>
      <c r="AE432">
        <v>3.4</v>
      </c>
      <c r="AF432">
        <v>1.3</v>
      </c>
      <c r="AG432">
        <v>3.5</v>
      </c>
      <c r="AH432">
        <v>1.3</v>
      </c>
      <c r="AI432">
        <v>3.43</v>
      </c>
      <c r="AJ432">
        <v>1.37</v>
      </c>
      <c r="AK432">
        <v>3.5</v>
      </c>
      <c r="AL432">
        <v>1.29</v>
      </c>
      <c r="AM432">
        <v>3.8</v>
      </c>
      <c r="AN432">
        <v>1.37</v>
      </c>
      <c r="AO432">
        <v>3.37</v>
      </c>
      <c r="AP432">
        <v>1.31</v>
      </c>
      <c r="AQ432" t="str">
        <f t="shared" si="68"/>
        <v>Gulbis</v>
      </c>
      <c r="AR432" t="str">
        <f t="shared" si="69"/>
        <v>Del</v>
      </c>
      <c r="AS432" t="str">
        <f t="shared" si="70"/>
        <v>RotterdamGulbisDel</v>
      </c>
      <c r="AT432" t="str">
        <f t="shared" si="71"/>
        <v>RotterdamDelGulbis</v>
      </c>
      <c r="AU432">
        <f t="shared" si="72"/>
        <v>2</v>
      </c>
      <c r="AV432">
        <f t="shared" si="73"/>
        <v>5</v>
      </c>
      <c r="AW432">
        <f t="shared" si="74"/>
        <v>19</v>
      </c>
      <c r="AX432" t="b">
        <f t="shared" si="75"/>
        <v>0</v>
      </c>
      <c r="AY432" t="str">
        <f t="shared" si="76"/>
        <v>Gulbis</v>
      </c>
      <c r="AZ432" t="b">
        <f t="shared" si="77"/>
        <v>0</v>
      </c>
      <c r="BA432" t="str">
        <f t="shared" si="78"/>
        <v>RotterdamQuarterfinals</v>
      </c>
    </row>
    <row r="433" spans="1:53" x14ac:dyDescent="0.25">
      <c r="A433">
        <v>12</v>
      </c>
      <c r="B433" s="8" t="s">
        <v>851</v>
      </c>
      <c r="C433" s="8" t="s">
        <v>852</v>
      </c>
      <c r="D433" s="1">
        <v>41684</v>
      </c>
      <c r="E433" t="s">
        <v>853</v>
      </c>
      <c r="F433" s="8" t="s">
        <v>482</v>
      </c>
      <c r="G433" s="8" t="s">
        <v>308</v>
      </c>
      <c r="H433" t="s">
        <v>345</v>
      </c>
      <c r="I433">
        <v>3</v>
      </c>
      <c r="J433" t="s">
        <v>668</v>
      </c>
      <c r="K433" t="s">
        <v>740</v>
      </c>
      <c r="L433">
        <v>37</v>
      </c>
      <c r="M433">
        <v>6</v>
      </c>
      <c r="N433">
        <v>1085</v>
      </c>
      <c r="O433">
        <v>4795</v>
      </c>
      <c r="P433">
        <v>6</v>
      </c>
      <c r="Q433">
        <v>3</v>
      </c>
      <c r="R433">
        <v>6</v>
      </c>
      <c r="S433">
        <v>4</v>
      </c>
      <c r="Z433">
        <v>2</v>
      </c>
      <c r="AA433">
        <v>0</v>
      </c>
      <c r="AB433" t="s">
        <v>312</v>
      </c>
      <c r="AC433">
        <v>2.5</v>
      </c>
      <c r="AD433">
        <v>1.5</v>
      </c>
      <c r="AE433">
        <v>2.6</v>
      </c>
      <c r="AF433">
        <v>1.48</v>
      </c>
      <c r="AG433">
        <v>2.62</v>
      </c>
      <c r="AH433">
        <v>1.5</v>
      </c>
      <c r="AI433">
        <v>2.76</v>
      </c>
      <c r="AJ433">
        <v>1.52</v>
      </c>
      <c r="AK433">
        <v>2.5</v>
      </c>
      <c r="AL433">
        <v>1.53</v>
      </c>
      <c r="AM433">
        <v>2.8</v>
      </c>
      <c r="AN433">
        <v>1.55</v>
      </c>
      <c r="AO433">
        <v>2.6</v>
      </c>
      <c r="AP433">
        <v>1.49</v>
      </c>
      <c r="AQ433" t="str">
        <f t="shared" si="68"/>
        <v>Cilic</v>
      </c>
      <c r="AR433" t="str">
        <f t="shared" si="69"/>
        <v>Murray</v>
      </c>
      <c r="AS433" t="str">
        <f t="shared" si="70"/>
        <v>RotterdamCilicMurray</v>
      </c>
      <c r="AT433" t="str">
        <f t="shared" si="71"/>
        <v>RotterdamMurrayCilic</v>
      </c>
      <c r="AU433">
        <f t="shared" si="72"/>
        <v>2</v>
      </c>
      <c r="AV433">
        <f t="shared" si="73"/>
        <v>5</v>
      </c>
      <c r="AW433">
        <f t="shared" si="74"/>
        <v>19</v>
      </c>
      <c r="AX433" t="b">
        <f t="shared" si="75"/>
        <v>0</v>
      </c>
      <c r="AY433" t="str">
        <f t="shared" si="76"/>
        <v>Cilic</v>
      </c>
      <c r="AZ433" t="b">
        <f t="shared" si="77"/>
        <v>0</v>
      </c>
      <c r="BA433" t="str">
        <f t="shared" si="78"/>
        <v>RotterdamQuarterfinals</v>
      </c>
    </row>
    <row r="434" spans="1:53" x14ac:dyDescent="0.25">
      <c r="A434">
        <v>12</v>
      </c>
      <c r="B434" s="8" t="s">
        <v>851</v>
      </c>
      <c r="C434" s="8" t="s">
        <v>852</v>
      </c>
      <c r="D434" s="1">
        <v>41684</v>
      </c>
      <c r="E434" t="s">
        <v>853</v>
      </c>
      <c r="F434" s="8" t="s">
        <v>482</v>
      </c>
      <c r="G434" s="8" t="s">
        <v>308</v>
      </c>
      <c r="H434" t="s">
        <v>345</v>
      </c>
      <c r="I434">
        <v>3</v>
      </c>
      <c r="J434" t="s">
        <v>675</v>
      </c>
      <c r="K434" t="s">
        <v>752</v>
      </c>
      <c r="L434">
        <v>64</v>
      </c>
      <c r="M434">
        <v>27</v>
      </c>
      <c r="N434">
        <v>740</v>
      </c>
      <c r="O434">
        <v>1330</v>
      </c>
      <c r="P434">
        <v>6</v>
      </c>
      <c r="Q434">
        <v>2</v>
      </c>
      <c r="R434">
        <v>2</v>
      </c>
      <c r="S434">
        <v>6</v>
      </c>
      <c r="T434">
        <v>6</v>
      </c>
      <c r="U434">
        <v>1</v>
      </c>
      <c r="Z434">
        <v>2</v>
      </c>
      <c r="AA434">
        <v>1</v>
      </c>
      <c r="AB434" t="s">
        <v>312</v>
      </c>
      <c r="AC434">
        <v>2.2000000000000002</v>
      </c>
      <c r="AD434">
        <v>1.61</v>
      </c>
      <c r="AE434">
        <v>2.15</v>
      </c>
      <c r="AF434">
        <v>1.68</v>
      </c>
      <c r="AG434">
        <v>2.2000000000000002</v>
      </c>
      <c r="AH434">
        <v>1.67</v>
      </c>
      <c r="AI434">
        <v>2.35</v>
      </c>
      <c r="AJ434">
        <v>1.68</v>
      </c>
      <c r="AK434">
        <v>2.2000000000000002</v>
      </c>
      <c r="AL434">
        <v>1.67</v>
      </c>
      <c r="AM434">
        <v>2.35</v>
      </c>
      <c r="AN434">
        <v>1.71</v>
      </c>
      <c r="AO434">
        <v>2.17</v>
      </c>
      <c r="AP434">
        <v>1.67</v>
      </c>
      <c r="AQ434" t="str">
        <f t="shared" si="68"/>
        <v>Sijsling</v>
      </c>
      <c r="AR434" t="str">
        <f t="shared" si="69"/>
        <v>Kohlschreiber</v>
      </c>
      <c r="AS434" t="str">
        <f t="shared" si="70"/>
        <v>RotterdamSijslingKohlschreiber</v>
      </c>
      <c r="AT434" t="str">
        <f t="shared" si="71"/>
        <v>RotterdamKohlschreiberSijsling</v>
      </c>
      <c r="AU434">
        <f t="shared" si="72"/>
        <v>1</v>
      </c>
      <c r="AV434">
        <f t="shared" si="73"/>
        <v>5</v>
      </c>
      <c r="AW434">
        <f t="shared" si="74"/>
        <v>23</v>
      </c>
      <c r="AX434" t="b">
        <f t="shared" si="75"/>
        <v>0</v>
      </c>
      <c r="AY434" t="str">
        <f t="shared" si="76"/>
        <v>Sijsling</v>
      </c>
      <c r="AZ434" t="b">
        <f t="shared" si="77"/>
        <v>1</v>
      </c>
      <c r="BA434" t="str">
        <f t="shared" si="78"/>
        <v>RotterdamQuarterfinals</v>
      </c>
    </row>
    <row r="435" spans="1:53" x14ac:dyDescent="0.25">
      <c r="A435">
        <v>12</v>
      </c>
      <c r="B435" s="8" t="s">
        <v>851</v>
      </c>
      <c r="C435" s="8" t="s">
        <v>852</v>
      </c>
      <c r="D435" s="1">
        <v>41685</v>
      </c>
      <c r="E435" t="s">
        <v>853</v>
      </c>
      <c r="F435" s="8" t="s">
        <v>482</v>
      </c>
      <c r="G435" s="8" t="s">
        <v>308</v>
      </c>
      <c r="H435" t="s">
        <v>346</v>
      </c>
      <c r="I435">
        <v>3</v>
      </c>
      <c r="J435" t="s">
        <v>729</v>
      </c>
      <c r="K435" t="s">
        <v>748</v>
      </c>
      <c r="L435">
        <v>7</v>
      </c>
      <c r="M435">
        <v>24</v>
      </c>
      <c r="N435">
        <v>4540</v>
      </c>
      <c r="O435">
        <v>1443</v>
      </c>
      <c r="P435">
        <v>6</v>
      </c>
      <c r="Q435">
        <v>3</v>
      </c>
      <c r="R435">
        <v>6</v>
      </c>
      <c r="S435">
        <v>2</v>
      </c>
      <c r="Z435">
        <v>2</v>
      </c>
      <c r="AA435">
        <v>0</v>
      </c>
      <c r="AB435" t="s">
        <v>312</v>
      </c>
      <c r="AC435">
        <v>1.53</v>
      </c>
      <c r="AD435">
        <v>2.5</v>
      </c>
      <c r="AE435">
        <v>1.5</v>
      </c>
      <c r="AF435">
        <v>2.5</v>
      </c>
      <c r="AG435">
        <v>1.5</v>
      </c>
      <c r="AH435">
        <v>2.62</v>
      </c>
      <c r="AI435">
        <v>1.57</v>
      </c>
      <c r="AJ435">
        <v>2.6</v>
      </c>
      <c r="AK435">
        <v>1.5</v>
      </c>
      <c r="AL435">
        <v>2.63</v>
      </c>
      <c r="AM435">
        <v>1.59</v>
      </c>
      <c r="AN435">
        <v>2.7</v>
      </c>
      <c r="AO435">
        <v>1.51</v>
      </c>
      <c r="AP435">
        <v>2.5299999999999998</v>
      </c>
      <c r="AQ435" t="str">
        <f t="shared" si="68"/>
        <v>Berdych</v>
      </c>
      <c r="AR435" t="str">
        <f t="shared" si="69"/>
        <v>Gulbis</v>
      </c>
      <c r="AS435" t="str">
        <f t="shared" si="70"/>
        <v>RotterdamBerdychGulbis</v>
      </c>
      <c r="AT435" t="str">
        <f t="shared" si="71"/>
        <v>RotterdamGulbisBerdych</v>
      </c>
      <c r="AU435">
        <f t="shared" si="72"/>
        <v>2</v>
      </c>
      <c r="AV435">
        <f t="shared" si="73"/>
        <v>7</v>
      </c>
      <c r="AW435">
        <f t="shared" si="74"/>
        <v>17</v>
      </c>
      <c r="AX435" t="b">
        <f t="shared" si="75"/>
        <v>0</v>
      </c>
      <c r="AY435" t="str">
        <f t="shared" si="76"/>
        <v>Berdych</v>
      </c>
      <c r="AZ435" t="b">
        <f t="shared" si="77"/>
        <v>0</v>
      </c>
      <c r="BA435" t="str">
        <f t="shared" si="78"/>
        <v>RotterdamSemifinals</v>
      </c>
    </row>
    <row r="436" spans="1:53" x14ac:dyDescent="0.25">
      <c r="A436">
        <v>12</v>
      </c>
      <c r="B436" s="8" t="s">
        <v>851</v>
      </c>
      <c r="C436" s="8" t="s">
        <v>852</v>
      </c>
      <c r="D436" s="1">
        <v>41685</v>
      </c>
      <c r="E436" t="s">
        <v>853</v>
      </c>
      <c r="F436" s="8" t="s">
        <v>482</v>
      </c>
      <c r="G436" s="8" t="s">
        <v>308</v>
      </c>
      <c r="H436" t="s">
        <v>346</v>
      </c>
      <c r="I436">
        <v>3</v>
      </c>
      <c r="J436" t="s">
        <v>668</v>
      </c>
      <c r="K436" t="s">
        <v>675</v>
      </c>
      <c r="L436">
        <v>37</v>
      </c>
      <c r="M436">
        <v>64</v>
      </c>
      <c r="N436">
        <v>1085</v>
      </c>
      <c r="O436">
        <v>740</v>
      </c>
      <c r="P436">
        <v>5</v>
      </c>
      <c r="Q436">
        <v>7</v>
      </c>
      <c r="R436">
        <v>6</v>
      </c>
      <c r="S436">
        <v>3</v>
      </c>
      <c r="T436">
        <v>6</v>
      </c>
      <c r="U436">
        <v>2</v>
      </c>
      <c r="Z436">
        <v>2</v>
      </c>
      <c r="AA436">
        <v>1</v>
      </c>
      <c r="AB436" t="s">
        <v>312</v>
      </c>
      <c r="AC436">
        <v>1.33</v>
      </c>
      <c r="AD436">
        <v>3.4</v>
      </c>
      <c r="AE436">
        <v>1.33</v>
      </c>
      <c r="AF436">
        <v>3.2</v>
      </c>
      <c r="AG436">
        <v>1.3</v>
      </c>
      <c r="AH436">
        <v>3.5</v>
      </c>
      <c r="AI436">
        <v>1.35</v>
      </c>
      <c r="AJ436">
        <v>3.55</v>
      </c>
      <c r="AK436">
        <v>1.33</v>
      </c>
      <c r="AL436">
        <v>3.25</v>
      </c>
      <c r="AM436">
        <v>1.36</v>
      </c>
      <c r="AN436">
        <v>3.75</v>
      </c>
      <c r="AO436">
        <v>1.32</v>
      </c>
      <c r="AP436">
        <v>3.33</v>
      </c>
      <c r="AQ436" t="str">
        <f t="shared" ref="AQ436:AQ499" si="79">LEFT(J436,FIND(" ",J436)-1)</f>
        <v>Cilic</v>
      </c>
      <c r="AR436" t="str">
        <f t="shared" ref="AR436:AR499" si="80">LEFT(K436,FIND(" ",K436)-1)</f>
        <v>Sijsling</v>
      </c>
      <c r="AS436" t="str">
        <f t="shared" si="70"/>
        <v>RotterdamCilicSijsling</v>
      </c>
      <c r="AT436" t="str">
        <f t="shared" si="71"/>
        <v>RotterdamSijslingCilic</v>
      </c>
      <c r="AU436">
        <f t="shared" si="72"/>
        <v>1</v>
      </c>
      <c r="AV436">
        <f t="shared" si="73"/>
        <v>5</v>
      </c>
      <c r="AW436">
        <f t="shared" si="74"/>
        <v>29</v>
      </c>
      <c r="AX436" t="b">
        <f t="shared" si="75"/>
        <v>0</v>
      </c>
      <c r="AY436" t="str">
        <f t="shared" si="76"/>
        <v>Sijsling</v>
      </c>
      <c r="AZ436" t="b">
        <f t="shared" si="77"/>
        <v>1</v>
      </c>
      <c r="BA436" t="str">
        <f t="shared" si="78"/>
        <v>RotterdamSemifinals</v>
      </c>
    </row>
    <row r="437" spans="1:53" x14ac:dyDescent="0.25">
      <c r="A437">
        <v>12</v>
      </c>
      <c r="B437" s="8" t="s">
        <v>851</v>
      </c>
      <c r="C437" s="8" t="s">
        <v>852</v>
      </c>
      <c r="D437" s="1">
        <v>41686</v>
      </c>
      <c r="E437" t="s">
        <v>853</v>
      </c>
      <c r="F437" s="8" t="s">
        <v>482</v>
      </c>
      <c r="G437" s="8" t="s">
        <v>308</v>
      </c>
      <c r="H437" t="s">
        <v>348</v>
      </c>
      <c r="I437">
        <v>3</v>
      </c>
      <c r="J437" t="s">
        <v>729</v>
      </c>
      <c r="K437" t="s">
        <v>668</v>
      </c>
      <c r="L437">
        <v>7</v>
      </c>
      <c r="M437">
        <v>37</v>
      </c>
      <c r="N437">
        <v>4540</v>
      </c>
      <c r="O437">
        <v>1085</v>
      </c>
      <c r="P437">
        <v>6</v>
      </c>
      <c r="Q437">
        <v>4</v>
      </c>
      <c r="R437">
        <v>6</v>
      </c>
      <c r="S437">
        <v>2</v>
      </c>
      <c r="Z437">
        <v>2</v>
      </c>
      <c r="AA437">
        <v>0</v>
      </c>
      <c r="AB437" t="s">
        <v>312</v>
      </c>
      <c r="AC437">
        <v>1.44</v>
      </c>
      <c r="AD437">
        <v>2.75</v>
      </c>
      <c r="AE437">
        <v>1.45</v>
      </c>
      <c r="AF437">
        <v>2.7</v>
      </c>
      <c r="AG437">
        <v>1.44</v>
      </c>
      <c r="AH437">
        <v>2.75</v>
      </c>
      <c r="AI437">
        <v>1.47</v>
      </c>
      <c r="AJ437">
        <v>2.97</v>
      </c>
      <c r="AK437">
        <v>1.53</v>
      </c>
      <c r="AL437">
        <v>2.5</v>
      </c>
      <c r="AM437">
        <v>1.53</v>
      </c>
      <c r="AN437">
        <v>2.97</v>
      </c>
      <c r="AO437">
        <v>1.46</v>
      </c>
      <c r="AP437">
        <v>2.69</v>
      </c>
      <c r="AQ437" t="str">
        <f t="shared" si="79"/>
        <v>Berdych</v>
      </c>
      <c r="AR437" t="str">
        <f t="shared" si="80"/>
        <v>Cilic</v>
      </c>
      <c r="AS437" t="str">
        <f t="shared" si="70"/>
        <v>RotterdamBerdychCilic</v>
      </c>
      <c r="AT437" t="str">
        <f t="shared" si="71"/>
        <v>RotterdamCilicBerdych</v>
      </c>
      <c r="AU437">
        <f t="shared" si="72"/>
        <v>2</v>
      </c>
      <c r="AV437">
        <f t="shared" si="73"/>
        <v>6</v>
      </c>
      <c r="AW437">
        <f t="shared" si="74"/>
        <v>18</v>
      </c>
      <c r="AX437" t="b">
        <f t="shared" si="75"/>
        <v>0</v>
      </c>
      <c r="AY437" t="str">
        <f t="shared" si="76"/>
        <v>Berdych</v>
      </c>
      <c r="AZ437" t="b">
        <f t="shared" si="77"/>
        <v>0</v>
      </c>
      <c r="BA437" t="str">
        <f t="shared" si="78"/>
        <v>RotterdamThe Final</v>
      </c>
    </row>
    <row r="438" spans="1:53" x14ac:dyDescent="0.25">
      <c r="A438">
        <v>13</v>
      </c>
      <c r="B438" s="8" t="s">
        <v>855</v>
      </c>
      <c r="C438" s="8" t="s">
        <v>856</v>
      </c>
      <c r="D438" s="1">
        <v>41687</v>
      </c>
      <c r="E438" t="s">
        <v>663</v>
      </c>
      <c r="F438" s="8" t="s">
        <v>307</v>
      </c>
      <c r="G438" s="8" t="s">
        <v>308</v>
      </c>
      <c r="H438" t="s">
        <v>309</v>
      </c>
      <c r="I438">
        <v>3</v>
      </c>
      <c r="J438" t="s">
        <v>681</v>
      </c>
      <c r="K438" t="s">
        <v>758</v>
      </c>
      <c r="L438">
        <v>70</v>
      </c>
      <c r="M438">
        <v>82</v>
      </c>
      <c r="N438">
        <v>714</v>
      </c>
      <c r="O438">
        <v>652</v>
      </c>
      <c r="P438">
        <v>6</v>
      </c>
      <c r="Q438">
        <v>4</v>
      </c>
      <c r="R438">
        <v>6</v>
      </c>
      <c r="S438">
        <v>2</v>
      </c>
      <c r="Z438">
        <v>2</v>
      </c>
      <c r="AA438">
        <v>0</v>
      </c>
      <c r="AB438" t="s">
        <v>312</v>
      </c>
      <c r="AC438">
        <v>2.62</v>
      </c>
      <c r="AD438">
        <v>1.44</v>
      </c>
      <c r="AE438">
        <v>2.6</v>
      </c>
      <c r="AF438">
        <v>1.48</v>
      </c>
      <c r="AG438">
        <v>2.38</v>
      </c>
      <c r="AH438">
        <v>1.53</v>
      </c>
      <c r="AI438">
        <v>2.5499999999999998</v>
      </c>
      <c r="AJ438">
        <v>1.57</v>
      </c>
      <c r="AK438">
        <v>2.38</v>
      </c>
      <c r="AL438">
        <v>1.57</v>
      </c>
      <c r="AM438">
        <v>2.75</v>
      </c>
      <c r="AN438">
        <v>1.57</v>
      </c>
      <c r="AO438">
        <v>2.54</v>
      </c>
      <c r="AP438">
        <v>1.5</v>
      </c>
      <c r="AQ438" t="str">
        <f t="shared" si="79"/>
        <v>Mannarino</v>
      </c>
      <c r="AR438" t="str">
        <f t="shared" si="80"/>
        <v>Sock</v>
      </c>
      <c r="AS438" t="str">
        <f t="shared" si="70"/>
        <v>Delray BeachMannarinoSock</v>
      </c>
      <c r="AT438" t="str">
        <f t="shared" si="71"/>
        <v>Delray BeachSockMannarino</v>
      </c>
      <c r="AU438">
        <f t="shared" si="72"/>
        <v>2</v>
      </c>
      <c r="AV438">
        <f t="shared" si="73"/>
        <v>6</v>
      </c>
      <c r="AW438">
        <f t="shared" si="74"/>
        <v>18</v>
      </c>
      <c r="AX438" t="b">
        <f t="shared" si="75"/>
        <v>0</v>
      </c>
      <c r="AY438" t="str">
        <f t="shared" si="76"/>
        <v>Mannarino</v>
      </c>
      <c r="AZ438" t="b">
        <f t="shared" si="77"/>
        <v>0</v>
      </c>
      <c r="BA438" t="str">
        <f t="shared" si="78"/>
        <v>Delray Beach1st Round</v>
      </c>
    </row>
    <row r="439" spans="1:53" x14ac:dyDescent="0.25">
      <c r="A439">
        <v>13</v>
      </c>
      <c r="B439" s="8" t="s">
        <v>855</v>
      </c>
      <c r="C439" s="8" t="s">
        <v>856</v>
      </c>
      <c r="D439" s="1">
        <v>41688</v>
      </c>
      <c r="E439" t="s">
        <v>663</v>
      </c>
      <c r="F439" s="8" t="s">
        <v>307</v>
      </c>
      <c r="G439" s="8" t="s">
        <v>308</v>
      </c>
      <c r="H439" t="s">
        <v>309</v>
      </c>
      <c r="I439">
        <v>3</v>
      </c>
      <c r="J439" t="s">
        <v>678</v>
      </c>
      <c r="K439" t="s">
        <v>670</v>
      </c>
      <c r="L439">
        <v>27</v>
      </c>
      <c r="M439">
        <v>57</v>
      </c>
      <c r="N439">
        <v>1355</v>
      </c>
      <c r="O439">
        <v>800</v>
      </c>
      <c r="P439">
        <v>4</v>
      </c>
      <c r="Q439">
        <v>6</v>
      </c>
      <c r="R439">
        <v>6</v>
      </c>
      <c r="S439">
        <v>2</v>
      </c>
      <c r="T439">
        <v>6</v>
      </c>
      <c r="U439">
        <v>3</v>
      </c>
      <c r="Z439">
        <v>2</v>
      </c>
      <c r="AA439">
        <v>1</v>
      </c>
      <c r="AB439" t="s">
        <v>312</v>
      </c>
      <c r="AC439">
        <v>2.1</v>
      </c>
      <c r="AD439">
        <v>1.66</v>
      </c>
      <c r="AE439">
        <v>2.1</v>
      </c>
      <c r="AF439">
        <v>1.7</v>
      </c>
      <c r="AG439">
        <v>2</v>
      </c>
      <c r="AH439">
        <v>1.73</v>
      </c>
      <c r="AI439">
        <v>2.23</v>
      </c>
      <c r="AJ439">
        <v>1.72</v>
      </c>
      <c r="AK439">
        <v>2.1</v>
      </c>
      <c r="AL439">
        <v>1.73</v>
      </c>
      <c r="AM439">
        <v>2.2599999999999998</v>
      </c>
      <c r="AN439">
        <v>1.8</v>
      </c>
      <c r="AO439">
        <v>2.1</v>
      </c>
      <c r="AP439">
        <v>1.7</v>
      </c>
      <c r="AQ439" t="str">
        <f t="shared" si="79"/>
        <v>Lopez</v>
      </c>
      <c r="AR439" t="str">
        <f t="shared" si="80"/>
        <v>Querrey</v>
      </c>
      <c r="AS439" t="str">
        <f t="shared" si="70"/>
        <v>Delray BeachLopezQuerrey</v>
      </c>
      <c r="AT439" t="str">
        <f t="shared" si="71"/>
        <v>Delray BeachQuerreyLopez</v>
      </c>
      <c r="AU439">
        <f t="shared" si="72"/>
        <v>1</v>
      </c>
      <c r="AV439">
        <f t="shared" si="73"/>
        <v>5</v>
      </c>
      <c r="AW439">
        <f t="shared" si="74"/>
        <v>27</v>
      </c>
      <c r="AX439" t="b">
        <f t="shared" si="75"/>
        <v>0</v>
      </c>
      <c r="AY439" t="str">
        <f t="shared" si="76"/>
        <v>Querrey</v>
      </c>
      <c r="AZ439" t="b">
        <f t="shared" si="77"/>
        <v>1</v>
      </c>
      <c r="BA439" t="str">
        <f t="shared" si="78"/>
        <v>Delray Beach1st Round</v>
      </c>
    </row>
    <row r="440" spans="1:53" x14ac:dyDescent="0.25">
      <c r="A440">
        <v>13</v>
      </c>
      <c r="B440" s="8" t="s">
        <v>855</v>
      </c>
      <c r="C440" s="8" t="s">
        <v>856</v>
      </c>
      <c r="D440" s="1">
        <v>41688</v>
      </c>
      <c r="E440" t="s">
        <v>663</v>
      </c>
      <c r="F440" s="8" t="s">
        <v>307</v>
      </c>
      <c r="G440" s="8" t="s">
        <v>308</v>
      </c>
      <c r="H440" t="s">
        <v>309</v>
      </c>
      <c r="I440">
        <v>3</v>
      </c>
      <c r="J440" t="s">
        <v>768</v>
      </c>
      <c r="K440" t="s">
        <v>695</v>
      </c>
      <c r="L440">
        <v>21</v>
      </c>
      <c r="M440">
        <v>105</v>
      </c>
      <c r="N440">
        <v>1580</v>
      </c>
      <c r="O440">
        <v>537</v>
      </c>
      <c r="P440">
        <v>4</v>
      </c>
      <c r="Q440">
        <v>6</v>
      </c>
      <c r="R440">
        <v>6</v>
      </c>
      <c r="S440">
        <v>1</v>
      </c>
      <c r="T440">
        <v>6</v>
      </c>
      <c r="U440">
        <v>3</v>
      </c>
      <c r="Z440">
        <v>2</v>
      </c>
      <c r="AA440">
        <v>1</v>
      </c>
      <c r="AB440" t="s">
        <v>312</v>
      </c>
      <c r="AC440">
        <v>1.28</v>
      </c>
      <c r="AD440">
        <v>3.5</v>
      </c>
      <c r="AE440">
        <v>1.33</v>
      </c>
      <c r="AF440">
        <v>3.2</v>
      </c>
      <c r="AG440">
        <v>1.3</v>
      </c>
      <c r="AH440">
        <v>3.4</v>
      </c>
      <c r="AI440">
        <v>1.36</v>
      </c>
      <c r="AJ440">
        <v>3.4</v>
      </c>
      <c r="AK440">
        <v>1.33</v>
      </c>
      <c r="AL440">
        <v>3.25</v>
      </c>
      <c r="AM440">
        <v>1.36</v>
      </c>
      <c r="AN440">
        <v>3.8</v>
      </c>
      <c r="AO440">
        <v>1.31</v>
      </c>
      <c r="AP440">
        <v>3.37</v>
      </c>
      <c r="AQ440" t="str">
        <f t="shared" si="79"/>
        <v>Anderson</v>
      </c>
      <c r="AR440" t="str">
        <f t="shared" si="80"/>
        <v>Smyczek</v>
      </c>
      <c r="AS440" t="str">
        <f t="shared" si="70"/>
        <v>Delray BeachAndersonSmyczek</v>
      </c>
      <c r="AT440" t="str">
        <f t="shared" si="71"/>
        <v>Delray BeachSmyczekAnderson</v>
      </c>
      <c r="AU440">
        <f t="shared" si="72"/>
        <v>1</v>
      </c>
      <c r="AV440">
        <f t="shared" si="73"/>
        <v>6</v>
      </c>
      <c r="AW440">
        <f t="shared" si="74"/>
        <v>26</v>
      </c>
      <c r="AX440" t="b">
        <f t="shared" si="75"/>
        <v>0</v>
      </c>
      <c r="AY440" t="str">
        <f t="shared" si="76"/>
        <v>Smyczek</v>
      </c>
      <c r="AZ440" t="b">
        <f t="shared" si="77"/>
        <v>1</v>
      </c>
      <c r="BA440" t="str">
        <f t="shared" si="78"/>
        <v>Delray Beach1st Round</v>
      </c>
    </row>
    <row r="441" spans="1:53" x14ac:dyDescent="0.25">
      <c r="A441">
        <v>13</v>
      </c>
      <c r="B441" s="8" t="s">
        <v>855</v>
      </c>
      <c r="C441" s="8" t="s">
        <v>856</v>
      </c>
      <c r="D441" s="1">
        <v>41688</v>
      </c>
      <c r="E441" t="s">
        <v>663</v>
      </c>
      <c r="F441" s="8" t="s">
        <v>307</v>
      </c>
      <c r="G441" s="8" t="s">
        <v>308</v>
      </c>
      <c r="H441" t="s">
        <v>309</v>
      </c>
      <c r="I441">
        <v>3</v>
      </c>
      <c r="J441" t="s">
        <v>765</v>
      </c>
      <c r="K441" t="s">
        <v>696</v>
      </c>
      <c r="L441">
        <v>155</v>
      </c>
      <c r="M441">
        <v>77</v>
      </c>
      <c r="N441">
        <v>345</v>
      </c>
      <c r="O441">
        <v>669</v>
      </c>
      <c r="P441">
        <v>3</v>
      </c>
      <c r="Q441">
        <v>6</v>
      </c>
      <c r="R441">
        <v>6</v>
      </c>
      <c r="S441">
        <v>2</v>
      </c>
      <c r="T441">
        <v>6</v>
      </c>
      <c r="U441">
        <v>1</v>
      </c>
      <c r="Z441">
        <v>2</v>
      </c>
      <c r="AA441">
        <v>1</v>
      </c>
      <c r="AB441" t="s">
        <v>312</v>
      </c>
      <c r="AC441">
        <v>1.66</v>
      </c>
      <c r="AD441">
        <v>2.1</v>
      </c>
      <c r="AE441">
        <v>1.7</v>
      </c>
      <c r="AF441">
        <v>2.1</v>
      </c>
      <c r="AG441">
        <v>1.67</v>
      </c>
      <c r="AH441">
        <v>2.1</v>
      </c>
      <c r="AI441">
        <v>1.66</v>
      </c>
      <c r="AJ441">
        <v>2.34</v>
      </c>
      <c r="AK441">
        <v>1.8</v>
      </c>
      <c r="AL441">
        <v>2</v>
      </c>
      <c r="AM441">
        <v>1.8</v>
      </c>
      <c r="AN441">
        <v>2.34</v>
      </c>
      <c r="AO441">
        <v>1.68</v>
      </c>
      <c r="AP441">
        <v>2.13</v>
      </c>
      <c r="AQ441" t="str">
        <f t="shared" si="79"/>
        <v>Baghdatis</v>
      </c>
      <c r="AR441" t="str">
        <f t="shared" si="80"/>
        <v>Vesely</v>
      </c>
      <c r="AS441" t="str">
        <f t="shared" si="70"/>
        <v>Delray BeachBaghdatisVesely</v>
      </c>
      <c r="AT441" t="str">
        <f t="shared" si="71"/>
        <v>Delray BeachVeselyBaghdatis</v>
      </c>
      <c r="AU441">
        <f t="shared" si="72"/>
        <v>1</v>
      </c>
      <c r="AV441">
        <f t="shared" si="73"/>
        <v>6</v>
      </c>
      <c r="AW441">
        <f t="shared" si="74"/>
        <v>24</v>
      </c>
      <c r="AX441" t="b">
        <f t="shared" si="75"/>
        <v>0</v>
      </c>
      <c r="AY441" t="str">
        <f t="shared" si="76"/>
        <v>Vesely</v>
      </c>
      <c r="AZ441" t="b">
        <f t="shared" si="77"/>
        <v>1</v>
      </c>
      <c r="BA441" t="str">
        <f t="shared" si="78"/>
        <v>Delray Beach1st Round</v>
      </c>
    </row>
    <row r="442" spans="1:53" x14ac:dyDescent="0.25">
      <c r="A442">
        <v>13</v>
      </c>
      <c r="B442" s="8" t="s">
        <v>855</v>
      </c>
      <c r="C442" s="8" t="s">
        <v>856</v>
      </c>
      <c r="D442" s="1">
        <v>41688</v>
      </c>
      <c r="E442" t="s">
        <v>663</v>
      </c>
      <c r="F442" s="8" t="s">
        <v>307</v>
      </c>
      <c r="G442" s="8" t="s">
        <v>308</v>
      </c>
      <c r="H442" t="s">
        <v>309</v>
      </c>
      <c r="I442">
        <v>3</v>
      </c>
      <c r="J442" t="s">
        <v>698</v>
      </c>
      <c r="K442" t="s">
        <v>791</v>
      </c>
      <c r="L442">
        <v>75</v>
      </c>
      <c r="M442">
        <v>88</v>
      </c>
      <c r="N442">
        <v>683</v>
      </c>
      <c r="O442">
        <v>618</v>
      </c>
      <c r="P442">
        <v>6</v>
      </c>
      <c r="Q442">
        <v>0</v>
      </c>
      <c r="R442">
        <v>6</v>
      </c>
      <c r="S442">
        <v>2</v>
      </c>
      <c r="Z442">
        <v>2</v>
      </c>
      <c r="AA442">
        <v>0</v>
      </c>
      <c r="AB442" t="s">
        <v>312</v>
      </c>
      <c r="AC442">
        <v>1.72</v>
      </c>
      <c r="AD442">
        <v>2</v>
      </c>
      <c r="AE442">
        <v>1.75</v>
      </c>
      <c r="AF442">
        <v>2.0499999999999998</v>
      </c>
      <c r="AG442">
        <v>1.73</v>
      </c>
      <c r="AH442">
        <v>2</v>
      </c>
      <c r="AI442">
        <v>1.74</v>
      </c>
      <c r="AJ442">
        <v>2.2000000000000002</v>
      </c>
      <c r="AK442">
        <v>1.8</v>
      </c>
      <c r="AL442">
        <v>2</v>
      </c>
      <c r="AM442">
        <v>1.8</v>
      </c>
      <c r="AN442">
        <v>2.2000000000000002</v>
      </c>
      <c r="AO442">
        <v>1.74</v>
      </c>
      <c r="AP442">
        <v>2.0499999999999998</v>
      </c>
      <c r="AQ442" t="str">
        <f t="shared" si="79"/>
        <v>Sela</v>
      </c>
      <c r="AR442" t="str">
        <f t="shared" si="80"/>
        <v>Bogomolov</v>
      </c>
      <c r="AS442" t="str">
        <f t="shared" si="70"/>
        <v>Delray BeachSelaBogomolov</v>
      </c>
      <c r="AT442" t="str">
        <f t="shared" si="71"/>
        <v>Delray BeachBogomolovSela</v>
      </c>
      <c r="AU442">
        <f t="shared" si="72"/>
        <v>2</v>
      </c>
      <c r="AV442">
        <f t="shared" si="73"/>
        <v>10</v>
      </c>
      <c r="AW442">
        <f t="shared" si="74"/>
        <v>14</v>
      </c>
      <c r="AX442" t="b">
        <f t="shared" si="75"/>
        <v>0</v>
      </c>
      <c r="AY442" t="str">
        <f t="shared" si="76"/>
        <v>Sela</v>
      </c>
      <c r="AZ442" t="b">
        <f t="shared" si="77"/>
        <v>0</v>
      </c>
      <c r="BA442" t="str">
        <f t="shared" si="78"/>
        <v>Delray Beach1st Round</v>
      </c>
    </row>
    <row r="443" spans="1:53" x14ac:dyDescent="0.25">
      <c r="A443">
        <v>13</v>
      </c>
      <c r="B443" s="8" t="s">
        <v>855</v>
      </c>
      <c r="C443" s="8" t="s">
        <v>856</v>
      </c>
      <c r="D443" s="1">
        <v>41688</v>
      </c>
      <c r="E443" t="s">
        <v>663</v>
      </c>
      <c r="F443" s="8" t="s">
        <v>307</v>
      </c>
      <c r="G443" s="8" t="s">
        <v>308</v>
      </c>
      <c r="H443" t="s">
        <v>309</v>
      </c>
      <c r="I443">
        <v>3</v>
      </c>
      <c r="J443" t="s">
        <v>806</v>
      </c>
      <c r="K443" t="s">
        <v>676</v>
      </c>
      <c r="L443">
        <v>65</v>
      </c>
      <c r="M443">
        <v>62</v>
      </c>
      <c r="N443">
        <v>731</v>
      </c>
      <c r="O443">
        <v>741</v>
      </c>
      <c r="P443">
        <v>2</v>
      </c>
      <c r="Q443">
        <v>6</v>
      </c>
      <c r="R443">
        <v>6</v>
      </c>
      <c r="S443">
        <v>3</v>
      </c>
      <c r="T443">
        <v>6</v>
      </c>
      <c r="U443">
        <v>2</v>
      </c>
      <c r="Z443">
        <v>2</v>
      </c>
      <c r="AA443">
        <v>1</v>
      </c>
      <c r="AB443" t="s">
        <v>312</v>
      </c>
      <c r="AE443">
        <v>2.1</v>
      </c>
      <c r="AF443">
        <v>1.7</v>
      </c>
      <c r="AG443">
        <v>2.1</v>
      </c>
      <c r="AH443">
        <v>1.67</v>
      </c>
      <c r="AI443">
        <v>2.29</v>
      </c>
      <c r="AJ443">
        <v>1.68</v>
      </c>
      <c r="AK443">
        <v>2.1</v>
      </c>
      <c r="AL443">
        <v>1.73</v>
      </c>
      <c r="AM443">
        <v>2.29</v>
      </c>
      <c r="AN443">
        <v>1.75</v>
      </c>
      <c r="AO443">
        <v>2.15</v>
      </c>
      <c r="AP443">
        <v>1.67</v>
      </c>
      <c r="AQ443" t="str">
        <f t="shared" si="79"/>
        <v>Gabashvili</v>
      </c>
      <c r="AR443" t="str">
        <f t="shared" si="80"/>
        <v>Ebden</v>
      </c>
      <c r="AS443" t="str">
        <f t="shared" si="70"/>
        <v>Delray BeachGabashviliEbden</v>
      </c>
      <c r="AT443" t="str">
        <f t="shared" si="71"/>
        <v>Delray BeachEbdenGabashvili</v>
      </c>
      <c r="AU443">
        <f t="shared" si="72"/>
        <v>1</v>
      </c>
      <c r="AV443">
        <f t="shared" si="73"/>
        <v>3</v>
      </c>
      <c r="AW443">
        <f t="shared" si="74"/>
        <v>25</v>
      </c>
      <c r="AX443" t="b">
        <f t="shared" si="75"/>
        <v>0</v>
      </c>
      <c r="AY443" t="str">
        <f t="shared" si="76"/>
        <v>Ebden</v>
      </c>
      <c r="AZ443" t="b">
        <f t="shared" si="77"/>
        <v>1</v>
      </c>
      <c r="BA443" t="str">
        <f t="shared" si="78"/>
        <v>Delray Beach1st Round</v>
      </c>
    </row>
    <row r="444" spans="1:53" x14ac:dyDescent="0.25">
      <c r="A444">
        <v>13</v>
      </c>
      <c r="B444" s="8" t="s">
        <v>855</v>
      </c>
      <c r="C444" s="8" t="s">
        <v>856</v>
      </c>
      <c r="D444" s="1">
        <v>41688</v>
      </c>
      <c r="E444" t="s">
        <v>663</v>
      </c>
      <c r="F444" s="8" t="s">
        <v>307</v>
      </c>
      <c r="G444" s="8" t="s">
        <v>308</v>
      </c>
      <c r="H444" t="s">
        <v>309</v>
      </c>
      <c r="I444">
        <v>3</v>
      </c>
      <c r="J444" t="s">
        <v>764</v>
      </c>
      <c r="K444" t="s">
        <v>679</v>
      </c>
      <c r="L444">
        <v>142</v>
      </c>
      <c r="M444">
        <v>58</v>
      </c>
      <c r="N444">
        <v>390</v>
      </c>
      <c r="O444">
        <v>781</v>
      </c>
      <c r="P444">
        <v>6</v>
      </c>
      <c r="Q444">
        <v>4</v>
      </c>
      <c r="R444">
        <v>6</v>
      </c>
      <c r="S444">
        <v>3</v>
      </c>
      <c r="Z444">
        <v>2</v>
      </c>
      <c r="AA444">
        <v>0</v>
      </c>
      <c r="AB444" t="s">
        <v>312</v>
      </c>
      <c r="AC444">
        <v>1.57</v>
      </c>
      <c r="AD444">
        <v>2.25</v>
      </c>
      <c r="AE444">
        <v>1.75</v>
      </c>
      <c r="AF444">
        <v>2.0499999999999998</v>
      </c>
      <c r="AG444">
        <v>1.73</v>
      </c>
      <c r="AH444">
        <v>2</v>
      </c>
      <c r="AI444">
        <v>1.59</v>
      </c>
      <c r="AJ444">
        <v>2.4900000000000002</v>
      </c>
      <c r="AK444">
        <v>1.8</v>
      </c>
      <c r="AL444">
        <v>2</v>
      </c>
      <c r="AM444">
        <v>1.8</v>
      </c>
      <c r="AN444">
        <v>2.4900000000000002</v>
      </c>
      <c r="AO444">
        <v>1.67</v>
      </c>
      <c r="AP444">
        <v>2.17</v>
      </c>
      <c r="AQ444" t="str">
        <f t="shared" si="79"/>
        <v>Johnson</v>
      </c>
      <c r="AR444" t="str">
        <f t="shared" si="80"/>
        <v>Kukushkin</v>
      </c>
      <c r="AS444" t="str">
        <f t="shared" si="70"/>
        <v>Delray BeachJohnsonKukushkin</v>
      </c>
      <c r="AT444" t="str">
        <f t="shared" si="71"/>
        <v>Delray BeachKukushkinJohnson</v>
      </c>
      <c r="AU444">
        <f t="shared" si="72"/>
        <v>2</v>
      </c>
      <c r="AV444">
        <f t="shared" si="73"/>
        <v>5</v>
      </c>
      <c r="AW444">
        <f t="shared" si="74"/>
        <v>19</v>
      </c>
      <c r="AX444" t="b">
        <f t="shared" si="75"/>
        <v>0</v>
      </c>
      <c r="AY444" t="str">
        <f t="shared" si="76"/>
        <v>Johnson</v>
      </c>
      <c r="AZ444" t="b">
        <f t="shared" si="77"/>
        <v>0</v>
      </c>
      <c r="BA444" t="str">
        <f t="shared" si="78"/>
        <v>Delray Beach1st Round</v>
      </c>
    </row>
    <row r="445" spans="1:53" x14ac:dyDescent="0.25">
      <c r="A445">
        <v>13</v>
      </c>
      <c r="B445" s="8" t="s">
        <v>855</v>
      </c>
      <c r="C445" s="8" t="s">
        <v>856</v>
      </c>
      <c r="D445" s="1">
        <v>41688</v>
      </c>
      <c r="E445" t="s">
        <v>663</v>
      </c>
      <c r="F445" s="8" t="s">
        <v>307</v>
      </c>
      <c r="G445" s="8" t="s">
        <v>308</v>
      </c>
      <c r="H445" t="s">
        <v>309</v>
      </c>
      <c r="I445">
        <v>3</v>
      </c>
      <c r="J445" t="s">
        <v>664</v>
      </c>
      <c r="K445" t="s">
        <v>850</v>
      </c>
      <c r="L445">
        <v>55</v>
      </c>
      <c r="M445">
        <v>106</v>
      </c>
      <c r="N445">
        <v>844</v>
      </c>
      <c r="O445">
        <v>532</v>
      </c>
      <c r="P445">
        <v>6</v>
      </c>
      <c r="Q445">
        <v>2</v>
      </c>
      <c r="R445">
        <v>6</v>
      </c>
      <c r="S445">
        <v>4</v>
      </c>
      <c r="Z445">
        <v>2</v>
      </c>
      <c r="AA445">
        <v>0</v>
      </c>
      <c r="AB445" t="s">
        <v>312</v>
      </c>
      <c r="AC445">
        <v>1.83</v>
      </c>
      <c r="AD445">
        <v>1.83</v>
      </c>
      <c r="AE445">
        <v>2</v>
      </c>
      <c r="AF445">
        <v>1.8</v>
      </c>
      <c r="AG445">
        <v>1.83</v>
      </c>
      <c r="AH445">
        <v>1.83</v>
      </c>
      <c r="AI445">
        <v>1.94</v>
      </c>
      <c r="AJ445">
        <v>1.94</v>
      </c>
      <c r="AK445">
        <v>1.8</v>
      </c>
      <c r="AL445">
        <v>2</v>
      </c>
      <c r="AM445">
        <v>2.0499999999999998</v>
      </c>
      <c r="AN445">
        <v>2</v>
      </c>
      <c r="AO445">
        <v>1.91</v>
      </c>
      <c r="AP445">
        <v>1.85</v>
      </c>
      <c r="AQ445" t="str">
        <f t="shared" si="79"/>
        <v>Matosevic</v>
      </c>
      <c r="AR445" t="str">
        <f t="shared" si="80"/>
        <v>Goffin</v>
      </c>
      <c r="AS445" t="str">
        <f t="shared" si="70"/>
        <v>Delray BeachMatosevicGoffin</v>
      </c>
      <c r="AT445" t="str">
        <f t="shared" si="71"/>
        <v>Delray BeachGoffinMatosevic</v>
      </c>
      <c r="AU445">
        <f t="shared" si="72"/>
        <v>2</v>
      </c>
      <c r="AV445">
        <f t="shared" si="73"/>
        <v>6</v>
      </c>
      <c r="AW445">
        <f t="shared" si="74"/>
        <v>18</v>
      </c>
      <c r="AX445" t="b">
        <f t="shared" si="75"/>
        <v>0</v>
      </c>
      <c r="AY445" t="str">
        <f t="shared" si="76"/>
        <v>Matosevic</v>
      </c>
      <c r="AZ445" t="b">
        <f t="shared" si="77"/>
        <v>0</v>
      </c>
      <c r="BA445" t="str">
        <f t="shared" si="78"/>
        <v>Delray Beach1st Round</v>
      </c>
    </row>
    <row r="446" spans="1:53" x14ac:dyDescent="0.25">
      <c r="A446">
        <v>13</v>
      </c>
      <c r="B446" s="8" t="s">
        <v>855</v>
      </c>
      <c r="C446" s="8" t="s">
        <v>856</v>
      </c>
      <c r="D446" s="1">
        <v>41688</v>
      </c>
      <c r="E446" t="s">
        <v>663</v>
      </c>
      <c r="F446" s="8" t="s">
        <v>307</v>
      </c>
      <c r="G446" s="8" t="s">
        <v>308</v>
      </c>
      <c r="H446" t="s">
        <v>309</v>
      </c>
      <c r="I446">
        <v>3</v>
      </c>
      <c r="J446" t="s">
        <v>684</v>
      </c>
      <c r="K446" t="s">
        <v>763</v>
      </c>
      <c r="L446">
        <v>38</v>
      </c>
      <c r="M446">
        <v>66</v>
      </c>
      <c r="N446">
        <v>1045</v>
      </c>
      <c r="O446">
        <v>731</v>
      </c>
      <c r="P446">
        <v>6</v>
      </c>
      <c r="Q446">
        <v>3</v>
      </c>
      <c r="R446">
        <v>6</v>
      </c>
      <c r="S446">
        <v>1</v>
      </c>
      <c r="Z446">
        <v>2</v>
      </c>
      <c r="AA446">
        <v>0</v>
      </c>
      <c r="AB446" t="s">
        <v>312</v>
      </c>
      <c r="AC446">
        <v>1.66</v>
      </c>
      <c r="AD446">
        <v>2.1</v>
      </c>
      <c r="AE446">
        <v>1.68</v>
      </c>
      <c r="AF446">
        <v>2.15</v>
      </c>
      <c r="AG446">
        <v>1.62</v>
      </c>
      <c r="AH446">
        <v>2.2000000000000002</v>
      </c>
      <c r="AI446">
        <v>1.74</v>
      </c>
      <c r="AJ446">
        <v>2.21</v>
      </c>
      <c r="AK446">
        <v>1.67</v>
      </c>
      <c r="AL446">
        <v>2.2000000000000002</v>
      </c>
      <c r="AM446">
        <v>1.77</v>
      </c>
      <c r="AN446">
        <v>2.25</v>
      </c>
      <c r="AO446">
        <v>1.68</v>
      </c>
      <c r="AP446">
        <v>2.13</v>
      </c>
      <c r="AQ446" t="str">
        <f t="shared" si="79"/>
        <v>Hewitt</v>
      </c>
      <c r="AR446" t="str">
        <f t="shared" si="80"/>
        <v>Klahn</v>
      </c>
      <c r="AS446" t="str">
        <f t="shared" si="70"/>
        <v>Delray BeachHewittKlahn</v>
      </c>
      <c r="AT446" t="str">
        <f t="shared" si="71"/>
        <v>Delray BeachKlahnHewitt</v>
      </c>
      <c r="AU446">
        <f t="shared" si="72"/>
        <v>2</v>
      </c>
      <c r="AV446">
        <f t="shared" si="73"/>
        <v>8</v>
      </c>
      <c r="AW446">
        <f t="shared" si="74"/>
        <v>16</v>
      </c>
      <c r="AX446" t="b">
        <f t="shared" si="75"/>
        <v>0</v>
      </c>
      <c r="AY446" t="str">
        <f t="shared" si="76"/>
        <v>Hewitt</v>
      </c>
      <c r="AZ446" t="b">
        <f t="shared" si="77"/>
        <v>0</v>
      </c>
      <c r="BA446" t="str">
        <f t="shared" si="78"/>
        <v>Delray Beach1st Round</v>
      </c>
    </row>
    <row r="447" spans="1:53" x14ac:dyDescent="0.25">
      <c r="A447">
        <v>13</v>
      </c>
      <c r="B447" s="8" t="s">
        <v>855</v>
      </c>
      <c r="C447" s="8" t="s">
        <v>856</v>
      </c>
      <c r="D447" s="1">
        <v>41688</v>
      </c>
      <c r="E447" t="s">
        <v>663</v>
      </c>
      <c r="F447" s="8" t="s">
        <v>307</v>
      </c>
      <c r="G447" s="8" t="s">
        <v>308</v>
      </c>
      <c r="H447" t="s">
        <v>309</v>
      </c>
      <c r="I447">
        <v>3</v>
      </c>
      <c r="J447" t="s">
        <v>687</v>
      </c>
      <c r="K447" t="s">
        <v>694</v>
      </c>
      <c r="L447">
        <v>115</v>
      </c>
      <c r="M447">
        <v>46</v>
      </c>
      <c r="N447">
        <v>484</v>
      </c>
      <c r="O447">
        <v>930</v>
      </c>
      <c r="P447">
        <v>4</v>
      </c>
      <c r="Q447">
        <v>6</v>
      </c>
      <c r="R447">
        <v>1</v>
      </c>
      <c r="S447">
        <v>0</v>
      </c>
      <c r="Z447">
        <v>0</v>
      </c>
      <c r="AA447">
        <v>1</v>
      </c>
      <c r="AB447" t="s">
        <v>323</v>
      </c>
      <c r="AC447">
        <v>1.57</v>
      </c>
      <c r="AD447">
        <v>2.25</v>
      </c>
      <c r="AE447">
        <v>1.62</v>
      </c>
      <c r="AF447">
        <v>2.25</v>
      </c>
      <c r="AG447">
        <v>1.62</v>
      </c>
      <c r="AH447">
        <v>2.2000000000000002</v>
      </c>
      <c r="AI447">
        <v>1.68</v>
      </c>
      <c r="AJ447">
        <v>2.2999999999999998</v>
      </c>
      <c r="AK447">
        <v>1.62</v>
      </c>
      <c r="AL447">
        <v>2.25</v>
      </c>
      <c r="AM447">
        <v>1.71</v>
      </c>
      <c r="AN447">
        <v>2.38</v>
      </c>
      <c r="AO447">
        <v>1.64</v>
      </c>
      <c r="AP447">
        <v>2.2000000000000002</v>
      </c>
      <c r="AQ447" t="str">
        <f t="shared" si="79"/>
        <v>Harrison</v>
      </c>
      <c r="AR447" t="str">
        <f t="shared" si="80"/>
        <v>Lu</v>
      </c>
      <c r="AS447" t="str">
        <f t="shared" si="70"/>
        <v>Delray BeachHarrisonLu</v>
      </c>
      <c r="AT447" t="str">
        <f t="shared" si="71"/>
        <v>Delray BeachLuHarrison</v>
      </c>
      <c r="AU447">
        <f t="shared" si="72"/>
        <v>-1</v>
      </c>
      <c r="AV447">
        <f t="shared" si="73"/>
        <v>-1</v>
      </c>
      <c r="AW447">
        <f t="shared" si="74"/>
        <v>11</v>
      </c>
      <c r="AX447" t="b">
        <f t="shared" si="75"/>
        <v>0</v>
      </c>
      <c r="AY447" t="str">
        <f t="shared" si="76"/>
        <v>Lu</v>
      </c>
      <c r="AZ447" t="b">
        <f t="shared" si="77"/>
        <v>1</v>
      </c>
      <c r="BA447" t="str">
        <f t="shared" si="78"/>
        <v>Delray Beach1st Round</v>
      </c>
    </row>
    <row r="448" spans="1:53" x14ac:dyDescent="0.25">
      <c r="A448">
        <v>13</v>
      </c>
      <c r="B448" s="8" t="s">
        <v>855</v>
      </c>
      <c r="C448" s="8" t="s">
        <v>856</v>
      </c>
      <c r="D448" s="1">
        <v>41688</v>
      </c>
      <c r="E448" t="s">
        <v>663</v>
      </c>
      <c r="F448" s="8" t="s">
        <v>307</v>
      </c>
      <c r="G448" s="8" t="s">
        <v>308</v>
      </c>
      <c r="H448" t="s">
        <v>309</v>
      </c>
      <c r="I448">
        <v>3</v>
      </c>
      <c r="J448" t="s">
        <v>766</v>
      </c>
      <c r="K448" t="s">
        <v>815</v>
      </c>
      <c r="L448">
        <v>12</v>
      </c>
      <c r="M448">
        <v>118</v>
      </c>
      <c r="N448">
        <v>2435</v>
      </c>
      <c r="O448">
        <v>477</v>
      </c>
      <c r="P448">
        <v>6</v>
      </c>
      <c r="Q448">
        <v>2</v>
      </c>
      <c r="R448">
        <v>6</v>
      </c>
      <c r="S448">
        <v>1</v>
      </c>
      <c r="Z448">
        <v>2</v>
      </c>
      <c r="AA448">
        <v>0</v>
      </c>
      <c r="AB448" t="s">
        <v>312</v>
      </c>
      <c r="AC448">
        <v>1.25</v>
      </c>
      <c r="AD448">
        <v>3.75</v>
      </c>
      <c r="AE448">
        <v>1.25</v>
      </c>
      <c r="AF448">
        <v>3.75</v>
      </c>
      <c r="AG448">
        <v>1.22</v>
      </c>
      <c r="AH448">
        <v>4</v>
      </c>
      <c r="AI448">
        <v>1.24</v>
      </c>
      <c r="AJ448">
        <v>4.55</v>
      </c>
      <c r="AK448">
        <v>1.22</v>
      </c>
      <c r="AL448">
        <v>4</v>
      </c>
      <c r="AM448">
        <v>1.33</v>
      </c>
      <c r="AN448">
        <v>4.55</v>
      </c>
      <c r="AO448">
        <v>1.25</v>
      </c>
      <c r="AP448">
        <v>3.78</v>
      </c>
      <c r="AQ448" t="str">
        <f t="shared" si="79"/>
        <v>Haas</v>
      </c>
      <c r="AR448" t="str">
        <f t="shared" si="80"/>
        <v>Odesnik</v>
      </c>
      <c r="AS448" t="str">
        <f t="shared" si="70"/>
        <v>Delray BeachHaasOdesnik</v>
      </c>
      <c r="AT448" t="str">
        <f t="shared" si="71"/>
        <v>Delray BeachOdesnikHaas</v>
      </c>
      <c r="AU448">
        <f t="shared" si="72"/>
        <v>2</v>
      </c>
      <c r="AV448">
        <f t="shared" si="73"/>
        <v>9</v>
      </c>
      <c r="AW448">
        <f t="shared" si="74"/>
        <v>15</v>
      </c>
      <c r="AX448" t="b">
        <f t="shared" si="75"/>
        <v>0</v>
      </c>
      <c r="AY448" t="str">
        <f t="shared" si="76"/>
        <v>Haas</v>
      </c>
      <c r="AZ448" t="b">
        <f t="shared" si="77"/>
        <v>0</v>
      </c>
      <c r="BA448" t="str">
        <f t="shared" si="78"/>
        <v>Delray Beach1st Round</v>
      </c>
    </row>
    <row r="449" spans="1:53" x14ac:dyDescent="0.25">
      <c r="A449">
        <v>13</v>
      </c>
      <c r="B449" s="8" t="s">
        <v>855</v>
      </c>
      <c r="C449" s="8" t="s">
        <v>856</v>
      </c>
      <c r="D449" s="1">
        <v>41688</v>
      </c>
      <c r="E449" t="s">
        <v>663</v>
      </c>
      <c r="F449" s="8" t="s">
        <v>307</v>
      </c>
      <c r="G449" s="8" t="s">
        <v>308</v>
      </c>
      <c r="H449" t="s">
        <v>309</v>
      </c>
      <c r="I449">
        <v>3</v>
      </c>
      <c r="J449" t="s">
        <v>728</v>
      </c>
      <c r="K449" t="s">
        <v>686</v>
      </c>
      <c r="L449">
        <v>56</v>
      </c>
      <c r="M449">
        <v>160</v>
      </c>
      <c r="N449">
        <v>817</v>
      </c>
      <c r="O449">
        <v>330</v>
      </c>
      <c r="P449">
        <v>7</v>
      </c>
      <c r="Q449">
        <v>6</v>
      </c>
      <c r="R449">
        <v>6</v>
      </c>
      <c r="S449">
        <v>3</v>
      </c>
      <c r="Z449">
        <v>2</v>
      </c>
      <c r="AA449">
        <v>0</v>
      </c>
      <c r="AB449" t="s">
        <v>312</v>
      </c>
      <c r="AC449">
        <v>1.4</v>
      </c>
      <c r="AD449">
        <v>2.75</v>
      </c>
      <c r="AE449">
        <v>1.4</v>
      </c>
      <c r="AF449">
        <v>2.9</v>
      </c>
      <c r="AG449">
        <v>1.36</v>
      </c>
      <c r="AH449">
        <v>3</v>
      </c>
      <c r="AI449">
        <v>1.42</v>
      </c>
      <c r="AJ449">
        <v>3.09</v>
      </c>
      <c r="AK449">
        <v>1.36</v>
      </c>
      <c r="AL449">
        <v>3</v>
      </c>
      <c r="AM449">
        <v>1.45</v>
      </c>
      <c r="AN449">
        <v>3.1</v>
      </c>
      <c r="AO449">
        <v>1.39</v>
      </c>
      <c r="AP449">
        <v>2.9</v>
      </c>
      <c r="AQ449" t="str">
        <f t="shared" si="79"/>
        <v>Karlovic</v>
      </c>
      <c r="AR449" t="str">
        <f t="shared" si="80"/>
        <v>Groth</v>
      </c>
      <c r="AS449" t="str">
        <f t="shared" si="70"/>
        <v>Delray BeachKarlovicGroth</v>
      </c>
      <c r="AT449" t="str">
        <f t="shared" si="71"/>
        <v>Delray BeachGrothKarlovic</v>
      </c>
      <c r="AU449">
        <f t="shared" si="72"/>
        <v>2</v>
      </c>
      <c r="AV449">
        <f t="shared" si="73"/>
        <v>4</v>
      </c>
      <c r="AW449">
        <f t="shared" si="74"/>
        <v>22</v>
      </c>
      <c r="AX449" t="b">
        <f t="shared" si="75"/>
        <v>1</v>
      </c>
      <c r="AY449" t="str">
        <f t="shared" si="76"/>
        <v>Karlovic</v>
      </c>
      <c r="AZ449" t="b">
        <f t="shared" si="77"/>
        <v>0</v>
      </c>
      <c r="BA449" t="str">
        <f t="shared" si="78"/>
        <v>Delray Beach1st Round</v>
      </c>
    </row>
    <row r="450" spans="1:53" x14ac:dyDescent="0.25">
      <c r="A450">
        <v>13</v>
      </c>
      <c r="B450" s="8" t="s">
        <v>855</v>
      </c>
      <c r="C450" s="8" t="s">
        <v>856</v>
      </c>
      <c r="D450" s="1">
        <v>41688</v>
      </c>
      <c r="E450" t="s">
        <v>663</v>
      </c>
      <c r="F450" s="8" t="s">
        <v>307</v>
      </c>
      <c r="G450" s="8" t="s">
        <v>308</v>
      </c>
      <c r="H450" t="s">
        <v>309</v>
      </c>
      <c r="I450">
        <v>3</v>
      </c>
      <c r="J450" t="s">
        <v>813</v>
      </c>
      <c r="K450" t="s">
        <v>780</v>
      </c>
      <c r="L450">
        <v>146</v>
      </c>
      <c r="M450">
        <v>79</v>
      </c>
      <c r="N450">
        <v>374</v>
      </c>
      <c r="O450">
        <v>662</v>
      </c>
      <c r="P450">
        <v>6</v>
      </c>
      <c r="Q450">
        <v>3</v>
      </c>
      <c r="R450">
        <v>4</v>
      </c>
      <c r="S450">
        <v>0</v>
      </c>
      <c r="X450" s="8"/>
      <c r="Y450" s="8"/>
      <c r="Z450" s="8">
        <v>1</v>
      </c>
      <c r="AA450" s="8">
        <v>0</v>
      </c>
      <c r="AB450" s="8" t="s">
        <v>323</v>
      </c>
      <c r="AC450" s="8">
        <v>1.72</v>
      </c>
      <c r="AD450" s="8">
        <v>2</v>
      </c>
      <c r="AE450" s="8">
        <v>1.75</v>
      </c>
      <c r="AF450" s="8">
        <v>2.0499999999999998</v>
      </c>
      <c r="AG450" s="8">
        <v>1.83</v>
      </c>
      <c r="AH450" s="8">
        <v>1.83</v>
      </c>
      <c r="AI450" s="8">
        <v>2.12</v>
      </c>
      <c r="AJ450" s="8">
        <v>1.79</v>
      </c>
      <c r="AK450" s="8">
        <v>1.73</v>
      </c>
      <c r="AL450" s="8">
        <v>2.1</v>
      </c>
      <c r="AM450">
        <v>2.12</v>
      </c>
      <c r="AN450">
        <v>2.1</v>
      </c>
      <c r="AO450">
        <v>1.82</v>
      </c>
      <c r="AP450">
        <v>1.94</v>
      </c>
      <c r="AQ450" t="str">
        <f t="shared" si="79"/>
        <v>Williams</v>
      </c>
      <c r="AR450" t="str">
        <f t="shared" si="80"/>
        <v>Falla</v>
      </c>
      <c r="AS450" t="str">
        <f t="shared" si="70"/>
        <v>Delray BeachWilliamsFalla</v>
      </c>
      <c r="AT450" t="str">
        <f t="shared" si="71"/>
        <v>Delray BeachFallaWilliams</v>
      </c>
      <c r="AU450">
        <f t="shared" si="72"/>
        <v>1</v>
      </c>
      <c r="AV450">
        <f t="shared" si="73"/>
        <v>7</v>
      </c>
      <c r="AW450">
        <f t="shared" si="74"/>
        <v>13</v>
      </c>
      <c r="AX450" t="b">
        <f t="shared" si="75"/>
        <v>0</v>
      </c>
      <c r="AY450" t="str">
        <f t="shared" si="76"/>
        <v>Williams</v>
      </c>
      <c r="AZ450" t="b">
        <f t="shared" si="77"/>
        <v>0</v>
      </c>
      <c r="BA450" t="str">
        <f t="shared" si="78"/>
        <v>Delray Beach1st Round</v>
      </c>
    </row>
    <row r="451" spans="1:53" x14ac:dyDescent="0.25">
      <c r="A451">
        <v>13</v>
      </c>
      <c r="B451" t="s">
        <v>855</v>
      </c>
      <c r="C451" t="s">
        <v>856</v>
      </c>
      <c r="D451" s="1">
        <v>41688</v>
      </c>
      <c r="E451" t="s">
        <v>663</v>
      </c>
      <c r="F451" s="1" t="s">
        <v>307</v>
      </c>
      <c r="G451" s="1" t="s">
        <v>308</v>
      </c>
      <c r="H451" t="s">
        <v>309</v>
      </c>
      <c r="I451" s="9">
        <v>3</v>
      </c>
      <c r="J451" t="s">
        <v>688</v>
      </c>
      <c r="K451" t="s">
        <v>857</v>
      </c>
      <c r="L451">
        <v>15</v>
      </c>
      <c r="M451">
        <v>169</v>
      </c>
      <c r="N451">
        <v>2170</v>
      </c>
      <c r="O451">
        <v>302</v>
      </c>
      <c r="P451">
        <v>6</v>
      </c>
      <c r="Q451">
        <v>1</v>
      </c>
      <c r="R451">
        <v>5</v>
      </c>
      <c r="S451">
        <v>7</v>
      </c>
      <c r="T451">
        <v>6</v>
      </c>
      <c r="U451">
        <v>2</v>
      </c>
      <c r="Z451">
        <v>2</v>
      </c>
      <c r="AA451">
        <v>1</v>
      </c>
      <c r="AB451" t="s">
        <v>312</v>
      </c>
      <c r="AC451">
        <v>1.06</v>
      </c>
      <c r="AD451">
        <v>10</v>
      </c>
      <c r="AE451">
        <v>1.07</v>
      </c>
      <c r="AF451">
        <v>8</v>
      </c>
      <c r="AG451">
        <v>1.07</v>
      </c>
      <c r="AH451">
        <v>7.5</v>
      </c>
      <c r="AI451">
        <v>1.07</v>
      </c>
      <c r="AJ451">
        <v>10.41</v>
      </c>
      <c r="AK451">
        <v>1.07</v>
      </c>
      <c r="AL451">
        <v>8</v>
      </c>
      <c r="AM451">
        <v>1.0900000000000001</v>
      </c>
      <c r="AN451">
        <v>11</v>
      </c>
      <c r="AO451">
        <v>1.06</v>
      </c>
      <c r="AP451">
        <v>8.8000000000000007</v>
      </c>
      <c r="AQ451" t="str">
        <f t="shared" si="79"/>
        <v>Nishikori</v>
      </c>
      <c r="AR451" t="str">
        <f t="shared" si="80"/>
        <v>Elias</v>
      </c>
      <c r="AS451" t="str">
        <f t="shared" ref="AS451:AS514" si="81">B451&amp;AQ451&amp;AR451</f>
        <v>Delray BeachNishikoriElias</v>
      </c>
      <c r="AT451" t="str">
        <f t="shared" ref="AT451:AT514" si="82">B451&amp;AR451&amp;AQ451</f>
        <v>Delray BeachEliasNishikori</v>
      </c>
      <c r="AU451">
        <f t="shared" ref="AU451:AU514" si="83">Z451-AA451</f>
        <v>1</v>
      </c>
      <c r="AV451">
        <f t="shared" ref="AV451:AV514" si="84">X451+V451+T451+R451+P451-Y451-W451-U451-S451-Q451</f>
        <v>7</v>
      </c>
      <c r="AW451">
        <f t="shared" ref="AW451:AW514" si="85">X451+V451+T451+R451+P451+Y451+W451+U451+S451+Q451</f>
        <v>27</v>
      </c>
      <c r="AX451" t="b">
        <f t="shared" ref="AX451:AX514" si="86">OR(P451+Q451=13,R451+S451=13,T451+U451=13,V451+W451=13,X451+Y451=13)</f>
        <v>0</v>
      </c>
      <c r="AY451" t="str">
        <f t="shared" ref="AY451:AY514" si="87">IF(P451&gt;Q451,AQ451,AR451)</f>
        <v>Nishikori</v>
      </c>
      <c r="AZ451" t="b">
        <f t="shared" ref="AZ451:AZ514" si="88">AA451&lt;&gt;0</f>
        <v>1</v>
      </c>
      <c r="BA451" t="str">
        <f t="shared" ref="BA451:BA514" si="89">B451&amp;H451</f>
        <v>Delray Beach1st Round</v>
      </c>
    </row>
    <row r="452" spans="1:53" x14ac:dyDescent="0.25">
      <c r="A452">
        <v>13</v>
      </c>
      <c r="B452" t="s">
        <v>855</v>
      </c>
      <c r="C452" t="s">
        <v>856</v>
      </c>
      <c r="D452" s="1">
        <v>41689</v>
      </c>
      <c r="E452" t="s">
        <v>663</v>
      </c>
      <c r="F452" s="1" t="s">
        <v>307</v>
      </c>
      <c r="G452" s="1" t="s">
        <v>308</v>
      </c>
      <c r="H452" t="s">
        <v>309</v>
      </c>
      <c r="I452" s="9">
        <v>3</v>
      </c>
      <c r="J452" t="s">
        <v>767</v>
      </c>
      <c r="K452" t="s">
        <v>796</v>
      </c>
      <c r="L452">
        <v>13</v>
      </c>
      <c r="M452">
        <v>85</v>
      </c>
      <c r="N452">
        <v>2320</v>
      </c>
      <c r="O452">
        <v>631</v>
      </c>
      <c r="P452">
        <v>4</v>
      </c>
      <c r="Q452">
        <v>6</v>
      </c>
      <c r="R452">
        <v>7</v>
      </c>
      <c r="S452">
        <v>6</v>
      </c>
      <c r="T452">
        <v>6</v>
      </c>
      <c r="U452">
        <v>4</v>
      </c>
      <c r="Z452">
        <v>2</v>
      </c>
      <c r="AA452">
        <v>1</v>
      </c>
      <c r="AB452" t="s">
        <v>312</v>
      </c>
      <c r="AC452">
        <v>1.22</v>
      </c>
      <c r="AD452">
        <v>4</v>
      </c>
      <c r="AE452">
        <v>1.22</v>
      </c>
      <c r="AF452">
        <v>4</v>
      </c>
      <c r="AG452">
        <v>1.22</v>
      </c>
      <c r="AH452">
        <v>4</v>
      </c>
      <c r="AI452">
        <v>1.24</v>
      </c>
      <c r="AJ452">
        <v>4.4800000000000004</v>
      </c>
      <c r="AK452">
        <v>1.22</v>
      </c>
      <c r="AL452">
        <v>4</v>
      </c>
      <c r="AM452">
        <v>1.27</v>
      </c>
      <c r="AN452">
        <v>4.4800000000000004</v>
      </c>
      <c r="AO452">
        <v>1.24</v>
      </c>
      <c r="AP452">
        <v>3.95</v>
      </c>
      <c r="AQ452" t="str">
        <f t="shared" si="79"/>
        <v>Isner</v>
      </c>
      <c r="AR452" t="str">
        <f t="shared" si="80"/>
        <v>Russell</v>
      </c>
      <c r="AS452" t="str">
        <f t="shared" si="81"/>
        <v>Delray BeachIsnerRussell</v>
      </c>
      <c r="AT452" t="str">
        <f t="shared" si="82"/>
        <v>Delray BeachRussellIsner</v>
      </c>
      <c r="AU452">
        <f t="shared" si="83"/>
        <v>1</v>
      </c>
      <c r="AV452">
        <f t="shared" si="84"/>
        <v>1</v>
      </c>
      <c r="AW452">
        <f t="shared" si="85"/>
        <v>33</v>
      </c>
      <c r="AX452" t="b">
        <f t="shared" si="86"/>
        <v>1</v>
      </c>
      <c r="AY452" t="str">
        <f t="shared" si="87"/>
        <v>Russell</v>
      </c>
      <c r="AZ452" t="b">
        <f t="shared" si="88"/>
        <v>1</v>
      </c>
      <c r="BA452" t="str">
        <f t="shared" si="89"/>
        <v>Delray Beach1st Round</v>
      </c>
    </row>
    <row r="453" spans="1:53" x14ac:dyDescent="0.25">
      <c r="A453">
        <v>13</v>
      </c>
      <c r="B453" t="s">
        <v>855</v>
      </c>
      <c r="C453" t="s">
        <v>856</v>
      </c>
      <c r="D453" s="1">
        <v>41689</v>
      </c>
      <c r="E453" t="s">
        <v>663</v>
      </c>
      <c r="F453" s="1" t="s">
        <v>307</v>
      </c>
      <c r="G453" s="1" t="s">
        <v>308</v>
      </c>
      <c r="H453" t="s">
        <v>309</v>
      </c>
      <c r="I453" s="9">
        <v>3</v>
      </c>
      <c r="J453" t="s">
        <v>668</v>
      </c>
      <c r="K453" t="s">
        <v>712</v>
      </c>
      <c r="L453">
        <v>29</v>
      </c>
      <c r="M453">
        <v>93</v>
      </c>
      <c r="N453">
        <v>1295</v>
      </c>
      <c r="O453">
        <v>605</v>
      </c>
      <c r="P453">
        <v>6</v>
      </c>
      <c r="Q453">
        <v>1</v>
      </c>
      <c r="R453">
        <v>6</v>
      </c>
      <c r="S453">
        <v>3</v>
      </c>
      <c r="Z453">
        <v>2</v>
      </c>
      <c r="AA453">
        <v>0</v>
      </c>
      <c r="AB453" t="s">
        <v>312</v>
      </c>
      <c r="AC453">
        <v>1.22</v>
      </c>
      <c r="AD453">
        <v>4</v>
      </c>
      <c r="AE453">
        <v>1.25</v>
      </c>
      <c r="AF453">
        <v>3.75</v>
      </c>
      <c r="AG453">
        <v>1.22</v>
      </c>
      <c r="AH453">
        <v>4</v>
      </c>
      <c r="AI453">
        <v>1.2</v>
      </c>
      <c r="AJ453">
        <v>5.1100000000000003</v>
      </c>
      <c r="AK453">
        <v>1.22</v>
      </c>
      <c r="AL453">
        <v>4</v>
      </c>
      <c r="AM453">
        <v>1.26</v>
      </c>
      <c r="AN453">
        <v>5.1100000000000003</v>
      </c>
      <c r="AO453">
        <v>1.23</v>
      </c>
      <c r="AP453">
        <v>4.0199999999999996</v>
      </c>
      <c r="AQ453" t="str">
        <f t="shared" si="79"/>
        <v>Cilic</v>
      </c>
      <c r="AR453" t="str">
        <f t="shared" si="80"/>
        <v>Becker</v>
      </c>
      <c r="AS453" t="str">
        <f t="shared" si="81"/>
        <v>Delray BeachCilicBecker</v>
      </c>
      <c r="AT453" t="str">
        <f t="shared" si="82"/>
        <v>Delray BeachBeckerCilic</v>
      </c>
      <c r="AU453">
        <f t="shared" si="83"/>
        <v>2</v>
      </c>
      <c r="AV453">
        <f t="shared" si="84"/>
        <v>8</v>
      </c>
      <c r="AW453">
        <f t="shared" si="85"/>
        <v>16</v>
      </c>
      <c r="AX453" t="b">
        <f t="shared" si="86"/>
        <v>0</v>
      </c>
      <c r="AY453" t="str">
        <f t="shared" si="87"/>
        <v>Cilic</v>
      </c>
      <c r="AZ453" t="b">
        <f t="shared" si="88"/>
        <v>0</v>
      </c>
      <c r="BA453" t="str">
        <f t="shared" si="89"/>
        <v>Delray Beach1st Round</v>
      </c>
    </row>
    <row r="454" spans="1:53" x14ac:dyDescent="0.25">
      <c r="A454">
        <v>13</v>
      </c>
      <c r="B454" t="s">
        <v>855</v>
      </c>
      <c r="C454" t="s">
        <v>856</v>
      </c>
      <c r="D454" s="1">
        <v>41689</v>
      </c>
      <c r="E454" t="s">
        <v>663</v>
      </c>
      <c r="F454" s="1" t="s">
        <v>307</v>
      </c>
      <c r="G454" s="1" t="s">
        <v>308</v>
      </c>
      <c r="H454" t="s">
        <v>344</v>
      </c>
      <c r="I454" s="9">
        <v>3</v>
      </c>
      <c r="J454" t="s">
        <v>678</v>
      </c>
      <c r="K454" t="s">
        <v>681</v>
      </c>
      <c r="L454">
        <v>27</v>
      </c>
      <c r="M454">
        <v>70</v>
      </c>
      <c r="N454">
        <v>1355</v>
      </c>
      <c r="O454">
        <v>714</v>
      </c>
      <c r="P454">
        <v>4</v>
      </c>
      <c r="Q454">
        <v>6</v>
      </c>
      <c r="R454">
        <v>6</v>
      </c>
      <c r="S454">
        <v>4</v>
      </c>
      <c r="T454">
        <v>6</v>
      </c>
      <c r="U454">
        <v>2</v>
      </c>
      <c r="Z454">
        <v>2</v>
      </c>
      <c r="AA454">
        <v>1</v>
      </c>
      <c r="AB454" t="s">
        <v>312</v>
      </c>
      <c r="AC454">
        <v>1.33</v>
      </c>
      <c r="AD454">
        <v>3.25</v>
      </c>
      <c r="AE454">
        <v>1.33</v>
      </c>
      <c r="AF454">
        <v>3.2</v>
      </c>
      <c r="AG454">
        <v>1.36</v>
      </c>
      <c r="AH454">
        <v>3</v>
      </c>
      <c r="AI454">
        <v>1.41</v>
      </c>
      <c r="AJ454">
        <v>3.17</v>
      </c>
      <c r="AK454">
        <v>1.36</v>
      </c>
      <c r="AL454">
        <v>3</v>
      </c>
      <c r="AM454">
        <v>1.41</v>
      </c>
      <c r="AN454">
        <v>3.3</v>
      </c>
      <c r="AO454">
        <v>1.35</v>
      </c>
      <c r="AP454">
        <v>3.09</v>
      </c>
      <c r="AQ454" t="str">
        <f t="shared" si="79"/>
        <v>Lopez</v>
      </c>
      <c r="AR454" t="str">
        <f t="shared" si="80"/>
        <v>Mannarino</v>
      </c>
      <c r="AS454" t="str">
        <f t="shared" si="81"/>
        <v>Delray BeachLopezMannarino</v>
      </c>
      <c r="AT454" t="str">
        <f t="shared" si="82"/>
        <v>Delray BeachMannarinoLopez</v>
      </c>
      <c r="AU454">
        <f t="shared" si="83"/>
        <v>1</v>
      </c>
      <c r="AV454">
        <f t="shared" si="84"/>
        <v>4</v>
      </c>
      <c r="AW454">
        <f t="shared" si="85"/>
        <v>28</v>
      </c>
      <c r="AX454" t="b">
        <f t="shared" si="86"/>
        <v>0</v>
      </c>
      <c r="AY454" t="str">
        <f t="shared" si="87"/>
        <v>Mannarino</v>
      </c>
      <c r="AZ454" t="b">
        <f t="shared" si="88"/>
        <v>1</v>
      </c>
      <c r="BA454" t="str">
        <f t="shared" si="89"/>
        <v>Delray Beach2nd Round</v>
      </c>
    </row>
    <row r="455" spans="1:53" x14ac:dyDescent="0.25">
      <c r="A455">
        <v>13</v>
      </c>
      <c r="B455" t="s">
        <v>855</v>
      </c>
      <c r="C455" t="s">
        <v>856</v>
      </c>
      <c r="D455" s="1">
        <v>41689</v>
      </c>
      <c r="E455" t="s">
        <v>663</v>
      </c>
      <c r="F455" s="1" t="s">
        <v>307</v>
      </c>
      <c r="G455" s="1" t="s">
        <v>308</v>
      </c>
      <c r="H455" t="s">
        <v>344</v>
      </c>
      <c r="I455" s="9">
        <v>3</v>
      </c>
      <c r="J455" t="s">
        <v>768</v>
      </c>
      <c r="K455" t="s">
        <v>728</v>
      </c>
      <c r="L455">
        <v>21</v>
      </c>
      <c r="M455">
        <v>56</v>
      </c>
      <c r="N455">
        <v>1580</v>
      </c>
      <c r="O455">
        <v>817</v>
      </c>
      <c r="P455">
        <v>1</v>
      </c>
      <c r="Q455">
        <v>0</v>
      </c>
      <c r="Z455">
        <v>0</v>
      </c>
      <c r="AA455">
        <v>0</v>
      </c>
      <c r="AB455" t="s">
        <v>323</v>
      </c>
      <c r="AC455">
        <v>1.61</v>
      </c>
      <c r="AD455">
        <v>2.2000000000000002</v>
      </c>
      <c r="AE455">
        <v>1.62</v>
      </c>
      <c r="AF455">
        <v>2.25</v>
      </c>
      <c r="AG455">
        <v>1.62</v>
      </c>
      <c r="AH455">
        <v>2.2000000000000002</v>
      </c>
      <c r="AI455">
        <v>1.65</v>
      </c>
      <c r="AJ455">
        <v>2.39</v>
      </c>
      <c r="AK455">
        <v>1.62</v>
      </c>
      <c r="AL455">
        <v>2.25</v>
      </c>
      <c r="AM455">
        <v>1.7</v>
      </c>
      <c r="AN455">
        <v>2.4</v>
      </c>
      <c r="AO455">
        <v>1.64</v>
      </c>
      <c r="AP455">
        <v>2.2200000000000002</v>
      </c>
      <c r="AQ455" t="str">
        <f t="shared" si="79"/>
        <v>Anderson</v>
      </c>
      <c r="AR455" t="str">
        <f t="shared" si="80"/>
        <v>Karlovic</v>
      </c>
      <c r="AS455" t="str">
        <f t="shared" si="81"/>
        <v>Delray BeachAndersonKarlovic</v>
      </c>
      <c r="AT455" t="str">
        <f t="shared" si="82"/>
        <v>Delray BeachKarlovicAnderson</v>
      </c>
      <c r="AU455">
        <f t="shared" si="83"/>
        <v>0</v>
      </c>
      <c r="AV455">
        <f t="shared" si="84"/>
        <v>1</v>
      </c>
      <c r="AW455">
        <f t="shared" si="85"/>
        <v>1</v>
      </c>
      <c r="AX455" t="b">
        <f t="shared" si="86"/>
        <v>0</v>
      </c>
      <c r="AY455" t="str">
        <f t="shared" si="87"/>
        <v>Anderson</v>
      </c>
      <c r="AZ455" t="b">
        <f t="shared" si="88"/>
        <v>0</v>
      </c>
      <c r="BA455" t="str">
        <f t="shared" si="89"/>
        <v>Delray Beach2nd Round</v>
      </c>
    </row>
    <row r="456" spans="1:53" x14ac:dyDescent="0.25">
      <c r="A456">
        <v>13</v>
      </c>
      <c r="B456" t="s">
        <v>855</v>
      </c>
      <c r="C456" t="s">
        <v>856</v>
      </c>
      <c r="D456" s="1">
        <v>41689</v>
      </c>
      <c r="E456" t="s">
        <v>663</v>
      </c>
      <c r="F456" s="1" t="s">
        <v>307</v>
      </c>
      <c r="G456" s="1" t="s">
        <v>308</v>
      </c>
      <c r="H456" t="s">
        <v>344</v>
      </c>
      <c r="I456" s="9">
        <v>3</v>
      </c>
      <c r="J456" t="s">
        <v>764</v>
      </c>
      <c r="K456" t="s">
        <v>766</v>
      </c>
      <c r="L456">
        <v>142</v>
      </c>
      <c r="M456">
        <v>12</v>
      </c>
      <c r="N456">
        <v>390</v>
      </c>
      <c r="O456">
        <v>2435</v>
      </c>
      <c r="P456">
        <v>6</v>
      </c>
      <c r="Q456">
        <v>4</v>
      </c>
      <c r="R456">
        <v>2</v>
      </c>
      <c r="S456">
        <v>6</v>
      </c>
      <c r="T456">
        <v>7</v>
      </c>
      <c r="U456">
        <v>6</v>
      </c>
      <c r="Z456">
        <v>2</v>
      </c>
      <c r="AA456">
        <v>1</v>
      </c>
      <c r="AB456" t="s">
        <v>312</v>
      </c>
      <c r="AC456">
        <v>3.5</v>
      </c>
      <c r="AD456">
        <v>1.28</v>
      </c>
      <c r="AE456">
        <v>3.2</v>
      </c>
      <c r="AF456">
        <v>1.33</v>
      </c>
      <c r="AG456">
        <v>3.5</v>
      </c>
      <c r="AH456">
        <v>1.29</v>
      </c>
      <c r="AI456">
        <v>3.6</v>
      </c>
      <c r="AJ456">
        <v>1.34</v>
      </c>
      <c r="AK456">
        <v>3.75</v>
      </c>
      <c r="AL456">
        <v>1.25</v>
      </c>
      <c r="AM456">
        <v>3.75</v>
      </c>
      <c r="AN456">
        <v>1.34</v>
      </c>
      <c r="AO456">
        <v>3.42</v>
      </c>
      <c r="AP456">
        <v>1.3</v>
      </c>
      <c r="AQ456" t="str">
        <f t="shared" si="79"/>
        <v>Johnson</v>
      </c>
      <c r="AR456" t="str">
        <f t="shared" si="80"/>
        <v>Haas</v>
      </c>
      <c r="AS456" t="str">
        <f t="shared" si="81"/>
        <v>Delray BeachJohnsonHaas</v>
      </c>
      <c r="AT456" t="str">
        <f t="shared" si="82"/>
        <v>Delray BeachHaasJohnson</v>
      </c>
      <c r="AU456">
        <f t="shared" si="83"/>
        <v>1</v>
      </c>
      <c r="AV456">
        <f t="shared" si="84"/>
        <v>-1</v>
      </c>
      <c r="AW456">
        <f t="shared" si="85"/>
        <v>31</v>
      </c>
      <c r="AX456" t="b">
        <f t="shared" si="86"/>
        <v>1</v>
      </c>
      <c r="AY456" t="str">
        <f t="shared" si="87"/>
        <v>Johnson</v>
      </c>
      <c r="AZ456" t="b">
        <f t="shared" si="88"/>
        <v>1</v>
      </c>
      <c r="BA456" t="str">
        <f t="shared" si="89"/>
        <v>Delray Beach2nd Round</v>
      </c>
    </row>
    <row r="457" spans="1:53" x14ac:dyDescent="0.25">
      <c r="A457">
        <v>13</v>
      </c>
      <c r="B457" t="s">
        <v>855</v>
      </c>
      <c r="C457" t="s">
        <v>856</v>
      </c>
      <c r="D457" s="1">
        <v>41690</v>
      </c>
      <c r="E457" t="s">
        <v>663</v>
      </c>
      <c r="F457" s="1" t="s">
        <v>307</v>
      </c>
      <c r="G457" s="1" t="s">
        <v>308</v>
      </c>
      <c r="H457" t="s">
        <v>344</v>
      </c>
      <c r="I457" s="9">
        <v>3</v>
      </c>
      <c r="J457" t="s">
        <v>664</v>
      </c>
      <c r="K457" t="s">
        <v>684</v>
      </c>
      <c r="L457">
        <v>55</v>
      </c>
      <c r="M457">
        <v>38</v>
      </c>
      <c r="N457">
        <v>844</v>
      </c>
      <c r="O457">
        <v>1045</v>
      </c>
      <c r="P457">
        <v>7</v>
      </c>
      <c r="Q457">
        <v>6</v>
      </c>
      <c r="Z457">
        <v>1</v>
      </c>
      <c r="AA457">
        <v>0</v>
      </c>
      <c r="AB457" t="s">
        <v>323</v>
      </c>
      <c r="AC457">
        <v>2.62</v>
      </c>
      <c r="AD457">
        <v>1.44</v>
      </c>
      <c r="AE457">
        <v>2.5</v>
      </c>
      <c r="AF457">
        <v>1.5</v>
      </c>
      <c r="AG457">
        <v>2.5</v>
      </c>
      <c r="AH457">
        <v>1.5</v>
      </c>
      <c r="AI457">
        <v>2.52</v>
      </c>
      <c r="AJ457">
        <v>1.59</v>
      </c>
      <c r="AK457">
        <v>2.5</v>
      </c>
      <c r="AL457">
        <v>1.53</v>
      </c>
      <c r="AM457">
        <v>2.7</v>
      </c>
      <c r="AN457">
        <v>1.61</v>
      </c>
      <c r="AO457">
        <v>2.52</v>
      </c>
      <c r="AP457">
        <v>1.5</v>
      </c>
      <c r="AQ457" t="str">
        <f t="shared" si="79"/>
        <v>Matosevic</v>
      </c>
      <c r="AR457" t="str">
        <f t="shared" si="80"/>
        <v>Hewitt</v>
      </c>
      <c r="AS457" t="str">
        <f t="shared" si="81"/>
        <v>Delray BeachMatosevicHewitt</v>
      </c>
      <c r="AT457" t="str">
        <f t="shared" si="82"/>
        <v>Delray BeachHewittMatosevic</v>
      </c>
      <c r="AU457">
        <f t="shared" si="83"/>
        <v>1</v>
      </c>
      <c r="AV457">
        <f t="shared" si="84"/>
        <v>1</v>
      </c>
      <c r="AW457">
        <f t="shared" si="85"/>
        <v>13</v>
      </c>
      <c r="AX457" t="b">
        <f t="shared" si="86"/>
        <v>1</v>
      </c>
      <c r="AY457" t="str">
        <f t="shared" si="87"/>
        <v>Matosevic</v>
      </c>
      <c r="AZ457" t="b">
        <f t="shared" si="88"/>
        <v>0</v>
      </c>
      <c r="BA457" t="str">
        <f t="shared" si="89"/>
        <v>Delray Beach2nd Round</v>
      </c>
    </row>
    <row r="458" spans="1:53" x14ac:dyDescent="0.25">
      <c r="A458">
        <v>13</v>
      </c>
      <c r="B458" t="s">
        <v>855</v>
      </c>
      <c r="C458" t="s">
        <v>856</v>
      </c>
      <c r="D458" s="1">
        <v>41690</v>
      </c>
      <c r="E458" t="s">
        <v>663</v>
      </c>
      <c r="F458" s="1" t="s">
        <v>307</v>
      </c>
      <c r="G458" s="1" t="s">
        <v>308</v>
      </c>
      <c r="H458" t="s">
        <v>344</v>
      </c>
      <c r="I458" s="9">
        <v>3</v>
      </c>
      <c r="J458" t="s">
        <v>668</v>
      </c>
      <c r="K458" t="s">
        <v>687</v>
      </c>
      <c r="L458">
        <v>29</v>
      </c>
      <c r="M458">
        <v>115</v>
      </c>
      <c r="N458">
        <v>1295</v>
      </c>
      <c r="O458">
        <v>484</v>
      </c>
      <c r="P458">
        <v>6</v>
      </c>
      <c r="Q458">
        <v>3</v>
      </c>
      <c r="R458">
        <v>6</v>
      </c>
      <c r="S458">
        <v>4</v>
      </c>
      <c r="Z458">
        <v>2</v>
      </c>
      <c r="AA458">
        <v>0</v>
      </c>
      <c r="AB458" t="s">
        <v>312</v>
      </c>
      <c r="AC458">
        <v>1.1399999999999999</v>
      </c>
      <c r="AD458">
        <v>5.5</v>
      </c>
      <c r="AE458">
        <v>1.18</v>
      </c>
      <c r="AF458">
        <v>4.5</v>
      </c>
      <c r="AG458">
        <v>1.2</v>
      </c>
      <c r="AH458">
        <v>4.33</v>
      </c>
      <c r="AI458">
        <v>1.19</v>
      </c>
      <c r="AJ458">
        <v>5.5</v>
      </c>
      <c r="AK458">
        <v>1.17</v>
      </c>
      <c r="AL458">
        <v>5</v>
      </c>
      <c r="AM458">
        <v>1.21</v>
      </c>
      <c r="AN458">
        <v>5.5</v>
      </c>
      <c r="AO458">
        <v>1.17</v>
      </c>
      <c r="AP458">
        <v>4.76</v>
      </c>
      <c r="AQ458" t="str">
        <f t="shared" si="79"/>
        <v>Cilic</v>
      </c>
      <c r="AR458" t="str">
        <f t="shared" si="80"/>
        <v>Harrison</v>
      </c>
      <c r="AS458" t="str">
        <f t="shared" si="81"/>
        <v>Delray BeachCilicHarrison</v>
      </c>
      <c r="AT458" t="str">
        <f t="shared" si="82"/>
        <v>Delray BeachHarrisonCilic</v>
      </c>
      <c r="AU458">
        <f t="shared" si="83"/>
        <v>2</v>
      </c>
      <c r="AV458">
        <f t="shared" si="84"/>
        <v>5</v>
      </c>
      <c r="AW458">
        <f t="shared" si="85"/>
        <v>19</v>
      </c>
      <c r="AX458" t="b">
        <f t="shared" si="86"/>
        <v>0</v>
      </c>
      <c r="AY458" t="str">
        <f t="shared" si="87"/>
        <v>Cilic</v>
      </c>
      <c r="AZ458" t="b">
        <f t="shared" si="88"/>
        <v>0</v>
      </c>
      <c r="BA458" t="str">
        <f t="shared" si="89"/>
        <v>Delray Beach2nd Round</v>
      </c>
    </row>
    <row r="459" spans="1:53" x14ac:dyDescent="0.25">
      <c r="A459">
        <v>13</v>
      </c>
      <c r="B459" t="s">
        <v>855</v>
      </c>
      <c r="C459" t="s">
        <v>856</v>
      </c>
      <c r="D459" s="1">
        <v>41690</v>
      </c>
      <c r="E459" t="s">
        <v>663</v>
      </c>
      <c r="F459" s="1" t="s">
        <v>307</v>
      </c>
      <c r="G459" s="1" t="s">
        <v>308</v>
      </c>
      <c r="H459" t="s">
        <v>344</v>
      </c>
      <c r="I459" s="9">
        <v>3</v>
      </c>
      <c r="J459" t="s">
        <v>806</v>
      </c>
      <c r="K459" t="s">
        <v>688</v>
      </c>
      <c r="L459">
        <v>65</v>
      </c>
      <c r="M459">
        <v>15</v>
      </c>
      <c r="N459">
        <v>731</v>
      </c>
      <c r="O459">
        <v>2170</v>
      </c>
      <c r="P459">
        <v>4</v>
      </c>
      <c r="Q459">
        <v>2</v>
      </c>
      <c r="Z459">
        <v>0</v>
      </c>
      <c r="AA459">
        <v>0</v>
      </c>
      <c r="AB459" t="s">
        <v>323</v>
      </c>
      <c r="AC459">
        <v>6.5</v>
      </c>
      <c r="AD459">
        <v>1.1100000000000001</v>
      </c>
      <c r="AE459">
        <v>6.5</v>
      </c>
      <c r="AF459">
        <v>1.1000000000000001</v>
      </c>
      <c r="AG459">
        <v>6.5</v>
      </c>
      <c r="AH459">
        <v>1.1000000000000001</v>
      </c>
      <c r="AI459">
        <v>7.88</v>
      </c>
      <c r="AJ459">
        <v>1.1100000000000001</v>
      </c>
      <c r="AK459">
        <v>6</v>
      </c>
      <c r="AL459">
        <v>1.1299999999999999</v>
      </c>
      <c r="AM459">
        <v>7.88</v>
      </c>
      <c r="AN459">
        <v>1.1299999999999999</v>
      </c>
      <c r="AO459">
        <v>6.55</v>
      </c>
      <c r="AP459">
        <v>1.1000000000000001</v>
      </c>
      <c r="AQ459" t="str">
        <f t="shared" si="79"/>
        <v>Gabashvili</v>
      </c>
      <c r="AR459" t="str">
        <f t="shared" si="80"/>
        <v>Nishikori</v>
      </c>
      <c r="AS459" t="str">
        <f t="shared" si="81"/>
        <v>Delray BeachGabashviliNishikori</v>
      </c>
      <c r="AT459" t="str">
        <f t="shared" si="82"/>
        <v>Delray BeachNishikoriGabashvili</v>
      </c>
      <c r="AU459">
        <f t="shared" si="83"/>
        <v>0</v>
      </c>
      <c r="AV459">
        <f t="shared" si="84"/>
        <v>2</v>
      </c>
      <c r="AW459">
        <f t="shared" si="85"/>
        <v>6</v>
      </c>
      <c r="AX459" t="b">
        <f t="shared" si="86"/>
        <v>0</v>
      </c>
      <c r="AY459" t="str">
        <f t="shared" si="87"/>
        <v>Gabashvili</v>
      </c>
      <c r="AZ459" t="b">
        <f t="shared" si="88"/>
        <v>0</v>
      </c>
      <c r="BA459" t="str">
        <f t="shared" si="89"/>
        <v>Delray Beach2nd Round</v>
      </c>
    </row>
    <row r="460" spans="1:53" x14ac:dyDescent="0.25">
      <c r="A460">
        <v>13</v>
      </c>
      <c r="B460" t="s">
        <v>855</v>
      </c>
      <c r="C460" t="s">
        <v>856</v>
      </c>
      <c r="D460" s="1">
        <v>41690</v>
      </c>
      <c r="E460" t="s">
        <v>663</v>
      </c>
      <c r="F460" s="1" t="s">
        <v>307</v>
      </c>
      <c r="G460" s="1" t="s">
        <v>308</v>
      </c>
      <c r="H460" t="s">
        <v>344</v>
      </c>
      <c r="I460" s="9">
        <v>3</v>
      </c>
      <c r="J460" t="s">
        <v>767</v>
      </c>
      <c r="K460" t="s">
        <v>698</v>
      </c>
      <c r="L460">
        <v>13</v>
      </c>
      <c r="M460">
        <v>75</v>
      </c>
      <c r="N460">
        <v>2320</v>
      </c>
      <c r="O460">
        <v>683</v>
      </c>
      <c r="P460">
        <v>3</v>
      </c>
      <c r="Q460">
        <v>6</v>
      </c>
      <c r="R460">
        <v>6</v>
      </c>
      <c r="S460">
        <v>1</v>
      </c>
      <c r="T460">
        <v>7</v>
      </c>
      <c r="U460">
        <v>6</v>
      </c>
      <c r="Z460">
        <v>2</v>
      </c>
      <c r="AA460">
        <v>1</v>
      </c>
      <c r="AB460" t="s">
        <v>312</v>
      </c>
      <c r="AC460">
        <v>1.28</v>
      </c>
      <c r="AD460">
        <v>3.5</v>
      </c>
      <c r="AE460">
        <v>1.33</v>
      </c>
      <c r="AF460">
        <v>3.2</v>
      </c>
      <c r="AG460">
        <v>1.36</v>
      </c>
      <c r="AH460">
        <v>3</v>
      </c>
      <c r="AI460">
        <v>1.33</v>
      </c>
      <c r="AJ460">
        <v>3.64</v>
      </c>
      <c r="AK460">
        <v>1.33</v>
      </c>
      <c r="AL460">
        <v>3.25</v>
      </c>
      <c r="AM460">
        <v>1.36</v>
      </c>
      <c r="AN460">
        <v>3.64</v>
      </c>
      <c r="AO460">
        <v>1.32</v>
      </c>
      <c r="AP460">
        <v>3.28</v>
      </c>
      <c r="AQ460" t="str">
        <f t="shared" si="79"/>
        <v>Isner</v>
      </c>
      <c r="AR460" t="str">
        <f t="shared" si="80"/>
        <v>Sela</v>
      </c>
      <c r="AS460" t="str">
        <f t="shared" si="81"/>
        <v>Delray BeachIsnerSela</v>
      </c>
      <c r="AT460" t="str">
        <f t="shared" si="82"/>
        <v>Delray BeachSelaIsner</v>
      </c>
      <c r="AU460">
        <f t="shared" si="83"/>
        <v>1</v>
      </c>
      <c r="AV460">
        <f t="shared" si="84"/>
        <v>3</v>
      </c>
      <c r="AW460">
        <f t="shared" si="85"/>
        <v>29</v>
      </c>
      <c r="AX460" t="b">
        <f t="shared" si="86"/>
        <v>1</v>
      </c>
      <c r="AY460" t="str">
        <f t="shared" si="87"/>
        <v>Sela</v>
      </c>
      <c r="AZ460" t="b">
        <f t="shared" si="88"/>
        <v>1</v>
      </c>
      <c r="BA460" t="str">
        <f t="shared" si="89"/>
        <v>Delray Beach2nd Round</v>
      </c>
    </row>
    <row r="461" spans="1:53" x14ac:dyDescent="0.25">
      <c r="A461">
        <v>13</v>
      </c>
      <c r="B461" t="s">
        <v>855</v>
      </c>
      <c r="C461" t="s">
        <v>856</v>
      </c>
      <c r="D461" s="1">
        <v>41691</v>
      </c>
      <c r="E461" t="s">
        <v>663</v>
      </c>
      <c r="F461" s="1" t="s">
        <v>307</v>
      </c>
      <c r="G461" s="1" t="s">
        <v>308</v>
      </c>
      <c r="H461" t="s">
        <v>344</v>
      </c>
      <c r="I461" s="9">
        <v>3</v>
      </c>
      <c r="J461" t="s">
        <v>813</v>
      </c>
      <c r="K461" t="s">
        <v>765</v>
      </c>
      <c r="L461">
        <v>146</v>
      </c>
      <c r="M461">
        <v>155</v>
      </c>
      <c r="N461">
        <v>374</v>
      </c>
      <c r="O461">
        <v>345</v>
      </c>
      <c r="P461">
        <v>6</v>
      </c>
      <c r="Q461">
        <v>7</v>
      </c>
      <c r="R461">
        <v>6</v>
      </c>
      <c r="S461">
        <v>4</v>
      </c>
      <c r="T461">
        <v>6</v>
      </c>
      <c r="U461">
        <v>2</v>
      </c>
      <c r="Z461">
        <v>2</v>
      </c>
      <c r="AA461">
        <v>1</v>
      </c>
      <c r="AB461" t="s">
        <v>312</v>
      </c>
      <c r="AC461">
        <v>2.2000000000000002</v>
      </c>
      <c r="AD461">
        <v>1.61</v>
      </c>
      <c r="AE461">
        <v>2.15</v>
      </c>
      <c r="AF461">
        <v>1.68</v>
      </c>
      <c r="AG461">
        <v>2</v>
      </c>
      <c r="AH461">
        <v>1.73</v>
      </c>
      <c r="AI461">
        <v>2.25</v>
      </c>
      <c r="AJ461">
        <v>1.72</v>
      </c>
      <c r="AK461">
        <v>2.1</v>
      </c>
      <c r="AL461">
        <v>1.73</v>
      </c>
      <c r="AM461">
        <v>2.3199999999999998</v>
      </c>
      <c r="AN461">
        <v>1.74</v>
      </c>
      <c r="AO461">
        <v>2.16</v>
      </c>
      <c r="AP461">
        <v>1.67</v>
      </c>
      <c r="AQ461" t="str">
        <f t="shared" si="79"/>
        <v>Williams</v>
      </c>
      <c r="AR461" t="str">
        <f t="shared" si="80"/>
        <v>Baghdatis</v>
      </c>
      <c r="AS461" t="str">
        <f t="shared" si="81"/>
        <v>Delray BeachWilliamsBaghdatis</v>
      </c>
      <c r="AT461" t="str">
        <f t="shared" si="82"/>
        <v>Delray BeachBaghdatisWilliams</v>
      </c>
      <c r="AU461">
        <f t="shared" si="83"/>
        <v>1</v>
      </c>
      <c r="AV461">
        <f t="shared" si="84"/>
        <v>5</v>
      </c>
      <c r="AW461">
        <f t="shared" si="85"/>
        <v>31</v>
      </c>
      <c r="AX461" t="b">
        <f t="shared" si="86"/>
        <v>1</v>
      </c>
      <c r="AY461" t="str">
        <f t="shared" si="87"/>
        <v>Baghdatis</v>
      </c>
      <c r="AZ461" t="b">
        <f t="shared" si="88"/>
        <v>1</v>
      </c>
      <c r="BA461" t="str">
        <f t="shared" si="89"/>
        <v>Delray Beach2nd Round</v>
      </c>
    </row>
    <row r="462" spans="1:53" x14ac:dyDescent="0.25">
      <c r="A462">
        <v>13</v>
      </c>
      <c r="B462" t="s">
        <v>855</v>
      </c>
      <c r="C462" t="s">
        <v>856</v>
      </c>
      <c r="D462" s="1">
        <v>41691</v>
      </c>
      <c r="E462" t="s">
        <v>663</v>
      </c>
      <c r="F462" s="1" t="s">
        <v>307</v>
      </c>
      <c r="G462" s="1" t="s">
        <v>308</v>
      </c>
      <c r="H462" t="s">
        <v>345</v>
      </c>
      <c r="I462" s="9">
        <v>3</v>
      </c>
      <c r="J462" t="s">
        <v>768</v>
      </c>
      <c r="K462" t="s">
        <v>664</v>
      </c>
      <c r="L462">
        <v>21</v>
      </c>
      <c r="M462">
        <v>55</v>
      </c>
      <c r="N462">
        <v>1580</v>
      </c>
      <c r="O462">
        <v>844</v>
      </c>
      <c r="P462">
        <v>6</v>
      </c>
      <c r="Q462">
        <v>7</v>
      </c>
      <c r="R462">
        <v>6</v>
      </c>
      <c r="S462">
        <v>3</v>
      </c>
      <c r="T462">
        <v>6</v>
      </c>
      <c r="U462">
        <v>3</v>
      </c>
      <c r="Z462">
        <v>2</v>
      </c>
      <c r="AA462">
        <v>1</v>
      </c>
      <c r="AB462" t="s">
        <v>312</v>
      </c>
      <c r="AC462">
        <v>1.5</v>
      </c>
      <c r="AD462">
        <v>2.62</v>
      </c>
      <c r="AE462">
        <v>1.48</v>
      </c>
      <c r="AF462">
        <v>2.6</v>
      </c>
      <c r="AG462">
        <v>1.5</v>
      </c>
      <c r="AH462">
        <v>2.5</v>
      </c>
      <c r="AI462">
        <v>1.52</v>
      </c>
      <c r="AJ462">
        <v>2.76</v>
      </c>
      <c r="AK462">
        <v>1.44</v>
      </c>
      <c r="AL462">
        <v>2.75</v>
      </c>
      <c r="AM462">
        <v>1.61</v>
      </c>
      <c r="AN462">
        <v>2.8</v>
      </c>
      <c r="AO462">
        <v>1.48</v>
      </c>
      <c r="AP462">
        <v>2.61</v>
      </c>
      <c r="AQ462" t="str">
        <f t="shared" si="79"/>
        <v>Anderson</v>
      </c>
      <c r="AR462" t="str">
        <f t="shared" si="80"/>
        <v>Matosevic</v>
      </c>
      <c r="AS462" t="str">
        <f t="shared" si="81"/>
        <v>Delray BeachAndersonMatosevic</v>
      </c>
      <c r="AT462" t="str">
        <f t="shared" si="82"/>
        <v>Delray BeachMatosevicAnderson</v>
      </c>
      <c r="AU462">
        <f t="shared" si="83"/>
        <v>1</v>
      </c>
      <c r="AV462">
        <f t="shared" si="84"/>
        <v>5</v>
      </c>
      <c r="AW462">
        <f t="shared" si="85"/>
        <v>31</v>
      </c>
      <c r="AX462" t="b">
        <f t="shared" si="86"/>
        <v>1</v>
      </c>
      <c r="AY462" t="str">
        <f t="shared" si="87"/>
        <v>Matosevic</v>
      </c>
      <c r="AZ462" t="b">
        <f t="shared" si="88"/>
        <v>1</v>
      </c>
      <c r="BA462" t="str">
        <f t="shared" si="89"/>
        <v>Delray BeachQuarterfinals</v>
      </c>
    </row>
    <row r="463" spans="1:53" x14ac:dyDescent="0.25">
      <c r="A463">
        <v>13</v>
      </c>
      <c r="B463" t="s">
        <v>855</v>
      </c>
      <c r="C463" t="s">
        <v>856</v>
      </c>
      <c r="D463" s="1">
        <v>41691</v>
      </c>
      <c r="E463" t="s">
        <v>663</v>
      </c>
      <c r="F463" s="1" t="s">
        <v>307</v>
      </c>
      <c r="G463" s="1" t="s">
        <v>308</v>
      </c>
      <c r="H463" t="s">
        <v>345</v>
      </c>
      <c r="I463" s="9">
        <v>3</v>
      </c>
      <c r="J463" t="s">
        <v>764</v>
      </c>
      <c r="K463" t="s">
        <v>678</v>
      </c>
      <c r="L463">
        <v>142</v>
      </c>
      <c r="M463">
        <v>27</v>
      </c>
      <c r="N463">
        <v>390</v>
      </c>
      <c r="O463">
        <v>1355</v>
      </c>
      <c r="P463">
        <v>6</v>
      </c>
      <c r="Q463">
        <v>3</v>
      </c>
      <c r="R463">
        <v>6</v>
      </c>
      <c r="S463">
        <v>2</v>
      </c>
      <c r="Z463">
        <v>2</v>
      </c>
      <c r="AA463">
        <v>0</v>
      </c>
      <c r="AB463" t="s">
        <v>312</v>
      </c>
      <c r="AC463">
        <v>2.5</v>
      </c>
      <c r="AD463">
        <v>1.53</v>
      </c>
      <c r="AE463">
        <v>2.4</v>
      </c>
      <c r="AF463">
        <v>1.55</v>
      </c>
      <c r="AG463">
        <v>2.5</v>
      </c>
      <c r="AH463">
        <v>1.5</v>
      </c>
      <c r="AI463">
        <v>2.5</v>
      </c>
      <c r="AJ463">
        <v>1.61</v>
      </c>
      <c r="AK463">
        <v>2.5</v>
      </c>
      <c r="AL463">
        <v>1.53</v>
      </c>
      <c r="AM463">
        <v>2.6</v>
      </c>
      <c r="AN463">
        <v>1.63</v>
      </c>
      <c r="AO463">
        <v>2.44</v>
      </c>
      <c r="AP463">
        <v>1.54</v>
      </c>
      <c r="AQ463" t="str">
        <f t="shared" si="79"/>
        <v>Johnson</v>
      </c>
      <c r="AR463" t="str">
        <f t="shared" si="80"/>
        <v>Lopez</v>
      </c>
      <c r="AS463" t="str">
        <f t="shared" si="81"/>
        <v>Delray BeachJohnsonLopez</v>
      </c>
      <c r="AT463" t="str">
        <f t="shared" si="82"/>
        <v>Delray BeachLopezJohnson</v>
      </c>
      <c r="AU463">
        <f t="shared" si="83"/>
        <v>2</v>
      </c>
      <c r="AV463">
        <f t="shared" si="84"/>
        <v>7</v>
      </c>
      <c r="AW463">
        <f t="shared" si="85"/>
        <v>17</v>
      </c>
      <c r="AX463" t="b">
        <f t="shared" si="86"/>
        <v>0</v>
      </c>
      <c r="AY463" t="str">
        <f t="shared" si="87"/>
        <v>Johnson</v>
      </c>
      <c r="AZ463" t="b">
        <f t="shared" si="88"/>
        <v>0</v>
      </c>
      <c r="BA463" t="str">
        <f t="shared" si="89"/>
        <v>Delray BeachQuarterfinals</v>
      </c>
    </row>
    <row r="464" spans="1:53" x14ac:dyDescent="0.25">
      <c r="A464">
        <v>13</v>
      </c>
      <c r="B464" t="s">
        <v>855</v>
      </c>
      <c r="C464" t="s">
        <v>856</v>
      </c>
      <c r="D464" s="1">
        <v>41691</v>
      </c>
      <c r="E464" t="s">
        <v>663</v>
      </c>
      <c r="F464" s="1" t="s">
        <v>307</v>
      </c>
      <c r="G464" s="1" t="s">
        <v>308</v>
      </c>
      <c r="H464" t="s">
        <v>345</v>
      </c>
      <c r="I464" s="9">
        <v>3</v>
      </c>
      <c r="J464" t="s">
        <v>668</v>
      </c>
      <c r="K464" t="s">
        <v>806</v>
      </c>
      <c r="L464">
        <v>29</v>
      </c>
      <c r="M464">
        <v>65</v>
      </c>
      <c r="N464">
        <v>1295</v>
      </c>
      <c r="O464">
        <v>731</v>
      </c>
      <c r="P464">
        <v>6</v>
      </c>
      <c r="Q464">
        <v>2</v>
      </c>
      <c r="R464">
        <v>6</v>
      </c>
      <c r="S464">
        <v>3</v>
      </c>
      <c r="Z464">
        <v>2</v>
      </c>
      <c r="AA464">
        <v>0</v>
      </c>
      <c r="AB464" t="s">
        <v>312</v>
      </c>
      <c r="AC464">
        <v>1.08</v>
      </c>
      <c r="AD464">
        <v>8</v>
      </c>
      <c r="AE464">
        <v>1.1100000000000001</v>
      </c>
      <c r="AF464">
        <v>6</v>
      </c>
      <c r="AG464">
        <v>1.1100000000000001</v>
      </c>
      <c r="AH464">
        <v>6</v>
      </c>
      <c r="AI464">
        <v>1.1299999999999999</v>
      </c>
      <c r="AJ464">
        <v>8.01</v>
      </c>
      <c r="AK464">
        <v>1.1100000000000001</v>
      </c>
      <c r="AL464">
        <v>6.5</v>
      </c>
      <c r="AM464">
        <v>1.1299999999999999</v>
      </c>
      <c r="AN464">
        <v>8.01</v>
      </c>
      <c r="AO464">
        <v>1.1000000000000001</v>
      </c>
      <c r="AP464">
        <v>6.72</v>
      </c>
      <c r="AQ464" t="str">
        <f t="shared" si="79"/>
        <v>Cilic</v>
      </c>
      <c r="AR464" t="str">
        <f t="shared" si="80"/>
        <v>Gabashvili</v>
      </c>
      <c r="AS464" t="str">
        <f t="shared" si="81"/>
        <v>Delray BeachCilicGabashvili</v>
      </c>
      <c r="AT464" t="str">
        <f t="shared" si="82"/>
        <v>Delray BeachGabashviliCilic</v>
      </c>
      <c r="AU464">
        <f t="shared" si="83"/>
        <v>2</v>
      </c>
      <c r="AV464">
        <f t="shared" si="84"/>
        <v>7</v>
      </c>
      <c r="AW464">
        <f t="shared" si="85"/>
        <v>17</v>
      </c>
      <c r="AX464" t="b">
        <f t="shared" si="86"/>
        <v>0</v>
      </c>
      <c r="AY464" t="str">
        <f t="shared" si="87"/>
        <v>Cilic</v>
      </c>
      <c r="AZ464" t="b">
        <f t="shared" si="88"/>
        <v>0</v>
      </c>
      <c r="BA464" t="str">
        <f t="shared" si="89"/>
        <v>Delray BeachQuarterfinals</v>
      </c>
    </row>
    <row r="465" spans="1:53" x14ac:dyDescent="0.25">
      <c r="A465">
        <v>13</v>
      </c>
      <c r="B465" t="s">
        <v>855</v>
      </c>
      <c r="C465" t="s">
        <v>856</v>
      </c>
      <c r="D465" s="1">
        <v>41692</v>
      </c>
      <c r="E465" t="s">
        <v>663</v>
      </c>
      <c r="F465" s="1" t="s">
        <v>307</v>
      </c>
      <c r="G465" s="1" t="s">
        <v>308</v>
      </c>
      <c r="H465" t="s">
        <v>345</v>
      </c>
      <c r="I465" s="9">
        <v>3</v>
      </c>
      <c r="J465" t="s">
        <v>767</v>
      </c>
      <c r="K465" t="s">
        <v>813</v>
      </c>
      <c r="L465">
        <v>13</v>
      </c>
      <c r="M465">
        <v>146</v>
      </c>
      <c r="N465">
        <v>2320</v>
      </c>
      <c r="O465">
        <v>374</v>
      </c>
      <c r="P465">
        <v>4</v>
      </c>
      <c r="Q465">
        <v>6</v>
      </c>
      <c r="R465">
        <v>6</v>
      </c>
      <c r="S465">
        <v>3</v>
      </c>
      <c r="T465">
        <v>6</v>
      </c>
      <c r="U465">
        <v>2</v>
      </c>
      <c r="Z465">
        <v>2</v>
      </c>
      <c r="AA465">
        <v>1</v>
      </c>
      <c r="AB465" t="s">
        <v>312</v>
      </c>
      <c r="AC465">
        <v>1.28</v>
      </c>
      <c r="AD465">
        <v>3.75</v>
      </c>
      <c r="AE465">
        <v>1.33</v>
      </c>
      <c r="AF465">
        <v>3.2</v>
      </c>
      <c r="AG465">
        <v>1.33</v>
      </c>
      <c r="AH465">
        <v>3.25</v>
      </c>
      <c r="AI465">
        <v>1.28</v>
      </c>
      <c r="AJ465">
        <v>4.22</v>
      </c>
      <c r="AK465">
        <v>1.33</v>
      </c>
      <c r="AL465">
        <v>3.25</v>
      </c>
      <c r="AM465">
        <v>1.36</v>
      </c>
      <c r="AN465">
        <v>4.22</v>
      </c>
      <c r="AO465">
        <v>1.3</v>
      </c>
      <c r="AP465">
        <v>3.49</v>
      </c>
      <c r="AQ465" t="str">
        <f t="shared" si="79"/>
        <v>Isner</v>
      </c>
      <c r="AR465" t="str">
        <f t="shared" si="80"/>
        <v>Williams</v>
      </c>
      <c r="AS465" t="str">
        <f t="shared" si="81"/>
        <v>Delray BeachIsnerWilliams</v>
      </c>
      <c r="AT465" t="str">
        <f t="shared" si="82"/>
        <v>Delray BeachWilliamsIsner</v>
      </c>
      <c r="AU465">
        <f t="shared" si="83"/>
        <v>1</v>
      </c>
      <c r="AV465">
        <f t="shared" si="84"/>
        <v>5</v>
      </c>
      <c r="AW465">
        <f t="shared" si="85"/>
        <v>27</v>
      </c>
      <c r="AX465" t="b">
        <f t="shared" si="86"/>
        <v>0</v>
      </c>
      <c r="AY465" t="str">
        <f t="shared" si="87"/>
        <v>Williams</v>
      </c>
      <c r="AZ465" t="b">
        <f t="shared" si="88"/>
        <v>1</v>
      </c>
      <c r="BA465" t="str">
        <f t="shared" si="89"/>
        <v>Delray BeachQuarterfinals</v>
      </c>
    </row>
    <row r="466" spans="1:53" x14ac:dyDescent="0.25">
      <c r="A466">
        <v>13</v>
      </c>
      <c r="B466" t="s">
        <v>855</v>
      </c>
      <c r="C466" t="s">
        <v>856</v>
      </c>
      <c r="D466" s="1">
        <v>41692</v>
      </c>
      <c r="E466" t="s">
        <v>663</v>
      </c>
      <c r="F466" s="1" t="s">
        <v>307</v>
      </c>
      <c r="G466" s="1" t="s">
        <v>308</v>
      </c>
      <c r="H466" t="s">
        <v>346</v>
      </c>
      <c r="I466" s="9">
        <v>3</v>
      </c>
      <c r="J466" t="s">
        <v>768</v>
      </c>
      <c r="K466" t="s">
        <v>764</v>
      </c>
      <c r="L466">
        <v>21</v>
      </c>
      <c r="M466">
        <v>142</v>
      </c>
      <c r="N466">
        <v>1580</v>
      </c>
      <c r="O466">
        <v>390</v>
      </c>
      <c r="P466">
        <v>6</v>
      </c>
      <c r="Q466">
        <v>2</v>
      </c>
      <c r="R466">
        <v>6</v>
      </c>
      <c r="S466">
        <v>4</v>
      </c>
      <c r="Z466">
        <v>2</v>
      </c>
      <c r="AA466">
        <v>0</v>
      </c>
      <c r="AB466" t="s">
        <v>312</v>
      </c>
      <c r="AC466">
        <v>1.53</v>
      </c>
      <c r="AD466">
        <v>2.5</v>
      </c>
      <c r="AE466">
        <v>1.55</v>
      </c>
      <c r="AF466">
        <v>2.4</v>
      </c>
      <c r="AG466">
        <v>1.53</v>
      </c>
      <c r="AH466">
        <v>2.38</v>
      </c>
      <c r="AI466">
        <v>1.63</v>
      </c>
      <c r="AJ466">
        <v>2.4700000000000002</v>
      </c>
      <c r="AK466">
        <v>1.57</v>
      </c>
      <c r="AL466">
        <v>2.38</v>
      </c>
      <c r="AM466">
        <v>1.63</v>
      </c>
      <c r="AN466">
        <v>2.5499999999999998</v>
      </c>
      <c r="AO466">
        <v>1.56</v>
      </c>
      <c r="AP466">
        <v>2.39</v>
      </c>
      <c r="AQ466" t="str">
        <f t="shared" si="79"/>
        <v>Anderson</v>
      </c>
      <c r="AR466" t="str">
        <f t="shared" si="80"/>
        <v>Johnson</v>
      </c>
      <c r="AS466" t="str">
        <f t="shared" si="81"/>
        <v>Delray BeachAndersonJohnson</v>
      </c>
      <c r="AT466" t="str">
        <f t="shared" si="82"/>
        <v>Delray BeachJohnsonAnderson</v>
      </c>
      <c r="AU466">
        <f t="shared" si="83"/>
        <v>2</v>
      </c>
      <c r="AV466">
        <f t="shared" si="84"/>
        <v>6</v>
      </c>
      <c r="AW466">
        <f t="shared" si="85"/>
        <v>18</v>
      </c>
      <c r="AX466" t="b">
        <f t="shared" si="86"/>
        <v>0</v>
      </c>
      <c r="AY466" t="str">
        <f t="shared" si="87"/>
        <v>Anderson</v>
      </c>
      <c r="AZ466" t="b">
        <f t="shared" si="88"/>
        <v>0</v>
      </c>
      <c r="BA466" t="str">
        <f t="shared" si="89"/>
        <v>Delray BeachSemifinals</v>
      </c>
    </row>
    <row r="467" spans="1:53" x14ac:dyDescent="0.25">
      <c r="A467">
        <v>13</v>
      </c>
      <c r="B467" t="s">
        <v>855</v>
      </c>
      <c r="C467" t="s">
        <v>856</v>
      </c>
      <c r="D467" s="1">
        <v>41693</v>
      </c>
      <c r="E467" t="s">
        <v>663</v>
      </c>
      <c r="F467" s="1" t="s">
        <v>307</v>
      </c>
      <c r="G467" s="1" t="s">
        <v>308</v>
      </c>
      <c r="H467" t="s">
        <v>346</v>
      </c>
      <c r="I467" s="9">
        <v>3</v>
      </c>
      <c r="J467" t="s">
        <v>668</v>
      </c>
      <c r="K467" t="s">
        <v>767</v>
      </c>
      <c r="L467">
        <v>29</v>
      </c>
      <c r="M467">
        <v>13</v>
      </c>
      <c r="N467">
        <v>1295</v>
      </c>
      <c r="O467">
        <v>2320</v>
      </c>
      <c r="P467">
        <v>7</v>
      </c>
      <c r="Q467">
        <v>6</v>
      </c>
      <c r="R467">
        <v>6</v>
      </c>
      <c r="S467">
        <v>3</v>
      </c>
      <c r="Z467">
        <v>2</v>
      </c>
      <c r="AA467">
        <v>0</v>
      </c>
      <c r="AB467" t="s">
        <v>312</v>
      </c>
      <c r="AC467">
        <v>1.44</v>
      </c>
      <c r="AD467">
        <v>2.75</v>
      </c>
      <c r="AE467">
        <v>1.48</v>
      </c>
      <c r="AF467">
        <v>2.6</v>
      </c>
      <c r="AG467">
        <v>1.44</v>
      </c>
      <c r="AH467">
        <v>2.62</v>
      </c>
      <c r="AI467">
        <v>1.5</v>
      </c>
      <c r="AJ467">
        <v>2.83</v>
      </c>
      <c r="AK467">
        <v>1.53</v>
      </c>
      <c r="AL467">
        <v>2.5</v>
      </c>
      <c r="AM467">
        <v>1.53</v>
      </c>
      <c r="AN467">
        <v>3.05</v>
      </c>
      <c r="AO467">
        <v>1.47</v>
      </c>
      <c r="AP467">
        <v>2.66</v>
      </c>
      <c r="AQ467" t="str">
        <f t="shared" si="79"/>
        <v>Cilic</v>
      </c>
      <c r="AR467" t="str">
        <f t="shared" si="80"/>
        <v>Isner</v>
      </c>
      <c r="AS467" t="str">
        <f t="shared" si="81"/>
        <v>Delray BeachCilicIsner</v>
      </c>
      <c r="AT467" t="str">
        <f t="shared" si="82"/>
        <v>Delray BeachIsnerCilic</v>
      </c>
      <c r="AU467">
        <f t="shared" si="83"/>
        <v>2</v>
      </c>
      <c r="AV467">
        <f t="shared" si="84"/>
        <v>4</v>
      </c>
      <c r="AW467">
        <f t="shared" si="85"/>
        <v>22</v>
      </c>
      <c r="AX467" t="b">
        <f t="shared" si="86"/>
        <v>1</v>
      </c>
      <c r="AY467" t="str">
        <f t="shared" si="87"/>
        <v>Cilic</v>
      </c>
      <c r="AZ467" t="b">
        <f t="shared" si="88"/>
        <v>0</v>
      </c>
      <c r="BA467" t="str">
        <f t="shared" si="89"/>
        <v>Delray BeachSemifinals</v>
      </c>
    </row>
    <row r="468" spans="1:53" x14ac:dyDescent="0.25">
      <c r="A468">
        <v>13</v>
      </c>
      <c r="B468" t="s">
        <v>855</v>
      </c>
      <c r="C468" t="s">
        <v>856</v>
      </c>
      <c r="D468" s="1">
        <v>41693</v>
      </c>
      <c r="E468" t="s">
        <v>663</v>
      </c>
      <c r="F468" s="1" t="s">
        <v>307</v>
      </c>
      <c r="G468" s="1" t="s">
        <v>308</v>
      </c>
      <c r="H468" t="s">
        <v>348</v>
      </c>
      <c r="I468" s="9">
        <v>3</v>
      </c>
      <c r="J468" t="s">
        <v>668</v>
      </c>
      <c r="K468" t="s">
        <v>768</v>
      </c>
      <c r="L468">
        <v>29</v>
      </c>
      <c r="M468">
        <v>21</v>
      </c>
      <c r="N468">
        <v>1295</v>
      </c>
      <c r="O468">
        <v>1580</v>
      </c>
      <c r="P468">
        <v>7</v>
      </c>
      <c r="Q468">
        <v>6</v>
      </c>
      <c r="R468">
        <v>6</v>
      </c>
      <c r="S468">
        <v>7</v>
      </c>
      <c r="T468">
        <v>6</v>
      </c>
      <c r="U468">
        <v>4</v>
      </c>
      <c r="Z468">
        <v>2</v>
      </c>
      <c r="AA468">
        <v>1</v>
      </c>
      <c r="AB468" t="s">
        <v>312</v>
      </c>
      <c r="AC468">
        <v>1.3</v>
      </c>
      <c r="AD468">
        <v>3.5</v>
      </c>
      <c r="AE468">
        <v>1.35</v>
      </c>
      <c r="AF468">
        <v>2.1</v>
      </c>
      <c r="AG468">
        <v>1.4</v>
      </c>
      <c r="AH468">
        <v>3</v>
      </c>
      <c r="AI468">
        <v>1.34</v>
      </c>
      <c r="AJ468">
        <v>3.62</v>
      </c>
      <c r="AK468">
        <v>1.36</v>
      </c>
      <c r="AL468">
        <v>3</v>
      </c>
      <c r="AM468">
        <v>1.4</v>
      </c>
      <c r="AN468">
        <v>3.62</v>
      </c>
      <c r="AO468">
        <v>1.35</v>
      </c>
      <c r="AP468">
        <v>3.15</v>
      </c>
      <c r="AQ468" t="str">
        <f t="shared" si="79"/>
        <v>Cilic</v>
      </c>
      <c r="AR468" t="str">
        <f t="shared" si="80"/>
        <v>Anderson</v>
      </c>
      <c r="AS468" t="str">
        <f t="shared" si="81"/>
        <v>Delray BeachCilicAnderson</v>
      </c>
      <c r="AT468" t="str">
        <f t="shared" si="82"/>
        <v>Delray BeachAndersonCilic</v>
      </c>
      <c r="AU468">
        <f t="shared" si="83"/>
        <v>1</v>
      </c>
      <c r="AV468">
        <f t="shared" si="84"/>
        <v>2</v>
      </c>
      <c r="AW468">
        <f t="shared" si="85"/>
        <v>36</v>
      </c>
      <c r="AX468" t="b">
        <f t="shared" si="86"/>
        <v>1</v>
      </c>
      <c r="AY468" t="str">
        <f t="shared" si="87"/>
        <v>Cilic</v>
      </c>
      <c r="AZ468" t="b">
        <f t="shared" si="88"/>
        <v>1</v>
      </c>
      <c r="BA468" t="str">
        <f t="shared" si="89"/>
        <v>Delray BeachThe Final</v>
      </c>
    </row>
    <row r="469" spans="1:53" x14ac:dyDescent="0.25">
      <c r="A469">
        <v>14</v>
      </c>
      <c r="B469" t="s">
        <v>858</v>
      </c>
      <c r="C469" t="s">
        <v>859</v>
      </c>
      <c r="D469" s="1">
        <v>41687</v>
      </c>
      <c r="E469" t="s">
        <v>663</v>
      </c>
      <c r="F469" s="1" t="s">
        <v>482</v>
      </c>
      <c r="G469" s="1" t="s">
        <v>308</v>
      </c>
      <c r="H469" t="s">
        <v>309</v>
      </c>
      <c r="I469" s="9">
        <v>3</v>
      </c>
      <c r="J469" t="s">
        <v>774</v>
      </c>
      <c r="K469" t="s">
        <v>685</v>
      </c>
      <c r="L469">
        <v>116</v>
      </c>
      <c r="M469">
        <v>397</v>
      </c>
      <c r="N469">
        <v>484</v>
      </c>
      <c r="O469">
        <v>98</v>
      </c>
      <c r="P469">
        <v>6</v>
      </c>
      <c r="Q469">
        <v>4</v>
      </c>
      <c r="R469">
        <v>6</v>
      </c>
      <c r="S469">
        <v>2</v>
      </c>
      <c r="Z469">
        <v>2</v>
      </c>
      <c r="AA469">
        <v>0</v>
      </c>
      <c r="AB469" t="s">
        <v>312</v>
      </c>
      <c r="AC469">
        <v>1.4</v>
      </c>
      <c r="AD469">
        <v>2.75</v>
      </c>
      <c r="AE469">
        <v>1.5</v>
      </c>
      <c r="AF469">
        <v>2.5</v>
      </c>
      <c r="AG469">
        <v>1.44</v>
      </c>
      <c r="AH469">
        <v>2.62</v>
      </c>
      <c r="AI469">
        <v>1.46</v>
      </c>
      <c r="AJ469">
        <v>2.89</v>
      </c>
      <c r="AK469">
        <v>1.5</v>
      </c>
      <c r="AL469">
        <v>2.63</v>
      </c>
      <c r="AM469">
        <v>1.52</v>
      </c>
      <c r="AN469">
        <v>2.89</v>
      </c>
      <c r="AO469">
        <v>1.46</v>
      </c>
      <c r="AP469">
        <v>2.64</v>
      </c>
      <c r="AQ469" t="str">
        <f t="shared" si="79"/>
        <v>Kavcic</v>
      </c>
      <c r="AR469" t="str">
        <f t="shared" si="80"/>
        <v>Kokkinakis</v>
      </c>
      <c r="AS469" t="str">
        <f t="shared" si="81"/>
        <v>MarseilleKavcicKokkinakis</v>
      </c>
      <c r="AT469" t="str">
        <f t="shared" si="82"/>
        <v>MarseilleKokkinakisKavcic</v>
      </c>
      <c r="AU469">
        <f t="shared" si="83"/>
        <v>2</v>
      </c>
      <c r="AV469">
        <f t="shared" si="84"/>
        <v>6</v>
      </c>
      <c r="AW469">
        <f t="shared" si="85"/>
        <v>18</v>
      </c>
      <c r="AX469" t="b">
        <f t="shared" si="86"/>
        <v>0</v>
      </c>
      <c r="AY469" t="str">
        <f t="shared" si="87"/>
        <v>Kavcic</v>
      </c>
      <c r="AZ469" t="b">
        <f t="shared" si="88"/>
        <v>0</v>
      </c>
      <c r="BA469" t="str">
        <f t="shared" si="89"/>
        <v>Marseille1st Round</v>
      </c>
    </row>
    <row r="470" spans="1:53" x14ac:dyDescent="0.25">
      <c r="A470">
        <v>14</v>
      </c>
      <c r="B470" t="s">
        <v>858</v>
      </c>
      <c r="C470" t="s">
        <v>859</v>
      </c>
      <c r="D470" s="1">
        <v>41688</v>
      </c>
      <c r="E470" t="s">
        <v>663</v>
      </c>
      <c r="F470" s="1" t="s">
        <v>482</v>
      </c>
      <c r="G470" s="1" t="s">
        <v>308</v>
      </c>
      <c r="H470" t="s">
        <v>309</v>
      </c>
      <c r="I470" s="9">
        <v>3</v>
      </c>
      <c r="J470" t="s">
        <v>743</v>
      </c>
      <c r="K470" t="s">
        <v>675</v>
      </c>
      <c r="L470">
        <v>63</v>
      </c>
      <c r="M470">
        <v>52</v>
      </c>
      <c r="N470">
        <v>735</v>
      </c>
      <c r="O470">
        <v>875</v>
      </c>
      <c r="P470">
        <v>6</v>
      </c>
      <c r="Q470">
        <v>4</v>
      </c>
      <c r="R470">
        <v>6</v>
      </c>
      <c r="S470">
        <v>4</v>
      </c>
      <c r="Z470">
        <v>2</v>
      </c>
      <c r="AA470">
        <v>0</v>
      </c>
      <c r="AB470" t="s">
        <v>312</v>
      </c>
      <c r="AC470">
        <v>2.25</v>
      </c>
      <c r="AD470">
        <v>1.57</v>
      </c>
      <c r="AE470">
        <v>2.2999999999999998</v>
      </c>
      <c r="AF470">
        <v>1.6</v>
      </c>
      <c r="AG470">
        <v>2.1</v>
      </c>
      <c r="AH470">
        <v>1.67</v>
      </c>
      <c r="AI470">
        <v>2.2999999999999998</v>
      </c>
      <c r="AJ470">
        <v>1.68</v>
      </c>
      <c r="AK470">
        <v>2.2000000000000002</v>
      </c>
      <c r="AL470">
        <v>1.67</v>
      </c>
      <c r="AM470">
        <v>2.38</v>
      </c>
      <c r="AN470">
        <v>1.71</v>
      </c>
      <c r="AO470">
        <v>2.2000000000000002</v>
      </c>
      <c r="AP470">
        <v>1.64</v>
      </c>
      <c r="AQ470" t="str">
        <f t="shared" si="79"/>
        <v>Davydenko</v>
      </c>
      <c r="AR470" t="str">
        <f t="shared" si="80"/>
        <v>Sijsling</v>
      </c>
      <c r="AS470" t="str">
        <f t="shared" si="81"/>
        <v>MarseilleDavydenkoSijsling</v>
      </c>
      <c r="AT470" t="str">
        <f t="shared" si="82"/>
        <v>MarseilleSijslingDavydenko</v>
      </c>
      <c r="AU470">
        <f t="shared" si="83"/>
        <v>2</v>
      </c>
      <c r="AV470">
        <f t="shared" si="84"/>
        <v>4</v>
      </c>
      <c r="AW470">
        <f t="shared" si="85"/>
        <v>20</v>
      </c>
      <c r="AX470" t="b">
        <f t="shared" si="86"/>
        <v>0</v>
      </c>
      <c r="AY470" t="str">
        <f t="shared" si="87"/>
        <v>Davydenko</v>
      </c>
      <c r="AZ470" t="b">
        <f t="shared" si="88"/>
        <v>0</v>
      </c>
      <c r="BA470" t="str">
        <f t="shared" si="89"/>
        <v>Marseille1st Round</v>
      </c>
    </row>
    <row r="471" spans="1:53" x14ac:dyDescent="0.25">
      <c r="A471">
        <v>14</v>
      </c>
      <c r="B471" t="s">
        <v>858</v>
      </c>
      <c r="C471" t="s">
        <v>859</v>
      </c>
      <c r="D471" s="1">
        <v>41688</v>
      </c>
      <c r="E471" t="s">
        <v>663</v>
      </c>
      <c r="F471" s="1" t="s">
        <v>482</v>
      </c>
      <c r="G471" s="1" t="s">
        <v>308</v>
      </c>
      <c r="H471" t="s">
        <v>309</v>
      </c>
      <c r="I471" s="9">
        <v>3</v>
      </c>
      <c r="J471" t="s">
        <v>772</v>
      </c>
      <c r="K471" t="s">
        <v>749</v>
      </c>
      <c r="L471">
        <v>91</v>
      </c>
      <c r="M471">
        <v>124</v>
      </c>
      <c r="N471">
        <v>611</v>
      </c>
      <c r="O471">
        <v>457</v>
      </c>
      <c r="P471">
        <v>3</v>
      </c>
      <c r="Q471">
        <v>6</v>
      </c>
      <c r="R471">
        <v>7</v>
      </c>
      <c r="S471">
        <v>6</v>
      </c>
      <c r="T471">
        <v>6</v>
      </c>
      <c r="U471">
        <v>4</v>
      </c>
      <c r="Z471">
        <v>2</v>
      </c>
      <c r="AA471">
        <v>1</v>
      </c>
      <c r="AB471" t="s">
        <v>312</v>
      </c>
      <c r="AC471">
        <v>1.66</v>
      </c>
      <c r="AD471">
        <v>2.1</v>
      </c>
      <c r="AE471">
        <v>1.8</v>
      </c>
      <c r="AF471">
        <v>2</v>
      </c>
      <c r="AG471">
        <v>1.73</v>
      </c>
      <c r="AH471">
        <v>2</v>
      </c>
      <c r="AI471">
        <v>1.76</v>
      </c>
      <c r="AJ471">
        <v>2.17</v>
      </c>
      <c r="AK471">
        <v>1.73</v>
      </c>
      <c r="AL471">
        <v>2.1</v>
      </c>
      <c r="AM471">
        <v>1.86</v>
      </c>
      <c r="AN471">
        <v>2.25</v>
      </c>
      <c r="AO471">
        <v>1.74</v>
      </c>
      <c r="AP471">
        <v>2.04</v>
      </c>
      <c r="AQ471" t="str">
        <f t="shared" si="79"/>
        <v>Stakhovsky</v>
      </c>
      <c r="AR471" t="str">
        <f t="shared" si="80"/>
        <v>Evans</v>
      </c>
      <c r="AS471" t="str">
        <f t="shared" si="81"/>
        <v>MarseilleStakhovskyEvans</v>
      </c>
      <c r="AT471" t="str">
        <f t="shared" si="82"/>
        <v>MarseilleEvansStakhovsky</v>
      </c>
      <c r="AU471">
        <f t="shared" si="83"/>
        <v>1</v>
      </c>
      <c r="AV471">
        <f t="shared" si="84"/>
        <v>0</v>
      </c>
      <c r="AW471">
        <f t="shared" si="85"/>
        <v>32</v>
      </c>
      <c r="AX471" t="b">
        <f t="shared" si="86"/>
        <v>1</v>
      </c>
      <c r="AY471" t="str">
        <f t="shared" si="87"/>
        <v>Evans</v>
      </c>
      <c r="AZ471" t="b">
        <f t="shared" si="88"/>
        <v>1</v>
      </c>
      <c r="BA471" t="str">
        <f t="shared" si="89"/>
        <v>Marseille1st Round</v>
      </c>
    </row>
    <row r="472" spans="1:53" x14ac:dyDescent="0.25">
      <c r="A472">
        <v>14</v>
      </c>
      <c r="B472" t="s">
        <v>858</v>
      </c>
      <c r="C472" t="s">
        <v>859</v>
      </c>
      <c r="D472" s="1">
        <v>41688</v>
      </c>
      <c r="E472" t="s">
        <v>663</v>
      </c>
      <c r="F472" s="1" t="s">
        <v>482</v>
      </c>
      <c r="G472" s="1" t="s">
        <v>308</v>
      </c>
      <c r="H472" t="s">
        <v>309</v>
      </c>
      <c r="I472" s="9">
        <v>3</v>
      </c>
      <c r="J472" t="s">
        <v>704</v>
      </c>
      <c r="K472" t="s">
        <v>840</v>
      </c>
      <c r="L472">
        <v>36</v>
      </c>
      <c r="M472">
        <v>237</v>
      </c>
      <c r="N472">
        <v>1108</v>
      </c>
      <c r="O472">
        <v>204</v>
      </c>
      <c r="P472">
        <v>3</v>
      </c>
      <c r="Q472">
        <v>6</v>
      </c>
      <c r="R472">
        <v>7</v>
      </c>
      <c r="S472">
        <v>6</v>
      </c>
      <c r="T472">
        <v>7</v>
      </c>
      <c r="U472">
        <v>5</v>
      </c>
      <c r="Z472">
        <v>2</v>
      </c>
      <c r="AA472">
        <v>1</v>
      </c>
      <c r="AB472" t="s">
        <v>312</v>
      </c>
      <c r="AC472">
        <v>1.1200000000000001</v>
      </c>
      <c r="AD472">
        <v>6</v>
      </c>
      <c r="AE472">
        <v>1.18</v>
      </c>
      <c r="AF472">
        <v>4.5</v>
      </c>
      <c r="AG472">
        <v>1.17</v>
      </c>
      <c r="AH472">
        <v>4.5</v>
      </c>
      <c r="AI472">
        <v>1.1599999999999999</v>
      </c>
      <c r="AJ472">
        <v>6.1</v>
      </c>
      <c r="AK472">
        <v>1.2</v>
      </c>
      <c r="AL472">
        <v>4.5</v>
      </c>
      <c r="AM472">
        <v>1.2</v>
      </c>
      <c r="AN472">
        <v>6.1</v>
      </c>
      <c r="AO472">
        <v>1.1599999999999999</v>
      </c>
      <c r="AP472">
        <v>5.09</v>
      </c>
      <c r="AQ472" t="str">
        <f t="shared" si="79"/>
        <v>Roger-Vasselin</v>
      </c>
      <c r="AR472" t="str">
        <f t="shared" si="80"/>
        <v>Pavic</v>
      </c>
      <c r="AS472" t="str">
        <f t="shared" si="81"/>
        <v>MarseilleRoger-VasselinPavic</v>
      </c>
      <c r="AT472" t="str">
        <f t="shared" si="82"/>
        <v>MarseillePavicRoger-Vasselin</v>
      </c>
      <c r="AU472">
        <f t="shared" si="83"/>
        <v>1</v>
      </c>
      <c r="AV472">
        <f t="shared" si="84"/>
        <v>0</v>
      </c>
      <c r="AW472">
        <f t="shared" si="85"/>
        <v>34</v>
      </c>
      <c r="AX472" t="b">
        <f t="shared" si="86"/>
        <v>1</v>
      </c>
      <c r="AY472" t="str">
        <f t="shared" si="87"/>
        <v>Pavic</v>
      </c>
      <c r="AZ472" t="b">
        <f t="shared" si="88"/>
        <v>1</v>
      </c>
      <c r="BA472" t="str">
        <f t="shared" si="89"/>
        <v>Marseille1st Round</v>
      </c>
    </row>
    <row r="473" spans="1:53" x14ac:dyDescent="0.25">
      <c r="A473">
        <v>14</v>
      </c>
      <c r="B473" t="s">
        <v>858</v>
      </c>
      <c r="C473" t="s">
        <v>859</v>
      </c>
      <c r="D473" s="1">
        <v>41688</v>
      </c>
      <c r="E473" t="s">
        <v>663</v>
      </c>
      <c r="F473" s="1" t="s">
        <v>482</v>
      </c>
      <c r="G473" s="1" t="s">
        <v>308</v>
      </c>
      <c r="H473" t="s">
        <v>309</v>
      </c>
      <c r="I473" s="9">
        <v>3</v>
      </c>
      <c r="J473" t="s">
        <v>737</v>
      </c>
      <c r="K473" t="s">
        <v>822</v>
      </c>
      <c r="L473">
        <v>34</v>
      </c>
      <c r="M473">
        <v>194</v>
      </c>
      <c r="N473">
        <v>1145</v>
      </c>
      <c r="O473">
        <v>260</v>
      </c>
      <c r="P473">
        <v>7</v>
      </c>
      <c r="Q473">
        <v>5</v>
      </c>
      <c r="R473">
        <v>6</v>
      </c>
      <c r="S473">
        <v>2</v>
      </c>
      <c r="Z473">
        <v>2</v>
      </c>
      <c r="AA473">
        <v>0</v>
      </c>
      <c r="AB473" t="s">
        <v>312</v>
      </c>
      <c r="AC473">
        <v>1.36</v>
      </c>
      <c r="AD473">
        <v>3</v>
      </c>
      <c r="AE473">
        <v>1.4</v>
      </c>
      <c r="AF473">
        <v>2.9</v>
      </c>
      <c r="AG473">
        <v>1.36</v>
      </c>
      <c r="AH473">
        <v>3</v>
      </c>
      <c r="AI473">
        <v>1.38</v>
      </c>
      <c r="AJ473">
        <v>3.34</v>
      </c>
      <c r="AK473">
        <v>1.36</v>
      </c>
      <c r="AL473">
        <v>3</v>
      </c>
      <c r="AM473">
        <v>1.4</v>
      </c>
      <c r="AN473">
        <v>3.5</v>
      </c>
      <c r="AO473">
        <v>1.36</v>
      </c>
      <c r="AP473">
        <v>3.08</v>
      </c>
      <c r="AQ473" t="str">
        <f t="shared" si="79"/>
        <v>Dodig</v>
      </c>
      <c r="AR473" t="str">
        <f t="shared" si="80"/>
        <v>Olivetti</v>
      </c>
      <c r="AS473" t="str">
        <f t="shared" si="81"/>
        <v>MarseilleDodigOlivetti</v>
      </c>
      <c r="AT473" t="str">
        <f t="shared" si="82"/>
        <v>MarseilleOlivettiDodig</v>
      </c>
      <c r="AU473">
        <f t="shared" si="83"/>
        <v>2</v>
      </c>
      <c r="AV473">
        <f t="shared" si="84"/>
        <v>6</v>
      </c>
      <c r="AW473">
        <f t="shared" si="85"/>
        <v>20</v>
      </c>
      <c r="AX473" t="b">
        <f t="shared" si="86"/>
        <v>0</v>
      </c>
      <c r="AY473" t="str">
        <f t="shared" si="87"/>
        <v>Dodig</v>
      </c>
      <c r="AZ473" t="b">
        <f t="shared" si="88"/>
        <v>0</v>
      </c>
      <c r="BA473" t="str">
        <f t="shared" si="89"/>
        <v>Marseille1st Round</v>
      </c>
    </row>
    <row r="474" spans="1:53" x14ac:dyDescent="0.25">
      <c r="A474">
        <v>14</v>
      </c>
      <c r="B474" t="s">
        <v>858</v>
      </c>
      <c r="C474" t="s">
        <v>859</v>
      </c>
      <c r="D474" s="1">
        <v>41688</v>
      </c>
      <c r="E474" t="s">
        <v>663</v>
      </c>
      <c r="F474" s="1" t="s">
        <v>482</v>
      </c>
      <c r="G474" s="1" t="s">
        <v>308</v>
      </c>
      <c r="H474" t="s">
        <v>309</v>
      </c>
      <c r="I474" s="9">
        <v>3</v>
      </c>
      <c r="J474" t="s">
        <v>734</v>
      </c>
      <c r="K474" t="s">
        <v>701</v>
      </c>
      <c r="L474">
        <v>89</v>
      </c>
      <c r="M474">
        <v>322</v>
      </c>
      <c r="N474">
        <v>616</v>
      </c>
      <c r="O474">
        <v>136</v>
      </c>
      <c r="P474">
        <v>7</v>
      </c>
      <c r="Q474">
        <v>5</v>
      </c>
      <c r="R474">
        <v>6</v>
      </c>
      <c r="S474">
        <v>1</v>
      </c>
      <c r="Z474">
        <v>2</v>
      </c>
      <c r="AA474">
        <v>0</v>
      </c>
      <c r="AB474" t="s">
        <v>312</v>
      </c>
      <c r="AC474">
        <v>1.25</v>
      </c>
      <c r="AD474">
        <v>3.75</v>
      </c>
      <c r="AE474">
        <v>1.28</v>
      </c>
      <c r="AF474">
        <v>3.5</v>
      </c>
      <c r="AG474">
        <v>1.25</v>
      </c>
      <c r="AH474">
        <v>3.75</v>
      </c>
      <c r="AI474">
        <v>1.32</v>
      </c>
      <c r="AJ474">
        <v>3.65</v>
      </c>
      <c r="AK474">
        <v>1.25</v>
      </c>
      <c r="AL474">
        <v>3.75</v>
      </c>
      <c r="AM474">
        <v>1.34</v>
      </c>
      <c r="AN474">
        <v>3.75</v>
      </c>
      <c r="AO474">
        <v>1.29</v>
      </c>
      <c r="AP474">
        <v>3.49</v>
      </c>
      <c r="AQ474" t="str">
        <f t="shared" si="79"/>
        <v>Kamke</v>
      </c>
      <c r="AR474" t="str">
        <f t="shared" si="80"/>
        <v>Edmund</v>
      </c>
      <c r="AS474" t="str">
        <f t="shared" si="81"/>
        <v>MarseilleKamkeEdmund</v>
      </c>
      <c r="AT474" t="str">
        <f t="shared" si="82"/>
        <v>MarseilleEdmundKamke</v>
      </c>
      <c r="AU474">
        <f t="shared" si="83"/>
        <v>2</v>
      </c>
      <c r="AV474">
        <f t="shared" si="84"/>
        <v>7</v>
      </c>
      <c r="AW474">
        <f t="shared" si="85"/>
        <v>19</v>
      </c>
      <c r="AX474" t="b">
        <f t="shared" si="86"/>
        <v>0</v>
      </c>
      <c r="AY474" t="str">
        <f t="shared" si="87"/>
        <v>Kamke</v>
      </c>
      <c r="AZ474" t="b">
        <f t="shared" si="88"/>
        <v>0</v>
      </c>
      <c r="BA474" t="str">
        <f t="shared" si="89"/>
        <v>Marseille1st Round</v>
      </c>
    </row>
    <row r="475" spans="1:53" x14ac:dyDescent="0.25">
      <c r="A475">
        <v>14</v>
      </c>
      <c r="B475" t="s">
        <v>858</v>
      </c>
      <c r="C475" t="s">
        <v>859</v>
      </c>
      <c r="D475" s="1">
        <v>41689</v>
      </c>
      <c r="E475" t="s">
        <v>663</v>
      </c>
      <c r="F475" s="1" t="s">
        <v>482</v>
      </c>
      <c r="G475" s="1" t="s">
        <v>308</v>
      </c>
      <c r="H475" t="s">
        <v>309</v>
      </c>
      <c r="I475" s="9">
        <v>3</v>
      </c>
      <c r="J475" t="s">
        <v>779</v>
      </c>
      <c r="K475" t="s">
        <v>789</v>
      </c>
      <c r="L475">
        <v>117</v>
      </c>
      <c r="M475">
        <v>171</v>
      </c>
      <c r="N475">
        <v>481</v>
      </c>
      <c r="O475">
        <v>301</v>
      </c>
      <c r="P475">
        <v>3</v>
      </c>
      <c r="Q475">
        <v>6</v>
      </c>
      <c r="R475">
        <v>6</v>
      </c>
      <c r="S475">
        <v>1</v>
      </c>
      <c r="T475">
        <v>6</v>
      </c>
      <c r="U475">
        <v>1</v>
      </c>
      <c r="Z475">
        <v>2</v>
      </c>
      <c r="AA475">
        <v>1</v>
      </c>
      <c r="AB475" t="s">
        <v>312</v>
      </c>
      <c r="AC475">
        <v>1.4</v>
      </c>
      <c r="AD475">
        <v>2.75</v>
      </c>
      <c r="AE475">
        <v>1.45</v>
      </c>
      <c r="AF475">
        <v>2.7</v>
      </c>
      <c r="AG475">
        <v>1.44</v>
      </c>
      <c r="AH475">
        <v>2.62</v>
      </c>
      <c r="AI475">
        <v>1.48</v>
      </c>
      <c r="AJ475">
        <v>2.83</v>
      </c>
      <c r="AK475">
        <v>1.44</v>
      </c>
      <c r="AL475">
        <v>2.75</v>
      </c>
      <c r="AM475">
        <v>1.5</v>
      </c>
      <c r="AN475">
        <v>3.08</v>
      </c>
      <c r="AO475">
        <v>1.43</v>
      </c>
      <c r="AP475">
        <v>2.75</v>
      </c>
      <c r="AQ475" t="str">
        <f t="shared" si="79"/>
        <v>Struff</v>
      </c>
      <c r="AR475" t="str">
        <f t="shared" si="80"/>
        <v>Guez</v>
      </c>
      <c r="AS475" t="str">
        <f t="shared" si="81"/>
        <v>MarseilleStruffGuez</v>
      </c>
      <c r="AT475" t="str">
        <f t="shared" si="82"/>
        <v>MarseilleGuezStruff</v>
      </c>
      <c r="AU475">
        <f t="shared" si="83"/>
        <v>1</v>
      </c>
      <c r="AV475">
        <f t="shared" si="84"/>
        <v>7</v>
      </c>
      <c r="AW475">
        <f t="shared" si="85"/>
        <v>23</v>
      </c>
      <c r="AX475" t="b">
        <f t="shared" si="86"/>
        <v>0</v>
      </c>
      <c r="AY475" t="str">
        <f t="shared" si="87"/>
        <v>Guez</v>
      </c>
      <c r="AZ475" t="b">
        <f t="shared" si="88"/>
        <v>1</v>
      </c>
      <c r="BA475" t="str">
        <f t="shared" si="89"/>
        <v>Marseille1st Round</v>
      </c>
    </row>
    <row r="476" spans="1:53" x14ac:dyDescent="0.25">
      <c r="A476">
        <v>14</v>
      </c>
      <c r="B476" t="s">
        <v>858</v>
      </c>
      <c r="C476" t="s">
        <v>859</v>
      </c>
      <c r="D476" s="1">
        <v>41689</v>
      </c>
      <c r="E476" t="s">
        <v>663</v>
      </c>
      <c r="F476" s="1" t="s">
        <v>482</v>
      </c>
      <c r="G476" s="1" t="s">
        <v>308</v>
      </c>
      <c r="H476" t="s">
        <v>309</v>
      </c>
      <c r="I476" s="9">
        <v>3</v>
      </c>
      <c r="J476" t="s">
        <v>709</v>
      </c>
      <c r="K476" t="s">
        <v>736</v>
      </c>
      <c r="L476">
        <v>51</v>
      </c>
      <c r="M476">
        <v>94</v>
      </c>
      <c r="N476">
        <v>885</v>
      </c>
      <c r="O476">
        <v>596</v>
      </c>
      <c r="P476">
        <v>7</v>
      </c>
      <c r="Q476">
        <v>5</v>
      </c>
      <c r="R476">
        <v>4</v>
      </c>
      <c r="S476">
        <v>6</v>
      </c>
      <c r="T476">
        <v>6</v>
      </c>
      <c r="U476">
        <v>3</v>
      </c>
      <c r="Z476">
        <v>2</v>
      </c>
      <c r="AA476">
        <v>1</v>
      </c>
      <c r="AB476" t="s">
        <v>312</v>
      </c>
      <c r="AC476">
        <v>1.4</v>
      </c>
      <c r="AD476">
        <v>2.75</v>
      </c>
      <c r="AE476">
        <v>1.52</v>
      </c>
      <c r="AF476">
        <v>2.4500000000000002</v>
      </c>
      <c r="AG476">
        <v>1.44</v>
      </c>
      <c r="AH476">
        <v>2.62</v>
      </c>
      <c r="AI476">
        <v>1.45</v>
      </c>
      <c r="AJ476">
        <v>2.94</v>
      </c>
      <c r="AK476">
        <v>1.53</v>
      </c>
      <c r="AL476">
        <v>2.5</v>
      </c>
      <c r="AM476">
        <v>1.56</v>
      </c>
      <c r="AN476">
        <v>2.94</v>
      </c>
      <c r="AO476">
        <v>1.48</v>
      </c>
      <c r="AP476">
        <v>2.61</v>
      </c>
      <c r="AQ476" t="str">
        <f t="shared" si="79"/>
        <v>Bautista</v>
      </c>
      <c r="AR476" t="str">
        <f t="shared" si="80"/>
        <v>Brown</v>
      </c>
      <c r="AS476" t="str">
        <f t="shared" si="81"/>
        <v>MarseilleBautistaBrown</v>
      </c>
      <c r="AT476" t="str">
        <f t="shared" si="82"/>
        <v>MarseilleBrownBautista</v>
      </c>
      <c r="AU476">
        <f t="shared" si="83"/>
        <v>1</v>
      </c>
      <c r="AV476">
        <f t="shared" si="84"/>
        <v>3</v>
      </c>
      <c r="AW476">
        <f t="shared" si="85"/>
        <v>31</v>
      </c>
      <c r="AX476" t="b">
        <f t="shared" si="86"/>
        <v>0</v>
      </c>
      <c r="AY476" t="str">
        <f t="shared" si="87"/>
        <v>Bautista</v>
      </c>
      <c r="AZ476" t="b">
        <f t="shared" si="88"/>
        <v>1</v>
      </c>
      <c r="BA476" t="str">
        <f t="shared" si="89"/>
        <v>Marseille1st Round</v>
      </c>
    </row>
    <row r="477" spans="1:53" x14ac:dyDescent="0.25">
      <c r="A477">
        <v>14</v>
      </c>
      <c r="B477" t="s">
        <v>858</v>
      </c>
      <c r="C477" t="s">
        <v>859</v>
      </c>
      <c r="D477" s="1">
        <v>41689</v>
      </c>
      <c r="E477" t="s">
        <v>663</v>
      </c>
      <c r="F477" s="1" t="s">
        <v>482</v>
      </c>
      <c r="G477" s="1" t="s">
        <v>308</v>
      </c>
      <c r="H477" t="s">
        <v>309</v>
      </c>
      <c r="I477" s="9">
        <v>3</v>
      </c>
      <c r="J477" t="s">
        <v>812</v>
      </c>
      <c r="K477" t="s">
        <v>699</v>
      </c>
      <c r="L477">
        <v>126</v>
      </c>
      <c r="M477">
        <v>101</v>
      </c>
      <c r="N477">
        <v>451</v>
      </c>
      <c r="O477">
        <v>552</v>
      </c>
      <c r="P477">
        <v>6</v>
      </c>
      <c r="Q477">
        <v>3</v>
      </c>
      <c r="R477">
        <v>7</v>
      </c>
      <c r="S477">
        <v>6</v>
      </c>
      <c r="Z477">
        <v>2</v>
      </c>
      <c r="AA477">
        <v>0</v>
      </c>
      <c r="AB477" t="s">
        <v>312</v>
      </c>
      <c r="AC477">
        <v>1.5</v>
      </c>
      <c r="AD477">
        <v>2.5</v>
      </c>
      <c r="AE477">
        <v>1.52</v>
      </c>
      <c r="AF477">
        <v>2.4500000000000002</v>
      </c>
      <c r="AG477">
        <v>1.53</v>
      </c>
      <c r="AH477">
        <v>2.38</v>
      </c>
      <c r="AI477">
        <v>1.49</v>
      </c>
      <c r="AJ477">
        <v>2.8</v>
      </c>
      <c r="AK477">
        <v>1.5</v>
      </c>
      <c r="AL477">
        <v>2.63</v>
      </c>
      <c r="AM477">
        <v>1.6</v>
      </c>
      <c r="AN477">
        <v>2.8</v>
      </c>
      <c r="AO477">
        <v>1.51</v>
      </c>
      <c r="AP477">
        <v>2.5099999999999998</v>
      </c>
      <c r="AQ477" t="str">
        <f t="shared" si="79"/>
        <v>Llodra</v>
      </c>
      <c r="AR477" t="str">
        <f t="shared" si="80"/>
        <v>Lacko</v>
      </c>
      <c r="AS477" t="str">
        <f t="shared" si="81"/>
        <v>MarseilleLlodraLacko</v>
      </c>
      <c r="AT477" t="str">
        <f t="shared" si="82"/>
        <v>MarseilleLackoLlodra</v>
      </c>
      <c r="AU477">
        <f t="shared" si="83"/>
        <v>2</v>
      </c>
      <c r="AV477">
        <f t="shared" si="84"/>
        <v>4</v>
      </c>
      <c r="AW477">
        <f t="shared" si="85"/>
        <v>22</v>
      </c>
      <c r="AX477" t="b">
        <f t="shared" si="86"/>
        <v>1</v>
      </c>
      <c r="AY477" t="str">
        <f t="shared" si="87"/>
        <v>Llodra</v>
      </c>
      <c r="AZ477" t="b">
        <f t="shared" si="88"/>
        <v>0</v>
      </c>
      <c r="BA477" t="str">
        <f t="shared" si="89"/>
        <v>Marseille1st Round</v>
      </c>
    </row>
    <row r="478" spans="1:53" x14ac:dyDescent="0.25">
      <c r="A478">
        <v>14</v>
      </c>
      <c r="B478" t="s">
        <v>858</v>
      </c>
      <c r="C478" t="s">
        <v>859</v>
      </c>
      <c r="D478" s="1">
        <v>41689</v>
      </c>
      <c r="E478" t="s">
        <v>663</v>
      </c>
      <c r="F478" s="1" t="s">
        <v>482</v>
      </c>
      <c r="G478" s="1" t="s">
        <v>308</v>
      </c>
      <c r="H478" t="s">
        <v>309</v>
      </c>
      <c r="I478" s="9">
        <v>3</v>
      </c>
      <c r="J478" t="s">
        <v>674</v>
      </c>
      <c r="K478" t="s">
        <v>787</v>
      </c>
      <c r="L478">
        <v>41</v>
      </c>
      <c r="M478">
        <v>83</v>
      </c>
      <c r="N478">
        <v>1005</v>
      </c>
      <c r="O478">
        <v>645</v>
      </c>
      <c r="P478">
        <v>7</v>
      </c>
      <c r="Q478">
        <v>6</v>
      </c>
      <c r="R478">
        <v>6</v>
      </c>
      <c r="S478">
        <v>3</v>
      </c>
      <c r="Z478">
        <v>2</v>
      </c>
      <c r="AA478">
        <v>0</v>
      </c>
      <c r="AB478" t="s">
        <v>312</v>
      </c>
      <c r="AC478">
        <v>1.3</v>
      </c>
      <c r="AD478">
        <v>3.4</v>
      </c>
      <c r="AE478">
        <v>1.3</v>
      </c>
      <c r="AF478">
        <v>3.4</v>
      </c>
      <c r="AG478">
        <v>1.3</v>
      </c>
      <c r="AH478">
        <v>3.4</v>
      </c>
      <c r="AI478">
        <v>1.36</v>
      </c>
      <c r="AJ478">
        <v>3.4</v>
      </c>
      <c r="AK478">
        <v>1.33</v>
      </c>
      <c r="AL478">
        <v>3.25</v>
      </c>
      <c r="AM478">
        <v>1.37</v>
      </c>
      <c r="AN478">
        <v>3.55</v>
      </c>
      <c r="AO478">
        <v>1.32</v>
      </c>
      <c r="AP478">
        <v>3.29</v>
      </c>
      <c r="AQ478" t="str">
        <f t="shared" si="79"/>
        <v>Mahut</v>
      </c>
      <c r="AR478" t="str">
        <f t="shared" si="80"/>
        <v>De</v>
      </c>
      <c r="AS478" t="str">
        <f t="shared" si="81"/>
        <v>MarseilleMahutDe</v>
      </c>
      <c r="AT478" t="str">
        <f t="shared" si="82"/>
        <v>MarseilleDeMahut</v>
      </c>
      <c r="AU478">
        <f t="shared" si="83"/>
        <v>2</v>
      </c>
      <c r="AV478">
        <f t="shared" si="84"/>
        <v>4</v>
      </c>
      <c r="AW478">
        <f t="shared" si="85"/>
        <v>22</v>
      </c>
      <c r="AX478" t="b">
        <f t="shared" si="86"/>
        <v>1</v>
      </c>
      <c r="AY478" t="str">
        <f t="shared" si="87"/>
        <v>Mahut</v>
      </c>
      <c r="AZ478" t="b">
        <f t="shared" si="88"/>
        <v>0</v>
      </c>
      <c r="BA478" t="str">
        <f t="shared" si="89"/>
        <v>Marseille1st Round</v>
      </c>
    </row>
    <row r="479" spans="1:53" x14ac:dyDescent="0.25">
      <c r="A479">
        <v>14</v>
      </c>
      <c r="B479" t="s">
        <v>858</v>
      </c>
      <c r="C479" t="s">
        <v>859</v>
      </c>
      <c r="D479" s="1">
        <v>41689</v>
      </c>
      <c r="E479" t="s">
        <v>663</v>
      </c>
      <c r="F479" s="1" t="s">
        <v>482</v>
      </c>
      <c r="G479" s="1" t="s">
        <v>308</v>
      </c>
      <c r="H479" t="s">
        <v>309</v>
      </c>
      <c r="I479" s="9">
        <v>3</v>
      </c>
      <c r="J479" t="s">
        <v>795</v>
      </c>
      <c r="K479" t="s">
        <v>783</v>
      </c>
      <c r="L479">
        <v>149</v>
      </c>
      <c r="M479">
        <v>111</v>
      </c>
      <c r="N479">
        <v>361</v>
      </c>
      <c r="O479">
        <v>505</v>
      </c>
      <c r="P479">
        <v>6</v>
      </c>
      <c r="Q479">
        <v>5</v>
      </c>
      <c r="Z479">
        <v>0</v>
      </c>
      <c r="AA479">
        <v>0</v>
      </c>
      <c r="AB479" t="s">
        <v>323</v>
      </c>
      <c r="AC479">
        <v>1.2</v>
      </c>
      <c r="AD479">
        <v>4.33</v>
      </c>
      <c r="AE479">
        <v>1.22</v>
      </c>
      <c r="AF479">
        <v>4</v>
      </c>
      <c r="AG479">
        <v>1.29</v>
      </c>
      <c r="AH479">
        <v>3.5</v>
      </c>
      <c r="AI479">
        <v>1.26</v>
      </c>
      <c r="AJ479">
        <v>4.3</v>
      </c>
      <c r="AK479">
        <v>1.25</v>
      </c>
      <c r="AL479">
        <v>3.75</v>
      </c>
      <c r="AM479">
        <v>1.3</v>
      </c>
      <c r="AN479">
        <v>4.33</v>
      </c>
      <c r="AO479">
        <v>1.24</v>
      </c>
      <c r="AP479">
        <v>3.9</v>
      </c>
      <c r="AQ479" t="str">
        <f t="shared" si="79"/>
        <v>Berankis</v>
      </c>
      <c r="AR479" t="str">
        <f t="shared" si="80"/>
        <v>Hajek</v>
      </c>
      <c r="AS479" t="str">
        <f t="shared" si="81"/>
        <v>MarseilleBerankisHajek</v>
      </c>
      <c r="AT479" t="str">
        <f t="shared" si="82"/>
        <v>MarseilleHajekBerankis</v>
      </c>
      <c r="AU479">
        <f t="shared" si="83"/>
        <v>0</v>
      </c>
      <c r="AV479">
        <f t="shared" si="84"/>
        <v>1</v>
      </c>
      <c r="AW479">
        <f t="shared" si="85"/>
        <v>11</v>
      </c>
      <c r="AX479" t="b">
        <f t="shared" si="86"/>
        <v>0</v>
      </c>
      <c r="AY479" t="str">
        <f t="shared" si="87"/>
        <v>Berankis</v>
      </c>
      <c r="AZ479" t="b">
        <f t="shared" si="88"/>
        <v>0</v>
      </c>
      <c r="BA479" t="str">
        <f t="shared" si="89"/>
        <v>Marseille1st Round</v>
      </c>
    </row>
    <row r="480" spans="1:53" x14ac:dyDescent="0.25">
      <c r="A480">
        <v>14</v>
      </c>
      <c r="B480" t="s">
        <v>858</v>
      </c>
      <c r="C480" t="s">
        <v>859</v>
      </c>
      <c r="D480" s="1">
        <v>41689</v>
      </c>
      <c r="E480" t="s">
        <v>663</v>
      </c>
      <c r="F480" s="1" t="s">
        <v>482</v>
      </c>
      <c r="G480" s="1" t="s">
        <v>308</v>
      </c>
      <c r="H480" t="s">
        <v>309</v>
      </c>
      <c r="I480" s="9">
        <v>3</v>
      </c>
      <c r="J480" t="s">
        <v>665</v>
      </c>
      <c r="K480" t="s">
        <v>790</v>
      </c>
      <c r="L480">
        <v>67</v>
      </c>
      <c r="M480">
        <v>95</v>
      </c>
      <c r="N480">
        <v>730</v>
      </c>
      <c r="O480">
        <v>591</v>
      </c>
      <c r="P480">
        <v>6</v>
      </c>
      <c r="Q480">
        <v>1</v>
      </c>
      <c r="R480">
        <v>6</v>
      </c>
      <c r="S480">
        <v>4</v>
      </c>
      <c r="Z480">
        <v>2</v>
      </c>
      <c r="AA480">
        <v>0</v>
      </c>
      <c r="AB480" t="s">
        <v>312</v>
      </c>
      <c r="AC480">
        <v>1.1599999999999999</v>
      </c>
      <c r="AD480">
        <v>5</v>
      </c>
      <c r="AE480">
        <v>1.1599999999999999</v>
      </c>
      <c r="AF480">
        <v>5</v>
      </c>
      <c r="AG480">
        <v>1.17</v>
      </c>
      <c r="AH480">
        <v>4.5</v>
      </c>
      <c r="AI480">
        <v>1.1599999999999999</v>
      </c>
      <c r="AJ480">
        <v>5.99</v>
      </c>
      <c r="AK480">
        <v>1.2</v>
      </c>
      <c r="AL480">
        <v>4.5</v>
      </c>
      <c r="AM480">
        <v>1.22</v>
      </c>
      <c r="AN480">
        <v>5.99</v>
      </c>
      <c r="AO480">
        <v>1.17</v>
      </c>
      <c r="AP480">
        <v>4.87</v>
      </c>
      <c r="AQ480" t="str">
        <f t="shared" si="79"/>
        <v>Benneteau</v>
      </c>
      <c r="AR480" t="str">
        <f t="shared" si="80"/>
        <v>Huta</v>
      </c>
      <c r="AS480" t="str">
        <f t="shared" si="81"/>
        <v>MarseilleBenneteauHuta</v>
      </c>
      <c r="AT480" t="str">
        <f t="shared" si="82"/>
        <v>MarseilleHutaBenneteau</v>
      </c>
      <c r="AU480">
        <f t="shared" si="83"/>
        <v>2</v>
      </c>
      <c r="AV480">
        <f t="shared" si="84"/>
        <v>7</v>
      </c>
      <c r="AW480">
        <f t="shared" si="85"/>
        <v>17</v>
      </c>
      <c r="AX480" t="b">
        <f t="shared" si="86"/>
        <v>0</v>
      </c>
      <c r="AY480" t="str">
        <f t="shared" si="87"/>
        <v>Benneteau</v>
      </c>
      <c r="AZ480" t="b">
        <f t="shared" si="88"/>
        <v>0</v>
      </c>
      <c r="BA480" t="str">
        <f t="shared" si="89"/>
        <v>Marseille1st Round</v>
      </c>
    </row>
    <row r="481" spans="1:53" x14ac:dyDescent="0.25">
      <c r="A481">
        <v>14</v>
      </c>
      <c r="B481" t="s">
        <v>858</v>
      </c>
      <c r="C481" t="s">
        <v>859</v>
      </c>
      <c r="D481" s="1">
        <v>41689</v>
      </c>
      <c r="E481" t="s">
        <v>663</v>
      </c>
      <c r="F481" s="1" t="s">
        <v>482</v>
      </c>
      <c r="G481" s="1" t="s">
        <v>308</v>
      </c>
      <c r="H481" t="s">
        <v>344</v>
      </c>
      <c r="I481" s="9">
        <v>3</v>
      </c>
      <c r="J481" t="s">
        <v>804</v>
      </c>
      <c r="K481" t="s">
        <v>743</v>
      </c>
      <c r="L481">
        <v>10</v>
      </c>
      <c r="M481">
        <v>63</v>
      </c>
      <c r="N481">
        <v>2885</v>
      </c>
      <c r="O481">
        <v>735</v>
      </c>
      <c r="P481">
        <v>7</v>
      </c>
      <c r="Q481">
        <v>6</v>
      </c>
      <c r="R481">
        <v>7</v>
      </c>
      <c r="S481">
        <v>6</v>
      </c>
      <c r="Z481">
        <v>2</v>
      </c>
      <c r="AA481">
        <v>0</v>
      </c>
      <c r="AB481" t="s">
        <v>312</v>
      </c>
      <c r="AC481">
        <v>1.1599999999999999</v>
      </c>
      <c r="AD481">
        <v>5</v>
      </c>
      <c r="AE481">
        <v>1.1599999999999999</v>
      </c>
      <c r="AF481">
        <v>5</v>
      </c>
      <c r="AG481">
        <v>1.17</v>
      </c>
      <c r="AH481">
        <v>4.5</v>
      </c>
      <c r="AI481">
        <v>1.19</v>
      </c>
      <c r="AJ481">
        <v>5.35</v>
      </c>
      <c r="AK481">
        <v>1.17</v>
      </c>
      <c r="AL481">
        <v>5</v>
      </c>
      <c r="AM481">
        <v>1.2</v>
      </c>
      <c r="AN481">
        <v>5.75</v>
      </c>
      <c r="AO481">
        <v>1.1599999999999999</v>
      </c>
      <c r="AP481">
        <v>4.93</v>
      </c>
      <c r="AQ481" t="str">
        <f t="shared" si="79"/>
        <v>Tsonga</v>
      </c>
      <c r="AR481" t="str">
        <f t="shared" si="80"/>
        <v>Davydenko</v>
      </c>
      <c r="AS481" t="str">
        <f t="shared" si="81"/>
        <v>MarseilleTsongaDavydenko</v>
      </c>
      <c r="AT481" t="str">
        <f t="shared" si="82"/>
        <v>MarseilleDavydenkoTsonga</v>
      </c>
      <c r="AU481">
        <f t="shared" si="83"/>
        <v>2</v>
      </c>
      <c r="AV481">
        <f t="shared" si="84"/>
        <v>2</v>
      </c>
      <c r="AW481">
        <f t="shared" si="85"/>
        <v>26</v>
      </c>
      <c r="AX481" t="b">
        <f t="shared" si="86"/>
        <v>1</v>
      </c>
      <c r="AY481" t="str">
        <f t="shared" si="87"/>
        <v>Tsonga</v>
      </c>
      <c r="AZ481" t="b">
        <f t="shared" si="88"/>
        <v>0</v>
      </c>
      <c r="BA481" t="str">
        <f t="shared" si="89"/>
        <v>Marseille2nd Round</v>
      </c>
    </row>
    <row r="482" spans="1:53" x14ac:dyDescent="0.25">
      <c r="A482">
        <v>14</v>
      </c>
      <c r="B482" s="8" t="s">
        <v>858</v>
      </c>
      <c r="C482" s="8" t="s">
        <v>859</v>
      </c>
      <c r="D482" s="1">
        <v>41689</v>
      </c>
      <c r="E482" t="s">
        <v>663</v>
      </c>
      <c r="F482" s="1" t="s">
        <v>482</v>
      </c>
      <c r="G482" s="1" t="s">
        <v>308</v>
      </c>
      <c r="H482" t="s">
        <v>344</v>
      </c>
      <c r="I482" s="9">
        <v>3</v>
      </c>
      <c r="J482" t="s">
        <v>754</v>
      </c>
      <c r="K482" t="s">
        <v>774</v>
      </c>
      <c r="L482">
        <v>9</v>
      </c>
      <c r="M482">
        <v>116</v>
      </c>
      <c r="N482">
        <v>2950</v>
      </c>
      <c r="O482">
        <v>484</v>
      </c>
      <c r="P482">
        <v>6</v>
      </c>
      <c r="Q482">
        <v>3</v>
      </c>
      <c r="R482">
        <v>6</v>
      </c>
      <c r="S482">
        <v>3</v>
      </c>
      <c r="Z482">
        <v>2</v>
      </c>
      <c r="AA482">
        <v>0</v>
      </c>
      <c r="AB482" t="s">
        <v>312</v>
      </c>
      <c r="AC482">
        <v>1.1100000000000001</v>
      </c>
      <c r="AD482">
        <v>6</v>
      </c>
      <c r="AE482">
        <v>1.1100000000000001</v>
      </c>
      <c r="AF482">
        <v>6</v>
      </c>
      <c r="AG482">
        <v>1.1200000000000001</v>
      </c>
      <c r="AH482">
        <v>5.5</v>
      </c>
      <c r="AI482">
        <v>1.1299999999999999</v>
      </c>
      <c r="AJ482">
        <v>7.38</v>
      </c>
      <c r="AK482">
        <v>1.1299999999999999</v>
      </c>
      <c r="AL482">
        <v>6</v>
      </c>
      <c r="AM482">
        <v>1.1399999999999999</v>
      </c>
      <c r="AN482">
        <v>7.38</v>
      </c>
      <c r="AO482">
        <v>1.1100000000000001</v>
      </c>
      <c r="AP482">
        <v>6.19</v>
      </c>
      <c r="AQ482" t="str">
        <f t="shared" si="79"/>
        <v>Gasquet</v>
      </c>
      <c r="AR482" t="str">
        <f t="shared" si="80"/>
        <v>Kavcic</v>
      </c>
      <c r="AS482" t="str">
        <f t="shared" si="81"/>
        <v>MarseilleGasquetKavcic</v>
      </c>
      <c r="AT482" t="str">
        <f t="shared" si="82"/>
        <v>MarseilleKavcicGasquet</v>
      </c>
      <c r="AU482">
        <f t="shared" si="83"/>
        <v>2</v>
      </c>
      <c r="AV482">
        <f t="shared" si="84"/>
        <v>6</v>
      </c>
      <c r="AW482">
        <f t="shared" si="85"/>
        <v>18</v>
      </c>
      <c r="AX482" t="b">
        <f t="shared" si="86"/>
        <v>0</v>
      </c>
      <c r="AY482" t="str">
        <f t="shared" si="87"/>
        <v>Gasquet</v>
      </c>
      <c r="AZ482" t="b">
        <f t="shared" si="88"/>
        <v>0</v>
      </c>
      <c r="BA482" t="str">
        <f t="shared" si="89"/>
        <v>Marseille2nd Round</v>
      </c>
    </row>
    <row r="483" spans="1:53" x14ac:dyDescent="0.25">
      <c r="A483">
        <v>14</v>
      </c>
      <c r="B483" s="8" t="s">
        <v>858</v>
      </c>
      <c r="C483" s="8" t="s">
        <v>859</v>
      </c>
      <c r="D483" s="1">
        <v>41690</v>
      </c>
      <c r="E483" t="s">
        <v>663</v>
      </c>
      <c r="F483" s="1" t="s">
        <v>482</v>
      </c>
      <c r="G483" s="1" t="s">
        <v>308</v>
      </c>
      <c r="H483" t="s">
        <v>344</v>
      </c>
      <c r="I483" s="9">
        <v>3</v>
      </c>
      <c r="J483" t="s">
        <v>704</v>
      </c>
      <c r="K483" t="s">
        <v>772</v>
      </c>
      <c r="L483">
        <v>36</v>
      </c>
      <c r="M483">
        <v>91</v>
      </c>
      <c r="N483">
        <v>1108</v>
      </c>
      <c r="O483">
        <v>611</v>
      </c>
      <c r="P483">
        <v>7</v>
      </c>
      <c r="Q483">
        <v>6</v>
      </c>
      <c r="R483">
        <v>6</v>
      </c>
      <c r="S483">
        <v>4</v>
      </c>
      <c r="Z483">
        <v>2</v>
      </c>
      <c r="AA483">
        <v>0</v>
      </c>
      <c r="AB483" t="s">
        <v>312</v>
      </c>
      <c r="AC483">
        <v>1.53</v>
      </c>
      <c r="AD483">
        <v>2.37</v>
      </c>
      <c r="AE483">
        <v>1.6</v>
      </c>
      <c r="AF483">
        <v>2.2999999999999998</v>
      </c>
      <c r="AG483">
        <v>1.53</v>
      </c>
      <c r="AH483">
        <v>2.38</v>
      </c>
      <c r="AI483">
        <v>1.66</v>
      </c>
      <c r="AJ483">
        <v>2.37</v>
      </c>
      <c r="AK483">
        <v>1.57</v>
      </c>
      <c r="AL483">
        <v>2.38</v>
      </c>
      <c r="AM483">
        <v>1.66</v>
      </c>
      <c r="AN483">
        <v>2.5</v>
      </c>
      <c r="AO483">
        <v>1.58</v>
      </c>
      <c r="AP483">
        <v>2.34</v>
      </c>
      <c r="AQ483" t="str">
        <f t="shared" si="79"/>
        <v>Roger-Vasselin</v>
      </c>
      <c r="AR483" t="str">
        <f t="shared" si="80"/>
        <v>Stakhovsky</v>
      </c>
      <c r="AS483" t="str">
        <f t="shared" si="81"/>
        <v>MarseilleRoger-VasselinStakhovsky</v>
      </c>
      <c r="AT483" t="str">
        <f t="shared" si="82"/>
        <v>MarseilleStakhovskyRoger-Vasselin</v>
      </c>
      <c r="AU483">
        <f t="shared" si="83"/>
        <v>2</v>
      </c>
      <c r="AV483">
        <f t="shared" si="84"/>
        <v>3</v>
      </c>
      <c r="AW483">
        <f t="shared" si="85"/>
        <v>23</v>
      </c>
      <c r="AX483" t="b">
        <f t="shared" si="86"/>
        <v>1</v>
      </c>
      <c r="AY483" t="str">
        <f t="shared" si="87"/>
        <v>Roger-Vasselin</v>
      </c>
      <c r="AZ483" t="b">
        <f t="shared" si="88"/>
        <v>0</v>
      </c>
      <c r="BA483" t="str">
        <f t="shared" si="89"/>
        <v>Marseille2nd Round</v>
      </c>
    </row>
    <row r="484" spans="1:53" x14ac:dyDescent="0.25">
      <c r="A484">
        <v>14</v>
      </c>
      <c r="B484" s="8" t="s">
        <v>858</v>
      </c>
      <c r="C484" s="8" t="s">
        <v>859</v>
      </c>
      <c r="D484" s="1">
        <v>41690</v>
      </c>
      <c r="E484" t="s">
        <v>663</v>
      </c>
      <c r="F484" s="1" t="s">
        <v>482</v>
      </c>
      <c r="G484" s="1" t="s">
        <v>308</v>
      </c>
      <c r="H484" t="s">
        <v>344</v>
      </c>
      <c r="I484" s="9">
        <v>3</v>
      </c>
      <c r="J484" t="s">
        <v>674</v>
      </c>
      <c r="K484" t="s">
        <v>795</v>
      </c>
      <c r="L484">
        <v>41</v>
      </c>
      <c r="M484">
        <v>149</v>
      </c>
      <c r="N484">
        <v>1005</v>
      </c>
      <c r="O484">
        <v>361</v>
      </c>
      <c r="P484">
        <v>7</v>
      </c>
      <c r="Q484">
        <v>6</v>
      </c>
      <c r="R484">
        <v>6</v>
      </c>
      <c r="S484">
        <v>3</v>
      </c>
      <c r="Z484">
        <v>2</v>
      </c>
      <c r="AA484">
        <v>0</v>
      </c>
      <c r="AB484" t="s">
        <v>312</v>
      </c>
      <c r="AC484">
        <v>1.5</v>
      </c>
      <c r="AD484">
        <v>2.5</v>
      </c>
      <c r="AE484">
        <v>1.5</v>
      </c>
      <c r="AF484">
        <v>2.5</v>
      </c>
      <c r="AG484">
        <v>1.5</v>
      </c>
      <c r="AH484">
        <v>2.5</v>
      </c>
      <c r="AI484">
        <v>1.6</v>
      </c>
      <c r="AJ484">
        <v>2.5</v>
      </c>
      <c r="AK484">
        <v>1.4</v>
      </c>
      <c r="AL484">
        <v>2.88</v>
      </c>
      <c r="AM484">
        <v>1.61</v>
      </c>
      <c r="AN484">
        <v>2.88</v>
      </c>
      <c r="AO484">
        <v>1.51</v>
      </c>
      <c r="AP484">
        <v>2.5099999999999998</v>
      </c>
      <c r="AQ484" t="str">
        <f t="shared" si="79"/>
        <v>Mahut</v>
      </c>
      <c r="AR484" t="str">
        <f t="shared" si="80"/>
        <v>Berankis</v>
      </c>
      <c r="AS484" t="str">
        <f t="shared" si="81"/>
        <v>MarseilleMahutBerankis</v>
      </c>
      <c r="AT484" t="str">
        <f t="shared" si="82"/>
        <v>MarseilleBerankisMahut</v>
      </c>
      <c r="AU484">
        <f t="shared" si="83"/>
        <v>2</v>
      </c>
      <c r="AV484">
        <f t="shared" si="84"/>
        <v>4</v>
      </c>
      <c r="AW484">
        <f t="shared" si="85"/>
        <v>22</v>
      </c>
      <c r="AX484" t="b">
        <f t="shared" si="86"/>
        <v>1</v>
      </c>
      <c r="AY484" t="str">
        <f t="shared" si="87"/>
        <v>Mahut</v>
      </c>
      <c r="AZ484" t="b">
        <f t="shared" si="88"/>
        <v>0</v>
      </c>
      <c r="BA484" t="str">
        <f t="shared" si="89"/>
        <v>Marseille2nd Round</v>
      </c>
    </row>
    <row r="485" spans="1:53" x14ac:dyDescent="0.25">
      <c r="A485">
        <v>14</v>
      </c>
      <c r="B485" s="8" t="s">
        <v>858</v>
      </c>
      <c r="C485" s="8" t="s">
        <v>859</v>
      </c>
      <c r="D485" s="1">
        <v>41690</v>
      </c>
      <c r="E485" t="s">
        <v>663</v>
      </c>
      <c r="F485" s="1" t="s">
        <v>482</v>
      </c>
      <c r="G485" s="1" t="s">
        <v>308</v>
      </c>
      <c r="H485" t="s">
        <v>344</v>
      </c>
      <c r="I485" s="9">
        <v>3</v>
      </c>
      <c r="J485" t="s">
        <v>737</v>
      </c>
      <c r="K485" t="s">
        <v>734</v>
      </c>
      <c r="L485">
        <v>34</v>
      </c>
      <c r="M485">
        <v>89</v>
      </c>
      <c r="N485">
        <v>1145</v>
      </c>
      <c r="O485">
        <v>616</v>
      </c>
      <c r="P485">
        <v>6</v>
      </c>
      <c r="Q485">
        <v>7</v>
      </c>
      <c r="R485">
        <v>6</v>
      </c>
      <c r="S485">
        <v>0</v>
      </c>
      <c r="T485">
        <v>6</v>
      </c>
      <c r="U485">
        <v>3</v>
      </c>
      <c r="Z485">
        <v>2</v>
      </c>
      <c r="AA485">
        <v>1</v>
      </c>
      <c r="AB485" t="s">
        <v>312</v>
      </c>
      <c r="AC485">
        <v>1.44</v>
      </c>
      <c r="AD485">
        <v>2.62</v>
      </c>
      <c r="AE485">
        <v>1.48</v>
      </c>
      <c r="AF485">
        <v>2.6</v>
      </c>
      <c r="AG485">
        <v>1.4</v>
      </c>
      <c r="AH485">
        <v>2.75</v>
      </c>
      <c r="AI485">
        <v>1.46</v>
      </c>
      <c r="AJ485">
        <v>2.95</v>
      </c>
      <c r="AK485">
        <v>1.44</v>
      </c>
      <c r="AL485">
        <v>2.75</v>
      </c>
      <c r="AM485">
        <v>1.5</v>
      </c>
      <c r="AN485">
        <v>2.95</v>
      </c>
      <c r="AO485">
        <v>1.45</v>
      </c>
      <c r="AP485">
        <v>2.67</v>
      </c>
      <c r="AQ485" t="str">
        <f t="shared" si="79"/>
        <v>Dodig</v>
      </c>
      <c r="AR485" t="str">
        <f t="shared" si="80"/>
        <v>Kamke</v>
      </c>
      <c r="AS485" t="str">
        <f t="shared" si="81"/>
        <v>MarseilleDodigKamke</v>
      </c>
      <c r="AT485" t="str">
        <f t="shared" si="82"/>
        <v>MarseilleKamkeDodig</v>
      </c>
      <c r="AU485">
        <f t="shared" si="83"/>
        <v>1</v>
      </c>
      <c r="AV485">
        <f t="shared" si="84"/>
        <v>8</v>
      </c>
      <c r="AW485">
        <f t="shared" si="85"/>
        <v>28</v>
      </c>
      <c r="AX485" t="b">
        <f t="shared" si="86"/>
        <v>1</v>
      </c>
      <c r="AY485" t="str">
        <f t="shared" si="87"/>
        <v>Kamke</v>
      </c>
      <c r="AZ485" t="b">
        <f t="shared" si="88"/>
        <v>1</v>
      </c>
      <c r="BA485" t="str">
        <f t="shared" si="89"/>
        <v>Marseille2nd Round</v>
      </c>
    </row>
    <row r="486" spans="1:53" x14ac:dyDescent="0.25">
      <c r="A486">
        <v>14</v>
      </c>
      <c r="B486" s="8" t="s">
        <v>858</v>
      </c>
      <c r="C486" s="8" t="s">
        <v>859</v>
      </c>
      <c r="D486" s="1">
        <v>41690</v>
      </c>
      <c r="E486" t="s">
        <v>663</v>
      </c>
      <c r="F486" s="1" t="s">
        <v>482</v>
      </c>
      <c r="G486" s="1" t="s">
        <v>308</v>
      </c>
      <c r="H486" t="s">
        <v>344</v>
      </c>
      <c r="I486" s="9">
        <v>3</v>
      </c>
      <c r="J486" t="s">
        <v>779</v>
      </c>
      <c r="K486" t="s">
        <v>665</v>
      </c>
      <c r="L486">
        <v>117</v>
      </c>
      <c r="M486">
        <v>67</v>
      </c>
      <c r="N486">
        <v>481</v>
      </c>
      <c r="O486">
        <v>730</v>
      </c>
      <c r="P486">
        <v>4</v>
      </c>
      <c r="Q486">
        <v>6</v>
      </c>
      <c r="R486">
        <v>7</v>
      </c>
      <c r="S486">
        <v>6</v>
      </c>
      <c r="T486">
        <v>6</v>
      </c>
      <c r="U486">
        <v>3</v>
      </c>
      <c r="Z486">
        <v>2</v>
      </c>
      <c r="AA486">
        <v>1</v>
      </c>
      <c r="AB486" t="s">
        <v>312</v>
      </c>
      <c r="AC486">
        <v>3.4</v>
      </c>
      <c r="AD486">
        <v>1.3</v>
      </c>
      <c r="AE486">
        <v>3.5</v>
      </c>
      <c r="AF486">
        <v>1.28</v>
      </c>
      <c r="AG486">
        <v>3.4</v>
      </c>
      <c r="AH486">
        <v>1.3</v>
      </c>
      <c r="AI486">
        <v>3.37</v>
      </c>
      <c r="AJ486">
        <v>1.37</v>
      </c>
      <c r="AK486">
        <v>3.5</v>
      </c>
      <c r="AL486">
        <v>1.29</v>
      </c>
      <c r="AM486">
        <v>3.75</v>
      </c>
      <c r="AN486">
        <v>1.38</v>
      </c>
      <c r="AO486">
        <v>3.38</v>
      </c>
      <c r="AP486">
        <v>1.31</v>
      </c>
      <c r="AQ486" t="str">
        <f t="shared" si="79"/>
        <v>Struff</v>
      </c>
      <c r="AR486" t="str">
        <f t="shared" si="80"/>
        <v>Benneteau</v>
      </c>
      <c r="AS486" t="str">
        <f t="shared" si="81"/>
        <v>MarseilleStruffBenneteau</v>
      </c>
      <c r="AT486" t="str">
        <f t="shared" si="82"/>
        <v>MarseilleBenneteauStruff</v>
      </c>
      <c r="AU486">
        <f t="shared" si="83"/>
        <v>1</v>
      </c>
      <c r="AV486">
        <f t="shared" si="84"/>
        <v>2</v>
      </c>
      <c r="AW486">
        <f t="shared" si="85"/>
        <v>32</v>
      </c>
      <c r="AX486" t="b">
        <f t="shared" si="86"/>
        <v>1</v>
      </c>
      <c r="AY486" t="str">
        <f t="shared" si="87"/>
        <v>Benneteau</v>
      </c>
      <c r="AZ486" t="b">
        <f t="shared" si="88"/>
        <v>1</v>
      </c>
      <c r="BA486" t="str">
        <f t="shared" si="89"/>
        <v>Marseille2nd Round</v>
      </c>
    </row>
    <row r="487" spans="1:53" x14ac:dyDescent="0.25">
      <c r="A487">
        <v>14</v>
      </c>
      <c r="B487" s="8" t="s">
        <v>858</v>
      </c>
      <c r="C487" s="8" t="s">
        <v>859</v>
      </c>
      <c r="D487" s="1">
        <v>41690</v>
      </c>
      <c r="E487" t="s">
        <v>663</v>
      </c>
      <c r="F487" s="1" t="s">
        <v>482</v>
      </c>
      <c r="G487" s="1" t="s">
        <v>308</v>
      </c>
      <c r="H487" t="s">
        <v>344</v>
      </c>
      <c r="I487" s="9">
        <v>3</v>
      </c>
      <c r="J487" t="s">
        <v>748</v>
      </c>
      <c r="K487" t="s">
        <v>709</v>
      </c>
      <c r="L487">
        <v>23</v>
      </c>
      <c r="M487">
        <v>51</v>
      </c>
      <c r="N487">
        <v>1558</v>
      </c>
      <c r="O487">
        <v>885</v>
      </c>
      <c r="P487">
        <v>6</v>
      </c>
      <c r="Q487">
        <v>3</v>
      </c>
      <c r="R487">
        <v>5</v>
      </c>
      <c r="S487">
        <v>7</v>
      </c>
      <c r="T487">
        <v>6</v>
      </c>
      <c r="U487">
        <v>4</v>
      </c>
      <c r="Z487">
        <v>2</v>
      </c>
      <c r="AA487">
        <v>1</v>
      </c>
      <c r="AB487" t="s">
        <v>312</v>
      </c>
      <c r="AC487">
        <v>1.33</v>
      </c>
      <c r="AD487">
        <v>3.25</v>
      </c>
      <c r="AE487">
        <v>1.33</v>
      </c>
      <c r="AF487">
        <v>3.2</v>
      </c>
      <c r="AG487">
        <v>1.33</v>
      </c>
      <c r="AH487">
        <v>3.25</v>
      </c>
      <c r="AI487">
        <v>1.46</v>
      </c>
      <c r="AJ487">
        <v>2.93</v>
      </c>
      <c r="AK487">
        <v>1.33</v>
      </c>
      <c r="AL487">
        <v>3.25</v>
      </c>
      <c r="AM487">
        <v>1.46</v>
      </c>
      <c r="AN487">
        <v>3.3</v>
      </c>
      <c r="AO487">
        <v>1.36</v>
      </c>
      <c r="AP487">
        <v>3.08</v>
      </c>
      <c r="AQ487" t="str">
        <f t="shared" si="79"/>
        <v>Gulbis</v>
      </c>
      <c r="AR487" t="str">
        <f t="shared" si="80"/>
        <v>Bautista</v>
      </c>
      <c r="AS487" t="str">
        <f t="shared" si="81"/>
        <v>MarseilleGulbisBautista</v>
      </c>
      <c r="AT487" t="str">
        <f t="shared" si="82"/>
        <v>MarseilleBautistaGulbis</v>
      </c>
      <c r="AU487">
        <f t="shared" si="83"/>
        <v>1</v>
      </c>
      <c r="AV487">
        <f t="shared" si="84"/>
        <v>3</v>
      </c>
      <c r="AW487">
        <f t="shared" si="85"/>
        <v>31</v>
      </c>
      <c r="AX487" t="b">
        <f t="shared" si="86"/>
        <v>0</v>
      </c>
      <c r="AY487" t="str">
        <f t="shared" si="87"/>
        <v>Gulbis</v>
      </c>
      <c r="AZ487" t="b">
        <f t="shared" si="88"/>
        <v>1</v>
      </c>
      <c r="BA487" t="str">
        <f t="shared" si="89"/>
        <v>Marseille2nd Round</v>
      </c>
    </row>
    <row r="488" spans="1:53" x14ac:dyDescent="0.25">
      <c r="A488">
        <v>14</v>
      </c>
      <c r="B488" s="8" t="s">
        <v>858</v>
      </c>
      <c r="C488" s="8" t="s">
        <v>859</v>
      </c>
      <c r="D488" s="1">
        <v>41690</v>
      </c>
      <c r="E488" t="s">
        <v>663</v>
      </c>
      <c r="F488" s="1" t="s">
        <v>482</v>
      </c>
      <c r="G488" s="1" t="s">
        <v>308</v>
      </c>
      <c r="H488" t="s">
        <v>344</v>
      </c>
      <c r="I488" s="9">
        <v>3</v>
      </c>
      <c r="J488" t="s">
        <v>812</v>
      </c>
      <c r="K488" t="s">
        <v>776</v>
      </c>
      <c r="L488">
        <v>126</v>
      </c>
      <c r="M488">
        <v>32</v>
      </c>
      <c r="N488">
        <v>451</v>
      </c>
      <c r="O488">
        <v>1210</v>
      </c>
      <c r="P488">
        <v>7</v>
      </c>
      <c r="Q488">
        <v>6</v>
      </c>
      <c r="R488">
        <v>6</v>
      </c>
      <c r="S488">
        <v>4</v>
      </c>
      <c r="Z488">
        <v>2</v>
      </c>
      <c r="AA488">
        <v>0</v>
      </c>
      <c r="AB488" t="s">
        <v>312</v>
      </c>
      <c r="AC488">
        <v>1.53</v>
      </c>
      <c r="AD488">
        <v>2.37</v>
      </c>
      <c r="AE488">
        <v>1.55</v>
      </c>
      <c r="AF488">
        <v>2.4</v>
      </c>
      <c r="AG488">
        <v>1.53</v>
      </c>
      <c r="AH488">
        <v>2.38</v>
      </c>
      <c r="AI488">
        <v>1.68</v>
      </c>
      <c r="AJ488">
        <v>2.33</v>
      </c>
      <c r="AK488">
        <v>1.57</v>
      </c>
      <c r="AL488">
        <v>2.38</v>
      </c>
      <c r="AM488">
        <v>1.69</v>
      </c>
      <c r="AN488">
        <v>2.5</v>
      </c>
      <c r="AO488">
        <v>1.57</v>
      </c>
      <c r="AP488">
        <v>2.34</v>
      </c>
      <c r="AQ488" t="str">
        <f t="shared" si="79"/>
        <v>Llodra</v>
      </c>
      <c r="AR488" t="str">
        <f t="shared" si="80"/>
        <v>Seppi</v>
      </c>
      <c r="AS488" t="str">
        <f t="shared" si="81"/>
        <v>MarseilleLlodraSeppi</v>
      </c>
      <c r="AT488" t="str">
        <f t="shared" si="82"/>
        <v>MarseilleSeppiLlodra</v>
      </c>
      <c r="AU488">
        <f t="shared" si="83"/>
        <v>2</v>
      </c>
      <c r="AV488">
        <f t="shared" si="84"/>
        <v>3</v>
      </c>
      <c r="AW488">
        <f t="shared" si="85"/>
        <v>23</v>
      </c>
      <c r="AX488" t="b">
        <f t="shared" si="86"/>
        <v>1</v>
      </c>
      <c r="AY488" t="str">
        <f t="shared" si="87"/>
        <v>Llodra</v>
      </c>
      <c r="AZ488" t="b">
        <f t="shared" si="88"/>
        <v>0</v>
      </c>
      <c r="BA488" t="str">
        <f t="shared" si="89"/>
        <v>Marseille2nd Round</v>
      </c>
    </row>
    <row r="489" spans="1:53" x14ac:dyDescent="0.25">
      <c r="A489">
        <v>14</v>
      </c>
      <c r="B489" s="8" t="s">
        <v>858</v>
      </c>
      <c r="C489" s="8" t="s">
        <v>859</v>
      </c>
      <c r="D489" s="1">
        <v>41691</v>
      </c>
      <c r="E489" t="s">
        <v>663</v>
      </c>
      <c r="F489" s="1" t="s">
        <v>482</v>
      </c>
      <c r="G489" s="1" t="s">
        <v>308</v>
      </c>
      <c r="H489" t="s">
        <v>345</v>
      </c>
      <c r="I489" s="9">
        <v>3</v>
      </c>
      <c r="J489" t="s">
        <v>754</v>
      </c>
      <c r="K489" t="s">
        <v>737</v>
      </c>
      <c r="L489">
        <v>9</v>
      </c>
      <c r="M489">
        <v>34</v>
      </c>
      <c r="N489">
        <v>2950</v>
      </c>
      <c r="O489">
        <v>1145</v>
      </c>
      <c r="P489">
        <v>7</v>
      </c>
      <c r="Q489">
        <v>5</v>
      </c>
      <c r="R489">
        <v>6</v>
      </c>
      <c r="S489">
        <v>3</v>
      </c>
      <c r="Z489">
        <v>2</v>
      </c>
      <c r="AA489">
        <v>0</v>
      </c>
      <c r="AB489" t="s">
        <v>312</v>
      </c>
      <c r="AC489">
        <v>1.36</v>
      </c>
      <c r="AD489">
        <v>3.25</v>
      </c>
      <c r="AE489">
        <v>1.33</v>
      </c>
      <c r="AF489">
        <v>3.2</v>
      </c>
      <c r="AG489">
        <v>1.33</v>
      </c>
      <c r="AH489">
        <v>3.25</v>
      </c>
      <c r="AI489">
        <v>1.38</v>
      </c>
      <c r="AJ489">
        <v>3.36</v>
      </c>
      <c r="AK489">
        <v>1.33</v>
      </c>
      <c r="AL489">
        <v>3.25</v>
      </c>
      <c r="AM489">
        <v>1.4</v>
      </c>
      <c r="AN489">
        <v>3.4</v>
      </c>
      <c r="AO489">
        <v>1.34</v>
      </c>
      <c r="AP489">
        <v>3.19</v>
      </c>
      <c r="AQ489" t="str">
        <f t="shared" si="79"/>
        <v>Gasquet</v>
      </c>
      <c r="AR489" t="str">
        <f t="shared" si="80"/>
        <v>Dodig</v>
      </c>
      <c r="AS489" t="str">
        <f t="shared" si="81"/>
        <v>MarseilleGasquetDodig</v>
      </c>
      <c r="AT489" t="str">
        <f t="shared" si="82"/>
        <v>MarseilleDodigGasquet</v>
      </c>
      <c r="AU489">
        <f t="shared" si="83"/>
        <v>2</v>
      </c>
      <c r="AV489">
        <f t="shared" si="84"/>
        <v>5</v>
      </c>
      <c r="AW489">
        <f t="shared" si="85"/>
        <v>21</v>
      </c>
      <c r="AX489" t="b">
        <f t="shared" si="86"/>
        <v>0</v>
      </c>
      <c r="AY489" t="str">
        <f t="shared" si="87"/>
        <v>Gasquet</v>
      </c>
      <c r="AZ489" t="b">
        <f t="shared" si="88"/>
        <v>0</v>
      </c>
      <c r="BA489" t="str">
        <f t="shared" si="89"/>
        <v>MarseilleQuarterfinals</v>
      </c>
    </row>
    <row r="490" spans="1:53" x14ac:dyDescent="0.25">
      <c r="A490">
        <v>14</v>
      </c>
      <c r="B490" s="8" t="s">
        <v>858</v>
      </c>
      <c r="C490" s="8" t="s">
        <v>859</v>
      </c>
      <c r="D490" s="1">
        <v>41691</v>
      </c>
      <c r="E490" t="s">
        <v>663</v>
      </c>
      <c r="F490" s="1" t="s">
        <v>482</v>
      </c>
      <c r="G490" s="1" t="s">
        <v>308</v>
      </c>
      <c r="H490" t="s">
        <v>345</v>
      </c>
      <c r="I490" s="9">
        <v>3</v>
      </c>
      <c r="J490" t="s">
        <v>748</v>
      </c>
      <c r="K490" t="s">
        <v>674</v>
      </c>
      <c r="L490">
        <v>23</v>
      </c>
      <c r="M490">
        <v>41</v>
      </c>
      <c r="N490">
        <v>1558</v>
      </c>
      <c r="O490">
        <v>1005</v>
      </c>
      <c r="P490">
        <v>6</v>
      </c>
      <c r="Q490">
        <v>3</v>
      </c>
      <c r="R490">
        <v>7</v>
      </c>
      <c r="S490">
        <v>6</v>
      </c>
      <c r="Z490">
        <v>2</v>
      </c>
      <c r="AA490">
        <v>0</v>
      </c>
      <c r="AB490" t="s">
        <v>312</v>
      </c>
      <c r="AC490">
        <v>1.4</v>
      </c>
      <c r="AD490">
        <v>3</v>
      </c>
      <c r="AE490">
        <v>1.45</v>
      </c>
      <c r="AF490">
        <v>2.7</v>
      </c>
      <c r="AG490">
        <v>1.44</v>
      </c>
      <c r="AH490">
        <v>2.62</v>
      </c>
      <c r="AI490">
        <v>1.45</v>
      </c>
      <c r="AJ490">
        <v>3.03</v>
      </c>
      <c r="AK490">
        <v>1.4</v>
      </c>
      <c r="AL490">
        <v>2.88</v>
      </c>
      <c r="AM490">
        <v>1.48</v>
      </c>
      <c r="AN490">
        <v>3.03</v>
      </c>
      <c r="AO490">
        <v>1.43</v>
      </c>
      <c r="AP490">
        <v>2.76</v>
      </c>
      <c r="AQ490" t="str">
        <f t="shared" si="79"/>
        <v>Gulbis</v>
      </c>
      <c r="AR490" t="str">
        <f t="shared" si="80"/>
        <v>Mahut</v>
      </c>
      <c r="AS490" t="str">
        <f t="shared" si="81"/>
        <v>MarseilleGulbisMahut</v>
      </c>
      <c r="AT490" t="str">
        <f t="shared" si="82"/>
        <v>MarseilleMahutGulbis</v>
      </c>
      <c r="AU490">
        <f t="shared" si="83"/>
        <v>2</v>
      </c>
      <c r="AV490">
        <f t="shared" si="84"/>
        <v>4</v>
      </c>
      <c r="AW490">
        <f t="shared" si="85"/>
        <v>22</v>
      </c>
      <c r="AX490" t="b">
        <f t="shared" si="86"/>
        <v>1</v>
      </c>
      <c r="AY490" t="str">
        <f t="shared" si="87"/>
        <v>Gulbis</v>
      </c>
      <c r="AZ490" t="b">
        <f t="shared" si="88"/>
        <v>0</v>
      </c>
      <c r="BA490" t="str">
        <f t="shared" si="89"/>
        <v>MarseilleQuarterfinals</v>
      </c>
    </row>
    <row r="491" spans="1:53" x14ac:dyDescent="0.25">
      <c r="A491">
        <v>14</v>
      </c>
      <c r="B491" s="8" t="s">
        <v>858</v>
      </c>
      <c r="C491" s="8" t="s">
        <v>859</v>
      </c>
      <c r="D491" s="1">
        <v>41691</v>
      </c>
      <c r="E491" t="s">
        <v>663</v>
      </c>
      <c r="F491" s="1" t="s">
        <v>482</v>
      </c>
      <c r="G491" s="1" t="s">
        <v>308</v>
      </c>
      <c r="H491" t="s">
        <v>345</v>
      </c>
      <c r="I491" s="9">
        <v>3</v>
      </c>
      <c r="J491" t="s">
        <v>804</v>
      </c>
      <c r="K491" t="s">
        <v>704</v>
      </c>
      <c r="L491">
        <v>10</v>
      </c>
      <c r="M491">
        <v>36</v>
      </c>
      <c r="N491">
        <v>2885</v>
      </c>
      <c r="O491">
        <v>1108</v>
      </c>
      <c r="P491">
        <v>6</v>
      </c>
      <c r="Q491">
        <v>7</v>
      </c>
      <c r="R491">
        <v>6</v>
      </c>
      <c r="S491">
        <v>2</v>
      </c>
      <c r="T491">
        <v>6</v>
      </c>
      <c r="U491">
        <v>2</v>
      </c>
      <c r="Z491">
        <v>2</v>
      </c>
      <c r="AA491">
        <v>1</v>
      </c>
      <c r="AB491" t="s">
        <v>312</v>
      </c>
      <c r="AC491">
        <v>1.1399999999999999</v>
      </c>
      <c r="AD491">
        <v>5.5</v>
      </c>
      <c r="AE491">
        <v>1.1299999999999999</v>
      </c>
      <c r="AF491">
        <v>5.5</v>
      </c>
      <c r="AG491">
        <v>1.1399999999999999</v>
      </c>
      <c r="AH491">
        <v>5</v>
      </c>
      <c r="AI491">
        <v>1.2</v>
      </c>
      <c r="AJ491">
        <v>5.37</v>
      </c>
      <c r="AK491">
        <v>1.17</v>
      </c>
      <c r="AL491">
        <v>5</v>
      </c>
      <c r="AM491">
        <v>1.2</v>
      </c>
      <c r="AN491">
        <v>5.85</v>
      </c>
      <c r="AO491">
        <v>1.1499999999999999</v>
      </c>
      <c r="AP491">
        <v>5.31</v>
      </c>
      <c r="AQ491" t="str">
        <f t="shared" si="79"/>
        <v>Tsonga</v>
      </c>
      <c r="AR491" t="str">
        <f t="shared" si="80"/>
        <v>Roger-Vasselin</v>
      </c>
      <c r="AS491" t="str">
        <f t="shared" si="81"/>
        <v>MarseilleTsongaRoger-Vasselin</v>
      </c>
      <c r="AT491" t="str">
        <f t="shared" si="82"/>
        <v>MarseilleRoger-VasselinTsonga</v>
      </c>
      <c r="AU491">
        <f t="shared" si="83"/>
        <v>1</v>
      </c>
      <c r="AV491">
        <f t="shared" si="84"/>
        <v>7</v>
      </c>
      <c r="AW491">
        <f t="shared" si="85"/>
        <v>29</v>
      </c>
      <c r="AX491" t="b">
        <f t="shared" si="86"/>
        <v>1</v>
      </c>
      <c r="AY491" t="str">
        <f t="shared" si="87"/>
        <v>Roger-Vasselin</v>
      </c>
      <c r="AZ491" t="b">
        <f t="shared" si="88"/>
        <v>1</v>
      </c>
      <c r="BA491" t="str">
        <f t="shared" si="89"/>
        <v>MarseilleQuarterfinals</v>
      </c>
    </row>
    <row r="492" spans="1:53" x14ac:dyDescent="0.25">
      <c r="A492">
        <v>14</v>
      </c>
      <c r="B492" s="8" t="s">
        <v>858</v>
      </c>
      <c r="C492" s="8" t="s">
        <v>859</v>
      </c>
      <c r="D492" s="1">
        <v>41691</v>
      </c>
      <c r="E492" t="s">
        <v>663</v>
      </c>
      <c r="F492" s="1" t="s">
        <v>482</v>
      </c>
      <c r="G492" s="1" t="s">
        <v>308</v>
      </c>
      <c r="H492" t="s">
        <v>345</v>
      </c>
      <c r="I492" s="9">
        <v>3</v>
      </c>
      <c r="J492" t="s">
        <v>779</v>
      </c>
      <c r="K492" t="s">
        <v>812</v>
      </c>
      <c r="L492">
        <v>117</v>
      </c>
      <c r="M492">
        <v>126</v>
      </c>
      <c r="N492">
        <v>481</v>
      </c>
      <c r="O492">
        <v>451</v>
      </c>
      <c r="P492">
        <v>6</v>
      </c>
      <c r="Q492">
        <v>4</v>
      </c>
      <c r="R492">
        <v>6</v>
      </c>
      <c r="S492">
        <v>3</v>
      </c>
      <c r="Z492">
        <v>2</v>
      </c>
      <c r="AA492">
        <v>0</v>
      </c>
      <c r="AB492" t="s">
        <v>312</v>
      </c>
      <c r="AC492">
        <v>2.62</v>
      </c>
      <c r="AD492">
        <v>1.5</v>
      </c>
      <c r="AE492">
        <v>2.6</v>
      </c>
      <c r="AF492">
        <v>1.48</v>
      </c>
      <c r="AG492">
        <v>2.5</v>
      </c>
      <c r="AH492">
        <v>1.5</v>
      </c>
      <c r="AI492">
        <v>2.74</v>
      </c>
      <c r="AJ492">
        <v>1.53</v>
      </c>
      <c r="AK492">
        <v>2.63</v>
      </c>
      <c r="AL492">
        <v>1.5</v>
      </c>
      <c r="AM492">
        <v>2.8</v>
      </c>
      <c r="AN492">
        <v>1.54</v>
      </c>
      <c r="AO492">
        <v>2.62</v>
      </c>
      <c r="AP492">
        <v>1.48</v>
      </c>
      <c r="AQ492" t="str">
        <f t="shared" si="79"/>
        <v>Struff</v>
      </c>
      <c r="AR492" t="str">
        <f t="shared" si="80"/>
        <v>Llodra</v>
      </c>
      <c r="AS492" t="str">
        <f t="shared" si="81"/>
        <v>MarseilleStruffLlodra</v>
      </c>
      <c r="AT492" t="str">
        <f t="shared" si="82"/>
        <v>MarseilleLlodraStruff</v>
      </c>
      <c r="AU492">
        <f t="shared" si="83"/>
        <v>2</v>
      </c>
      <c r="AV492">
        <f t="shared" si="84"/>
        <v>5</v>
      </c>
      <c r="AW492">
        <f t="shared" si="85"/>
        <v>19</v>
      </c>
      <c r="AX492" t="b">
        <f t="shared" si="86"/>
        <v>0</v>
      </c>
      <c r="AY492" t="str">
        <f t="shared" si="87"/>
        <v>Struff</v>
      </c>
      <c r="AZ492" t="b">
        <f t="shared" si="88"/>
        <v>0</v>
      </c>
      <c r="BA492" t="str">
        <f t="shared" si="89"/>
        <v>MarseilleQuarterfinals</v>
      </c>
    </row>
    <row r="493" spans="1:53" x14ac:dyDescent="0.25">
      <c r="A493">
        <v>14</v>
      </c>
      <c r="B493" s="8" t="s">
        <v>858</v>
      </c>
      <c r="C493" s="8" t="s">
        <v>859</v>
      </c>
      <c r="D493" s="1">
        <v>41692</v>
      </c>
      <c r="E493" t="s">
        <v>663</v>
      </c>
      <c r="F493" s="1" t="s">
        <v>482</v>
      </c>
      <c r="G493" s="1" t="s">
        <v>308</v>
      </c>
      <c r="H493" t="s">
        <v>346</v>
      </c>
      <c r="I493" s="9">
        <v>3</v>
      </c>
      <c r="J493" t="s">
        <v>748</v>
      </c>
      <c r="K493" t="s">
        <v>754</v>
      </c>
      <c r="L493">
        <v>23</v>
      </c>
      <c r="M493">
        <v>9</v>
      </c>
      <c r="N493">
        <v>1558</v>
      </c>
      <c r="O493">
        <v>2950</v>
      </c>
      <c r="P493">
        <v>6</v>
      </c>
      <c r="Q493">
        <v>3</v>
      </c>
      <c r="R493">
        <v>6</v>
      </c>
      <c r="S493">
        <v>2</v>
      </c>
      <c r="Z493">
        <v>2</v>
      </c>
      <c r="AA493">
        <v>0</v>
      </c>
      <c r="AB493" t="s">
        <v>312</v>
      </c>
      <c r="AC493">
        <v>2.2000000000000002</v>
      </c>
      <c r="AD493">
        <v>1.66</v>
      </c>
      <c r="AE493">
        <v>2.2000000000000002</v>
      </c>
      <c r="AF493">
        <v>1.65</v>
      </c>
      <c r="AG493">
        <v>2.25</v>
      </c>
      <c r="AH493">
        <v>1.57</v>
      </c>
      <c r="AI493">
        <v>2.21</v>
      </c>
      <c r="AJ493">
        <v>1.76</v>
      </c>
      <c r="AK493">
        <v>2.25</v>
      </c>
      <c r="AL493">
        <v>1.62</v>
      </c>
      <c r="AM493">
        <v>2.25</v>
      </c>
      <c r="AN493">
        <v>1.8</v>
      </c>
      <c r="AO493">
        <v>2.1800000000000002</v>
      </c>
      <c r="AP493">
        <v>1.66</v>
      </c>
      <c r="AQ493" t="str">
        <f t="shared" si="79"/>
        <v>Gulbis</v>
      </c>
      <c r="AR493" t="str">
        <f t="shared" si="80"/>
        <v>Gasquet</v>
      </c>
      <c r="AS493" t="str">
        <f t="shared" si="81"/>
        <v>MarseilleGulbisGasquet</v>
      </c>
      <c r="AT493" t="str">
        <f t="shared" si="82"/>
        <v>MarseilleGasquetGulbis</v>
      </c>
      <c r="AU493">
        <f t="shared" si="83"/>
        <v>2</v>
      </c>
      <c r="AV493">
        <f t="shared" si="84"/>
        <v>7</v>
      </c>
      <c r="AW493">
        <f t="shared" si="85"/>
        <v>17</v>
      </c>
      <c r="AX493" t="b">
        <f t="shared" si="86"/>
        <v>0</v>
      </c>
      <c r="AY493" t="str">
        <f t="shared" si="87"/>
        <v>Gulbis</v>
      </c>
      <c r="AZ493" t="b">
        <f t="shared" si="88"/>
        <v>0</v>
      </c>
      <c r="BA493" t="str">
        <f t="shared" si="89"/>
        <v>MarseilleSemifinals</v>
      </c>
    </row>
    <row r="494" spans="1:53" x14ac:dyDescent="0.25">
      <c r="A494">
        <v>14</v>
      </c>
      <c r="B494" s="8" t="s">
        <v>858</v>
      </c>
      <c r="C494" s="8" t="s">
        <v>859</v>
      </c>
      <c r="D494" s="1">
        <v>41692</v>
      </c>
      <c r="E494" t="s">
        <v>663</v>
      </c>
      <c r="F494" s="1" t="s">
        <v>482</v>
      </c>
      <c r="G494" s="1" t="s">
        <v>308</v>
      </c>
      <c r="H494" t="s">
        <v>346</v>
      </c>
      <c r="I494" s="9">
        <v>3</v>
      </c>
      <c r="J494" t="s">
        <v>804</v>
      </c>
      <c r="K494" t="s">
        <v>779</v>
      </c>
      <c r="L494">
        <v>10</v>
      </c>
      <c r="M494">
        <v>117</v>
      </c>
      <c r="N494">
        <v>2885</v>
      </c>
      <c r="O494">
        <v>481</v>
      </c>
      <c r="P494">
        <v>7</v>
      </c>
      <c r="Q494">
        <v>6</v>
      </c>
      <c r="R494">
        <v>7</v>
      </c>
      <c r="S494">
        <v>5</v>
      </c>
      <c r="Z494">
        <v>2</v>
      </c>
      <c r="AA494">
        <v>0</v>
      </c>
      <c r="AB494" t="s">
        <v>312</v>
      </c>
      <c r="AC494">
        <v>1.1200000000000001</v>
      </c>
      <c r="AD494">
        <v>6</v>
      </c>
      <c r="AE494">
        <v>1.1499999999999999</v>
      </c>
      <c r="AF494">
        <v>5.25</v>
      </c>
      <c r="AG494">
        <v>1.1399999999999999</v>
      </c>
      <c r="AH494">
        <v>5</v>
      </c>
      <c r="AI494">
        <v>1.17</v>
      </c>
      <c r="AJ494">
        <v>6</v>
      </c>
      <c r="AK494">
        <v>1.1399999999999999</v>
      </c>
      <c r="AL494">
        <v>5.5</v>
      </c>
      <c r="AM494">
        <v>1.18</v>
      </c>
      <c r="AN494">
        <v>6</v>
      </c>
      <c r="AO494">
        <v>1.1499999999999999</v>
      </c>
      <c r="AP494">
        <v>5.22</v>
      </c>
      <c r="AQ494" t="str">
        <f t="shared" si="79"/>
        <v>Tsonga</v>
      </c>
      <c r="AR494" t="str">
        <f t="shared" si="80"/>
        <v>Struff</v>
      </c>
      <c r="AS494" t="str">
        <f t="shared" si="81"/>
        <v>MarseilleTsongaStruff</v>
      </c>
      <c r="AT494" t="str">
        <f t="shared" si="82"/>
        <v>MarseilleStruffTsonga</v>
      </c>
      <c r="AU494">
        <f t="shared" si="83"/>
        <v>2</v>
      </c>
      <c r="AV494">
        <f t="shared" si="84"/>
        <v>3</v>
      </c>
      <c r="AW494">
        <f t="shared" si="85"/>
        <v>25</v>
      </c>
      <c r="AX494" t="b">
        <f t="shared" si="86"/>
        <v>1</v>
      </c>
      <c r="AY494" t="str">
        <f t="shared" si="87"/>
        <v>Tsonga</v>
      </c>
      <c r="AZ494" t="b">
        <f t="shared" si="88"/>
        <v>0</v>
      </c>
      <c r="BA494" t="str">
        <f t="shared" si="89"/>
        <v>MarseilleSemifinals</v>
      </c>
    </row>
    <row r="495" spans="1:53" x14ac:dyDescent="0.25">
      <c r="A495">
        <v>14</v>
      </c>
      <c r="B495" s="8" t="s">
        <v>858</v>
      </c>
      <c r="C495" s="8" t="s">
        <v>859</v>
      </c>
      <c r="D495" s="1">
        <v>41693</v>
      </c>
      <c r="E495" t="s">
        <v>663</v>
      </c>
      <c r="F495" s="1" t="s">
        <v>482</v>
      </c>
      <c r="G495" s="1" t="s">
        <v>308</v>
      </c>
      <c r="H495" t="s">
        <v>348</v>
      </c>
      <c r="I495" s="9">
        <v>3</v>
      </c>
      <c r="J495" t="s">
        <v>748</v>
      </c>
      <c r="K495" t="s">
        <v>804</v>
      </c>
      <c r="L495">
        <v>23</v>
      </c>
      <c r="M495">
        <v>10</v>
      </c>
      <c r="N495">
        <v>1558</v>
      </c>
      <c r="O495">
        <v>2885</v>
      </c>
      <c r="P495">
        <v>7</v>
      </c>
      <c r="Q495">
        <v>6</v>
      </c>
      <c r="R495">
        <v>6</v>
      </c>
      <c r="S495">
        <v>4</v>
      </c>
      <c r="Z495">
        <v>2</v>
      </c>
      <c r="AA495">
        <v>0</v>
      </c>
      <c r="AB495" t="s">
        <v>312</v>
      </c>
      <c r="AC495">
        <v>2.1</v>
      </c>
      <c r="AD495">
        <v>1.72</v>
      </c>
      <c r="AE495">
        <v>2.15</v>
      </c>
      <c r="AF495">
        <v>1.68</v>
      </c>
      <c r="AG495">
        <v>2.25</v>
      </c>
      <c r="AH495">
        <v>1.57</v>
      </c>
      <c r="AI495">
        <v>2.33</v>
      </c>
      <c r="AJ495">
        <v>1.69</v>
      </c>
      <c r="AK495">
        <v>2.1</v>
      </c>
      <c r="AL495">
        <v>1.73</v>
      </c>
      <c r="AM495">
        <v>2.33</v>
      </c>
      <c r="AN495">
        <v>1.8</v>
      </c>
      <c r="AO495">
        <v>2.13</v>
      </c>
      <c r="AP495">
        <v>1.69</v>
      </c>
      <c r="AQ495" t="str">
        <f t="shared" si="79"/>
        <v>Gulbis</v>
      </c>
      <c r="AR495" t="str">
        <f t="shared" si="80"/>
        <v>Tsonga</v>
      </c>
      <c r="AS495" t="str">
        <f t="shared" si="81"/>
        <v>MarseilleGulbisTsonga</v>
      </c>
      <c r="AT495" t="str">
        <f t="shared" si="82"/>
        <v>MarseilleTsongaGulbis</v>
      </c>
      <c r="AU495">
        <f t="shared" si="83"/>
        <v>2</v>
      </c>
      <c r="AV495">
        <f t="shared" si="84"/>
        <v>3</v>
      </c>
      <c r="AW495">
        <f t="shared" si="85"/>
        <v>23</v>
      </c>
      <c r="AX495" t="b">
        <f t="shared" si="86"/>
        <v>1</v>
      </c>
      <c r="AY495" t="str">
        <f t="shared" si="87"/>
        <v>Gulbis</v>
      </c>
      <c r="AZ495" t="b">
        <f t="shared" si="88"/>
        <v>0</v>
      </c>
      <c r="BA495" t="str">
        <f t="shared" si="89"/>
        <v>MarseilleThe Final</v>
      </c>
    </row>
    <row r="496" spans="1:53" x14ac:dyDescent="0.25">
      <c r="A496">
        <v>15</v>
      </c>
      <c r="B496" s="8" t="s">
        <v>501</v>
      </c>
      <c r="C496" s="8" t="s">
        <v>502</v>
      </c>
      <c r="D496" s="1">
        <v>41687</v>
      </c>
      <c r="E496" t="s">
        <v>853</v>
      </c>
      <c r="F496" s="1" t="s">
        <v>307</v>
      </c>
      <c r="G496" s="1" t="s">
        <v>503</v>
      </c>
      <c r="H496" t="s">
        <v>309</v>
      </c>
      <c r="I496" s="9">
        <v>3</v>
      </c>
      <c r="J496" t="s">
        <v>803</v>
      </c>
      <c r="K496" t="s">
        <v>716</v>
      </c>
      <c r="L496">
        <v>108</v>
      </c>
      <c r="M496">
        <v>53</v>
      </c>
      <c r="N496">
        <v>514</v>
      </c>
      <c r="O496">
        <v>861</v>
      </c>
      <c r="P496">
        <v>6</v>
      </c>
      <c r="Q496">
        <v>4</v>
      </c>
      <c r="R496">
        <v>4</v>
      </c>
      <c r="S496">
        <v>6</v>
      </c>
      <c r="T496">
        <v>7</v>
      </c>
      <c r="U496">
        <v>6</v>
      </c>
      <c r="Z496">
        <v>2</v>
      </c>
      <c r="AA496">
        <v>1</v>
      </c>
      <c r="AB496" t="s">
        <v>312</v>
      </c>
      <c r="AC496">
        <v>2</v>
      </c>
      <c r="AD496">
        <v>1.72</v>
      </c>
      <c r="AE496">
        <v>2.2000000000000002</v>
      </c>
      <c r="AF496">
        <v>1.65</v>
      </c>
      <c r="AG496">
        <v>2.2000000000000002</v>
      </c>
      <c r="AH496">
        <v>1.62</v>
      </c>
      <c r="AI496">
        <v>1.94</v>
      </c>
      <c r="AJ496">
        <v>1.94</v>
      </c>
      <c r="AK496">
        <v>2</v>
      </c>
      <c r="AL496">
        <v>1.8</v>
      </c>
      <c r="AM496">
        <v>2.2000000000000002</v>
      </c>
      <c r="AN496">
        <v>1.94</v>
      </c>
      <c r="AO496">
        <v>2.0099999999999998</v>
      </c>
      <c r="AP496">
        <v>1.77</v>
      </c>
      <c r="AQ496" t="str">
        <f t="shared" si="79"/>
        <v>Klizan</v>
      </c>
      <c r="AR496" t="str">
        <f t="shared" si="80"/>
        <v>Garcia-Lopez</v>
      </c>
      <c r="AS496" t="str">
        <f t="shared" si="81"/>
        <v>Rio de JaneiroKlizanGarcia-Lopez</v>
      </c>
      <c r="AT496" t="str">
        <f t="shared" si="82"/>
        <v>Rio de JaneiroGarcia-LopezKlizan</v>
      </c>
      <c r="AU496">
        <f t="shared" si="83"/>
        <v>1</v>
      </c>
      <c r="AV496">
        <f t="shared" si="84"/>
        <v>1</v>
      </c>
      <c r="AW496">
        <f t="shared" si="85"/>
        <v>33</v>
      </c>
      <c r="AX496" t="b">
        <f t="shared" si="86"/>
        <v>1</v>
      </c>
      <c r="AY496" t="str">
        <f t="shared" si="87"/>
        <v>Klizan</v>
      </c>
      <c r="AZ496" t="b">
        <f t="shared" si="88"/>
        <v>1</v>
      </c>
      <c r="BA496" t="str">
        <f t="shared" si="89"/>
        <v>Rio de Janeiro1st Round</v>
      </c>
    </row>
    <row r="497" spans="1:53" x14ac:dyDescent="0.25">
      <c r="A497">
        <v>15</v>
      </c>
      <c r="B497" s="8" t="s">
        <v>501</v>
      </c>
      <c r="C497" s="8" t="s">
        <v>502</v>
      </c>
      <c r="D497" s="1">
        <v>41687</v>
      </c>
      <c r="E497" t="s">
        <v>853</v>
      </c>
      <c r="F497" s="1" t="s">
        <v>307</v>
      </c>
      <c r="G497" s="1" t="s">
        <v>503</v>
      </c>
      <c r="H497" t="s">
        <v>309</v>
      </c>
      <c r="I497" s="9">
        <v>3</v>
      </c>
      <c r="J497" t="s">
        <v>798</v>
      </c>
      <c r="K497" t="s">
        <v>731</v>
      </c>
      <c r="L497">
        <v>100</v>
      </c>
      <c r="M497">
        <v>81</v>
      </c>
      <c r="N497">
        <v>555</v>
      </c>
      <c r="O497">
        <v>658</v>
      </c>
      <c r="P497">
        <v>6</v>
      </c>
      <c r="Q497">
        <v>7</v>
      </c>
      <c r="R497">
        <v>6</v>
      </c>
      <c r="S497">
        <v>3</v>
      </c>
      <c r="T497">
        <v>4</v>
      </c>
      <c r="U497">
        <v>0</v>
      </c>
      <c r="Z497">
        <v>1</v>
      </c>
      <c r="AA497">
        <v>1</v>
      </c>
      <c r="AB497" t="s">
        <v>323</v>
      </c>
      <c r="AC497">
        <v>1.83</v>
      </c>
      <c r="AD497">
        <v>1.83</v>
      </c>
      <c r="AE497">
        <v>2.0499999999999998</v>
      </c>
      <c r="AF497">
        <v>1.75</v>
      </c>
      <c r="AG497">
        <v>2</v>
      </c>
      <c r="AH497">
        <v>1.73</v>
      </c>
      <c r="AI497">
        <v>1.89</v>
      </c>
      <c r="AJ497">
        <v>2.0099999999999998</v>
      </c>
      <c r="AK497">
        <v>2.1</v>
      </c>
      <c r="AL497">
        <v>1.73</v>
      </c>
      <c r="AM497">
        <v>2.2000000000000002</v>
      </c>
      <c r="AN497">
        <v>2.0099999999999998</v>
      </c>
      <c r="AO497">
        <v>1.97</v>
      </c>
      <c r="AP497">
        <v>1.8</v>
      </c>
      <c r="AQ497" t="str">
        <f t="shared" si="79"/>
        <v>Lajovic</v>
      </c>
      <c r="AR497" t="str">
        <f t="shared" si="80"/>
        <v>Volandri</v>
      </c>
      <c r="AS497" t="str">
        <f t="shared" si="81"/>
        <v>Rio de JaneiroLajovicVolandri</v>
      </c>
      <c r="AT497" t="str">
        <f t="shared" si="82"/>
        <v>Rio de JaneiroVolandriLajovic</v>
      </c>
      <c r="AU497">
        <f t="shared" si="83"/>
        <v>0</v>
      </c>
      <c r="AV497">
        <f t="shared" si="84"/>
        <v>6</v>
      </c>
      <c r="AW497">
        <f t="shared" si="85"/>
        <v>26</v>
      </c>
      <c r="AX497" t="b">
        <f t="shared" si="86"/>
        <v>1</v>
      </c>
      <c r="AY497" t="str">
        <f t="shared" si="87"/>
        <v>Volandri</v>
      </c>
      <c r="AZ497" t="b">
        <f t="shared" si="88"/>
        <v>1</v>
      </c>
      <c r="BA497" t="str">
        <f t="shared" si="89"/>
        <v>Rio de Janeiro1st Round</v>
      </c>
    </row>
    <row r="498" spans="1:53" x14ac:dyDescent="0.25">
      <c r="A498">
        <v>15</v>
      </c>
      <c r="B498" s="8" t="s">
        <v>501</v>
      </c>
      <c r="C498" s="8" t="s">
        <v>502</v>
      </c>
      <c r="D498" s="1">
        <v>41687</v>
      </c>
      <c r="E498" t="s">
        <v>853</v>
      </c>
      <c r="F498" s="1" t="s">
        <v>307</v>
      </c>
      <c r="G498" s="1" t="s">
        <v>503</v>
      </c>
      <c r="H498" t="s">
        <v>309</v>
      </c>
      <c r="I498" s="9">
        <v>3</v>
      </c>
      <c r="J498" t="s">
        <v>860</v>
      </c>
      <c r="K498" t="s">
        <v>861</v>
      </c>
      <c r="L498">
        <v>125</v>
      </c>
      <c r="M498">
        <v>123</v>
      </c>
      <c r="N498">
        <v>456</v>
      </c>
      <c r="O498">
        <v>458</v>
      </c>
      <c r="P498">
        <v>7</v>
      </c>
      <c r="Q498">
        <v>5</v>
      </c>
      <c r="R498">
        <v>2</v>
      </c>
      <c r="S498">
        <v>6</v>
      </c>
      <c r="T498">
        <v>6</v>
      </c>
      <c r="U498">
        <v>2</v>
      </c>
      <c r="Z498">
        <v>2</v>
      </c>
      <c r="AA498">
        <v>1</v>
      </c>
      <c r="AB498" t="s">
        <v>312</v>
      </c>
      <c r="AC498">
        <v>2</v>
      </c>
      <c r="AD498">
        <v>1.72</v>
      </c>
      <c r="AE498">
        <v>2.0499999999999998</v>
      </c>
      <c r="AF498">
        <v>1.75</v>
      </c>
      <c r="AG498">
        <v>1.91</v>
      </c>
      <c r="AH498">
        <v>1.8</v>
      </c>
      <c r="AI498">
        <v>1.97</v>
      </c>
      <c r="AJ498">
        <v>1.92</v>
      </c>
      <c r="AK498">
        <v>2</v>
      </c>
      <c r="AL498">
        <v>1.8</v>
      </c>
      <c r="AM498">
        <v>2.1</v>
      </c>
      <c r="AN498">
        <v>1.92</v>
      </c>
      <c r="AO498">
        <v>1.94</v>
      </c>
      <c r="AP498">
        <v>1.81</v>
      </c>
      <c r="AQ498" t="str">
        <f t="shared" si="79"/>
        <v>Bagnis</v>
      </c>
      <c r="AR498" t="str">
        <f t="shared" si="80"/>
        <v>Souza</v>
      </c>
      <c r="AS498" t="str">
        <f t="shared" si="81"/>
        <v>Rio de JaneiroBagnisSouza</v>
      </c>
      <c r="AT498" t="str">
        <f t="shared" si="82"/>
        <v>Rio de JaneiroSouzaBagnis</v>
      </c>
      <c r="AU498">
        <f t="shared" si="83"/>
        <v>1</v>
      </c>
      <c r="AV498">
        <f t="shared" si="84"/>
        <v>2</v>
      </c>
      <c r="AW498">
        <f t="shared" si="85"/>
        <v>28</v>
      </c>
      <c r="AX498" t="b">
        <f t="shared" si="86"/>
        <v>0</v>
      </c>
      <c r="AY498" t="str">
        <f t="shared" si="87"/>
        <v>Bagnis</v>
      </c>
      <c r="AZ498" t="b">
        <f t="shared" si="88"/>
        <v>1</v>
      </c>
      <c r="BA498" t="str">
        <f t="shared" si="89"/>
        <v>Rio de Janeiro1st Round</v>
      </c>
    </row>
    <row r="499" spans="1:53" x14ac:dyDescent="0.25">
      <c r="A499">
        <v>15</v>
      </c>
      <c r="B499" s="8" t="s">
        <v>501</v>
      </c>
      <c r="C499" s="8" t="s">
        <v>502</v>
      </c>
      <c r="D499" s="1">
        <v>41688</v>
      </c>
      <c r="E499" t="s">
        <v>853</v>
      </c>
      <c r="F499" s="1" t="s">
        <v>307</v>
      </c>
      <c r="G499" s="1" t="s">
        <v>503</v>
      </c>
      <c r="H499" t="s">
        <v>309</v>
      </c>
      <c r="I499" s="9">
        <v>3</v>
      </c>
      <c r="J499" t="s">
        <v>807</v>
      </c>
      <c r="K499" t="s">
        <v>725</v>
      </c>
      <c r="L499">
        <v>130</v>
      </c>
      <c r="M499">
        <v>60</v>
      </c>
      <c r="N499">
        <v>442</v>
      </c>
      <c r="O499">
        <v>773</v>
      </c>
      <c r="P499">
        <v>3</v>
      </c>
      <c r="Q499">
        <v>6</v>
      </c>
      <c r="R499">
        <v>6</v>
      </c>
      <c r="S499">
        <v>4</v>
      </c>
      <c r="T499">
        <v>6</v>
      </c>
      <c r="U499">
        <v>3</v>
      </c>
      <c r="Z499">
        <v>2</v>
      </c>
      <c r="AA499">
        <v>1</v>
      </c>
      <c r="AB499" t="s">
        <v>312</v>
      </c>
      <c r="AC499">
        <v>2</v>
      </c>
      <c r="AD499">
        <v>1.72</v>
      </c>
      <c r="AE499">
        <v>2</v>
      </c>
      <c r="AF499">
        <v>1.8</v>
      </c>
      <c r="AG499">
        <v>2.1</v>
      </c>
      <c r="AH499">
        <v>1.67</v>
      </c>
      <c r="AI499">
        <v>1.99</v>
      </c>
      <c r="AJ499">
        <v>1.9</v>
      </c>
      <c r="AK499">
        <v>2.1</v>
      </c>
      <c r="AL499">
        <v>1.73</v>
      </c>
      <c r="AM499">
        <v>2.1</v>
      </c>
      <c r="AN499">
        <v>1.9</v>
      </c>
      <c r="AO499">
        <v>1.99</v>
      </c>
      <c r="AP499">
        <v>1.78</v>
      </c>
      <c r="AQ499" t="str">
        <f t="shared" si="79"/>
        <v>Bellucci</v>
      </c>
      <c r="AR499" t="str">
        <f t="shared" si="80"/>
        <v>Giraldo</v>
      </c>
      <c r="AS499" t="str">
        <f t="shared" si="81"/>
        <v>Rio de JaneiroBellucciGiraldo</v>
      </c>
      <c r="AT499" t="str">
        <f t="shared" si="82"/>
        <v>Rio de JaneiroGiraldoBellucci</v>
      </c>
      <c r="AU499">
        <f t="shared" si="83"/>
        <v>1</v>
      </c>
      <c r="AV499">
        <f t="shared" si="84"/>
        <v>2</v>
      </c>
      <c r="AW499">
        <f t="shared" si="85"/>
        <v>28</v>
      </c>
      <c r="AX499" t="b">
        <f t="shared" si="86"/>
        <v>0</v>
      </c>
      <c r="AY499" t="str">
        <f t="shared" si="87"/>
        <v>Giraldo</v>
      </c>
      <c r="AZ499" t="b">
        <f t="shared" si="88"/>
        <v>1</v>
      </c>
      <c r="BA499" t="str">
        <f t="shared" si="89"/>
        <v>Rio de Janeiro1st Round</v>
      </c>
    </row>
    <row r="500" spans="1:53" x14ac:dyDescent="0.25">
      <c r="A500">
        <v>15</v>
      </c>
      <c r="B500" s="8" t="s">
        <v>501</v>
      </c>
      <c r="C500" s="8" t="s">
        <v>502</v>
      </c>
      <c r="D500" s="1">
        <v>41688</v>
      </c>
      <c r="E500" t="s">
        <v>853</v>
      </c>
      <c r="F500" s="1" t="s">
        <v>307</v>
      </c>
      <c r="G500" s="1" t="s">
        <v>503</v>
      </c>
      <c r="H500" t="s">
        <v>309</v>
      </c>
      <c r="I500" s="9">
        <v>3</v>
      </c>
      <c r="J500" t="s">
        <v>761</v>
      </c>
      <c r="K500" t="s">
        <v>862</v>
      </c>
      <c r="L500">
        <v>61</v>
      </c>
      <c r="M500">
        <v>163</v>
      </c>
      <c r="N500">
        <v>744</v>
      </c>
      <c r="O500">
        <v>326</v>
      </c>
      <c r="P500">
        <v>6</v>
      </c>
      <c r="Q500">
        <v>1</v>
      </c>
      <c r="R500">
        <v>6</v>
      </c>
      <c r="S500">
        <v>1</v>
      </c>
      <c r="Z500">
        <v>2</v>
      </c>
      <c r="AA500">
        <v>0</v>
      </c>
      <c r="AB500" t="s">
        <v>312</v>
      </c>
      <c r="AC500">
        <v>1.36</v>
      </c>
      <c r="AD500">
        <v>3</v>
      </c>
      <c r="AE500">
        <v>1.38</v>
      </c>
      <c r="AF500">
        <v>3</v>
      </c>
      <c r="AG500">
        <v>1.36</v>
      </c>
      <c r="AH500">
        <v>3</v>
      </c>
      <c r="AI500">
        <v>1.39</v>
      </c>
      <c r="AJ500">
        <v>3.22</v>
      </c>
      <c r="AK500">
        <v>1.33</v>
      </c>
      <c r="AL500">
        <v>3.25</v>
      </c>
      <c r="AM500">
        <v>1.43</v>
      </c>
      <c r="AN500">
        <v>3.25</v>
      </c>
      <c r="AO500">
        <v>1.38</v>
      </c>
      <c r="AP500">
        <v>2.97</v>
      </c>
      <c r="AQ500" t="str">
        <f t="shared" ref="AQ500:AQ563" si="90">LEFT(J500,FIND(" ",J500)-1)</f>
        <v>Delbonis</v>
      </c>
      <c r="AR500" t="str">
        <f t="shared" ref="AR500:AR563" si="91">LEFT(K500,FIND(" ",K500)-1)</f>
        <v>Clezar</v>
      </c>
      <c r="AS500" t="str">
        <f t="shared" si="81"/>
        <v>Rio de JaneiroDelbonisClezar</v>
      </c>
      <c r="AT500" t="str">
        <f t="shared" si="82"/>
        <v>Rio de JaneiroClezarDelbonis</v>
      </c>
      <c r="AU500">
        <f t="shared" si="83"/>
        <v>2</v>
      </c>
      <c r="AV500">
        <f t="shared" si="84"/>
        <v>10</v>
      </c>
      <c r="AW500">
        <f t="shared" si="85"/>
        <v>14</v>
      </c>
      <c r="AX500" t="b">
        <f t="shared" si="86"/>
        <v>0</v>
      </c>
      <c r="AY500" t="str">
        <f t="shared" si="87"/>
        <v>Delbonis</v>
      </c>
      <c r="AZ500" t="b">
        <f t="shared" si="88"/>
        <v>0</v>
      </c>
      <c r="BA500" t="str">
        <f t="shared" si="89"/>
        <v>Rio de Janeiro1st Round</v>
      </c>
    </row>
    <row r="501" spans="1:53" x14ac:dyDescent="0.25">
      <c r="A501">
        <v>15</v>
      </c>
      <c r="B501" s="8" t="s">
        <v>501</v>
      </c>
      <c r="C501" s="8" t="s">
        <v>502</v>
      </c>
      <c r="D501" s="1">
        <v>41688</v>
      </c>
      <c r="E501" t="s">
        <v>853</v>
      </c>
      <c r="F501" s="1" t="s">
        <v>307</v>
      </c>
      <c r="G501" s="1" t="s">
        <v>503</v>
      </c>
      <c r="H501" t="s">
        <v>309</v>
      </c>
      <c r="I501" s="9">
        <v>3</v>
      </c>
      <c r="J501" t="s">
        <v>753</v>
      </c>
      <c r="K501" t="s">
        <v>713</v>
      </c>
      <c r="L501">
        <v>40</v>
      </c>
      <c r="M501">
        <v>97</v>
      </c>
      <c r="N501">
        <v>1006</v>
      </c>
      <c r="O501">
        <v>581</v>
      </c>
      <c r="P501">
        <v>6</v>
      </c>
      <c r="Q501">
        <v>4</v>
      </c>
      <c r="R501">
        <v>6</v>
      </c>
      <c r="S501">
        <v>3</v>
      </c>
      <c r="Z501">
        <v>2</v>
      </c>
      <c r="AA501">
        <v>0</v>
      </c>
      <c r="AB501" t="s">
        <v>312</v>
      </c>
      <c r="AC501">
        <v>1.36</v>
      </c>
      <c r="AD501">
        <v>3</v>
      </c>
      <c r="AE501">
        <v>1.4</v>
      </c>
      <c r="AF501">
        <v>2.9</v>
      </c>
      <c r="AG501">
        <v>1.4</v>
      </c>
      <c r="AH501">
        <v>2.75</v>
      </c>
      <c r="AI501">
        <v>1.54</v>
      </c>
      <c r="AJ501">
        <v>2.62</v>
      </c>
      <c r="AK501">
        <v>1.36</v>
      </c>
      <c r="AL501">
        <v>3</v>
      </c>
      <c r="AM501">
        <v>1.54</v>
      </c>
      <c r="AN501">
        <v>3.2</v>
      </c>
      <c r="AO501">
        <v>1.41</v>
      </c>
      <c r="AP501">
        <v>2.83</v>
      </c>
      <c r="AQ501" t="str">
        <f t="shared" si="90"/>
        <v>Andujar</v>
      </c>
      <c r="AR501" t="str">
        <f t="shared" si="91"/>
        <v>Reister</v>
      </c>
      <c r="AS501" t="str">
        <f t="shared" si="81"/>
        <v>Rio de JaneiroAndujarReister</v>
      </c>
      <c r="AT501" t="str">
        <f t="shared" si="82"/>
        <v>Rio de JaneiroReisterAndujar</v>
      </c>
      <c r="AU501">
        <f t="shared" si="83"/>
        <v>2</v>
      </c>
      <c r="AV501">
        <f t="shared" si="84"/>
        <v>5</v>
      </c>
      <c r="AW501">
        <f t="shared" si="85"/>
        <v>19</v>
      </c>
      <c r="AX501" t="b">
        <f t="shared" si="86"/>
        <v>0</v>
      </c>
      <c r="AY501" t="str">
        <f t="shared" si="87"/>
        <v>Andujar</v>
      </c>
      <c r="AZ501" t="b">
        <f t="shared" si="88"/>
        <v>0</v>
      </c>
      <c r="BA501" t="str">
        <f t="shared" si="89"/>
        <v>Rio de Janeiro1st Round</v>
      </c>
    </row>
    <row r="502" spans="1:53" x14ac:dyDescent="0.25">
      <c r="A502">
        <v>15</v>
      </c>
      <c r="B502" s="8" t="s">
        <v>501</v>
      </c>
      <c r="C502" s="8" t="s">
        <v>502</v>
      </c>
      <c r="D502" s="1">
        <v>41688</v>
      </c>
      <c r="E502" t="s">
        <v>853</v>
      </c>
      <c r="F502" s="1" t="s">
        <v>307</v>
      </c>
      <c r="G502" s="1" t="s">
        <v>503</v>
      </c>
      <c r="H502" t="s">
        <v>309</v>
      </c>
      <c r="I502" s="9">
        <v>3</v>
      </c>
      <c r="J502" t="s">
        <v>745</v>
      </c>
      <c r="K502" t="s">
        <v>834</v>
      </c>
      <c r="L502">
        <v>54</v>
      </c>
      <c r="M502">
        <v>18</v>
      </c>
      <c r="N502">
        <v>860</v>
      </c>
      <c r="O502">
        <v>1930</v>
      </c>
      <c r="P502">
        <v>2</v>
      </c>
      <c r="Q502">
        <v>6</v>
      </c>
      <c r="R502">
        <v>6</v>
      </c>
      <c r="S502">
        <v>3</v>
      </c>
      <c r="T502">
        <v>6</v>
      </c>
      <c r="U502">
        <v>0</v>
      </c>
      <c r="Z502">
        <v>2</v>
      </c>
      <c r="AA502">
        <v>1</v>
      </c>
      <c r="AB502" t="s">
        <v>312</v>
      </c>
      <c r="AC502">
        <v>3.75</v>
      </c>
      <c r="AD502">
        <v>1.25</v>
      </c>
      <c r="AE502">
        <v>3.5</v>
      </c>
      <c r="AF502">
        <v>1.28</v>
      </c>
      <c r="AG502">
        <v>3.5</v>
      </c>
      <c r="AH502">
        <v>1.29</v>
      </c>
      <c r="AI502">
        <v>3.55</v>
      </c>
      <c r="AJ502">
        <v>1.34</v>
      </c>
      <c r="AK502">
        <v>3.25</v>
      </c>
      <c r="AL502">
        <v>1.33</v>
      </c>
      <c r="AM502">
        <v>4</v>
      </c>
      <c r="AN502">
        <v>1.34</v>
      </c>
      <c r="AO502">
        <v>3.57</v>
      </c>
      <c r="AP502">
        <v>1.28</v>
      </c>
      <c r="AQ502" t="str">
        <f t="shared" si="90"/>
        <v>Dolgopolov</v>
      </c>
      <c r="AR502" t="str">
        <f t="shared" si="91"/>
        <v>Almagro</v>
      </c>
      <c r="AS502" t="str">
        <f t="shared" si="81"/>
        <v>Rio de JaneiroDolgopolovAlmagro</v>
      </c>
      <c r="AT502" t="str">
        <f t="shared" si="82"/>
        <v>Rio de JaneiroAlmagroDolgopolov</v>
      </c>
      <c r="AU502">
        <f t="shared" si="83"/>
        <v>1</v>
      </c>
      <c r="AV502">
        <f t="shared" si="84"/>
        <v>5</v>
      </c>
      <c r="AW502">
        <f t="shared" si="85"/>
        <v>23</v>
      </c>
      <c r="AX502" t="b">
        <f t="shared" si="86"/>
        <v>0</v>
      </c>
      <c r="AY502" t="str">
        <f t="shared" si="87"/>
        <v>Almagro</v>
      </c>
      <c r="AZ502" t="b">
        <f t="shared" si="88"/>
        <v>1</v>
      </c>
      <c r="BA502" t="str">
        <f t="shared" si="89"/>
        <v>Rio de Janeiro1st Round</v>
      </c>
    </row>
    <row r="503" spans="1:53" x14ac:dyDescent="0.25">
      <c r="A503">
        <v>15</v>
      </c>
      <c r="B503" s="8" t="s">
        <v>501</v>
      </c>
      <c r="C503" s="8" t="s">
        <v>502</v>
      </c>
      <c r="D503" s="1">
        <v>41688</v>
      </c>
      <c r="E503" t="s">
        <v>853</v>
      </c>
      <c r="F503" s="1" t="s">
        <v>307</v>
      </c>
      <c r="G503" s="1" t="s">
        <v>503</v>
      </c>
      <c r="H503" t="s">
        <v>309</v>
      </c>
      <c r="I503" s="9">
        <v>3</v>
      </c>
      <c r="J503" t="s">
        <v>705</v>
      </c>
      <c r="K503" t="s">
        <v>792</v>
      </c>
      <c r="L503">
        <v>87</v>
      </c>
      <c r="M503">
        <v>59</v>
      </c>
      <c r="N503">
        <v>623</v>
      </c>
      <c r="O503">
        <v>775</v>
      </c>
      <c r="P503">
        <v>6</v>
      </c>
      <c r="Q503">
        <v>2</v>
      </c>
      <c r="R503">
        <v>6</v>
      </c>
      <c r="S503">
        <v>0</v>
      </c>
      <c r="Z503">
        <v>2</v>
      </c>
      <c r="AA503">
        <v>0</v>
      </c>
      <c r="AB503" t="s">
        <v>312</v>
      </c>
      <c r="AC503">
        <v>2.2000000000000002</v>
      </c>
      <c r="AD503">
        <v>1.61</v>
      </c>
      <c r="AE503">
        <v>2.2999999999999998</v>
      </c>
      <c r="AF503">
        <v>1.6</v>
      </c>
      <c r="AG503">
        <v>2.25</v>
      </c>
      <c r="AH503">
        <v>1.57</v>
      </c>
      <c r="AI503">
        <v>2.1800000000000002</v>
      </c>
      <c r="AJ503">
        <v>1.75</v>
      </c>
      <c r="AK503">
        <v>2.25</v>
      </c>
      <c r="AL503">
        <v>1.62</v>
      </c>
      <c r="AM503">
        <v>2.35</v>
      </c>
      <c r="AN503">
        <v>1.83</v>
      </c>
      <c r="AO503">
        <v>2.1800000000000002</v>
      </c>
      <c r="AP503">
        <v>1.66</v>
      </c>
      <c r="AQ503" t="str">
        <f t="shared" si="90"/>
        <v>Ramos</v>
      </c>
      <c r="AR503" t="str">
        <f t="shared" si="91"/>
        <v>Mayer</v>
      </c>
      <c r="AS503" t="str">
        <f t="shared" si="81"/>
        <v>Rio de JaneiroRamosMayer</v>
      </c>
      <c r="AT503" t="str">
        <f t="shared" si="82"/>
        <v>Rio de JaneiroMayerRamos</v>
      </c>
      <c r="AU503">
        <f t="shared" si="83"/>
        <v>2</v>
      </c>
      <c r="AV503">
        <f t="shared" si="84"/>
        <v>10</v>
      </c>
      <c r="AW503">
        <f t="shared" si="85"/>
        <v>14</v>
      </c>
      <c r="AX503" t="b">
        <f t="shared" si="86"/>
        <v>0</v>
      </c>
      <c r="AY503" t="str">
        <f t="shared" si="87"/>
        <v>Ramos</v>
      </c>
      <c r="AZ503" t="b">
        <f t="shared" si="88"/>
        <v>0</v>
      </c>
      <c r="BA503" t="str">
        <f t="shared" si="89"/>
        <v>Rio de Janeiro1st Round</v>
      </c>
    </row>
    <row r="504" spans="1:53" x14ac:dyDescent="0.25">
      <c r="A504">
        <v>15</v>
      </c>
      <c r="B504" s="8" t="s">
        <v>501</v>
      </c>
      <c r="C504" s="8" t="s">
        <v>502</v>
      </c>
      <c r="D504" s="1">
        <v>41688</v>
      </c>
      <c r="E504" t="s">
        <v>853</v>
      </c>
      <c r="F504" s="1" t="s">
        <v>307</v>
      </c>
      <c r="G504" s="1" t="s">
        <v>503</v>
      </c>
      <c r="H504" t="s">
        <v>309</v>
      </c>
      <c r="I504" s="9">
        <v>3</v>
      </c>
      <c r="J504" t="s">
        <v>733</v>
      </c>
      <c r="K504" t="s">
        <v>714</v>
      </c>
      <c r="L504">
        <v>48</v>
      </c>
      <c r="M504">
        <v>230</v>
      </c>
      <c r="N504">
        <v>907</v>
      </c>
      <c r="O504">
        <v>216</v>
      </c>
      <c r="P504">
        <v>2</v>
      </c>
      <c r="Q504">
        <v>6</v>
      </c>
      <c r="R504">
        <v>6</v>
      </c>
      <c r="S504">
        <v>3</v>
      </c>
      <c r="T504">
        <v>7</v>
      </c>
      <c r="U504">
        <v>5</v>
      </c>
      <c r="Z504">
        <v>2</v>
      </c>
      <c r="AA504">
        <v>1</v>
      </c>
      <c r="AB504" t="s">
        <v>312</v>
      </c>
      <c r="AC504">
        <v>2.37</v>
      </c>
      <c r="AD504">
        <v>1.53</v>
      </c>
      <c r="AE504">
        <v>2.4500000000000002</v>
      </c>
      <c r="AF504">
        <v>1.52</v>
      </c>
      <c r="AG504">
        <v>2.38</v>
      </c>
      <c r="AH504">
        <v>1.53</v>
      </c>
      <c r="AI504">
        <v>2.46</v>
      </c>
      <c r="AJ504">
        <v>1.61</v>
      </c>
      <c r="AK504">
        <v>2.38</v>
      </c>
      <c r="AL504">
        <v>1.57</v>
      </c>
      <c r="AM504">
        <v>2.5</v>
      </c>
      <c r="AN504">
        <v>1.68</v>
      </c>
      <c r="AO504">
        <v>2.38</v>
      </c>
      <c r="AP504">
        <v>1.56</v>
      </c>
      <c r="AQ504" t="str">
        <f t="shared" si="90"/>
        <v>Sousa</v>
      </c>
      <c r="AR504" t="str">
        <f t="shared" si="91"/>
        <v>Granollers</v>
      </c>
      <c r="AS504" t="str">
        <f t="shared" si="81"/>
        <v>Rio de JaneiroSousaGranollers</v>
      </c>
      <c r="AT504" t="str">
        <f t="shared" si="82"/>
        <v>Rio de JaneiroGranollersSousa</v>
      </c>
      <c r="AU504">
        <f t="shared" si="83"/>
        <v>1</v>
      </c>
      <c r="AV504">
        <f t="shared" si="84"/>
        <v>1</v>
      </c>
      <c r="AW504">
        <f t="shared" si="85"/>
        <v>29</v>
      </c>
      <c r="AX504" t="b">
        <f t="shared" si="86"/>
        <v>0</v>
      </c>
      <c r="AY504" t="str">
        <f t="shared" si="87"/>
        <v>Granollers</v>
      </c>
      <c r="AZ504" t="b">
        <f t="shared" si="88"/>
        <v>1</v>
      </c>
      <c r="BA504" t="str">
        <f t="shared" si="89"/>
        <v>Rio de Janeiro1st Round</v>
      </c>
    </row>
    <row r="505" spans="1:53" x14ac:dyDescent="0.25">
      <c r="A505">
        <v>15</v>
      </c>
      <c r="B505" s="8" t="s">
        <v>501</v>
      </c>
      <c r="C505" s="8" t="s">
        <v>502</v>
      </c>
      <c r="D505" s="1">
        <v>41688</v>
      </c>
      <c r="E505" t="s">
        <v>853</v>
      </c>
      <c r="F505" s="1" t="s">
        <v>307</v>
      </c>
      <c r="G505" s="1" t="s">
        <v>503</v>
      </c>
      <c r="H505" t="s">
        <v>309</v>
      </c>
      <c r="I505" s="9">
        <v>3</v>
      </c>
      <c r="J505" t="s">
        <v>793</v>
      </c>
      <c r="K505" t="s">
        <v>707</v>
      </c>
      <c r="L505">
        <v>17</v>
      </c>
      <c r="M505">
        <v>64</v>
      </c>
      <c r="N505">
        <v>2050</v>
      </c>
      <c r="O505">
        <v>733</v>
      </c>
      <c r="P505">
        <v>7</v>
      </c>
      <c r="Q505">
        <v>6</v>
      </c>
      <c r="R505">
        <v>6</v>
      </c>
      <c r="S505">
        <v>3</v>
      </c>
      <c r="Z505">
        <v>2</v>
      </c>
      <c r="AA505">
        <v>0</v>
      </c>
      <c r="AB505" t="s">
        <v>312</v>
      </c>
      <c r="AC505">
        <v>1.22</v>
      </c>
      <c r="AD505">
        <v>4</v>
      </c>
      <c r="AE505">
        <v>1.25</v>
      </c>
      <c r="AF505">
        <v>3.75</v>
      </c>
      <c r="AG505">
        <v>1.25</v>
      </c>
      <c r="AH505">
        <v>3.75</v>
      </c>
      <c r="AI505">
        <v>1.28</v>
      </c>
      <c r="AJ505">
        <v>4.01</v>
      </c>
      <c r="AK505">
        <v>1.29</v>
      </c>
      <c r="AL505">
        <v>3.5</v>
      </c>
      <c r="AM505">
        <v>1.29</v>
      </c>
      <c r="AN505">
        <v>4.45</v>
      </c>
      <c r="AO505">
        <v>1.25</v>
      </c>
      <c r="AP505">
        <v>3.86</v>
      </c>
      <c r="AQ505" t="str">
        <f t="shared" si="90"/>
        <v>Robredo</v>
      </c>
      <c r="AR505" t="str">
        <f t="shared" si="91"/>
        <v>Carreno-Busta</v>
      </c>
      <c r="AS505" t="str">
        <f t="shared" si="81"/>
        <v>Rio de JaneiroRobredoCarreno-Busta</v>
      </c>
      <c r="AT505" t="str">
        <f t="shared" si="82"/>
        <v>Rio de JaneiroCarreno-BustaRobredo</v>
      </c>
      <c r="AU505">
        <f t="shared" si="83"/>
        <v>2</v>
      </c>
      <c r="AV505">
        <f t="shared" si="84"/>
        <v>4</v>
      </c>
      <c r="AW505">
        <f t="shared" si="85"/>
        <v>22</v>
      </c>
      <c r="AX505" t="b">
        <f t="shared" si="86"/>
        <v>1</v>
      </c>
      <c r="AY505" t="str">
        <f t="shared" si="87"/>
        <v>Robredo</v>
      </c>
      <c r="AZ505" t="b">
        <f t="shared" si="88"/>
        <v>0</v>
      </c>
      <c r="BA505" t="str">
        <f t="shared" si="89"/>
        <v>Rio de Janeiro1st Round</v>
      </c>
    </row>
    <row r="506" spans="1:53" x14ac:dyDescent="0.25">
      <c r="A506">
        <v>15</v>
      </c>
      <c r="B506" s="8" t="s">
        <v>501</v>
      </c>
      <c r="C506" s="8" t="s">
        <v>502</v>
      </c>
      <c r="D506" s="1">
        <v>41688</v>
      </c>
      <c r="E506" t="s">
        <v>853</v>
      </c>
      <c r="F506" s="1" t="s">
        <v>307</v>
      </c>
      <c r="G506" s="1" t="s">
        <v>503</v>
      </c>
      <c r="H506" t="s">
        <v>309</v>
      </c>
      <c r="I506" s="9">
        <v>3</v>
      </c>
      <c r="J506" t="s">
        <v>786</v>
      </c>
      <c r="K506" t="s">
        <v>759</v>
      </c>
      <c r="L506">
        <v>42</v>
      </c>
      <c r="M506">
        <v>112</v>
      </c>
      <c r="N506">
        <v>1000</v>
      </c>
      <c r="O506">
        <v>500</v>
      </c>
      <c r="P506">
        <v>6</v>
      </c>
      <c r="Q506">
        <v>3</v>
      </c>
      <c r="R506">
        <v>6</v>
      </c>
      <c r="S506">
        <v>1</v>
      </c>
      <c r="Z506">
        <v>2</v>
      </c>
      <c r="AA506">
        <v>0</v>
      </c>
      <c r="AB506" t="s">
        <v>312</v>
      </c>
      <c r="AC506">
        <v>1.36</v>
      </c>
      <c r="AD506">
        <v>3</v>
      </c>
      <c r="AE506">
        <v>1.4</v>
      </c>
      <c r="AF506">
        <v>2.9</v>
      </c>
      <c r="AG506">
        <v>1.36</v>
      </c>
      <c r="AH506">
        <v>3</v>
      </c>
      <c r="AI506">
        <v>1.37</v>
      </c>
      <c r="AJ506">
        <v>3.34</v>
      </c>
      <c r="AK506">
        <v>1.36</v>
      </c>
      <c r="AL506">
        <v>3</v>
      </c>
      <c r="AM506">
        <v>1.47</v>
      </c>
      <c r="AN506">
        <v>3.34</v>
      </c>
      <c r="AO506">
        <v>1.39</v>
      </c>
      <c r="AP506">
        <v>2.9</v>
      </c>
      <c r="AQ506" t="str">
        <f t="shared" si="90"/>
        <v>Monaco</v>
      </c>
      <c r="AR506" t="str">
        <f t="shared" si="91"/>
        <v>Zeballos</v>
      </c>
      <c r="AS506" t="str">
        <f t="shared" si="81"/>
        <v>Rio de JaneiroMonacoZeballos</v>
      </c>
      <c r="AT506" t="str">
        <f t="shared" si="82"/>
        <v>Rio de JaneiroZeballosMonaco</v>
      </c>
      <c r="AU506">
        <f t="shared" si="83"/>
        <v>2</v>
      </c>
      <c r="AV506">
        <f t="shared" si="84"/>
        <v>8</v>
      </c>
      <c r="AW506">
        <f t="shared" si="85"/>
        <v>16</v>
      </c>
      <c r="AX506" t="b">
        <f t="shared" si="86"/>
        <v>0</v>
      </c>
      <c r="AY506" t="str">
        <f t="shared" si="87"/>
        <v>Monaco</v>
      </c>
      <c r="AZ506" t="b">
        <f t="shared" si="88"/>
        <v>0</v>
      </c>
      <c r="BA506" t="str">
        <f t="shared" si="89"/>
        <v>Rio de Janeiro1st Round</v>
      </c>
    </row>
    <row r="507" spans="1:53" x14ac:dyDescent="0.25">
      <c r="A507">
        <v>15</v>
      </c>
      <c r="B507" s="8" t="s">
        <v>501</v>
      </c>
      <c r="C507" s="8" t="s">
        <v>502</v>
      </c>
      <c r="D507" s="1">
        <v>41688</v>
      </c>
      <c r="E507" t="s">
        <v>853</v>
      </c>
      <c r="F507" s="1" t="s">
        <v>307</v>
      </c>
      <c r="G507" s="1" t="s">
        <v>503</v>
      </c>
      <c r="H507" t="s">
        <v>309</v>
      </c>
      <c r="I507" s="9">
        <v>3</v>
      </c>
      <c r="J507" t="s">
        <v>827</v>
      </c>
      <c r="K507" t="s">
        <v>785</v>
      </c>
      <c r="L507">
        <v>231</v>
      </c>
      <c r="M507">
        <v>76</v>
      </c>
      <c r="N507">
        <v>215</v>
      </c>
      <c r="O507">
        <v>676</v>
      </c>
      <c r="P507">
        <v>6</v>
      </c>
      <c r="Q507">
        <v>7</v>
      </c>
      <c r="R507">
        <v>6</v>
      </c>
      <c r="S507">
        <v>1</v>
      </c>
      <c r="T507">
        <v>6</v>
      </c>
      <c r="U507">
        <v>3</v>
      </c>
      <c r="Z507">
        <v>2</v>
      </c>
      <c r="AA507">
        <v>1</v>
      </c>
      <c r="AB507" t="s">
        <v>312</v>
      </c>
      <c r="AC507">
        <v>1.5</v>
      </c>
      <c r="AD507">
        <v>2.5</v>
      </c>
      <c r="AE507">
        <v>1.55</v>
      </c>
      <c r="AF507">
        <v>2.4</v>
      </c>
      <c r="AG507">
        <v>1.62</v>
      </c>
      <c r="AH507">
        <v>2.2000000000000002</v>
      </c>
      <c r="AI507">
        <v>1.58</v>
      </c>
      <c r="AJ507">
        <v>2.52</v>
      </c>
      <c r="AK507">
        <v>1.62</v>
      </c>
      <c r="AL507">
        <v>2.25</v>
      </c>
      <c r="AM507">
        <v>1.63</v>
      </c>
      <c r="AN507">
        <v>2.5499999999999998</v>
      </c>
      <c r="AO507">
        <v>1.55</v>
      </c>
      <c r="AP507">
        <v>2.39</v>
      </c>
      <c r="AQ507" t="str">
        <f t="shared" si="90"/>
        <v>Cuevas</v>
      </c>
      <c r="AR507" t="str">
        <f t="shared" si="91"/>
        <v>Gonzalez</v>
      </c>
      <c r="AS507" t="str">
        <f t="shared" si="81"/>
        <v>Rio de JaneiroCuevasGonzalez</v>
      </c>
      <c r="AT507" t="str">
        <f t="shared" si="82"/>
        <v>Rio de JaneiroGonzalezCuevas</v>
      </c>
      <c r="AU507">
        <f t="shared" si="83"/>
        <v>1</v>
      </c>
      <c r="AV507">
        <f t="shared" si="84"/>
        <v>7</v>
      </c>
      <c r="AW507">
        <f t="shared" si="85"/>
        <v>29</v>
      </c>
      <c r="AX507" t="b">
        <f t="shared" si="86"/>
        <v>1</v>
      </c>
      <c r="AY507" t="str">
        <f t="shared" si="87"/>
        <v>Gonzalez</v>
      </c>
      <c r="AZ507" t="b">
        <f t="shared" si="88"/>
        <v>1</v>
      </c>
      <c r="BA507" t="str">
        <f t="shared" si="89"/>
        <v>Rio de Janeiro1st Round</v>
      </c>
    </row>
    <row r="508" spans="1:53" x14ac:dyDescent="0.25">
      <c r="A508">
        <v>15</v>
      </c>
      <c r="B508" s="8" t="s">
        <v>501</v>
      </c>
      <c r="C508" s="8" t="s">
        <v>502</v>
      </c>
      <c r="D508" s="1">
        <v>41688</v>
      </c>
      <c r="E508" t="s">
        <v>853</v>
      </c>
      <c r="F508" s="1" t="s">
        <v>307</v>
      </c>
      <c r="G508" s="1" t="s">
        <v>503</v>
      </c>
      <c r="H508" t="s">
        <v>309</v>
      </c>
      <c r="I508" s="9">
        <v>3</v>
      </c>
      <c r="J508" t="s">
        <v>720</v>
      </c>
      <c r="K508" t="s">
        <v>702</v>
      </c>
      <c r="L508">
        <v>14</v>
      </c>
      <c r="M508">
        <v>103</v>
      </c>
      <c r="N508">
        <v>2260</v>
      </c>
      <c r="O508">
        <v>548</v>
      </c>
      <c r="P508">
        <v>7</v>
      </c>
      <c r="Q508">
        <v>6</v>
      </c>
      <c r="R508">
        <v>0</v>
      </c>
      <c r="S508">
        <v>6</v>
      </c>
      <c r="T508">
        <v>6</v>
      </c>
      <c r="U508">
        <v>1</v>
      </c>
      <c r="Z508">
        <v>2</v>
      </c>
      <c r="AA508">
        <v>1</v>
      </c>
      <c r="AB508" t="s">
        <v>312</v>
      </c>
      <c r="AC508">
        <v>1.2</v>
      </c>
      <c r="AD508">
        <v>4.33</v>
      </c>
      <c r="AE508">
        <v>1.22</v>
      </c>
      <c r="AF508">
        <v>4</v>
      </c>
      <c r="AG508">
        <v>1.22</v>
      </c>
      <c r="AH508">
        <v>4</v>
      </c>
      <c r="AI508">
        <v>1.26</v>
      </c>
      <c r="AJ508">
        <v>4.21</v>
      </c>
      <c r="AK508">
        <v>1.25</v>
      </c>
      <c r="AL508">
        <v>3.75</v>
      </c>
      <c r="AM508">
        <v>1.27</v>
      </c>
      <c r="AN508">
        <v>4.5</v>
      </c>
      <c r="AO508">
        <v>1.22</v>
      </c>
      <c r="AP508">
        <v>4.0599999999999996</v>
      </c>
      <c r="AQ508" t="str">
        <f t="shared" si="90"/>
        <v>Fognini</v>
      </c>
      <c r="AR508" t="str">
        <f t="shared" si="91"/>
        <v>Bedene</v>
      </c>
      <c r="AS508" t="str">
        <f t="shared" si="81"/>
        <v>Rio de JaneiroFogniniBedene</v>
      </c>
      <c r="AT508" t="str">
        <f t="shared" si="82"/>
        <v>Rio de JaneiroBedeneFognini</v>
      </c>
      <c r="AU508">
        <f t="shared" si="83"/>
        <v>1</v>
      </c>
      <c r="AV508">
        <f t="shared" si="84"/>
        <v>0</v>
      </c>
      <c r="AW508">
        <f t="shared" si="85"/>
        <v>26</v>
      </c>
      <c r="AX508" t="b">
        <f t="shared" si="86"/>
        <v>1</v>
      </c>
      <c r="AY508" t="str">
        <f t="shared" si="87"/>
        <v>Fognini</v>
      </c>
      <c r="AZ508" t="b">
        <f t="shared" si="88"/>
        <v>1</v>
      </c>
      <c r="BA508" t="str">
        <f t="shared" si="89"/>
        <v>Rio de Janeiro1st Round</v>
      </c>
    </row>
    <row r="509" spans="1:53" x14ac:dyDescent="0.25">
      <c r="A509">
        <v>15</v>
      </c>
      <c r="B509" s="8" t="s">
        <v>501</v>
      </c>
      <c r="C509" s="8" t="s">
        <v>502</v>
      </c>
      <c r="D509" s="1">
        <v>41688</v>
      </c>
      <c r="E509" t="s">
        <v>853</v>
      </c>
      <c r="F509" s="1" t="s">
        <v>307</v>
      </c>
      <c r="G509" s="1" t="s">
        <v>503</v>
      </c>
      <c r="H509" t="s">
        <v>309</v>
      </c>
      <c r="I509" s="9">
        <v>3</v>
      </c>
      <c r="J509" t="s">
        <v>744</v>
      </c>
      <c r="K509" t="s">
        <v>680</v>
      </c>
      <c r="L509">
        <v>4</v>
      </c>
      <c r="M509">
        <v>45</v>
      </c>
      <c r="N509">
        <v>5440</v>
      </c>
      <c r="O509">
        <v>940</v>
      </c>
      <c r="P509">
        <v>6</v>
      </c>
      <c r="Q509">
        <v>2</v>
      </c>
      <c r="R509">
        <v>6</v>
      </c>
      <c r="S509">
        <v>3</v>
      </c>
      <c r="Z509">
        <v>2</v>
      </c>
      <c r="AA509">
        <v>0</v>
      </c>
      <c r="AB509" t="s">
        <v>312</v>
      </c>
      <c r="AC509">
        <v>1.1100000000000001</v>
      </c>
      <c r="AD509">
        <v>6.5</v>
      </c>
      <c r="AE509">
        <v>1.1299999999999999</v>
      </c>
      <c r="AF509">
        <v>5.5</v>
      </c>
      <c r="AG509">
        <v>1.1200000000000001</v>
      </c>
      <c r="AH509">
        <v>5.5</v>
      </c>
      <c r="AI509">
        <v>1.1399999999999999</v>
      </c>
      <c r="AJ509">
        <v>6.65</v>
      </c>
      <c r="AK509">
        <v>1.1399999999999999</v>
      </c>
      <c r="AL509">
        <v>5.5</v>
      </c>
      <c r="AM509">
        <v>1.1499999999999999</v>
      </c>
      <c r="AN509">
        <v>7.6</v>
      </c>
      <c r="AO509">
        <v>1.1200000000000001</v>
      </c>
      <c r="AP509">
        <v>5.96</v>
      </c>
      <c r="AQ509" t="str">
        <f t="shared" si="90"/>
        <v>Ferrer</v>
      </c>
      <c r="AR509" t="str">
        <f t="shared" si="91"/>
        <v>Chardy</v>
      </c>
      <c r="AS509" t="str">
        <f t="shared" si="81"/>
        <v>Rio de JaneiroFerrerChardy</v>
      </c>
      <c r="AT509" t="str">
        <f t="shared" si="82"/>
        <v>Rio de JaneiroChardyFerrer</v>
      </c>
      <c r="AU509">
        <f t="shared" si="83"/>
        <v>2</v>
      </c>
      <c r="AV509">
        <f t="shared" si="84"/>
        <v>7</v>
      </c>
      <c r="AW509">
        <f t="shared" si="85"/>
        <v>17</v>
      </c>
      <c r="AX509" t="b">
        <f t="shared" si="86"/>
        <v>0</v>
      </c>
      <c r="AY509" t="str">
        <f t="shared" si="87"/>
        <v>Ferrer</v>
      </c>
      <c r="AZ509" t="b">
        <f t="shared" si="88"/>
        <v>0</v>
      </c>
      <c r="BA509" t="str">
        <f t="shared" si="89"/>
        <v>Rio de Janeiro1st Round</v>
      </c>
    </row>
    <row r="510" spans="1:53" x14ac:dyDescent="0.25">
      <c r="A510">
        <v>15</v>
      </c>
      <c r="B510" s="8" t="s">
        <v>501</v>
      </c>
      <c r="C510" s="8" t="s">
        <v>502</v>
      </c>
      <c r="D510" s="1">
        <v>41688</v>
      </c>
      <c r="E510" t="s">
        <v>853</v>
      </c>
      <c r="F510" s="1" t="s">
        <v>307</v>
      </c>
      <c r="G510" s="1" t="s">
        <v>503</v>
      </c>
      <c r="H510" t="s">
        <v>309</v>
      </c>
      <c r="I510" s="9">
        <v>3</v>
      </c>
      <c r="J510" t="s">
        <v>750</v>
      </c>
      <c r="K510" t="s">
        <v>727</v>
      </c>
      <c r="L510">
        <v>1</v>
      </c>
      <c r="M510">
        <v>84</v>
      </c>
      <c r="N510">
        <v>14085</v>
      </c>
      <c r="O510">
        <v>637</v>
      </c>
      <c r="P510">
        <v>6</v>
      </c>
      <c r="Q510">
        <v>3</v>
      </c>
      <c r="R510">
        <v>7</v>
      </c>
      <c r="S510">
        <v>5</v>
      </c>
      <c r="Z510">
        <v>2</v>
      </c>
      <c r="AA510">
        <v>0</v>
      </c>
      <c r="AB510" t="s">
        <v>312</v>
      </c>
      <c r="AE510">
        <v>1.02</v>
      </c>
      <c r="AF510">
        <v>12</v>
      </c>
      <c r="AG510">
        <v>1.02</v>
      </c>
      <c r="AH510">
        <v>13</v>
      </c>
      <c r="AK510">
        <v>1.02</v>
      </c>
      <c r="AL510">
        <v>13</v>
      </c>
      <c r="AM510">
        <v>1.03</v>
      </c>
      <c r="AN510">
        <v>23</v>
      </c>
      <c r="AO510">
        <v>1.01</v>
      </c>
      <c r="AP510">
        <v>15.39</v>
      </c>
      <c r="AQ510" t="str">
        <f t="shared" si="90"/>
        <v>Nadal</v>
      </c>
      <c r="AR510" t="str">
        <f t="shared" si="91"/>
        <v>Gimeno-Traver</v>
      </c>
      <c r="AS510" t="str">
        <f t="shared" si="81"/>
        <v>Rio de JaneiroNadalGimeno-Traver</v>
      </c>
      <c r="AT510" t="str">
        <f t="shared" si="82"/>
        <v>Rio de JaneiroGimeno-TraverNadal</v>
      </c>
      <c r="AU510">
        <f t="shared" si="83"/>
        <v>2</v>
      </c>
      <c r="AV510">
        <f t="shared" si="84"/>
        <v>5</v>
      </c>
      <c r="AW510">
        <f t="shared" si="85"/>
        <v>21</v>
      </c>
      <c r="AX510" t="b">
        <f t="shared" si="86"/>
        <v>0</v>
      </c>
      <c r="AY510" t="str">
        <f t="shared" si="87"/>
        <v>Nadal</v>
      </c>
      <c r="AZ510" t="b">
        <f t="shared" si="88"/>
        <v>0</v>
      </c>
      <c r="BA510" t="str">
        <f t="shared" si="89"/>
        <v>Rio de Janeiro1st Round</v>
      </c>
    </row>
    <row r="511" spans="1:53" x14ac:dyDescent="0.25">
      <c r="A511">
        <v>15</v>
      </c>
      <c r="B511" s="8" t="s">
        <v>501</v>
      </c>
      <c r="C511" s="8" t="s">
        <v>502</v>
      </c>
      <c r="D511" s="1">
        <v>41689</v>
      </c>
      <c r="E511" t="s">
        <v>853</v>
      </c>
      <c r="F511" s="1" t="s">
        <v>307</v>
      </c>
      <c r="G511" s="1" t="s">
        <v>503</v>
      </c>
      <c r="H511" t="s">
        <v>309</v>
      </c>
      <c r="I511" s="9">
        <v>3</v>
      </c>
      <c r="J511" t="s">
        <v>757</v>
      </c>
      <c r="K511" t="s">
        <v>673</v>
      </c>
      <c r="L511">
        <v>72</v>
      </c>
      <c r="M511">
        <v>44</v>
      </c>
      <c r="N511">
        <v>701</v>
      </c>
      <c r="O511">
        <v>957</v>
      </c>
      <c r="P511">
        <v>6</v>
      </c>
      <c r="Q511">
        <v>1</v>
      </c>
      <c r="R511">
        <v>7</v>
      </c>
      <c r="S511">
        <v>6</v>
      </c>
      <c r="Z511">
        <v>2</v>
      </c>
      <c r="AA511">
        <v>0</v>
      </c>
      <c r="AB511" t="s">
        <v>312</v>
      </c>
      <c r="AC511">
        <v>2.37</v>
      </c>
      <c r="AD511">
        <v>1.53</v>
      </c>
      <c r="AE511">
        <v>2.9</v>
      </c>
      <c r="AF511">
        <v>1.4</v>
      </c>
      <c r="AG511">
        <v>2.75</v>
      </c>
      <c r="AH511">
        <v>1.4</v>
      </c>
      <c r="AI511">
        <v>2.4700000000000002</v>
      </c>
      <c r="AJ511">
        <v>1.6</v>
      </c>
      <c r="AK511">
        <v>2.75</v>
      </c>
      <c r="AL511">
        <v>1.44</v>
      </c>
      <c r="AM511">
        <v>2.9</v>
      </c>
      <c r="AN511">
        <v>1.6</v>
      </c>
      <c r="AO511">
        <v>2.64</v>
      </c>
      <c r="AP511">
        <v>1.47</v>
      </c>
      <c r="AQ511" t="str">
        <f t="shared" si="90"/>
        <v>Montanes</v>
      </c>
      <c r="AR511" t="str">
        <f t="shared" si="91"/>
        <v>Haase</v>
      </c>
      <c r="AS511" t="str">
        <f t="shared" si="81"/>
        <v>Rio de JaneiroMontanesHaase</v>
      </c>
      <c r="AT511" t="str">
        <f t="shared" si="82"/>
        <v>Rio de JaneiroHaaseMontanes</v>
      </c>
      <c r="AU511">
        <f t="shared" si="83"/>
        <v>2</v>
      </c>
      <c r="AV511">
        <f t="shared" si="84"/>
        <v>6</v>
      </c>
      <c r="AW511">
        <f t="shared" si="85"/>
        <v>20</v>
      </c>
      <c r="AX511" t="b">
        <f t="shared" si="86"/>
        <v>1</v>
      </c>
      <c r="AY511" t="str">
        <f t="shared" si="87"/>
        <v>Montanes</v>
      </c>
      <c r="AZ511" t="b">
        <f t="shared" si="88"/>
        <v>0</v>
      </c>
      <c r="BA511" t="str">
        <f t="shared" si="89"/>
        <v>Rio de Janeiro1st Round</v>
      </c>
    </row>
    <row r="512" spans="1:53" x14ac:dyDescent="0.25">
      <c r="A512">
        <v>15</v>
      </c>
      <c r="B512" s="8" t="s">
        <v>501</v>
      </c>
      <c r="C512" s="8" t="s">
        <v>502</v>
      </c>
      <c r="D512" s="1">
        <v>41689</v>
      </c>
      <c r="E512" t="s">
        <v>853</v>
      </c>
      <c r="F512" s="1" t="s">
        <v>307</v>
      </c>
      <c r="G512" s="1" t="s">
        <v>503</v>
      </c>
      <c r="H512" t="s">
        <v>344</v>
      </c>
      <c r="I512" s="9">
        <v>3</v>
      </c>
      <c r="J512" t="s">
        <v>753</v>
      </c>
      <c r="K512" t="s">
        <v>803</v>
      </c>
      <c r="L512">
        <v>40</v>
      </c>
      <c r="M512">
        <v>108</v>
      </c>
      <c r="N512">
        <v>1006</v>
      </c>
      <c r="O512">
        <v>514</v>
      </c>
      <c r="AB512" t="s">
        <v>347</v>
      </c>
      <c r="AC512">
        <v>1.57</v>
      </c>
      <c r="AD512">
        <v>2.25</v>
      </c>
      <c r="AE512">
        <v>1.6</v>
      </c>
      <c r="AF512">
        <v>2.2999999999999998</v>
      </c>
      <c r="AG512">
        <v>1.62</v>
      </c>
      <c r="AH512">
        <v>2.2000000000000002</v>
      </c>
      <c r="AI512">
        <v>1.61</v>
      </c>
      <c r="AJ512">
        <v>2.4700000000000002</v>
      </c>
      <c r="AK512">
        <v>1.62</v>
      </c>
      <c r="AL512">
        <v>2.25</v>
      </c>
      <c r="AM512">
        <v>1.67</v>
      </c>
      <c r="AN512">
        <v>2.4700000000000002</v>
      </c>
      <c r="AO512">
        <v>1.6</v>
      </c>
      <c r="AP512">
        <v>2.2799999999999998</v>
      </c>
      <c r="AQ512" t="str">
        <f t="shared" si="90"/>
        <v>Andujar</v>
      </c>
      <c r="AR512" t="str">
        <f t="shared" si="91"/>
        <v>Klizan</v>
      </c>
      <c r="AS512" t="str">
        <f t="shared" si="81"/>
        <v>Rio de JaneiroAndujarKlizan</v>
      </c>
      <c r="AT512" t="str">
        <f t="shared" si="82"/>
        <v>Rio de JaneiroKlizanAndujar</v>
      </c>
      <c r="AU512">
        <f t="shared" si="83"/>
        <v>0</v>
      </c>
      <c r="AV512">
        <f t="shared" si="84"/>
        <v>0</v>
      </c>
      <c r="AW512">
        <f t="shared" si="85"/>
        <v>0</v>
      </c>
      <c r="AX512" t="b">
        <f t="shared" si="86"/>
        <v>0</v>
      </c>
      <c r="AY512" t="str">
        <f t="shared" si="87"/>
        <v>Klizan</v>
      </c>
      <c r="AZ512" t="b">
        <f t="shared" si="88"/>
        <v>0</v>
      </c>
      <c r="BA512" t="str">
        <f t="shared" si="89"/>
        <v>Rio de Janeiro2nd Round</v>
      </c>
    </row>
    <row r="513" spans="1:53" x14ac:dyDescent="0.25">
      <c r="A513">
        <v>15</v>
      </c>
      <c r="B513" t="s">
        <v>501</v>
      </c>
      <c r="C513" t="s">
        <v>502</v>
      </c>
      <c r="D513" s="1">
        <v>41689</v>
      </c>
      <c r="E513" s="1" t="s">
        <v>853</v>
      </c>
      <c r="F513" s="1" t="s">
        <v>307</v>
      </c>
      <c r="G513" s="1" t="s">
        <v>503</v>
      </c>
      <c r="H513" t="s">
        <v>344</v>
      </c>
      <c r="I513">
        <v>3</v>
      </c>
      <c r="J513" t="s">
        <v>793</v>
      </c>
      <c r="K513" t="s">
        <v>798</v>
      </c>
      <c r="L513">
        <v>17</v>
      </c>
      <c r="M513">
        <v>100</v>
      </c>
      <c r="N513">
        <v>2050</v>
      </c>
      <c r="O513">
        <v>555</v>
      </c>
      <c r="P513">
        <v>6</v>
      </c>
      <c r="Q513">
        <v>2</v>
      </c>
      <c r="R513">
        <v>6</v>
      </c>
      <c r="S513">
        <v>1</v>
      </c>
      <c r="Z513">
        <v>2</v>
      </c>
      <c r="AA513">
        <v>0</v>
      </c>
      <c r="AB513" t="s">
        <v>312</v>
      </c>
      <c r="AC513">
        <v>1.1200000000000001</v>
      </c>
      <c r="AD513">
        <v>6</v>
      </c>
      <c r="AE513">
        <v>1.1299999999999999</v>
      </c>
      <c r="AF513">
        <v>5.5</v>
      </c>
      <c r="AG513">
        <v>1.1399999999999999</v>
      </c>
      <c r="AH513">
        <v>5</v>
      </c>
      <c r="AI513">
        <v>1.17</v>
      </c>
      <c r="AJ513">
        <v>5.91</v>
      </c>
      <c r="AK513">
        <v>1.1399999999999999</v>
      </c>
      <c r="AL513">
        <v>5.5</v>
      </c>
      <c r="AM513">
        <v>1.17</v>
      </c>
      <c r="AN513">
        <v>6.25</v>
      </c>
      <c r="AO513">
        <v>1.1299999999999999</v>
      </c>
      <c r="AP513">
        <v>5.55</v>
      </c>
      <c r="AQ513" t="str">
        <f t="shared" si="90"/>
        <v>Robredo</v>
      </c>
      <c r="AR513" t="str">
        <f t="shared" si="91"/>
        <v>Lajovic</v>
      </c>
      <c r="AS513" t="str">
        <f t="shared" si="81"/>
        <v>Rio de JaneiroRobredoLajovic</v>
      </c>
      <c r="AT513" t="str">
        <f t="shared" si="82"/>
        <v>Rio de JaneiroLajovicRobredo</v>
      </c>
      <c r="AU513">
        <f t="shared" si="83"/>
        <v>2</v>
      </c>
      <c r="AV513">
        <f t="shared" si="84"/>
        <v>9</v>
      </c>
      <c r="AW513">
        <f t="shared" si="85"/>
        <v>15</v>
      </c>
      <c r="AX513" t="b">
        <f t="shared" si="86"/>
        <v>0</v>
      </c>
      <c r="AY513" t="str">
        <f t="shared" si="87"/>
        <v>Robredo</v>
      </c>
      <c r="AZ513" t="b">
        <f t="shared" si="88"/>
        <v>0</v>
      </c>
      <c r="BA513" t="str">
        <f t="shared" si="89"/>
        <v>Rio de Janeiro2nd Round</v>
      </c>
    </row>
    <row r="514" spans="1:53" x14ac:dyDescent="0.25">
      <c r="A514">
        <v>15</v>
      </c>
      <c r="B514" t="s">
        <v>501</v>
      </c>
      <c r="C514" t="s">
        <v>502</v>
      </c>
      <c r="D514" s="1">
        <v>41689</v>
      </c>
      <c r="E514" s="1" t="s">
        <v>853</v>
      </c>
      <c r="F514" s="1" t="s">
        <v>307</v>
      </c>
      <c r="G514" s="1" t="s">
        <v>503</v>
      </c>
      <c r="H514" t="s">
        <v>344</v>
      </c>
      <c r="I514">
        <v>3</v>
      </c>
      <c r="J514" t="s">
        <v>807</v>
      </c>
      <c r="K514" t="s">
        <v>786</v>
      </c>
      <c r="L514">
        <v>130</v>
      </c>
      <c r="M514">
        <v>42</v>
      </c>
      <c r="N514">
        <v>442</v>
      </c>
      <c r="O514">
        <v>1000</v>
      </c>
      <c r="P514">
        <v>4</v>
      </c>
      <c r="Q514">
        <v>6</v>
      </c>
      <c r="R514">
        <v>6</v>
      </c>
      <c r="S514">
        <v>3</v>
      </c>
      <c r="T514">
        <v>6</v>
      </c>
      <c r="U514">
        <v>3</v>
      </c>
      <c r="Z514">
        <v>2</v>
      </c>
      <c r="AA514">
        <v>1</v>
      </c>
      <c r="AB514" t="s">
        <v>312</v>
      </c>
      <c r="AC514">
        <v>2.2000000000000002</v>
      </c>
      <c r="AD514">
        <v>1.61</v>
      </c>
      <c r="AE514">
        <v>2.1</v>
      </c>
      <c r="AF514">
        <v>1.7</v>
      </c>
      <c r="AG514">
        <v>2.25</v>
      </c>
      <c r="AH514">
        <v>1.57</v>
      </c>
      <c r="AI514">
        <v>2.29</v>
      </c>
      <c r="AJ514">
        <v>1.7</v>
      </c>
      <c r="AK514">
        <v>2.2000000000000002</v>
      </c>
      <c r="AL514">
        <v>1.67</v>
      </c>
      <c r="AM514">
        <v>2.2999999999999998</v>
      </c>
      <c r="AN514">
        <v>1.77</v>
      </c>
      <c r="AO514">
        <v>2.16</v>
      </c>
      <c r="AP514">
        <v>1.67</v>
      </c>
      <c r="AQ514" t="str">
        <f t="shared" si="90"/>
        <v>Bellucci</v>
      </c>
      <c r="AR514" t="str">
        <f t="shared" si="91"/>
        <v>Monaco</v>
      </c>
      <c r="AS514" t="str">
        <f t="shared" si="81"/>
        <v>Rio de JaneiroBellucciMonaco</v>
      </c>
      <c r="AT514" t="str">
        <f t="shared" si="82"/>
        <v>Rio de JaneiroMonacoBellucci</v>
      </c>
      <c r="AU514">
        <f t="shared" si="83"/>
        <v>1</v>
      </c>
      <c r="AV514">
        <f t="shared" si="84"/>
        <v>4</v>
      </c>
      <c r="AW514">
        <f t="shared" si="85"/>
        <v>28</v>
      </c>
      <c r="AX514" t="b">
        <f t="shared" si="86"/>
        <v>0</v>
      </c>
      <c r="AY514" t="str">
        <f t="shared" si="87"/>
        <v>Monaco</v>
      </c>
      <c r="AZ514" t="b">
        <f t="shared" si="88"/>
        <v>1</v>
      </c>
      <c r="BA514" t="str">
        <f t="shared" si="89"/>
        <v>Rio de Janeiro2nd Round</v>
      </c>
    </row>
    <row r="515" spans="1:53" x14ac:dyDescent="0.25">
      <c r="A515">
        <v>15</v>
      </c>
      <c r="B515" t="s">
        <v>501</v>
      </c>
      <c r="C515" t="s">
        <v>502</v>
      </c>
      <c r="D515" s="1">
        <v>41690</v>
      </c>
      <c r="E515" s="1" t="s">
        <v>853</v>
      </c>
      <c r="F515" s="1" t="s">
        <v>307</v>
      </c>
      <c r="G515" s="1" t="s">
        <v>503</v>
      </c>
      <c r="H515" t="s">
        <v>344</v>
      </c>
      <c r="I515">
        <v>3</v>
      </c>
      <c r="J515" t="s">
        <v>744</v>
      </c>
      <c r="K515" t="s">
        <v>761</v>
      </c>
      <c r="L515">
        <v>4</v>
      </c>
      <c r="M515">
        <v>61</v>
      </c>
      <c r="N515">
        <v>5440</v>
      </c>
      <c r="O515">
        <v>744</v>
      </c>
      <c r="P515">
        <v>7</v>
      </c>
      <c r="Q515">
        <v>6</v>
      </c>
      <c r="R515">
        <v>6</v>
      </c>
      <c r="S515">
        <v>1</v>
      </c>
      <c r="Z515">
        <v>2</v>
      </c>
      <c r="AA515">
        <v>0</v>
      </c>
      <c r="AB515" t="s">
        <v>312</v>
      </c>
      <c r="AC515">
        <v>1.07</v>
      </c>
      <c r="AD515">
        <v>9</v>
      </c>
      <c r="AE515">
        <v>1.07</v>
      </c>
      <c r="AF515">
        <v>8</v>
      </c>
      <c r="AG515">
        <v>1.08</v>
      </c>
      <c r="AH515">
        <v>7</v>
      </c>
      <c r="AI515">
        <v>1.08</v>
      </c>
      <c r="AJ515">
        <v>9.65</v>
      </c>
      <c r="AK515">
        <v>1.08</v>
      </c>
      <c r="AL515">
        <v>7.5</v>
      </c>
      <c r="AM515">
        <v>1.1000000000000001</v>
      </c>
      <c r="AN515">
        <v>10.5</v>
      </c>
      <c r="AO515">
        <v>1.07</v>
      </c>
      <c r="AP515">
        <v>8</v>
      </c>
      <c r="AQ515" t="str">
        <f t="shared" si="90"/>
        <v>Ferrer</v>
      </c>
      <c r="AR515" t="str">
        <f t="shared" si="91"/>
        <v>Delbonis</v>
      </c>
      <c r="AS515" t="str">
        <f t="shared" ref="AS515:AS578" si="92">B515&amp;AQ515&amp;AR515</f>
        <v>Rio de JaneiroFerrerDelbonis</v>
      </c>
      <c r="AT515" t="str">
        <f t="shared" ref="AT515:AT578" si="93">B515&amp;AR515&amp;AQ515</f>
        <v>Rio de JaneiroDelbonisFerrer</v>
      </c>
      <c r="AU515">
        <f t="shared" ref="AU515:AU578" si="94">Z515-AA515</f>
        <v>2</v>
      </c>
      <c r="AV515">
        <f t="shared" ref="AV515:AV578" si="95">X515+V515+T515+R515+P515-Y515-W515-U515-S515-Q515</f>
        <v>6</v>
      </c>
      <c r="AW515">
        <f t="shared" ref="AW515:AW578" si="96">X515+V515+T515+R515+P515+Y515+W515+U515+S515+Q515</f>
        <v>20</v>
      </c>
      <c r="AX515" t="b">
        <f t="shared" ref="AX515:AX578" si="97">OR(P515+Q515=13,R515+S515=13,T515+U515=13,V515+W515=13,X515+Y515=13)</f>
        <v>1</v>
      </c>
      <c r="AY515" t="str">
        <f t="shared" ref="AY515:AY578" si="98">IF(P515&gt;Q515,AQ515,AR515)</f>
        <v>Ferrer</v>
      </c>
      <c r="AZ515" t="b">
        <f t="shared" ref="AZ515:AZ578" si="99">AA515&lt;&gt;0</f>
        <v>0</v>
      </c>
      <c r="BA515" t="str">
        <f t="shared" ref="BA515:BA578" si="100">B515&amp;H515</f>
        <v>Rio de Janeiro2nd Round</v>
      </c>
    </row>
    <row r="516" spans="1:53" x14ac:dyDescent="0.25">
      <c r="A516">
        <v>15</v>
      </c>
      <c r="B516" t="s">
        <v>501</v>
      </c>
      <c r="C516" t="s">
        <v>502</v>
      </c>
      <c r="D516" s="1">
        <v>41690</v>
      </c>
      <c r="E516" s="1" t="s">
        <v>853</v>
      </c>
      <c r="F516" s="1" t="s">
        <v>307</v>
      </c>
      <c r="G516" s="1" t="s">
        <v>503</v>
      </c>
      <c r="H516" t="s">
        <v>344</v>
      </c>
      <c r="I516">
        <v>3</v>
      </c>
      <c r="J516" t="s">
        <v>745</v>
      </c>
      <c r="K516" t="s">
        <v>860</v>
      </c>
      <c r="L516">
        <v>54</v>
      </c>
      <c r="M516">
        <v>125</v>
      </c>
      <c r="N516">
        <v>860</v>
      </c>
      <c r="O516">
        <v>456</v>
      </c>
      <c r="P516">
        <v>6</v>
      </c>
      <c r="Q516">
        <v>7</v>
      </c>
      <c r="R516">
        <v>6</v>
      </c>
      <c r="S516">
        <v>2</v>
      </c>
      <c r="T516">
        <v>7</v>
      </c>
      <c r="U516">
        <v>6</v>
      </c>
      <c r="Z516">
        <v>2</v>
      </c>
      <c r="AA516">
        <v>1</v>
      </c>
      <c r="AB516" t="s">
        <v>312</v>
      </c>
      <c r="AC516">
        <v>1.2</v>
      </c>
      <c r="AD516">
        <v>4.33</v>
      </c>
      <c r="AE516">
        <v>1.22</v>
      </c>
      <c r="AF516">
        <v>4</v>
      </c>
      <c r="AG516">
        <v>1.25</v>
      </c>
      <c r="AH516">
        <v>3.75</v>
      </c>
      <c r="AI516">
        <v>1.21</v>
      </c>
      <c r="AJ516">
        <v>5</v>
      </c>
      <c r="AK516">
        <v>1.22</v>
      </c>
      <c r="AL516">
        <v>4</v>
      </c>
      <c r="AM516">
        <v>1.25</v>
      </c>
      <c r="AN516">
        <v>5</v>
      </c>
      <c r="AO516">
        <v>1.21</v>
      </c>
      <c r="AP516">
        <v>4.26</v>
      </c>
      <c r="AQ516" t="str">
        <f t="shared" si="90"/>
        <v>Dolgopolov</v>
      </c>
      <c r="AR516" t="str">
        <f t="shared" si="91"/>
        <v>Bagnis</v>
      </c>
      <c r="AS516" t="str">
        <f t="shared" si="92"/>
        <v>Rio de JaneiroDolgopolovBagnis</v>
      </c>
      <c r="AT516" t="str">
        <f t="shared" si="93"/>
        <v>Rio de JaneiroBagnisDolgopolov</v>
      </c>
      <c r="AU516">
        <f t="shared" si="94"/>
        <v>1</v>
      </c>
      <c r="AV516">
        <f t="shared" si="95"/>
        <v>4</v>
      </c>
      <c r="AW516">
        <f t="shared" si="96"/>
        <v>34</v>
      </c>
      <c r="AX516" t="b">
        <f t="shared" si="97"/>
        <v>1</v>
      </c>
      <c r="AY516" t="str">
        <f t="shared" si="98"/>
        <v>Bagnis</v>
      </c>
      <c r="AZ516" t="b">
        <f t="shared" si="99"/>
        <v>1</v>
      </c>
      <c r="BA516" t="str">
        <f t="shared" si="100"/>
        <v>Rio de Janeiro2nd Round</v>
      </c>
    </row>
    <row r="517" spans="1:53" x14ac:dyDescent="0.25">
      <c r="A517">
        <v>15</v>
      </c>
      <c r="B517" t="s">
        <v>501</v>
      </c>
      <c r="C517" t="s">
        <v>502</v>
      </c>
      <c r="D517" s="1">
        <v>41690</v>
      </c>
      <c r="E517" s="1" t="s">
        <v>853</v>
      </c>
      <c r="F517" s="1" t="s">
        <v>307</v>
      </c>
      <c r="G517" s="1" t="s">
        <v>503</v>
      </c>
      <c r="H517" t="s">
        <v>344</v>
      </c>
      <c r="I517">
        <v>3</v>
      </c>
      <c r="J517" t="s">
        <v>720</v>
      </c>
      <c r="K517" t="s">
        <v>827</v>
      </c>
      <c r="L517">
        <v>14</v>
      </c>
      <c r="M517">
        <v>231</v>
      </c>
      <c r="N517">
        <v>2260</v>
      </c>
      <c r="O517">
        <v>215</v>
      </c>
      <c r="P517">
        <v>7</v>
      </c>
      <c r="Q517">
        <v>6</v>
      </c>
      <c r="R517">
        <v>4</v>
      </c>
      <c r="S517">
        <v>6</v>
      </c>
      <c r="T517">
        <v>6</v>
      </c>
      <c r="U517">
        <v>3</v>
      </c>
      <c r="Z517">
        <v>2</v>
      </c>
      <c r="AA517">
        <v>1</v>
      </c>
      <c r="AB517" t="s">
        <v>312</v>
      </c>
      <c r="AC517">
        <v>1.22</v>
      </c>
      <c r="AD517">
        <v>4</v>
      </c>
      <c r="AE517">
        <v>1.22</v>
      </c>
      <c r="AF517">
        <v>4</v>
      </c>
      <c r="AG517">
        <v>1.22</v>
      </c>
      <c r="AH517">
        <v>4</v>
      </c>
      <c r="AI517">
        <v>1.26</v>
      </c>
      <c r="AJ517">
        <v>4.34</v>
      </c>
      <c r="AK517">
        <v>1.22</v>
      </c>
      <c r="AL517">
        <v>4</v>
      </c>
      <c r="AM517">
        <v>1.26</v>
      </c>
      <c r="AN517">
        <v>4.75</v>
      </c>
      <c r="AO517">
        <v>1.22</v>
      </c>
      <c r="AP517">
        <v>4.1399999999999997</v>
      </c>
      <c r="AQ517" t="str">
        <f t="shared" si="90"/>
        <v>Fognini</v>
      </c>
      <c r="AR517" t="str">
        <f t="shared" si="91"/>
        <v>Cuevas</v>
      </c>
      <c r="AS517" t="str">
        <f t="shared" si="92"/>
        <v>Rio de JaneiroFogniniCuevas</v>
      </c>
      <c r="AT517" t="str">
        <f t="shared" si="93"/>
        <v>Rio de JaneiroCuevasFognini</v>
      </c>
      <c r="AU517">
        <f t="shared" si="94"/>
        <v>1</v>
      </c>
      <c r="AV517">
        <f t="shared" si="95"/>
        <v>2</v>
      </c>
      <c r="AW517">
        <f t="shared" si="96"/>
        <v>32</v>
      </c>
      <c r="AX517" t="b">
        <f t="shared" si="97"/>
        <v>1</v>
      </c>
      <c r="AY517" t="str">
        <f t="shared" si="98"/>
        <v>Fognini</v>
      </c>
      <c r="AZ517" t="b">
        <f t="shared" si="99"/>
        <v>1</v>
      </c>
      <c r="BA517" t="str">
        <f t="shared" si="100"/>
        <v>Rio de Janeiro2nd Round</v>
      </c>
    </row>
    <row r="518" spans="1:53" x14ac:dyDescent="0.25">
      <c r="A518">
        <v>15</v>
      </c>
      <c r="B518" t="s">
        <v>501</v>
      </c>
      <c r="C518" t="s">
        <v>502</v>
      </c>
      <c r="D518" s="1">
        <v>41690</v>
      </c>
      <c r="E518" s="1" t="s">
        <v>853</v>
      </c>
      <c r="F518" s="1" t="s">
        <v>307</v>
      </c>
      <c r="G518" s="1" t="s">
        <v>503</v>
      </c>
      <c r="H518" t="s">
        <v>344</v>
      </c>
      <c r="I518">
        <v>3</v>
      </c>
      <c r="J518" t="s">
        <v>750</v>
      </c>
      <c r="K518" t="s">
        <v>757</v>
      </c>
      <c r="L518">
        <v>1</v>
      </c>
      <c r="M518">
        <v>72</v>
      </c>
      <c r="N518">
        <v>14085</v>
      </c>
      <c r="O518">
        <v>701</v>
      </c>
      <c r="P518">
        <v>6</v>
      </c>
      <c r="Q518">
        <v>1</v>
      </c>
      <c r="R518">
        <v>6</v>
      </c>
      <c r="S518">
        <v>2</v>
      </c>
      <c r="Z518">
        <v>2</v>
      </c>
      <c r="AA518">
        <v>0</v>
      </c>
      <c r="AB518" t="s">
        <v>312</v>
      </c>
      <c r="AC518">
        <v>1.02</v>
      </c>
      <c r="AD518">
        <v>19</v>
      </c>
      <c r="AE518">
        <v>1.02</v>
      </c>
      <c r="AF518">
        <v>12</v>
      </c>
      <c r="AG518">
        <v>1.02</v>
      </c>
      <c r="AH518">
        <v>13</v>
      </c>
      <c r="AI518">
        <v>1.03</v>
      </c>
      <c r="AJ518">
        <v>17.5</v>
      </c>
      <c r="AK518">
        <v>1.02</v>
      </c>
      <c r="AL518">
        <v>13</v>
      </c>
      <c r="AM518">
        <v>1.03</v>
      </c>
      <c r="AN518">
        <v>21</v>
      </c>
      <c r="AO518">
        <v>1.02</v>
      </c>
      <c r="AP518">
        <v>15.07</v>
      </c>
      <c r="AQ518" t="str">
        <f t="shared" si="90"/>
        <v>Nadal</v>
      </c>
      <c r="AR518" t="str">
        <f t="shared" si="91"/>
        <v>Montanes</v>
      </c>
      <c r="AS518" t="str">
        <f t="shared" si="92"/>
        <v>Rio de JaneiroNadalMontanes</v>
      </c>
      <c r="AT518" t="str">
        <f t="shared" si="93"/>
        <v>Rio de JaneiroMontanesNadal</v>
      </c>
      <c r="AU518">
        <f t="shared" si="94"/>
        <v>2</v>
      </c>
      <c r="AV518">
        <f t="shared" si="95"/>
        <v>9</v>
      </c>
      <c r="AW518">
        <f t="shared" si="96"/>
        <v>15</v>
      </c>
      <c r="AX518" t="b">
        <f t="shared" si="97"/>
        <v>0</v>
      </c>
      <c r="AY518" t="str">
        <f t="shared" si="98"/>
        <v>Nadal</v>
      </c>
      <c r="AZ518" t="b">
        <f t="shared" si="99"/>
        <v>0</v>
      </c>
      <c r="BA518" t="str">
        <f t="shared" si="100"/>
        <v>Rio de Janeiro2nd Round</v>
      </c>
    </row>
    <row r="519" spans="1:53" x14ac:dyDescent="0.25">
      <c r="A519">
        <v>15</v>
      </c>
      <c r="B519" t="s">
        <v>501</v>
      </c>
      <c r="C519" t="s">
        <v>502</v>
      </c>
      <c r="D519" s="1">
        <v>41691</v>
      </c>
      <c r="E519" s="1" t="s">
        <v>853</v>
      </c>
      <c r="F519" s="1" t="s">
        <v>307</v>
      </c>
      <c r="G519" s="1" t="s">
        <v>503</v>
      </c>
      <c r="H519" t="s">
        <v>344</v>
      </c>
      <c r="I519">
        <v>3</v>
      </c>
      <c r="J519" t="s">
        <v>733</v>
      </c>
      <c r="K519" t="s">
        <v>705</v>
      </c>
      <c r="L519">
        <v>48</v>
      </c>
      <c r="M519">
        <v>87</v>
      </c>
      <c r="N519">
        <v>907</v>
      </c>
      <c r="O519">
        <v>623</v>
      </c>
      <c r="P519">
        <v>7</v>
      </c>
      <c r="Q519">
        <v>6</v>
      </c>
      <c r="R519">
        <v>2</v>
      </c>
      <c r="S519">
        <v>6</v>
      </c>
      <c r="T519">
        <v>6</v>
      </c>
      <c r="U519">
        <v>3</v>
      </c>
      <c r="Z519">
        <v>2</v>
      </c>
      <c r="AA519">
        <v>1</v>
      </c>
      <c r="AB519" t="s">
        <v>312</v>
      </c>
      <c r="AC519">
        <v>3</v>
      </c>
      <c r="AD519">
        <v>1.36</v>
      </c>
      <c r="AE519">
        <v>2.8</v>
      </c>
      <c r="AF519">
        <v>1.42</v>
      </c>
      <c r="AG519">
        <v>2.62</v>
      </c>
      <c r="AH519">
        <v>1.44</v>
      </c>
      <c r="AI519">
        <v>2.94</v>
      </c>
      <c r="AJ519">
        <v>1.46</v>
      </c>
      <c r="AK519">
        <v>2.75</v>
      </c>
      <c r="AL519">
        <v>1.44</v>
      </c>
      <c r="AM519">
        <v>3.15</v>
      </c>
      <c r="AN519">
        <v>1.46</v>
      </c>
      <c r="AO519">
        <v>2.81</v>
      </c>
      <c r="AP519">
        <v>1.41</v>
      </c>
      <c r="AQ519" t="str">
        <f t="shared" si="90"/>
        <v>Sousa</v>
      </c>
      <c r="AR519" t="str">
        <f t="shared" si="91"/>
        <v>Ramos</v>
      </c>
      <c r="AS519" t="str">
        <f t="shared" si="92"/>
        <v>Rio de JaneiroSousaRamos</v>
      </c>
      <c r="AT519" t="str">
        <f t="shared" si="93"/>
        <v>Rio de JaneiroRamosSousa</v>
      </c>
      <c r="AU519">
        <f t="shared" si="94"/>
        <v>1</v>
      </c>
      <c r="AV519">
        <f t="shared" si="95"/>
        <v>0</v>
      </c>
      <c r="AW519">
        <f t="shared" si="96"/>
        <v>30</v>
      </c>
      <c r="AX519" t="b">
        <f t="shared" si="97"/>
        <v>1</v>
      </c>
      <c r="AY519" t="str">
        <f t="shared" si="98"/>
        <v>Sousa</v>
      </c>
      <c r="AZ519" t="b">
        <f t="shared" si="99"/>
        <v>1</v>
      </c>
      <c r="BA519" t="str">
        <f t="shared" si="100"/>
        <v>Rio de Janeiro2nd Round</v>
      </c>
    </row>
    <row r="520" spans="1:53" x14ac:dyDescent="0.25">
      <c r="A520">
        <v>15</v>
      </c>
      <c r="B520" t="s">
        <v>501</v>
      </c>
      <c r="C520" t="s">
        <v>502</v>
      </c>
      <c r="D520" s="1">
        <v>41691</v>
      </c>
      <c r="E520" s="1" t="s">
        <v>853</v>
      </c>
      <c r="F520" s="1" t="s">
        <v>307</v>
      </c>
      <c r="G520" s="1" t="s">
        <v>503</v>
      </c>
      <c r="H520" t="s">
        <v>345</v>
      </c>
      <c r="I520">
        <v>3</v>
      </c>
      <c r="J520" t="s">
        <v>745</v>
      </c>
      <c r="K520" t="s">
        <v>720</v>
      </c>
      <c r="L520">
        <v>54</v>
      </c>
      <c r="M520">
        <v>14</v>
      </c>
      <c r="N520">
        <v>860</v>
      </c>
      <c r="O520">
        <v>2260</v>
      </c>
      <c r="P520">
        <v>6</v>
      </c>
      <c r="Q520">
        <v>1</v>
      </c>
      <c r="R520">
        <v>6</v>
      </c>
      <c r="S520">
        <v>1</v>
      </c>
      <c r="Z520">
        <v>2</v>
      </c>
      <c r="AA520">
        <v>0</v>
      </c>
      <c r="AB520" t="s">
        <v>312</v>
      </c>
      <c r="AC520">
        <v>2.37</v>
      </c>
      <c r="AD520">
        <v>1.57</v>
      </c>
      <c r="AE520">
        <v>2.35</v>
      </c>
      <c r="AF520">
        <v>1.58</v>
      </c>
      <c r="AG520">
        <v>2.38</v>
      </c>
      <c r="AH520">
        <v>1.53</v>
      </c>
      <c r="AI520">
        <v>2.65</v>
      </c>
      <c r="AJ520">
        <v>1.56</v>
      </c>
      <c r="AK520">
        <v>2.38</v>
      </c>
      <c r="AL520">
        <v>1.57</v>
      </c>
      <c r="AM520">
        <v>2.65</v>
      </c>
      <c r="AN520">
        <v>1.67</v>
      </c>
      <c r="AO520">
        <v>2.4</v>
      </c>
      <c r="AP520">
        <v>1.56</v>
      </c>
      <c r="AQ520" t="str">
        <f t="shared" si="90"/>
        <v>Dolgopolov</v>
      </c>
      <c r="AR520" t="str">
        <f t="shared" si="91"/>
        <v>Fognini</v>
      </c>
      <c r="AS520" t="str">
        <f t="shared" si="92"/>
        <v>Rio de JaneiroDolgopolovFognini</v>
      </c>
      <c r="AT520" t="str">
        <f t="shared" si="93"/>
        <v>Rio de JaneiroFogniniDolgopolov</v>
      </c>
      <c r="AU520">
        <f t="shared" si="94"/>
        <v>2</v>
      </c>
      <c r="AV520">
        <f t="shared" si="95"/>
        <v>10</v>
      </c>
      <c r="AW520">
        <f t="shared" si="96"/>
        <v>14</v>
      </c>
      <c r="AX520" t="b">
        <f t="shared" si="97"/>
        <v>0</v>
      </c>
      <c r="AY520" t="str">
        <f t="shared" si="98"/>
        <v>Dolgopolov</v>
      </c>
      <c r="AZ520" t="b">
        <f t="shared" si="99"/>
        <v>0</v>
      </c>
      <c r="BA520" t="str">
        <f t="shared" si="100"/>
        <v>Rio de JaneiroQuarterfinals</v>
      </c>
    </row>
    <row r="521" spans="1:53" x14ac:dyDescent="0.25">
      <c r="A521">
        <v>15</v>
      </c>
      <c r="B521" t="s">
        <v>501</v>
      </c>
      <c r="C521" t="s">
        <v>502</v>
      </c>
      <c r="D521" s="1">
        <v>41691</v>
      </c>
      <c r="E521" s="1" t="s">
        <v>853</v>
      </c>
      <c r="F521" s="1" t="s">
        <v>307</v>
      </c>
      <c r="G521" s="1" t="s">
        <v>503</v>
      </c>
      <c r="H521" t="s">
        <v>345</v>
      </c>
      <c r="I521">
        <v>3</v>
      </c>
      <c r="J521" t="s">
        <v>744</v>
      </c>
      <c r="K521" t="s">
        <v>807</v>
      </c>
      <c r="L521">
        <v>4</v>
      </c>
      <c r="M521">
        <v>130</v>
      </c>
      <c r="N521">
        <v>5440</v>
      </c>
      <c r="O521">
        <v>442</v>
      </c>
      <c r="P521">
        <v>4</v>
      </c>
      <c r="Q521">
        <v>6</v>
      </c>
      <c r="R521">
        <v>6</v>
      </c>
      <c r="S521">
        <v>3</v>
      </c>
      <c r="T521">
        <v>6</v>
      </c>
      <c r="U521">
        <v>3</v>
      </c>
      <c r="Z521">
        <v>2</v>
      </c>
      <c r="AA521">
        <v>1</v>
      </c>
      <c r="AB521" t="s">
        <v>312</v>
      </c>
      <c r="AC521">
        <v>1.1200000000000001</v>
      </c>
      <c r="AD521">
        <v>6</v>
      </c>
      <c r="AE521">
        <v>1.1200000000000001</v>
      </c>
      <c r="AF521">
        <v>5.75</v>
      </c>
      <c r="AG521">
        <v>1.1100000000000001</v>
      </c>
      <c r="AH521">
        <v>6</v>
      </c>
      <c r="AI521">
        <v>1.1599999999999999</v>
      </c>
      <c r="AJ521">
        <v>6.35</v>
      </c>
      <c r="AK521">
        <v>1.1399999999999999</v>
      </c>
      <c r="AL521">
        <v>5</v>
      </c>
      <c r="AM521">
        <v>1.1599999999999999</v>
      </c>
      <c r="AN521">
        <v>7.2</v>
      </c>
      <c r="AO521">
        <v>1.1299999999999999</v>
      </c>
      <c r="AP521">
        <v>5.81</v>
      </c>
      <c r="AQ521" t="str">
        <f t="shared" si="90"/>
        <v>Ferrer</v>
      </c>
      <c r="AR521" t="str">
        <f t="shared" si="91"/>
        <v>Bellucci</v>
      </c>
      <c r="AS521" t="str">
        <f t="shared" si="92"/>
        <v>Rio de JaneiroFerrerBellucci</v>
      </c>
      <c r="AT521" t="str">
        <f t="shared" si="93"/>
        <v>Rio de JaneiroBellucciFerrer</v>
      </c>
      <c r="AU521">
        <f t="shared" si="94"/>
        <v>1</v>
      </c>
      <c r="AV521">
        <f t="shared" si="95"/>
        <v>4</v>
      </c>
      <c r="AW521">
        <f t="shared" si="96"/>
        <v>28</v>
      </c>
      <c r="AX521" t="b">
        <f t="shared" si="97"/>
        <v>0</v>
      </c>
      <c r="AY521" t="str">
        <f t="shared" si="98"/>
        <v>Bellucci</v>
      </c>
      <c r="AZ521" t="b">
        <f t="shared" si="99"/>
        <v>1</v>
      </c>
      <c r="BA521" t="str">
        <f t="shared" si="100"/>
        <v>Rio de JaneiroQuarterfinals</v>
      </c>
    </row>
    <row r="522" spans="1:53" x14ac:dyDescent="0.25">
      <c r="A522">
        <v>15</v>
      </c>
      <c r="B522" t="s">
        <v>501</v>
      </c>
      <c r="C522" t="s">
        <v>502</v>
      </c>
      <c r="D522" s="1">
        <v>41691</v>
      </c>
      <c r="E522" s="1" t="s">
        <v>853</v>
      </c>
      <c r="F522" s="1" t="s">
        <v>307</v>
      </c>
      <c r="G522" s="1" t="s">
        <v>503</v>
      </c>
      <c r="H522" t="s">
        <v>345</v>
      </c>
      <c r="I522">
        <v>3</v>
      </c>
      <c r="J522" t="s">
        <v>753</v>
      </c>
      <c r="K522" t="s">
        <v>793</v>
      </c>
      <c r="L522">
        <v>40</v>
      </c>
      <c r="M522">
        <v>17</v>
      </c>
      <c r="N522">
        <v>1006</v>
      </c>
      <c r="O522">
        <v>2050</v>
      </c>
      <c r="P522">
        <v>6</v>
      </c>
      <c r="Q522">
        <v>1</v>
      </c>
      <c r="R522">
        <v>6</v>
      </c>
      <c r="S522">
        <v>1</v>
      </c>
      <c r="Z522">
        <v>2</v>
      </c>
      <c r="AA522">
        <v>0</v>
      </c>
      <c r="AB522" t="s">
        <v>312</v>
      </c>
      <c r="AC522">
        <v>3.4</v>
      </c>
      <c r="AD522">
        <v>1.33</v>
      </c>
      <c r="AE522">
        <v>3.4</v>
      </c>
      <c r="AF522">
        <v>1.3</v>
      </c>
      <c r="AG522">
        <v>3.25</v>
      </c>
      <c r="AH522">
        <v>1.33</v>
      </c>
      <c r="AI522">
        <v>3.71</v>
      </c>
      <c r="AJ522">
        <v>1.33</v>
      </c>
      <c r="AK522">
        <v>3.25</v>
      </c>
      <c r="AL522">
        <v>1.33</v>
      </c>
      <c r="AM522">
        <v>3.71</v>
      </c>
      <c r="AN522">
        <v>1.37</v>
      </c>
      <c r="AO522">
        <v>3.32</v>
      </c>
      <c r="AP522">
        <v>1.32</v>
      </c>
      <c r="AQ522" t="str">
        <f t="shared" si="90"/>
        <v>Andujar</v>
      </c>
      <c r="AR522" t="str">
        <f t="shared" si="91"/>
        <v>Robredo</v>
      </c>
      <c r="AS522" t="str">
        <f t="shared" si="92"/>
        <v>Rio de JaneiroAndujarRobredo</v>
      </c>
      <c r="AT522" t="str">
        <f t="shared" si="93"/>
        <v>Rio de JaneiroRobredoAndujar</v>
      </c>
      <c r="AU522">
        <f t="shared" si="94"/>
        <v>2</v>
      </c>
      <c r="AV522">
        <f t="shared" si="95"/>
        <v>10</v>
      </c>
      <c r="AW522">
        <f t="shared" si="96"/>
        <v>14</v>
      </c>
      <c r="AX522" t="b">
        <f t="shared" si="97"/>
        <v>0</v>
      </c>
      <c r="AY522" t="str">
        <f t="shared" si="98"/>
        <v>Andujar</v>
      </c>
      <c r="AZ522" t="b">
        <f t="shared" si="99"/>
        <v>0</v>
      </c>
      <c r="BA522" t="str">
        <f t="shared" si="100"/>
        <v>Rio de JaneiroQuarterfinals</v>
      </c>
    </row>
    <row r="523" spans="1:53" x14ac:dyDescent="0.25">
      <c r="A523">
        <v>15</v>
      </c>
      <c r="B523" t="s">
        <v>501</v>
      </c>
      <c r="C523" t="s">
        <v>502</v>
      </c>
      <c r="D523" s="1">
        <v>41692</v>
      </c>
      <c r="E523" s="1" t="s">
        <v>853</v>
      </c>
      <c r="F523" s="1" t="s">
        <v>307</v>
      </c>
      <c r="G523" s="1" t="s">
        <v>503</v>
      </c>
      <c r="H523" t="s">
        <v>345</v>
      </c>
      <c r="I523">
        <v>3</v>
      </c>
      <c r="J523" t="s">
        <v>750</v>
      </c>
      <c r="K523" t="s">
        <v>733</v>
      </c>
      <c r="L523">
        <v>1</v>
      </c>
      <c r="M523">
        <v>48</v>
      </c>
      <c r="N523">
        <v>14085</v>
      </c>
      <c r="O523">
        <v>907</v>
      </c>
      <c r="P523">
        <v>6</v>
      </c>
      <c r="Q523">
        <v>1</v>
      </c>
      <c r="R523">
        <v>6</v>
      </c>
      <c r="S523">
        <v>0</v>
      </c>
      <c r="Z523">
        <v>2</v>
      </c>
      <c r="AA523">
        <v>0</v>
      </c>
      <c r="AB523" t="s">
        <v>312</v>
      </c>
      <c r="AE523">
        <v>1.02</v>
      </c>
      <c r="AF523">
        <v>12</v>
      </c>
      <c r="AG523">
        <v>1.01</v>
      </c>
      <c r="AH523">
        <v>17</v>
      </c>
      <c r="AK523">
        <v>1.01</v>
      </c>
      <c r="AL523">
        <v>15</v>
      </c>
      <c r="AM523">
        <v>1.03</v>
      </c>
      <c r="AN523">
        <v>30</v>
      </c>
      <c r="AO523">
        <v>1.01</v>
      </c>
      <c r="AP523">
        <v>16.27</v>
      </c>
      <c r="AQ523" t="str">
        <f t="shared" si="90"/>
        <v>Nadal</v>
      </c>
      <c r="AR523" t="str">
        <f t="shared" si="91"/>
        <v>Sousa</v>
      </c>
      <c r="AS523" t="str">
        <f t="shared" si="92"/>
        <v>Rio de JaneiroNadalSousa</v>
      </c>
      <c r="AT523" t="str">
        <f t="shared" si="93"/>
        <v>Rio de JaneiroSousaNadal</v>
      </c>
      <c r="AU523">
        <f t="shared" si="94"/>
        <v>2</v>
      </c>
      <c r="AV523">
        <f t="shared" si="95"/>
        <v>11</v>
      </c>
      <c r="AW523">
        <f t="shared" si="96"/>
        <v>13</v>
      </c>
      <c r="AX523" t="b">
        <f t="shared" si="97"/>
        <v>0</v>
      </c>
      <c r="AY523" t="str">
        <f t="shared" si="98"/>
        <v>Nadal</v>
      </c>
      <c r="AZ523" t="b">
        <f t="shared" si="99"/>
        <v>0</v>
      </c>
      <c r="BA523" t="str">
        <f t="shared" si="100"/>
        <v>Rio de JaneiroQuarterfinals</v>
      </c>
    </row>
    <row r="524" spans="1:53" x14ac:dyDescent="0.25">
      <c r="A524">
        <v>15</v>
      </c>
      <c r="B524" t="s">
        <v>501</v>
      </c>
      <c r="C524" t="s">
        <v>502</v>
      </c>
      <c r="D524" s="1">
        <v>41692</v>
      </c>
      <c r="E524" s="1" t="s">
        <v>853</v>
      </c>
      <c r="F524" s="1" t="s">
        <v>307</v>
      </c>
      <c r="G524" s="1" t="s">
        <v>503</v>
      </c>
      <c r="H524" t="s">
        <v>346</v>
      </c>
      <c r="I524">
        <v>3</v>
      </c>
      <c r="J524" t="s">
        <v>745</v>
      </c>
      <c r="K524" t="s">
        <v>744</v>
      </c>
      <c r="L524">
        <v>54</v>
      </c>
      <c r="M524">
        <v>4</v>
      </c>
      <c r="N524">
        <v>860</v>
      </c>
      <c r="O524">
        <v>5440</v>
      </c>
      <c r="P524">
        <v>6</v>
      </c>
      <c r="Q524">
        <v>4</v>
      </c>
      <c r="R524">
        <v>6</v>
      </c>
      <c r="S524">
        <v>4</v>
      </c>
      <c r="Z524">
        <v>2</v>
      </c>
      <c r="AA524">
        <v>0</v>
      </c>
      <c r="AB524" t="s">
        <v>312</v>
      </c>
      <c r="AC524">
        <v>4.33</v>
      </c>
      <c r="AD524">
        <v>1.22</v>
      </c>
      <c r="AE524">
        <v>4</v>
      </c>
      <c r="AF524">
        <v>1.22</v>
      </c>
      <c r="AG524">
        <v>4.33</v>
      </c>
      <c r="AH524">
        <v>1.22</v>
      </c>
      <c r="AI524">
        <v>4.76</v>
      </c>
      <c r="AJ524">
        <v>1.24</v>
      </c>
      <c r="AK524">
        <v>4.5</v>
      </c>
      <c r="AL524">
        <v>1.2</v>
      </c>
      <c r="AM524">
        <v>4.76</v>
      </c>
      <c r="AN524">
        <v>1.27</v>
      </c>
      <c r="AO524">
        <v>4.13</v>
      </c>
      <c r="AP524">
        <v>1.23</v>
      </c>
      <c r="AQ524" t="str">
        <f t="shared" si="90"/>
        <v>Dolgopolov</v>
      </c>
      <c r="AR524" t="str">
        <f t="shared" si="91"/>
        <v>Ferrer</v>
      </c>
      <c r="AS524" t="str">
        <f t="shared" si="92"/>
        <v>Rio de JaneiroDolgopolovFerrer</v>
      </c>
      <c r="AT524" t="str">
        <f t="shared" si="93"/>
        <v>Rio de JaneiroFerrerDolgopolov</v>
      </c>
      <c r="AU524">
        <f t="shared" si="94"/>
        <v>2</v>
      </c>
      <c r="AV524">
        <f t="shared" si="95"/>
        <v>4</v>
      </c>
      <c r="AW524">
        <f t="shared" si="96"/>
        <v>20</v>
      </c>
      <c r="AX524" t="b">
        <f t="shared" si="97"/>
        <v>0</v>
      </c>
      <c r="AY524" t="str">
        <f t="shared" si="98"/>
        <v>Dolgopolov</v>
      </c>
      <c r="AZ524" t="b">
        <f t="shared" si="99"/>
        <v>0</v>
      </c>
      <c r="BA524" t="str">
        <f t="shared" si="100"/>
        <v>Rio de JaneiroSemifinals</v>
      </c>
    </row>
    <row r="525" spans="1:53" x14ac:dyDescent="0.25">
      <c r="A525">
        <v>15</v>
      </c>
      <c r="B525" t="s">
        <v>501</v>
      </c>
      <c r="C525" t="s">
        <v>502</v>
      </c>
      <c r="D525" s="1">
        <v>41692</v>
      </c>
      <c r="E525" s="1" t="s">
        <v>853</v>
      </c>
      <c r="F525" s="1" t="s">
        <v>307</v>
      </c>
      <c r="G525" s="1" t="s">
        <v>503</v>
      </c>
      <c r="H525" t="s">
        <v>346</v>
      </c>
      <c r="I525">
        <v>3</v>
      </c>
      <c r="J525" t="s">
        <v>750</v>
      </c>
      <c r="K525" t="s">
        <v>753</v>
      </c>
      <c r="L525">
        <v>1</v>
      </c>
      <c r="M525">
        <v>40</v>
      </c>
      <c r="N525">
        <v>14085</v>
      </c>
      <c r="O525">
        <v>1006</v>
      </c>
      <c r="P525">
        <v>2</v>
      </c>
      <c r="Q525">
        <v>6</v>
      </c>
      <c r="R525">
        <v>6</v>
      </c>
      <c r="S525">
        <v>3</v>
      </c>
      <c r="T525">
        <v>7</v>
      </c>
      <c r="U525">
        <v>6</v>
      </c>
      <c r="Z525">
        <v>2</v>
      </c>
      <c r="AA525">
        <v>1</v>
      </c>
      <c r="AB525" t="s">
        <v>312</v>
      </c>
      <c r="AC525">
        <v>1.01</v>
      </c>
      <c r="AD525">
        <v>21</v>
      </c>
      <c r="AE525">
        <v>1.02</v>
      </c>
      <c r="AF525">
        <v>12</v>
      </c>
      <c r="AG525">
        <v>1.03</v>
      </c>
      <c r="AH525">
        <v>12</v>
      </c>
      <c r="AI525">
        <v>1.03</v>
      </c>
      <c r="AJ525">
        <v>21</v>
      </c>
      <c r="AK525">
        <v>1.03</v>
      </c>
      <c r="AL525">
        <v>11</v>
      </c>
      <c r="AM525">
        <v>1.04</v>
      </c>
      <c r="AN525">
        <v>25.75</v>
      </c>
      <c r="AO525">
        <v>1.02</v>
      </c>
      <c r="AP525">
        <v>14.47</v>
      </c>
      <c r="AQ525" t="str">
        <f t="shared" si="90"/>
        <v>Nadal</v>
      </c>
      <c r="AR525" t="str">
        <f t="shared" si="91"/>
        <v>Andujar</v>
      </c>
      <c r="AS525" t="str">
        <f t="shared" si="92"/>
        <v>Rio de JaneiroNadalAndujar</v>
      </c>
      <c r="AT525" t="str">
        <f t="shared" si="93"/>
        <v>Rio de JaneiroAndujarNadal</v>
      </c>
      <c r="AU525">
        <f t="shared" si="94"/>
        <v>1</v>
      </c>
      <c r="AV525">
        <f t="shared" si="95"/>
        <v>0</v>
      </c>
      <c r="AW525">
        <f t="shared" si="96"/>
        <v>30</v>
      </c>
      <c r="AX525" t="b">
        <f t="shared" si="97"/>
        <v>1</v>
      </c>
      <c r="AY525" t="str">
        <f t="shared" si="98"/>
        <v>Andujar</v>
      </c>
      <c r="AZ525" t="b">
        <f t="shared" si="99"/>
        <v>1</v>
      </c>
      <c r="BA525" t="str">
        <f t="shared" si="100"/>
        <v>Rio de JaneiroSemifinals</v>
      </c>
    </row>
    <row r="526" spans="1:53" x14ac:dyDescent="0.25">
      <c r="A526">
        <v>15</v>
      </c>
      <c r="B526" t="s">
        <v>501</v>
      </c>
      <c r="C526" t="s">
        <v>502</v>
      </c>
      <c r="D526" s="1">
        <v>41693</v>
      </c>
      <c r="E526" s="1" t="s">
        <v>853</v>
      </c>
      <c r="F526" s="1" t="s">
        <v>307</v>
      </c>
      <c r="G526" s="1" t="s">
        <v>503</v>
      </c>
      <c r="H526" t="s">
        <v>348</v>
      </c>
      <c r="I526">
        <v>3</v>
      </c>
      <c r="J526" t="s">
        <v>750</v>
      </c>
      <c r="K526" t="s">
        <v>745</v>
      </c>
      <c r="L526">
        <v>1</v>
      </c>
      <c r="M526">
        <v>54</v>
      </c>
      <c r="N526">
        <v>14085</v>
      </c>
      <c r="O526">
        <v>860</v>
      </c>
      <c r="P526">
        <v>6</v>
      </c>
      <c r="Q526">
        <v>3</v>
      </c>
      <c r="R526">
        <v>7</v>
      </c>
      <c r="S526">
        <v>6</v>
      </c>
      <c r="Z526">
        <v>2</v>
      </c>
      <c r="AA526">
        <v>0</v>
      </c>
      <c r="AB526" t="s">
        <v>312</v>
      </c>
      <c r="AC526">
        <v>1.1399999999999999</v>
      </c>
      <c r="AD526">
        <v>5.5</v>
      </c>
      <c r="AE526">
        <v>1.1499999999999999</v>
      </c>
      <c r="AF526">
        <v>5.25</v>
      </c>
      <c r="AG526">
        <v>1.1399999999999999</v>
      </c>
      <c r="AH526">
        <v>5.5</v>
      </c>
      <c r="AI526">
        <v>1.18</v>
      </c>
      <c r="AJ526">
        <v>5.77</v>
      </c>
      <c r="AK526">
        <v>1.17</v>
      </c>
      <c r="AL526">
        <v>5</v>
      </c>
      <c r="AM526">
        <v>1.2</v>
      </c>
      <c r="AN526">
        <v>5.77</v>
      </c>
      <c r="AO526">
        <v>1.1599999999999999</v>
      </c>
      <c r="AP526">
        <v>5.18</v>
      </c>
      <c r="AQ526" t="str">
        <f t="shared" si="90"/>
        <v>Nadal</v>
      </c>
      <c r="AR526" t="str">
        <f t="shared" si="91"/>
        <v>Dolgopolov</v>
      </c>
      <c r="AS526" t="str">
        <f t="shared" si="92"/>
        <v>Rio de JaneiroNadalDolgopolov</v>
      </c>
      <c r="AT526" t="str">
        <f t="shared" si="93"/>
        <v>Rio de JaneiroDolgopolovNadal</v>
      </c>
      <c r="AU526">
        <f t="shared" si="94"/>
        <v>2</v>
      </c>
      <c r="AV526">
        <f t="shared" si="95"/>
        <v>4</v>
      </c>
      <c r="AW526">
        <f t="shared" si="96"/>
        <v>22</v>
      </c>
      <c r="AX526" t="b">
        <f t="shared" si="97"/>
        <v>1</v>
      </c>
      <c r="AY526" t="str">
        <f t="shared" si="98"/>
        <v>Nadal</v>
      </c>
      <c r="AZ526" t="b">
        <f t="shared" si="99"/>
        <v>0</v>
      </c>
      <c r="BA526" t="str">
        <f t="shared" si="100"/>
        <v>Rio de JaneiroThe Final</v>
      </c>
    </row>
    <row r="527" spans="1:53" x14ac:dyDescent="0.25">
      <c r="A527">
        <v>16</v>
      </c>
      <c r="B527" t="s">
        <v>512</v>
      </c>
      <c r="C527" t="s">
        <v>513</v>
      </c>
      <c r="D527" s="1">
        <v>41694</v>
      </c>
      <c r="E527" s="1" t="s">
        <v>853</v>
      </c>
      <c r="F527" s="1" t="s">
        <v>307</v>
      </c>
      <c r="G527" s="1" t="s">
        <v>503</v>
      </c>
      <c r="H527" t="s">
        <v>309</v>
      </c>
      <c r="I527">
        <v>3</v>
      </c>
      <c r="J527" t="s">
        <v>698</v>
      </c>
      <c r="K527" t="s">
        <v>780</v>
      </c>
      <c r="L527">
        <v>73</v>
      </c>
      <c r="M527">
        <v>79</v>
      </c>
      <c r="N527">
        <v>703</v>
      </c>
      <c r="O527">
        <v>662</v>
      </c>
      <c r="P527">
        <v>6</v>
      </c>
      <c r="Q527">
        <v>1</v>
      </c>
      <c r="R527">
        <v>6</v>
      </c>
      <c r="S527">
        <v>4</v>
      </c>
      <c r="Z527">
        <v>2</v>
      </c>
      <c r="AA527">
        <v>0</v>
      </c>
      <c r="AB527" t="s">
        <v>312</v>
      </c>
      <c r="AC527">
        <v>1.83</v>
      </c>
      <c r="AD527">
        <v>1.83</v>
      </c>
      <c r="AE527">
        <v>1.88</v>
      </c>
      <c r="AF527">
        <v>1.88</v>
      </c>
      <c r="AG527">
        <v>1.83</v>
      </c>
      <c r="AH527">
        <v>1.83</v>
      </c>
      <c r="AI527">
        <v>2.0299999999999998</v>
      </c>
      <c r="AJ527">
        <v>1.87</v>
      </c>
      <c r="AK527">
        <v>1.91</v>
      </c>
      <c r="AL527">
        <v>1.91</v>
      </c>
      <c r="AM527">
        <v>2.0499999999999998</v>
      </c>
      <c r="AN527">
        <v>1.94</v>
      </c>
      <c r="AO527">
        <v>1.92</v>
      </c>
      <c r="AP527">
        <v>1.83</v>
      </c>
      <c r="AQ527" t="str">
        <f t="shared" si="90"/>
        <v>Sela</v>
      </c>
      <c r="AR527" t="str">
        <f t="shared" si="91"/>
        <v>Falla</v>
      </c>
      <c r="AS527" t="str">
        <f t="shared" si="92"/>
        <v>AcapulcoSelaFalla</v>
      </c>
      <c r="AT527" t="str">
        <f t="shared" si="93"/>
        <v>AcapulcoFallaSela</v>
      </c>
      <c r="AU527">
        <f t="shared" si="94"/>
        <v>2</v>
      </c>
      <c r="AV527">
        <f t="shared" si="95"/>
        <v>7</v>
      </c>
      <c r="AW527">
        <f t="shared" si="96"/>
        <v>17</v>
      </c>
      <c r="AX527" t="b">
        <f t="shared" si="97"/>
        <v>0</v>
      </c>
      <c r="AY527" t="str">
        <f t="shared" si="98"/>
        <v>Sela</v>
      </c>
      <c r="AZ527" t="b">
        <f t="shared" si="99"/>
        <v>0</v>
      </c>
      <c r="BA527" t="str">
        <f t="shared" si="100"/>
        <v>Acapulco1st Round</v>
      </c>
    </row>
    <row r="528" spans="1:53" x14ac:dyDescent="0.25">
      <c r="A528">
        <v>16</v>
      </c>
      <c r="B528" t="s">
        <v>512</v>
      </c>
      <c r="C528" t="s">
        <v>513</v>
      </c>
      <c r="D528" s="1">
        <v>41695</v>
      </c>
      <c r="E528" s="1" t="s">
        <v>853</v>
      </c>
      <c r="F528" s="1" t="s">
        <v>307</v>
      </c>
      <c r="G528" s="1" t="s">
        <v>503</v>
      </c>
      <c r="H528" t="s">
        <v>309</v>
      </c>
      <c r="I528">
        <v>3</v>
      </c>
      <c r="J528" t="s">
        <v>680</v>
      </c>
      <c r="K528" t="s">
        <v>676</v>
      </c>
      <c r="L528">
        <v>46</v>
      </c>
      <c r="M528">
        <v>62</v>
      </c>
      <c r="N528">
        <v>940</v>
      </c>
      <c r="O528">
        <v>741</v>
      </c>
      <c r="P528">
        <v>7</v>
      </c>
      <c r="Q528">
        <v>5</v>
      </c>
      <c r="R528">
        <v>6</v>
      </c>
      <c r="S528">
        <v>0</v>
      </c>
      <c r="Z528">
        <v>2</v>
      </c>
      <c r="AA528">
        <v>0</v>
      </c>
      <c r="AB528" t="s">
        <v>312</v>
      </c>
      <c r="AC528">
        <v>1.36</v>
      </c>
      <c r="AD528">
        <v>3</v>
      </c>
      <c r="AE528">
        <v>1.42</v>
      </c>
      <c r="AF528">
        <v>2.8</v>
      </c>
      <c r="AG528">
        <v>1.4</v>
      </c>
      <c r="AH528">
        <v>2.75</v>
      </c>
      <c r="AI528">
        <v>1.42</v>
      </c>
      <c r="AJ528">
        <v>3.07</v>
      </c>
      <c r="AK528">
        <v>1.36</v>
      </c>
      <c r="AL528">
        <v>3</v>
      </c>
      <c r="AM528">
        <v>1.42</v>
      </c>
      <c r="AN528">
        <v>3.3</v>
      </c>
      <c r="AO528">
        <v>1.38</v>
      </c>
      <c r="AP528">
        <v>2.94</v>
      </c>
      <c r="AQ528" t="str">
        <f t="shared" si="90"/>
        <v>Chardy</v>
      </c>
      <c r="AR528" t="str">
        <f t="shared" si="91"/>
        <v>Ebden</v>
      </c>
      <c r="AS528" t="str">
        <f t="shared" si="92"/>
        <v>AcapulcoChardyEbden</v>
      </c>
      <c r="AT528" t="str">
        <f t="shared" si="93"/>
        <v>AcapulcoEbdenChardy</v>
      </c>
      <c r="AU528">
        <f t="shared" si="94"/>
        <v>2</v>
      </c>
      <c r="AV528">
        <f t="shared" si="95"/>
        <v>8</v>
      </c>
      <c r="AW528">
        <f t="shared" si="96"/>
        <v>18</v>
      </c>
      <c r="AX528" t="b">
        <f t="shared" si="97"/>
        <v>0</v>
      </c>
      <c r="AY528" t="str">
        <f t="shared" si="98"/>
        <v>Chardy</v>
      </c>
      <c r="AZ528" t="b">
        <f t="shared" si="99"/>
        <v>0</v>
      </c>
      <c r="BA528" t="str">
        <f t="shared" si="100"/>
        <v>Acapulco1st Round</v>
      </c>
    </row>
    <row r="529" spans="1:53" x14ac:dyDescent="0.25">
      <c r="A529">
        <v>16</v>
      </c>
      <c r="B529" t="s">
        <v>512</v>
      </c>
      <c r="C529" t="s">
        <v>513</v>
      </c>
      <c r="D529" s="1">
        <v>41695</v>
      </c>
      <c r="E529" s="1" t="s">
        <v>853</v>
      </c>
      <c r="F529" s="1" t="s">
        <v>307</v>
      </c>
      <c r="G529" s="1" t="s">
        <v>503</v>
      </c>
      <c r="H529" t="s">
        <v>309</v>
      </c>
      <c r="I529">
        <v>3</v>
      </c>
      <c r="J529" t="s">
        <v>670</v>
      </c>
      <c r="K529" t="s">
        <v>863</v>
      </c>
      <c r="L529">
        <v>56</v>
      </c>
      <c r="M529">
        <v>646</v>
      </c>
      <c r="N529">
        <v>800</v>
      </c>
      <c r="O529">
        <v>39</v>
      </c>
      <c r="P529">
        <v>6</v>
      </c>
      <c r="Q529">
        <v>7</v>
      </c>
      <c r="R529">
        <v>6</v>
      </c>
      <c r="S529">
        <v>4</v>
      </c>
      <c r="T529">
        <v>6</v>
      </c>
      <c r="U529">
        <v>3</v>
      </c>
      <c r="Z529">
        <v>2</v>
      </c>
      <c r="AA529">
        <v>1</v>
      </c>
      <c r="AB529" t="s">
        <v>312</v>
      </c>
      <c r="AC529">
        <v>1.02</v>
      </c>
      <c r="AD529">
        <v>17</v>
      </c>
      <c r="AE529">
        <v>1.04</v>
      </c>
      <c r="AF529">
        <v>10</v>
      </c>
      <c r="AG529">
        <v>1.04</v>
      </c>
      <c r="AH529">
        <v>9</v>
      </c>
      <c r="AI529">
        <v>1.03</v>
      </c>
      <c r="AJ529">
        <v>18.68</v>
      </c>
      <c r="AK529">
        <v>1.04</v>
      </c>
      <c r="AL529">
        <v>10</v>
      </c>
      <c r="AM529">
        <v>1.04</v>
      </c>
      <c r="AN529">
        <v>18.75</v>
      </c>
      <c r="AO529">
        <v>1.03</v>
      </c>
      <c r="AP529">
        <v>12.82</v>
      </c>
      <c r="AQ529" t="str">
        <f t="shared" si="90"/>
        <v>Querrey</v>
      </c>
      <c r="AR529" t="str">
        <f t="shared" si="91"/>
        <v>Hank</v>
      </c>
      <c r="AS529" t="str">
        <f t="shared" si="92"/>
        <v>AcapulcoQuerreyHank</v>
      </c>
      <c r="AT529" t="str">
        <f t="shared" si="93"/>
        <v>AcapulcoHankQuerrey</v>
      </c>
      <c r="AU529">
        <f t="shared" si="94"/>
        <v>1</v>
      </c>
      <c r="AV529">
        <f t="shared" si="95"/>
        <v>4</v>
      </c>
      <c r="AW529">
        <f t="shared" si="96"/>
        <v>32</v>
      </c>
      <c r="AX529" t="b">
        <f t="shared" si="97"/>
        <v>1</v>
      </c>
      <c r="AY529" t="str">
        <f t="shared" si="98"/>
        <v>Hank</v>
      </c>
      <c r="AZ529" t="b">
        <f t="shared" si="99"/>
        <v>1</v>
      </c>
      <c r="BA529" t="str">
        <f t="shared" si="100"/>
        <v>Acapulco1st Round</v>
      </c>
    </row>
    <row r="530" spans="1:53" x14ac:dyDescent="0.25">
      <c r="A530">
        <v>16</v>
      </c>
      <c r="B530" t="s">
        <v>512</v>
      </c>
      <c r="C530" t="s">
        <v>513</v>
      </c>
      <c r="D530" s="1">
        <v>41695</v>
      </c>
      <c r="E530" s="1" t="s">
        <v>853</v>
      </c>
      <c r="F530" s="1" t="s">
        <v>307</v>
      </c>
      <c r="G530" s="1" t="s">
        <v>503</v>
      </c>
      <c r="H530" t="s">
        <v>309</v>
      </c>
      <c r="I530">
        <v>3</v>
      </c>
      <c r="J530" t="s">
        <v>678</v>
      </c>
      <c r="K530" t="s">
        <v>704</v>
      </c>
      <c r="L530">
        <v>37</v>
      </c>
      <c r="M530">
        <v>35</v>
      </c>
      <c r="N530">
        <v>1100</v>
      </c>
      <c r="O530">
        <v>1133</v>
      </c>
      <c r="P530">
        <v>6</v>
      </c>
      <c r="Q530">
        <v>4</v>
      </c>
      <c r="R530">
        <v>6</v>
      </c>
      <c r="S530">
        <v>2</v>
      </c>
      <c r="Z530">
        <v>2</v>
      </c>
      <c r="AA530">
        <v>0</v>
      </c>
      <c r="AB530" t="s">
        <v>312</v>
      </c>
      <c r="AC530">
        <v>1.57</v>
      </c>
      <c r="AD530">
        <v>2.25</v>
      </c>
      <c r="AE530">
        <v>1.6</v>
      </c>
      <c r="AF530">
        <v>2.2999999999999998</v>
      </c>
      <c r="AG530">
        <v>1.53</v>
      </c>
      <c r="AH530">
        <v>2.38</v>
      </c>
      <c r="AI530">
        <v>1.74</v>
      </c>
      <c r="AJ530">
        <v>2.21</v>
      </c>
      <c r="AK530">
        <v>1.62</v>
      </c>
      <c r="AL530">
        <v>2.25</v>
      </c>
      <c r="AM530">
        <v>1.76</v>
      </c>
      <c r="AN530">
        <v>2.4500000000000002</v>
      </c>
      <c r="AO530">
        <v>1.61</v>
      </c>
      <c r="AP530">
        <v>2.27</v>
      </c>
      <c r="AQ530" t="str">
        <f t="shared" si="90"/>
        <v>Lopez</v>
      </c>
      <c r="AR530" t="str">
        <f t="shared" si="91"/>
        <v>Roger-Vasselin</v>
      </c>
      <c r="AS530" t="str">
        <f t="shared" si="92"/>
        <v>AcapulcoLopezRoger-Vasselin</v>
      </c>
      <c r="AT530" t="str">
        <f t="shared" si="93"/>
        <v>AcapulcoRoger-VasselinLopez</v>
      </c>
      <c r="AU530">
        <f t="shared" si="94"/>
        <v>2</v>
      </c>
      <c r="AV530">
        <f t="shared" si="95"/>
        <v>6</v>
      </c>
      <c r="AW530">
        <f t="shared" si="96"/>
        <v>18</v>
      </c>
      <c r="AX530" t="b">
        <f t="shared" si="97"/>
        <v>0</v>
      </c>
      <c r="AY530" t="str">
        <f t="shared" si="98"/>
        <v>Lopez</v>
      </c>
      <c r="AZ530" t="b">
        <f t="shared" si="99"/>
        <v>0</v>
      </c>
      <c r="BA530" t="str">
        <f t="shared" si="100"/>
        <v>Acapulco1st Round</v>
      </c>
    </row>
    <row r="531" spans="1:53" x14ac:dyDescent="0.25">
      <c r="A531">
        <v>16</v>
      </c>
      <c r="B531" t="s">
        <v>512</v>
      </c>
      <c r="C531" t="s">
        <v>513</v>
      </c>
      <c r="D531" s="1">
        <v>41695</v>
      </c>
      <c r="E531" s="1" t="s">
        <v>853</v>
      </c>
      <c r="F531" s="1" t="s">
        <v>307</v>
      </c>
      <c r="G531" s="1" t="s">
        <v>503</v>
      </c>
      <c r="H531" t="s">
        <v>309</v>
      </c>
      <c r="I531">
        <v>3</v>
      </c>
      <c r="J531" t="s">
        <v>768</v>
      </c>
      <c r="K531" t="s">
        <v>802</v>
      </c>
      <c r="L531">
        <v>21</v>
      </c>
      <c r="M531">
        <v>94</v>
      </c>
      <c r="N531">
        <v>1685</v>
      </c>
      <c r="O531">
        <v>595</v>
      </c>
      <c r="P531">
        <v>6</v>
      </c>
      <c r="Q531">
        <v>2</v>
      </c>
      <c r="R531">
        <v>7</v>
      </c>
      <c r="S531">
        <v>6</v>
      </c>
      <c r="Z531">
        <v>2</v>
      </c>
      <c r="AA531">
        <v>0</v>
      </c>
      <c r="AB531" t="s">
        <v>312</v>
      </c>
      <c r="AC531">
        <v>1.28</v>
      </c>
      <c r="AD531">
        <v>3.5</v>
      </c>
      <c r="AE531">
        <v>1.3</v>
      </c>
      <c r="AF531">
        <v>3.4</v>
      </c>
      <c r="AG531">
        <v>1.29</v>
      </c>
      <c r="AH531">
        <v>3.5</v>
      </c>
      <c r="AI531">
        <v>1.3</v>
      </c>
      <c r="AJ531">
        <v>3.82</v>
      </c>
      <c r="AK531">
        <v>1.29</v>
      </c>
      <c r="AL531">
        <v>3.5</v>
      </c>
      <c r="AM531">
        <v>1.31</v>
      </c>
      <c r="AN531">
        <v>4.2</v>
      </c>
      <c r="AO531">
        <v>1.29</v>
      </c>
      <c r="AP531">
        <v>3.5</v>
      </c>
      <c r="AQ531" t="str">
        <f t="shared" si="90"/>
        <v>Anderson</v>
      </c>
      <c r="AR531" t="str">
        <f t="shared" si="91"/>
        <v>Robert</v>
      </c>
      <c r="AS531" t="str">
        <f t="shared" si="92"/>
        <v>AcapulcoAndersonRobert</v>
      </c>
      <c r="AT531" t="str">
        <f t="shared" si="93"/>
        <v>AcapulcoRobertAnderson</v>
      </c>
      <c r="AU531">
        <f t="shared" si="94"/>
        <v>2</v>
      </c>
      <c r="AV531">
        <f t="shared" si="95"/>
        <v>5</v>
      </c>
      <c r="AW531">
        <f t="shared" si="96"/>
        <v>21</v>
      </c>
      <c r="AX531" t="b">
        <f t="shared" si="97"/>
        <v>1</v>
      </c>
      <c r="AY531" t="str">
        <f t="shared" si="98"/>
        <v>Anderson</v>
      </c>
      <c r="AZ531" t="b">
        <f t="shared" si="99"/>
        <v>0</v>
      </c>
      <c r="BA531" t="str">
        <f t="shared" si="100"/>
        <v>Acapulco1st Round</v>
      </c>
    </row>
    <row r="532" spans="1:53" x14ac:dyDescent="0.25">
      <c r="A532">
        <v>16</v>
      </c>
      <c r="B532" t="s">
        <v>512</v>
      </c>
      <c r="C532" t="s">
        <v>513</v>
      </c>
      <c r="D532" s="1">
        <v>41695</v>
      </c>
      <c r="E532" s="1" t="s">
        <v>853</v>
      </c>
      <c r="F532" s="1" t="s">
        <v>307</v>
      </c>
      <c r="G532" s="1" t="s">
        <v>503</v>
      </c>
      <c r="H532" t="s">
        <v>309</v>
      </c>
      <c r="I532">
        <v>3</v>
      </c>
      <c r="J532" t="s">
        <v>733</v>
      </c>
      <c r="K532" t="s">
        <v>681</v>
      </c>
      <c r="L532">
        <v>44</v>
      </c>
      <c r="M532">
        <v>67</v>
      </c>
      <c r="N532">
        <v>991</v>
      </c>
      <c r="O532">
        <v>726</v>
      </c>
      <c r="P532">
        <v>1</v>
      </c>
      <c r="Q532">
        <v>6</v>
      </c>
      <c r="R532">
        <v>6</v>
      </c>
      <c r="S532">
        <v>2</v>
      </c>
      <c r="T532">
        <v>6</v>
      </c>
      <c r="U532">
        <v>2</v>
      </c>
      <c r="Z532">
        <v>2</v>
      </c>
      <c r="AA532">
        <v>1</v>
      </c>
      <c r="AB532" t="s">
        <v>312</v>
      </c>
      <c r="AC532">
        <v>2</v>
      </c>
      <c r="AD532">
        <v>1.72</v>
      </c>
      <c r="AE532">
        <v>2</v>
      </c>
      <c r="AF532">
        <v>1.8</v>
      </c>
      <c r="AG532">
        <v>1.83</v>
      </c>
      <c r="AH532">
        <v>1.83</v>
      </c>
      <c r="AI532">
        <v>2.06</v>
      </c>
      <c r="AJ532">
        <v>1.84</v>
      </c>
      <c r="AK532">
        <v>2</v>
      </c>
      <c r="AL532">
        <v>1.8</v>
      </c>
      <c r="AM532">
        <v>2.1</v>
      </c>
      <c r="AN532">
        <v>1.9</v>
      </c>
      <c r="AO532">
        <v>1.96</v>
      </c>
      <c r="AP532">
        <v>1.81</v>
      </c>
      <c r="AQ532" t="str">
        <f t="shared" si="90"/>
        <v>Sousa</v>
      </c>
      <c r="AR532" t="str">
        <f t="shared" si="91"/>
        <v>Mannarino</v>
      </c>
      <c r="AS532" t="str">
        <f t="shared" si="92"/>
        <v>AcapulcoSousaMannarino</v>
      </c>
      <c r="AT532" t="str">
        <f t="shared" si="93"/>
        <v>AcapulcoMannarinoSousa</v>
      </c>
      <c r="AU532">
        <f t="shared" si="94"/>
        <v>1</v>
      </c>
      <c r="AV532">
        <f t="shared" si="95"/>
        <v>3</v>
      </c>
      <c r="AW532">
        <f t="shared" si="96"/>
        <v>23</v>
      </c>
      <c r="AX532" t="b">
        <f t="shared" si="97"/>
        <v>0</v>
      </c>
      <c r="AY532" t="str">
        <f t="shared" si="98"/>
        <v>Mannarino</v>
      </c>
      <c r="AZ532" t="b">
        <f t="shared" si="99"/>
        <v>1</v>
      </c>
      <c r="BA532" t="str">
        <f t="shared" si="100"/>
        <v>Acapulco1st Round</v>
      </c>
    </row>
    <row r="533" spans="1:53" x14ac:dyDescent="0.25">
      <c r="A533">
        <v>16</v>
      </c>
      <c r="B533" t="s">
        <v>512</v>
      </c>
      <c r="C533" t="s">
        <v>513</v>
      </c>
      <c r="D533" s="1">
        <v>41695</v>
      </c>
      <c r="E533" s="1" t="s">
        <v>853</v>
      </c>
      <c r="F533" s="1" t="s">
        <v>307</v>
      </c>
      <c r="G533" s="1" t="s">
        <v>503</v>
      </c>
      <c r="H533" t="s">
        <v>309</v>
      </c>
      <c r="I533">
        <v>3</v>
      </c>
      <c r="J533" t="s">
        <v>728</v>
      </c>
      <c r="K533" t="s">
        <v>767</v>
      </c>
      <c r="L533">
        <v>55</v>
      </c>
      <c r="M533">
        <v>13</v>
      </c>
      <c r="N533">
        <v>827</v>
      </c>
      <c r="O533">
        <v>2320</v>
      </c>
      <c r="P533">
        <v>7</v>
      </c>
      <c r="Q533">
        <v>6</v>
      </c>
      <c r="R533">
        <v>7</v>
      </c>
      <c r="S533">
        <v>6</v>
      </c>
      <c r="Z533">
        <v>2</v>
      </c>
      <c r="AA533">
        <v>0</v>
      </c>
      <c r="AB533" t="s">
        <v>312</v>
      </c>
      <c r="AC533">
        <v>2.25</v>
      </c>
      <c r="AD533">
        <v>1.57</v>
      </c>
      <c r="AE533">
        <v>2.25</v>
      </c>
      <c r="AF533">
        <v>1.62</v>
      </c>
      <c r="AG533">
        <v>2.25</v>
      </c>
      <c r="AH533">
        <v>1.57</v>
      </c>
      <c r="AI533">
        <v>2.63</v>
      </c>
      <c r="AJ533">
        <v>1.54</v>
      </c>
      <c r="AK533">
        <v>2.25</v>
      </c>
      <c r="AL533">
        <v>1.62</v>
      </c>
      <c r="AM533">
        <v>2.7</v>
      </c>
      <c r="AN533">
        <v>1.67</v>
      </c>
      <c r="AO533">
        <v>2.31</v>
      </c>
      <c r="AP533">
        <v>1.59</v>
      </c>
      <c r="AQ533" t="str">
        <f t="shared" si="90"/>
        <v>Karlovic</v>
      </c>
      <c r="AR533" t="str">
        <f t="shared" si="91"/>
        <v>Isner</v>
      </c>
      <c r="AS533" t="str">
        <f t="shared" si="92"/>
        <v>AcapulcoKarlovicIsner</v>
      </c>
      <c r="AT533" t="str">
        <f t="shared" si="93"/>
        <v>AcapulcoIsnerKarlovic</v>
      </c>
      <c r="AU533">
        <f t="shared" si="94"/>
        <v>2</v>
      </c>
      <c r="AV533">
        <f t="shared" si="95"/>
        <v>2</v>
      </c>
      <c r="AW533">
        <f t="shared" si="96"/>
        <v>26</v>
      </c>
      <c r="AX533" t="b">
        <f t="shared" si="97"/>
        <v>1</v>
      </c>
      <c r="AY533" t="str">
        <f t="shared" si="98"/>
        <v>Karlovic</v>
      </c>
      <c r="AZ533" t="b">
        <f t="shared" si="99"/>
        <v>0</v>
      </c>
      <c r="BA533" t="str">
        <f t="shared" si="100"/>
        <v>Acapulco1st Round</v>
      </c>
    </row>
    <row r="534" spans="1:53" x14ac:dyDescent="0.25">
      <c r="A534">
        <v>16</v>
      </c>
      <c r="B534" t="s">
        <v>512</v>
      </c>
      <c r="C534" t="s">
        <v>513</v>
      </c>
      <c r="D534" s="1">
        <v>41696</v>
      </c>
      <c r="E534" s="1" t="s">
        <v>853</v>
      </c>
      <c r="F534" s="1" t="s">
        <v>307</v>
      </c>
      <c r="G534" s="1" t="s">
        <v>503</v>
      </c>
      <c r="H534" t="s">
        <v>309</v>
      </c>
      <c r="I534">
        <v>3</v>
      </c>
      <c r="J534" t="s">
        <v>745</v>
      </c>
      <c r="K534" t="s">
        <v>700</v>
      </c>
      <c r="L534">
        <v>38</v>
      </c>
      <c r="M534">
        <v>27</v>
      </c>
      <c r="N534">
        <v>1070</v>
      </c>
      <c r="O534">
        <v>1359</v>
      </c>
      <c r="P534">
        <v>6</v>
      </c>
      <c r="Q534">
        <v>2</v>
      </c>
      <c r="R534">
        <v>6</v>
      </c>
      <c r="S534">
        <v>2</v>
      </c>
      <c r="Z534">
        <v>2</v>
      </c>
      <c r="AA534">
        <v>0</v>
      </c>
      <c r="AB534" t="s">
        <v>312</v>
      </c>
      <c r="AC534">
        <v>1.66</v>
      </c>
      <c r="AD534">
        <v>2.1</v>
      </c>
      <c r="AE534">
        <v>1.65</v>
      </c>
      <c r="AF534">
        <v>2.2000000000000002</v>
      </c>
      <c r="AG534">
        <v>1.57</v>
      </c>
      <c r="AH534">
        <v>2.25</v>
      </c>
      <c r="AI534">
        <v>1.77</v>
      </c>
      <c r="AJ534">
        <v>2.16</v>
      </c>
      <c r="AK534">
        <v>1.67</v>
      </c>
      <c r="AL534">
        <v>2.2000000000000002</v>
      </c>
      <c r="AM534">
        <v>1.77</v>
      </c>
      <c r="AN534">
        <v>2.2999999999999998</v>
      </c>
      <c r="AO534">
        <v>1.66</v>
      </c>
      <c r="AP534">
        <v>2.1800000000000002</v>
      </c>
      <c r="AQ534" t="str">
        <f t="shared" si="90"/>
        <v>Dolgopolov</v>
      </c>
      <c r="AR534" t="str">
        <f t="shared" si="91"/>
        <v>Pospisil</v>
      </c>
      <c r="AS534" t="str">
        <f t="shared" si="92"/>
        <v>AcapulcoDolgopolovPospisil</v>
      </c>
      <c r="AT534" t="str">
        <f t="shared" si="93"/>
        <v>AcapulcoPospisilDolgopolov</v>
      </c>
      <c r="AU534">
        <f t="shared" si="94"/>
        <v>2</v>
      </c>
      <c r="AV534">
        <f t="shared" si="95"/>
        <v>8</v>
      </c>
      <c r="AW534">
        <f t="shared" si="96"/>
        <v>16</v>
      </c>
      <c r="AX534" t="b">
        <f t="shared" si="97"/>
        <v>0</v>
      </c>
      <c r="AY534" t="str">
        <f t="shared" si="98"/>
        <v>Dolgopolov</v>
      </c>
      <c r="AZ534" t="b">
        <f t="shared" si="99"/>
        <v>0</v>
      </c>
      <c r="BA534" t="str">
        <f t="shared" si="100"/>
        <v>Acapulco1st Round</v>
      </c>
    </row>
    <row r="535" spans="1:53" x14ac:dyDescent="0.25">
      <c r="A535">
        <v>16</v>
      </c>
      <c r="B535" t="s">
        <v>512</v>
      </c>
      <c r="C535" t="s">
        <v>513</v>
      </c>
      <c r="D535" s="1">
        <v>41696</v>
      </c>
      <c r="E535" s="1" t="s">
        <v>853</v>
      </c>
      <c r="F535" s="1" t="s">
        <v>307</v>
      </c>
      <c r="G535" s="1" t="s">
        <v>503</v>
      </c>
      <c r="H535" t="s">
        <v>309</v>
      </c>
      <c r="I535">
        <v>3</v>
      </c>
      <c r="J535" t="s">
        <v>744</v>
      </c>
      <c r="K535" t="s">
        <v>679</v>
      </c>
      <c r="L535">
        <v>4</v>
      </c>
      <c r="M535">
        <v>57</v>
      </c>
      <c r="N535">
        <v>5370</v>
      </c>
      <c r="O535">
        <v>781</v>
      </c>
      <c r="P535">
        <v>6</v>
      </c>
      <c r="Q535">
        <v>2</v>
      </c>
      <c r="R535">
        <v>6</v>
      </c>
      <c r="S535">
        <v>3</v>
      </c>
      <c r="Z535">
        <v>2</v>
      </c>
      <c r="AA535">
        <v>0</v>
      </c>
      <c r="AB535" t="s">
        <v>312</v>
      </c>
      <c r="AC535">
        <v>1.1200000000000001</v>
      </c>
      <c r="AD535">
        <v>6</v>
      </c>
      <c r="AE535">
        <v>1.1299999999999999</v>
      </c>
      <c r="AF535">
        <v>5.5</v>
      </c>
      <c r="AG535">
        <v>1.1200000000000001</v>
      </c>
      <c r="AH535">
        <v>5.5</v>
      </c>
      <c r="AI535">
        <v>1.1499999999999999</v>
      </c>
      <c r="AJ535">
        <v>6.32</v>
      </c>
      <c r="AK535">
        <v>1.1299999999999999</v>
      </c>
      <c r="AL535">
        <v>6</v>
      </c>
      <c r="AM535">
        <v>1.1599999999999999</v>
      </c>
      <c r="AN535">
        <v>6.7</v>
      </c>
      <c r="AO535">
        <v>1.1299999999999999</v>
      </c>
      <c r="AP535">
        <v>5.65</v>
      </c>
      <c r="AQ535" t="str">
        <f t="shared" si="90"/>
        <v>Ferrer</v>
      </c>
      <c r="AR535" t="str">
        <f t="shared" si="91"/>
        <v>Kukushkin</v>
      </c>
      <c r="AS535" t="str">
        <f t="shared" si="92"/>
        <v>AcapulcoFerrerKukushkin</v>
      </c>
      <c r="AT535" t="str">
        <f t="shared" si="93"/>
        <v>AcapulcoKukushkinFerrer</v>
      </c>
      <c r="AU535">
        <f t="shared" si="94"/>
        <v>2</v>
      </c>
      <c r="AV535">
        <f t="shared" si="95"/>
        <v>7</v>
      </c>
      <c r="AW535">
        <f t="shared" si="96"/>
        <v>17</v>
      </c>
      <c r="AX535" t="b">
        <f t="shared" si="97"/>
        <v>0</v>
      </c>
      <c r="AY535" t="str">
        <f t="shared" si="98"/>
        <v>Ferrer</v>
      </c>
      <c r="AZ535" t="b">
        <f t="shared" si="99"/>
        <v>0</v>
      </c>
      <c r="BA535" t="str">
        <f t="shared" si="100"/>
        <v>Acapulco1st Round</v>
      </c>
    </row>
    <row r="536" spans="1:53" x14ac:dyDescent="0.25">
      <c r="A536">
        <v>16</v>
      </c>
      <c r="B536" t="s">
        <v>512</v>
      </c>
      <c r="C536" t="s">
        <v>513</v>
      </c>
      <c r="D536" s="1">
        <v>41696</v>
      </c>
      <c r="E536" s="1" t="s">
        <v>853</v>
      </c>
      <c r="F536" s="1" t="s">
        <v>307</v>
      </c>
      <c r="G536" s="1" t="s">
        <v>503</v>
      </c>
      <c r="H536" t="s">
        <v>309</v>
      </c>
      <c r="I536">
        <v>3</v>
      </c>
      <c r="J536" t="s">
        <v>748</v>
      </c>
      <c r="K536" t="s">
        <v>694</v>
      </c>
      <c r="L536">
        <v>18</v>
      </c>
      <c r="M536">
        <v>47</v>
      </c>
      <c r="N536">
        <v>1788</v>
      </c>
      <c r="O536">
        <v>930</v>
      </c>
      <c r="P536">
        <v>6</v>
      </c>
      <c r="Q536">
        <v>1</v>
      </c>
      <c r="R536">
        <v>6</v>
      </c>
      <c r="S536">
        <v>1</v>
      </c>
      <c r="Z536">
        <v>2</v>
      </c>
      <c r="AA536">
        <v>0</v>
      </c>
      <c r="AB536" t="s">
        <v>312</v>
      </c>
      <c r="AC536">
        <v>1.22</v>
      </c>
      <c r="AD536">
        <v>4</v>
      </c>
      <c r="AE536">
        <v>1.3</v>
      </c>
      <c r="AF536">
        <v>3.4</v>
      </c>
      <c r="AG536">
        <v>1.3</v>
      </c>
      <c r="AH536">
        <v>3.4</v>
      </c>
      <c r="AI536">
        <v>1.28</v>
      </c>
      <c r="AJ536">
        <v>4.0599999999999996</v>
      </c>
      <c r="AK536">
        <v>1.29</v>
      </c>
      <c r="AL536">
        <v>3.5</v>
      </c>
      <c r="AM536">
        <v>1.33</v>
      </c>
      <c r="AN536">
        <v>4.0599999999999996</v>
      </c>
      <c r="AO536">
        <v>1.29</v>
      </c>
      <c r="AP536">
        <v>3.52</v>
      </c>
      <c r="AQ536" t="str">
        <f t="shared" si="90"/>
        <v>Gulbis</v>
      </c>
      <c r="AR536" t="str">
        <f t="shared" si="91"/>
        <v>Lu</v>
      </c>
      <c r="AS536" t="str">
        <f t="shared" si="92"/>
        <v>AcapulcoGulbisLu</v>
      </c>
      <c r="AT536" t="str">
        <f t="shared" si="93"/>
        <v>AcapulcoLuGulbis</v>
      </c>
      <c r="AU536">
        <f t="shared" si="94"/>
        <v>2</v>
      </c>
      <c r="AV536">
        <f t="shared" si="95"/>
        <v>10</v>
      </c>
      <c r="AW536">
        <f t="shared" si="96"/>
        <v>14</v>
      </c>
      <c r="AX536" t="b">
        <f t="shared" si="97"/>
        <v>0</v>
      </c>
      <c r="AY536" t="str">
        <f t="shared" si="98"/>
        <v>Gulbis</v>
      </c>
      <c r="AZ536" t="b">
        <f t="shared" si="99"/>
        <v>0</v>
      </c>
      <c r="BA536" t="str">
        <f t="shared" si="100"/>
        <v>Acapulco1st Round</v>
      </c>
    </row>
    <row r="537" spans="1:53" x14ac:dyDescent="0.25">
      <c r="A537">
        <v>16</v>
      </c>
      <c r="B537" t="s">
        <v>512</v>
      </c>
      <c r="C537" t="s">
        <v>513</v>
      </c>
      <c r="D537" s="1">
        <v>41696</v>
      </c>
      <c r="E537" s="1" t="s">
        <v>853</v>
      </c>
      <c r="F537" s="1" t="s">
        <v>307</v>
      </c>
      <c r="G537" s="1" t="s">
        <v>503</v>
      </c>
      <c r="H537" t="s">
        <v>309</v>
      </c>
      <c r="I537">
        <v>3</v>
      </c>
      <c r="J537" t="s">
        <v>690</v>
      </c>
      <c r="K537" t="s">
        <v>695</v>
      </c>
      <c r="L537">
        <v>23</v>
      </c>
      <c r="M537">
        <v>105</v>
      </c>
      <c r="N537">
        <v>1485</v>
      </c>
      <c r="O537">
        <v>537</v>
      </c>
      <c r="P537">
        <v>6</v>
      </c>
      <c r="Q537">
        <v>1</v>
      </c>
      <c r="R537">
        <v>6</v>
      </c>
      <c r="S537">
        <v>2</v>
      </c>
      <c r="Z537">
        <v>2</v>
      </c>
      <c r="AA537">
        <v>0</v>
      </c>
      <c r="AB537" t="s">
        <v>312</v>
      </c>
      <c r="AC537">
        <v>1.36</v>
      </c>
      <c r="AD537">
        <v>3</v>
      </c>
      <c r="AE537">
        <v>1.38</v>
      </c>
      <c r="AF537">
        <v>3</v>
      </c>
      <c r="AG537">
        <v>1.36</v>
      </c>
      <c r="AH537">
        <v>3</v>
      </c>
      <c r="AI537">
        <v>1.46</v>
      </c>
      <c r="AJ537">
        <v>2.91</v>
      </c>
      <c r="AK537">
        <v>1.4</v>
      </c>
      <c r="AL537">
        <v>2.88</v>
      </c>
      <c r="AM537">
        <v>1.46</v>
      </c>
      <c r="AN537">
        <v>3.2</v>
      </c>
      <c r="AO537">
        <v>1.38</v>
      </c>
      <c r="AP537">
        <v>2.95</v>
      </c>
      <c r="AQ537" t="str">
        <f t="shared" si="90"/>
        <v>Simon</v>
      </c>
      <c r="AR537" t="str">
        <f t="shared" si="91"/>
        <v>Smyczek</v>
      </c>
      <c r="AS537" t="str">
        <f t="shared" si="92"/>
        <v>AcapulcoSimonSmyczek</v>
      </c>
      <c r="AT537" t="str">
        <f t="shared" si="93"/>
        <v>AcapulcoSmyczekSimon</v>
      </c>
      <c r="AU537">
        <f t="shared" si="94"/>
        <v>2</v>
      </c>
      <c r="AV537">
        <f t="shared" si="95"/>
        <v>9</v>
      </c>
      <c r="AW537">
        <f t="shared" si="96"/>
        <v>15</v>
      </c>
      <c r="AX537" t="b">
        <f t="shared" si="97"/>
        <v>0</v>
      </c>
      <c r="AY537" t="str">
        <f t="shared" si="98"/>
        <v>Simon</v>
      </c>
      <c r="AZ537" t="b">
        <f t="shared" si="99"/>
        <v>0</v>
      </c>
      <c r="BA537" t="str">
        <f t="shared" si="100"/>
        <v>Acapulco1st Round</v>
      </c>
    </row>
    <row r="538" spans="1:53" x14ac:dyDescent="0.25">
      <c r="A538">
        <v>16</v>
      </c>
      <c r="B538" t="s">
        <v>512</v>
      </c>
      <c r="C538" t="s">
        <v>513</v>
      </c>
      <c r="D538" s="1">
        <v>41696</v>
      </c>
      <c r="E538" s="1" t="s">
        <v>853</v>
      </c>
      <c r="F538" s="1" t="s">
        <v>307</v>
      </c>
      <c r="G538" s="1" t="s">
        <v>503</v>
      </c>
      <c r="H538" t="s">
        <v>309</v>
      </c>
      <c r="I538">
        <v>3</v>
      </c>
      <c r="J538" t="s">
        <v>672</v>
      </c>
      <c r="K538" t="s">
        <v>664</v>
      </c>
      <c r="L538">
        <v>22</v>
      </c>
      <c r="M538">
        <v>71</v>
      </c>
      <c r="N538">
        <v>1675</v>
      </c>
      <c r="O538">
        <v>709</v>
      </c>
      <c r="P538">
        <v>7</v>
      </c>
      <c r="Q538">
        <v>5</v>
      </c>
      <c r="R538">
        <v>6</v>
      </c>
      <c r="S538">
        <v>1</v>
      </c>
      <c r="Z538">
        <v>2</v>
      </c>
      <c r="AA538">
        <v>0</v>
      </c>
      <c r="AB538" t="s">
        <v>312</v>
      </c>
      <c r="AC538">
        <v>1.28</v>
      </c>
      <c r="AD538">
        <v>3.5</v>
      </c>
      <c r="AE538">
        <v>1.3</v>
      </c>
      <c r="AF538">
        <v>3.4</v>
      </c>
      <c r="AG538">
        <v>1.29</v>
      </c>
      <c r="AH538">
        <v>3.5</v>
      </c>
      <c r="AI538">
        <v>1.31</v>
      </c>
      <c r="AJ538">
        <v>3.78</v>
      </c>
      <c r="AK538">
        <v>1.29</v>
      </c>
      <c r="AL538">
        <v>3.5</v>
      </c>
      <c r="AM538">
        <v>1.35</v>
      </c>
      <c r="AN538">
        <v>3.78</v>
      </c>
      <c r="AO538">
        <v>1.3</v>
      </c>
      <c r="AP538">
        <v>3.46</v>
      </c>
      <c r="AQ538" t="str">
        <f t="shared" si="90"/>
        <v>Dimitrov</v>
      </c>
      <c r="AR538" t="str">
        <f t="shared" si="91"/>
        <v>Matosevic</v>
      </c>
      <c r="AS538" t="str">
        <f t="shared" si="92"/>
        <v>AcapulcoDimitrovMatosevic</v>
      </c>
      <c r="AT538" t="str">
        <f t="shared" si="93"/>
        <v>AcapulcoMatosevicDimitrov</v>
      </c>
      <c r="AU538">
        <f t="shared" si="94"/>
        <v>2</v>
      </c>
      <c r="AV538">
        <f t="shared" si="95"/>
        <v>7</v>
      </c>
      <c r="AW538">
        <f t="shared" si="96"/>
        <v>19</v>
      </c>
      <c r="AX538" t="b">
        <f t="shared" si="97"/>
        <v>0</v>
      </c>
      <c r="AY538" t="str">
        <f t="shared" si="98"/>
        <v>Dimitrov</v>
      </c>
      <c r="AZ538" t="b">
        <f t="shared" si="99"/>
        <v>0</v>
      </c>
      <c r="BA538" t="str">
        <f t="shared" si="100"/>
        <v>Acapulco1st Round</v>
      </c>
    </row>
    <row r="539" spans="1:53" x14ac:dyDescent="0.25">
      <c r="A539">
        <v>16</v>
      </c>
      <c r="B539" t="s">
        <v>512</v>
      </c>
      <c r="C539" t="s">
        <v>513</v>
      </c>
      <c r="D539" s="1">
        <v>41696</v>
      </c>
      <c r="E539" s="1" t="s">
        <v>853</v>
      </c>
      <c r="F539" s="1" t="s">
        <v>307</v>
      </c>
      <c r="G539" s="1" t="s">
        <v>503</v>
      </c>
      <c r="H539" t="s">
        <v>309</v>
      </c>
      <c r="I539">
        <v>3</v>
      </c>
      <c r="J539" t="s">
        <v>760</v>
      </c>
      <c r="K539" t="s">
        <v>666</v>
      </c>
      <c r="L539">
        <v>91</v>
      </c>
      <c r="M539">
        <v>41</v>
      </c>
      <c r="N539">
        <v>602</v>
      </c>
      <c r="O539">
        <v>1020</v>
      </c>
      <c r="P539">
        <v>6</v>
      </c>
      <c r="Q539">
        <v>3</v>
      </c>
      <c r="R539">
        <v>6</v>
      </c>
      <c r="S539">
        <v>3</v>
      </c>
      <c r="Z539">
        <v>2</v>
      </c>
      <c r="AA539">
        <v>0</v>
      </c>
      <c r="AB539" t="s">
        <v>312</v>
      </c>
      <c r="AC539">
        <v>3</v>
      </c>
      <c r="AD539">
        <v>1.36</v>
      </c>
      <c r="AE539">
        <v>2.9</v>
      </c>
      <c r="AF539">
        <v>1.4</v>
      </c>
      <c r="AG539">
        <v>3</v>
      </c>
      <c r="AH539">
        <v>1.36</v>
      </c>
      <c r="AI539">
        <v>3.25</v>
      </c>
      <c r="AJ539">
        <v>1.39</v>
      </c>
      <c r="AK539">
        <v>2.88</v>
      </c>
      <c r="AL539">
        <v>1.4</v>
      </c>
      <c r="AM539">
        <v>3.25</v>
      </c>
      <c r="AN539">
        <v>1.43</v>
      </c>
      <c r="AO539">
        <v>3.01</v>
      </c>
      <c r="AP539">
        <v>1.37</v>
      </c>
      <c r="AQ539" t="str">
        <f t="shared" si="90"/>
        <v>Young</v>
      </c>
      <c r="AR539" t="str">
        <f t="shared" si="91"/>
        <v>Nieminen</v>
      </c>
      <c r="AS539" t="str">
        <f t="shared" si="92"/>
        <v>AcapulcoYoungNieminen</v>
      </c>
      <c r="AT539" t="str">
        <f t="shared" si="93"/>
        <v>AcapulcoNieminenYoung</v>
      </c>
      <c r="AU539">
        <f t="shared" si="94"/>
        <v>2</v>
      </c>
      <c r="AV539">
        <f t="shared" si="95"/>
        <v>6</v>
      </c>
      <c r="AW539">
        <f t="shared" si="96"/>
        <v>18</v>
      </c>
      <c r="AX539" t="b">
        <f t="shared" si="97"/>
        <v>0</v>
      </c>
      <c r="AY539" t="str">
        <f t="shared" si="98"/>
        <v>Young</v>
      </c>
      <c r="AZ539" t="b">
        <f t="shared" si="99"/>
        <v>0</v>
      </c>
      <c r="BA539" t="str">
        <f t="shared" si="100"/>
        <v>Acapulco1st Round</v>
      </c>
    </row>
    <row r="540" spans="1:53" x14ac:dyDescent="0.25">
      <c r="A540">
        <v>16</v>
      </c>
      <c r="B540" t="s">
        <v>512</v>
      </c>
      <c r="C540" t="s">
        <v>513</v>
      </c>
      <c r="D540" s="1">
        <v>41696</v>
      </c>
      <c r="E540" s="1" t="s">
        <v>853</v>
      </c>
      <c r="F540" s="1" t="s">
        <v>307</v>
      </c>
      <c r="G540" s="1" t="s">
        <v>503</v>
      </c>
      <c r="H540" t="s">
        <v>309</v>
      </c>
      <c r="I540">
        <v>3</v>
      </c>
      <c r="J540" t="s">
        <v>850</v>
      </c>
      <c r="K540" t="s">
        <v>726</v>
      </c>
      <c r="L540">
        <v>107</v>
      </c>
      <c r="M540">
        <v>83</v>
      </c>
      <c r="N540">
        <v>532</v>
      </c>
      <c r="O540">
        <v>651</v>
      </c>
      <c r="P540">
        <v>6</v>
      </c>
      <c r="Q540">
        <v>4</v>
      </c>
      <c r="R540">
        <v>2</v>
      </c>
      <c r="S540">
        <v>6</v>
      </c>
      <c r="T540">
        <v>6</v>
      </c>
      <c r="U540">
        <v>4</v>
      </c>
      <c r="Z540">
        <v>2</v>
      </c>
      <c r="AA540">
        <v>1</v>
      </c>
      <c r="AB540" t="s">
        <v>312</v>
      </c>
      <c r="AC540">
        <v>1.4</v>
      </c>
      <c r="AD540">
        <v>2.75</v>
      </c>
      <c r="AE540">
        <v>1.45</v>
      </c>
      <c r="AF540">
        <v>2.7</v>
      </c>
      <c r="AG540">
        <v>1.44</v>
      </c>
      <c r="AH540">
        <v>2.62</v>
      </c>
      <c r="AI540">
        <v>1.41</v>
      </c>
      <c r="AJ540">
        <v>3.13</v>
      </c>
      <c r="AK540">
        <v>1.44</v>
      </c>
      <c r="AL540">
        <v>2.75</v>
      </c>
      <c r="AM540">
        <v>1.5</v>
      </c>
      <c r="AN540">
        <v>3.13</v>
      </c>
      <c r="AO540">
        <v>1.43</v>
      </c>
      <c r="AP540">
        <v>2.74</v>
      </c>
      <c r="AQ540" t="str">
        <f t="shared" si="90"/>
        <v>Goffin</v>
      </c>
      <c r="AR540" t="str">
        <f t="shared" si="91"/>
        <v>Kubot</v>
      </c>
      <c r="AS540" t="str">
        <f t="shared" si="92"/>
        <v>AcapulcoGoffinKubot</v>
      </c>
      <c r="AT540" t="str">
        <f t="shared" si="93"/>
        <v>AcapulcoKubotGoffin</v>
      </c>
      <c r="AU540">
        <f t="shared" si="94"/>
        <v>1</v>
      </c>
      <c r="AV540">
        <f t="shared" si="95"/>
        <v>0</v>
      </c>
      <c r="AW540">
        <f t="shared" si="96"/>
        <v>28</v>
      </c>
      <c r="AX540" t="b">
        <f t="shared" si="97"/>
        <v>0</v>
      </c>
      <c r="AY540" t="str">
        <f t="shared" si="98"/>
        <v>Goffin</v>
      </c>
      <c r="AZ540" t="b">
        <f t="shared" si="99"/>
        <v>1</v>
      </c>
      <c r="BA540" t="str">
        <f t="shared" si="100"/>
        <v>Acapulco1st Round</v>
      </c>
    </row>
    <row r="541" spans="1:53" x14ac:dyDescent="0.25">
      <c r="A541">
        <v>16</v>
      </c>
      <c r="B541" t="s">
        <v>512</v>
      </c>
      <c r="C541" t="s">
        <v>513</v>
      </c>
      <c r="D541" s="1">
        <v>41696</v>
      </c>
      <c r="E541" s="1" t="s">
        <v>853</v>
      </c>
      <c r="F541" s="1" t="s">
        <v>307</v>
      </c>
      <c r="G541" s="1" t="s">
        <v>503</v>
      </c>
      <c r="H541" t="s">
        <v>309</v>
      </c>
      <c r="I541">
        <v>3</v>
      </c>
      <c r="J541" t="s">
        <v>765</v>
      </c>
      <c r="K541" t="s">
        <v>864</v>
      </c>
      <c r="L541">
        <v>149</v>
      </c>
      <c r="M541">
        <v>502</v>
      </c>
      <c r="N541">
        <v>365</v>
      </c>
      <c r="O541">
        <v>69</v>
      </c>
      <c r="P541">
        <v>6</v>
      </c>
      <c r="Q541">
        <v>2</v>
      </c>
      <c r="R541">
        <v>6</v>
      </c>
      <c r="S541">
        <v>4</v>
      </c>
      <c r="Z541">
        <v>2</v>
      </c>
      <c r="AA541">
        <v>0</v>
      </c>
      <c r="AB541" t="s">
        <v>312</v>
      </c>
      <c r="AC541">
        <v>1.08</v>
      </c>
      <c r="AD541">
        <v>8</v>
      </c>
      <c r="AE541">
        <v>1.1299999999999999</v>
      </c>
      <c r="AF541">
        <v>5.5</v>
      </c>
      <c r="AG541">
        <v>1.1100000000000001</v>
      </c>
      <c r="AH541">
        <v>6</v>
      </c>
      <c r="AI541">
        <v>1.1000000000000001</v>
      </c>
      <c r="AJ541">
        <v>8.1300000000000008</v>
      </c>
      <c r="AK541">
        <v>1.1000000000000001</v>
      </c>
      <c r="AL541">
        <v>7</v>
      </c>
      <c r="AM541">
        <v>1.1299999999999999</v>
      </c>
      <c r="AN541">
        <v>8.1300000000000008</v>
      </c>
      <c r="AO541">
        <v>1.1000000000000001</v>
      </c>
      <c r="AP541">
        <v>6.55</v>
      </c>
      <c r="AQ541" t="str">
        <f t="shared" si="90"/>
        <v>Baghdatis</v>
      </c>
      <c r="AR541" t="str">
        <f t="shared" si="91"/>
        <v>Reyes-Varela</v>
      </c>
      <c r="AS541" t="str">
        <f t="shared" si="92"/>
        <v>AcapulcoBaghdatisReyes-Varela</v>
      </c>
      <c r="AT541" t="str">
        <f t="shared" si="93"/>
        <v>AcapulcoReyes-VarelaBaghdatis</v>
      </c>
      <c r="AU541">
        <f t="shared" si="94"/>
        <v>2</v>
      </c>
      <c r="AV541">
        <f t="shared" si="95"/>
        <v>6</v>
      </c>
      <c r="AW541">
        <f t="shared" si="96"/>
        <v>18</v>
      </c>
      <c r="AX541" t="b">
        <f t="shared" si="97"/>
        <v>0</v>
      </c>
      <c r="AY541" t="str">
        <f t="shared" si="98"/>
        <v>Baghdatis</v>
      </c>
      <c r="AZ541" t="b">
        <f t="shared" si="99"/>
        <v>0</v>
      </c>
      <c r="BA541" t="str">
        <f t="shared" si="100"/>
        <v>Acapulco1st Round</v>
      </c>
    </row>
    <row r="542" spans="1:53" x14ac:dyDescent="0.25">
      <c r="A542">
        <v>16</v>
      </c>
      <c r="B542" t="s">
        <v>512</v>
      </c>
      <c r="C542" t="s">
        <v>513</v>
      </c>
      <c r="D542" s="1">
        <v>41696</v>
      </c>
      <c r="E542" s="1" t="s">
        <v>853</v>
      </c>
      <c r="F542" s="1" t="s">
        <v>307</v>
      </c>
      <c r="G542" s="1" t="s">
        <v>503</v>
      </c>
      <c r="H542" t="s">
        <v>309</v>
      </c>
      <c r="I542">
        <v>3</v>
      </c>
      <c r="J542" t="s">
        <v>740</v>
      </c>
      <c r="K542" t="s">
        <v>753</v>
      </c>
      <c r="L542">
        <v>7</v>
      </c>
      <c r="M542">
        <v>34</v>
      </c>
      <c r="N542">
        <v>4795</v>
      </c>
      <c r="O542">
        <v>1166</v>
      </c>
      <c r="P542">
        <v>3</v>
      </c>
      <c r="Q542">
        <v>6</v>
      </c>
      <c r="R542">
        <v>6</v>
      </c>
      <c r="S542">
        <v>1</v>
      </c>
      <c r="T542">
        <v>6</v>
      </c>
      <c r="U542">
        <v>2</v>
      </c>
      <c r="Z542">
        <v>2</v>
      </c>
      <c r="AA542">
        <v>1</v>
      </c>
      <c r="AB542" t="s">
        <v>312</v>
      </c>
      <c r="AC542">
        <v>1.08</v>
      </c>
      <c r="AD542">
        <v>8</v>
      </c>
      <c r="AE542">
        <v>1.0900000000000001</v>
      </c>
      <c r="AF542">
        <v>7</v>
      </c>
      <c r="AG542">
        <v>1.07</v>
      </c>
      <c r="AH542">
        <v>7.5</v>
      </c>
      <c r="AI542">
        <v>1.1000000000000001</v>
      </c>
      <c r="AJ542">
        <v>8.4</v>
      </c>
      <c r="AK542">
        <v>1.1299999999999999</v>
      </c>
      <c r="AL542">
        <v>6</v>
      </c>
      <c r="AM542">
        <v>1.1299999999999999</v>
      </c>
      <c r="AN542">
        <v>8.5</v>
      </c>
      <c r="AO542">
        <v>1.0900000000000001</v>
      </c>
      <c r="AP542">
        <v>7.31</v>
      </c>
      <c r="AQ542" t="str">
        <f t="shared" si="90"/>
        <v>Murray</v>
      </c>
      <c r="AR542" t="str">
        <f t="shared" si="91"/>
        <v>Andujar</v>
      </c>
      <c r="AS542" t="str">
        <f t="shared" si="92"/>
        <v>AcapulcoMurrayAndujar</v>
      </c>
      <c r="AT542" t="str">
        <f t="shared" si="93"/>
        <v>AcapulcoAndujarMurray</v>
      </c>
      <c r="AU542">
        <f t="shared" si="94"/>
        <v>1</v>
      </c>
      <c r="AV542">
        <f t="shared" si="95"/>
        <v>6</v>
      </c>
      <c r="AW542">
        <f t="shared" si="96"/>
        <v>24</v>
      </c>
      <c r="AX542" t="b">
        <f t="shared" si="97"/>
        <v>0</v>
      </c>
      <c r="AY542" t="str">
        <f t="shared" si="98"/>
        <v>Andujar</v>
      </c>
      <c r="AZ542" t="b">
        <f t="shared" si="99"/>
        <v>1</v>
      </c>
      <c r="BA542" t="str">
        <f t="shared" si="100"/>
        <v>Acapulco1st Round</v>
      </c>
    </row>
    <row r="543" spans="1:53" x14ac:dyDescent="0.25">
      <c r="A543">
        <v>16</v>
      </c>
      <c r="B543" t="s">
        <v>512</v>
      </c>
      <c r="C543" t="s">
        <v>513</v>
      </c>
      <c r="D543" s="1">
        <v>41696</v>
      </c>
      <c r="E543" s="1" t="s">
        <v>853</v>
      </c>
      <c r="F543" s="1" t="s">
        <v>307</v>
      </c>
      <c r="G543" s="1" t="s">
        <v>503</v>
      </c>
      <c r="H543" t="s">
        <v>344</v>
      </c>
      <c r="I543">
        <v>3</v>
      </c>
      <c r="J543" t="s">
        <v>745</v>
      </c>
      <c r="K543" t="s">
        <v>680</v>
      </c>
      <c r="L543">
        <v>38</v>
      </c>
      <c r="M543">
        <v>46</v>
      </c>
      <c r="N543">
        <v>1070</v>
      </c>
      <c r="O543">
        <v>940</v>
      </c>
      <c r="P543">
        <v>6</v>
      </c>
      <c r="Q543">
        <v>3</v>
      </c>
      <c r="R543">
        <v>6</v>
      </c>
      <c r="S543">
        <v>4</v>
      </c>
      <c r="Z543">
        <v>2</v>
      </c>
      <c r="AA543">
        <v>0</v>
      </c>
      <c r="AB543" t="s">
        <v>312</v>
      </c>
      <c r="AC543">
        <v>1.57</v>
      </c>
      <c r="AD543">
        <v>2.25</v>
      </c>
      <c r="AE543">
        <v>1.6</v>
      </c>
      <c r="AF543">
        <v>2.2999999999999998</v>
      </c>
      <c r="AG543">
        <v>1.67</v>
      </c>
      <c r="AH543">
        <v>2.1</v>
      </c>
      <c r="AI543">
        <v>1.6</v>
      </c>
      <c r="AJ543">
        <v>2.5099999999999998</v>
      </c>
      <c r="AK543">
        <v>1.67</v>
      </c>
      <c r="AL543">
        <v>2.2000000000000002</v>
      </c>
      <c r="AM543">
        <v>1.73</v>
      </c>
      <c r="AN543">
        <v>2.5099999999999998</v>
      </c>
      <c r="AO543">
        <v>1.62</v>
      </c>
      <c r="AP543">
        <v>2.25</v>
      </c>
      <c r="AQ543" t="str">
        <f t="shared" si="90"/>
        <v>Dolgopolov</v>
      </c>
      <c r="AR543" t="str">
        <f t="shared" si="91"/>
        <v>Chardy</v>
      </c>
      <c r="AS543" t="str">
        <f t="shared" si="92"/>
        <v>AcapulcoDolgopolovChardy</v>
      </c>
      <c r="AT543" t="str">
        <f t="shared" si="93"/>
        <v>AcapulcoChardyDolgopolov</v>
      </c>
      <c r="AU543">
        <f t="shared" si="94"/>
        <v>2</v>
      </c>
      <c r="AV543">
        <f t="shared" si="95"/>
        <v>5</v>
      </c>
      <c r="AW543">
        <f t="shared" si="96"/>
        <v>19</v>
      </c>
      <c r="AX543" t="b">
        <f t="shared" si="97"/>
        <v>0</v>
      </c>
      <c r="AY543" t="str">
        <f t="shared" si="98"/>
        <v>Dolgopolov</v>
      </c>
      <c r="AZ543" t="b">
        <f t="shared" si="99"/>
        <v>0</v>
      </c>
      <c r="BA543" t="str">
        <f t="shared" si="100"/>
        <v>Acapulco2nd Round</v>
      </c>
    </row>
    <row r="544" spans="1:53" x14ac:dyDescent="0.25">
      <c r="A544">
        <v>16</v>
      </c>
      <c r="B544" t="s">
        <v>512</v>
      </c>
      <c r="C544" t="s">
        <v>513</v>
      </c>
      <c r="D544" s="1">
        <v>41696</v>
      </c>
      <c r="E544" s="1" t="s">
        <v>853</v>
      </c>
      <c r="F544" s="1" t="s">
        <v>307</v>
      </c>
      <c r="G544" s="1" t="s">
        <v>503</v>
      </c>
      <c r="H544" t="s">
        <v>344</v>
      </c>
      <c r="I544">
        <v>3</v>
      </c>
      <c r="J544" t="s">
        <v>768</v>
      </c>
      <c r="K544" t="s">
        <v>670</v>
      </c>
      <c r="L544">
        <v>21</v>
      </c>
      <c r="M544">
        <v>56</v>
      </c>
      <c r="N544">
        <v>1685</v>
      </c>
      <c r="O544">
        <v>800</v>
      </c>
      <c r="P544">
        <v>7</v>
      </c>
      <c r="Q544">
        <v>6</v>
      </c>
      <c r="R544">
        <v>6</v>
      </c>
      <c r="S544">
        <v>4</v>
      </c>
      <c r="Z544">
        <v>2</v>
      </c>
      <c r="AA544">
        <v>0</v>
      </c>
      <c r="AB544" t="s">
        <v>312</v>
      </c>
      <c r="AC544">
        <v>1.5</v>
      </c>
      <c r="AD544">
        <v>2.5</v>
      </c>
      <c r="AE544">
        <v>1.5</v>
      </c>
      <c r="AF544">
        <v>2.5</v>
      </c>
      <c r="AG544">
        <v>1.5</v>
      </c>
      <c r="AH544">
        <v>2.5</v>
      </c>
      <c r="AI544">
        <v>1.52</v>
      </c>
      <c r="AJ544">
        <v>2.73</v>
      </c>
      <c r="AK544">
        <v>1.53</v>
      </c>
      <c r="AL544">
        <v>2.5</v>
      </c>
      <c r="AM544">
        <v>1.56</v>
      </c>
      <c r="AN544">
        <v>2.75</v>
      </c>
      <c r="AO544">
        <v>1.5</v>
      </c>
      <c r="AP544">
        <v>2.5299999999999998</v>
      </c>
      <c r="AQ544" t="str">
        <f t="shared" si="90"/>
        <v>Anderson</v>
      </c>
      <c r="AR544" t="str">
        <f t="shared" si="91"/>
        <v>Querrey</v>
      </c>
      <c r="AS544" t="str">
        <f t="shared" si="92"/>
        <v>AcapulcoAndersonQuerrey</v>
      </c>
      <c r="AT544" t="str">
        <f t="shared" si="93"/>
        <v>AcapulcoQuerreyAnderson</v>
      </c>
      <c r="AU544">
        <f t="shared" si="94"/>
        <v>2</v>
      </c>
      <c r="AV544">
        <f t="shared" si="95"/>
        <v>3</v>
      </c>
      <c r="AW544">
        <f t="shared" si="96"/>
        <v>23</v>
      </c>
      <c r="AX544" t="b">
        <f t="shared" si="97"/>
        <v>1</v>
      </c>
      <c r="AY544" t="str">
        <f t="shared" si="98"/>
        <v>Anderson</v>
      </c>
      <c r="AZ544" t="b">
        <f t="shared" si="99"/>
        <v>0</v>
      </c>
      <c r="BA544" t="str">
        <f t="shared" si="100"/>
        <v>Acapulco2nd Round</v>
      </c>
    </row>
    <row r="545" spans="1:53" x14ac:dyDescent="0.25">
      <c r="A545">
        <v>16</v>
      </c>
      <c r="B545" t="s">
        <v>512</v>
      </c>
      <c r="C545" t="s">
        <v>513</v>
      </c>
      <c r="D545" s="1">
        <v>41696</v>
      </c>
      <c r="E545" s="1" t="s">
        <v>853</v>
      </c>
      <c r="F545" s="1" t="s">
        <v>307</v>
      </c>
      <c r="G545" s="1" t="s">
        <v>503</v>
      </c>
      <c r="H545" t="s">
        <v>344</v>
      </c>
      <c r="I545">
        <v>3</v>
      </c>
      <c r="J545" t="s">
        <v>690</v>
      </c>
      <c r="K545" t="s">
        <v>760</v>
      </c>
      <c r="L545">
        <v>23</v>
      </c>
      <c r="M545">
        <v>91</v>
      </c>
      <c r="N545">
        <v>1485</v>
      </c>
      <c r="O545">
        <v>602</v>
      </c>
      <c r="P545">
        <v>6</v>
      </c>
      <c r="Q545">
        <v>4</v>
      </c>
      <c r="R545">
        <v>6</v>
      </c>
      <c r="S545">
        <v>3</v>
      </c>
      <c r="Z545">
        <v>2</v>
      </c>
      <c r="AA545">
        <v>0</v>
      </c>
      <c r="AB545" t="s">
        <v>312</v>
      </c>
      <c r="AC545">
        <v>1.25</v>
      </c>
      <c r="AD545">
        <v>3.75</v>
      </c>
      <c r="AE545">
        <v>1.28</v>
      </c>
      <c r="AF545">
        <v>3.5</v>
      </c>
      <c r="AG545">
        <v>1.29</v>
      </c>
      <c r="AH545">
        <v>3.5</v>
      </c>
      <c r="AI545">
        <v>1.35</v>
      </c>
      <c r="AJ545">
        <v>3.52</v>
      </c>
      <c r="AK545">
        <v>1.29</v>
      </c>
      <c r="AL545">
        <v>3.5</v>
      </c>
      <c r="AM545">
        <v>1.35</v>
      </c>
      <c r="AN545">
        <v>3.85</v>
      </c>
      <c r="AO545">
        <v>1.28</v>
      </c>
      <c r="AP545">
        <v>3.55</v>
      </c>
      <c r="AQ545" t="str">
        <f t="shared" si="90"/>
        <v>Simon</v>
      </c>
      <c r="AR545" t="str">
        <f t="shared" si="91"/>
        <v>Young</v>
      </c>
      <c r="AS545" t="str">
        <f t="shared" si="92"/>
        <v>AcapulcoSimonYoung</v>
      </c>
      <c r="AT545" t="str">
        <f t="shared" si="93"/>
        <v>AcapulcoYoungSimon</v>
      </c>
      <c r="AU545">
        <f t="shared" si="94"/>
        <v>2</v>
      </c>
      <c r="AV545">
        <f t="shared" si="95"/>
        <v>5</v>
      </c>
      <c r="AW545">
        <f t="shared" si="96"/>
        <v>19</v>
      </c>
      <c r="AX545" t="b">
        <f t="shared" si="97"/>
        <v>0</v>
      </c>
      <c r="AY545" t="str">
        <f t="shared" si="98"/>
        <v>Simon</v>
      </c>
      <c r="AZ545" t="b">
        <f t="shared" si="99"/>
        <v>0</v>
      </c>
      <c r="BA545" t="str">
        <f t="shared" si="100"/>
        <v>Acapulco2nd Round</v>
      </c>
    </row>
    <row r="546" spans="1:53" x14ac:dyDescent="0.25">
      <c r="A546">
        <v>16</v>
      </c>
      <c r="B546" t="s">
        <v>512</v>
      </c>
      <c r="C546" t="s">
        <v>513</v>
      </c>
      <c r="D546" s="1">
        <v>41696</v>
      </c>
      <c r="E546" s="1" t="s">
        <v>853</v>
      </c>
      <c r="F546" s="1" t="s">
        <v>307</v>
      </c>
      <c r="G546" s="1" t="s">
        <v>503</v>
      </c>
      <c r="H546" t="s">
        <v>344</v>
      </c>
      <c r="I546">
        <v>3</v>
      </c>
      <c r="J546" t="s">
        <v>728</v>
      </c>
      <c r="K546" t="s">
        <v>698</v>
      </c>
      <c r="L546">
        <v>55</v>
      </c>
      <c r="M546">
        <v>73</v>
      </c>
      <c r="N546">
        <v>827</v>
      </c>
      <c r="O546">
        <v>703</v>
      </c>
      <c r="P546">
        <v>7</v>
      </c>
      <c r="Q546">
        <v>6</v>
      </c>
      <c r="R546">
        <v>6</v>
      </c>
      <c r="S546">
        <v>2</v>
      </c>
      <c r="Z546">
        <v>2</v>
      </c>
      <c r="AA546">
        <v>0</v>
      </c>
      <c r="AB546" t="s">
        <v>312</v>
      </c>
      <c r="AC546">
        <v>1.44</v>
      </c>
      <c r="AD546">
        <v>2.62</v>
      </c>
      <c r="AE546">
        <v>1.48</v>
      </c>
      <c r="AF546">
        <v>2.6</v>
      </c>
      <c r="AG546">
        <v>1.5</v>
      </c>
      <c r="AH546">
        <v>2.5</v>
      </c>
      <c r="AI546">
        <v>1.51</v>
      </c>
      <c r="AJ546">
        <v>2.77</v>
      </c>
      <c r="AK546">
        <v>1.5</v>
      </c>
      <c r="AL546">
        <v>2.63</v>
      </c>
      <c r="AM546">
        <v>1.57</v>
      </c>
      <c r="AN546">
        <v>2.77</v>
      </c>
      <c r="AO546">
        <v>1.48</v>
      </c>
      <c r="AP546">
        <v>2.59</v>
      </c>
      <c r="AQ546" t="str">
        <f t="shared" si="90"/>
        <v>Karlovic</v>
      </c>
      <c r="AR546" t="str">
        <f t="shared" si="91"/>
        <v>Sela</v>
      </c>
      <c r="AS546" t="str">
        <f t="shared" si="92"/>
        <v>AcapulcoKarlovicSela</v>
      </c>
      <c r="AT546" t="str">
        <f t="shared" si="93"/>
        <v>AcapulcoSelaKarlovic</v>
      </c>
      <c r="AU546">
        <f t="shared" si="94"/>
        <v>2</v>
      </c>
      <c r="AV546">
        <f t="shared" si="95"/>
        <v>5</v>
      </c>
      <c r="AW546">
        <f t="shared" si="96"/>
        <v>21</v>
      </c>
      <c r="AX546" t="b">
        <f t="shared" si="97"/>
        <v>1</v>
      </c>
      <c r="AY546" t="str">
        <f t="shared" si="98"/>
        <v>Karlovic</v>
      </c>
      <c r="AZ546" t="b">
        <f t="shared" si="99"/>
        <v>0</v>
      </c>
      <c r="BA546" t="str">
        <f t="shared" si="100"/>
        <v>Acapulco2nd Round</v>
      </c>
    </row>
    <row r="547" spans="1:53" x14ac:dyDescent="0.25">
      <c r="A547">
        <v>16</v>
      </c>
      <c r="B547" t="s">
        <v>512</v>
      </c>
      <c r="C547" t="s">
        <v>513</v>
      </c>
      <c r="D547" s="1">
        <v>41697</v>
      </c>
      <c r="E547" s="1" t="s">
        <v>853</v>
      </c>
      <c r="F547" s="1" t="s">
        <v>307</v>
      </c>
      <c r="G547" s="1" t="s">
        <v>503</v>
      </c>
      <c r="H547" t="s">
        <v>344</v>
      </c>
      <c r="I547">
        <v>3</v>
      </c>
      <c r="J547" t="s">
        <v>744</v>
      </c>
      <c r="K547" t="s">
        <v>678</v>
      </c>
      <c r="L547">
        <v>4</v>
      </c>
      <c r="M547">
        <v>37</v>
      </c>
      <c r="N547">
        <v>5370</v>
      </c>
      <c r="O547">
        <v>1100</v>
      </c>
      <c r="P547">
        <v>7</v>
      </c>
      <c r="Q547">
        <v>6</v>
      </c>
      <c r="R547">
        <v>6</v>
      </c>
      <c r="S547">
        <v>2</v>
      </c>
      <c r="Z547">
        <v>2</v>
      </c>
      <c r="AA547">
        <v>0</v>
      </c>
      <c r="AB547" t="s">
        <v>312</v>
      </c>
      <c r="AC547">
        <v>1.28</v>
      </c>
      <c r="AD547">
        <v>3.5</v>
      </c>
      <c r="AE547">
        <v>1.28</v>
      </c>
      <c r="AF547">
        <v>3.5</v>
      </c>
      <c r="AG547">
        <v>1.29</v>
      </c>
      <c r="AH547">
        <v>3.5</v>
      </c>
      <c r="AI547">
        <v>1.31</v>
      </c>
      <c r="AJ547">
        <v>3.85</v>
      </c>
      <c r="AK547">
        <v>1.25</v>
      </c>
      <c r="AL547">
        <v>3.75</v>
      </c>
      <c r="AM547">
        <v>1.31</v>
      </c>
      <c r="AN547">
        <v>4.0999999999999996</v>
      </c>
      <c r="AO547">
        <v>1.28</v>
      </c>
      <c r="AP547">
        <v>3.58</v>
      </c>
      <c r="AQ547" t="str">
        <f t="shared" si="90"/>
        <v>Ferrer</v>
      </c>
      <c r="AR547" t="str">
        <f t="shared" si="91"/>
        <v>Lopez</v>
      </c>
      <c r="AS547" t="str">
        <f t="shared" si="92"/>
        <v>AcapulcoFerrerLopez</v>
      </c>
      <c r="AT547" t="str">
        <f t="shared" si="93"/>
        <v>AcapulcoLopezFerrer</v>
      </c>
      <c r="AU547">
        <f t="shared" si="94"/>
        <v>2</v>
      </c>
      <c r="AV547">
        <f t="shared" si="95"/>
        <v>5</v>
      </c>
      <c r="AW547">
        <f t="shared" si="96"/>
        <v>21</v>
      </c>
      <c r="AX547" t="b">
        <f t="shared" si="97"/>
        <v>1</v>
      </c>
      <c r="AY547" t="str">
        <f t="shared" si="98"/>
        <v>Ferrer</v>
      </c>
      <c r="AZ547" t="b">
        <f t="shared" si="99"/>
        <v>0</v>
      </c>
      <c r="BA547" t="str">
        <f t="shared" si="100"/>
        <v>Acapulco2nd Round</v>
      </c>
    </row>
    <row r="548" spans="1:53" x14ac:dyDescent="0.25">
      <c r="A548">
        <v>16</v>
      </c>
      <c r="B548" t="s">
        <v>512</v>
      </c>
      <c r="C548" t="s">
        <v>513</v>
      </c>
      <c r="D548" s="1">
        <v>41697</v>
      </c>
      <c r="E548" s="1" t="s">
        <v>853</v>
      </c>
      <c r="F548" s="1" t="s">
        <v>307</v>
      </c>
      <c r="G548" s="1" t="s">
        <v>503</v>
      </c>
      <c r="H548" t="s">
        <v>344</v>
      </c>
      <c r="I548">
        <v>3</v>
      </c>
      <c r="J548" t="s">
        <v>748</v>
      </c>
      <c r="K548" t="s">
        <v>850</v>
      </c>
      <c r="L548">
        <v>18</v>
      </c>
      <c r="M548">
        <v>107</v>
      </c>
      <c r="N548">
        <v>1788</v>
      </c>
      <c r="O548">
        <v>532</v>
      </c>
      <c r="P548">
        <v>6</v>
      </c>
      <c r="Q548">
        <v>1</v>
      </c>
      <c r="R548">
        <v>3</v>
      </c>
      <c r="S548">
        <v>6</v>
      </c>
      <c r="T548">
        <v>7</v>
      </c>
      <c r="U548">
        <v>6</v>
      </c>
      <c r="Z548">
        <v>2</v>
      </c>
      <c r="AA548">
        <v>1</v>
      </c>
      <c r="AB548" t="s">
        <v>312</v>
      </c>
      <c r="AC548">
        <v>1.1399999999999999</v>
      </c>
      <c r="AD548">
        <v>5.5</v>
      </c>
      <c r="AE548">
        <v>1.17</v>
      </c>
      <c r="AF548">
        <v>4.75</v>
      </c>
      <c r="AG548">
        <v>1.2</v>
      </c>
      <c r="AH548">
        <v>4.33</v>
      </c>
      <c r="AI548">
        <v>1.22</v>
      </c>
      <c r="AJ548">
        <v>4.97</v>
      </c>
      <c r="AK548">
        <v>1.22</v>
      </c>
      <c r="AL548">
        <v>4</v>
      </c>
      <c r="AM548">
        <v>1.22</v>
      </c>
      <c r="AN548">
        <v>5.8</v>
      </c>
      <c r="AO548">
        <v>1.19</v>
      </c>
      <c r="AP548">
        <v>4.58</v>
      </c>
      <c r="AQ548" t="str">
        <f t="shared" si="90"/>
        <v>Gulbis</v>
      </c>
      <c r="AR548" t="str">
        <f t="shared" si="91"/>
        <v>Goffin</v>
      </c>
      <c r="AS548" t="str">
        <f t="shared" si="92"/>
        <v>AcapulcoGulbisGoffin</v>
      </c>
      <c r="AT548" t="str">
        <f t="shared" si="93"/>
        <v>AcapulcoGoffinGulbis</v>
      </c>
      <c r="AU548">
        <f t="shared" si="94"/>
        <v>1</v>
      </c>
      <c r="AV548">
        <f t="shared" si="95"/>
        <v>3</v>
      </c>
      <c r="AW548">
        <f t="shared" si="96"/>
        <v>29</v>
      </c>
      <c r="AX548" t="b">
        <f t="shared" si="97"/>
        <v>1</v>
      </c>
      <c r="AY548" t="str">
        <f t="shared" si="98"/>
        <v>Gulbis</v>
      </c>
      <c r="AZ548" t="b">
        <f t="shared" si="99"/>
        <v>1</v>
      </c>
      <c r="BA548" t="str">
        <f t="shared" si="100"/>
        <v>Acapulco2nd Round</v>
      </c>
    </row>
    <row r="549" spans="1:53" x14ac:dyDescent="0.25">
      <c r="A549">
        <v>16</v>
      </c>
      <c r="B549" t="s">
        <v>512</v>
      </c>
      <c r="C549" t="s">
        <v>513</v>
      </c>
      <c r="D549" s="1">
        <v>41697</v>
      </c>
      <c r="E549" s="1" t="s">
        <v>853</v>
      </c>
      <c r="F549" s="1" t="s">
        <v>307</v>
      </c>
      <c r="G549" s="1" t="s">
        <v>503</v>
      </c>
      <c r="H549" t="s">
        <v>344</v>
      </c>
      <c r="I549">
        <v>3</v>
      </c>
      <c r="J549" t="s">
        <v>672</v>
      </c>
      <c r="K549" t="s">
        <v>765</v>
      </c>
      <c r="L549">
        <v>22</v>
      </c>
      <c r="M549">
        <v>149</v>
      </c>
      <c r="N549">
        <v>1675</v>
      </c>
      <c r="O549">
        <v>365</v>
      </c>
      <c r="P549">
        <v>6</v>
      </c>
      <c r="Q549">
        <v>1</v>
      </c>
      <c r="R549">
        <v>6</v>
      </c>
      <c r="S549">
        <v>4</v>
      </c>
      <c r="Z549">
        <v>2</v>
      </c>
      <c r="AA549">
        <v>0</v>
      </c>
      <c r="AB549" t="s">
        <v>312</v>
      </c>
      <c r="AC549">
        <v>1.18</v>
      </c>
      <c r="AD549">
        <v>4.5</v>
      </c>
      <c r="AE549">
        <v>1.22</v>
      </c>
      <c r="AF549">
        <v>4</v>
      </c>
      <c r="AG549">
        <v>1.22</v>
      </c>
      <c r="AH549">
        <v>4</v>
      </c>
      <c r="AI549">
        <v>1.24</v>
      </c>
      <c r="AJ549">
        <v>4.6100000000000003</v>
      </c>
      <c r="AK549">
        <v>1.22</v>
      </c>
      <c r="AL549">
        <v>4</v>
      </c>
      <c r="AM549">
        <v>1.25</v>
      </c>
      <c r="AN549">
        <v>5.2</v>
      </c>
      <c r="AO549">
        <v>1.22</v>
      </c>
      <c r="AP549">
        <v>4.1399999999999997</v>
      </c>
      <c r="AQ549" t="str">
        <f t="shared" si="90"/>
        <v>Dimitrov</v>
      </c>
      <c r="AR549" t="str">
        <f t="shared" si="91"/>
        <v>Baghdatis</v>
      </c>
      <c r="AS549" t="str">
        <f t="shared" si="92"/>
        <v>AcapulcoDimitrovBaghdatis</v>
      </c>
      <c r="AT549" t="str">
        <f t="shared" si="93"/>
        <v>AcapulcoBaghdatisDimitrov</v>
      </c>
      <c r="AU549">
        <f t="shared" si="94"/>
        <v>2</v>
      </c>
      <c r="AV549">
        <f t="shared" si="95"/>
        <v>7</v>
      </c>
      <c r="AW549">
        <f t="shared" si="96"/>
        <v>17</v>
      </c>
      <c r="AX549" t="b">
        <f t="shared" si="97"/>
        <v>0</v>
      </c>
      <c r="AY549" t="str">
        <f t="shared" si="98"/>
        <v>Dimitrov</v>
      </c>
      <c r="AZ549" t="b">
        <f t="shared" si="99"/>
        <v>0</v>
      </c>
      <c r="BA549" t="str">
        <f t="shared" si="100"/>
        <v>Acapulco2nd Round</v>
      </c>
    </row>
    <row r="550" spans="1:53" x14ac:dyDescent="0.25">
      <c r="A550">
        <v>16</v>
      </c>
      <c r="B550" t="s">
        <v>512</v>
      </c>
      <c r="C550" t="s">
        <v>513</v>
      </c>
      <c r="D550" s="1">
        <v>41697</v>
      </c>
      <c r="E550" s="1" t="s">
        <v>853</v>
      </c>
      <c r="F550" s="1" t="s">
        <v>307</v>
      </c>
      <c r="G550" s="1" t="s">
        <v>503</v>
      </c>
      <c r="H550" t="s">
        <v>344</v>
      </c>
      <c r="I550">
        <v>3</v>
      </c>
      <c r="J550" t="s">
        <v>740</v>
      </c>
      <c r="K550" t="s">
        <v>733</v>
      </c>
      <c r="L550">
        <v>7</v>
      </c>
      <c r="M550">
        <v>44</v>
      </c>
      <c r="N550">
        <v>4795</v>
      </c>
      <c r="O550">
        <v>991</v>
      </c>
      <c r="P550">
        <v>6</v>
      </c>
      <c r="Q550">
        <v>3</v>
      </c>
      <c r="R550">
        <v>6</v>
      </c>
      <c r="S550">
        <v>4</v>
      </c>
      <c r="Z550">
        <v>2</v>
      </c>
      <c r="AA550">
        <v>0</v>
      </c>
      <c r="AB550" t="s">
        <v>312</v>
      </c>
      <c r="AC550">
        <v>1.05</v>
      </c>
      <c r="AD550">
        <v>11</v>
      </c>
      <c r="AE550">
        <v>1.05</v>
      </c>
      <c r="AF550">
        <v>9</v>
      </c>
      <c r="AG550">
        <v>1.05</v>
      </c>
      <c r="AH550">
        <v>8.5</v>
      </c>
      <c r="AI550">
        <v>1.06</v>
      </c>
      <c r="AJ550">
        <v>11.75</v>
      </c>
      <c r="AK550">
        <v>1.06</v>
      </c>
      <c r="AL550">
        <v>8.5</v>
      </c>
      <c r="AM550">
        <v>1.07</v>
      </c>
      <c r="AN550">
        <v>12.5</v>
      </c>
      <c r="AO550">
        <v>1.06</v>
      </c>
      <c r="AP550">
        <v>9.43</v>
      </c>
      <c r="AQ550" t="str">
        <f t="shared" si="90"/>
        <v>Murray</v>
      </c>
      <c r="AR550" t="str">
        <f t="shared" si="91"/>
        <v>Sousa</v>
      </c>
      <c r="AS550" t="str">
        <f t="shared" si="92"/>
        <v>AcapulcoMurraySousa</v>
      </c>
      <c r="AT550" t="str">
        <f t="shared" si="93"/>
        <v>AcapulcoSousaMurray</v>
      </c>
      <c r="AU550">
        <f t="shared" si="94"/>
        <v>2</v>
      </c>
      <c r="AV550">
        <f t="shared" si="95"/>
        <v>5</v>
      </c>
      <c r="AW550">
        <f t="shared" si="96"/>
        <v>19</v>
      </c>
      <c r="AX550" t="b">
        <f t="shared" si="97"/>
        <v>0</v>
      </c>
      <c r="AY550" t="str">
        <f t="shared" si="98"/>
        <v>Murray</v>
      </c>
      <c r="AZ550" t="b">
        <f t="shared" si="99"/>
        <v>0</v>
      </c>
      <c r="BA550" t="str">
        <f t="shared" si="100"/>
        <v>Acapulco2nd Round</v>
      </c>
    </row>
    <row r="551" spans="1:53" x14ac:dyDescent="0.25">
      <c r="A551">
        <v>16</v>
      </c>
      <c r="B551" t="s">
        <v>512</v>
      </c>
      <c r="C551" t="s">
        <v>513</v>
      </c>
      <c r="D551" s="1">
        <v>41697</v>
      </c>
      <c r="E551" s="1" t="s">
        <v>853</v>
      </c>
      <c r="F551" s="1" t="s">
        <v>307</v>
      </c>
      <c r="G551" s="1" t="s">
        <v>503</v>
      </c>
      <c r="H551" t="s">
        <v>345</v>
      </c>
      <c r="I551">
        <v>3</v>
      </c>
      <c r="J551" t="s">
        <v>745</v>
      </c>
      <c r="K551" t="s">
        <v>728</v>
      </c>
      <c r="L551">
        <v>38</v>
      </c>
      <c r="M551">
        <v>55</v>
      </c>
      <c r="N551">
        <v>1070</v>
      </c>
      <c r="O551">
        <v>827</v>
      </c>
      <c r="P551">
        <v>6</v>
      </c>
      <c r="Q551">
        <v>4</v>
      </c>
      <c r="R551">
        <v>7</v>
      </c>
      <c r="S551">
        <v>6</v>
      </c>
      <c r="Z551">
        <v>2</v>
      </c>
      <c r="AA551">
        <v>0</v>
      </c>
      <c r="AB551" t="s">
        <v>312</v>
      </c>
      <c r="AC551">
        <v>1.44</v>
      </c>
      <c r="AD551">
        <v>2.62</v>
      </c>
      <c r="AE551">
        <v>1.48</v>
      </c>
      <c r="AF551">
        <v>2.6</v>
      </c>
      <c r="AG551">
        <v>1.53</v>
      </c>
      <c r="AH551">
        <v>2.38</v>
      </c>
      <c r="AI551">
        <v>1.53</v>
      </c>
      <c r="AJ551">
        <v>2.74</v>
      </c>
      <c r="AK551">
        <v>1.57</v>
      </c>
      <c r="AL551">
        <v>2.38</v>
      </c>
      <c r="AM551">
        <v>1.59</v>
      </c>
      <c r="AN551">
        <v>2.8</v>
      </c>
      <c r="AO551">
        <v>1.51</v>
      </c>
      <c r="AP551">
        <v>2.54</v>
      </c>
      <c r="AQ551" t="str">
        <f t="shared" si="90"/>
        <v>Dolgopolov</v>
      </c>
      <c r="AR551" t="str">
        <f t="shared" si="91"/>
        <v>Karlovic</v>
      </c>
      <c r="AS551" t="str">
        <f t="shared" si="92"/>
        <v>AcapulcoDolgopolovKarlovic</v>
      </c>
      <c r="AT551" t="str">
        <f t="shared" si="93"/>
        <v>AcapulcoKarlovicDolgopolov</v>
      </c>
      <c r="AU551">
        <f t="shared" si="94"/>
        <v>2</v>
      </c>
      <c r="AV551">
        <f t="shared" si="95"/>
        <v>3</v>
      </c>
      <c r="AW551">
        <f t="shared" si="96"/>
        <v>23</v>
      </c>
      <c r="AX551" t="b">
        <f t="shared" si="97"/>
        <v>1</v>
      </c>
      <c r="AY551" t="str">
        <f t="shared" si="98"/>
        <v>Dolgopolov</v>
      </c>
      <c r="AZ551" t="b">
        <f t="shared" si="99"/>
        <v>0</v>
      </c>
      <c r="BA551" t="str">
        <f t="shared" si="100"/>
        <v>AcapulcoQuarterfinals</v>
      </c>
    </row>
    <row r="552" spans="1:53" x14ac:dyDescent="0.25">
      <c r="A552">
        <v>16</v>
      </c>
      <c r="B552" t="s">
        <v>512</v>
      </c>
      <c r="C552" t="s">
        <v>513</v>
      </c>
      <c r="D552" s="1">
        <v>41698</v>
      </c>
      <c r="E552" s="1" t="s">
        <v>853</v>
      </c>
      <c r="F552" s="1" t="s">
        <v>307</v>
      </c>
      <c r="G552" s="1" t="s">
        <v>503</v>
      </c>
      <c r="H552" t="s">
        <v>345</v>
      </c>
      <c r="I552">
        <v>3</v>
      </c>
      <c r="J552" t="s">
        <v>768</v>
      </c>
      <c r="K552" t="s">
        <v>744</v>
      </c>
      <c r="L552">
        <v>21</v>
      </c>
      <c r="M552">
        <v>4</v>
      </c>
      <c r="N552">
        <v>1685</v>
      </c>
      <c r="O552">
        <v>5370</v>
      </c>
      <c r="P552">
        <v>2</v>
      </c>
      <c r="Q552">
        <v>6</v>
      </c>
      <c r="R552">
        <v>4</v>
      </c>
      <c r="S552">
        <v>2</v>
      </c>
      <c r="Z552">
        <v>0</v>
      </c>
      <c r="AA552">
        <v>1</v>
      </c>
      <c r="AB552" t="s">
        <v>323</v>
      </c>
      <c r="AC552">
        <v>3.4</v>
      </c>
      <c r="AD552">
        <v>1.3</v>
      </c>
      <c r="AE552">
        <v>3.2</v>
      </c>
      <c r="AF552">
        <v>1.33</v>
      </c>
      <c r="AG552">
        <v>3.25</v>
      </c>
      <c r="AH552">
        <v>1.36</v>
      </c>
      <c r="AI552">
        <v>3.55</v>
      </c>
      <c r="AJ552">
        <v>1.36</v>
      </c>
      <c r="AK552">
        <v>3</v>
      </c>
      <c r="AL552">
        <v>1.36</v>
      </c>
      <c r="AM552">
        <v>3.58</v>
      </c>
      <c r="AN552">
        <v>1.37</v>
      </c>
      <c r="AO552">
        <v>3.27</v>
      </c>
      <c r="AP552">
        <v>1.33</v>
      </c>
      <c r="AQ552" t="str">
        <f t="shared" si="90"/>
        <v>Anderson</v>
      </c>
      <c r="AR552" t="str">
        <f t="shared" si="91"/>
        <v>Ferrer</v>
      </c>
      <c r="AS552" t="str">
        <f t="shared" si="92"/>
        <v>AcapulcoAndersonFerrer</v>
      </c>
      <c r="AT552" t="str">
        <f t="shared" si="93"/>
        <v>AcapulcoFerrerAnderson</v>
      </c>
      <c r="AU552">
        <f t="shared" si="94"/>
        <v>-1</v>
      </c>
      <c r="AV552">
        <f t="shared" si="95"/>
        <v>-2</v>
      </c>
      <c r="AW552">
        <f t="shared" si="96"/>
        <v>14</v>
      </c>
      <c r="AX552" t="b">
        <f t="shared" si="97"/>
        <v>0</v>
      </c>
      <c r="AY552" t="str">
        <f t="shared" si="98"/>
        <v>Ferrer</v>
      </c>
      <c r="AZ552" t="b">
        <f t="shared" si="99"/>
        <v>1</v>
      </c>
      <c r="BA552" t="str">
        <f t="shared" si="100"/>
        <v>AcapulcoQuarterfinals</v>
      </c>
    </row>
    <row r="553" spans="1:53" x14ac:dyDescent="0.25">
      <c r="A553">
        <v>16</v>
      </c>
      <c r="B553" t="s">
        <v>512</v>
      </c>
      <c r="C553" t="s">
        <v>513</v>
      </c>
      <c r="D553" s="1">
        <v>41698</v>
      </c>
      <c r="E553" s="1" t="s">
        <v>853</v>
      </c>
      <c r="F553" s="1" t="s">
        <v>307</v>
      </c>
      <c r="G553" s="1" t="s">
        <v>503</v>
      </c>
      <c r="H553" t="s">
        <v>345</v>
      </c>
      <c r="I553">
        <v>3</v>
      </c>
      <c r="J553" t="s">
        <v>740</v>
      </c>
      <c r="K553" t="s">
        <v>690</v>
      </c>
      <c r="L553">
        <v>7</v>
      </c>
      <c r="M553">
        <v>23</v>
      </c>
      <c r="N553">
        <v>4795</v>
      </c>
      <c r="O553">
        <v>1485</v>
      </c>
      <c r="P553">
        <v>1</v>
      </c>
      <c r="Q553">
        <v>6</v>
      </c>
      <c r="R553">
        <v>7</v>
      </c>
      <c r="S553">
        <v>6</v>
      </c>
      <c r="T553">
        <v>6</v>
      </c>
      <c r="U553">
        <v>2</v>
      </c>
      <c r="Z553">
        <v>2</v>
      </c>
      <c r="AA553">
        <v>1</v>
      </c>
      <c r="AB553" t="s">
        <v>312</v>
      </c>
      <c r="AC553">
        <v>1.1399999999999999</v>
      </c>
      <c r="AD553">
        <v>5.5</v>
      </c>
      <c r="AE553">
        <v>1.1599999999999999</v>
      </c>
      <c r="AF553">
        <v>5</v>
      </c>
      <c r="AG553">
        <v>1.17</v>
      </c>
      <c r="AH553">
        <v>5</v>
      </c>
      <c r="AI553">
        <v>1.1499999999999999</v>
      </c>
      <c r="AJ553">
        <v>6.61</v>
      </c>
      <c r="AK553">
        <v>1.18</v>
      </c>
      <c r="AL553">
        <v>4.5</v>
      </c>
      <c r="AM553">
        <v>1.18</v>
      </c>
      <c r="AN553">
        <v>6.61</v>
      </c>
      <c r="AO553">
        <v>1.1499999999999999</v>
      </c>
      <c r="AP553">
        <v>5.45</v>
      </c>
      <c r="AQ553" t="str">
        <f t="shared" si="90"/>
        <v>Murray</v>
      </c>
      <c r="AR553" t="str">
        <f t="shared" si="91"/>
        <v>Simon</v>
      </c>
      <c r="AS553" t="str">
        <f t="shared" si="92"/>
        <v>AcapulcoMurraySimon</v>
      </c>
      <c r="AT553" t="str">
        <f t="shared" si="93"/>
        <v>AcapulcoSimonMurray</v>
      </c>
      <c r="AU553">
        <f t="shared" si="94"/>
        <v>1</v>
      </c>
      <c r="AV553">
        <f t="shared" si="95"/>
        <v>0</v>
      </c>
      <c r="AW553">
        <f t="shared" si="96"/>
        <v>28</v>
      </c>
      <c r="AX553" t="b">
        <f t="shared" si="97"/>
        <v>1</v>
      </c>
      <c r="AY553" t="str">
        <f t="shared" si="98"/>
        <v>Simon</v>
      </c>
      <c r="AZ553" t="b">
        <f t="shared" si="99"/>
        <v>1</v>
      </c>
      <c r="BA553" t="str">
        <f t="shared" si="100"/>
        <v>AcapulcoQuarterfinals</v>
      </c>
    </row>
    <row r="554" spans="1:53" x14ac:dyDescent="0.25">
      <c r="A554">
        <v>16</v>
      </c>
      <c r="B554" t="s">
        <v>512</v>
      </c>
      <c r="C554" t="s">
        <v>513</v>
      </c>
      <c r="D554" s="1">
        <v>41698</v>
      </c>
      <c r="E554" s="1" t="s">
        <v>853</v>
      </c>
      <c r="F554" s="1" t="s">
        <v>307</v>
      </c>
      <c r="G554" s="1" t="s">
        <v>503</v>
      </c>
      <c r="H554" t="s">
        <v>345</v>
      </c>
      <c r="I554">
        <v>3</v>
      </c>
      <c r="J554" t="s">
        <v>672</v>
      </c>
      <c r="K554" t="s">
        <v>748</v>
      </c>
      <c r="L554">
        <v>22</v>
      </c>
      <c r="M554">
        <v>18</v>
      </c>
      <c r="N554">
        <v>1675</v>
      </c>
      <c r="O554">
        <v>1788</v>
      </c>
      <c r="P554">
        <v>4</v>
      </c>
      <c r="Q554">
        <v>6</v>
      </c>
      <c r="R554">
        <v>7</v>
      </c>
      <c r="S554">
        <v>6</v>
      </c>
      <c r="T554">
        <v>7</v>
      </c>
      <c r="U554">
        <v>5</v>
      </c>
      <c r="Z554">
        <v>2</v>
      </c>
      <c r="AA554">
        <v>1</v>
      </c>
      <c r="AB554" t="s">
        <v>312</v>
      </c>
      <c r="AC554">
        <v>1.8</v>
      </c>
      <c r="AD554">
        <v>1.9</v>
      </c>
      <c r="AE554">
        <v>1.8</v>
      </c>
      <c r="AF554">
        <v>2</v>
      </c>
      <c r="AG554">
        <v>1.8</v>
      </c>
      <c r="AH554">
        <v>2</v>
      </c>
      <c r="AI554">
        <v>1.84</v>
      </c>
      <c r="AJ554">
        <v>2.1</v>
      </c>
      <c r="AK554">
        <v>1.8</v>
      </c>
      <c r="AL554">
        <v>2</v>
      </c>
      <c r="AM554">
        <v>1.87</v>
      </c>
      <c r="AN554">
        <v>2.1</v>
      </c>
      <c r="AO554">
        <v>1.82</v>
      </c>
      <c r="AP554">
        <v>1.95</v>
      </c>
      <c r="AQ554" t="str">
        <f t="shared" si="90"/>
        <v>Dimitrov</v>
      </c>
      <c r="AR554" t="str">
        <f t="shared" si="91"/>
        <v>Gulbis</v>
      </c>
      <c r="AS554" t="str">
        <f t="shared" si="92"/>
        <v>AcapulcoDimitrovGulbis</v>
      </c>
      <c r="AT554" t="str">
        <f t="shared" si="93"/>
        <v>AcapulcoGulbisDimitrov</v>
      </c>
      <c r="AU554">
        <f t="shared" si="94"/>
        <v>1</v>
      </c>
      <c r="AV554">
        <f t="shared" si="95"/>
        <v>1</v>
      </c>
      <c r="AW554">
        <f t="shared" si="96"/>
        <v>35</v>
      </c>
      <c r="AX554" t="b">
        <f t="shared" si="97"/>
        <v>1</v>
      </c>
      <c r="AY554" t="str">
        <f t="shared" si="98"/>
        <v>Gulbis</v>
      </c>
      <c r="AZ554" t="b">
        <f t="shared" si="99"/>
        <v>1</v>
      </c>
      <c r="BA554" t="str">
        <f t="shared" si="100"/>
        <v>AcapulcoQuarterfinals</v>
      </c>
    </row>
    <row r="555" spans="1:53" x14ac:dyDescent="0.25">
      <c r="A555">
        <v>16</v>
      </c>
      <c r="B555" t="s">
        <v>512</v>
      </c>
      <c r="C555" t="s">
        <v>513</v>
      </c>
      <c r="D555" s="1">
        <v>41699</v>
      </c>
      <c r="E555" s="1" t="s">
        <v>853</v>
      </c>
      <c r="F555" s="1" t="s">
        <v>307</v>
      </c>
      <c r="G555" s="1" t="s">
        <v>503</v>
      </c>
      <c r="H555" t="s">
        <v>346</v>
      </c>
      <c r="I555">
        <v>3</v>
      </c>
      <c r="J555" t="s">
        <v>768</v>
      </c>
      <c r="K555" t="s">
        <v>745</v>
      </c>
      <c r="L555">
        <v>21</v>
      </c>
      <c r="M555">
        <v>38</v>
      </c>
      <c r="N555">
        <v>1685</v>
      </c>
      <c r="O555">
        <v>1070</v>
      </c>
      <c r="P555">
        <v>6</v>
      </c>
      <c r="Q555">
        <v>1</v>
      </c>
      <c r="R555">
        <v>5</v>
      </c>
      <c r="S555">
        <v>7</v>
      </c>
      <c r="T555">
        <v>6</v>
      </c>
      <c r="U555">
        <v>4</v>
      </c>
      <c r="Z555">
        <v>2</v>
      </c>
      <c r="AA555">
        <v>1</v>
      </c>
      <c r="AB555" t="s">
        <v>312</v>
      </c>
      <c r="AC555">
        <v>2.75</v>
      </c>
      <c r="AD555">
        <v>1.44</v>
      </c>
      <c r="AE555">
        <v>2.4500000000000002</v>
      </c>
      <c r="AF555">
        <v>1.52</v>
      </c>
      <c r="AG555">
        <v>2.38</v>
      </c>
      <c r="AH555">
        <v>1.57</v>
      </c>
      <c r="AI555">
        <v>2.74</v>
      </c>
      <c r="AJ555">
        <v>1.53</v>
      </c>
      <c r="AK555">
        <v>2.38</v>
      </c>
      <c r="AL555">
        <v>1.57</v>
      </c>
      <c r="AM555">
        <v>2.8</v>
      </c>
      <c r="AN555">
        <v>1.6</v>
      </c>
      <c r="AO555">
        <v>2.52</v>
      </c>
      <c r="AP555">
        <v>1.51</v>
      </c>
      <c r="AQ555" t="str">
        <f t="shared" si="90"/>
        <v>Anderson</v>
      </c>
      <c r="AR555" t="str">
        <f t="shared" si="91"/>
        <v>Dolgopolov</v>
      </c>
      <c r="AS555" t="str">
        <f t="shared" si="92"/>
        <v>AcapulcoAndersonDolgopolov</v>
      </c>
      <c r="AT555" t="str">
        <f t="shared" si="93"/>
        <v>AcapulcoDolgopolovAnderson</v>
      </c>
      <c r="AU555">
        <f t="shared" si="94"/>
        <v>1</v>
      </c>
      <c r="AV555">
        <f t="shared" si="95"/>
        <v>5</v>
      </c>
      <c r="AW555">
        <f t="shared" si="96"/>
        <v>29</v>
      </c>
      <c r="AX555" t="b">
        <f t="shared" si="97"/>
        <v>0</v>
      </c>
      <c r="AY555" t="str">
        <f t="shared" si="98"/>
        <v>Anderson</v>
      </c>
      <c r="AZ555" t="b">
        <f t="shared" si="99"/>
        <v>1</v>
      </c>
      <c r="BA555" t="str">
        <f t="shared" si="100"/>
        <v>AcapulcoSemifinals</v>
      </c>
    </row>
    <row r="556" spans="1:53" x14ac:dyDescent="0.25">
      <c r="A556">
        <v>16</v>
      </c>
      <c r="B556" t="s">
        <v>512</v>
      </c>
      <c r="C556" t="s">
        <v>513</v>
      </c>
      <c r="D556" s="1">
        <v>41699</v>
      </c>
      <c r="E556" s="1" t="s">
        <v>853</v>
      </c>
      <c r="F556" s="1" t="s">
        <v>307</v>
      </c>
      <c r="G556" s="1" t="s">
        <v>503</v>
      </c>
      <c r="H556" t="s">
        <v>346</v>
      </c>
      <c r="I556">
        <v>3</v>
      </c>
      <c r="J556" t="s">
        <v>672</v>
      </c>
      <c r="K556" t="s">
        <v>740</v>
      </c>
      <c r="L556">
        <v>22</v>
      </c>
      <c r="M556">
        <v>7</v>
      </c>
      <c r="N556">
        <v>1675</v>
      </c>
      <c r="O556">
        <v>4795</v>
      </c>
      <c r="P556">
        <v>4</v>
      </c>
      <c r="Q556">
        <v>6</v>
      </c>
      <c r="R556">
        <v>7</v>
      </c>
      <c r="S556">
        <v>6</v>
      </c>
      <c r="T556">
        <v>7</v>
      </c>
      <c r="U556">
        <v>6</v>
      </c>
      <c r="Z556">
        <v>2</v>
      </c>
      <c r="AA556">
        <v>1</v>
      </c>
      <c r="AB556" t="s">
        <v>312</v>
      </c>
      <c r="AC556">
        <v>2.75</v>
      </c>
      <c r="AD556">
        <v>1.44</v>
      </c>
      <c r="AE556">
        <v>2.6</v>
      </c>
      <c r="AF556">
        <v>1.48</v>
      </c>
      <c r="AG556">
        <v>2.62</v>
      </c>
      <c r="AH556">
        <v>1.5</v>
      </c>
      <c r="AI556">
        <v>2.74</v>
      </c>
      <c r="AJ556">
        <v>1.53</v>
      </c>
      <c r="AK556">
        <v>2.63</v>
      </c>
      <c r="AL556">
        <v>1.5</v>
      </c>
      <c r="AM556">
        <v>2.8</v>
      </c>
      <c r="AN556">
        <v>1.53</v>
      </c>
      <c r="AO556">
        <v>2.64</v>
      </c>
      <c r="AP556">
        <v>1.47</v>
      </c>
      <c r="AQ556" t="str">
        <f t="shared" si="90"/>
        <v>Dimitrov</v>
      </c>
      <c r="AR556" t="str">
        <f t="shared" si="91"/>
        <v>Murray</v>
      </c>
      <c r="AS556" t="str">
        <f t="shared" si="92"/>
        <v>AcapulcoDimitrovMurray</v>
      </c>
      <c r="AT556" t="str">
        <f t="shared" si="93"/>
        <v>AcapulcoMurrayDimitrov</v>
      </c>
      <c r="AU556">
        <f t="shared" si="94"/>
        <v>1</v>
      </c>
      <c r="AV556">
        <f t="shared" si="95"/>
        <v>0</v>
      </c>
      <c r="AW556">
        <f t="shared" si="96"/>
        <v>36</v>
      </c>
      <c r="AX556" t="b">
        <f t="shared" si="97"/>
        <v>1</v>
      </c>
      <c r="AY556" t="str">
        <f t="shared" si="98"/>
        <v>Murray</v>
      </c>
      <c r="AZ556" t="b">
        <f t="shared" si="99"/>
        <v>1</v>
      </c>
      <c r="BA556" t="str">
        <f t="shared" si="100"/>
        <v>AcapulcoSemifinals</v>
      </c>
    </row>
    <row r="557" spans="1:53" x14ac:dyDescent="0.25">
      <c r="A557">
        <v>16</v>
      </c>
      <c r="B557" t="s">
        <v>512</v>
      </c>
      <c r="C557" t="s">
        <v>513</v>
      </c>
      <c r="D557" s="1">
        <v>41700</v>
      </c>
      <c r="E557" s="1" t="s">
        <v>853</v>
      </c>
      <c r="F557" s="1" t="s">
        <v>307</v>
      </c>
      <c r="G557" s="1" t="s">
        <v>503</v>
      </c>
      <c r="H557" t="s">
        <v>348</v>
      </c>
      <c r="I557">
        <v>3</v>
      </c>
      <c r="J557" t="s">
        <v>672</v>
      </c>
      <c r="K557" t="s">
        <v>768</v>
      </c>
      <c r="L557">
        <v>22</v>
      </c>
      <c r="M557">
        <v>21</v>
      </c>
      <c r="N557">
        <v>1675</v>
      </c>
      <c r="O557">
        <v>1685</v>
      </c>
      <c r="P557">
        <v>7</v>
      </c>
      <c r="Q557">
        <v>6</v>
      </c>
      <c r="R557">
        <v>3</v>
      </c>
      <c r="S557">
        <v>6</v>
      </c>
      <c r="T557">
        <v>7</v>
      </c>
      <c r="U557">
        <v>6</v>
      </c>
      <c r="Z557">
        <v>2</v>
      </c>
      <c r="AA557">
        <v>1</v>
      </c>
      <c r="AB557" t="s">
        <v>312</v>
      </c>
      <c r="AC557">
        <v>1.44</v>
      </c>
      <c r="AD557">
        <v>2.75</v>
      </c>
      <c r="AE557">
        <v>1.5</v>
      </c>
      <c r="AF557">
        <v>2.5</v>
      </c>
      <c r="AG557">
        <v>1.44</v>
      </c>
      <c r="AH557">
        <v>2.75</v>
      </c>
      <c r="AI557">
        <v>1.52</v>
      </c>
      <c r="AJ557">
        <v>2.76</v>
      </c>
      <c r="AK557">
        <v>1.5</v>
      </c>
      <c r="AL557">
        <v>2.63</v>
      </c>
      <c r="AM557">
        <v>1.52</v>
      </c>
      <c r="AN557">
        <v>2.8</v>
      </c>
      <c r="AO557">
        <v>1.48</v>
      </c>
      <c r="AP557">
        <v>2.62</v>
      </c>
      <c r="AQ557" t="str">
        <f t="shared" si="90"/>
        <v>Dimitrov</v>
      </c>
      <c r="AR557" t="str">
        <f t="shared" si="91"/>
        <v>Anderson</v>
      </c>
      <c r="AS557" t="str">
        <f t="shared" si="92"/>
        <v>AcapulcoDimitrovAnderson</v>
      </c>
      <c r="AT557" t="str">
        <f t="shared" si="93"/>
        <v>AcapulcoAndersonDimitrov</v>
      </c>
      <c r="AU557">
        <f t="shared" si="94"/>
        <v>1</v>
      </c>
      <c r="AV557">
        <f t="shared" si="95"/>
        <v>-1</v>
      </c>
      <c r="AW557">
        <f t="shared" si="96"/>
        <v>35</v>
      </c>
      <c r="AX557" t="b">
        <f t="shared" si="97"/>
        <v>1</v>
      </c>
      <c r="AY557" t="str">
        <f t="shared" si="98"/>
        <v>Dimitrov</v>
      </c>
      <c r="AZ557" t="b">
        <f t="shared" si="99"/>
        <v>1</v>
      </c>
      <c r="BA557" t="str">
        <f t="shared" si="100"/>
        <v>AcapulcoThe Final</v>
      </c>
    </row>
    <row r="558" spans="1:53" x14ac:dyDescent="0.25">
      <c r="A558">
        <v>17</v>
      </c>
      <c r="B558" t="s">
        <v>865</v>
      </c>
      <c r="C558" t="s">
        <v>866</v>
      </c>
      <c r="D558" s="1">
        <v>41694</v>
      </c>
      <c r="E558" s="1" t="s">
        <v>853</v>
      </c>
      <c r="F558" s="1" t="s">
        <v>307</v>
      </c>
      <c r="G558" s="1" t="s">
        <v>308</v>
      </c>
      <c r="H558" t="s">
        <v>309</v>
      </c>
      <c r="I558">
        <v>3</v>
      </c>
      <c r="J558" t="s">
        <v>709</v>
      </c>
      <c r="K558" t="s">
        <v>867</v>
      </c>
      <c r="L558">
        <v>51</v>
      </c>
      <c r="M558">
        <v>126</v>
      </c>
      <c r="N558">
        <v>885</v>
      </c>
      <c r="O558">
        <v>469</v>
      </c>
      <c r="P558">
        <v>6</v>
      </c>
      <c r="Q558">
        <v>1</v>
      </c>
      <c r="R558">
        <v>6</v>
      </c>
      <c r="S558">
        <v>3</v>
      </c>
      <c r="Z558">
        <v>2</v>
      </c>
      <c r="AA558">
        <v>0</v>
      </c>
      <c r="AB558" t="s">
        <v>312</v>
      </c>
      <c r="AC558">
        <v>1.1399999999999999</v>
      </c>
      <c r="AD558">
        <v>5.5</v>
      </c>
      <c r="AE558">
        <v>1.17</v>
      </c>
      <c r="AF558">
        <v>4.75</v>
      </c>
      <c r="AG558">
        <v>1.17</v>
      </c>
      <c r="AH558">
        <v>4.5</v>
      </c>
      <c r="AI558">
        <v>1.1599999999999999</v>
      </c>
      <c r="AJ558">
        <v>6.09</v>
      </c>
      <c r="AK558">
        <v>1.1399999999999999</v>
      </c>
      <c r="AL558">
        <v>5.5</v>
      </c>
      <c r="AM558">
        <v>1.18</v>
      </c>
      <c r="AN558">
        <v>6.09</v>
      </c>
      <c r="AO558">
        <v>1.1499999999999999</v>
      </c>
      <c r="AP558">
        <v>5.24</v>
      </c>
      <c r="AQ558" t="str">
        <f t="shared" si="90"/>
        <v>Bautista</v>
      </c>
      <c r="AR558" t="str">
        <f t="shared" si="91"/>
        <v>Ungur</v>
      </c>
      <c r="AS558" t="str">
        <f t="shared" si="92"/>
        <v>Dubai BautistaUngur</v>
      </c>
      <c r="AT558" t="str">
        <f t="shared" si="93"/>
        <v>Dubai UngurBautista</v>
      </c>
      <c r="AU558">
        <f t="shared" si="94"/>
        <v>2</v>
      </c>
      <c r="AV558">
        <f t="shared" si="95"/>
        <v>8</v>
      </c>
      <c r="AW558">
        <f t="shared" si="96"/>
        <v>16</v>
      </c>
      <c r="AX558" t="b">
        <f t="shared" si="97"/>
        <v>0</v>
      </c>
      <c r="AY558" t="str">
        <f t="shared" si="98"/>
        <v>Bautista</v>
      </c>
      <c r="AZ558" t="b">
        <f t="shared" si="99"/>
        <v>0</v>
      </c>
      <c r="BA558" t="str">
        <f t="shared" si="100"/>
        <v>Dubai 1st Round</v>
      </c>
    </row>
    <row r="559" spans="1:53" x14ac:dyDescent="0.25">
      <c r="A559">
        <v>17</v>
      </c>
      <c r="B559" t="s">
        <v>865</v>
      </c>
      <c r="C559" t="s">
        <v>866</v>
      </c>
      <c r="D559" s="1">
        <v>41694</v>
      </c>
      <c r="E559" s="1" t="s">
        <v>853</v>
      </c>
      <c r="F559" s="1" t="s">
        <v>307</v>
      </c>
      <c r="G559" s="1" t="s">
        <v>308</v>
      </c>
      <c r="H559" t="s">
        <v>309</v>
      </c>
      <c r="I559">
        <v>3</v>
      </c>
      <c r="J559" t="s">
        <v>671</v>
      </c>
      <c r="K559" t="s">
        <v>699</v>
      </c>
      <c r="L559">
        <v>29</v>
      </c>
      <c r="M559">
        <v>101</v>
      </c>
      <c r="N559">
        <v>1257</v>
      </c>
      <c r="O559">
        <v>552</v>
      </c>
      <c r="P559">
        <v>7</v>
      </c>
      <c r="Q559">
        <v>5</v>
      </c>
      <c r="R559">
        <v>6</v>
      </c>
      <c r="S559">
        <v>1</v>
      </c>
      <c r="Z559">
        <v>2</v>
      </c>
      <c r="AA559">
        <v>0</v>
      </c>
      <c r="AB559" t="s">
        <v>312</v>
      </c>
      <c r="AC559">
        <v>1.53</v>
      </c>
      <c r="AD559">
        <v>2.37</v>
      </c>
      <c r="AE559">
        <v>1.55</v>
      </c>
      <c r="AF559">
        <v>2.4</v>
      </c>
      <c r="AG559">
        <v>1.5</v>
      </c>
      <c r="AH559">
        <v>2.5</v>
      </c>
      <c r="AI559">
        <v>1.66</v>
      </c>
      <c r="AJ559">
        <v>2.35</v>
      </c>
      <c r="AK559">
        <v>1.44</v>
      </c>
      <c r="AL559">
        <v>2.75</v>
      </c>
      <c r="AM559">
        <v>1.66</v>
      </c>
      <c r="AN559">
        <v>2.8</v>
      </c>
      <c r="AO559">
        <v>1.49</v>
      </c>
      <c r="AP559">
        <v>2.5499999999999998</v>
      </c>
      <c r="AQ559" t="str">
        <f t="shared" si="90"/>
        <v>Tursunov</v>
      </c>
      <c r="AR559" t="str">
        <f t="shared" si="91"/>
        <v>Lacko</v>
      </c>
      <c r="AS559" t="str">
        <f t="shared" si="92"/>
        <v>Dubai TursunovLacko</v>
      </c>
      <c r="AT559" t="str">
        <f t="shared" si="93"/>
        <v>Dubai LackoTursunov</v>
      </c>
      <c r="AU559">
        <f t="shared" si="94"/>
        <v>2</v>
      </c>
      <c r="AV559">
        <f t="shared" si="95"/>
        <v>7</v>
      </c>
      <c r="AW559">
        <f t="shared" si="96"/>
        <v>19</v>
      </c>
      <c r="AX559" t="b">
        <f t="shared" si="97"/>
        <v>0</v>
      </c>
      <c r="AY559" t="str">
        <f t="shared" si="98"/>
        <v>Tursunov</v>
      </c>
      <c r="AZ559" t="b">
        <f t="shared" si="99"/>
        <v>0</v>
      </c>
      <c r="BA559" t="str">
        <f t="shared" si="100"/>
        <v>Dubai 1st Round</v>
      </c>
    </row>
    <row r="560" spans="1:53" x14ac:dyDescent="0.25">
      <c r="A560">
        <v>17</v>
      </c>
      <c r="B560" t="s">
        <v>865</v>
      </c>
      <c r="C560" t="s">
        <v>866</v>
      </c>
      <c r="D560" s="1">
        <v>41694</v>
      </c>
      <c r="E560" s="1" t="s">
        <v>853</v>
      </c>
      <c r="F560" s="1" t="s">
        <v>307</v>
      </c>
      <c r="G560" s="1" t="s">
        <v>308</v>
      </c>
      <c r="H560" t="s">
        <v>309</v>
      </c>
      <c r="I560">
        <v>3</v>
      </c>
      <c r="J560" t="s">
        <v>776</v>
      </c>
      <c r="K560" t="s">
        <v>746</v>
      </c>
      <c r="L560">
        <v>31</v>
      </c>
      <c r="M560">
        <v>30</v>
      </c>
      <c r="N560">
        <v>1210</v>
      </c>
      <c r="O560">
        <v>1245</v>
      </c>
      <c r="P560">
        <v>4</v>
      </c>
      <c r="Q560">
        <v>6</v>
      </c>
      <c r="R560">
        <v>6</v>
      </c>
      <c r="S560">
        <v>1</v>
      </c>
      <c r="T560">
        <v>7</v>
      </c>
      <c r="U560">
        <v>5</v>
      </c>
      <c r="Z560">
        <v>2</v>
      </c>
      <c r="AA560">
        <v>1</v>
      </c>
      <c r="AB560" t="s">
        <v>312</v>
      </c>
      <c r="AC560">
        <v>2.5</v>
      </c>
      <c r="AD560">
        <v>1.5</v>
      </c>
      <c r="AE560">
        <v>2.4500000000000002</v>
      </c>
      <c r="AF560">
        <v>1.52</v>
      </c>
      <c r="AG560">
        <v>2.38</v>
      </c>
      <c r="AH560">
        <v>1.53</v>
      </c>
      <c r="AI560">
        <v>2.61</v>
      </c>
      <c r="AJ560">
        <v>1.55</v>
      </c>
      <c r="AK560">
        <v>2.38</v>
      </c>
      <c r="AL560">
        <v>1.57</v>
      </c>
      <c r="AM560">
        <v>2.75</v>
      </c>
      <c r="AN560">
        <v>1.57</v>
      </c>
      <c r="AO560">
        <v>2.5</v>
      </c>
      <c r="AP560">
        <v>1.51</v>
      </c>
      <c r="AQ560" t="str">
        <f t="shared" si="90"/>
        <v>Seppi</v>
      </c>
      <c r="AR560" t="str">
        <f t="shared" si="91"/>
        <v>Mayer</v>
      </c>
      <c r="AS560" t="str">
        <f t="shared" si="92"/>
        <v>Dubai SeppiMayer</v>
      </c>
      <c r="AT560" t="str">
        <f t="shared" si="93"/>
        <v>Dubai MayerSeppi</v>
      </c>
      <c r="AU560">
        <f t="shared" si="94"/>
        <v>1</v>
      </c>
      <c r="AV560">
        <f t="shared" si="95"/>
        <v>5</v>
      </c>
      <c r="AW560">
        <f t="shared" si="96"/>
        <v>29</v>
      </c>
      <c r="AX560" t="b">
        <f t="shared" si="97"/>
        <v>0</v>
      </c>
      <c r="AY560" t="str">
        <f t="shared" si="98"/>
        <v>Mayer</v>
      </c>
      <c r="AZ560" t="b">
        <f t="shared" si="99"/>
        <v>1</v>
      </c>
      <c r="BA560" t="str">
        <f t="shared" si="100"/>
        <v>Dubai 1st Round</v>
      </c>
    </row>
    <row r="561" spans="1:53" x14ac:dyDescent="0.25">
      <c r="A561">
        <v>17</v>
      </c>
      <c r="B561" t="s">
        <v>865</v>
      </c>
      <c r="C561" t="s">
        <v>866</v>
      </c>
      <c r="D561" s="1">
        <v>41694</v>
      </c>
      <c r="E561" s="1" t="s">
        <v>853</v>
      </c>
      <c r="F561" s="1" t="s">
        <v>307</v>
      </c>
      <c r="G561" s="1" t="s">
        <v>308</v>
      </c>
      <c r="H561" t="s">
        <v>309</v>
      </c>
      <c r="I561">
        <v>3</v>
      </c>
      <c r="J561" t="s">
        <v>689</v>
      </c>
      <c r="K561" t="s">
        <v>712</v>
      </c>
      <c r="L561">
        <v>8</v>
      </c>
      <c r="M561">
        <v>90</v>
      </c>
      <c r="N561">
        <v>4305</v>
      </c>
      <c r="O561">
        <v>605</v>
      </c>
      <c r="P561">
        <v>6</v>
      </c>
      <c r="Q561">
        <v>1</v>
      </c>
      <c r="R561">
        <v>6</v>
      </c>
      <c r="S561">
        <v>4</v>
      </c>
      <c r="Z561">
        <v>2</v>
      </c>
      <c r="AA561">
        <v>0</v>
      </c>
      <c r="AB561" t="s">
        <v>312</v>
      </c>
      <c r="AC561">
        <v>1.03</v>
      </c>
      <c r="AD561">
        <v>15</v>
      </c>
      <c r="AE561">
        <v>1.03</v>
      </c>
      <c r="AF561">
        <v>11</v>
      </c>
      <c r="AG561">
        <v>1.04</v>
      </c>
      <c r="AH561">
        <v>9</v>
      </c>
      <c r="AI561">
        <v>1.04</v>
      </c>
      <c r="AJ561">
        <v>13.71</v>
      </c>
      <c r="AK561">
        <v>1.05</v>
      </c>
      <c r="AL561">
        <v>9</v>
      </c>
      <c r="AM561">
        <v>1.05</v>
      </c>
      <c r="AN561">
        <v>16</v>
      </c>
      <c r="AO561">
        <v>1.03</v>
      </c>
      <c r="AP561">
        <v>11.73</v>
      </c>
      <c r="AQ561" t="str">
        <f t="shared" si="90"/>
        <v>Federer</v>
      </c>
      <c r="AR561" t="str">
        <f t="shared" si="91"/>
        <v>Becker</v>
      </c>
      <c r="AS561" t="str">
        <f t="shared" si="92"/>
        <v>Dubai FedererBecker</v>
      </c>
      <c r="AT561" t="str">
        <f t="shared" si="93"/>
        <v>Dubai BeckerFederer</v>
      </c>
      <c r="AU561">
        <f t="shared" si="94"/>
        <v>2</v>
      </c>
      <c r="AV561">
        <f t="shared" si="95"/>
        <v>7</v>
      </c>
      <c r="AW561">
        <f t="shared" si="96"/>
        <v>17</v>
      </c>
      <c r="AX561" t="b">
        <f t="shared" si="97"/>
        <v>0</v>
      </c>
      <c r="AY561" t="str">
        <f t="shared" si="98"/>
        <v>Federer</v>
      </c>
      <c r="AZ561" t="b">
        <f t="shared" si="99"/>
        <v>0</v>
      </c>
      <c r="BA561" t="str">
        <f t="shared" si="100"/>
        <v>Dubai 1st Round</v>
      </c>
    </row>
    <row r="562" spans="1:53" x14ac:dyDescent="0.25">
      <c r="A562">
        <v>17</v>
      </c>
      <c r="B562" t="s">
        <v>865</v>
      </c>
      <c r="C562" t="s">
        <v>866</v>
      </c>
      <c r="D562" s="1">
        <v>41694</v>
      </c>
      <c r="E562" s="1" t="s">
        <v>853</v>
      </c>
      <c r="F562" s="1" t="s">
        <v>307</v>
      </c>
      <c r="G562" s="1" t="s">
        <v>308</v>
      </c>
      <c r="H562" t="s">
        <v>309</v>
      </c>
      <c r="I562">
        <v>3</v>
      </c>
      <c r="J562" t="s">
        <v>752</v>
      </c>
      <c r="K562" t="s">
        <v>854</v>
      </c>
      <c r="L562">
        <v>26</v>
      </c>
      <c r="M562">
        <v>150</v>
      </c>
      <c r="N562">
        <v>1375</v>
      </c>
      <c r="O562">
        <v>362</v>
      </c>
      <c r="P562">
        <v>6</v>
      </c>
      <c r="Q562">
        <v>3</v>
      </c>
      <c r="R562">
        <v>6</v>
      </c>
      <c r="S562">
        <v>3</v>
      </c>
      <c r="Z562">
        <v>2</v>
      </c>
      <c r="AA562">
        <v>0</v>
      </c>
      <c r="AB562" t="s">
        <v>312</v>
      </c>
      <c r="AC562">
        <v>1.22</v>
      </c>
      <c r="AD562">
        <v>4</v>
      </c>
      <c r="AE562">
        <v>1.22</v>
      </c>
      <c r="AF562">
        <v>4</v>
      </c>
      <c r="AG562">
        <v>1.25</v>
      </c>
      <c r="AH562">
        <v>3.75</v>
      </c>
      <c r="AI562">
        <v>1.23</v>
      </c>
      <c r="AJ562">
        <v>4.63</v>
      </c>
      <c r="AK562">
        <v>1.25</v>
      </c>
      <c r="AL562">
        <v>3.75</v>
      </c>
      <c r="AM562">
        <v>1.27</v>
      </c>
      <c r="AN562">
        <v>4.63</v>
      </c>
      <c r="AO562">
        <v>1.23</v>
      </c>
      <c r="AP562">
        <v>4.0599999999999996</v>
      </c>
      <c r="AQ562" t="str">
        <f t="shared" si="90"/>
        <v>Kohlschreiber</v>
      </c>
      <c r="AR562" t="str">
        <f t="shared" si="91"/>
        <v>De</v>
      </c>
      <c r="AS562" t="str">
        <f t="shared" si="92"/>
        <v>Dubai KohlschreiberDe</v>
      </c>
      <c r="AT562" t="str">
        <f t="shared" si="93"/>
        <v>Dubai DeKohlschreiber</v>
      </c>
      <c r="AU562">
        <f t="shared" si="94"/>
        <v>2</v>
      </c>
      <c r="AV562">
        <f t="shared" si="95"/>
        <v>6</v>
      </c>
      <c r="AW562">
        <f t="shared" si="96"/>
        <v>18</v>
      </c>
      <c r="AX562" t="b">
        <f t="shared" si="97"/>
        <v>0</v>
      </c>
      <c r="AY562" t="str">
        <f t="shared" si="98"/>
        <v>Kohlschreiber</v>
      </c>
      <c r="AZ562" t="b">
        <f t="shared" si="99"/>
        <v>0</v>
      </c>
      <c r="BA562" t="str">
        <f t="shared" si="100"/>
        <v>Dubai 1st Round</v>
      </c>
    </row>
    <row r="563" spans="1:53" x14ac:dyDescent="0.25">
      <c r="A563">
        <v>17</v>
      </c>
      <c r="B563" t="s">
        <v>865</v>
      </c>
      <c r="C563" t="s">
        <v>866</v>
      </c>
      <c r="D563" s="1">
        <v>41695</v>
      </c>
      <c r="E563" s="1" t="s">
        <v>853</v>
      </c>
      <c r="F563" s="1" t="s">
        <v>307</v>
      </c>
      <c r="G563" s="1" t="s">
        <v>308</v>
      </c>
      <c r="H563" t="s">
        <v>309</v>
      </c>
      <c r="I563">
        <v>3</v>
      </c>
      <c r="J563" t="s">
        <v>729</v>
      </c>
      <c r="K563" t="s">
        <v>682</v>
      </c>
      <c r="L563">
        <v>6</v>
      </c>
      <c r="M563">
        <v>159</v>
      </c>
      <c r="N563">
        <v>4890</v>
      </c>
      <c r="O563">
        <v>335</v>
      </c>
      <c r="P563">
        <v>6</v>
      </c>
      <c r="Q563">
        <v>3</v>
      </c>
      <c r="R563">
        <v>6</v>
      </c>
      <c r="S563">
        <v>4</v>
      </c>
      <c r="Z563">
        <v>2</v>
      </c>
      <c r="AA563">
        <v>0</v>
      </c>
      <c r="AB563" t="s">
        <v>312</v>
      </c>
      <c r="AC563">
        <v>1.03</v>
      </c>
      <c r="AD563">
        <v>15</v>
      </c>
      <c r="AE563">
        <v>1.05</v>
      </c>
      <c r="AF563">
        <v>9</v>
      </c>
      <c r="AG563">
        <v>1.03</v>
      </c>
      <c r="AH563">
        <v>10</v>
      </c>
      <c r="AI563">
        <v>1.03</v>
      </c>
      <c r="AJ563">
        <v>15.56</v>
      </c>
      <c r="AK563">
        <v>1.04</v>
      </c>
      <c r="AL563">
        <v>10</v>
      </c>
      <c r="AM563">
        <v>1.05</v>
      </c>
      <c r="AN563">
        <v>17.5</v>
      </c>
      <c r="AO563">
        <v>1.03</v>
      </c>
      <c r="AP563">
        <v>12</v>
      </c>
      <c r="AQ563" t="str">
        <f t="shared" si="90"/>
        <v>Berdych</v>
      </c>
      <c r="AR563" t="str">
        <f t="shared" si="91"/>
        <v>Copil</v>
      </c>
      <c r="AS563" t="str">
        <f t="shared" si="92"/>
        <v>Dubai BerdychCopil</v>
      </c>
      <c r="AT563" t="str">
        <f t="shared" si="93"/>
        <v>Dubai CopilBerdych</v>
      </c>
      <c r="AU563">
        <f t="shared" si="94"/>
        <v>2</v>
      </c>
      <c r="AV563">
        <f t="shared" si="95"/>
        <v>5</v>
      </c>
      <c r="AW563">
        <f t="shared" si="96"/>
        <v>19</v>
      </c>
      <c r="AX563" t="b">
        <f t="shared" si="97"/>
        <v>0</v>
      </c>
      <c r="AY563" t="str">
        <f t="shared" si="98"/>
        <v>Berdych</v>
      </c>
      <c r="AZ563" t="b">
        <f t="shared" si="99"/>
        <v>0</v>
      </c>
      <c r="BA563" t="str">
        <f t="shared" si="100"/>
        <v>Dubai 1st Round</v>
      </c>
    </row>
    <row r="564" spans="1:53" x14ac:dyDescent="0.25">
      <c r="A564">
        <v>17</v>
      </c>
      <c r="B564" t="s">
        <v>865</v>
      </c>
      <c r="C564" t="s">
        <v>866</v>
      </c>
      <c r="D564" s="1">
        <v>41695</v>
      </c>
      <c r="E564" s="1" t="s">
        <v>853</v>
      </c>
      <c r="F564" s="1" t="s">
        <v>307</v>
      </c>
      <c r="G564" s="1" t="s">
        <v>308</v>
      </c>
      <c r="H564" t="s">
        <v>309</v>
      </c>
      <c r="I564">
        <v>3</v>
      </c>
      <c r="J564" t="s">
        <v>751</v>
      </c>
      <c r="K564" t="s">
        <v>742</v>
      </c>
      <c r="L564">
        <v>49</v>
      </c>
      <c r="M564">
        <v>69</v>
      </c>
      <c r="N564">
        <v>906</v>
      </c>
      <c r="O564">
        <v>719</v>
      </c>
      <c r="P564">
        <v>7</v>
      </c>
      <c r="Q564">
        <v>6</v>
      </c>
      <c r="R564">
        <v>6</v>
      </c>
      <c r="S564">
        <v>4</v>
      </c>
      <c r="Z564">
        <v>2</v>
      </c>
      <c r="AA564">
        <v>0</v>
      </c>
      <c r="AB564" t="s">
        <v>312</v>
      </c>
      <c r="AC564">
        <v>2.37</v>
      </c>
      <c r="AD564">
        <v>1.53</v>
      </c>
      <c r="AE564">
        <v>2.4500000000000002</v>
      </c>
      <c r="AF564">
        <v>1.52</v>
      </c>
      <c r="AG564">
        <v>2.2000000000000002</v>
      </c>
      <c r="AH564">
        <v>1.62</v>
      </c>
      <c r="AI564">
        <v>2.5499999999999998</v>
      </c>
      <c r="AJ564">
        <v>1.57</v>
      </c>
      <c r="AK564">
        <v>2.38</v>
      </c>
      <c r="AL564">
        <v>1.57</v>
      </c>
      <c r="AM564">
        <v>2.56</v>
      </c>
      <c r="AN564">
        <v>1.62</v>
      </c>
      <c r="AO564">
        <v>2.4</v>
      </c>
      <c r="AP564">
        <v>1.55</v>
      </c>
      <c r="AQ564" t="str">
        <f t="shared" ref="AQ564:AQ627" si="101">LEFT(J564,FIND(" ",J564)-1)</f>
        <v>Rosol</v>
      </c>
      <c r="AR564" t="str">
        <f t="shared" ref="AR564:AR627" si="102">LEFT(K564,FIND(" ",K564)-1)</f>
        <v>Brands</v>
      </c>
      <c r="AS564" t="str">
        <f t="shared" si="92"/>
        <v>Dubai RosolBrands</v>
      </c>
      <c r="AT564" t="str">
        <f t="shared" si="93"/>
        <v>Dubai BrandsRosol</v>
      </c>
      <c r="AU564">
        <f t="shared" si="94"/>
        <v>2</v>
      </c>
      <c r="AV564">
        <f t="shared" si="95"/>
        <v>3</v>
      </c>
      <c r="AW564">
        <f t="shared" si="96"/>
        <v>23</v>
      </c>
      <c r="AX564" t="b">
        <f t="shared" si="97"/>
        <v>1</v>
      </c>
      <c r="AY564" t="str">
        <f t="shared" si="98"/>
        <v>Rosol</v>
      </c>
      <c r="AZ564" t="b">
        <f t="shared" si="99"/>
        <v>0</v>
      </c>
      <c r="BA564" t="str">
        <f t="shared" si="100"/>
        <v>Dubai 1st Round</v>
      </c>
    </row>
    <row r="565" spans="1:53" x14ac:dyDescent="0.25">
      <c r="A565">
        <v>17</v>
      </c>
      <c r="B565" t="s">
        <v>865</v>
      </c>
      <c r="C565" t="s">
        <v>866</v>
      </c>
      <c r="D565" s="1">
        <v>41695</v>
      </c>
      <c r="E565" s="1" t="s">
        <v>853</v>
      </c>
      <c r="F565" s="1" t="s">
        <v>307</v>
      </c>
      <c r="G565" s="1" t="s">
        <v>308</v>
      </c>
      <c r="H565" t="s">
        <v>309</v>
      </c>
      <c r="I565">
        <v>3</v>
      </c>
      <c r="J565" t="s">
        <v>718</v>
      </c>
      <c r="K565" t="s">
        <v>747</v>
      </c>
      <c r="L565">
        <v>15</v>
      </c>
      <c r="M565">
        <v>75</v>
      </c>
      <c r="N565">
        <v>2100</v>
      </c>
      <c r="O565">
        <v>685</v>
      </c>
      <c r="P565">
        <v>6</v>
      </c>
      <c r="Q565">
        <v>3</v>
      </c>
      <c r="R565">
        <v>6</v>
      </c>
      <c r="S565">
        <v>4</v>
      </c>
      <c r="Z565">
        <v>2</v>
      </c>
      <c r="AA565">
        <v>0</v>
      </c>
      <c r="AB565" t="s">
        <v>312</v>
      </c>
      <c r="AC565">
        <v>1.22</v>
      </c>
      <c r="AD565">
        <v>4</v>
      </c>
      <c r="AE565">
        <v>1.25</v>
      </c>
      <c r="AF565">
        <v>3.75</v>
      </c>
      <c r="AG565">
        <v>1.25</v>
      </c>
      <c r="AH565">
        <v>3.75</v>
      </c>
      <c r="AI565">
        <v>1.24</v>
      </c>
      <c r="AJ565">
        <v>4.5199999999999996</v>
      </c>
      <c r="AK565">
        <v>1.25</v>
      </c>
      <c r="AL565">
        <v>3.75</v>
      </c>
      <c r="AM565">
        <v>1.27</v>
      </c>
      <c r="AN565">
        <v>4.5199999999999996</v>
      </c>
      <c r="AO565">
        <v>1.23</v>
      </c>
      <c r="AP565">
        <v>3.97</v>
      </c>
      <c r="AQ565" t="str">
        <f t="shared" si="101"/>
        <v>Youzhny</v>
      </c>
      <c r="AR565" t="str">
        <f t="shared" si="102"/>
        <v>Przysiezny</v>
      </c>
      <c r="AS565" t="str">
        <f t="shared" si="92"/>
        <v>Dubai YouzhnyPrzysiezny</v>
      </c>
      <c r="AT565" t="str">
        <f t="shared" si="93"/>
        <v>Dubai PrzysieznyYouzhny</v>
      </c>
      <c r="AU565">
        <f t="shared" si="94"/>
        <v>2</v>
      </c>
      <c r="AV565">
        <f t="shared" si="95"/>
        <v>5</v>
      </c>
      <c r="AW565">
        <f t="shared" si="96"/>
        <v>19</v>
      </c>
      <c r="AX565" t="b">
        <f t="shared" si="97"/>
        <v>0</v>
      </c>
      <c r="AY565" t="str">
        <f t="shared" si="98"/>
        <v>Youzhny</v>
      </c>
      <c r="AZ565" t="b">
        <f t="shared" si="99"/>
        <v>0</v>
      </c>
      <c r="BA565" t="str">
        <f t="shared" si="100"/>
        <v>Dubai 1st Round</v>
      </c>
    </row>
    <row r="566" spans="1:53" x14ac:dyDescent="0.25">
      <c r="A566">
        <v>17</v>
      </c>
      <c r="B566" t="s">
        <v>865</v>
      </c>
      <c r="C566" t="s">
        <v>866</v>
      </c>
      <c r="D566" s="1">
        <v>41695</v>
      </c>
      <c r="E566" s="1" t="s">
        <v>853</v>
      </c>
      <c r="F566" s="1" t="s">
        <v>307</v>
      </c>
      <c r="G566" s="1" t="s">
        <v>308</v>
      </c>
      <c r="H566" t="s">
        <v>309</v>
      </c>
      <c r="I566">
        <v>3</v>
      </c>
      <c r="J566" t="s">
        <v>771</v>
      </c>
      <c r="K566" t="s">
        <v>796</v>
      </c>
      <c r="L566">
        <v>48</v>
      </c>
      <c r="M566">
        <v>106</v>
      </c>
      <c r="N566">
        <v>925</v>
      </c>
      <c r="O566">
        <v>537</v>
      </c>
      <c r="P566">
        <v>5</v>
      </c>
      <c r="Q566">
        <v>7</v>
      </c>
      <c r="R566">
        <v>6</v>
      </c>
      <c r="S566">
        <v>3</v>
      </c>
      <c r="T566">
        <v>6</v>
      </c>
      <c r="U566">
        <v>1</v>
      </c>
      <c r="Z566">
        <v>2</v>
      </c>
      <c r="AA566">
        <v>1</v>
      </c>
      <c r="AB566" t="s">
        <v>312</v>
      </c>
      <c r="AC566">
        <v>1.36</v>
      </c>
      <c r="AD566">
        <v>3</v>
      </c>
      <c r="AE566">
        <v>1.35</v>
      </c>
      <c r="AF566">
        <v>3.1</v>
      </c>
      <c r="AG566">
        <v>1.44</v>
      </c>
      <c r="AH566">
        <v>2.62</v>
      </c>
      <c r="AI566">
        <v>1.36</v>
      </c>
      <c r="AJ566">
        <v>3.41</v>
      </c>
      <c r="AK566">
        <v>1.4</v>
      </c>
      <c r="AL566">
        <v>2.88</v>
      </c>
      <c r="AM566">
        <v>1.44</v>
      </c>
      <c r="AN566">
        <v>3.41</v>
      </c>
      <c r="AO566">
        <v>1.38</v>
      </c>
      <c r="AP566">
        <v>2.97</v>
      </c>
      <c r="AQ566" t="str">
        <f t="shared" si="101"/>
        <v>Stepanek</v>
      </c>
      <c r="AR566" t="str">
        <f t="shared" si="102"/>
        <v>Russell</v>
      </c>
      <c r="AS566" t="str">
        <f t="shared" si="92"/>
        <v>Dubai StepanekRussell</v>
      </c>
      <c r="AT566" t="str">
        <f t="shared" si="93"/>
        <v>Dubai RussellStepanek</v>
      </c>
      <c r="AU566">
        <f t="shared" si="94"/>
        <v>1</v>
      </c>
      <c r="AV566">
        <f t="shared" si="95"/>
        <v>6</v>
      </c>
      <c r="AW566">
        <f t="shared" si="96"/>
        <v>28</v>
      </c>
      <c r="AX566" t="b">
        <f t="shared" si="97"/>
        <v>0</v>
      </c>
      <c r="AY566" t="str">
        <f t="shared" si="98"/>
        <v>Russell</v>
      </c>
      <c r="AZ566" t="b">
        <f t="shared" si="99"/>
        <v>1</v>
      </c>
      <c r="BA566" t="str">
        <f t="shared" si="100"/>
        <v>Dubai 1st Round</v>
      </c>
    </row>
    <row r="567" spans="1:53" x14ac:dyDescent="0.25">
      <c r="A567">
        <v>17</v>
      </c>
      <c r="B567" t="s">
        <v>865</v>
      </c>
      <c r="C567" t="s">
        <v>866</v>
      </c>
      <c r="D567" s="1">
        <v>41695</v>
      </c>
      <c r="E567" s="1" t="s">
        <v>853</v>
      </c>
      <c r="F567" s="1" t="s">
        <v>307</v>
      </c>
      <c r="G567" s="1" t="s">
        <v>308</v>
      </c>
      <c r="H567" t="s">
        <v>309</v>
      </c>
      <c r="I567">
        <v>3</v>
      </c>
      <c r="J567" t="s">
        <v>735</v>
      </c>
      <c r="K567" t="s">
        <v>675</v>
      </c>
      <c r="L567">
        <v>137</v>
      </c>
      <c r="M567">
        <v>53</v>
      </c>
      <c r="N567">
        <v>412</v>
      </c>
      <c r="O567">
        <v>846</v>
      </c>
      <c r="P567">
        <v>0</v>
      </c>
      <c r="Q567">
        <v>6</v>
      </c>
      <c r="R567">
        <v>6</v>
      </c>
      <c r="S567">
        <v>4</v>
      </c>
      <c r="T567">
        <v>7</v>
      </c>
      <c r="U567">
        <v>6</v>
      </c>
      <c r="Z567">
        <v>2</v>
      </c>
      <c r="AA567">
        <v>1</v>
      </c>
      <c r="AB567" t="s">
        <v>312</v>
      </c>
      <c r="AC567">
        <v>3.25</v>
      </c>
      <c r="AD567">
        <v>1.33</v>
      </c>
      <c r="AE567">
        <v>3.2</v>
      </c>
      <c r="AF567">
        <v>1.33</v>
      </c>
      <c r="AG567">
        <v>3.25</v>
      </c>
      <c r="AH567">
        <v>1.33</v>
      </c>
      <c r="AI567">
        <v>3.18</v>
      </c>
      <c r="AJ567">
        <v>1.4</v>
      </c>
      <c r="AK567">
        <v>3</v>
      </c>
      <c r="AL567">
        <v>1.36</v>
      </c>
      <c r="AM567">
        <v>3.35</v>
      </c>
      <c r="AN567">
        <v>1.41</v>
      </c>
      <c r="AO567">
        <v>3.1</v>
      </c>
      <c r="AP567">
        <v>1.35</v>
      </c>
      <c r="AQ567" t="str">
        <f t="shared" si="101"/>
        <v>Jaziri</v>
      </c>
      <c r="AR567" t="str">
        <f t="shared" si="102"/>
        <v>Sijsling</v>
      </c>
      <c r="AS567" t="str">
        <f t="shared" si="92"/>
        <v>Dubai JaziriSijsling</v>
      </c>
      <c r="AT567" t="str">
        <f t="shared" si="93"/>
        <v>Dubai SijslingJaziri</v>
      </c>
      <c r="AU567">
        <f t="shared" si="94"/>
        <v>1</v>
      </c>
      <c r="AV567">
        <f t="shared" si="95"/>
        <v>-3</v>
      </c>
      <c r="AW567">
        <f t="shared" si="96"/>
        <v>29</v>
      </c>
      <c r="AX567" t="b">
        <f t="shared" si="97"/>
        <v>1</v>
      </c>
      <c r="AY567" t="str">
        <f t="shared" si="98"/>
        <v>Sijsling</v>
      </c>
      <c r="AZ567" t="b">
        <f t="shared" si="99"/>
        <v>1</v>
      </c>
      <c r="BA567" t="str">
        <f t="shared" si="100"/>
        <v>Dubai 1st Round</v>
      </c>
    </row>
    <row r="568" spans="1:53" x14ac:dyDescent="0.25">
      <c r="A568">
        <v>17</v>
      </c>
      <c r="B568" t="s">
        <v>865</v>
      </c>
      <c r="C568" t="s">
        <v>866</v>
      </c>
      <c r="D568" s="1">
        <v>41695</v>
      </c>
      <c r="E568" s="1" t="s">
        <v>853</v>
      </c>
      <c r="F568" s="1" t="s">
        <v>307</v>
      </c>
      <c r="G568" s="1" t="s">
        <v>308</v>
      </c>
      <c r="H568" t="s">
        <v>309</v>
      </c>
      <c r="I568">
        <v>3</v>
      </c>
      <c r="J568" t="s">
        <v>711</v>
      </c>
      <c r="K568" t="s">
        <v>777</v>
      </c>
      <c r="L568">
        <v>78</v>
      </c>
      <c r="M568">
        <v>5</v>
      </c>
      <c r="N568">
        <v>662</v>
      </c>
      <c r="O568">
        <v>4960</v>
      </c>
      <c r="P568">
        <v>7</v>
      </c>
      <c r="Q568">
        <v>6</v>
      </c>
      <c r="Z568">
        <v>1</v>
      </c>
      <c r="AA568">
        <v>0</v>
      </c>
      <c r="AB568" t="s">
        <v>323</v>
      </c>
      <c r="AC568">
        <v>10</v>
      </c>
      <c r="AD568">
        <v>1.06</v>
      </c>
      <c r="AE568">
        <v>7.5</v>
      </c>
      <c r="AF568">
        <v>1.08</v>
      </c>
      <c r="AG568">
        <v>8</v>
      </c>
      <c r="AH568">
        <v>1.06</v>
      </c>
      <c r="AI568">
        <v>10.91</v>
      </c>
      <c r="AJ568">
        <v>1.07</v>
      </c>
      <c r="AK568">
        <v>7.5</v>
      </c>
      <c r="AL568">
        <v>1.08</v>
      </c>
      <c r="AM568">
        <v>11</v>
      </c>
      <c r="AN568">
        <v>1.08</v>
      </c>
      <c r="AO568">
        <v>8.7899999999999991</v>
      </c>
      <c r="AP568">
        <v>1.06</v>
      </c>
      <c r="AQ568" t="str">
        <f t="shared" si="101"/>
        <v>Devvarman</v>
      </c>
      <c r="AR568" t="str">
        <f t="shared" si="102"/>
        <v>Del</v>
      </c>
      <c r="AS568" t="str">
        <f t="shared" si="92"/>
        <v>Dubai DevvarmanDel</v>
      </c>
      <c r="AT568" t="str">
        <f t="shared" si="93"/>
        <v>Dubai DelDevvarman</v>
      </c>
      <c r="AU568">
        <f t="shared" si="94"/>
        <v>1</v>
      </c>
      <c r="AV568">
        <f t="shared" si="95"/>
        <v>1</v>
      </c>
      <c r="AW568">
        <f t="shared" si="96"/>
        <v>13</v>
      </c>
      <c r="AX568" t="b">
        <f t="shared" si="97"/>
        <v>1</v>
      </c>
      <c r="AY568" t="str">
        <f t="shared" si="98"/>
        <v>Devvarman</v>
      </c>
      <c r="AZ568" t="b">
        <f t="shared" si="99"/>
        <v>0</v>
      </c>
      <c r="BA568" t="str">
        <f t="shared" si="100"/>
        <v>Dubai 1st Round</v>
      </c>
    </row>
    <row r="569" spans="1:53" x14ac:dyDescent="0.25">
      <c r="A569">
        <v>17</v>
      </c>
      <c r="B569" t="s">
        <v>865</v>
      </c>
      <c r="C569" t="s">
        <v>866</v>
      </c>
      <c r="D569" s="1">
        <v>41695</v>
      </c>
      <c r="E569" s="1" t="s">
        <v>853</v>
      </c>
      <c r="F569" s="1" t="s">
        <v>307</v>
      </c>
      <c r="G569" s="1" t="s">
        <v>308</v>
      </c>
      <c r="H569" t="s">
        <v>309</v>
      </c>
      <c r="I569">
        <v>3</v>
      </c>
      <c r="J569" t="s">
        <v>772</v>
      </c>
      <c r="K569" t="s">
        <v>737</v>
      </c>
      <c r="L569">
        <v>88</v>
      </c>
      <c r="M569">
        <v>33</v>
      </c>
      <c r="N569">
        <v>619</v>
      </c>
      <c r="O569">
        <v>1170</v>
      </c>
      <c r="P569">
        <v>7</v>
      </c>
      <c r="Q569">
        <v>6</v>
      </c>
      <c r="R569">
        <v>6</v>
      </c>
      <c r="S569">
        <v>7</v>
      </c>
      <c r="T569">
        <v>6</v>
      </c>
      <c r="U569">
        <v>2</v>
      </c>
      <c r="Z569">
        <v>2</v>
      </c>
      <c r="AA569">
        <v>1</v>
      </c>
      <c r="AB569" t="s">
        <v>312</v>
      </c>
      <c r="AC569">
        <v>2.62</v>
      </c>
      <c r="AD569">
        <v>1.44</v>
      </c>
      <c r="AE569">
        <v>2.8</v>
      </c>
      <c r="AF569">
        <v>1.42</v>
      </c>
      <c r="AG569">
        <v>2.75</v>
      </c>
      <c r="AH569">
        <v>1.4</v>
      </c>
      <c r="AI569">
        <v>2.73</v>
      </c>
      <c r="AJ569">
        <v>1.51</v>
      </c>
      <c r="AK569">
        <v>2.75</v>
      </c>
      <c r="AL569">
        <v>1.44</v>
      </c>
      <c r="AM569">
        <v>3.1</v>
      </c>
      <c r="AN569">
        <v>1.51</v>
      </c>
      <c r="AO569">
        <v>2.73</v>
      </c>
      <c r="AP569">
        <v>1.43</v>
      </c>
      <c r="AQ569" t="str">
        <f t="shared" si="101"/>
        <v>Stakhovsky</v>
      </c>
      <c r="AR569" t="str">
        <f t="shared" si="102"/>
        <v>Dodig</v>
      </c>
      <c r="AS569" t="str">
        <f t="shared" si="92"/>
        <v>Dubai StakhovskyDodig</v>
      </c>
      <c r="AT569" t="str">
        <f t="shared" si="93"/>
        <v>Dubai DodigStakhovsky</v>
      </c>
      <c r="AU569">
        <f t="shared" si="94"/>
        <v>1</v>
      </c>
      <c r="AV569">
        <f t="shared" si="95"/>
        <v>4</v>
      </c>
      <c r="AW569">
        <f t="shared" si="96"/>
        <v>34</v>
      </c>
      <c r="AX569" t="b">
        <f t="shared" si="97"/>
        <v>1</v>
      </c>
      <c r="AY569" t="str">
        <f t="shared" si="98"/>
        <v>Stakhovsky</v>
      </c>
      <c r="AZ569" t="b">
        <f t="shared" si="99"/>
        <v>1</v>
      </c>
      <c r="BA569" t="str">
        <f t="shared" si="100"/>
        <v>Dubai 1st Round</v>
      </c>
    </row>
    <row r="570" spans="1:53" x14ac:dyDescent="0.25">
      <c r="A570">
        <v>17</v>
      </c>
      <c r="B570" t="s">
        <v>865</v>
      </c>
      <c r="C570" t="s">
        <v>866</v>
      </c>
      <c r="D570" s="1">
        <v>41695</v>
      </c>
      <c r="E570" s="1" t="s">
        <v>853</v>
      </c>
      <c r="F570" s="1" t="s">
        <v>307</v>
      </c>
      <c r="G570" s="1" t="s">
        <v>308</v>
      </c>
      <c r="H570" t="s">
        <v>309</v>
      </c>
      <c r="I570">
        <v>3</v>
      </c>
      <c r="J570" t="s">
        <v>868</v>
      </c>
      <c r="K570" t="s">
        <v>806</v>
      </c>
      <c r="L570">
        <v>177</v>
      </c>
      <c r="M570">
        <v>60</v>
      </c>
      <c r="N570">
        <v>291</v>
      </c>
      <c r="O570">
        <v>761</v>
      </c>
      <c r="P570">
        <v>2</v>
      </c>
      <c r="Q570">
        <v>6</v>
      </c>
      <c r="R570">
        <v>6</v>
      </c>
      <c r="S570">
        <v>4</v>
      </c>
      <c r="T570">
        <v>7</v>
      </c>
      <c r="U570">
        <v>6</v>
      </c>
      <c r="Z570">
        <v>2</v>
      </c>
      <c r="AA570">
        <v>1</v>
      </c>
      <c r="AB570" t="s">
        <v>312</v>
      </c>
      <c r="AC570">
        <v>2.75</v>
      </c>
      <c r="AD570">
        <v>1.4</v>
      </c>
      <c r="AE570">
        <v>2.8</v>
      </c>
      <c r="AF570">
        <v>1.42</v>
      </c>
      <c r="AG570">
        <v>2.75</v>
      </c>
      <c r="AH570">
        <v>1.4</v>
      </c>
      <c r="AI570">
        <v>2.94</v>
      </c>
      <c r="AJ570">
        <v>1.45</v>
      </c>
      <c r="AK570">
        <v>2.63</v>
      </c>
      <c r="AL570">
        <v>1.5</v>
      </c>
      <c r="AM570">
        <v>3</v>
      </c>
      <c r="AN570">
        <v>1.5</v>
      </c>
      <c r="AO570">
        <v>2.78</v>
      </c>
      <c r="AP570">
        <v>1.42</v>
      </c>
      <c r="AQ570" t="str">
        <f t="shared" si="101"/>
        <v>Ward</v>
      </c>
      <c r="AR570" t="str">
        <f t="shared" si="102"/>
        <v>Gabashvili</v>
      </c>
      <c r="AS570" t="str">
        <f t="shared" si="92"/>
        <v>Dubai WardGabashvili</v>
      </c>
      <c r="AT570" t="str">
        <f t="shared" si="93"/>
        <v>Dubai GabashviliWard</v>
      </c>
      <c r="AU570">
        <f t="shared" si="94"/>
        <v>1</v>
      </c>
      <c r="AV570">
        <f t="shared" si="95"/>
        <v>-1</v>
      </c>
      <c r="AW570">
        <f t="shared" si="96"/>
        <v>31</v>
      </c>
      <c r="AX570" t="b">
        <f t="shared" si="97"/>
        <v>1</v>
      </c>
      <c r="AY570" t="str">
        <f t="shared" si="98"/>
        <v>Gabashvili</v>
      </c>
      <c r="AZ570" t="b">
        <f t="shared" si="99"/>
        <v>1</v>
      </c>
      <c r="BA570" t="str">
        <f t="shared" si="100"/>
        <v>Dubai 1st Round</v>
      </c>
    </row>
    <row r="571" spans="1:53" x14ac:dyDescent="0.25">
      <c r="A571">
        <v>17</v>
      </c>
      <c r="B571" t="s">
        <v>865</v>
      </c>
      <c r="C571" t="s">
        <v>866</v>
      </c>
      <c r="D571" s="1">
        <v>41695</v>
      </c>
      <c r="E571" s="1" t="s">
        <v>853</v>
      </c>
      <c r="F571" s="1" t="s">
        <v>307</v>
      </c>
      <c r="G571" s="1" t="s">
        <v>308</v>
      </c>
      <c r="H571" t="s">
        <v>309</v>
      </c>
      <c r="I571">
        <v>3</v>
      </c>
      <c r="J571" t="s">
        <v>797</v>
      </c>
      <c r="K571" t="s">
        <v>669</v>
      </c>
      <c r="L571">
        <v>2</v>
      </c>
      <c r="M571">
        <v>54</v>
      </c>
      <c r="N571">
        <v>10580</v>
      </c>
      <c r="O571">
        <v>830</v>
      </c>
      <c r="P571">
        <v>6</v>
      </c>
      <c r="Q571">
        <v>3</v>
      </c>
      <c r="R571">
        <v>6</v>
      </c>
      <c r="S571">
        <v>3</v>
      </c>
      <c r="Z571">
        <v>2</v>
      </c>
      <c r="AA571">
        <v>0</v>
      </c>
      <c r="AB571" t="s">
        <v>312</v>
      </c>
      <c r="AC571">
        <v>1.02</v>
      </c>
      <c r="AD571">
        <v>17</v>
      </c>
      <c r="AE571">
        <v>1.03</v>
      </c>
      <c r="AF571">
        <v>11</v>
      </c>
      <c r="AG571">
        <v>1.03</v>
      </c>
      <c r="AH571">
        <v>10</v>
      </c>
      <c r="AI571">
        <v>1.03</v>
      </c>
      <c r="AJ571">
        <v>17.57</v>
      </c>
      <c r="AK571">
        <v>1.03</v>
      </c>
      <c r="AL571">
        <v>11</v>
      </c>
      <c r="AM571">
        <v>1.04</v>
      </c>
      <c r="AN571">
        <v>17.57</v>
      </c>
      <c r="AO571">
        <v>1.02</v>
      </c>
      <c r="AP571">
        <v>13.35</v>
      </c>
      <c r="AQ571" t="str">
        <f t="shared" si="101"/>
        <v>Djokovic</v>
      </c>
      <c r="AR571" t="str">
        <f t="shared" si="102"/>
        <v>Istomin</v>
      </c>
      <c r="AS571" t="str">
        <f t="shared" si="92"/>
        <v>Dubai DjokovicIstomin</v>
      </c>
      <c r="AT571" t="str">
        <f t="shared" si="93"/>
        <v>Dubai IstominDjokovic</v>
      </c>
      <c r="AU571">
        <f t="shared" si="94"/>
        <v>2</v>
      </c>
      <c r="AV571">
        <f t="shared" si="95"/>
        <v>6</v>
      </c>
      <c r="AW571">
        <f t="shared" si="96"/>
        <v>18</v>
      </c>
      <c r="AX571" t="b">
        <f t="shared" si="97"/>
        <v>0</v>
      </c>
      <c r="AY571" t="str">
        <f t="shared" si="98"/>
        <v>Djokovic</v>
      </c>
      <c r="AZ571" t="b">
        <f t="shared" si="99"/>
        <v>0</v>
      </c>
      <c r="BA571" t="str">
        <f t="shared" si="100"/>
        <v>Dubai 1st Round</v>
      </c>
    </row>
    <row r="572" spans="1:53" x14ac:dyDescent="0.25">
      <c r="A572">
        <v>17</v>
      </c>
      <c r="B572" t="s">
        <v>865</v>
      </c>
      <c r="C572" t="s">
        <v>866</v>
      </c>
      <c r="D572" s="1">
        <v>41695</v>
      </c>
      <c r="E572" s="1" t="s">
        <v>853</v>
      </c>
      <c r="F572" s="1" t="s">
        <v>307</v>
      </c>
      <c r="G572" s="1" t="s">
        <v>308</v>
      </c>
      <c r="H572" t="s">
        <v>309</v>
      </c>
      <c r="I572">
        <v>3</v>
      </c>
      <c r="J572" t="s">
        <v>743</v>
      </c>
      <c r="K572" t="s">
        <v>781</v>
      </c>
      <c r="L572">
        <v>63</v>
      </c>
      <c r="M572">
        <v>72</v>
      </c>
      <c r="N572">
        <v>735</v>
      </c>
      <c r="O572">
        <v>705</v>
      </c>
      <c r="P572">
        <v>7</v>
      </c>
      <c r="Q572">
        <v>6</v>
      </c>
      <c r="R572">
        <v>6</v>
      </c>
      <c r="S572">
        <v>4</v>
      </c>
      <c r="Z572">
        <v>2</v>
      </c>
      <c r="AA572">
        <v>0</v>
      </c>
      <c r="AB572" t="s">
        <v>312</v>
      </c>
      <c r="AC572">
        <v>1.5</v>
      </c>
      <c r="AD572">
        <v>2.5</v>
      </c>
      <c r="AE572">
        <v>1.48</v>
      </c>
      <c r="AF572">
        <v>2.6</v>
      </c>
      <c r="AG572">
        <v>1.5</v>
      </c>
      <c r="AH572">
        <v>2.5</v>
      </c>
      <c r="AI572">
        <v>1.55</v>
      </c>
      <c r="AJ572">
        <v>2.61</v>
      </c>
      <c r="AK572">
        <v>1.57</v>
      </c>
      <c r="AL572">
        <v>2.38</v>
      </c>
      <c r="AM572">
        <v>1.57</v>
      </c>
      <c r="AN572">
        <v>2.82</v>
      </c>
      <c r="AO572">
        <v>1.49</v>
      </c>
      <c r="AP572">
        <v>2.57</v>
      </c>
      <c r="AQ572" t="str">
        <f t="shared" si="101"/>
        <v>Davydenko</v>
      </c>
      <c r="AR572" t="str">
        <f t="shared" si="102"/>
        <v>Golubev</v>
      </c>
      <c r="AS572" t="str">
        <f t="shared" si="92"/>
        <v>Dubai DavydenkoGolubev</v>
      </c>
      <c r="AT572" t="str">
        <f t="shared" si="93"/>
        <v>Dubai GolubevDavydenko</v>
      </c>
      <c r="AU572">
        <f t="shared" si="94"/>
        <v>2</v>
      </c>
      <c r="AV572">
        <f t="shared" si="95"/>
        <v>3</v>
      </c>
      <c r="AW572">
        <f t="shared" si="96"/>
        <v>23</v>
      </c>
      <c r="AX572" t="b">
        <f t="shared" si="97"/>
        <v>1</v>
      </c>
      <c r="AY572" t="str">
        <f t="shared" si="98"/>
        <v>Davydenko</v>
      </c>
      <c r="AZ572" t="b">
        <f t="shared" si="99"/>
        <v>0</v>
      </c>
      <c r="BA572" t="str">
        <f t="shared" si="100"/>
        <v>Dubai 1st Round</v>
      </c>
    </row>
    <row r="573" spans="1:53" x14ac:dyDescent="0.25">
      <c r="A573">
        <v>17</v>
      </c>
      <c r="B573" t="s">
        <v>865</v>
      </c>
      <c r="C573" t="s">
        <v>866</v>
      </c>
      <c r="D573" s="1">
        <v>41695</v>
      </c>
      <c r="E573" s="1" t="s">
        <v>853</v>
      </c>
      <c r="F573" s="1" t="s">
        <v>307</v>
      </c>
      <c r="G573" s="1" t="s">
        <v>308</v>
      </c>
      <c r="H573" t="s">
        <v>309</v>
      </c>
      <c r="I573">
        <v>3</v>
      </c>
      <c r="J573" t="s">
        <v>804</v>
      </c>
      <c r="K573" t="s">
        <v>732</v>
      </c>
      <c r="L573">
        <v>10</v>
      </c>
      <c r="M573">
        <v>80</v>
      </c>
      <c r="N573">
        <v>2785</v>
      </c>
      <c r="O573">
        <v>661</v>
      </c>
      <c r="P573">
        <v>6</v>
      </c>
      <c r="Q573">
        <v>2</v>
      </c>
      <c r="R573">
        <v>6</v>
      </c>
      <c r="S573">
        <v>4</v>
      </c>
      <c r="Z573">
        <v>2</v>
      </c>
      <c r="AA573">
        <v>0</v>
      </c>
      <c r="AB573" t="s">
        <v>312</v>
      </c>
      <c r="AC573">
        <v>1.1200000000000001</v>
      </c>
      <c r="AD573">
        <v>6</v>
      </c>
      <c r="AE573">
        <v>1.1599999999999999</v>
      </c>
      <c r="AF573">
        <v>5</v>
      </c>
      <c r="AG573">
        <v>1.1200000000000001</v>
      </c>
      <c r="AH573">
        <v>5.5</v>
      </c>
      <c r="AI573">
        <v>1.17</v>
      </c>
      <c r="AJ573">
        <v>5.75</v>
      </c>
      <c r="AK573">
        <v>1.1399999999999999</v>
      </c>
      <c r="AL573">
        <v>5.5</v>
      </c>
      <c r="AM573">
        <v>1.17</v>
      </c>
      <c r="AN573">
        <v>6.65</v>
      </c>
      <c r="AO573">
        <v>1.1499999999999999</v>
      </c>
      <c r="AP573">
        <v>5.34</v>
      </c>
      <c r="AQ573" t="str">
        <f t="shared" si="101"/>
        <v>Tsonga</v>
      </c>
      <c r="AR573" t="str">
        <f t="shared" si="102"/>
        <v>Hanescu</v>
      </c>
      <c r="AS573" t="str">
        <f t="shared" si="92"/>
        <v>Dubai TsongaHanescu</v>
      </c>
      <c r="AT573" t="str">
        <f t="shared" si="93"/>
        <v>Dubai HanescuTsonga</v>
      </c>
      <c r="AU573">
        <f t="shared" si="94"/>
        <v>2</v>
      </c>
      <c r="AV573">
        <f t="shared" si="95"/>
        <v>6</v>
      </c>
      <c r="AW573">
        <f t="shared" si="96"/>
        <v>18</v>
      </c>
      <c r="AX573" t="b">
        <f t="shared" si="97"/>
        <v>0</v>
      </c>
      <c r="AY573" t="str">
        <f t="shared" si="98"/>
        <v>Tsonga</v>
      </c>
      <c r="AZ573" t="b">
        <f t="shared" si="99"/>
        <v>0</v>
      </c>
      <c r="BA573" t="str">
        <f t="shared" si="100"/>
        <v>Dubai 1st Round</v>
      </c>
    </row>
    <row r="574" spans="1:53" x14ac:dyDescent="0.25">
      <c r="A574">
        <v>17</v>
      </c>
      <c r="B574" t="s">
        <v>865</v>
      </c>
      <c r="C574" t="s">
        <v>866</v>
      </c>
      <c r="D574" s="1">
        <v>41696</v>
      </c>
      <c r="E574" s="1" t="s">
        <v>853</v>
      </c>
      <c r="F574" s="1" t="s">
        <v>307</v>
      </c>
      <c r="G574" s="1" t="s">
        <v>308</v>
      </c>
      <c r="H574" t="s">
        <v>344</v>
      </c>
      <c r="I574">
        <v>3</v>
      </c>
      <c r="J574" t="s">
        <v>735</v>
      </c>
      <c r="K574" t="s">
        <v>711</v>
      </c>
      <c r="L574">
        <v>137</v>
      </c>
      <c r="M574">
        <v>78</v>
      </c>
      <c r="N574">
        <v>412</v>
      </c>
      <c r="O574">
        <v>662</v>
      </c>
      <c r="P574">
        <v>6</v>
      </c>
      <c r="Q574">
        <v>3</v>
      </c>
      <c r="R574">
        <v>7</v>
      </c>
      <c r="S574">
        <v>5</v>
      </c>
      <c r="Z574">
        <v>2</v>
      </c>
      <c r="AA574">
        <v>0</v>
      </c>
      <c r="AB574" t="s">
        <v>312</v>
      </c>
      <c r="AC574">
        <v>2.75</v>
      </c>
      <c r="AD574">
        <v>1.4</v>
      </c>
      <c r="AE574">
        <v>2.6</v>
      </c>
      <c r="AF574">
        <v>1.48</v>
      </c>
      <c r="AG574">
        <v>2.62</v>
      </c>
      <c r="AH574">
        <v>1.44</v>
      </c>
      <c r="AI574">
        <v>2.8</v>
      </c>
      <c r="AJ574">
        <v>1.5</v>
      </c>
      <c r="AK574">
        <v>2.75</v>
      </c>
      <c r="AL574">
        <v>1.44</v>
      </c>
      <c r="AM574">
        <v>2.95</v>
      </c>
      <c r="AN574">
        <v>1.51</v>
      </c>
      <c r="AO574">
        <v>2.7</v>
      </c>
      <c r="AP574">
        <v>1.45</v>
      </c>
      <c r="AQ574" t="str">
        <f t="shared" si="101"/>
        <v>Jaziri</v>
      </c>
      <c r="AR574" t="str">
        <f t="shared" si="102"/>
        <v>Devvarman</v>
      </c>
      <c r="AS574" t="str">
        <f t="shared" si="92"/>
        <v>Dubai JaziriDevvarman</v>
      </c>
      <c r="AT574" t="str">
        <f t="shared" si="93"/>
        <v>Dubai DevvarmanJaziri</v>
      </c>
      <c r="AU574">
        <f t="shared" si="94"/>
        <v>2</v>
      </c>
      <c r="AV574">
        <f t="shared" si="95"/>
        <v>5</v>
      </c>
      <c r="AW574">
        <f t="shared" si="96"/>
        <v>21</v>
      </c>
      <c r="AX574" t="b">
        <f t="shared" si="97"/>
        <v>0</v>
      </c>
      <c r="AY574" t="str">
        <f t="shared" si="98"/>
        <v>Jaziri</v>
      </c>
      <c r="AZ574" t="b">
        <f t="shared" si="99"/>
        <v>0</v>
      </c>
      <c r="BA574" t="str">
        <f t="shared" si="100"/>
        <v>Dubai 2nd Round</v>
      </c>
    </row>
    <row r="575" spans="1:53" x14ac:dyDescent="0.25">
      <c r="A575">
        <v>17</v>
      </c>
      <c r="B575" t="s">
        <v>865</v>
      </c>
      <c r="C575" t="s">
        <v>866</v>
      </c>
      <c r="D575" s="1">
        <v>41696</v>
      </c>
      <c r="E575" s="1" t="s">
        <v>853</v>
      </c>
      <c r="F575" s="1" t="s">
        <v>307</v>
      </c>
      <c r="G575" s="1" t="s">
        <v>308</v>
      </c>
      <c r="H575" t="s">
        <v>344</v>
      </c>
      <c r="I575">
        <v>3</v>
      </c>
      <c r="J575" t="s">
        <v>752</v>
      </c>
      <c r="K575" t="s">
        <v>776</v>
      </c>
      <c r="L575">
        <v>26</v>
      </c>
      <c r="M575">
        <v>31</v>
      </c>
      <c r="N575">
        <v>1375</v>
      </c>
      <c r="O575">
        <v>1210</v>
      </c>
      <c r="P575">
        <v>6</v>
      </c>
      <c r="Q575">
        <v>3</v>
      </c>
      <c r="R575">
        <v>6</v>
      </c>
      <c r="S575">
        <v>3</v>
      </c>
      <c r="Z575">
        <v>2</v>
      </c>
      <c r="AA575">
        <v>0</v>
      </c>
      <c r="AB575" t="s">
        <v>312</v>
      </c>
      <c r="AC575">
        <v>1.33</v>
      </c>
      <c r="AD575">
        <v>3.25</v>
      </c>
      <c r="AE575">
        <v>1.33</v>
      </c>
      <c r="AF575">
        <v>3.2</v>
      </c>
      <c r="AG575">
        <v>1.33</v>
      </c>
      <c r="AH575">
        <v>3.25</v>
      </c>
      <c r="AI575">
        <v>1.36</v>
      </c>
      <c r="AJ575">
        <v>3.46</v>
      </c>
      <c r="AK575">
        <v>1.33</v>
      </c>
      <c r="AL575">
        <v>3.25</v>
      </c>
      <c r="AM575">
        <v>1.4</v>
      </c>
      <c r="AN575">
        <v>3.6</v>
      </c>
      <c r="AO575">
        <v>1.33</v>
      </c>
      <c r="AP575">
        <v>3.24</v>
      </c>
      <c r="AQ575" t="str">
        <f t="shared" si="101"/>
        <v>Kohlschreiber</v>
      </c>
      <c r="AR575" t="str">
        <f t="shared" si="102"/>
        <v>Seppi</v>
      </c>
      <c r="AS575" t="str">
        <f t="shared" si="92"/>
        <v>Dubai KohlschreiberSeppi</v>
      </c>
      <c r="AT575" t="str">
        <f t="shared" si="93"/>
        <v>Dubai SeppiKohlschreiber</v>
      </c>
      <c r="AU575">
        <f t="shared" si="94"/>
        <v>2</v>
      </c>
      <c r="AV575">
        <f t="shared" si="95"/>
        <v>6</v>
      </c>
      <c r="AW575">
        <f t="shared" si="96"/>
        <v>18</v>
      </c>
      <c r="AX575" t="b">
        <f t="shared" si="97"/>
        <v>0</v>
      </c>
      <c r="AY575" t="str">
        <f t="shared" si="98"/>
        <v>Kohlschreiber</v>
      </c>
      <c r="AZ575" t="b">
        <f t="shared" si="99"/>
        <v>0</v>
      </c>
      <c r="BA575" t="str">
        <f t="shared" si="100"/>
        <v>Dubai 2nd Round</v>
      </c>
    </row>
    <row r="576" spans="1:53" x14ac:dyDescent="0.25">
      <c r="A576">
        <v>17</v>
      </c>
      <c r="B576" t="s">
        <v>865</v>
      </c>
      <c r="C576" t="s">
        <v>866</v>
      </c>
      <c r="D576" s="1">
        <v>41696</v>
      </c>
      <c r="E576" s="1" t="s">
        <v>853</v>
      </c>
      <c r="F576" s="1" t="s">
        <v>307</v>
      </c>
      <c r="G576" s="1" t="s">
        <v>308</v>
      </c>
      <c r="H576" t="s">
        <v>344</v>
      </c>
      <c r="I576">
        <v>3</v>
      </c>
      <c r="J576" t="s">
        <v>751</v>
      </c>
      <c r="K576" t="s">
        <v>671</v>
      </c>
      <c r="L576">
        <v>49</v>
      </c>
      <c r="M576">
        <v>29</v>
      </c>
      <c r="N576">
        <v>906</v>
      </c>
      <c r="O576">
        <v>1257</v>
      </c>
      <c r="P576">
        <v>6</v>
      </c>
      <c r="Q576">
        <v>4</v>
      </c>
      <c r="R576">
        <v>7</v>
      </c>
      <c r="S576">
        <v>6</v>
      </c>
      <c r="Z576">
        <v>2</v>
      </c>
      <c r="AA576">
        <v>0</v>
      </c>
      <c r="AB576" t="s">
        <v>312</v>
      </c>
      <c r="AC576">
        <v>2.75</v>
      </c>
      <c r="AD576">
        <v>1.4</v>
      </c>
      <c r="AE576">
        <v>2.9</v>
      </c>
      <c r="AF576">
        <v>1.4</v>
      </c>
      <c r="AG576">
        <v>2.62</v>
      </c>
      <c r="AH576">
        <v>1.44</v>
      </c>
      <c r="AI576">
        <v>2.81</v>
      </c>
      <c r="AJ576">
        <v>1.5</v>
      </c>
      <c r="AK576">
        <v>2.75</v>
      </c>
      <c r="AL576">
        <v>1.44</v>
      </c>
      <c r="AM576">
        <v>3</v>
      </c>
      <c r="AN576">
        <v>1.5</v>
      </c>
      <c r="AO576">
        <v>2.79</v>
      </c>
      <c r="AP576">
        <v>1.42</v>
      </c>
      <c r="AQ576" t="str">
        <f t="shared" si="101"/>
        <v>Rosol</v>
      </c>
      <c r="AR576" t="str">
        <f t="shared" si="102"/>
        <v>Tursunov</v>
      </c>
      <c r="AS576" t="str">
        <f t="shared" si="92"/>
        <v>Dubai RosolTursunov</v>
      </c>
      <c r="AT576" t="str">
        <f t="shared" si="93"/>
        <v>Dubai TursunovRosol</v>
      </c>
      <c r="AU576">
        <f t="shared" si="94"/>
        <v>2</v>
      </c>
      <c r="AV576">
        <f t="shared" si="95"/>
        <v>3</v>
      </c>
      <c r="AW576">
        <f t="shared" si="96"/>
        <v>23</v>
      </c>
      <c r="AX576" t="b">
        <f t="shared" si="97"/>
        <v>1</v>
      </c>
      <c r="AY576" t="str">
        <f t="shared" si="98"/>
        <v>Rosol</v>
      </c>
      <c r="AZ576" t="b">
        <f t="shared" si="99"/>
        <v>0</v>
      </c>
      <c r="BA576" t="str">
        <f t="shared" si="100"/>
        <v>Dubai 2nd Round</v>
      </c>
    </row>
    <row r="577" spans="1:53" x14ac:dyDescent="0.25">
      <c r="A577">
        <v>17</v>
      </c>
      <c r="B577" t="s">
        <v>865</v>
      </c>
      <c r="C577" t="s">
        <v>866</v>
      </c>
      <c r="D577" s="1">
        <v>41696</v>
      </c>
      <c r="E577" s="1" t="s">
        <v>853</v>
      </c>
      <c r="F577" s="1" t="s">
        <v>307</v>
      </c>
      <c r="G577" s="1" t="s">
        <v>308</v>
      </c>
      <c r="H577" t="s">
        <v>344</v>
      </c>
      <c r="I577">
        <v>3</v>
      </c>
      <c r="J577" t="s">
        <v>729</v>
      </c>
      <c r="K577" t="s">
        <v>772</v>
      </c>
      <c r="L577">
        <v>6</v>
      </c>
      <c r="M577">
        <v>88</v>
      </c>
      <c r="N577">
        <v>4890</v>
      </c>
      <c r="O577">
        <v>619</v>
      </c>
      <c r="P577">
        <v>6</v>
      </c>
      <c r="Q577">
        <v>2</v>
      </c>
      <c r="R577">
        <v>6</v>
      </c>
      <c r="S577">
        <v>1</v>
      </c>
      <c r="Z577">
        <v>2</v>
      </c>
      <c r="AA577">
        <v>0</v>
      </c>
      <c r="AB577" t="s">
        <v>312</v>
      </c>
      <c r="AC577">
        <v>1.06</v>
      </c>
      <c r="AD577">
        <v>10</v>
      </c>
      <c r="AE577">
        <v>1.06</v>
      </c>
      <c r="AF577">
        <v>8.5</v>
      </c>
      <c r="AG577">
        <v>1.08</v>
      </c>
      <c r="AH577">
        <v>7</v>
      </c>
      <c r="AI577">
        <v>1.08</v>
      </c>
      <c r="AJ577">
        <v>10.25</v>
      </c>
      <c r="AK577">
        <v>1.08</v>
      </c>
      <c r="AL577">
        <v>7.5</v>
      </c>
      <c r="AM577">
        <v>1.0900000000000001</v>
      </c>
      <c r="AN577">
        <v>10.5</v>
      </c>
      <c r="AO577">
        <v>1.06</v>
      </c>
      <c r="AP577">
        <v>8.65</v>
      </c>
      <c r="AQ577" t="str">
        <f t="shared" si="101"/>
        <v>Berdych</v>
      </c>
      <c r="AR577" t="str">
        <f t="shared" si="102"/>
        <v>Stakhovsky</v>
      </c>
      <c r="AS577" t="str">
        <f t="shared" si="92"/>
        <v>Dubai BerdychStakhovsky</v>
      </c>
      <c r="AT577" t="str">
        <f t="shared" si="93"/>
        <v>Dubai StakhovskyBerdych</v>
      </c>
      <c r="AU577">
        <f t="shared" si="94"/>
        <v>2</v>
      </c>
      <c r="AV577">
        <f t="shared" si="95"/>
        <v>9</v>
      </c>
      <c r="AW577">
        <f t="shared" si="96"/>
        <v>15</v>
      </c>
      <c r="AX577" t="b">
        <f t="shared" si="97"/>
        <v>0</v>
      </c>
      <c r="AY577" t="str">
        <f t="shared" si="98"/>
        <v>Berdych</v>
      </c>
      <c r="AZ577" t="b">
        <f t="shared" si="99"/>
        <v>0</v>
      </c>
      <c r="BA577" t="str">
        <f t="shared" si="100"/>
        <v>Dubai 2nd Round</v>
      </c>
    </row>
    <row r="578" spans="1:53" x14ac:dyDescent="0.25">
      <c r="A578">
        <v>17</v>
      </c>
      <c r="B578" t="s">
        <v>865</v>
      </c>
      <c r="C578" t="s">
        <v>866</v>
      </c>
      <c r="D578" s="1">
        <v>41696</v>
      </c>
      <c r="E578" s="1" t="s">
        <v>853</v>
      </c>
      <c r="F578" s="1" t="s">
        <v>307</v>
      </c>
      <c r="G578" s="1" t="s">
        <v>308</v>
      </c>
      <c r="H578" t="s">
        <v>344</v>
      </c>
      <c r="I578">
        <v>3</v>
      </c>
      <c r="J578" t="s">
        <v>804</v>
      </c>
      <c r="K578" t="s">
        <v>743</v>
      </c>
      <c r="L578">
        <v>10</v>
      </c>
      <c r="M578">
        <v>63</v>
      </c>
      <c r="N578">
        <v>2785</v>
      </c>
      <c r="O578">
        <v>735</v>
      </c>
      <c r="AB578" t="s">
        <v>347</v>
      </c>
      <c r="AC578">
        <v>1.25</v>
      </c>
      <c r="AD578">
        <v>3.75</v>
      </c>
      <c r="AE578">
        <v>1.25</v>
      </c>
      <c r="AF578">
        <v>3.75</v>
      </c>
      <c r="AG578">
        <v>1.22</v>
      </c>
      <c r="AH578">
        <v>4</v>
      </c>
      <c r="AI578">
        <v>1.27</v>
      </c>
      <c r="AJ578">
        <v>4.22</v>
      </c>
      <c r="AK578">
        <v>1.25</v>
      </c>
      <c r="AL578">
        <v>3.75</v>
      </c>
      <c r="AM578">
        <v>1.31</v>
      </c>
      <c r="AN578">
        <v>4.22</v>
      </c>
      <c r="AO578">
        <v>1.26</v>
      </c>
      <c r="AP578">
        <v>3.78</v>
      </c>
      <c r="AQ578" t="str">
        <f t="shared" si="101"/>
        <v>Tsonga</v>
      </c>
      <c r="AR578" t="str">
        <f t="shared" si="102"/>
        <v>Davydenko</v>
      </c>
      <c r="AS578" t="str">
        <f t="shared" si="92"/>
        <v>Dubai TsongaDavydenko</v>
      </c>
      <c r="AT578" t="str">
        <f t="shared" si="93"/>
        <v>Dubai DavydenkoTsonga</v>
      </c>
      <c r="AU578">
        <f t="shared" si="94"/>
        <v>0</v>
      </c>
      <c r="AV578">
        <f t="shared" si="95"/>
        <v>0</v>
      </c>
      <c r="AW578">
        <f t="shared" si="96"/>
        <v>0</v>
      </c>
      <c r="AX578" t="b">
        <f t="shared" si="97"/>
        <v>0</v>
      </c>
      <c r="AY578" t="str">
        <f t="shared" si="98"/>
        <v>Davydenko</v>
      </c>
      <c r="AZ578" t="b">
        <f t="shared" si="99"/>
        <v>0</v>
      </c>
      <c r="BA578" t="str">
        <f t="shared" si="100"/>
        <v>Dubai 2nd Round</v>
      </c>
    </row>
    <row r="579" spans="1:53" x14ac:dyDescent="0.25">
      <c r="A579">
        <v>17</v>
      </c>
      <c r="B579" t="s">
        <v>865</v>
      </c>
      <c r="C579" t="s">
        <v>866</v>
      </c>
      <c r="D579" s="1">
        <v>41696</v>
      </c>
      <c r="E579" s="1" t="s">
        <v>853</v>
      </c>
      <c r="F579" s="1" t="s">
        <v>307</v>
      </c>
      <c r="G579" s="1" t="s">
        <v>308</v>
      </c>
      <c r="H579" t="s">
        <v>344</v>
      </c>
      <c r="I579">
        <v>3</v>
      </c>
      <c r="J579" t="s">
        <v>718</v>
      </c>
      <c r="K579" t="s">
        <v>868</v>
      </c>
      <c r="L579">
        <v>15</v>
      </c>
      <c r="M579">
        <v>177</v>
      </c>
      <c r="N579">
        <v>2100</v>
      </c>
      <c r="O579">
        <v>291</v>
      </c>
      <c r="P579">
        <v>6</v>
      </c>
      <c r="Q579">
        <v>1</v>
      </c>
      <c r="R579">
        <v>7</v>
      </c>
      <c r="S579">
        <v>6</v>
      </c>
      <c r="Z579">
        <v>2</v>
      </c>
      <c r="AA579">
        <v>0</v>
      </c>
      <c r="AB579" t="s">
        <v>312</v>
      </c>
      <c r="AC579">
        <v>1.1200000000000001</v>
      </c>
      <c r="AD579">
        <v>6</v>
      </c>
      <c r="AE579">
        <v>1.1200000000000001</v>
      </c>
      <c r="AF579">
        <v>5.75</v>
      </c>
      <c r="AG579">
        <v>1.1200000000000001</v>
      </c>
      <c r="AH579">
        <v>5.5</v>
      </c>
      <c r="AI579">
        <v>1.1299999999999999</v>
      </c>
      <c r="AJ579">
        <v>7.18</v>
      </c>
      <c r="AK579">
        <v>1.1299999999999999</v>
      </c>
      <c r="AL579">
        <v>6</v>
      </c>
      <c r="AM579">
        <v>1.1399999999999999</v>
      </c>
      <c r="AN579">
        <v>7.18</v>
      </c>
      <c r="AO579">
        <v>1.1200000000000001</v>
      </c>
      <c r="AP579">
        <v>6.17</v>
      </c>
      <c r="AQ579" t="str">
        <f t="shared" si="101"/>
        <v>Youzhny</v>
      </c>
      <c r="AR579" t="str">
        <f t="shared" si="102"/>
        <v>Ward</v>
      </c>
      <c r="AS579" t="str">
        <f t="shared" ref="AS579:AS642" si="103">B579&amp;AQ579&amp;AR579</f>
        <v>Dubai YouzhnyWard</v>
      </c>
      <c r="AT579" t="str">
        <f t="shared" ref="AT579:AT642" si="104">B579&amp;AR579&amp;AQ579</f>
        <v>Dubai WardYouzhny</v>
      </c>
      <c r="AU579">
        <f t="shared" ref="AU579:AU642" si="105">Z579-AA579</f>
        <v>2</v>
      </c>
      <c r="AV579">
        <f t="shared" ref="AV579:AV642" si="106">X579+V579+T579+R579+P579-Y579-W579-U579-S579-Q579</f>
        <v>6</v>
      </c>
      <c r="AW579">
        <f t="shared" ref="AW579:AW642" si="107">X579+V579+T579+R579+P579+Y579+W579+U579+S579+Q579</f>
        <v>20</v>
      </c>
      <c r="AX579" t="b">
        <f t="shared" ref="AX579:AX642" si="108">OR(P579+Q579=13,R579+S579=13,T579+U579=13,V579+W579=13,X579+Y579=13)</f>
        <v>1</v>
      </c>
      <c r="AY579" t="str">
        <f t="shared" ref="AY579:AY642" si="109">IF(P579&gt;Q579,AQ579,AR579)</f>
        <v>Youzhny</v>
      </c>
      <c r="AZ579" t="b">
        <f t="shared" ref="AZ579:AZ642" si="110">AA579&lt;&gt;0</f>
        <v>0</v>
      </c>
      <c r="BA579" t="str">
        <f t="shared" ref="BA579:BA642" si="111">B579&amp;H579</f>
        <v>Dubai 2nd Round</v>
      </c>
    </row>
    <row r="580" spans="1:53" x14ac:dyDescent="0.25">
      <c r="A580">
        <v>17</v>
      </c>
      <c r="B580" t="s">
        <v>865</v>
      </c>
      <c r="C580" t="s">
        <v>866</v>
      </c>
      <c r="D580" s="1">
        <v>41696</v>
      </c>
      <c r="E580" s="1" t="s">
        <v>853</v>
      </c>
      <c r="F580" s="1" t="s">
        <v>307</v>
      </c>
      <c r="G580" s="1" t="s">
        <v>308</v>
      </c>
      <c r="H580" t="s">
        <v>344</v>
      </c>
      <c r="I580">
        <v>3</v>
      </c>
      <c r="J580" t="s">
        <v>689</v>
      </c>
      <c r="K580" t="s">
        <v>771</v>
      </c>
      <c r="L580">
        <v>8</v>
      </c>
      <c r="M580">
        <v>48</v>
      </c>
      <c r="N580">
        <v>4305</v>
      </c>
      <c r="O580">
        <v>925</v>
      </c>
      <c r="P580">
        <v>6</v>
      </c>
      <c r="Q580">
        <v>2</v>
      </c>
      <c r="R580">
        <v>6</v>
      </c>
      <c r="S580">
        <v>7</v>
      </c>
      <c r="T580">
        <v>6</v>
      </c>
      <c r="U580">
        <v>3</v>
      </c>
      <c r="Z580">
        <v>2</v>
      </c>
      <c r="AA580">
        <v>1</v>
      </c>
      <c r="AB580" t="s">
        <v>312</v>
      </c>
      <c r="AC580">
        <v>1.06</v>
      </c>
      <c r="AD580">
        <v>10</v>
      </c>
      <c r="AE580">
        <v>1.06</v>
      </c>
      <c r="AF580">
        <v>8.5</v>
      </c>
      <c r="AG580">
        <v>1.06</v>
      </c>
      <c r="AH580">
        <v>8</v>
      </c>
      <c r="AI580">
        <v>1.06</v>
      </c>
      <c r="AJ580">
        <v>11.75</v>
      </c>
      <c r="AK580">
        <v>1.06</v>
      </c>
      <c r="AL580">
        <v>9</v>
      </c>
      <c r="AM580">
        <v>1.08</v>
      </c>
      <c r="AN580">
        <v>11.75</v>
      </c>
      <c r="AO580">
        <v>1.06</v>
      </c>
      <c r="AP580">
        <v>9.39</v>
      </c>
      <c r="AQ580" t="str">
        <f t="shared" si="101"/>
        <v>Federer</v>
      </c>
      <c r="AR580" t="str">
        <f t="shared" si="102"/>
        <v>Stepanek</v>
      </c>
      <c r="AS580" t="str">
        <f t="shared" si="103"/>
        <v>Dubai FedererStepanek</v>
      </c>
      <c r="AT580" t="str">
        <f t="shared" si="104"/>
        <v>Dubai StepanekFederer</v>
      </c>
      <c r="AU580">
        <f t="shared" si="105"/>
        <v>1</v>
      </c>
      <c r="AV580">
        <f t="shared" si="106"/>
        <v>6</v>
      </c>
      <c r="AW580">
        <f t="shared" si="107"/>
        <v>30</v>
      </c>
      <c r="AX580" t="b">
        <f t="shared" si="108"/>
        <v>1</v>
      </c>
      <c r="AY580" t="str">
        <f t="shared" si="109"/>
        <v>Federer</v>
      </c>
      <c r="AZ580" t="b">
        <f t="shared" si="110"/>
        <v>1</v>
      </c>
      <c r="BA580" t="str">
        <f t="shared" si="111"/>
        <v>Dubai 2nd Round</v>
      </c>
    </row>
    <row r="581" spans="1:53" x14ac:dyDescent="0.25">
      <c r="A581">
        <v>17</v>
      </c>
      <c r="B581" t="s">
        <v>865</v>
      </c>
      <c r="C581" t="s">
        <v>866</v>
      </c>
      <c r="D581" s="1">
        <v>41696</v>
      </c>
      <c r="E581" s="1" t="s">
        <v>853</v>
      </c>
      <c r="F581" s="1" t="s">
        <v>307</v>
      </c>
      <c r="G581" s="1" t="s">
        <v>308</v>
      </c>
      <c r="H581" t="s">
        <v>344</v>
      </c>
      <c r="I581">
        <v>3</v>
      </c>
      <c r="J581" t="s">
        <v>797</v>
      </c>
      <c r="K581" t="s">
        <v>709</v>
      </c>
      <c r="L581">
        <v>2</v>
      </c>
      <c r="M581">
        <v>51</v>
      </c>
      <c r="N581">
        <v>10580</v>
      </c>
      <c r="O581">
        <v>885</v>
      </c>
      <c r="P581">
        <v>6</v>
      </c>
      <c r="Q581">
        <v>1</v>
      </c>
      <c r="R581">
        <v>6</v>
      </c>
      <c r="S581">
        <v>3</v>
      </c>
      <c r="Z581">
        <v>2</v>
      </c>
      <c r="AA581">
        <v>0</v>
      </c>
      <c r="AB581" t="s">
        <v>312</v>
      </c>
      <c r="AC581">
        <v>1.02</v>
      </c>
      <c r="AD581">
        <v>17</v>
      </c>
      <c r="AE581">
        <v>1.02</v>
      </c>
      <c r="AF581">
        <v>12</v>
      </c>
      <c r="AG581">
        <v>1.04</v>
      </c>
      <c r="AH581">
        <v>9</v>
      </c>
      <c r="AK581">
        <v>1.03</v>
      </c>
      <c r="AL581">
        <v>11</v>
      </c>
      <c r="AM581">
        <v>1.04</v>
      </c>
      <c r="AN581">
        <v>22.5</v>
      </c>
      <c r="AO581">
        <v>1.02</v>
      </c>
      <c r="AP581">
        <v>13.62</v>
      </c>
      <c r="AQ581" t="str">
        <f t="shared" si="101"/>
        <v>Djokovic</v>
      </c>
      <c r="AR581" t="str">
        <f t="shared" si="102"/>
        <v>Bautista</v>
      </c>
      <c r="AS581" t="str">
        <f t="shared" si="103"/>
        <v>Dubai DjokovicBautista</v>
      </c>
      <c r="AT581" t="str">
        <f t="shared" si="104"/>
        <v>Dubai BautistaDjokovic</v>
      </c>
      <c r="AU581">
        <f t="shared" si="105"/>
        <v>2</v>
      </c>
      <c r="AV581">
        <f t="shared" si="106"/>
        <v>8</v>
      </c>
      <c r="AW581">
        <f t="shared" si="107"/>
        <v>16</v>
      </c>
      <c r="AX581" t="b">
        <f t="shared" si="108"/>
        <v>0</v>
      </c>
      <c r="AY581" t="str">
        <f t="shared" si="109"/>
        <v>Djokovic</v>
      </c>
      <c r="AZ581" t="b">
        <f t="shared" si="110"/>
        <v>0</v>
      </c>
      <c r="BA581" t="str">
        <f t="shared" si="111"/>
        <v>Dubai 2nd Round</v>
      </c>
    </row>
    <row r="582" spans="1:53" x14ac:dyDescent="0.25">
      <c r="A582">
        <v>17</v>
      </c>
      <c r="B582" t="s">
        <v>865</v>
      </c>
      <c r="C582" t="s">
        <v>866</v>
      </c>
      <c r="D582" s="1">
        <v>41697</v>
      </c>
      <c r="E582" s="1" t="s">
        <v>853</v>
      </c>
      <c r="F582" s="1" t="s">
        <v>307</v>
      </c>
      <c r="G582" s="1" t="s">
        <v>308</v>
      </c>
      <c r="H582" t="s">
        <v>345</v>
      </c>
      <c r="I582">
        <v>3</v>
      </c>
      <c r="J582" t="s">
        <v>752</v>
      </c>
      <c r="K582" t="s">
        <v>735</v>
      </c>
      <c r="L582">
        <v>26</v>
      </c>
      <c r="M582">
        <v>137</v>
      </c>
      <c r="N582">
        <v>1375</v>
      </c>
      <c r="O582">
        <v>412</v>
      </c>
      <c r="P582">
        <v>6</v>
      </c>
      <c r="Q582">
        <v>2</v>
      </c>
      <c r="R582">
        <v>6</v>
      </c>
      <c r="S582">
        <v>3</v>
      </c>
      <c r="Z582">
        <v>2</v>
      </c>
      <c r="AA582">
        <v>0</v>
      </c>
      <c r="AB582" t="s">
        <v>312</v>
      </c>
      <c r="AC582">
        <v>1.1100000000000001</v>
      </c>
      <c r="AD582">
        <v>6.5</v>
      </c>
      <c r="AE582">
        <v>1.1200000000000001</v>
      </c>
      <c r="AF582">
        <v>5.75</v>
      </c>
      <c r="AG582">
        <v>1.1200000000000001</v>
      </c>
      <c r="AH582">
        <v>6</v>
      </c>
      <c r="AI582">
        <v>1.1299999999999999</v>
      </c>
      <c r="AJ582">
        <v>7.29</v>
      </c>
      <c r="AK582">
        <v>1.1399999999999999</v>
      </c>
      <c r="AL582">
        <v>5.5</v>
      </c>
      <c r="AM582">
        <v>1.1499999999999999</v>
      </c>
      <c r="AN582">
        <v>7.6</v>
      </c>
      <c r="AO582">
        <v>1.1200000000000001</v>
      </c>
      <c r="AP582">
        <v>6.16</v>
      </c>
      <c r="AQ582" t="str">
        <f t="shared" si="101"/>
        <v>Kohlschreiber</v>
      </c>
      <c r="AR582" t="str">
        <f t="shared" si="102"/>
        <v>Jaziri</v>
      </c>
      <c r="AS582" t="str">
        <f t="shared" si="103"/>
        <v>Dubai KohlschreiberJaziri</v>
      </c>
      <c r="AT582" t="str">
        <f t="shared" si="104"/>
        <v>Dubai JaziriKohlschreiber</v>
      </c>
      <c r="AU582">
        <f t="shared" si="105"/>
        <v>2</v>
      </c>
      <c r="AV582">
        <f t="shared" si="106"/>
        <v>7</v>
      </c>
      <c r="AW582">
        <f t="shared" si="107"/>
        <v>17</v>
      </c>
      <c r="AX582" t="b">
        <f t="shared" si="108"/>
        <v>0</v>
      </c>
      <c r="AY582" t="str">
        <f t="shared" si="109"/>
        <v>Kohlschreiber</v>
      </c>
      <c r="AZ582" t="b">
        <f t="shared" si="110"/>
        <v>0</v>
      </c>
      <c r="BA582" t="str">
        <f t="shared" si="111"/>
        <v>Dubai Quarterfinals</v>
      </c>
    </row>
    <row r="583" spans="1:53" x14ac:dyDescent="0.25">
      <c r="A583">
        <v>17</v>
      </c>
      <c r="B583" t="s">
        <v>865</v>
      </c>
      <c r="C583" t="s">
        <v>866</v>
      </c>
      <c r="D583" s="1">
        <v>41697</v>
      </c>
      <c r="E583" s="1" t="s">
        <v>853</v>
      </c>
      <c r="F583" s="1" t="s">
        <v>307</v>
      </c>
      <c r="G583" s="1" t="s">
        <v>308</v>
      </c>
      <c r="H583" t="s">
        <v>345</v>
      </c>
      <c r="I583">
        <v>3</v>
      </c>
      <c r="J583" t="s">
        <v>797</v>
      </c>
      <c r="K583" t="s">
        <v>718</v>
      </c>
      <c r="L583">
        <v>2</v>
      </c>
      <c r="M583">
        <v>15</v>
      </c>
      <c r="N583">
        <v>10580</v>
      </c>
      <c r="O583">
        <v>2100</v>
      </c>
      <c r="AB583" t="s">
        <v>347</v>
      </c>
      <c r="AC583">
        <v>1.03</v>
      </c>
      <c r="AD583">
        <v>15</v>
      </c>
      <c r="AE583">
        <v>1.04</v>
      </c>
      <c r="AF583">
        <v>10</v>
      </c>
      <c r="AG583">
        <v>1.04</v>
      </c>
      <c r="AH583">
        <v>11</v>
      </c>
      <c r="AI583">
        <v>1.05</v>
      </c>
      <c r="AJ583">
        <v>14.8</v>
      </c>
      <c r="AK583">
        <v>1.04</v>
      </c>
      <c r="AL583">
        <v>10</v>
      </c>
      <c r="AM583">
        <v>1.06</v>
      </c>
      <c r="AN583">
        <v>14.8</v>
      </c>
      <c r="AO583">
        <v>1.04</v>
      </c>
      <c r="AP583">
        <v>11.49</v>
      </c>
      <c r="AQ583" t="str">
        <f t="shared" si="101"/>
        <v>Djokovic</v>
      </c>
      <c r="AR583" t="str">
        <f t="shared" si="102"/>
        <v>Youzhny</v>
      </c>
      <c r="AS583" t="str">
        <f t="shared" si="103"/>
        <v>Dubai DjokovicYouzhny</v>
      </c>
      <c r="AT583" t="str">
        <f t="shared" si="104"/>
        <v>Dubai YouzhnyDjokovic</v>
      </c>
      <c r="AU583">
        <f t="shared" si="105"/>
        <v>0</v>
      </c>
      <c r="AV583">
        <f t="shared" si="106"/>
        <v>0</v>
      </c>
      <c r="AW583">
        <f t="shared" si="107"/>
        <v>0</v>
      </c>
      <c r="AX583" t="b">
        <f t="shared" si="108"/>
        <v>0</v>
      </c>
      <c r="AY583" t="str">
        <f t="shared" si="109"/>
        <v>Youzhny</v>
      </c>
      <c r="AZ583" t="b">
        <f t="shared" si="110"/>
        <v>0</v>
      </c>
      <c r="BA583" t="str">
        <f t="shared" si="111"/>
        <v>Dubai Quarterfinals</v>
      </c>
    </row>
    <row r="584" spans="1:53" x14ac:dyDescent="0.25">
      <c r="A584">
        <v>17</v>
      </c>
      <c r="B584" t="s">
        <v>865</v>
      </c>
      <c r="C584" t="s">
        <v>866</v>
      </c>
      <c r="D584" s="1">
        <v>41697</v>
      </c>
      <c r="E584" s="1" t="s">
        <v>853</v>
      </c>
      <c r="F584" s="1" t="s">
        <v>307</v>
      </c>
      <c r="G584" s="1" t="s">
        <v>308</v>
      </c>
      <c r="H584" t="s">
        <v>345</v>
      </c>
      <c r="I584">
        <v>3</v>
      </c>
      <c r="J584" t="s">
        <v>729</v>
      </c>
      <c r="K584" t="s">
        <v>804</v>
      </c>
      <c r="L584">
        <v>6</v>
      </c>
      <c r="M584">
        <v>10</v>
      </c>
      <c r="N584">
        <v>4890</v>
      </c>
      <c r="O584">
        <v>2785</v>
      </c>
      <c r="P584">
        <v>6</v>
      </c>
      <c r="Q584">
        <v>4</v>
      </c>
      <c r="R584">
        <v>6</v>
      </c>
      <c r="S584">
        <v>3</v>
      </c>
      <c r="Z584">
        <v>2</v>
      </c>
      <c r="AA584">
        <v>0</v>
      </c>
      <c r="AB584" t="s">
        <v>312</v>
      </c>
      <c r="AC584">
        <v>1.33</v>
      </c>
      <c r="AD584">
        <v>3.25</v>
      </c>
      <c r="AE584">
        <v>1.35</v>
      </c>
      <c r="AF584">
        <v>3.1</v>
      </c>
      <c r="AG584">
        <v>1.4</v>
      </c>
      <c r="AH584">
        <v>3</v>
      </c>
      <c r="AI584">
        <v>1.38</v>
      </c>
      <c r="AJ584">
        <v>3.36</v>
      </c>
      <c r="AK584">
        <v>1.4</v>
      </c>
      <c r="AL584">
        <v>2.88</v>
      </c>
      <c r="AM584">
        <v>1.4</v>
      </c>
      <c r="AN584">
        <v>3.45</v>
      </c>
      <c r="AO584">
        <v>1.36</v>
      </c>
      <c r="AP584">
        <v>3.08</v>
      </c>
      <c r="AQ584" t="str">
        <f t="shared" si="101"/>
        <v>Berdych</v>
      </c>
      <c r="AR584" t="str">
        <f t="shared" si="102"/>
        <v>Tsonga</v>
      </c>
      <c r="AS584" t="str">
        <f t="shared" si="103"/>
        <v>Dubai BerdychTsonga</v>
      </c>
      <c r="AT584" t="str">
        <f t="shared" si="104"/>
        <v>Dubai TsongaBerdych</v>
      </c>
      <c r="AU584">
        <f t="shared" si="105"/>
        <v>2</v>
      </c>
      <c r="AV584">
        <f t="shared" si="106"/>
        <v>5</v>
      </c>
      <c r="AW584">
        <f t="shared" si="107"/>
        <v>19</v>
      </c>
      <c r="AX584" t="b">
        <f t="shared" si="108"/>
        <v>0</v>
      </c>
      <c r="AY584" t="str">
        <f t="shared" si="109"/>
        <v>Berdych</v>
      </c>
      <c r="AZ584" t="b">
        <f t="shared" si="110"/>
        <v>0</v>
      </c>
      <c r="BA584" t="str">
        <f t="shared" si="111"/>
        <v>Dubai Quarterfinals</v>
      </c>
    </row>
    <row r="585" spans="1:53" x14ac:dyDescent="0.25">
      <c r="A585">
        <v>17</v>
      </c>
      <c r="B585" t="s">
        <v>865</v>
      </c>
      <c r="C585" t="s">
        <v>866</v>
      </c>
      <c r="D585" s="1">
        <v>41697</v>
      </c>
      <c r="E585" s="1" t="s">
        <v>853</v>
      </c>
      <c r="F585" s="1" t="s">
        <v>307</v>
      </c>
      <c r="G585" s="1" t="s">
        <v>308</v>
      </c>
      <c r="H585" t="s">
        <v>345</v>
      </c>
      <c r="I585">
        <v>3</v>
      </c>
      <c r="J585" t="s">
        <v>689</v>
      </c>
      <c r="K585" t="s">
        <v>751</v>
      </c>
      <c r="L585">
        <v>8</v>
      </c>
      <c r="M585">
        <v>49</v>
      </c>
      <c r="N585">
        <v>4305</v>
      </c>
      <c r="O585">
        <v>906</v>
      </c>
      <c r="P585">
        <v>6</v>
      </c>
      <c r="Q585">
        <v>2</v>
      </c>
      <c r="R585">
        <v>6</v>
      </c>
      <c r="S585">
        <v>2</v>
      </c>
      <c r="Z585">
        <v>2</v>
      </c>
      <c r="AA585">
        <v>0</v>
      </c>
      <c r="AB585" t="s">
        <v>312</v>
      </c>
      <c r="AC585">
        <v>1.07</v>
      </c>
      <c r="AD585">
        <v>9</v>
      </c>
      <c r="AE585">
        <v>1.07</v>
      </c>
      <c r="AF585">
        <v>8</v>
      </c>
      <c r="AG585">
        <v>1.07</v>
      </c>
      <c r="AH585">
        <v>8.5</v>
      </c>
      <c r="AI585">
        <v>1.1100000000000001</v>
      </c>
      <c r="AJ585">
        <v>8.7100000000000009</v>
      </c>
      <c r="AK585">
        <v>1.08</v>
      </c>
      <c r="AL585">
        <v>7.5</v>
      </c>
      <c r="AM585">
        <v>1.1100000000000001</v>
      </c>
      <c r="AN585">
        <v>10</v>
      </c>
      <c r="AO585">
        <v>1.07</v>
      </c>
      <c r="AP585">
        <v>8.33</v>
      </c>
      <c r="AQ585" t="str">
        <f t="shared" si="101"/>
        <v>Federer</v>
      </c>
      <c r="AR585" t="str">
        <f t="shared" si="102"/>
        <v>Rosol</v>
      </c>
      <c r="AS585" t="str">
        <f t="shared" si="103"/>
        <v>Dubai FedererRosol</v>
      </c>
      <c r="AT585" t="str">
        <f t="shared" si="104"/>
        <v>Dubai RosolFederer</v>
      </c>
      <c r="AU585">
        <f t="shared" si="105"/>
        <v>2</v>
      </c>
      <c r="AV585">
        <f t="shared" si="106"/>
        <v>8</v>
      </c>
      <c r="AW585">
        <f t="shared" si="107"/>
        <v>16</v>
      </c>
      <c r="AX585" t="b">
        <f t="shared" si="108"/>
        <v>0</v>
      </c>
      <c r="AY585" t="str">
        <f t="shared" si="109"/>
        <v>Federer</v>
      </c>
      <c r="AZ585" t="b">
        <f t="shared" si="110"/>
        <v>0</v>
      </c>
      <c r="BA585" t="str">
        <f t="shared" si="111"/>
        <v>Dubai Quarterfinals</v>
      </c>
    </row>
    <row r="586" spans="1:53" x14ac:dyDescent="0.25">
      <c r="A586">
        <v>17</v>
      </c>
      <c r="B586" t="s">
        <v>865</v>
      </c>
      <c r="C586" t="s">
        <v>866</v>
      </c>
      <c r="D586" s="1">
        <v>41698</v>
      </c>
      <c r="E586" s="1" t="s">
        <v>853</v>
      </c>
      <c r="F586" s="1" t="s">
        <v>307</v>
      </c>
      <c r="G586" s="1" t="s">
        <v>308</v>
      </c>
      <c r="H586" t="s">
        <v>346</v>
      </c>
      <c r="I586">
        <v>3</v>
      </c>
      <c r="J586" t="s">
        <v>729</v>
      </c>
      <c r="K586" t="s">
        <v>752</v>
      </c>
      <c r="L586">
        <v>6</v>
      </c>
      <c r="M586">
        <v>26</v>
      </c>
      <c r="N586">
        <v>4890</v>
      </c>
      <c r="O586">
        <v>1375</v>
      </c>
      <c r="P586">
        <v>7</v>
      </c>
      <c r="Q586">
        <v>5</v>
      </c>
      <c r="R586">
        <v>7</v>
      </c>
      <c r="S586">
        <v>5</v>
      </c>
      <c r="Z586">
        <v>2</v>
      </c>
      <c r="AA586">
        <v>0</v>
      </c>
      <c r="AB586" t="s">
        <v>312</v>
      </c>
      <c r="AC586">
        <v>1.1399999999999999</v>
      </c>
      <c r="AD586">
        <v>5.5</v>
      </c>
      <c r="AE586">
        <v>1.1599999999999999</v>
      </c>
      <c r="AF586">
        <v>5</v>
      </c>
      <c r="AG586">
        <v>1.17</v>
      </c>
      <c r="AH586">
        <v>5</v>
      </c>
      <c r="AI586">
        <v>1.1499999999999999</v>
      </c>
      <c r="AJ586">
        <v>6.65</v>
      </c>
      <c r="AK586">
        <v>1.2</v>
      </c>
      <c r="AL586">
        <v>4.5</v>
      </c>
      <c r="AM586">
        <v>1.2</v>
      </c>
      <c r="AN586">
        <v>6.7</v>
      </c>
      <c r="AO586">
        <v>1.1499999999999999</v>
      </c>
      <c r="AP586">
        <v>5.3</v>
      </c>
      <c r="AQ586" t="str">
        <f t="shared" si="101"/>
        <v>Berdych</v>
      </c>
      <c r="AR586" t="str">
        <f t="shared" si="102"/>
        <v>Kohlschreiber</v>
      </c>
      <c r="AS586" t="str">
        <f t="shared" si="103"/>
        <v>Dubai BerdychKohlschreiber</v>
      </c>
      <c r="AT586" t="str">
        <f t="shared" si="104"/>
        <v>Dubai KohlschreiberBerdych</v>
      </c>
      <c r="AU586">
        <f t="shared" si="105"/>
        <v>2</v>
      </c>
      <c r="AV586">
        <f t="shared" si="106"/>
        <v>4</v>
      </c>
      <c r="AW586">
        <f t="shared" si="107"/>
        <v>24</v>
      </c>
      <c r="AX586" t="b">
        <f t="shared" si="108"/>
        <v>0</v>
      </c>
      <c r="AY586" t="str">
        <f t="shared" si="109"/>
        <v>Berdych</v>
      </c>
      <c r="AZ586" t="b">
        <f t="shared" si="110"/>
        <v>0</v>
      </c>
      <c r="BA586" t="str">
        <f t="shared" si="111"/>
        <v>Dubai Semifinals</v>
      </c>
    </row>
    <row r="587" spans="1:53" x14ac:dyDescent="0.25">
      <c r="A587">
        <v>17</v>
      </c>
      <c r="B587" t="s">
        <v>865</v>
      </c>
      <c r="C587" t="s">
        <v>866</v>
      </c>
      <c r="D587" s="1">
        <v>41698</v>
      </c>
      <c r="E587" s="1" t="s">
        <v>853</v>
      </c>
      <c r="F587" s="1" t="s">
        <v>307</v>
      </c>
      <c r="G587" s="1" t="s">
        <v>308</v>
      </c>
      <c r="H587" t="s">
        <v>346</v>
      </c>
      <c r="I587">
        <v>3</v>
      </c>
      <c r="J587" t="s">
        <v>689</v>
      </c>
      <c r="K587" t="s">
        <v>797</v>
      </c>
      <c r="L587">
        <v>8</v>
      </c>
      <c r="M587">
        <v>2</v>
      </c>
      <c r="N587">
        <v>4305</v>
      </c>
      <c r="O587">
        <v>10580</v>
      </c>
      <c r="P587">
        <v>3</v>
      </c>
      <c r="Q587">
        <v>6</v>
      </c>
      <c r="R587">
        <v>6</v>
      </c>
      <c r="S587">
        <v>3</v>
      </c>
      <c r="T587">
        <v>6</v>
      </c>
      <c r="U587">
        <v>2</v>
      </c>
      <c r="Z587">
        <v>2</v>
      </c>
      <c r="AA587">
        <v>1</v>
      </c>
      <c r="AB587" t="s">
        <v>312</v>
      </c>
      <c r="AC587">
        <v>4.33</v>
      </c>
      <c r="AD587">
        <v>1.22</v>
      </c>
      <c r="AE587">
        <v>4</v>
      </c>
      <c r="AF587">
        <v>1.22</v>
      </c>
      <c r="AG587">
        <v>4.33</v>
      </c>
      <c r="AH587">
        <v>1.22</v>
      </c>
      <c r="AI587">
        <v>4.55</v>
      </c>
      <c r="AJ587">
        <v>1.25</v>
      </c>
      <c r="AK587">
        <v>3.75</v>
      </c>
      <c r="AL587">
        <v>1.25</v>
      </c>
      <c r="AM587">
        <v>4.5999999999999996</v>
      </c>
      <c r="AN587">
        <v>1.27</v>
      </c>
      <c r="AO587">
        <v>4.17</v>
      </c>
      <c r="AP587">
        <v>1.22</v>
      </c>
      <c r="AQ587" t="str">
        <f t="shared" si="101"/>
        <v>Federer</v>
      </c>
      <c r="AR587" t="str">
        <f t="shared" si="102"/>
        <v>Djokovic</v>
      </c>
      <c r="AS587" t="str">
        <f t="shared" si="103"/>
        <v>Dubai FedererDjokovic</v>
      </c>
      <c r="AT587" t="str">
        <f t="shared" si="104"/>
        <v>Dubai DjokovicFederer</v>
      </c>
      <c r="AU587">
        <f t="shared" si="105"/>
        <v>1</v>
      </c>
      <c r="AV587">
        <f t="shared" si="106"/>
        <v>4</v>
      </c>
      <c r="AW587">
        <f t="shared" si="107"/>
        <v>26</v>
      </c>
      <c r="AX587" t="b">
        <f t="shared" si="108"/>
        <v>0</v>
      </c>
      <c r="AY587" t="str">
        <f t="shared" si="109"/>
        <v>Djokovic</v>
      </c>
      <c r="AZ587" t="b">
        <f t="shared" si="110"/>
        <v>1</v>
      </c>
      <c r="BA587" t="str">
        <f t="shared" si="111"/>
        <v>Dubai Semifinals</v>
      </c>
    </row>
    <row r="588" spans="1:53" x14ac:dyDescent="0.25">
      <c r="A588">
        <v>17</v>
      </c>
      <c r="B588" t="s">
        <v>865</v>
      </c>
      <c r="C588" t="s">
        <v>866</v>
      </c>
      <c r="D588" s="1">
        <v>41699</v>
      </c>
      <c r="E588" s="1" t="s">
        <v>853</v>
      </c>
      <c r="F588" s="1" t="s">
        <v>307</v>
      </c>
      <c r="G588" s="1" t="s">
        <v>308</v>
      </c>
      <c r="H588" t="s">
        <v>348</v>
      </c>
      <c r="I588">
        <v>3</v>
      </c>
      <c r="J588" t="s">
        <v>689</v>
      </c>
      <c r="K588" t="s">
        <v>729</v>
      </c>
      <c r="L588">
        <v>8</v>
      </c>
      <c r="M588">
        <v>6</v>
      </c>
      <c r="N588">
        <v>4305</v>
      </c>
      <c r="O588">
        <v>4890</v>
      </c>
      <c r="P588">
        <v>3</v>
      </c>
      <c r="Q588">
        <v>6</v>
      </c>
      <c r="R588">
        <v>6</v>
      </c>
      <c r="S588">
        <v>4</v>
      </c>
      <c r="T588">
        <v>6</v>
      </c>
      <c r="U588">
        <v>3</v>
      </c>
      <c r="Z588">
        <v>2</v>
      </c>
      <c r="AA588">
        <v>1</v>
      </c>
      <c r="AB588" t="s">
        <v>312</v>
      </c>
      <c r="AC588">
        <v>1.66</v>
      </c>
      <c r="AD588">
        <v>2.2000000000000002</v>
      </c>
      <c r="AE588">
        <v>1.68</v>
      </c>
      <c r="AF588">
        <v>2.15</v>
      </c>
      <c r="AG588">
        <v>1.67</v>
      </c>
      <c r="AH588">
        <v>2.2000000000000002</v>
      </c>
      <c r="AI588">
        <v>1.74</v>
      </c>
      <c r="AJ588">
        <v>2.2599999999999998</v>
      </c>
      <c r="AK588">
        <v>1.62</v>
      </c>
      <c r="AL588">
        <v>2.25</v>
      </c>
      <c r="AM588">
        <v>1.77</v>
      </c>
      <c r="AN588">
        <v>2.35</v>
      </c>
      <c r="AO588">
        <v>1.67</v>
      </c>
      <c r="AP588">
        <v>2.19</v>
      </c>
      <c r="AQ588" t="str">
        <f t="shared" si="101"/>
        <v>Federer</v>
      </c>
      <c r="AR588" t="str">
        <f t="shared" si="102"/>
        <v>Berdych</v>
      </c>
      <c r="AS588" t="str">
        <f t="shared" si="103"/>
        <v>Dubai FedererBerdych</v>
      </c>
      <c r="AT588" t="str">
        <f t="shared" si="104"/>
        <v>Dubai BerdychFederer</v>
      </c>
      <c r="AU588">
        <f t="shared" si="105"/>
        <v>1</v>
      </c>
      <c r="AV588">
        <f t="shared" si="106"/>
        <v>2</v>
      </c>
      <c r="AW588">
        <f t="shared" si="107"/>
        <v>28</v>
      </c>
      <c r="AX588" t="b">
        <f t="shared" si="108"/>
        <v>0</v>
      </c>
      <c r="AY588" t="str">
        <f t="shared" si="109"/>
        <v>Berdych</v>
      </c>
      <c r="AZ588" t="b">
        <f t="shared" si="110"/>
        <v>1</v>
      </c>
      <c r="BA588" t="str">
        <f t="shared" si="111"/>
        <v>Dubai The Final</v>
      </c>
    </row>
    <row r="589" spans="1:53" x14ac:dyDescent="0.25">
      <c r="A589">
        <v>18</v>
      </c>
      <c r="B589" t="s">
        <v>869</v>
      </c>
      <c r="C589" t="s">
        <v>870</v>
      </c>
      <c r="D589" s="1">
        <v>41694</v>
      </c>
      <c r="E589" s="1" t="s">
        <v>663</v>
      </c>
      <c r="F589" s="1" t="s">
        <v>482</v>
      </c>
      <c r="G589" s="1" t="s">
        <v>503</v>
      </c>
      <c r="H589" t="s">
        <v>309</v>
      </c>
      <c r="I589">
        <v>3</v>
      </c>
      <c r="J589" t="s">
        <v>845</v>
      </c>
      <c r="K589" t="s">
        <v>792</v>
      </c>
      <c r="L589">
        <v>113</v>
      </c>
      <c r="M589">
        <v>59</v>
      </c>
      <c r="N589">
        <v>513</v>
      </c>
      <c r="O589">
        <v>764</v>
      </c>
      <c r="P589">
        <v>7</v>
      </c>
      <c r="Q589">
        <v>6</v>
      </c>
      <c r="R589">
        <v>6</v>
      </c>
      <c r="S589">
        <v>7</v>
      </c>
      <c r="T589">
        <v>7</v>
      </c>
      <c r="U589">
        <v>6</v>
      </c>
      <c r="Z589">
        <v>2</v>
      </c>
      <c r="AA589">
        <v>1</v>
      </c>
      <c r="AB589" t="s">
        <v>312</v>
      </c>
      <c r="AC589">
        <v>2.37</v>
      </c>
      <c r="AD589">
        <v>1.53</v>
      </c>
      <c r="AE589">
        <v>2.4</v>
      </c>
      <c r="AF589">
        <v>1.55</v>
      </c>
      <c r="AG589">
        <v>2.38</v>
      </c>
      <c r="AH589">
        <v>1.53</v>
      </c>
      <c r="AI589">
        <v>2.66</v>
      </c>
      <c r="AJ589">
        <v>1.53</v>
      </c>
      <c r="AK589">
        <v>2.5</v>
      </c>
      <c r="AL589">
        <v>1.53</v>
      </c>
      <c r="AM589">
        <v>2.66</v>
      </c>
      <c r="AN589">
        <v>1.6</v>
      </c>
      <c r="AO589">
        <v>2.4500000000000002</v>
      </c>
      <c r="AP589">
        <v>1.53</v>
      </c>
      <c r="AQ589" t="str">
        <f t="shared" si="101"/>
        <v>Pella</v>
      </c>
      <c r="AR589" t="str">
        <f t="shared" si="102"/>
        <v>Mayer</v>
      </c>
      <c r="AS589" t="str">
        <f t="shared" si="103"/>
        <v>Sao PauloPellaMayer</v>
      </c>
      <c r="AT589" t="str">
        <f t="shared" si="104"/>
        <v>Sao PauloMayerPella</v>
      </c>
      <c r="AU589">
        <f t="shared" si="105"/>
        <v>1</v>
      </c>
      <c r="AV589">
        <f t="shared" si="106"/>
        <v>1</v>
      </c>
      <c r="AW589">
        <f t="shared" si="107"/>
        <v>39</v>
      </c>
      <c r="AX589" t="b">
        <f t="shared" si="108"/>
        <v>1</v>
      </c>
      <c r="AY589" t="str">
        <f t="shared" si="109"/>
        <v>Pella</v>
      </c>
      <c r="AZ589" t="b">
        <f t="shared" si="110"/>
        <v>1</v>
      </c>
      <c r="BA589" t="str">
        <f t="shared" si="111"/>
        <v>Sao Paulo1st Round</v>
      </c>
    </row>
    <row r="590" spans="1:53" x14ac:dyDescent="0.25">
      <c r="A590">
        <v>18</v>
      </c>
      <c r="B590" t="s">
        <v>869</v>
      </c>
      <c r="C590" t="s">
        <v>870</v>
      </c>
      <c r="D590" s="1">
        <v>41694</v>
      </c>
      <c r="E590" s="1" t="s">
        <v>663</v>
      </c>
      <c r="F590" s="1" t="s">
        <v>482</v>
      </c>
      <c r="G590" s="1" t="s">
        <v>503</v>
      </c>
      <c r="H590" t="s">
        <v>309</v>
      </c>
      <c r="I590">
        <v>3</v>
      </c>
      <c r="J590" t="s">
        <v>861</v>
      </c>
      <c r="K590" t="s">
        <v>673</v>
      </c>
      <c r="L590">
        <v>129</v>
      </c>
      <c r="M590">
        <v>45</v>
      </c>
      <c r="N590">
        <v>458</v>
      </c>
      <c r="O590">
        <v>957</v>
      </c>
      <c r="P590">
        <v>7</v>
      </c>
      <c r="Q590">
        <v>5</v>
      </c>
      <c r="R590">
        <v>6</v>
      </c>
      <c r="S590">
        <v>4</v>
      </c>
      <c r="Z590">
        <v>2</v>
      </c>
      <c r="AA590">
        <v>0</v>
      </c>
      <c r="AB590" t="s">
        <v>312</v>
      </c>
      <c r="AC590">
        <v>2.87</v>
      </c>
      <c r="AD590">
        <v>1.38</v>
      </c>
      <c r="AE590">
        <v>2.9</v>
      </c>
      <c r="AF590">
        <v>1.4</v>
      </c>
      <c r="AG590">
        <v>2.62</v>
      </c>
      <c r="AH590">
        <v>1.44</v>
      </c>
      <c r="AI590">
        <v>3.26</v>
      </c>
      <c r="AJ590">
        <v>1.38</v>
      </c>
      <c r="AK590">
        <v>2.75</v>
      </c>
      <c r="AL590">
        <v>1.44</v>
      </c>
      <c r="AM590">
        <v>3.26</v>
      </c>
      <c r="AN590">
        <v>1.45</v>
      </c>
      <c r="AO590">
        <v>2.86</v>
      </c>
      <c r="AP590">
        <v>1.41</v>
      </c>
      <c r="AQ590" t="str">
        <f t="shared" si="101"/>
        <v>Souza</v>
      </c>
      <c r="AR590" t="str">
        <f t="shared" si="102"/>
        <v>Haase</v>
      </c>
      <c r="AS590" t="str">
        <f t="shared" si="103"/>
        <v>Sao PauloSouzaHaase</v>
      </c>
      <c r="AT590" t="str">
        <f t="shared" si="104"/>
        <v>Sao PauloHaaseSouza</v>
      </c>
      <c r="AU590">
        <f t="shared" si="105"/>
        <v>2</v>
      </c>
      <c r="AV590">
        <f t="shared" si="106"/>
        <v>4</v>
      </c>
      <c r="AW590">
        <f t="shared" si="107"/>
        <v>22</v>
      </c>
      <c r="AX590" t="b">
        <f t="shared" si="108"/>
        <v>0</v>
      </c>
      <c r="AY590" t="str">
        <f t="shared" si="109"/>
        <v>Souza</v>
      </c>
      <c r="AZ590" t="b">
        <f t="shared" si="110"/>
        <v>0</v>
      </c>
      <c r="BA590" t="str">
        <f t="shared" si="111"/>
        <v>Sao Paulo1st Round</v>
      </c>
    </row>
    <row r="591" spans="1:53" x14ac:dyDescent="0.25">
      <c r="A591">
        <v>18</v>
      </c>
      <c r="B591" t="s">
        <v>869</v>
      </c>
      <c r="C591" t="s">
        <v>870</v>
      </c>
      <c r="D591" s="1">
        <v>41695</v>
      </c>
      <c r="E591" s="1" t="s">
        <v>663</v>
      </c>
      <c r="F591" s="1" t="s">
        <v>482</v>
      </c>
      <c r="G591" s="1" t="s">
        <v>503</v>
      </c>
      <c r="H591" t="s">
        <v>309</v>
      </c>
      <c r="I591">
        <v>3</v>
      </c>
      <c r="J591" t="s">
        <v>759</v>
      </c>
      <c r="K591" t="s">
        <v>827</v>
      </c>
      <c r="L591">
        <v>116</v>
      </c>
      <c r="M591">
        <v>197</v>
      </c>
      <c r="N591">
        <v>500</v>
      </c>
      <c r="O591">
        <v>260</v>
      </c>
      <c r="P591">
        <v>7</v>
      </c>
      <c r="Q591">
        <v>6</v>
      </c>
      <c r="R591">
        <v>3</v>
      </c>
      <c r="S591">
        <v>6</v>
      </c>
      <c r="T591">
        <v>6</v>
      </c>
      <c r="U591">
        <v>3</v>
      </c>
      <c r="Z591">
        <v>2</v>
      </c>
      <c r="AA591">
        <v>1</v>
      </c>
      <c r="AB591" t="s">
        <v>312</v>
      </c>
      <c r="AC591">
        <v>2.37</v>
      </c>
      <c r="AD591">
        <v>1.53</v>
      </c>
      <c r="AE591">
        <v>2.5</v>
      </c>
      <c r="AF591">
        <v>1.5</v>
      </c>
      <c r="AG591">
        <v>2.5</v>
      </c>
      <c r="AH591">
        <v>1.5</v>
      </c>
      <c r="AI591">
        <v>2.46</v>
      </c>
      <c r="AJ591">
        <v>1.61</v>
      </c>
      <c r="AK591">
        <v>2.63</v>
      </c>
      <c r="AL591">
        <v>1.5</v>
      </c>
      <c r="AM591">
        <v>2.65</v>
      </c>
      <c r="AN591">
        <v>1.61</v>
      </c>
      <c r="AO591">
        <v>2.4700000000000002</v>
      </c>
      <c r="AP591">
        <v>1.53</v>
      </c>
      <c r="AQ591" t="str">
        <f t="shared" si="101"/>
        <v>Zeballos</v>
      </c>
      <c r="AR591" t="str">
        <f t="shared" si="102"/>
        <v>Cuevas</v>
      </c>
      <c r="AS591" t="str">
        <f t="shared" si="103"/>
        <v>Sao PauloZeballosCuevas</v>
      </c>
      <c r="AT591" t="str">
        <f t="shared" si="104"/>
        <v>Sao PauloCuevasZeballos</v>
      </c>
      <c r="AU591">
        <f t="shared" si="105"/>
        <v>1</v>
      </c>
      <c r="AV591">
        <f t="shared" si="106"/>
        <v>1</v>
      </c>
      <c r="AW591">
        <f t="shared" si="107"/>
        <v>31</v>
      </c>
      <c r="AX591" t="b">
        <f t="shared" si="108"/>
        <v>1</v>
      </c>
      <c r="AY591" t="str">
        <f t="shared" si="109"/>
        <v>Zeballos</v>
      </c>
      <c r="AZ591" t="b">
        <f t="shared" si="110"/>
        <v>1</v>
      </c>
      <c r="BA591" t="str">
        <f t="shared" si="111"/>
        <v>Sao Paulo1st Round</v>
      </c>
    </row>
    <row r="592" spans="1:53" x14ac:dyDescent="0.25">
      <c r="A592">
        <v>18</v>
      </c>
      <c r="B592" t="s">
        <v>869</v>
      </c>
      <c r="C592" t="s">
        <v>870</v>
      </c>
      <c r="D592" s="1">
        <v>41695</v>
      </c>
      <c r="E592" s="1" t="s">
        <v>663</v>
      </c>
      <c r="F592" s="1" t="s">
        <v>482</v>
      </c>
      <c r="G592" s="1" t="s">
        <v>503</v>
      </c>
      <c r="H592" t="s">
        <v>309</v>
      </c>
      <c r="I592">
        <v>3</v>
      </c>
      <c r="J592" t="s">
        <v>757</v>
      </c>
      <c r="K592" t="s">
        <v>702</v>
      </c>
      <c r="L592">
        <v>68</v>
      </c>
      <c r="M592">
        <v>103</v>
      </c>
      <c r="N592">
        <v>726</v>
      </c>
      <c r="O592">
        <v>548</v>
      </c>
      <c r="P592">
        <v>6</v>
      </c>
      <c r="Q592">
        <v>2</v>
      </c>
      <c r="R592">
        <v>6</v>
      </c>
      <c r="S592">
        <v>2</v>
      </c>
      <c r="Z592">
        <v>2</v>
      </c>
      <c r="AA592">
        <v>0</v>
      </c>
      <c r="AB592" t="s">
        <v>312</v>
      </c>
      <c r="AC592">
        <v>1.8</v>
      </c>
      <c r="AD592">
        <v>1.9</v>
      </c>
      <c r="AE592">
        <v>1.8</v>
      </c>
      <c r="AF592">
        <v>2</v>
      </c>
      <c r="AG592">
        <v>1.73</v>
      </c>
      <c r="AH592">
        <v>2</v>
      </c>
      <c r="AI592">
        <v>2.0099999999999998</v>
      </c>
      <c r="AJ592">
        <v>1.88</v>
      </c>
      <c r="AK592">
        <v>1.8</v>
      </c>
      <c r="AL592">
        <v>2</v>
      </c>
      <c r="AM592">
        <v>2.0099999999999998</v>
      </c>
      <c r="AN592">
        <v>2.02</v>
      </c>
      <c r="AO592">
        <v>1.84</v>
      </c>
      <c r="AP592">
        <v>1.91</v>
      </c>
      <c r="AQ592" t="str">
        <f t="shared" si="101"/>
        <v>Montanes</v>
      </c>
      <c r="AR592" t="str">
        <f t="shared" si="102"/>
        <v>Bedene</v>
      </c>
      <c r="AS592" t="str">
        <f t="shared" si="103"/>
        <v>Sao PauloMontanesBedene</v>
      </c>
      <c r="AT592" t="str">
        <f t="shared" si="104"/>
        <v>Sao PauloBedeneMontanes</v>
      </c>
      <c r="AU592">
        <f t="shared" si="105"/>
        <v>2</v>
      </c>
      <c r="AV592">
        <f t="shared" si="106"/>
        <v>8</v>
      </c>
      <c r="AW592">
        <f t="shared" si="107"/>
        <v>16</v>
      </c>
      <c r="AX592" t="b">
        <f t="shared" si="108"/>
        <v>0</v>
      </c>
      <c r="AY592" t="str">
        <f t="shared" si="109"/>
        <v>Montanes</v>
      </c>
      <c r="AZ592" t="b">
        <f t="shared" si="110"/>
        <v>0</v>
      </c>
      <c r="BA592" t="str">
        <f t="shared" si="111"/>
        <v>Sao Paulo1st Round</v>
      </c>
    </row>
    <row r="593" spans="1:53" x14ac:dyDescent="0.25">
      <c r="A593">
        <v>18</v>
      </c>
      <c r="B593" t="s">
        <v>869</v>
      </c>
      <c r="C593" t="s">
        <v>870</v>
      </c>
      <c r="D593" s="1">
        <v>41695</v>
      </c>
      <c r="E593" s="1" t="s">
        <v>663</v>
      </c>
      <c r="F593" s="1" t="s">
        <v>482</v>
      </c>
      <c r="G593" s="1" t="s">
        <v>503</v>
      </c>
      <c r="H593" t="s">
        <v>309</v>
      </c>
      <c r="I593">
        <v>3</v>
      </c>
      <c r="J593" t="s">
        <v>761</v>
      </c>
      <c r="K593" t="s">
        <v>731</v>
      </c>
      <c r="L593">
        <v>61</v>
      </c>
      <c r="M593">
        <v>82</v>
      </c>
      <c r="N593">
        <v>744</v>
      </c>
      <c r="O593">
        <v>658</v>
      </c>
      <c r="P593">
        <v>6</v>
      </c>
      <c r="Q593">
        <v>1</v>
      </c>
      <c r="R593">
        <v>6</v>
      </c>
      <c r="S593">
        <v>2</v>
      </c>
      <c r="Z593">
        <v>2</v>
      </c>
      <c r="AA593">
        <v>0</v>
      </c>
      <c r="AB593" t="s">
        <v>312</v>
      </c>
      <c r="AC593">
        <v>1.25</v>
      </c>
      <c r="AD593">
        <v>3.75</v>
      </c>
      <c r="AE593">
        <v>1.28</v>
      </c>
      <c r="AF593">
        <v>3.5</v>
      </c>
      <c r="AG593">
        <v>1.3</v>
      </c>
      <c r="AH593">
        <v>3.4</v>
      </c>
      <c r="AI593">
        <v>1.26</v>
      </c>
      <c r="AJ593">
        <v>4.3</v>
      </c>
      <c r="AK593">
        <v>1.36</v>
      </c>
      <c r="AL593">
        <v>3</v>
      </c>
      <c r="AM593">
        <v>1.36</v>
      </c>
      <c r="AN593">
        <v>4.4000000000000004</v>
      </c>
      <c r="AO593">
        <v>1.28</v>
      </c>
      <c r="AP593">
        <v>3.6</v>
      </c>
      <c r="AQ593" t="str">
        <f t="shared" si="101"/>
        <v>Delbonis</v>
      </c>
      <c r="AR593" t="str">
        <f t="shared" si="102"/>
        <v>Volandri</v>
      </c>
      <c r="AS593" t="str">
        <f t="shared" si="103"/>
        <v>Sao PauloDelbonisVolandri</v>
      </c>
      <c r="AT593" t="str">
        <f t="shared" si="104"/>
        <v>Sao PauloVolandriDelbonis</v>
      </c>
      <c r="AU593">
        <f t="shared" si="105"/>
        <v>2</v>
      </c>
      <c r="AV593">
        <f t="shared" si="106"/>
        <v>9</v>
      </c>
      <c r="AW593">
        <f t="shared" si="107"/>
        <v>15</v>
      </c>
      <c r="AX593" t="b">
        <f t="shared" si="108"/>
        <v>0</v>
      </c>
      <c r="AY593" t="str">
        <f t="shared" si="109"/>
        <v>Delbonis</v>
      </c>
      <c r="AZ593" t="b">
        <f t="shared" si="110"/>
        <v>0</v>
      </c>
      <c r="BA593" t="str">
        <f t="shared" si="111"/>
        <v>Sao Paulo1st Round</v>
      </c>
    </row>
    <row r="594" spans="1:53" x14ac:dyDescent="0.25">
      <c r="A594">
        <v>18</v>
      </c>
      <c r="B594" t="s">
        <v>869</v>
      </c>
      <c r="C594" t="s">
        <v>870</v>
      </c>
      <c r="D594" s="1">
        <v>41695</v>
      </c>
      <c r="E594" s="1" t="s">
        <v>663</v>
      </c>
      <c r="F594" s="1" t="s">
        <v>482</v>
      </c>
      <c r="G594" s="1" t="s">
        <v>503</v>
      </c>
      <c r="H594" t="s">
        <v>309</v>
      </c>
      <c r="I594">
        <v>3</v>
      </c>
      <c r="J594" t="s">
        <v>826</v>
      </c>
      <c r="K594" t="s">
        <v>713</v>
      </c>
      <c r="L594">
        <v>110</v>
      </c>
      <c r="M594">
        <v>109</v>
      </c>
      <c r="N594">
        <v>521</v>
      </c>
      <c r="O594">
        <v>524</v>
      </c>
      <c r="P594">
        <v>6</v>
      </c>
      <c r="Q594">
        <v>2</v>
      </c>
      <c r="R594">
        <v>4</v>
      </c>
      <c r="S594">
        <v>6</v>
      </c>
      <c r="T594">
        <v>6</v>
      </c>
      <c r="U594">
        <v>1</v>
      </c>
      <c r="Z594">
        <v>2</v>
      </c>
      <c r="AA594">
        <v>1</v>
      </c>
      <c r="AB594" t="s">
        <v>312</v>
      </c>
      <c r="AC594">
        <v>2.1</v>
      </c>
      <c r="AD594">
        <v>1.66</v>
      </c>
      <c r="AE594">
        <v>2.0499999999999998</v>
      </c>
      <c r="AF594">
        <v>1.75</v>
      </c>
      <c r="AG594">
        <v>2.1</v>
      </c>
      <c r="AH594">
        <v>1.67</v>
      </c>
      <c r="AI594">
        <v>2.16</v>
      </c>
      <c r="AJ594">
        <v>1.76</v>
      </c>
      <c r="AK594">
        <v>2.2000000000000002</v>
      </c>
      <c r="AL594">
        <v>1.67</v>
      </c>
      <c r="AM594">
        <v>2.2400000000000002</v>
      </c>
      <c r="AN594">
        <v>1.77</v>
      </c>
      <c r="AO594">
        <v>2.11</v>
      </c>
      <c r="AP594">
        <v>1.7</v>
      </c>
      <c r="AQ594" t="str">
        <f t="shared" si="101"/>
        <v>Haider-Maurer</v>
      </c>
      <c r="AR594" t="str">
        <f t="shared" si="102"/>
        <v>Reister</v>
      </c>
      <c r="AS594" t="str">
        <f t="shared" si="103"/>
        <v>Sao PauloHaider-MaurerReister</v>
      </c>
      <c r="AT594" t="str">
        <f t="shared" si="104"/>
        <v>Sao PauloReisterHaider-Maurer</v>
      </c>
      <c r="AU594">
        <f t="shared" si="105"/>
        <v>1</v>
      </c>
      <c r="AV594">
        <f t="shared" si="106"/>
        <v>7</v>
      </c>
      <c r="AW594">
        <f t="shared" si="107"/>
        <v>25</v>
      </c>
      <c r="AX594" t="b">
        <f t="shared" si="108"/>
        <v>0</v>
      </c>
      <c r="AY594" t="str">
        <f t="shared" si="109"/>
        <v>Haider-Maurer</v>
      </c>
      <c r="AZ594" t="b">
        <f t="shared" si="110"/>
        <v>1</v>
      </c>
      <c r="BA594" t="str">
        <f t="shared" si="111"/>
        <v>Sao Paulo1st Round</v>
      </c>
    </row>
    <row r="595" spans="1:53" x14ac:dyDescent="0.25">
      <c r="A595">
        <v>18</v>
      </c>
      <c r="B595" t="s">
        <v>869</v>
      </c>
      <c r="C595" t="s">
        <v>870</v>
      </c>
      <c r="D595" s="1">
        <v>41695</v>
      </c>
      <c r="E595" s="1" t="s">
        <v>663</v>
      </c>
      <c r="F595" s="1" t="s">
        <v>482</v>
      </c>
      <c r="G595" s="1" t="s">
        <v>503</v>
      </c>
      <c r="H595" t="s">
        <v>309</v>
      </c>
      <c r="I595">
        <v>3</v>
      </c>
      <c r="J595" t="s">
        <v>871</v>
      </c>
      <c r="K595" t="s">
        <v>716</v>
      </c>
      <c r="L595">
        <v>147</v>
      </c>
      <c r="M595">
        <v>52</v>
      </c>
      <c r="N595">
        <v>367</v>
      </c>
      <c r="O595">
        <v>861</v>
      </c>
      <c r="P595">
        <v>1</v>
      </c>
      <c r="Q595">
        <v>6</v>
      </c>
      <c r="R595">
        <v>7</v>
      </c>
      <c r="S595">
        <v>5</v>
      </c>
      <c r="T595">
        <v>6</v>
      </c>
      <c r="U595">
        <v>3</v>
      </c>
      <c r="Z595">
        <v>2</v>
      </c>
      <c r="AA595">
        <v>1</v>
      </c>
      <c r="AB595" t="s">
        <v>312</v>
      </c>
      <c r="AC595">
        <v>2.37</v>
      </c>
      <c r="AD595">
        <v>1.53</v>
      </c>
      <c r="AE595">
        <v>2.5</v>
      </c>
      <c r="AF595">
        <v>1.5</v>
      </c>
      <c r="AG595">
        <v>2.38</v>
      </c>
      <c r="AH595">
        <v>1.53</v>
      </c>
      <c r="AI595">
        <v>2.61</v>
      </c>
      <c r="AJ595">
        <v>1.55</v>
      </c>
      <c r="AK595">
        <v>2.5</v>
      </c>
      <c r="AL595">
        <v>1.53</v>
      </c>
      <c r="AM595">
        <v>2.61</v>
      </c>
      <c r="AN595">
        <v>1.59</v>
      </c>
      <c r="AO595">
        <v>2.4500000000000002</v>
      </c>
      <c r="AP595">
        <v>1.53</v>
      </c>
      <c r="AQ595" t="str">
        <f t="shared" si="101"/>
        <v>Dutra</v>
      </c>
      <c r="AR595" t="str">
        <f t="shared" si="102"/>
        <v>Garcia-Lopez</v>
      </c>
      <c r="AS595" t="str">
        <f t="shared" si="103"/>
        <v>Sao PauloDutraGarcia-Lopez</v>
      </c>
      <c r="AT595" t="str">
        <f t="shared" si="104"/>
        <v>Sao PauloGarcia-LopezDutra</v>
      </c>
      <c r="AU595">
        <f t="shared" si="105"/>
        <v>1</v>
      </c>
      <c r="AV595">
        <f t="shared" si="106"/>
        <v>0</v>
      </c>
      <c r="AW595">
        <f t="shared" si="107"/>
        <v>28</v>
      </c>
      <c r="AX595" t="b">
        <f t="shared" si="108"/>
        <v>0</v>
      </c>
      <c r="AY595" t="str">
        <f t="shared" si="109"/>
        <v>Garcia-Lopez</v>
      </c>
      <c r="AZ595" t="b">
        <f t="shared" si="110"/>
        <v>1</v>
      </c>
      <c r="BA595" t="str">
        <f t="shared" si="111"/>
        <v>Sao Paulo1st Round</v>
      </c>
    </row>
    <row r="596" spans="1:53" x14ac:dyDescent="0.25">
      <c r="A596">
        <v>18</v>
      </c>
      <c r="B596" t="s">
        <v>869</v>
      </c>
      <c r="C596" t="s">
        <v>870</v>
      </c>
      <c r="D596" s="1">
        <v>41695</v>
      </c>
      <c r="E596" s="1" t="s">
        <v>663</v>
      </c>
      <c r="F596" s="1" t="s">
        <v>482</v>
      </c>
      <c r="G596" s="1" t="s">
        <v>503</v>
      </c>
      <c r="H596" t="s">
        <v>309</v>
      </c>
      <c r="I596">
        <v>3</v>
      </c>
      <c r="J596" t="s">
        <v>828</v>
      </c>
      <c r="K596" t="s">
        <v>872</v>
      </c>
      <c r="L596">
        <v>114</v>
      </c>
      <c r="M596">
        <v>127</v>
      </c>
      <c r="N596">
        <v>512</v>
      </c>
      <c r="O596">
        <v>468</v>
      </c>
      <c r="P596">
        <v>7</v>
      </c>
      <c r="Q596">
        <v>5</v>
      </c>
      <c r="R596">
        <v>6</v>
      </c>
      <c r="S596">
        <v>3</v>
      </c>
      <c r="Z596">
        <v>2</v>
      </c>
      <c r="AA596">
        <v>0</v>
      </c>
      <c r="AB596" t="s">
        <v>312</v>
      </c>
      <c r="AC596">
        <v>1.5</v>
      </c>
      <c r="AD596">
        <v>2.5</v>
      </c>
      <c r="AE596">
        <v>1.45</v>
      </c>
      <c r="AF596">
        <v>2.7</v>
      </c>
      <c r="AG596">
        <v>1.44</v>
      </c>
      <c r="AH596">
        <v>2.62</v>
      </c>
      <c r="AI596">
        <v>1.58</v>
      </c>
      <c r="AJ596">
        <v>2.5299999999999998</v>
      </c>
      <c r="AK596">
        <v>1.5</v>
      </c>
      <c r="AL596">
        <v>2.63</v>
      </c>
      <c r="AM596">
        <v>1.58</v>
      </c>
      <c r="AN596">
        <v>2.88</v>
      </c>
      <c r="AO596">
        <v>1.48</v>
      </c>
      <c r="AP596">
        <v>2.59</v>
      </c>
      <c r="AQ596" t="str">
        <f t="shared" si="101"/>
        <v>Lorenzi</v>
      </c>
      <c r="AR596" t="str">
        <f t="shared" si="102"/>
        <v>Riba</v>
      </c>
      <c r="AS596" t="str">
        <f t="shared" si="103"/>
        <v>Sao PauloLorenziRiba</v>
      </c>
      <c r="AT596" t="str">
        <f t="shared" si="104"/>
        <v>Sao PauloRibaLorenzi</v>
      </c>
      <c r="AU596">
        <f t="shared" si="105"/>
        <v>2</v>
      </c>
      <c r="AV596">
        <f t="shared" si="106"/>
        <v>5</v>
      </c>
      <c r="AW596">
        <f t="shared" si="107"/>
        <v>21</v>
      </c>
      <c r="AX596" t="b">
        <f t="shared" si="108"/>
        <v>0</v>
      </c>
      <c r="AY596" t="str">
        <f t="shared" si="109"/>
        <v>Lorenzi</v>
      </c>
      <c r="AZ596" t="b">
        <f t="shared" si="110"/>
        <v>0</v>
      </c>
      <c r="BA596" t="str">
        <f t="shared" si="111"/>
        <v>Sao Paulo1st Round</v>
      </c>
    </row>
    <row r="597" spans="1:53" x14ac:dyDescent="0.25">
      <c r="A597">
        <v>18</v>
      </c>
      <c r="B597" t="s">
        <v>869</v>
      </c>
      <c r="C597" t="s">
        <v>870</v>
      </c>
      <c r="D597" s="1">
        <v>41695</v>
      </c>
      <c r="E597" s="1" t="s">
        <v>663</v>
      </c>
      <c r="F597" s="1" t="s">
        <v>482</v>
      </c>
      <c r="G597" s="1" t="s">
        <v>503</v>
      </c>
      <c r="H597" t="s">
        <v>309</v>
      </c>
      <c r="I597">
        <v>3</v>
      </c>
      <c r="J597" t="s">
        <v>803</v>
      </c>
      <c r="K597" t="s">
        <v>862</v>
      </c>
      <c r="L597">
        <v>97</v>
      </c>
      <c r="M597">
        <v>166</v>
      </c>
      <c r="N597">
        <v>579</v>
      </c>
      <c r="O597">
        <v>321</v>
      </c>
      <c r="P597">
        <v>6</v>
      </c>
      <c r="Q597">
        <v>4</v>
      </c>
      <c r="R597">
        <v>6</v>
      </c>
      <c r="S597">
        <v>3</v>
      </c>
      <c r="Z597">
        <v>2</v>
      </c>
      <c r="AA597">
        <v>0</v>
      </c>
      <c r="AB597" t="s">
        <v>312</v>
      </c>
      <c r="AC597">
        <v>1.4</v>
      </c>
      <c r="AD597">
        <v>2.75</v>
      </c>
      <c r="AE597">
        <v>1.48</v>
      </c>
      <c r="AF597">
        <v>2.6</v>
      </c>
      <c r="AG597">
        <v>1.44</v>
      </c>
      <c r="AH597">
        <v>2.62</v>
      </c>
      <c r="AI597">
        <v>1.45</v>
      </c>
      <c r="AJ597">
        <v>2.95</v>
      </c>
      <c r="AK597">
        <v>1.5</v>
      </c>
      <c r="AL597">
        <v>2.63</v>
      </c>
      <c r="AM597">
        <v>1.5</v>
      </c>
      <c r="AN597">
        <v>3</v>
      </c>
      <c r="AO597">
        <v>1.45</v>
      </c>
      <c r="AP597">
        <v>2.69</v>
      </c>
      <c r="AQ597" t="str">
        <f t="shared" si="101"/>
        <v>Klizan</v>
      </c>
      <c r="AR597" t="str">
        <f t="shared" si="102"/>
        <v>Clezar</v>
      </c>
      <c r="AS597" t="str">
        <f t="shared" si="103"/>
        <v>Sao PauloKlizanClezar</v>
      </c>
      <c r="AT597" t="str">
        <f t="shared" si="104"/>
        <v>Sao PauloClezarKlizan</v>
      </c>
      <c r="AU597">
        <f t="shared" si="105"/>
        <v>2</v>
      </c>
      <c r="AV597">
        <f t="shared" si="106"/>
        <v>5</v>
      </c>
      <c r="AW597">
        <f t="shared" si="107"/>
        <v>19</v>
      </c>
      <c r="AX597" t="b">
        <f t="shared" si="108"/>
        <v>0</v>
      </c>
      <c r="AY597" t="str">
        <f t="shared" si="109"/>
        <v>Klizan</v>
      </c>
      <c r="AZ597" t="b">
        <f t="shared" si="110"/>
        <v>0</v>
      </c>
      <c r="BA597" t="str">
        <f t="shared" si="111"/>
        <v>Sao Paulo1st Round</v>
      </c>
    </row>
    <row r="598" spans="1:53" x14ac:dyDescent="0.25">
      <c r="A598">
        <v>18</v>
      </c>
      <c r="B598" t="s">
        <v>869</v>
      </c>
      <c r="C598" t="s">
        <v>870</v>
      </c>
      <c r="D598" s="1">
        <v>41695</v>
      </c>
      <c r="E598" s="1" t="s">
        <v>663</v>
      </c>
      <c r="F598" s="1" t="s">
        <v>482</v>
      </c>
      <c r="G598" s="1" t="s">
        <v>503</v>
      </c>
      <c r="H598" t="s">
        <v>309</v>
      </c>
      <c r="I598">
        <v>3</v>
      </c>
      <c r="J598" t="s">
        <v>873</v>
      </c>
      <c r="K598" t="s">
        <v>785</v>
      </c>
      <c r="L598">
        <v>152</v>
      </c>
      <c r="M598">
        <v>76</v>
      </c>
      <c r="N598">
        <v>354</v>
      </c>
      <c r="O598">
        <v>676</v>
      </c>
      <c r="P598">
        <v>4</v>
      </c>
      <c r="Q598">
        <v>6</v>
      </c>
      <c r="R598">
        <v>6</v>
      </c>
      <c r="S598">
        <v>2</v>
      </c>
      <c r="T598">
        <v>6</v>
      </c>
      <c r="U598">
        <v>3</v>
      </c>
      <c r="Z598">
        <v>2</v>
      </c>
      <c r="AA598">
        <v>1</v>
      </c>
      <c r="AB598" t="s">
        <v>312</v>
      </c>
      <c r="AC598">
        <v>1.57</v>
      </c>
      <c r="AD598">
        <v>2.25</v>
      </c>
      <c r="AE598">
        <v>1.55</v>
      </c>
      <c r="AF598">
        <v>2.4</v>
      </c>
      <c r="AG598">
        <v>1.57</v>
      </c>
      <c r="AH598">
        <v>2.25</v>
      </c>
      <c r="AI598">
        <v>1.57</v>
      </c>
      <c r="AJ598">
        <v>2.5499999999999998</v>
      </c>
      <c r="AK598">
        <v>1.57</v>
      </c>
      <c r="AL598">
        <v>2.38</v>
      </c>
      <c r="AM598">
        <v>1.63</v>
      </c>
      <c r="AN598">
        <v>2.5499999999999998</v>
      </c>
      <c r="AO598">
        <v>1.58</v>
      </c>
      <c r="AP598">
        <v>2.34</v>
      </c>
      <c r="AQ598" t="str">
        <f t="shared" si="101"/>
        <v>Starace</v>
      </c>
      <c r="AR598" t="str">
        <f t="shared" si="102"/>
        <v>Gonzalez</v>
      </c>
      <c r="AS598" t="str">
        <f t="shared" si="103"/>
        <v>Sao PauloStaraceGonzalez</v>
      </c>
      <c r="AT598" t="str">
        <f t="shared" si="104"/>
        <v>Sao PauloGonzalezStarace</v>
      </c>
      <c r="AU598">
        <f t="shared" si="105"/>
        <v>1</v>
      </c>
      <c r="AV598">
        <f t="shared" si="106"/>
        <v>5</v>
      </c>
      <c r="AW598">
        <f t="shared" si="107"/>
        <v>27</v>
      </c>
      <c r="AX598" t="b">
        <f t="shared" si="108"/>
        <v>0</v>
      </c>
      <c r="AY598" t="str">
        <f t="shared" si="109"/>
        <v>Gonzalez</v>
      </c>
      <c r="AZ598" t="b">
        <f t="shared" si="110"/>
        <v>1</v>
      </c>
      <c r="BA598" t="str">
        <f t="shared" si="111"/>
        <v>Sao Paulo1st Round</v>
      </c>
    </row>
    <row r="599" spans="1:53" x14ac:dyDescent="0.25">
      <c r="A599">
        <v>18</v>
      </c>
      <c r="B599" t="s">
        <v>869</v>
      </c>
      <c r="C599" t="s">
        <v>870</v>
      </c>
      <c r="D599" s="1">
        <v>41695</v>
      </c>
      <c r="E599" s="1" t="s">
        <v>663</v>
      </c>
      <c r="F599" s="1" t="s">
        <v>482</v>
      </c>
      <c r="G599" s="1" t="s">
        <v>503</v>
      </c>
      <c r="H599" t="s">
        <v>309</v>
      </c>
      <c r="I599">
        <v>3</v>
      </c>
      <c r="J599" t="s">
        <v>807</v>
      </c>
      <c r="K599" t="s">
        <v>725</v>
      </c>
      <c r="L599">
        <v>108</v>
      </c>
      <c r="M599">
        <v>58</v>
      </c>
      <c r="N599">
        <v>532</v>
      </c>
      <c r="O599">
        <v>773</v>
      </c>
      <c r="P599">
        <v>4</v>
      </c>
      <c r="Q599">
        <v>6</v>
      </c>
      <c r="R599">
        <v>7</v>
      </c>
      <c r="S599">
        <v>5</v>
      </c>
      <c r="T599">
        <v>6</v>
      </c>
      <c r="U599">
        <v>3</v>
      </c>
      <c r="Z599">
        <v>2</v>
      </c>
      <c r="AA599">
        <v>1</v>
      </c>
      <c r="AB599" t="s">
        <v>312</v>
      </c>
      <c r="AC599">
        <v>1.5</v>
      </c>
      <c r="AD599">
        <v>2.5</v>
      </c>
      <c r="AE599">
        <v>1.58</v>
      </c>
      <c r="AF599">
        <v>2.35</v>
      </c>
      <c r="AG599">
        <v>1.57</v>
      </c>
      <c r="AH599">
        <v>2.25</v>
      </c>
      <c r="AI599">
        <v>1.57</v>
      </c>
      <c r="AJ599">
        <v>2.5499999999999998</v>
      </c>
      <c r="AK599">
        <v>1.57</v>
      </c>
      <c r="AL599">
        <v>2.38</v>
      </c>
      <c r="AM599">
        <v>1.61</v>
      </c>
      <c r="AN599">
        <v>2.58</v>
      </c>
      <c r="AO599">
        <v>1.56</v>
      </c>
      <c r="AP599">
        <v>2.37</v>
      </c>
      <c r="AQ599" t="str">
        <f t="shared" si="101"/>
        <v>Bellucci</v>
      </c>
      <c r="AR599" t="str">
        <f t="shared" si="102"/>
        <v>Giraldo</v>
      </c>
      <c r="AS599" t="str">
        <f t="shared" si="103"/>
        <v>Sao PauloBellucciGiraldo</v>
      </c>
      <c r="AT599" t="str">
        <f t="shared" si="104"/>
        <v>Sao PauloGiraldoBellucci</v>
      </c>
      <c r="AU599">
        <f t="shared" si="105"/>
        <v>1</v>
      </c>
      <c r="AV599">
        <f t="shared" si="106"/>
        <v>3</v>
      </c>
      <c r="AW599">
        <f t="shared" si="107"/>
        <v>31</v>
      </c>
      <c r="AX599" t="b">
        <f t="shared" si="108"/>
        <v>0</v>
      </c>
      <c r="AY599" t="str">
        <f t="shared" si="109"/>
        <v>Giraldo</v>
      </c>
      <c r="AZ599" t="b">
        <f t="shared" si="110"/>
        <v>1</v>
      </c>
      <c r="BA599" t="str">
        <f t="shared" si="111"/>
        <v>Sao Paulo1st Round</v>
      </c>
    </row>
    <row r="600" spans="1:53" x14ac:dyDescent="0.25">
      <c r="A600">
        <v>18</v>
      </c>
      <c r="B600" t="s">
        <v>869</v>
      </c>
      <c r="C600" t="s">
        <v>870</v>
      </c>
      <c r="D600" s="1">
        <v>41695</v>
      </c>
      <c r="E600" s="1" t="s">
        <v>663</v>
      </c>
      <c r="F600" s="1" t="s">
        <v>482</v>
      </c>
      <c r="G600" s="1" t="s">
        <v>503</v>
      </c>
      <c r="H600" t="s">
        <v>309</v>
      </c>
      <c r="I600">
        <v>3</v>
      </c>
      <c r="J600" t="s">
        <v>705</v>
      </c>
      <c r="K600" t="s">
        <v>857</v>
      </c>
      <c r="L600">
        <v>86</v>
      </c>
      <c r="M600">
        <v>169</v>
      </c>
      <c r="N600">
        <v>623</v>
      </c>
      <c r="O600">
        <v>302</v>
      </c>
      <c r="P600">
        <v>6</v>
      </c>
      <c r="Q600">
        <v>3</v>
      </c>
      <c r="R600">
        <v>3</v>
      </c>
      <c r="S600">
        <v>6</v>
      </c>
      <c r="T600">
        <v>6</v>
      </c>
      <c r="U600">
        <v>2</v>
      </c>
      <c r="Z600">
        <v>2</v>
      </c>
      <c r="AA600">
        <v>1</v>
      </c>
      <c r="AB600" t="s">
        <v>312</v>
      </c>
      <c r="AC600">
        <v>1.36</v>
      </c>
      <c r="AD600">
        <v>3</v>
      </c>
      <c r="AE600">
        <v>1.4</v>
      </c>
      <c r="AF600">
        <v>2.9</v>
      </c>
      <c r="AG600">
        <v>1.36</v>
      </c>
      <c r="AH600">
        <v>3</v>
      </c>
      <c r="AI600">
        <v>1.42</v>
      </c>
      <c r="AJ600">
        <v>3.06</v>
      </c>
      <c r="AK600">
        <v>1.4</v>
      </c>
      <c r="AL600">
        <v>2.88</v>
      </c>
      <c r="AM600">
        <v>1.44</v>
      </c>
      <c r="AN600">
        <v>3.06</v>
      </c>
      <c r="AO600">
        <v>1.39</v>
      </c>
      <c r="AP600">
        <v>2.9</v>
      </c>
      <c r="AQ600" t="str">
        <f t="shared" si="101"/>
        <v>Ramos</v>
      </c>
      <c r="AR600" t="str">
        <f t="shared" si="102"/>
        <v>Elias</v>
      </c>
      <c r="AS600" t="str">
        <f t="shared" si="103"/>
        <v>Sao PauloRamosElias</v>
      </c>
      <c r="AT600" t="str">
        <f t="shared" si="104"/>
        <v>Sao PauloEliasRamos</v>
      </c>
      <c r="AU600">
        <f t="shared" si="105"/>
        <v>1</v>
      </c>
      <c r="AV600">
        <f t="shared" si="106"/>
        <v>4</v>
      </c>
      <c r="AW600">
        <f t="shared" si="107"/>
        <v>26</v>
      </c>
      <c r="AX600" t="b">
        <f t="shared" si="108"/>
        <v>0</v>
      </c>
      <c r="AY600" t="str">
        <f t="shared" si="109"/>
        <v>Ramos</v>
      </c>
      <c r="AZ600" t="b">
        <f t="shared" si="110"/>
        <v>1</v>
      </c>
      <c r="BA600" t="str">
        <f t="shared" si="111"/>
        <v>Sao Paulo1st Round</v>
      </c>
    </row>
    <row r="601" spans="1:53" x14ac:dyDescent="0.25">
      <c r="A601">
        <v>18</v>
      </c>
      <c r="B601" t="s">
        <v>869</v>
      </c>
      <c r="C601" t="s">
        <v>870</v>
      </c>
      <c r="D601" s="1">
        <v>41696</v>
      </c>
      <c r="E601" s="1" t="s">
        <v>663</v>
      </c>
      <c r="F601" s="1" t="s">
        <v>482</v>
      </c>
      <c r="G601" s="1" t="s">
        <v>503</v>
      </c>
      <c r="H601" t="s">
        <v>344</v>
      </c>
      <c r="I601">
        <v>3</v>
      </c>
      <c r="J601" t="s">
        <v>759</v>
      </c>
      <c r="K601" t="s">
        <v>845</v>
      </c>
      <c r="L601">
        <v>116</v>
      </c>
      <c r="M601">
        <v>113</v>
      </c>
      <c r="N601">
        <v>500</v>
      </c>
      <c r="O601">
        <v>513</v>
      </c>
      <c r="P601">
        <v>6</v>
      </c>
      <c r="Q601">
        <v>3</v>
      </c>
      <c r="R601">
        <v>6</v>
      </c>
      <c r="S601">
        <v>4</v>
      </c>
      <c r="Z601">
        <v>2</v>
      </c>
      <c r="AA601">
        <v>0</v>
      </c>
      <c r="AB601" t="s">
        <v>312</v>
      </c>
      <c r="AC601">
        <v>2.25</v>
      </c>
      <c r="AD601">
        <v>1.57</v>
      </c>
      <c r="AE601">
        <v>2.2999999999999998</v>
      </c>
      <c r="AF601">
        <v>1.6</v>
      </c>
      <c r="AG601">
        <v>2.1</v>
      </c>
      <c r="AH601">
        <v>1.67</v>
      </c>
      <c r="AI601">
        <v>2.42</v>
      </c>
      <c r="AJ601">
        <v>1.64</v>
      </c>
      <c r="AK601">
        <v>2.25</v>
      </c>
      <c r="AL601">
        <v>1.62</v>
      </c>
      <c r="AM601">
        <v>2.48</v>
      </c>
      <c r="AN601">
        <v>1.67</v>
      </c>
      <c r="AO601">
        <v>2.2599999999999998</v>
      </c>
      <c r="AP601">
        <v>1.61</v>
      </c>
      <c r="AQ601" t="str">
        <f t="shared" si="101"/>
        <v>Zeballos</v>
      </c>
      <c r="AR601" t="str">
        <f t="shared" si="102"/>
        <v>Pella</v>
      </c>
      <c r="AS601" t="str">
        <f t="shared" si="103"/>
        <v>Sao PauloZeballosPella</v>
      </c>
      <c r="AT601" t="str">
        <f t="shared" si="104"/>
        <v>Sao PauloPellaZeballos</v>
      </c>
      <c r="AU601">
        <f t="shared" si="105"/>
        <v>2</v>
      </c>
      <c r="AV601">
        <f t="shared" si="106"/>
        <v>5</v>
      </c>
      <c r="AW601">
        <f t="shared" si="107"/>
        <v>19</v>
      </c>
      <c r="AX601" t="b">
        <f t="shared" si="108"/>
        <v>0</v>
      </c>
      <c r="AY601" t="str">
        <f t="shared" si="109"/>
        <v>Zeballos</v>
      </c>
      <c r="AZ601" t="b">
        <f t="shared" si="110"/>
        <v>0</v>
      </c>
      <c r="BA601" t="str">
        <f t="shared" si="111"/>
        <v>Sao Paulo2nd Round</v>
      </c>
    </row>
    <row r="602" spans="1:53" x14ac:dyDescent="0.25">
      <c r="A602">
        <v>18</v>
      </c>
      <c r="B602" t="s">
        <v>869</v>
      </c>
      <c r="C602" t="s">
        <v>870</v>
      </c>
      <c r="D602" s="1">
        <v>41696</v>
      </c>
      <c r="E602" s="1" t="s">
        <v>663</v>
      </c>
      <c r="F602" s="1" t="s">
        <v>482</v>
      </c>
      <c r="G602" s="1" t="s">
        <v>503</v>
      </c>
      <c r="H602" t="s">
        <v>344</v>
      </c>
      <c r="I602">
        <v>3</v>
      </c>
      <c r="J602" t="s">
        <v>761</v>
      </c>
      <c r="K602" t="s">
        <v>834</v>
      </c>
      <c r="L602">
        <v>61</v>
      </c>
      <c r="M602">
        <v>17</v>
      </c>
      <c r="N602">
        <v>744</v>
      </c>
      <c r="O602">
        <v>1930</v>
      </c>
      <c r="P602">
        <v>3</v>
      </c>
      <c r="Q602">
        <v>6</v>
      </c>
      <c r="R602">
        <v>6</v>
      </c>
      <c r="S602">
        <v>3</v>
      </c>
      <c r="T602">
        <v>6</v>
      </c>
      <c r="U602">
        <v>2</v>
      </c>
      <c r="Z602">
        <v>2</v>
      </c>
      <c r="AA602">
        <v>1</v>
      </c>
      <c r="AB602" t="s">
        <v>312</v>
      </c>
      <c r="AC602">
        <v>3.4</v>
      </c>
      <c r="AD602">
        <v>1.3</v>
      </c>
      <c r="AE602">
        <v>3.2</v>
      </c>
      <c r="AF602">
        <v>1.33</v>
      </c>
      <c r="AG602">
        <v>4</v>
      </c>
      <c r="AH602">
        <v>1.22</v>
      </c>
      <c r="AI602">
        <v>3.33</v>
      </c>
      <c r="AJ602">
        <v>1.38</v>
      </c>
      <c r="AK602">
        <v>4</v>
      </c>
      <c r="AL602">
        <v>1.22</v>
      </c>
      <c r="AM602">
        <v>4</v>
      </c>
      <c r="AN602">
        <v>1.38</v>
      </c>
      <c r="AO602">
        <v>3.38</v>
      </c>
      <c r="AP602">
        <v>1.31</v>
      </c>
      <c r="AQ602" t="str">
        <f t="shared" si="101"/>
        <v>Delbonis</v>
      </c>
      <c r="AR602" t="str">
        <f t="shared" si="102"/>
        <v>Almagro</v>
      </c>
      <c r="AS602" t="str">
        <f t="shared" si="103"/>
        <v>Sao PauloDelbonisAlmagro</v>
      </c>
      <c r="AT602" t="str">
        <f t="shared" si="104"/>
        <v>Sao PauloAlmagroDelbonis</v>
      </c>
      <c r="AU602">
        <f t="shared" si="105"/>
        <v>1</v>
      </c>
      <c r="AV602">
        <f t="shared" si="106"/>
        <v>4</v>
      </c>
      <c r="AW602">
        <f t="shared" si="107"/>
        <v>26</v>
      </c>
      <c r="AX602" t="b">
        <f t="shared" si="108"/>
        <v>0</v>
      </c>
      <c r="AY602" t="str">
        <f t="shared" si="109"/>
        <v>Almagro</v>
      </c>
      <c r="AZ602" t="b">
        <f t="shared" si="110"/>
        <v>1</v>
      </c>
      <c r="BA602" t="str">
        <f t="shared" si="111"/>
        <v>Sao Paulo2nd Round</v>
      </c>
    </row>
    <row r="603" spans="1:53" x14ac:dyDescent="0.25">
      <c r="A603">
        <v>18</v>
      </c>
      <c r="B603" t="s">
        <v>869</v>
      </c>
      <c r="C603" t="s">
        <v>870</v>
      </c>
      <c r="D603" s="1">
        <v>41696</v>
      </c>
      <c r="E603" s="1" t="s">
        <v>663</v>
      </c>
      <c r="F603" s="1" t="s">
        <v>482</v>
      </c>
      <c r="G603" s="1" t="s">
        <v>503</v>
      </c>
      <c r="H603" t="s">
        <v>344</v>
      </c>
      <c r="I603">
        <v>3</v>
      </c>
      <c r="J603" t="s">
        <v>757</v>
      </c>
      <c r="K603" t="s">
        <v>861</v>
      </c>
      <c r="L603">
        <v>68</v>
      </c>
      <c r="M603">
        <v>129</v>
      </c>
      <c r="N603">
        <v>726</v>
      </c>
      <c r="O603">
        <v>458</v>
      </c>
      <c r="P603">
        <v>6</v>
      </c>
      <c r="Q603">
        <v>4</v>
      </c>
      <c r="R603">
        <v>2</v>
      </c>
      <c r="S603">
        <v>3</v>
      </c>
      <c r="Z603">
        <v>1</v>
      </c>
      <c r="AA603">
        <v>0</v>
      </c>
      <c r="AB603" t="s">
        <v>323</v>
      </c>
      <c r="AC603">
        <v>1.5</v>
      </c>
      <c r="AD603">
        <v>2.5</v>
      </c>
      <c r="AE603">
        <v>1.52</v>
      </c>
      <c r="AF603">
        <v>2.4500000000000002</v>
      </c>
      <c r="AG603">
        <v>1.5</v>
      </c>
      <c r="AH603">
        <v>2.5</v>
      </c>
      <c r="AI603">
        <v>1.66</v>
      </c>
      <c r="AJ603">
        <v>2.37</v>
      </c>
      <c r="AK603">
        <v>1.53</v>
      </c>
      <c r="AL603">
        <v>2.5</v>
      </c>
      <c r="AM603">
        <v>1.66</v>
      </c>
      <c r="AN603">
        <v>2.62</v>
      </c>
      <c r="AO603">
        <v>1.52</v>
      </c>
      <c r="AP603">
        <v>2.48</v>
      </c>
      <c r="AQ603" t="str">
        <f t="shared" si="101"/>
        <v>Montanes</v>
      </c>
      <c r="AR603" t="str">
        <f t="shared" si="102"/>
        <v>Souza</v>
      </c>
      <c r="AS603" t="str">
        <f t="shared" si="103"/>
        <v>Sao PauloMontanesSouza</v>
      </c>
      <c r="AT603" t="str">
        <f t="shared" si="104"/>
        <v>Sao PauloSouzaMontanes</v>
      </c>
      <c r="AU603">
        <f t="shared" si="105"/>
        <v>1</v>
      </c>
      <c r="AV603">
        <f t="shared" si="106"/>
        <v>1</v>
      </c>
      <c r="AW603">
        <f t="shared" si="107"/>
        <v>15</v>
      </c>
      <c r="AX603" t="b">
        <f t="shared" si="108"/>
        <v>0</v>
      </c>
      <c r="AY603" t="str">
        <f t="shared" si="109"/>
        <v>Montanes</v>
      </c>
      <c r="AZ603" t="b">
        <f t="shared" si="110"/>
        <v>0</v>
      </c>
      <c r="BA603" t="str">
        <f t="shared" si="111"/>
        <v>Sao Paulo2nd Round</v>
      </c>
    </row>
    <row r="604" spans="1:53" x14ac:dyDescent="0.25">
      <c r="A604">
        <v>18</v>
      </c>
      <c r="B604" t="s">
        <v>869</v>
      </c>
      <c r="C604" t="s">
        <v>870</v>
      </c>
      <c r="D604" s="1">
        <v>41696</v>
      </c>
      <c r="E604" s="1" t="s">
        <v>663</v>
      </c>
      <c r="F604" s="1" t="s">
        <v>482</v>
      </c>
      <c r="G604" s="1" t="s">
        <v>503</v>
      </c>
      <c r="H604" t="s">
        <v>344</v>
      </c>
      <c r="I604">
        <v>3</v>
      </c>
      <c r="J604" t="s">
        <v>766</v>
      </c>
      <c r="K604" t="s">
        <v>873</v>
      </c>
      <c r="L604">
        <v>12</v>
      </c>
      <c r="M604">
        <v>152</v>
      </c>
      <c r="N604">
        <v>2435</v>
      </c>
      <c r="O604">
        <v>354</v>
      </c>
      <c r="P604">
        <v>7</v>
      </c>
      <c r="Q604">
        <v>6</v>
      </c>
      <c r="R604">
        <v>6</v>
      </c>
      <c r="S604">
        <v>3</v>
      </c>
      <c r="Z604">
        <v>2</v>
      </c>
      <c r="AA604">
        <v>0</v>
      </c>
      <c r="AB604" t="s">
        <v>312</v>
      </c>
      <c r="AC604">
        <v>1.4</v>
      </c>
      <c r="AD604">
        <v>2.75</v>
      </c>
      <c r="AE604">
        <v>1.35</v>
      </c>
      <c r="AF604">
        <v>3.1</v>
      </c>
      <c r="AG604">
        <v>1.36</v>
      </c>
      <c r="AH604">
        <v>3</v>
      </c>
      <c r="AI604">
        <v>1.4</v>
      </c>
      <c r="AJ604">
        <v>3.22</v>
      </c>
      <c r="AK604">
        <v>1.4</v>
      </c>
      <c r="AL604">
        <v>2.88</v>
      </c>
      <c r="AM604">
        <v>1.42</v>
      </c>
      <c r="AN604">
        <v>3.22</v>
      </c>
      <c r="AO604">
        <v>1.39</v>
      </c>
      <c r="AP604">
        <v>2.93</v>
      </c>
      <c r="AQ604" t="str">
        <f t="shared" si="101"/>
        <v>Haas</v>
      </c>
      <c r="AR604" t="str">
        <f t="shared" si="102"/>
        <v>Starace</v>
      </c>
      <c r="AS604" t="str">
        <f t="shared" si="103"/>
        <v>Sao PauloHaasStarace</v>
      </c>
      <c r="AT604" t="str">
        <f t="shared" si="104"/>
        <v>Sao PauloStaraceHaas</v>
      </c>
      <c r="AU604">
        <f t="shared" si="105"/>
        <v>2</v>
      </c>
      <c r="AV604">
        <f t="shared" si="106"/>
        <v>4</v>
      </c>
      <c r="AW604">
        <f t="shared" si="107"/>
        <v>22</v>
      </c>
      <c r="AX604" t="b">
        <f t="shared" si="108"/>
        <v>1</v>
      </c>
      <c r="AY604" t="str">
        <f t="shared" si="109"/>
        <v>Haas</v>
      </c>
      <c r="AZ604" t="b">
        <f t="shared" si="110"/>
        <v>0</v>
      </c>
      <c r="BA604" t="str">
        <f t="shared" si="111"/>
        <v>Sao Paulo2nd Round</v>
      </c>
    </row>
    <row r="605" spans="1:53" x14ac:dyDescent="0.25">
      <c r="A605">
        <v>18</v>
      </c>
      <c r="B605" t="s">
        <v>869</v>
      </c>
      <c r="C605" t="s">
        <v>870</v>
      </c>
      <c r="D605" s="1">
        <v>41697</v>
      </c>
      <c r="E605" s="1" t="s">
        <v>663</v>
      </c>
      <c r="F605" s="1" t="s">
        <v>482</v>
      </c>
      <c r="G605" s="1" t="s">
        <v>503</v>
      </c>
      <c r="H605" t="s">
        <v>344</v>
      </c>
      <c r="I605">
        <v>3</v>
      </c>
      <c r="J605" t="s">
        <v>786</v>
      </c>
      <c r="K605" t="s">
        <v>705</v>
      </c>
      <c r="L605">
        <v>43</v>
      </c>
      <c r="M605">
        <v>86</v>
      </c>
      <c r="N605">
        <v>1000</v>
      </c>
      <c r="O605">
        <v>623</v>
      </c>
      <c r="P605">
        <v>7</v>
      </c>
      <c r="Q605">
        <v>6</v>
      </c>
      <c r="R605">
        <v>2</v>
      </c>
      <c r="S605">
        <v>6</v>
      </c>
      <c r="T605">
        <v>7</v>
      </c>
      <c r="U605">
        <v>5</v>
      </c>
      <c r="Z605">
        <v>2</v>
      </c>
      <c r="AA605">
        <v>1</v>
      </c>
      <c r="AB605" t="s">
        <v>312</v>
      </c>
      <c r="AC605">
        <v>1.83</v>
      </c>
      <c r="AD605">
        <v>1.83</v>
      </c>
      <c r="AE605">
        <v>1.9</v>
      </c>
      <c r="AF605">
        <v>1.85</v>
      </c>
      <c r="AG605">
        <v>1.91</v>
      </c>
      <c r="AH605">
        <v>1.8</v>
      </c>
      <c r="AI605">
        <v>2.12</v>
      </c>
      <c r="AJ605">
        <v>1.81</v>
      </c>
      <c r="AK605">
        <v>1.91</v>
      </c>
      <c r="AL605">
        <v>1.91</v>
      </c>
      <c r="AM605">
        <v>2.15</v>
      </c>
      <c r="AN605">
        <v>1.91</v>
      </c>
      <c r="AO605">
        <v>1.96</v>
      </c>
      <c r="AP605">
        <v>1.81</v>
      </c>
      <c r="AQ605" t="str">
        <f t="shared" si="101"/>
        <v>Monaco</v>
      </c>
      <c r="AR605" t="str">
        <f t="shared" si="102"/>
        <v>Ramos</v>
      </c>
      <c r="AS605" t="str">
        <f t="shared" si="103"/>
        <v>Sao PauloMonacoRamos</v>
      </c>
      <c r="AT605" t="str">
        <f t="shared" si="104"/>
        <v>Sao PauloRamosMonaco</v>
      </c>
      <c r="AU605">
        <f t="shared" si="105"/>
        <v>1</v>
      </c>
      <c r="AV605">
        <f t="shared" si="106"/>
        <v>-1</v>
      </c>
      <c r="AW605">
        <f t="shared" si="107"/>
        <v>33</v>
      </c>
      <c r="AX605" t="b">
        <f t="shared" si="108"/>
        <v>1</v>
      </c>
      <c r="AY605" t="str">
        <f t="shared" si="109"/>
        <v>Monaco</v>
      </c>
      <c r="AZ605" t="b">
        <f t="shared" si="110"/>
        <v>1</v>
      </c>
      <c r="BA605" t="str">
        <f t="shared" si="111"/>
        <v>Sao Paulo2nd Round</v>
      </c>
    </row>
    <row r="606" spans="1:53" x14ac:dyDescent="0.25">
      <c r="A606">
        <v>18</v>
      </c>
      <c r="B606" t="s">
        <v>869</v>
      </c>
      <c r="C606" t="s">
        <v>870</v>
      </c>
      <c r="D606" s="1">
        <v>41697</v>
      </c>
      <c r="E606" s="1" t="s">
        <v>663</v>
      </c>
      <c r="F606" s="1" t="s">
        <v>482</v>
      </c>
      <c r="G606" s="1" t="s">
        <v>503</v>
      </c>
      <c r="H606" t="s">
        <v>344</v>
      </c>
      <c r="I606">
        <v>3</v>
      </c>
      <c r="J606" t="s">
        <v>828</v>
      </c>
      <c r="K606" t="s">
        <v>871</v>
      </c>
      <c r="L606">
        <v>114</v>
      </c>
      <c r="M606">
        <v>147</v>
      </c>
      <c r="N606">
        <v>512</v>
      </c>
      <c r="O606">
        <v>367</v>
      </c>
      <c r="P606">
        <v>6</v>
      </c>
      <c r="Q606">
        <v>4</v>
      </c>
      <c r="R606">
        <v>6</v>
      </c>
      <c r="S606">
        <v>3</v>
      </c>
      <c r="Z606">
        <v>2</v>
      </c>
      <c r="AA606">
        <v>0</v>
      </c>
      <c r="AB606" t="s">
        <v>312</v>
      </c>
      <c r="AC606">
        <v>1.5</v>
      </c>
      <c r="AD606">
        <v>2.5</v>
      </c>
      <c r="AE606">
        <v>1.5</v>
      </c>
      <c r="AF606">
        <v>2.5</v>
      </c>
      <c r="AG606">
        <v>1.57</v>
      </c>
      <c r="AH606">
        <v>2.25</v>
      </c>
      <c r="AI606">
        <v>1.52</v>
      </c>
      <c r="AJ606">
        <v>2.73</v>
      </c>
      <c r="AK606">
        <v>1.57</v>
      </c>
      <c r="AL606">
        <v>2.38</v>
      </c>
      <c r="AM606">
        <v>1.6</v>
      </c>
      <c r="AN606">
        <v>2.73</v>
      </c>
      <c r="AO606">
        <v>1.53</v>
      </c>
      <c r="AP606">
        <v>2.44</v>
      </c>
      <c r="AQ606" t="str">
        <f t="shared" si="101"/>
        <v>Lorenzi</v>
      </c>
      <c r="AR606" t="str">
        <f t="shared" si="102"/>
        <v>Dutra</v>
      </c>
      <c r="AS606" t="str">
        <f t="shared" si="103"/>
        <v>Sao PauloLorenziDutra</v>
      </c>
      <c r="AT606" t="str">
        <f t="shared" si="104"/>
        <v>Sao PauloDutraLorenzi</v>
      </c>
      <c r="AU606">
        <f t="shared" si="105"/>
        <v>2</v>
      </c>
      <c r="AV606">
        <f t="shared" si="106"/>
        <v>5</v>
      </c>
      <c r="AW606">
        <f t="shared" si="107"/>
        <v>19</v>
      </c>
      <c r="AX606" t="b">
        <f t="shared" si="108"/>
        <v>0</v>
      </c>
      <c r="AY606" t="str">
        <f t="shared" si="109"/>
        <v>Lorenzi</v>
      </c>
      <c r="AZ606" t="b">
        <f t="shared" si="110"/>
        <v>0</v>
      </c>
      <c r="BA606" t="str">
        <f t="shared" si="111"/>
        <v>Sao Paulo2nd Round</v>
      </c>
    </row>
    <row r="607" spans="1:53" x14ac:dyDescent="0.25">
      <c r="A607">
        <v>18</v>
      </c>
      <c r="B607" t="s">
        <v>869</v>
      </c>
      <c r="C607" t="s">
        <v>870</v>
      </c>
      <c r="D607" s="1">
        <v>41697</v>
      </c>
      <c r="E607" s="1" t="s">
        <v>663</v>
      </c>
      <c r="F607" s="1" t="s">
        <v>482</v>
      </c>
      <c r="G607" s="1" t="s">
        <v>503</v>
      </c>
      <c r="H607" t="s">
        <v>344</v>
      </c>
      <c r="I607">
        <v>3</v>
      </c>
      <c r="J607" t="s">
        <v>803</v>
      </c>
      <c r="K607" t="s">
        <v>714</v>
      </c>
      <c r="L607">
        <v>97</v>
      </c>
      <c r="M607">
        <v>229</v>
      </c>
      <c r="N607">
        <v>579</v>
      </c>
      <c r="O607">
        <v>216</v>
      </c>
      <c r="P607">
        <v>6</v>
      </c>
      <c r="Q607">
        <v>4</v>
      </c>
      <c r="R607">
        <v>6</v>
      </c>
      <c r="S607">
        <v>3</v>
      </c>
      <c r="Z607">
        <v>2</v>
      </c>
      <c r="AA607">
        <v>0</v>
      </c>
      <c r="AB607" t="s">
        <v>312</v>
      </c>
      <c r="AC607">
        <v>2</v>
      </c>
      <c r="AD607">
        <v>1.72</v>
      </c>
      <c r="AE607">
        <v>2.0499999999999998</v>
      </c>
      <c r="AF607">
        <v>1.75</v>
      </c>
      <c r="AG607">
        <v>2</v>
      </c>
      <c r="AH607">
        <v>1.73</v>
      </c>
      <c r="AI607">
        <v>2.06</v>
      </c>
      <c r="AJ607">
        <v>1.85</v>
      </c>
      <c r="AK607">
        <v>2</v>
      </c>
      <c r="AL607">
        <v>1.8</v>
      </c>
      <c r="AM607">
        <v>2.1</v>
      </c>
      <c r="AN607">
        <v>1.86</v>
      </c>
      <c r="AO607">
        <v>2.0099999999999998</v>
      </c>
      <c r="AP607">
        <v>1.76</v>
      </c>
      <c r="AQ607" t="str">
        <f t="shared" si="101"/>
        <v>Klizan</v>
      </c>
      <c r="AR607" t="str">
        <f t="shared" si="102"/>
        <v>Granollers</v>
      </c>
      <c r="AS607" t="str">
        <f t="shared" si="103"/>
        <v>Sao PauloKlizanGranollers</v>
      </c>
      <c r="AT607" t="str">
        <f t="shared" si="104"/>
        <v>Sao PauloGranollersKlizan</v>
      </c>
      <c r="AU607">
        <f t="shared" si="105"/>
        <v>2</v>
      </c>
      <c r="AV607">
        <f t="shared" si="106"/>
        <v>5</v>
      </c>
      <c r="AW607">
        <f t="shared" si="107"/>
        <v>19</v>
      </c>
      <c r="AX607" t="b">
        <f t="shared" si="108"/>
        <v>0</v>
      </c>
      <c r="AY607" t="str">
        <f t="shared" si="109"/>
        <v>Klizan</v>
      </c>
      <c r="AZ607" t="b">
        <f t="shared" si="110"/>
        <v>0</v>
      </c>
      <c r="BA607" t="str">
        <f t="shared" si="111"/>
        <v>Sao Paulo2nd Round</v>
      </c>
    </row>
    <row r="608" spans="1:53" x14ac:dyDescent="0.25">
      <c r="A608">
        <v>18</v>
      </c>
      <c r="B608" t="s">
        <v>869</v>
      </c>
      <c r="C608" t="s">
        <v>870</v>
      </c>
      <c r="D608" s="1">
        <v>41697</v>
      </c>
      <c r="E608" s="1" t="s">
        <v>663</v>
      </c>
      <c r="F608" s="1" t="s">
        <v>482</v>
      </c>
      <c r="G608" s="1" t="s">
        <v>503</v>
      </c>
      <c r="H608" t="s">
        <v>344</v>
      </c>
      <c r="I608">
        <v>3</v>
      </c>
      <c r="J608" t="s">
        <v>807</v>
      </c>
      <c r="K608" t="s">
        <v>826</v>
      </c>
      <c r="L608">
        <v>108</v>
      </c>
      <c r="M608">
        <v>110</v>
      </c>
      <c r="N608">
        <v>532</v>
      </c>
      <c r="O608">
        <v>521</v>
      </c>
      <c r="P608">
        <v>7</v>
      </c>
      <c r="Q608">
        <v>6</v>
      </c>
      <c r="R608">
        <v>5</v>
      </c>
      <c r="S608">
        <v>7</v>
      </c>
      <c r="T608">
        <v>6</v>
      </c>
      <c r="U608">
        <v>3</v>
      </c>
      <c r="Z608">
        <v>2</v>
      </c>
      <c r="AA608">
        <v>1</v>
      </c>
      <c r="AB608" t="s">
        <v>312</v>
      </c>
      <c r="AC608">
        <v>1.22</v>
      </c>
      <c r="AD608">
        <v>4</v>
      </c>
      <c r="AE608">
        <v>1.25</v>
      </c>
      <c r="AF608">
        <v>3.75</v>
      </c>
      <c r="AG608">
        <v>1.25</v>
      </c>
      <c r="AH608">
        <v>3.75</v>
      </c>
      <c r="AI608">
        <v>1.27</v>
      </c>
      <c r="AJ608">
        <v>4.26</v>
      </c>
      <c r="AK608">
        <v>1.29</v>
      </c>
      <c r="AL608">
        <v>3.5</v>
      </c>
      <c r="AM608">
        <v>1.29</v>
      </c>
      <c r="AN608">
        <v>4.33</v>
      </c>
      <c r="AO608">
        <v>1.25</v>
      </c>
      <c r="AP608">
        <v>3.81</v>
      </c>
      <c r="AQ608" t="str">
        <f t="shared" si="101"/>
        <v>Bellucci</v>
      </c>
      <c r="AR608" t="str">
        <f t="shared" si="102"/>
        <v>Haider-Maurer</v>
      </c>
      <c r="AS608" t="str">
        <f t="shared" si="103"/>
        <v>Sao PauloBellucciHaider-Maurer</v>
      </c>
      <c r="AT608" t="str">
        <f t="shared" si="104"/>
        <v>Sao PauloHaider-MaurerBellucci</v>
      </c>
      <c r="AU608">
        <f t="shared" si="105"/>
        <v>1</v>
      </c>
      <c r="AV608">
        <f t="shared" si="106"/>
        <v>2</v>
      </c>
      <c r="AW608">
        <f t="shared" si="107"/>
        <v>34</v>
      </c>
      <c r="AX608" t="b">
        <f t="shared" si="108"/>
        <v>1</v>
      </c>
      <c r="AY608" t="str">
        <f t="shared" si="109"/>
        <v>Bellucci</v>
      </c>
      <c r="AZ608" t="b">
        <f t="shared" si="110"/>
        <v>1</v>
      </c>
      <c r="BA608" t="str">
        <f t="shared" si="111"/>
        <v>Sao Paulo2nd Round</v>
      </c>
    </row>
    <row r="609" spans="1:53" x14ac:dyDescent="0.25">
      <c r="A609">
        <v>18</v>
      </c>
      <c r="B609" t="s">
        <v>869</v>
      </c>
      <c r="C609" t="s">
        <v>870</v>
      </c>
      <c r="D609" s="1">
        <v>41698</v>
      </c>
      <c r="E609" s="1" t="s">
        <v>663</v>
      </c>
      <c r="F609" s="1" t="s">
        <v>482</v>
      </c>
      <c r="G609" s="1" t="s">
        <v>503</v>
      </c>
      <c r="H609" t="s">
        <v>345</v>
      </c>
      <c r="I609">
        <v>3</v>
      </c>
      <c r="J609" t="s">
        <v>828</v>
      </c>
      <c r="K609" t="s">
        <v>786</v>
      </c>
      <c r="L609">
        <v>114</v>
      </c>
      <c r="M609">
        <v>43</v>
      </c>
      <c r="N609">
        <v>512</v>
      </c>
      <c r="O609">
        <v>1000</v>
      </c>
      <c r="P609">
        <v>7</v>
      </c>
      <c r="Q609">
        <v>6</v>
      </c>
      <c r="R609">
        <v>6</v>
      </c>
      <c r="S609">
        <v>7</v>
      </c>
      <c r="T609">
        <v>6</v>
      </c>
      <c r="U609">
        <v>4</v>
      </c>
      <c r="Z609">
        <v>2</v>
      </c>
      <c r="AA609">
        <v>1</v>
      </c>
      <c r="AB609" t="s">
        <v>312</v>
      </c>
      <c r="AC609">
        <v>2.75</v>
      </c>
      <c r="AD609">
        <v>1.4</v>
      </c>
      <c r="AE609">
        <v>2.7</v>
      </c>
      <c r="AF609">
        <v>1.45</v>
      </c>
      <c r="AG609">
        <v>2.5</v>
      </c>
      <c r="AH609">
        <v>1.5</v>
      </c>
      <c r="AI609">
        <v>2.95</v>
      </c>
      <c r="AJ609">
        <v>1.47</v>
      </c>
      <c r="AK609">
        <v>2.75</v>
      </c>
      <c r="AL609">
        <v>1.44</v>
      </c>
      <c r="AM609">
        <v>2.95</v>
      </c>
      <c r="AN609">
        <v>1.53</v>
      </c>
      <c r="AO609">
        <v>2.67</v>
      </c>
      <c r="AP609">
        <v>1.46</v>
      </c>
      <c r="AQ609" t="str">
        <f t="shared" si="101"/>
        <v>Lorenzi</v>
      </c>
      <c r="AR609" t="str">
        <f t="shared" si="102"/>
        <v>Monaco</v>
      </c>
      <c r="AS609" t="str">
        <f t="shared" si="103"/>
        <v>Sao PauloLorenziMonaco</v>
      </c>
      <c r="AT609" t="str">
        <f t="shared" si="104"/>
        <v>Sao PauloMonacoLorenzi</v>
      </c>
      <c r="AU609">
        <f t="shared" si="105"/>
        <v>1</v>
      </c>
      <c r="AV609">
        <f t="shared" si="106"/>
        <v>2</v>
      </c>
      <c r="AW609">
        <f t="shared" si="107"/>
        <v>36</v>
      </c>
      <c r="AX609" t="b">
        <f t="shared" si="108"/>
        <v>1</v>
      </c>
      <c r="AY609" t="str">
        <f t="shared" si="109"/>
        <v>Lorenzi</v>
      </c>
      <c r="AZ609" t="b">
        <f t="shared" si="110"/>
        <v>1</v>
      </c>
      <c r="BA609" t="str">
        <f t="shared" si="111"/>
        <v>Sao PauloQuarterfinals</v>
      </c>
    </row>
    <row r="610" spans="1:53" x14ac:dyDescent="0.25">
      <c r="A610">
        <v>18</v>
      </c>
      <c r="B610" t="s">
        <v>869</v>
      </c>
      <c r="C610" t="s">
        <v>870</v>
      </c>
      <c r="D610" s="1">
        <v>41698</v>
      </c>
      <c r="E610" s="1" t="s">
        <v>663</v>
      </c>
      <c r="F610" s="1" t="s">
        <v>482</v>
      </c>
      <c r="G610" s="1" t="s">
        <v>503</v>
      </c>
      <c r="H610" t="s">
        <v>345</v>
      </c>
      <c r="I610">
        <v>3</v>
      </c>
      <c r="J610" t="s">
        <v>761</v>
      </c>
      <c r="K610" t="s">
        <v>757</v>
      </c>
      <c r="L610">
        <v>61</v>
      </c>
      <c r="M610">
        <v>68</v>
      </c>
      <c r="N610">
        <v>744</v>
      </c>
      <c r="O610">
        <v>726</v>
      </c>
      <c r="P610">
        <v>6</v>
      </c>
      <c r="Q610">
        <v>4</v>
      </c>
      <c r="R610">
        <v>6</v>
      </c>
      <c r="S610">
        <v>3</v>
      </c>
      <c r="Z610">
        <v>2</v>
      </c>
      <c r="AA610">
        <v>0</v>
      </c>
      <c r="AB610" t="s">
        <v>312</v>
      </c>
      <c r="AC610">
        <v>1.36</v>
      </c>
      <c r="AD610">
        <v>3</v>
      </c>
      <c r="AE610">
        <v>1.42</v>
      </c>
      <c r="AF610">
        <v>2.8</v>
      </c>
      <c r="AG610">
        <v>1.4</v>
      </c>
      <c r="AH610">
        <v>2.75</v>
      </c>
      <c r="AI610">
        <v>1.4</v>
      </c>
      <c r="AJ610">
        <v>3.3</v>
      </c>
      <c r="AK610">
        <v>1.4</v>
      </c>
      <c r="AL610">
        <v>2.88</v>
      </c>
      <c r="AM610">
        <v>1.46</v>
      </c>
      <c r="AN610">
        <v>3.3</v>
      </c>
      <c r="AO610">
        <v>1.4</v>
      </c>
      <c r="AP610">
        <v>2.91</v>
      </c>
      <c r="AQ610" t="str">
        <f t="shared" si="101"/>
        <v>Delbonis</v>
      </c>
      <c r="AR610" t="str">
        <f t="shared" si="102"/>
        <v>Montanes</v>
      </c>
      <c r="AS610" t="str">
        <f t="shared" si="103"/>
        <v>Sao PauloDelbonisMontanes</v>
      </c>
      <c r="AT610" t="str">
        <f t="shared" si="104"/>
        <v>Sao PauloMontanesDelbonis</v>
      </c>
      <c r="AU610">
        <f t="shared" si="105"/>
        <v>2</v>
      </c>
      <c r="AV610">
        <f t="shared" si="106"/>
        <v>5</v>
      </c>
      <c r="AW610">
        <f t="shared" si="107"/>
        <v>19</v>
      </c>
      <c r="AX610" t="b">
        <f t="shared" si="108"/>
        <v>0</v>
      </c>
      <c r="AY610" t="str">
        <f t="shared" si="109"/>
        <v>Delbonis</v>
      </c>
      <c r="AZ610" t="b">
        <f t="shared" si="110"/>
        <v>0</v>
      </c>
      <c r="BA610" t="str">
        <f t="shared" si="111"/>
        <v>Sao PauloQuarterfinals</v>
      </c>
    </row>
    <row r="611" spans="1:53" x14ac:dyDescent="0.25">
      <c r="A611">
        <v>18</v>
      </c>
      <c r="B611" t="s">
        <v>869</v>
      </c>
      <c r="C611" t="s">
        <v>870</v>
      </c>
      <c r="D611" s="1">
        <v>41698</v>
      </c>
      <c r="E611" s="1" t="s">
        <v>663</v>
      </c>
      <c r="F611" s="1" t="s">
        <v>482</v>
      </c>
      <c r="G611" s="1" t="s">
        <v>503</v>
      </c>
      <c r="H611" t="s">
        <v>345</v>
      </c>
      <c r="I611">
        <v>3</v>
      </c>
      <c r="J611" t="s">
        <v>766</v>
      </c>
      <c r="K611" t="s">
        <v>759</v>
      </c>
      <c r="L611">
        <v>12</v>
      </c>
      <c r="M611">
        <v>116</v>
      </c>
      <c r="N611">
        <v>2435</v>
      </c>
      <c r="O611">
        <v>500</v>
      </c>
      <c r="P611">
        <v>6</v>
      </c>
      <c r="Q611">
        <v>3</v>
      </c>
      <c r="R611">
        <v>5</v>
      </c>
      <c r="S611">
        <v>7</v>
      </c>
      <c r="T611">
        <v>6</v>
      </c>
      <c r="U611">
        <v>2</v>
      </c>
      <c r="Z611">
        <v>2</v>
      </c>
      <c r="AA611">
        <v>1</v>
      </c>
      <c r="AB611" t="s">
        <v>312</v>
      </c>
      <c r="AC611">
        <v>1.28</v>
      </c>
      <c r="AD611">
        <v>3.5</v>
      </c>
      <c r="AE611">
        <v>1.28</v>
      </c>
      <c r="AF611">
        <v>3.5</v>
      </c>
      <c r="AG611">
        <v>1.3</v>
      </c>
      <c r="AH611">
        <v>3.4</v>
      </c>
      <c r="AI611">
        <v>1.27</v>
      </c>
      <c r="AJ611">
        <v>4.3499999999999996</v>
      </c>
      <c r="AK611">
        <v>1.33</v>
      </c>
      <c r="AL611">
        <v>3.25</v>
      </c>
      <c r="AM611">
        <v>1.35</v>
      </c>
      <c r="AN611">
        <v>4.3499999999999996</v>
      </c>
      <c r="AO611">
        <v>1.3</v>
      </c>
      <c r="AP611">
        <v>3.48</v>
      </c>
      <c r="AQ611" t="str">
        <f t="shared" si="101"/>
        <v>Haas</v>
      </c>
      <c r="AR611" t="str">
        <f t="shared" si="102"/>
        <v>Zeballos</v>
      </c>
      <c r="AS611" t="str">
        <f t="shared" si="103"/>
        <v>Sao PauloHaasZeballos</v>
      </c>
      <c r="AT611" t="str">
        <f t="shared" si="104"/>
        <v>Sao PauloZeballosHaas</v>
      </c>
      <c r="AU611">
        <f t="shared" si="105"/>
        <v>1</v>
      </c>
      <c r="AV611">
        <f t="shared" si="106"/>
        <v>5</v>
      </c>
      <c r="AW611">
        <f t="shared" si="107"/>
        <v>29</v>
      </c>
      <c r="AX611" t="b">
        <f t="shared" si="108"/>
        <v>0</v>
      </c>
      <c r="AY611" t="str">
        <f t="shared" si="109"/>
        <v>Haas</v>
      </c>
      <c r="AZ611" t="b">
        <f t="shared" si="110"/>
        <v>1</v>
      </c>
      <c r="BA611" t="str">
        <f t="shared" si="111"/>
        <v>Sao PauloQuarterfinals</v>
      </c>
    </row>
    <row r="612" spans="1:53" x14ac:dyDescent="0.25">
      <c r="A612">
        <v>18</v>
      </c>
      <c r="B612" t="s">
        <v>869</v>
      </c>
      <c r="C612" t="s">
        <v>870</v>
      </c>
      <c r="D612" s="1">
        <v>41699</v>
      </c>
      <c r="E612" s="1" t="s">
        <v>663</v>
      </c>
      <c r="F612" s="1" t="s">
        <v>482</v>
      </c>
      <c r="G612" s="1" t="s">
        <v>503</v>
      </c>
      <c r="H612" t="s">
        <v>345</v>
      </c>
      <c r="I612">
        <v>3</v>
      </c>
      <c r="J612" t="s">
        <v>807</v>
      </c>
      <c r="K612" t="s">
        <v>803</v>
      </c>
      <c r="L612">
        <v>108</v>
      </c>
      <c r="M612">
        <v>97</v>
      </c>
      <c r="N612">
        <v>532</v>
      </c>
      <c r="O612">
        <v>579</v>
      </c>
      <c r="P612">
        <v>6</v>
      </c>
      <c r="Q612">
        <v>3</v>
      </c>
      <c r="R612">
        <v>6</v>
      </c>
      <c r="S612">
        <v>3</v>
      </c>
      <c r="Z612">
        <v>2</v>
      </c>
      <c r="AA612">
        <v>0</v>
      </c>
      <c r="AB612" t="s">
        <v>312</v>
      </c>
      <c r="AC612">
        <v>1.57</v>
      </c>
      <c r="AD612">
        <v>2.25</v>
      </c>
      <c r="AE612">
        <v>1.58</v>
      </c>
      <c r="AF612">
        <v>2.35</v>
      </c>
      <c r="AG612">
        <v>1.57</v>
      </c>
      <c r="AH612">
        <v>2.25</v>
      </c>
      <c r="AI612">
        <v>1.7</v>
      </c>
      <c r="AJ612">
        <v>2.3199999999999998</v>
      </c>
      <c r="AK612">
        <v>1.62</v>
      </c>
      <c r="AL612">
        <v>2.25</v>
      </c>
      <c r="AM612">
        <v>1.7</v>
      </c>
      <c r="AN612">
        <v>2.38</v>
      </c>
      <c r="AO612">
        <v>1.61</v>
      </c>
      <c r="AP612">
        <v>2.2599999999999998</v>
      </c>
      <c r="AQ612" t="str">
        <f t="shared" si="101"/>
        <v>Bellucci</v>
      </c>
      <c r="AR612" t="str">
        <f t="shared" si="102"/>
        <v>Klizan</v>
      </c>
      <c r="AS612" t="str">
        <f t="shared" si="103"/>
        <v>Sao PauloBellucciKlizan</v>
      </c>
      <c r="AT612" t="str">
        <f t="shared" si="104"/>
        <v>Sao PauloKlizanBellucci</v>
      </c>
      <c r="AU612">
        <f t="shared" si="105"/>
        <v>2</v>
      </c>
      <c r="AV612">
        <f t="shared" si="106"/>
        <v>6</v>
      </c>
      <c r="AW612">
        <f t="shared" si="107"/>
        <v>18</v>
      </c>
      <c r="AX612" t="b">
        <f t="shared" si="108"/>
        <v>0</v>
      </c>
      <c r="AY612" t="str">
        <f t="shared" si="109"/>
        <v>Bellucci</v>
      </c>
      <c r="AZ612" t="b">
        <f t="shared" si="110"/>
        <v>0</v>
      </c>
      <c r="BA612" t="str">
        <f t="shared" si="111"/>
        <v>Sao PauloQuarterfinals</v>
      </c>
    </row>
    <row r="613" spans="1:53" x14ac:dyDescent="0.25">
      <c r="A613">
        <v>18</v>
      </c>
      <c r="B613" t="s">
        <v>869</v>
      </c>
      <c r="C613" t="s">
        <v>870</v>
      </c>
      <c r="D613" s="1">
        <v>41699</v>
      </c>
      <c r="E613" s="1" t="s">
        <v>663</v>
      </c>
      <c r="F613" s="1" t="s">
        <v>482</v>
      </c>
      <c r="G613" s="1" t="s">
        <v>503</v>
      </c>
      <c r="H613" t="s">
        <v>346</v>
      </c>
      <c r="I613">
        <v>3</v>
      </c>
      <c r="J613" t="s">
        <v>828</v>
      </c>
      <c r="K613" t="s">
        <v>766</v>
      </c>
      <c r="L613">
        <v>114</v>
      </c>
      <c r="M613">
        <v>12</v>
      </c>
      <c r="N613">
        <v>512</v>
      </c>
      <c r="O613">
        <v>2435</v>
      </c>
      <c r="P613">
        <v>6</v>
      </c>
      <c r="Q613">
        <v>3</v>
      </c>
      <c r="R613">
        <v>3</v>
      </c>
      <c r="S613">
        <v>2</v>
      </c>
      <c r="Z613">
        <v>1</v>
      </c>
      <c r="AA613">
        <v>0</v>
      </c>
      <c r="AB613" t="s">
        <v>323</v>
      </c>
      <c r="AC613">
        <v>3.4</v>
      </c>
      <c r="AD613">
        <v>1.33</v>
      </c>
      <c r="AE613">
        <v>3.4</v>
      </c>
      <c r="AF613">
        <v>1.3</v>
      </c>
      <c r="AG613">
        <v>3.5</v>
      </c>
      <c r="AH613">
        <v>1.29</v>
      </c>
      <c r="AI613">
        <v>3.49</v>
      </c>
      <c r="AJ613">
        <v>1.36</v>
      </c>
      <c r="AK613">
        <v>3.75</v>
      </c>
      <c r="AL613">
        <v>1.25</v>
      </c>
      <c r="AM613">
        <v>3.75</v>
      </c>
      <c r="AN613">
        <v>1.38</v>
      </c>
      <c r="AO613">
        <v>3.39</v>
      </c>
      <c r="AP613">
        <v>1.31</v>
      </c>
      <c r="AQ613" t="str">
        <f t="shared" si="101"/>
        <v>Lorenzi</v>
      </c>
      <c r="AR613" t="str">
        <f t="shared" si="102"/>
        <v>Haas</v>
      </c>
      <c r="AS613" t="str">
        <f t="shared" si="103"/>
        <v>Sao PauloLorenziHaas</v>
      </c>
      <c r="AT613" t="str">
        <f t="shared" si="104"/>
        <v>Sao PauloHaasLorenzi</v>
      </c>
      <c r="AU613">
        <f t="shared" si="105"/>
        <v>1</v>
      </c>
      <c r="AV613">
        <f t="shared" si="106"/>
        <v>4</v>
      </c>
      <c r="AW613">
        <f t="shared" si="107"/>
        <v>14</v>
      </c>
      <c r="AX613" t="b">
        <f t="shared" si="108"/>
        <v>0</v>
      </c>
      <c r="AY613" t="str">
        <f t="shared" si="109"/>
        <v>Lorenzi</v>
      </c>
      <c r="AZ613" t="b">
        <f t="shared" si="110"/>
        <v>0</v>
      </c>
      <c r="BA613" t="str">
        <f t="shared" si="111"/>
        <v>Sao PauloSemifinals</v>
      </c>
    </row>
    <row r="614" spans="1:53" x14ac:dyDescent="0.25">
      <c r="A614">
        <v>18</v>
      </c>
      <c r="B614" t="s">
        <v>869</v>
      </c>
      <c r="C614" t="s">
        <v>870</v>
      </c>
      <c r="D614" s="1">
        <v>41699</v>
      </c>
      <c r="E614" s="1" t="s">
        <v>663</v>
      </c>
      <c r="F614" s="1" t="s">
        <v>482</v>
      </c>
      <c r="G614" s="1" t="s">
        <v>503</v>
      </c>
      <c r="H614" t="s">
        <v>346</v>
      </c>
      <c r="I614">
        <v>3</v>
      </c>
      <c r="J614" t="s">
        <v>761</v>
      </c>
      <c r="K614" t="s">
        <v>807</v>
      </c>
      <c r="L614">
        <v>61</v>
      </c>
      <c r="M614">
        <v>108</v>
      </c>
      <c r="N614">
        <v>744</v>
      </c>
      <c r="O614">
        <v>532</v>
      </c>
      <c r="P614">
        <v>6</v>
      </c>
      <c r="Q614">
        <v>4</v>
      </c>
      <c r="R614">
        <v>6</v>
      </c>
      <c r="S614">
        <v>7</v>
      </c>
      <c r="T614">
        <v>6</v>
      </c>
      <c r="U614">
        <v>4</v>
      </c>
      <c r="Z614">
        <v>2</v>
      </c>
      <c r="AA614">
        <v>1</v>
      </c>
      <c r="AB614" t="s">
        <v>312</v>
      </c>
      <c r="AC614">
        <v>1.72</v>
      </c>
      <c r="AD614">
        <v>2.1</v>
      </c>
      <c r="AE614">
        <v>1.88</v>
      </c>
      <c r="AF614">
        <v>1.88</v>
      </c>
      <c r="AG614">
        <v>1.83</v>
      </c>
      <c r="AH614">
        <v>1.83</v>
      </c>
      <c r="AI614">
        <v>1.87</v>
      </c>
      <c r="AJ614">
        <v>2.06</v>
      </c>
      <c r="AK614">
        <v>1.9</v>
      </c>
      <c r="AL614">
        <v>1.9</v>
      </c>
      <c r="AM614">
        <v>1.91</v>
      </c>
      <c r="AN614">
        <v>2.1</v>
      </c>
      <c r="AO614">
        <v>1.83</v>
      </c>
      <c r="AP614">
        <v>1.94</v>
      </c>
      <c r="AQ614" t="str">
        <f t="shared" si="101"/>
        <v>Delbonis</v>
      </c>
      <c r="AR614" t="str">
        <f t="shared" si="102"/>
        <v>Bellucci</v>
      </c>
      <c r="AS614" t="str">
        <f t="shared" si="103"/>
        <v>Sao PauloDelbonisBellucci</v>
      </c>
      <c r="AT614" t="str">
        <f t="shared" si="104"/>
        <v>Sao PauloBellucciDelbonis</v>
      </c>
      <c r="AU614">
        <f t="shared" si="105"/>
        <v>1</v>
      </c>
      <c r="AV614">
        <f t="shared" si="106"/>
        <v>3</v>
      </c>
      <c r="AW614">
        <f t="shared" si="107"/>
        <v>33</v>
      </c>
      <c r="AX614" t="b">
        <f t="shared" si="108"/>
        <v>1</v>
      </c>
      <c r="AY614" t="str">
        <f t="shared" si="109"/>
        <v>Delbonis</v>
      </c>
      <c r="AZ614" t="b">
        <f t="shared" si="110"/>
        <v>1</v>
      </c>
      <c r="BA614" t="str">
        <f t="shared" si="111"/>
        <v>Sao PauloSemifinals</v>
      </c>
    </row>
    <row r="615" spans="1:53" x14ac:dyDescent="0.25">
      <c r="A615">
        <v>18</v>
      </c>
      <c r="B615" t="s">
        <v>869</v>
      </c>
      <c r="C615" t="s">
        <v>870</v>
      </c>
      <c r="D615" s="1">
        <v>41700</v>
      </c>
      <c r="E615" s="1" t="s">
        <v>663</v>
      </c>
      <c r="F615" s="1" t="s">
        <v>482</v>
      </c>
      <c r="G615" s="1" t="s">
        <v>503</v>
      </c>
      <c r="H615" t="s">
        <v>348</v>
      </c>
      <c r="I615">
        <v>3</v>
      </c>
      <c r="J615" t="s">
        <v>761</v>
      </c>
      <c r="K615" t="s">
        <v>807</v>
      </c>
      <c r="L615">
        <v>61</v>
      </c>
      <c r="M615">
        <v>114</v>
      </c>
      <c r="N615">
        <v>744</v>
      </c>
      <c r="O615">
        <v>512</v>
      </c>
      <c r="P615">
        <v>4</v>
      </c>
      <c r="Q615">
        <v>6</v>
      </c>
      <c r="R615">
        <v>6</v>
      </c>
      <c r="S615">
        <v>3</v>
      </c>
      <c r="T615">
        <v>6</v>
      </c>
      <c r="U615">
        <v>4</v>
      </c>
      <c r="Z615">
        <v>2</v>
      </c>
      <c r="AA615">
        <v>1</v>
      </c>
      <c r="AB615" t="s">
        <v>312</v>
      </c>
      <c r="AC615">
        <v>1.44</v>
      </c>
      <c r="AD615">
        <v>2.75</v>
      </c>
      <c r="AE615">
        <v>1.42</v>
      </c>
      <c r="AF615">
        <v>2.8</v>
      </c>
      <c r="AG615">
        <v>1.53</v>
      </c>
      <c r="AH615">
        <v>2.5</v>
      </c>
      <c r="AI615">
        <v>1.5</v>
      </c>
      <c r="AJ615">
        <v>2.82</v>
      </c>
      <c r="AK615">
        <v>1.36</v>
      </c>
      <c r="AL615">
        <v>3</v>
      </c>
      <c r="AM615">
        <v>1.53</v>
      </c>
      <c r="AN615">
        <v>3</v>
      </c>
      <c r="AO615">
        <v>1.44</v>
      </c>
      <c r="AP615">
        <v>2.75</v>
      </c>
      <c r="AQ615" t="str">
        <f t="shared" si="101"/>
        <v>Delbonis</v>
      </c>
      <c r="AR615" t="str">
        <f t="shared" si="102"/>
        <v>Bellucci</v>
      </c>
      <c r="AS615" t="str">
        <f t="shared" si="103"/>
        <v>Sao PauloDelbonisBellucci</v>
      </c>
      <c r="AT615" t="str">
        <f t="shared" si="104"/>
        <v>Sao PauloBellucciDelbonis</v>
      </c>
      <c r="AU615">
        <f t="shared" si="105"/>
        <v>1</v>
      </c>
      <c r="AV615">
        <f t="shared" si="106"/>
        <v>3</v>
      </c>
      <c r="AW615">
        <f t="shared" si="107"/>
        <v>29</v>
      </c>
      <c r="AX615" t="b">
        <f t="shared" si="108"/>
        <v>0</v>
      </c>
      <c r="AY615" t="str">
        <f t="shared" si="109"/>
        <v>Bellucci</v>
      </c>
      <c r="AZ615" t="b">
        <f t="shared" si="110"/>
        <v>1</v>
      </c>
      <c r="BA615" t="str">
        <f t="shared" si="111"/>
        <v>Sao PauloThe Final</v>
      </c>
    </row>
    <row r="616" spans="1:53" x14ac:dyDescent="0.25">
      <c r="A616">
        <v>19</v>
      </c>
      <c r="B616" t="s">
        <v>524</v>
      </c>
      <c r="C616" t="s">
        <v>525</v>
      </c>
      <c r="D616" s="1">
        <v>41704</v>
      </c>
      <c r="E616" s="1" t="s">
        <v>874</v>
      </c>
      <c r="F616" s="1" t="s">
        <v>307</v>
      </c>
      <c r="G616" s="1" t="s">
        <v>308</v>
      </c>
      <c r="H616" t="s">
        <v>309</v>
      </c>
      <c r="I616">
        <v>3</v>
      </c>
      <c r="J616" t="s">
        <v>780</v>
      </c>
      <c r="K616" t="s">
        <v>761</v>
      </c>
      <c r="L616">
        <v>75</v>
      </c>
      <c r="M616">
        <v>44</v>
      </c>
      <c r="N616">
        <v>682</v>
      </c>
      <c r="O616">
        <v>994</v>
      </c>
      <c r="P616">
        <v>6</v>
      </c>
      <c r="Q616">
        <v>3</v>
      </c>
      <c r="R616">
        <v>6</v>
      </c>
      <c r="S616">
        <v>4</v>
      </c>
      <c r="Z616">
        <v>2</v>
      </c>
      <c r="AA616">
        <v>0</v>
      </c>
      <c r="AB616" t="s">
        <v>312</v>
      </c>
      <c r="AC616">
        <v>1.5</v>
      </c>
      <c r="AD616">
        <v>2.5</v>
      </c>
      <c r="AE616">
        <v>1.6</v>
      </c>
      <c r="AF616">
        <v>2.2999999999999998</v>
      </c>
      <c r="AG616">
        <v>1.62</v>
      </c>
      <c r="AH616">
        <v>2.2000000000000002</v>
      </c>
      <c r="AI616">
        <v>1.59</v>
      </c>
      <c r="AJ616">
        <v>2.52</v>
      </c>
      <c r="AK616">
        <v>1.62</v>
      </c>
      <c r="AL616">
        <v>2.25</v>
      </c>
      <c r="AM616">
        <v>1.63</v>
      </c>
      <c r="AN616">
        <v>2.6</v>
      </c>
      <c r="AO616">
        <v>1.56</v>
      </c>
      <c r="AP616">
        <v>2.38</v>
      </c>
      <c r="AQ616" t="str">
        <f t="shared" si="101"/>
        <v>Falla</v>
      </c>
      <c r="AR616" t="str">
        <f t="shared" si="102"/>
        <v>Delbonis</v>
      </c>
      <c r="AS616" t="str">
        <f t="shared" si="103"/>
        <v>Indian WellsFallaDelbonis</v>
      </c>
      <c r="AT616" t="str">
        <f t="shared" si="104"/>
        <v>Indian WellsDelbonisFalla</v>
      </c>
      <c r="AU616">
        <f t="shared" si="105"/>
        <v>2</v>
      </c>
      <c r="AV616">
        <f t="shared" si="106"/>
        <v>5</v>
      </c>
      <c r="AW616">
        <f t="shared" si="107"/>
        <v>19</v>
      </c>
      <c r="AX616" t="b">
        <f t="shared" si="108"/>
        <v>0</v>
      </c>
      <c r="AY616" t="str">
        <f t="shared" si="109"/>
        <v>Falla</v>
      </c>
      <c r="AZ616" t="b">
        <f t="shared" si="110"/>
        <v>0</v>
      </c>
      <c r="BA616" t="str">
        <f t="shared" si="111"/>
        <v>Indian Wells1st Round</v>
      </c>
    </row>
    <row r="617" spans="1:53" x14ac:dyDescent="0.25">
      <c r="A617">
        <v>19</v>
      </c>
      <c r="B617" t="s">
        <v>524</v>
      </c>
      <c r="C617" t="s">
        <v>525</v>
      </c>
      <c r="D617" s="1">
        <v>41704</v>
      </c>
      <c r="E617" s="1" t="s">
        <v>874</v>
      </c>
      <c r="F617" s="1" t="s">
        <v>307</v>
      </c>
      <c r="G617" s="1" t="s">
        <v>308</v>
      </c>
      <c r="H617" t="s">
        <v>309</v>
      </c>
      <c r="I617">
        <v>3</v>
      </c>
      <c r="J617" t="s">
        <v>695</v>
      </c>
      <c r="K617" t="s">
        <v>758</v>
      </c>
      <c r="L617">
        <v>105</v>
      </c>
      <c r="M617">
        <v>102</v>
      </c>
      <c r="N617">
        <v>545</v>
      </c>
      <c r="O617">
        <v>562</v>
      </c>
      <c r="P617">
        <v>6</v>
      </c>
      <c r="Q617">
        <v>4</v>
      </c>
      <c r="R617">
        <v>1</v>
      </c>
      <c r="S617">
        <v>6</v>
      </c>
      <c r="T617">
        <v>6</v>
      </c>
      <c r="U617">
        <v>4</v>
      </c>
      <c r="Z617">
        <v>2</v>
      </c>
      <c r="AA617">
        <v>1</v>
      </c>
      <c r="AB617" t="s">
        <v>312</v>
      </c>
      <c r="AC617">
        <v>2.25</v>
      </c>
      <c r="AD617">
        <v>1.57</v>
      </c>
      <c r="AE617">
        <v>2.25</v>
      </c>
      <c r="AF617">
        <v>1.62</v>
      </c>
      <c r="AG617">
        <v>2.1</v>
      </c>
      <c r="AH617">
        <v>1.67</v>
      </c>
      <c r="AI617">
        <v>2.2200000000000002</v>
      </c>
      <c r="AJ617">
        <v>1.74</v>
      </c>
      <c r="AK617">
        <v>2.2000000000000002</v>
      </c>
      <c r="AL617">
        <v>1.67</v>
      </c>
      <c r="AM617">
        <v>2.4</v>
      </c>
      <c r="AN617">
        <v>1.74</v>
      </c>
      <c r="AO617">
        <v>2.23</v>
      </c>
      <c r="AP617">
        <v>1.63</v>
      </c>
      <c r="AQ617" t="str">
        <f t="shared" si="101"/>
        <v>Smyczek</v>
      </c>
      <c r="AR617" t="str">
        <f t="shared" si="102"/>
        <v>Sock</v>
      </c>
      <c r="AS617" t="str">
        <f t="shared" si="103"/>
        <v>Indian WellsSmyczekSock</v>
      </c>
      <c r="AT617" t="str">
        <f t="shared" si="104"/>
        <v>Indian WellsSockSmyczek</v>
      </c>
      <c r="AU617">
        <f t="shared" si="105"/>
        <v>1</v>
      </c>
      <c r="AV617">
        <f t="shared" si="106"/>
        <v>-1</v>
      </c>
      <c r="AW617">
        <f t="shared" si="107"/>
        <v>27</v>
      </c>
      <c r="AX617" t="b">
        <f t="shared" si="108"/>
        <v>0</v>
      </c>
      <c r="AY617" t="str">
        <f t="shared" si="109"/>
        <v>Smyczek</v>
      </c>
      <c r="AZ617" t="b">
        <f t="shared" si="110"/>
        <v>1</v>
      </c>
      <c r="BA617" t="str">
        <f t="shared" si="111"/>
        <v>Indian Wells1st Round</v>
      </c>
    </row>
    <row r="618" spans="1:53" x14ac:dyDescent="0.25">
      <c r="A618">
        <v>19</v>
      </c>
      <c r="B618" t="s">
        <v>524</v>
      </c>
      <c r="C618" t="s">
        <v>525</v>
      </c>
      <c r="D618" s="1">
        <v>41704</v>
      </c>
      <c r="E618" s="1" t="s">
        <v>874</v>
      </c>
      <c r="F618" s="1" t="s">
        <v>307</v>
      </c>
      <c r="G618" s="1" t="s">
        <v>308</v>
      </c>
      <c r="H618" t="s">
        <v>309</v>
      </c>
      <c r="I618">
        <v>3</v>
      </c>
      <c r="J618" t="s">
        <v>772</v>
      </c>
      <c r="K618" t="s">
        <v>726</v>
      </c>
      <c r="L618">
        <v>83</v>
      </c>
      <c r="M618">
        <v>82</v>
      </c>
      <c r="N618">
        <v>631</v>
      </c>
      <c r="O618">
        <v>651</v>
      </c>
      <c r="P618">
        <v>6</v>
      </c>
      <c r="Q618">
        <v>4</v>
      </c>
      <c r="R618">
        <v>7</v>
      </c>
      <c r="S618">
        <v>5</v>
      </c>
      <c r="Z618">
        <v>2</v>
      </c>
      <c r="AA618">
        <v>0</v>
      </c>
      <c r="AB618" t="s">
        <v>312</v>
      </c>
      <c r="AC618">
        <v>1.44</v>
      </c>
      <c r="AD618">
        <v>2.62</v>
      </c>
      <c r="AE618">
        <v>1.52</v>
      </c>
      <c r="AF618">
        <v>2.4500000000000002</v>
      </c>
      <c r="AG618">
        <v>1.5</v>
      </c>
      <c r="AH618">
        <v>2.5</v>
      </c>
      <c r="AI618">
        <v>1.53</v>
      </c>
      <c r="AJ618">
        <v>2.7</v>
      </c>
      <c r="AK618">
        <v>1.5</v>
      </c>
      <c r="AL618">
        <v>2.63</v>
      </c>
      <c r="AM618">
        <v>1.53</v>
      </c>
      <c r="AN618">
        <v>2.88</v>
      </c>
      <c r="AO618">
        <v>1.5</v>
      </c>
      <c r="AP618">
        <v>2.56</v>
      </c>
      <c r="AQ618" t="str">
        <f t="shared" si="101"/>
        <v>Stakhovsky</v>
      </c>
      <c r="AR618" t="str">
        <f t="shared" si="102"/>
        <v>Kubot</v>
      </c>
      <c r="AS618" t="str">
        <f t="shared" si="103"/>
        <v>Indian WellsStakhovskyKubot</v>
      </c>
      <c r="AT618" t="str">
        <f t="shared" si="104"/>
        <v>Indian WellsKubotStakhovsky</v>
      </c>
      <c r="AU618">
        <f t="shared" si="105"/>
        <v>2</v>
      </c>
      <c r="AV618">
        <f t="shared" si="106"/>
        <v>4</v>
      </c>
      <c r="AW618">
        <f t="shared" si="107"/>
        <v>22</v>
      </c>
      <c r="AX618" t="b">
        <f t="shared" si="108"/>
        <v>0</v>
      </c>
      <c r="AY618" t="str">
        <f t="shared" si="109"/>
        <v>Stakhovsky</v>
      </c>
      <c r="AZ618" t="b">
        <f t="shared" si="110"/>
        <v>0</v>
      </c>
      <c r="BA618" t="str">
        <f t="shared" si="111"/>
        <v>Indian Wells1st Round</v>
      </c>
    </row>
    <row r="619" spans="1:53" x14ac:dyDescent="0.25">
      <c r="A619">
        <v>19</v>
      </c>
      <c r="B619" t="s">
        <v>524</v>
      </c>
      <c r="C619" t="s">
        <v>525</v>
      </c>
      <c r="D619" s="1">
        <v>41704</v>
      </c>
      <c r="E619" s="1" t="s">
        <v>874</v>
      </c>
      <c r="F619" s="1" t="s">
        <v>307</v>
      </c>
      <c r="G619" s="1" t="s">
        <v>308</v>
      </c>
      <c r="H619" t="s">
        <v>309</v>
      </c>
      <c r="I619">
        <v>3</v>
      </c>
      <c r="J619" t="s">
        <v>704</v>
      </c>
      <c r="K619" t="s">
        <v>712</v>
      </c>
      <c r="L619">
        <v>42</v>
      </c>
      <c r="M619">
        <v>90</v>
      </c>
      <c r="N619">
        <v>1003</v>
      </c>
      <c r="O619">
        <v>605</v>
      </c>
      <c r="P619">
        <v>6</v>
      </c>
      <c r="Q619">
        <v>4</v>
      </c>
      <c r="R619">
        <v>6</v>
      </c>
      <c r="S619">
        <v>2</v>
      </c>
      <c r="Z619">
        <v>2</v>
      </c>
      <c r="AA619">
        <v>0</v>
      </c>
      <c r="AB619" t="s">
        <v>312</v>
      </c>
      <c r="AC619">
        <v>1.36</v>
      </c>
      <c r="AD619">
        <v>3</v>
      </c>
      <c r="AE619">
        <v>1.4</v>
      </c>
      <c r="AF619">
        <v>2.9</v>
      </c>
      <c r="AG619">
        <v>1.36</v>
      </c>
      <c r="AH619">
        <v>3</v>
      </c>
      <c r="AI619">
        <v>1.45</v>
      </c>
      <c r="AJ619">
        <v>2.99</v>
      </c>
      <c r="AK619">
        <v>1.4</v>
      </c>
      <c r="AL619">
        <v>2.88</v>
      </c>
      <c r="AM619">
        <v>1.45</v>
      </c>
      <c r="AN619">
        <v>3.1</v>
      </c>
      <c r="AO619">
        <v>1.39</v>
      </c>
      <c r="AP619">
        <v>2.9</v>
      </c>
      <c r="AQ619" t="str">
        <f t="shared" si="101"/>
        <v>Roger-Vasselin</v>
      </c>
      <c r="AR619" t="str">
        <f t="shared" si="102"/>
        <v>Becker</v>
      </c>
      <c r="AS619" t="str">
        <f t="shared" si="103"/>
        <v>Indian WellsRoger-VasselinBecker</v>
      </c>
      <c r="AT619" t="str">
        <f t="shared" si="104"/>
        <v>Indian WellsBeckerRoger-Vasselin</v>
      </c>
      <c r="AU619">
        <f t="shared" si="105"/>
        <v>2</v>
      </c>
      <c r="AV619">
        <f t="shared" si="106"/>
        <v>6</v>
      </c>
      <c r="AW619">
        <f t="shared" si="107"/>
        <v>18</v>
      </c>
      <c r="AX619" t="b">
        <f t="shared" si="108"/>
        <v>0</v>
      </c>
      <c r="AY619" t="str">
        <f t="shared" si="109"/>
        <v>Roger-Vasselin</v>
      </c>
      <c r="AZ619" t="b">
        <f t="shared" si="110"/>
        <v>0</v>
      </c>
      <c r="BA619" t="str">
        <f t="shared" si="111"/>
        <v>Indian Wells1st Round</v>
      </c>
    </row>
    <row r="620" spans="1:53" x14ac:dyDescent="0.25">
      <c r="A620">
        <v>19</v>
      </c>
      <c r="B620" t="s">
        <v>524</v>
      </c>
      <c r="C620" t="s">
        <v>525</v>
      </c>
      <c r="D620" s="1">
        <v>41704</v>
      </c>
      <c r="E620" s="1" t="s">
        <v>874</v>
      </c>
      <c r="F620" s="1" t="s">
        <v>307</v>
      </c>
      <c r="G620" s="1" t="s">
        <v>308</v>
      </c>
      <c r="H620" t="s">
        <v>309</v>
      </c>
      <c r="I620">
        <v>3</v>
      </c>
      <c r="J620" t="s">
        <v>796</v>
      </c>
      <c r="K620" t="s">
        <v>760</v>
      </c>
      <c r="L620">
        <v>107</v>
      </c>
      <c r="M620">
        <v>81</v>
      </c>
      <c r="N620">
        <v>537</v>
      </c>
      <c r="O620">
        <v>657</v>
      </c>
      <c r="P620">
        <v>4</v>
      </c>
      <c r="Q620">
        <v>6</v>
      </c>
      <c r="R620">
        <v>6</v>
      </c>
      <c r="S620">
        <v>1</v>
      </c>
      <c r="T620">
        <v>6</v>
      </c>
      <c r="U620">
        <v>2</v>
      </c>
      <c r="Z620">
        <v>2</v>
      </c>
      <c r="AA620">
        <v>1</v>
      </c>
      <c r="AB620" t="s">
        <v>312</v>
      </c>
      <c r="AC620">
        <v>2</v>
      </c>
      <c r="AD620">
        <v>1.72</v>
      </c>
      <c r="AE620">
        <v>2.0499999999999998</v>
      </c>
      <c r="AF620">
        <v>1.75</v>
      </c>
      <c r="AG620">
        <v>2</v>
      </c>
      <c r="AH620">
        <v>1.73</v>
      </c>
      <c r="AI620">
        <v>2.13</v>
      </c>
      <c r="AJ620">
        <v>1.8</v>
      </c>
      <c r="AK620">
        <v>2</v>
      </c>
      <c r="AL620">
        <v>1.8</v>
      </c>
      <c r="AM620">
        <v>2.25</v>
      </c>
      <c r="AN620">
        <v>1.83</v>
      </c>
      <c r="AO620">
        <v>2.04</v>
      </c>
      <c r="AP620">
        <v>1.74</v>
      </c>
      <c r="AQ620" t="str">
        <f t="shared" si="101"/>
        <v>Russell</v>
      </c>
      <c r="AR620" t="str">
        <f t="shared" si="102"/>
        <v>Young</v>
      </c>
      <c r="AS620" t="str">
        <f t="shared" si="103"/>
        <v>Indian WellsRussellYoung</v>
      </c>
      <c r="AT620" t="str">
        <f t="shared" si="104"/>
        <v>Indian WellsYoungRussell</v>
      </c>
      <c r="AU620">
        <f t="shared" si="105"/>
        <v>1</v>
      </c>
      <c r="AV620">
        <f t="shared" si="106"/>
        <v>7</v>
      </c>
      <c r="AW620">
        <f t="shared" si="107"/>
        <v>25</v>
      </c>
      <c r="AX620" t="b">
        <f t="shared" si="108"/>
        <v>0</v>
      </c>
      <c r="AY620" t="str">
        <f t="shared" si="109"/>
        <v>Young</v>
      </c>
      <c r="AZ620" t="b">
        <f t="shared" si="110"/>
        <v>1</v>
      </c>
      <c r="BA620" t="str">
        <f t="shared" si="111"/>
        <v>Indian Wells1st Round</v>
      </c>
    </row>
    <row r="621" spans="1:53" x14ac:dyDescent="0.25">
      <c r="A621">
        <v>19</v>
      </c>
      <c r="B621" t="s">
        <v>524</v>
      </c>
      <c r="C621" t="s">
        <v>525</v>
      </c>
      <c r="D621" s="1">
        <v>41704</v>
      </c>
      <c r="E621" s="1" t="s">
        <v>874</v>
      </c>
      <c r="F621" s="1" t="s">
        <v>307</v>
      </c>
      <c r="G621" s="1" t="s">
        <v>308</v>
      </c>
      <c r="H621" t="s">
        <v>309</v>
      </c>
      <c r="I621">
        <v>3</v>
      </c>
      <c r="J621" t="s">
        <v>771</v>
      </c>
      <c r="K621" t="s">
        <v>669</v>
      </c>
      <c r="L621">
        <v>50</v>
      </c>
      <c r="M621">
        <v>56</v>
      </c>
      <c r="N621">
        <v>925</v>
      </c>
      <c r="O621">
        <v>830</v>
      </c>
      <c r="P621">
        <v>6</v>
      </c>
      <c r="Q621">
        <v>1</v>
      </c>
      <c r="R621">
        <v>3</v>
      </c>
      <c r="S621">
        <v>6</v>
      </c>
      <c r="T621">
        <v>6</v>
      </c>
      <c r="U621">
        <v>1</v>
      </c>
      <c r="Z621">
        <v>2</v>
      </c>
      <c r="AA621">
        <v>1</v>
      </c>
      <c r="AB621" t="s">
        <v>312</v>
      </c>
      <c r="AC621">
        <v>2.37</v>
      </c>
      <c r="AD621">
        <v>1.53</v>
      </c>
      <c r="AE621">
        <v>2.35</v>
      </c>
      <c r="AF621">
        <v>1.58</v>
      </c>
      <c r="AG621">
        <v>2.2000000000000002</v>
      </c>
      <c r="AH621">
        <v>1.62</v>
      </c>
      <c r="AI621">
        <v>2.42</v>
      </c>
      <c r="AJ621">
        <v>1.64</v>
      </c>
      <c r="AK621">
        <v>2.38</v>
      </c>
      <c r="AL621">
        <v>1.57</v>
      </c>
      <c r="AM621">
        <v>2.5</v>
      </c>
      <c r="AN621">
        <v>1.67</v>
      </c>
      <c r="AO621">
        <v>2.3199999999999998</v>
      </c>
      <c r="AP621">
        <v>1.59</v>
      </c>
      <c r="AQ621" t="str">
        <f t="shared" si="101"/>
        <v>Stepanek</v>
      </c>
      <c r="AR621" t="str">
        <f t="shared" si="102"/>
        <v>Istomin</v>
      </c>
      <c r="AS621" t="str">
        <f t="shared" si="103"/>
        <v>Indian WellsStepanekIstomin</v>
      </c>
      <c r="AT621" t="str">
        <f t="shared" si="104"/>
        <v>Indian WellsIstominStepanek</v>
      </c>
      <c r="AU621">
        <f t="shared" si="105"/>
        <v>1</v>
      </c>
      <c r="AV621">
        <f t="shared" si="106"/>
        <v>7</v>
      </c>
      <c r="AW621">
        <f t="shared" si="107"/>
        <v>23</v>
      </c>
      <c r="AX621" t="b">
        <f t="shared" si="108"/>
        <v>0</v>
      </c>
      <c r="AY621" t="str">
        <f t="shared" si="109"/>
        <v>Stepanek</v>
      </c>
      <c r="AZ621" t="b">
        <f t="shared" si="110"/>
        <v>1</v>
      </c>
      <c r="BA621" t="str">
        <f t="shared" si="111"/>
        <v>Indian Wells1st Round</v>
      </c>
    </row>
    <row r="622" spans="1:53" x14ac:dyDescent="0.25">
      <c r="A622">
        <v>19</v>
      </c>
      <c r="B622" t="s">
        <v>524</v>
      </c>
      <c r="C622" t="s">
        <v>525</v>
      </c>
      <c r="D622" s="1">
        <v>41704</v>
      </c>
      <c r="E622" s="1" t="s">
        <v>874</v>
      </c>
      <c r="F622" s="1" t="s">
        <v>307</v>
      </c>
      <c r="G622" s="1" t="s">
        <v>308</v>
      </c>
      <c r="H622" t="s">
        <v>309</v>
      </c>
      <c r="I622">
        <v>3</v>
      </c>
      <c r="J622" t="s">
        <v>696</v>
      </c>
      <c r="K622" t="s">
        <v>675</v>
      </c>
      <c r="L622">
        <v>77</v>
      </c>
      <c r="M622">
        <v>55</v>
      </c>
      <c r="N622">
        <v>667</v>
      </c>
      <c r="O622">
        <v>846</v>
      </c>
      <c r="P622">
        <v>3</v>
      </c>
      <c r="Q622">
        <v>6</v>
      </c>
      <c r="R622">
        <v>6</v>
      </c>
      <c r="S622">
        <v>4</v>
      </c>
      <c r="T622">
        <v>7</v>
      </c>
      <c r="U622">
        <v>6</v>
      </c>
      <c r="Z622">
        <v>2</v>
      </c>
      <c r="AA622">
        <v>1</v>
      </c>
      <c r="AB622" t="s">
        <v>312</v>
      </c>
      <c r="AC622">
        <v>2.62</v>
      </c>
      <c r="AD622">
        <v>1.44</v>
      </c>
      <c r="AE622">
        <v>2.6</v>
      </c>
      <c r="AF622">
        <v>1.48</v>
      </c>
      <c r="AG622">
        <v>2.38</v>
      </c>
      <c r="AH622">
        <v>1.53</v>
      </c>
      <c r="AI622">
        <v>2.63</v>
      </c>
      <c r="AJ622">
        <v>1.55</v>
      </c>
      <c r="AK622">
        <v>2.5</v>
      </c>
      <c r="AL622">
        <v>1.53</v>
      </c>
      <c r="AM622">
        <v>2.75</v>
      </c>
      <c r="AN622">
        <v>1.59</v>
      </c>
      <c r="AO622">
        <v>2.56</v>
      </c>
      <c r="AP622">
        <v>1.49</v>
      </c>
      <c r="AQ622" t="str">
        <f t="shared" si="101"/>
        <v>Vesely</v>
      </c>
      <c r="AR622" t="str">
        <f t="shared" si="102"/>
        <v>Sijsling</v>
      </c>
      <c r="AS622" t="str">
        <f t="shared" si="103"/>
        <v>Indian WellsVeselySijsling</v>
      </c>
      <c r="AT622" t="str">
        <f t="shared" si="104"/>
        <v>Indian WellsSijslingVesely</v>
      </c>
      <c r="AU622">
        <f t="shared" si="105"/>
        <v>1</v>
      </c>
      <c r="AV622">
        <f t="shared" si="106"/>
        <v>0</v>
      </c>
      <c r="AW622">
        <f t="shared" si="107"/>
        <v>32</v>
      </c>
      <c r="AX622" t="b">
        <f t="shared" si="108"/>
        <v>1</v>
      </c>
      <c r="AY622" t="str">
        <f t="shared" si="109"/>
        <v>Sijsling</v>
      </c>
      <c r="AZ622" t="b">
        <f t="shared" si="110"/>
        <v>1</v>
      </c>
      <c r="BA622" t="str">
        <f t="shared" si="111"/>
        <v>Indian Wells1st Round</v>
      </c>
    </row>
    <row r="623" spans="1:53" x14ac:dyDescent="0.25">
      <c r="A623">
        <v>19</v>
      </c>
      <c r="B623" t="s">
        <v>524</v>
      </c>
      <c r="C623" t="s">
        <v>525</v>
      </c>
      <c r="D623" s="1">
        <v>41704</v>
      </c>
      <c r="E623" s="1" t="s">
        <v>874</v>
      </c>
      <c r="F623" s="1" t="s">
        <v>307</v>
      </c>
      <c r="G623" s="1" t="s">
        <v>308</v>
      </c>
      <c r="H623" t="s">
        <v>309</v>
      </c>
      <c r="I623">
        <v>3</v>
      </c>
      <c r="J623" t="s">
        <v>751</v>
      </c>
      <c r="K623" t="s">
        <v>798</v>
      </c>
      <c r="L623">
        <v>47</v>
      </c>
      <c r="M623">
        <v>93</v>
      </c>
      <c r="N623">
        <v>951</v>
      </c>
      <c r="O623">
        <v>596</v>
      </c>
      <c r="P623">
        <v>6</v>
      </c>
      <c r="Q623">
        <v>7</v>
      </c>
      <c r="R623">
        <v>7</v>
      </c>
      <c r="S623">
        <v>5</v>
      </c>
      <c r="T623">
        <v>6</v>
      </c>
      <c r="U623">
        <v>4</v>
      </c>
      <c r="Z623">
        <v>2</v>
      </c>
      <c r="AA623">
        <v>1</v>
      </c>
      <c r="AB623" t="s">
        <v>312</v>
      </c>
      <c r="AC623">
        <v>1.61</v>
      </c>
      <c r="AD623">
        <v>2.2000000000000002</v>
      </c>
      <c r="AE623">
        <v>1.62</v>
      </c>
      <c r="AF623">
        <v>2.25</v>
      </c>
      <c r="AG623">
        <v>1.67</v>
      </c>
      <c r="AH623">
        <v>2.1</v>
      </c>
      <c r="AI623">
        <v>1.81</v>
      </c>
      <c r="AJ623">
        <v>2.11</v>
      </c>
      <c r="AK623">
        <v>1.67</v>
      </c>
      <c r="AL623">
        <v>2.2000000000000002</v>
      </c>
      <c r="AM623">
        <v>1.81</v>
      </c>
      <c r="AN623">
        <v>2.25</v>
      </c>
      <c r="AO623">
        <v>1.7</v>
      </c>
      <c r="AP623">
        <v>2.12</v>
      </c>
      <c r="AQ623" t="str">
        <f t="shared" si="101"/>
        <v>Rosol</v>
      </c>
      <c r="AR623" t="str">
        <f t="shared" si="102"/>
        <v>Lajovic</v>
      </c>
      <c r="AS623" t="str">
        <f t="shared" si="103"/>
        <v>Indian WellsRosolLajovic</v>
      </c>
      <c r="AT623" t="str">
        <f t="shared" si="104"/>
        <v>Indian WellsLajovicRosol</v>
      </c>
      <c r="AU623">
        <f t="shared" si="105"/>
        <v>1</v>
      </c>
      <c r="AV623">
        <f t="shared" si="106"/>
        <v>3</v>
      </c>
      <c r="AW623">
        <f t="shared" si="107"/>
        <v>35</v>
      </c>
      <c r="AX623" t="b">
        <f t="shared" si="108"/>
        <v>1</v>
      </c>
      <c r="AY623" t="str">
        <f t="shared" si="109"/>
        <v>Lajovic</v>
      </c>
      <c r="AZ623" t="b">
        <f t="shared" si="110"/>
        <v>1</v>
      </c>
      <c r="BA623" t="str">
        <f t="shared" si="111"/>
        <v>Indian Wells1st Round</v>
      </c>
    </row>
    <row r="624" spans="1:53" x14ac:dyDescent="0.25">
      <c r="A624">
        <v>19</v>
      </c>
      <c r="B624" t="s">
        <v>524</v>
      </c>
      <c r="C624" t="s">
        <v>525</v>
      </c>
      <c r="D624" s="1">
        <v>41704</v>
      </c>
      <c r="E624" s="1" t="s">
        <v>874</v>
      </c>
      <c r="F624" s="1" t="s">
        <v>307</v>
      </c>
      <c r="G624" s="1" t="s">
        <v>308</v>
      </c>
      <c r="H624" t="s">
        <v>309</v>
      </c>
      <c r="I624">
        <v>3</v>
      </c>
      <c r="J624" t="s">
        <v>725</v>
      </c>
      <c r="K624" t="s">
        <v>727</v>
      </c>
      <c r="L624">
        <v>71</v>
      </c>
      <c r="M624">
        <v>97</v>
      </c>
      <c r="N624">
        <v>703</v>
      </c>
      <c r="O624">
        <v>582</v>
      </c>
      <c r="P624">
        <v>6</v>
      </c>
      <c r="Q624">
        <v>3</v>
      </c>
      <c r="R624">
        <v>4</v>
      </c>
      <c r="S624">
        <v>6</v>
      </c>
      <c r="T624">
        <v>6</v>
      </c>
      <c r="U624">
        <v>4</v>
      </c>
      <c r="Z624">
        <v>2</v>
      </c>
      <c r="AA624">
        <v>1</v>
      </c>
      <c r="AB624" t="s">
        <v>312</v>
      </c>
      <c r="AC624">
        <v>1.4</v>
      </c>
      <c r="AD624">
        <v>2.75</v>
      </c>
      <c r="AE624">
        <v>1.4</v>
      </c>
      <c r="AF624">
        <v>2.9</v>
      </c>
      <c r="AG624">
        <v>1.4</v>
      </c>
      <c r="AH624">
        <v>2.75</v>
      </c>
      <c r="AI624">
        <v>1.45</v>
      </c>
      <c r="AJ624">
        <v>2.99</v>
      </c>
      <c r="AK624">
        <v>1.4</v>
      </c>
      <c r="AL624">
        <v>2.88</v>
      </c>
      <c r="AM624">
        <v>1.45</v>
      </c>
      <c r="AN624">
        <v>3</v>
      </c>
      <c r="AO624">
        <v>1.41</v>
      </c>
      <c r="AP624">
        <v>2.84</v>
      </c>
      <c r="AQ624" t="str">
        <f t="shared" si="101"/>
        <v>Giraldo</v>
      </c>
      <c r="AR624" t="str">
        <f t="shared" si="102"/>
        <v>Gimeno-Traver</v>
      </c>
      <c r="AS624" t="str">
        <f t="shared" si="103"/>
        <v>Indian WellsGiraldoGimeno-Traver</v>
      </c>
      <c r="AT624" t="str">
        <f t="shared" si="104"/>
        <v>Indian WellsGimeno-TraverGiraldo</v>
      </c>
      <c r="AU624">
        <f t="shared" si="105"/>
        <v>1</v>
      </c>
      <c r="AV624">
        <f t="shared" si="106"/>
        <v>3</v>
      </c>
      <c r="AW624">
        <f t="shared" si="107"/>
        <v>29</v>
      </c>
      <c r="AX624" t="b">
        <f t="shared" si="108"/>
        <v>0</v>
      </c>
      <c r="AY624" t="str">
        <f t="shared" si="109"/>
        <v>Giraldo</v>
      </c>
      <c r="AZ624" t="b">
        <f t="shared" si="110"/>
        <v>1</v>
      </c>
      <c r="BA624" t="str">
        <f t="shared" si="111"/>
        <v>Indian Wells1st Round</v>
      </c>
    </row>
    <row r="625" spans="1:53" x14ac:dyDescent="0.25">
      <c r="A625">
        <v>19</v>
      </c>
      <c r="B625" t="s">
        <v>524</v>
      </c>
      <c r="C625" t="s">
        <v>525</v>
      </c>
      <c r="D625" s="1">
        <v>41704</v>
      </c>
      <c r="E625" s="1" t="s">
        <v>874</v>
      </c>
      <c r="F625" s="1" t="s">
        <v>307</v>
      </c>
      <c r="G625" s="1" t="s">
        <v>308</v>
      </c>
      <c r="H625" t="s">
        <v>309</v>
      </c>
      <c r="I625">
        <v>3</v>
      </c>
      <c r="J625" t="s">
        <v>786</v>
      </c>
      <c r="K625" t="s">
        <v>875</v>
      </c>
      <c r="L625">
        <v>43</v>
      </c>
      <c r="M625">
        <v>143</v>
      </c>
      <c r="N625">
        <v>1000</v>
      </c>
      <c r="O625">
        <v>394</v>
      </c>
      <c r="P625">
        <v>6</v>
      </c>
      <c r="Q625">
        <v>4</v>
      </c>
      <c r="R625">
        <v>6</v>
      </c>
      <c r="S625">
        <v>7</v>
      </c>
      <c r="T625">
        <v>6</v>
      </c>
      <c r="U625">
        <v>4</v>
      </c>
      <c r="Z625">
        <v>2</v>
      </c>
      <c r="AA625">
        <v>1</v>
      </c>
      <c r="AB625" t="s">
        <v>312</v>
      </c>
      <c r="AC625">
        <v>1.72</v>
      </c>
      <c r="AD625">
        <v>2</v>
      </c>
      <c r="AE625">
        <v>1.75</v>
      </c>
      <c r="AF625">
        <v>2.0499999999999998</v>
      </c>
      <c r="AG625">
        <v>1.73</v>
      </c>
      <c r="AH625">
        <v>2</v>
      </c>
      <c r="AI625">
        <v>1.78</v>
      </c>
      <c r="AJ625">
        <v>2.16</v>
      </c>
      <c r="AK625">
        <v>1.73</v>
      </c>
      <c r="AL625">
        <v>2.1</v>
      </c>
      <c r="AM625">
        <v>1.83</v>
      </c>
      <c r="AN625">
        <v>2.16</v>
      </c>
      <c r="AO625">
        <v>1.74</v>
      </c>
      <c r="AP625">
        <v>2.0499999999999998</v>
      </c>
      <c r="AQ625" t="str">
        <f t="shared" si="101"/>
        <v>Monaco</v>
      </c>
      <c r="AR625" t="str">
        <f t="shared" si="102"/>
        <v>Polansky</v>
      </c>
      <c r="AS625" t="str">
        <f t="shared" si="103"/>
        <v>Indian WellsMonacoPolansky</v>
      </c>
      <c r="AT625" t="str">
        <f t="shared" si="104"/>
        <v>Indian WellsPolanskyMonaco</v>
      </c>
      <c r="AU625">
        <f t="shared" si="105"/>
        <v>1</v>
      </c>
      <c r="AV625">
        <f t="shared" si="106"/>
        <v>3</v>
      </c>
      <c r="AW625">
        <f t="shared" si="107"/>
        <v>33</v>
      </c>
      <c r="AX625" t="b">
        <f t="shared" si="108"/>
        <v>1</v>
      </c>
      <c r="AY625" t="str">
        <f t="shared" si="109"/>
        <v>Monaco</v>
      </c>
      <c r="AZ625" t="b">
        <f t="shared" si="110"/>
        <v>1</v>
      </c>
      <c r="BA625" t="str">
        <f t="shared" si="111"/>
        <v>Indian Wells1st Round</v>
      </c>
    </row>
    <row r="626" spans="1:53" x14ac:dyDescent="0.25">
      <c r="A626">
        <v>19</v>
      </c>
      <c r="B626" t="s">
        <v>524</v>
      </c>
      <c r="C626" t="s">
        <v>525</v>
      </c>
      <c r="D626" s="1">
        <v>41705</v>
      </c>
      <c r="E626" s="1" t="s">
        <v>874</v>
      </c>
      <c r="F626" s="1" t="s">
        <v>307</v>
      </c>
      <c r="G626" s="1" t="s">
        <v>308</v>
      </c>
      <c r="H626" t="s">
        <v>309</v>
      </c>
      <c r="I626">
        <v>3</v>
      </c>
      <c r="J626" t="s">
        <v>684</v>
      </c>
      <c r="K626" t="s">
        <v>676</v>
      </c>
      <c r="L626">
        <v>41</v>
      </c>
      <c r="M626">
        <v>62</v>
      </c>
      <c r="N626">
        <v>1020</v>
      </c>
      <c r="O626">
        <v>741</v>
      </c>
      <c r="P626">
        <v>7</v>
      </c>
      <c r="Q626">
        <v>6</v>
      </c>
      <c r="R626">
        <v>3</v>
      </c>
      <c r="S626">
        <v>6</v>
      </c>
      <c r="T626">
        <v>6</v>
      </c>
      <c r="U626">
        <v>3</v>
      </c>
      <c r="Z626">
        <v>2</v>
      </c>
      <c r="AA626">
        <v>1</v>
      </c>
      <c r="AB626" t="s">
        <v>312</v>
      </c>
      <c r="AC626">
        <v>1.25</v>
      </c>
      <c r="AD626">
        <v>3.75</v>
      </c>
      <c r="AE626">
        <v>1.28</v>
      </c>
      <c r="AF626">
        <v>3.5</v>
      </c>
      <c r="AG626">
        <v>1.29</v>
      </c>
      <c r="AH626">
        <v>3.5</v>
      </c>
      <c r="AI626">
        <v>1.32</v>
      </c>
      <c r="AJ626">
        <v>3.73</v>
      </c>
      <c r="AK626">
        <v>1.29</v>
      </c>
      <c r="AL626">
        <v>3.5</v>
      </c>
      <c r="AM626">
        <v>1.32</v>
      </c>
      <c r="AN626">
        <v>3.9</v>
      </c>
      <c r="AO626">
        <v>1.28</v>
      </c>
      <c r="AP626">
        <v>3.57</v>
      </c>
      <c r="AQ626" t="str">
        <f t="shared" si="101"/>
        <v>Hewitt</v>
      </c>
      <c r="AR626" t="str">
        <f t="shared" si="102"/>
        <v>Ebden</v>
      </c>
      <c r="AS626" t="str">
        <f t="shared" si="103"/>
        <v>Indian WellsHewittEbden</v>
      </c>
      <c r="AT626" t="str">
        <f t="shared" si="104"/>
        <v>Indian WellsEbdenHewitt</v>
      </c>
      <c r="AU626">
        <f t="shared" si="105"/>
        <v>1</v>
      </c>
      <c r="AV626">
        <f t="shared" si="106"/>
        <v>1</v>
      </c>
      <c r="AW626">
        <f t="shared" si="107"/>
        <v>31</v>
      </c>
      <c r="AX626" t="b">
        <f t="shared" si="108"/>
        <v>1</v>
      </c>
      <c r="AY626" t="str">
        <f t="shared" si="109"/>
        <v>Hewitt</v>
      </c>
      <c r="AZ626" t="b">
        <f t="shared" si="110"/>
        <v>1</v>
      </c>
      <c r="BA626" t="str">
        <f t="shared" si="111"/>
        <v>Indian Wells1st Round</v>
      </c>
    </row>
    <row r="627" spans="1:53" x14ac:dyDescent="0.25">
      <c r="A627">
        <v>19</v>
      </c>
      <c r="B627" t="s">
        <v>524</v>
      </c>
      <c r="C627" t="s">
        <v>525</v>
      </c>
      <c r="D627" s="1">
        <v>41705</v>
      </c>
      <c r="E627" s="1" t="s">
        <v>874</v>
      </c>
      <c r="F627" s="1" t="s">
        <v>307</v>
      </c>
      <c r="G627" s="1" t="s">
        <v>308</v>
      </c>
      <c r="H627" t="s">
        <v>309</v>
      </c>
      <c r="I627">
        <v>3</v>
      </c>
      <c r="J627" t="s">
        <v>680</v>
      </c>
      <c r="K627" t="s">
        <v>813</v>
      </c>
      <c r="L627">
        <v>48</v>
      </c>
      <c r="M627">
        <v>153</v>
      </c>
      <c r="N627">
        <v>940</v>
      </c>
      <c r="O627">
        <v>366</v>
      </c>
      <c r="P627">
        <v>7</v>
      </c>
      <c r="Q627">
        <v>6</v>
      </c>
      <c r="R627">
        <v>7</v>
      </c>
      <c r="S627">
        <v>5</v>
      </c>
      <c r="Z627">
        <v>2</v>
      </c>
      <c r="AA627">
        <v>0</v>
      </c>
      <c r="AB627" t="s">
        <v>312</v>
      </c>
      <c r="AC627">
        <v>1.36</v>
      </c>
      <c r="AD627">
        <v>3</v>
      </c>
      <c r="AE627">
        <v>1.4</v>
      </c>
      <c r="AF627">
        <v>2.9</v>
      </c>
      <c r="AG627">
        <v>1.36</v>
      </c>
      <c r="AH627">
        <v>3</v>
      </c>
      <c r="AI627">
        <v>1.46</v>
      </c>
      <c r="AJ627">
        <v>2.93</v>
      </c>
      <c r="AK627">
        <v>1.36</v>
      </c>
      <c r="AL627">
        <v>3</v>
      </c>
      <c r="AM627">
        <v>1.46</v>
      </c>
      <c r="AN627">
        <v>3.3</v>
      </c>
      <c r="AO627">
        <v>1.39</v>
      </c>
      <c r="AP627">
        <v>2.93</v>
      </c>
      <c r="AQ627" t="str">
        <f t="shared" si="101"/>
        <v>Chardy</v>
      </c>
      <c r="AR627" t="str">
        <f t="shared" si="102"/>
        <v>Williams</v>
      </c>
      <c r="AS627" t="str">
        <f t="shared" si="103"/>
        <v>Indian WellsChardyWilliams</v>
      </c>
      <c r="AT627" t="str">
        <f t="shared" si="104"/>
        <v>Indian WellsWilliamsChardy</v>
      </c>
      <c r="AU627">
        <f t="shared" si="105"/>
        <v>2</v>
      </c>
      <c r="AV627">
        <f t="shared" si="106"/>
        <v>3</v>
      </c>
      <c r="AW627">
        <f t="shared" si="107"/>
        <v>25</v>
      </c>
      <c r="AX627" t="b">
        <f t="shared" si="108"/>
        <v>1</v>
      </c>
      <c r="AY627" t="str">
        <f t="shared" si="109"/>
        <v>Chardy</v>
      </c>
      <c r="AZ627" t="b">
        <f t="shared" si="110"/>
        <v>0</v>
      </c>
      <c r="BA627" t="str">
        <f t="shared" si="111"/>
        <v>Indian Wells1st Round</v>
      </c>
    </row>
    <row r="628" spans="1:53" x14ac:dyDescent="0.25">
      <c r="A628">
        <v>19</v>
      </c>
      <c r="B628" t="s">
        <v>524</v>
      </c>
      <c r="C628" t="s">
        <v>525</v>
      </c>
      <c r="D628" s="1">
        <v>41705</v>
      </c>
      <c r="E628" s="1" t="s">
        <v>874</v>
      </c>
      <c r="F628" s="1" t="s">
        <v>307</v>
      </c>
      <c r="G628" s="1" t="s">
        <v>308</v>
      </c>
      <c r="H628" t="s">
        <v>309</v>
      </c>
      <c r="I628">
        <v>3</v>
      </c>
      <c r="J628" t="s">
        <v>819</v>
      </c>
      <c r="K628" t="s">
        <v>876</v>
      </c>
      <c r="L628">
        <v>123</v>
      </c>
      <c r="M628">
        <v>311</v>
      </c>
      <c r="N628">
        <v>477</v>
      </c>
      <c r="O628">
        <v>144</v>
      </c>
      <c r="P628">
        <v>6</v>
      </c>
      <c r="Q628">
        <v>2</v>
      </c>
      <c r="R628">
        <v>6</v>
      </c>
      <c r="S628">
        <v>3</v>
      </c>
      <c r="Z628">
        <v>2</v>
      </c>
      <c r="AA628">
        <v>0</v>
      </c>
      <c r="AB628" t="s">
        <v>312</v>
      </c>
      <c r="AC628">
        <v>1.53</v>
      </c>
      <c r="AD628">
        <v>2.37</v>
      </c>
      <c r="AE628">
        <v>1.5</v>
      </c>
      <c r="AF628">
        <v>2.5</v>
      </c>
      <c r="AG628">
        <v>1.57</v>
      </c>
      <c r="AH628">
        <v>2.25</v>
      </c>
      <c r="AI628">
        <v>1.61</v>
      </c>
      <c r="AJ628">
        <v>2.4700000000000002</v>
      </c>
      <c r="AK628">
        <v>1.62</v>
      </c>
      <c r="AL628">
        <v>2.25</v>
      </c>
      <c r="AM628">
        <v>1.62</v>
      </c>
      <c r="AN628">
        <v>2.56</v>
      </c>
      <c r="AO628">
        <v>1.57</v>
      </c>
      <c r="AP628">
        <v>2.37</v>
      </c>
      <c r="AQ628" t="str">
        <f t="shared" ref="AQ628:AQ691" si="112">LEFT(J628,FIND(" ",J628)-1)</f>
        <v>Mathieu</v>
      </c>
      <c r="AR628" t="str">
        <f t="shared" ref="AR628:AR691" si="113">LEFT(K628,FIND(" ",K628)-1)</f>
        <v>Ginepri</v>
      </c>
      <c r="AS628" t="str">
        <f t="shared" si="103"/>
        <v>Indian WellsMathieuGinepri</v>
      </c>
      <c r="AT628" t="str">
        <f t="shared" si="104"/>
        <v>Indian WellsGinepriMathieu</v>
      </c>
      <c r="AU628">
        <f t="shared" si="105"/>
        <v>2</v>
      </c>
      <c r="AV628">
        <f t="shared" si="106"/>
        <v>7</v>
      </c>
      <c r="AW628">
        <f t="shared" si="107"/>
        <v>17</v>
      </c>
      <c r="AX628" t="b">
        <f t="shared" si="108"/>
        <v>0</v>
      </c>
      <c r="AY628" t="str">
        <f t="shared" si="109"/>
        <v>Mathieu</v>
      </c>
      <c r="AZ628" t="b">
        <f t="shared" si="110"/>
        <v>0</v>
      </c>
      <c r="BA628" t="str">
        <f t="shared" si="111"/>
        <v>Indian Wells1st Round</v>
      </c>
    </row>
    <row r="629" spans="1:53" x14ac:dyDescent="0.25">
      <c r="A629">
        <v>19</v>
      </c>
      <c r="B629" t="s">
        <v>524</v>
      </c>
      <c r="C629" t="s">
        <v>525</v>
      </c>
      <c r="D629" s="1">
        <v>41705</v>
      </c>
      <c r="E629" s="1" t="s">
        <v>874</v>
      </c>
      <c r="F629" s="1" t="s">
        <v>307</v>
      </c>
      <c r="G629" s="1" t="s">
        <v>308</v>
      </c>
      <c r="H629" t="s">
        <v>309</v>
      </c>
      <c r="I629">
        <v>3</v>
      </c>
      <c r="J629" t="s">
        <v>687</v>
      </c>
      <c r="K629" t="s">
        <v>781</v>
      </c>
      <c r="L629">
        <v>117</v>
      </c>
      <c r="M629">
        <v>70</v>
      </c>
      <c r="N629">
        <v>496</v>
      </c>
      <c r="O629">
        <v>705</v>
      </c>
      <c r="P629">
        <v>6</v>
      </c>
      <c r="Q629">
        <v>4</v>
      </c>
      <c r="R629">
        <v>7</v>
      </c>
      <c r="S629">
        <v>5</v>
      </c>
      <c r="Z629">
        <v>2</v>
      </c>
      <c r="AA629">
        <v>0</v>
      </c>
      <c r="AB629" t="s">
        <v>312</v>
      </c>
      <c r="AC629">
        <v>1.57</v>
      </c>
      <c r="AD629">
        <v>2.25</v>
      </c>
      <c r="AE629">
        <v>1.65</v>
      </c>
      <c r="AF629">
        <v>2.2000000000000002</v>
      </c>
      <c r="AG629">
        <v>1.67</v>
      </c>
      <c r="AH629">
        <v>2.1</v>
      </c>
      <c r="AI629">
        <v>1.69</v>
      </c>
      <c r="AJ629">
        <v>2.29</v>
      </c>
      <c r="AK629">
        <v>1.67</v>
      </c>
      <c r="AL629">
        <v>2.2000000000000002</v>
      </c>
      <c r="AM629">
        <v>1.7</v>
      </c>
      <c r="AN629">
        <v>2.4</v>
      </c>
      <c r="AO629">
        <v>1.65</v>
      </c>
      <c r="AP629">
        <v>2.21</v>
      </c>
      <c r="AQ629" t="str">
        <f t="shared" si="112"/>
        <v>Harrison</v>
      </c>
      <c r="AR629" t="str">
        <f t="shared" si="113"/>
        <v>Golubev</v>
      </c>
      <c r="AS629" t="str">
        <f t="shared" si="103"/>
        <v>Indian WellsHarrisonGolubev</v>
      </c>
      <c r="AT629" t="str">
        <f t="shared" si="104"/>
        <v>Indian WellsGolubevHarrison</v>
      </c>
      <c r="AU629">
        <f t="shared" si="105"/>
        <v>2</v>
      </c>
      <c r="AV629">
        <f t="shared" si="106"/>
        <v>4</v>
      </c>
      <c r="AW629">
        <f t="shared" si="107"/>
        <v>22</v>
      </c>
      <c r="AX629" t="b">
        <f t="shared" si="108"/>
        <v>0</v>
      </c>
      <c r="AY629" t="str">
        <f t="shared" si="109"/>
        <v>Harrison</v>
      </c>
      <c r="AZ629" t="b">
        <f t="shared" si="110"/>
        <v>0</v>
      </c>
      <c r="BA629" t="str">
        <f t="shared" si="111"/>
        <v>Indian Wells1st Round</v>
      </c>
    </row>
    <row r="630" spans="1:53" x14ac:dyDescent="0.25">
      <c r="A630">
        <v>19</v>
      </c>
      <c r="B630" t="s">
        <v>524</v>
      </c>
      <c r="C630" t="s">
        <v>525</v>
      </c>
      <c r="D630" s="1">
        <v>41705</v>
      </c>
      <c r="E630" s="1" t="s">
        <v>874</v>
      </c>
      <c r="F630" s="1" t="s">
        <v>307</v>
      </c>
      <c r="G630" s="1" t="s">
        <v>308</v>
      </c>
      <c r="H630" t="s">
        <v>309</v>
      </c>
      <c r="I630">
        <v>3</v>
      </c>
      <c r="J630" t="s">
        <v>728</v>
      </c>
      <c r="K630" t="s">
        <v>791</v>
      </c>
      <c r="L630">
        <v>51</v>
      </c>
      <c r="M630">
        <v>92</v>
      </c>
      <c r="N630">
        <v>897</v>
      </c>
      <c r="O630">
        <v>598</v>
      </c>
      <c r="P630">
        <v>6</v>
      </c>
      <c r="Q630">
        <v>4</v>
      </c>
      <c r="R630">
        <v>6</v>
      </c>
      <c r="S630">
        <v>4</v>
      </c>
      <c r="Z630">
        <v>2</v>
      </c>
      <c r="AA630">
        <v>0</v>
      </c>
      <c r="AB630" t="s">
        <v>312</v>
      </c>
      <c r="AC630">
        <v>1.33</v>
      </c>
      <c r="AD630">
        <v>3.25</v>
      </c>
      <c r="AE630">
        <v>1.33</v>
      </c>
      <c r="AF630">
        <v>3.2</v>
      </c>
      <c r="AG630">
        <v>1.33</v>
      </c>
      <c r="AH630">
        <v>3.25</v>
      </c>
      <c r="AI630">
        <v>1.35</v>
      </c>
      <c r="AJ630">
        <v>3.52</v>
      </c>
      <c r="AK630">
        <v>1.36</v>
      </c>
      <c r="AL630">
        <v>3</v>
      </c>
      <c r="AM630">
        <v>1.38</v>
      </c>
      <c r="AN630">
        <v>3.52</v>
      </c>
      <c r="AO630">
        <v>1.33</v>
      </c>
      <c r="AP630">
        <v>3.23</v>
      </c>
      <c r="AQ630" t="str">
        <f t="shared" si="112"/>
        <v>Karlovic</v>
      </c>
      <c r="AR630" t="str">
        <f t="shared" si="113"/>
        <v>Bogomolov</v>
      </c>
      <c r="AS630" t="str">
        <f t="shared" si="103"/>
        <v>Indian WellsKarlovicBogomolov</v>
      </c>
      <c r="AT630" t="str">
        <f t="shared" si="104"/>
        <v>Indian WellsBogomolovKarlovic</v>
      </c>
      <c r="AU630">
        <f t="shared" si="105"/>
        <v>2</v>
      </c>
      <c r="AV630">
        <f t="shared" si="106"/>
        <v>4</v>
      </c>
      <c r="AW630">
        <f t="shared" si="107"/>
        <v>20</v>
      </c>
      <c r="AX630" t="b">
        <f t="shared" si="108"/>
        <v>0</v>
      </c>
      <c r="AY630" t="str">
        <f t="shared" si="109"/>
        <v>Karlovic</v>
      </c>
      <c r="AZ630" t="b">
        <f t="shared" si="110"/>
        <v>0</v>
      </c>
      <c r="BA630" t="str">
        <f t="shared" si="111"/>
        <v>Indian Wells1st Round</v>
      </c>
    </row>
    <row r="631" spans="1:53" x14ac:dyDescent="0.25">
      <c r="A631">
        <v>19</v>
      </c>
      <c r="B631" t="s">
        <v>524</v>
      </c>
      <c r="C631" t="s">
        <v>525</v>
      </c>
      <c r="D631" s="1">
        <v>41705</v>
      </c>
      <c r="E631" s="1" t="s">
        <v>874</v>
      </c>
      <c r="F631" s="1" t="s">
        <v>307</v>
      </c>
      <c r="G631" s="1" t="s">
        <v>308</v>
      </c>
      <c r="H631" t="s">
        <v>309</v>
      </c>
      <c r="I631">
        <v>3</v>
      </c>
      <c r="J631" t="s">
        <v>670</v>
      </c>
      <c r="K631" t="s">
        <v>677</v>
      </c>
      <c r="L631">
        <v>57</v>
      </c>
      <c r="M631">
        <v>127</v>
      </c>
      <c r="N631">
        <v>800</v>
      </c>
      <c r="O631">
        <v>451</v>
      </c>
      <c r="P631">
        <v>6</v>
      </c>
      <c r="Q631">
        <v>3</v>
      </c>
      <c r="R631">
        <v>6</v>
      </c>
      <c r="S631">
        <v>3</v>
      </c>
      <c r="Z631">
        <v>2</v>
      </c>
      <c r="AA631">
        <v>0</v>
      </c>
      <c r="AB631" t="s">
        <v>312</v>
      </c>
      <c r="AC631">
        <v>1.3</v>
      </c>
      <c r="AD631">
        <v>3.4</v>
      </c>
      <c r="AE631">
        <v>1.38</v>
      </c>
      <c r="AF631">
        <v>3</v>
      </c>
      <c r="AG631">
        <v>1.36</v>
      </c>
      <c r="AH631">
        <v>3</v>
      </c>
      <c r="AI631">
        <v>1.33</v>
      </c>
      <c r="AJ631">
        <v>3.69</v>
      </c>
      <c r="AK631">
        <v>1.36</v>
      </c>
      <c r="AL631">
        <v>3</v>
      </c>
      <c r="AM631">
        <v>1.38</v>
      </c>
      <c r="AN631">
        <v>3.69</v>
      </c>
      <c r="AO631">
        <v>1.33</v>
      </c>
      <c r="AP631">
        <v>3.24</v>
      </c>
      <c r="AQ631" t="str">
        <f t="shared" si="112"/>
        <v>Querrey</v>
      </c>
      <c r="AR631" t="str">
        <f t="shared" si="113"/>
        <v>Kuznetsov</v>
      </c>
      <c r="AS631" t="str">
        <f t="shared" si="103"/>
        <v>Indian WellsQuerreyKuznetsov</v>
      </c>
      <c r="AT631" t="str">
        <f t="shared" si="104"/>
        <v>Indian WellsKuznetsovQuerrey</v>
      </c>
      <c r="AU631">
        <f t="shared" si="105"/>
        <v>2</v>
      </c>
      <c r="AV631">
        <f t="shared" si="106"/>
        <v>6</v>
      </c>
      <c r="AW631">
        <f t="shared" si="107"/>
        <v>18</v>
      </c>
      <c r="AX631" t="b">
        <f t="shared" si="108"/>
        <v>0</v>
      </c>
      <c r="AY631" t="str">
        <f t="shared" si="109"/>
        <v>Querrey</v>
      </c>
      <c r="AZ631" t="b">
        <f t="shared" si="110"/>
        <v>0</v>
      </c>
      <c r="BA631" t="str">
        <f t="shared" si="111"/>
        <v>Indian Wells1st Round</v>
      </c>
    </row>
    <row r="632" spans="1:53" x14ac:dyDescent="0.25">
      <c r="A632">
        <v>19</v>
      </c>
      <c r="B632" t="s">
        <v>524</v>
      </c>
      <c r="C632" t="s">
        <v>525</v>
      </c>
      <c r="D632" s="1">
        <v>41705</v>
      </c>
      <c r="E632" s="1" t="s">
        <v>874</v>
      </c>
      <c r="F632" s="1" t="s">
        <v>307</v>
      </c>
      <c r="G632" s="1" t="s">
        <v>308</v>
      </c>
      <c r="H632" t="s">
        <v>309</v>
      </c>
      <c r="I632">
        <v>3</v>
      </c>
      <c r="J632" t="s">
        <v>694</v>
      </c>
      <c r="K632" t="s">
        <v>734</v>
      </c>
      <c r="L632">
        <v>49</v>
      </c>
      <c r="M632">
        <v>94</v>
      </c>
      <c r="N632">
        <v>930</v>
      </c>
      <c r="O632">
        <v>591</v>
      </c>
      <c r="P632">
        <v>6</v>
      </c>
      <c r="Q632">
        <v>0</v>
      </c>
      <c r="R632">
        <v>6</v>
      </c>
      <c r="S632">
        <v>4</v>
      </c>
      <c r="Z632">
        <v>2</v>
      </c>
      <c r="AA632">
        <v>0</v>
      </c>
      <c r="AB632" t="s">
        <v>312</v>
      </c>
      <c r="AC632">
        <v>1.72</v>
      </c>
      <c r="AD632">
        <v>2</v>
      </c>
      <c r="AE632">
        <v>1.75</v>
      </c>
      <c r="AF632">
        <v>2.0499999999999998</v>
      </c>
      <c r="AG632">
        <v>1.67</v>
      </c>
      <c r="AH632">
        <v>2.1</v>
      </c>
      <c r="AI632">
        <v>2</v>
      </c>
      <c r="AJ632">
        <v>1.91</v>
      </c>
      <c r="AK632">
        <v>1.73</v>
      </c>
      <c r="AL632">
        <v>2.1</v>
      </c>
      <c r="AM632">
        <v>2</v>
      </c>
      <c r="AN632">
        <v>2.1</v>
      </c>
      <c r="AO632">
        <v>1.77</v>
      </c>
      <c r="AP632">
        <v>2.02</v>
      </c>
      <c r="AQ632" t="str">
        <f t="shared" si="112"/>
        <v>Lu</v>
      </c>
      <c r="AR632" t="str">
        <f t="shared" si="113"/>
        <v>Kamke</v>
      </c>
      <c r="AS632" t="str">
        <f t="shared" si="103"/>
        <v>Indian WellsLuKamke</v>
      </c>
      <c r="AT632" t="str">
        <f t="shared" si="104"/>
        <v>Indian WellsKamkeLu</v>
      </c>
      <c r="AU632">
        <f t="shared" si="105"/>
        <v>2</v>
      </c>
      <c r="AV632">
        <f t="shared" si="106"/>
        <v>8</v>
      </c>
      <c r="AW632">
        <f t="shared" si="107"/>
        <v>16</v>
      </c>
      <c r="AX632" t="b">
        <f t="shared" si="108"/>
        <v>0</v>
      </c>
      <c r="AY632" t="str">
        <f t="shared" si="109"/>
        <v>Lu</v>
      </c>
      <c r="AZ632" t="b">
        <f t="shared" si="110"/>
        <v>0</v>
      </c>
      <c r="BA632" t="str">
        <f t="shared" si="111"/>
        <v>Indian Wells1st Round</v>
      </c>
    </row>
    <row r="633" spans="1:53" x14ac:dyDescent="0.25">
      <c r="A633">
        <v>19</v>
      </c>
      <c r="B633" t="s">
        <v>524</v>
      </c>
      <c r="C633" t="s">
        <v>525</v>
      </c>
      <c r="D633" s="1">
        <v>41705</v>
      </c>
      <c r="E633" s="1" t="s">
        <v>874</v>
      </c>
      <c r="F633" s="1" t="s">
        <v>307</v>
      </c>
      <c r="G633" s="1" t="s">
        <v>308</v>
      </c>
      <c r="H633" t="s">
        <v>309</v>
      </c>
      <c r="I633">
        <v>3</v>
      </c>
      <c r="J633" t="s">
        <v>679</v>
      </c>
      <c r="K633" t="s">
        <v>686</v>
      </c>
      <c r="L633">
        <v>58</v>
      </c>
      <c r="M633">
        <v>176</v>
      </c>
      <c r="N633">
        <v>781</v>
      </c>
      <c r="O633">
        <v>285</v>
      </c>
      <c r="P633">
        <v>6</v>
      </c>
      <c r="Q633">
        <v>4</v>
      </c>
      <c r="R633">
        <v>2</v>
      </c>
      <c r="S633">
        <v>6</v>
      </c>
      <c r="T633">
        <v>7</v>
      </c>
      <c r="U633">
        <v>6</v>
      </c>
      <c r="Z633">
        <v>2</v>
      </c>
      <c r="AA633">
        <v>1</v>
      </c>
      <c r="AB633" t="s">
        <v>312</v>
      </c>
      <c r="AC633">
        <v>1.53</v>
      </c>
      <c r="AD633">
        <v>2.37</v>
      </c>
      <c r="AE633">
        <v>1.58</v>
      </c>
      <c r="AF633">
        <v>2.35</v>
      </c>
      <c r="AG633">
        <v>1.53</v>
      </c>
      <c r="AH633">
        <v>2.38</v>
      </c>
      <c r="AI633">
        <v>1.63</v>
      </c>
      <c r="AJ633">
        <v>2.46</v>
      </c>
      <c r="AK633">
        <v>1.57</v>
      </c>
      <c r="AL633">
        <v>2.38</v>
      </c>
      <c r="AM633">
        <v>1.63</v>
      </c>
      <c r="AN633">
        <v>2.5499999999999998</v>
      </c>
      <c r="AO633">
        <v>1.55</v>
      </c>
      <c r="AP633">
        <v>2.4</v>
      </c>
      <c r="AQ633" t="str">
        <f t="shared" si="112"/>
        <v>Kukushkin</v>
      </c>
      <c r="AR633" t="str">
        <f t="shared" si="113"/>
        <v>Groth</v>
      </c>
      <c r="AS633" t="str">
        <f t="shared" si="103"/>
        <v>Indian WellsKukushkinGroth</v>
      </c>
      <c r="AT633" t="str">
        <f t="shared" si="104"/>
        <v>Indian WellsGrothKukushkin</v>
      </c>
      <c r="AU633">
        <f t="shared" si="105"/>
        <v>1</v>
      </c>
      <c r="AV633">
        <f t="shared" si="106"/>
        <v>-1</v>
      </c>
      <c r="AW633">
        <f t="shared" si="107"/>
        <v>31</v>
      </c>
      <c r="AX633" t="b">
        <f t="shared" si="108"/>
        <v>1</v>
      </c>
      <c r="AY633" t="str">
        <f t="shared" si="109"/>
        <v>Kukushkin</v>
      </c>
      <c r="AZ633" t="b">
        <f t="shared" si="110"/>
        <v>1</v>
      </c>
      <c r="BA633" t="str">
        <f t="shared" si="111"/>
        <v>Indian Wells1st Round</v>
      </c>
    </row>
    <row r="634" spans="1:53" x14ac:dyDescent="0.25">
      <c r="A634">
        <v>19</v>
      </c>
      <c r="B634" t="s">
        <v>524</v>
      </c>
      <c r="C634" t="s">
        <v>525</v>
      </c>
      <c r="D634" s="1">
        <v>41705</v>
      </c>
      <c r="E634" s="1" t="s">
        <v>874</v>
      </c>
      <c r="F634" s="1" t="s">
        <v>307</v>
      </c>
      <c r="G634" s="1" t="s">
        <v>308</v>
      </c>
      <c r="H634" t="s">
        <v>309</v>
      </c>
      <c r="I634">
        <v>3</v>
      </c>
      <c r="J634" t="s">
        <v>733</v>
      </c>
      <c r="K634" t="s">
        <v>717</v>
      </c>
      <c r="L634">
        <v>45</v>
      </c>
      <c r="M634">
        <v>79</v>
      </c>
      <c r="N634">
        <v>991</v>
      </c>
      <c r="O634">
        <v>661</v>
      </c>
      <c r="P634">
        <v>6</v>
      </c>
      <c r="Q634">
        <v>4</v>
      </c>
      <c r="R634">
        <v>6</v>
      </c>
      <c r="S634">
        <v>1</v>
      </c>
      <c r="Z634">
        <v>2</v>
      </c>
      <c r="AA634">
        <v>0</v>
      </c>
      <c r="AB634" t="s">
        <v>312</v>
      </c>
      <c r="AC634">
        <v>1.4</v>
      </c>
      <c r="AD634">
        <v>2.75</v>
      </c>
      <c r="AE634">
        <v>1.45</v>
      </c>
      <c r="AF634">
        <v>2.7</v>
      </c>
      <c r="AG634">
        <v>1.44</v>
      </c>
      <c r="AH634">
        <v>2.62</v>
      </c>
      <c r="AI634">
        <v>1.48</v>
      </c>
      <c r="AJ634">
        <v>2.86</v>
      </c>
      <c r="AK634">
        <v>1.44</v>
      </c>
      <c r="AL634">
        <v>2.75</v>
      </c>
      <c r="AM634">
        <v>1.48</v>
      </c>
      <c r="AN634">
        <v>2.95</v>
      </c>
      <c r="AO634">
        <v>1.43</v>
      </c>
      <c r="AP634">
        <v>2.75</v>
      </c>
      <c r="AQ634" t="str">
        <f t="shared" si="112"/>
        <v>Sousa</v>
      </c>
      <c r="AR634" t="str">
        <f t="shared" si="113"/>
        <v>Nedovyesov</v>
      </c>
      <c r="AS634" t="str">
        <f t="shared" si="103"/>
        <v>Indian WellsSousaNedovyesov</v>
      </c>
      <c r="AT634" t="str">
        <f t="shared" si="104"/>
        <v>Indian WellsNedovyesovSousa</v>
      </c>
      <c r="AU634">
        <f t="shared" si="105"/>
        <v>2</v>
      </c>
      <c r="AV634">
        <f t="shared" si="106"/>
        <v>7</v>
      </c>
      <c r="AW634">
        <f t="shared" si="107"/>
        <v>17</v>
      </c>
      <c r="AX634" t="b">
        <f t="shared" si="108"/>
        <v>0</v>
      </c>
      <c r="AY634" t="str">
        <f t="shared" si="109"/>
        <v>Sousa</v>
      </c>
      <c r="AZ634" t="b">
        <f t="shared" si="110"/>
        <v>0</v>
      </c>
      <c r="BA634" t="str">
        <f t="shared" si="111"/>
        <v>Indian Wells1st Round</v>
      </c>
    </row>
    <row r="635" spans="1:53" x14ac:dyDescent="0.25">
      <c r="A635">
        <v>19</v>
      </c>
      <c r="B635" t="s">
        <v>524</v>
      </c>
      <c r="C635" t="s">
        <v>525</v>
      </c>
      <c r="D635" s="1">
        <v>41705</v>
      </c>
      <c r="E635" s="1" t="s">
        <v>874</v>
      </c>
      <c r="F635" s="1" t="s">
        <v>307</v>
      </c>
      <c r="G635" s="1" t="s">
        <v>308</v>
      </c>
      <c r="H635" t="s">
        <v>309</v>
      </c>
      <c r="I635">
        <v>3</v>
      </c>
      <c r="J635" t="s">
        <v>665</v>
      </c>
      <c r="K635" t="s">
        <v>877</v>
      </c>
      <c r="L635">
        <v>65</v>
      </c>
      <c r="M635">
        <v>287</v>
      </c>
      <c r="N635">
        <v>730</v>
      </c>
      <c r="O635">
        <v>157</v>
      </c>
      <c r="P635">
        <v>3</v>
      </c>
      <c r="Q635">
        <v>6</v>
      </c>
      <c r="R635">
        <v>6</v>
      </c>
      <c r="S635">
        <v>1</v>
      </c>
      <c r="T635">
        <v>6</v>
      </c>
      <c r="U635">
        <v>3</v>
      </c>
      <c r="Z635">
        <v>2</v>
      </c>
      <c r="AA635">
        <v>1</v>
      </c>
      <c r="AB635" t="s">
        <v>312</v>
      </c>
      <c r="AC635">
        <v>1.18</v>
      </c>
      <c r="AD635">
        <v>4.5</v>
      </c>
      <c r="AE635">
        <v>1.18</v>
      </c>
      <c r="AF635">
        <v>4.5</v>
      </c>
      <c r="AG635">
        <v>1.2</v>
      </c>
      <c r="AH635">
        <v>4.33</v>
      </c>
      <c r="AI635">
        <v>1.23</v>
      </c>
      <c r="AJ635">
        <v>4.7699999999999996</v>
      </c>
      <c r="AK635">
        <v>1.22</v>
      </c>
      <c r="AL635">
        <v>4</v>
      </c>
      <c r="AM635">
        <v>1.23</v>
      </c>
      <c r="AN635">
        <v>5.0999999999999996</v>
      </c>
      <c r="AO635">
        <v>1.2</v>
      </c>
      <c r="AP635">
        <v>4.4400000000000004</v>
      </c>
      <c r="AQ635" t="str">
        <f t="shared" si="112"/>
        <v>Benneteau</v>
      </c>
      <c r="AR635" t="str">
        <f t="shared" si="113"/>
        <v>Munoz-De</v>
      </c>
      <c r="AS635" t="str">
        <f t="shared" si="103"/>
        <v>Indian WellsBenneteauMunoz-De</v>
      </c>
      <c r="AT635" t="str">
        <f t="shared" si="104"/>
        <v>Indian WellsMunoz-DeBenneteau</v>
      </c>
      <c r="AU635">
        <f t="shared" si="105"/>
        <v>1</v>
      </c>
      <c r="AV635">
        <f t="shared" si="106"/>
        <v>5</v>
      </c>
      <c r="AW635">
        <f t="shared" si="107"/>
        <v>25</v>
      </c>
      <c r="AX635" t="b">
        <f t="shared" si="108"/>
        <v>0</v>
      </c>
      <c r="AY635" t="str">
        <f t="shared" si="109"/>
        <v>Munoz-De</v>
      </c>
      <c r="AZ635" t="b">
        <f t="shared" si="110"/>
        <v>1</v>
      </c>
      <c r="BA635" t="str">
        <f t="shared" si="111"/>
        <v>Indian Wells1st Round</v>
      </c>
    </row>
    <row r="636" spans="1:53" x14ac:dyDescent="0.25">
      <c r="A636">
        <v>19</v>
      </c>
      <c r="B636" t="s">
        <v>524</v>
      </c>
      <c r="C636" t="s">
        <v>525</v>
      </c>
      <c r="D636" s="1">
        <v>41705</v>
      </c>
      <c r="E636" s="1" t="s">
        <v>874</v>
      </c>
      <c r="F636" s="1" t="s">
        <v>307</v>
      </c>
      <c r="G636" s="1" t="s">
        <v>308</v>
      </c>
      <c r="H636" t="s">
        <v>309</v>
      </c>
      <c r="I636">
        <v>3</v>
      </c>
      <c r="J636" t="s">
        <v>806</v>
      </c>
      <c r="K636" t="s">
        <v>674</v>
      </c>
      <c r="L636">
        <v>60</v>
      </c>
      <c r="M636">
        <v>39</v>
      </c>
      <c r="N636">
        <v>761</v>
      </c>
      <c r="O636">
        <v>1042</v>
      </c>
      <c r="P636">
        <v>6</v>
      </c>
      <c r="Q636">
        <v>2</v>
      </c>
      <c r="R636">
        <v>7</v>
      </c>
      <c r="S636">
        <v>5</v>
      </c>
      <c r="Z636">
        <v>2</v>
      </c>
      <c r="AA636">
        <v>0</v>
      </c>
      <c r="AB636" t="s">
        <v>312</v>
      </c>
      <c r="AC636">
        <v>2.25</v>
      </c>
      <c r="AD636">
        <v>1.57</v>
      </c>
      <c r="AE636">
        <v>2.25</v>
      </c>
      <c r="AF636">
        <v>1.62</v>
      </c>
      <c r="AG636">
        <v>2.1</v>
      </c>
      <c r="AH636">
        <v>1.67</v>
      </c>
      <c r="AI636">
        <v>2.37</v>
      </c>
      <c r="AJ636">
        <v>1.66</v>
      </c>
      <c r="AK636">
        <v>2.2000000000000002</v>
      </c>
      <c r="AL636">
        <v>1.67</v>
      </c>
      <c r="AM636">
        <v>2.4500000000000002</v>
      </c>
      <c r="AN636">
        <v>1.67</v>
      </c>
      <c r="AO636">
        <v>2.2599999999999998</v>
      </c>
      <c r="AP636">
        <v>1.62</v>
      </c>
      <c r="AQ636" t="str">
        <f t="shared" si="112"/>
        <v>Gabashvili</v>
      </c>
      <c r="AR636" t="str">
        <f t="shared" si="113"/>
        <v>Mahut</v>
      </c>
      <c r="AS636" t="str">
        <f t="shared" si="103"/>
        <v>Indian WellsGabashviliMahut</v>
      </c>
      <c r="AT636" t="str">
        <f t="shared" si="104"/>
        <v>Indian WellsMahutGabashvili</v>
      </c>
      <c r="AU636">
        <f t="shared" si="105"/>
        <v>2</v>
      </c>
      <c r="AV636">
        <f t="shared" si="106"/>
        <v>6</v>
      </c>
      <c r="AW636">
        <f t="shared" si="107"/>
        <v>20</v>
      </c>
      <c r="AX636" t="b">
        <f t="shared" si="108"/>
        <v>0</v>
      </c>
      <c r="AY636" t="str">
        <f t="shared" si="109"/>
        <v>Gabashvili</v>
      </c>
      <c r="AZ636" t="b">
        <f t="shared" si="110"/>
        <v>0</v>
      </c>
      <c r="BA636" t="str">
        <f t="shared" si="111"/>
        <v>Indian Wells1st Round</v>
      </c>
    </row>
    <row r="637" spans="1:53" x14ac:dyDescent="0.25">
      <c r="A637">
        <v>19</v>
      </c>
      <c r="B637" t="s">
        <v>524</v>
      </c>
      <c r="C637" t="s">
        <v>525</v>
      </c>
      <c r="D637" s="1">
        <v>41705</v>
      </c>
      <c r="E637" s="1" t="s">
        <v>874</v>
      </c>
      <c r="F637" s="1" t="s">
        <v>307</v>
      </c>
      <c r="G637" s="1" t="s">
        <v>308</v>
      </c>
      <c r="H637" t="s">
        <v>309</v>
      </c>
      <c r="I637">
        <v>3</v>
      </c>
      <c r="J637" t="s">
        <v>785</v>
      </c>
      <c r="K637" t="s">
        <v>681</v>
      </c>
      <c r="L637">
        <v>91</v>
      </c>
      <c r="M637">
        <v>66</v>
      </c>
      <c r="N637">
        <v>602</v>
      </c>
      <c r="O637">
        <v>726</v>
      </c>
      <c r="P637">
        <v>5</v>
      </c>
      <c r="Q637">
        <v>7</v>
      </c>
      <c r="R637">
        <v>6</v>
      </c>
      <c r="S637">
        <v>4</v>
      </c>
      <c r="T637">
        <v>7</v>
      </c>
      <c r="U637">
        <v>6</v>
      </c>
      <c r="Z637">
        <v>2</v>
      </c>
      <c r="AA637">
        <v>1</v>
      </c>
      <c r="AB637" t="s">
        <v>312</v>
      </c>
      <c r="AC637">
        <v>3</v>
      </c>
      <c r="AD637">
        <v>1.36</v>
      </c>
      <c r="AE637">
        <v>2.9</v>
      </c>
      <c r="AF637">
        <v>1.4</v>
      </c>
      <c r="AG637">
        <v>2.75</v>
      </c>
      <c r="AH637">
        <v>1.4</v>
      </c>
      <c r="AI637">
        <v>3.11</v>
      </c>
      <c r="AJ637">
        <v>1.42</v>
      </c>
      <c r="AK637">
        <v>2.88</v>
      </c>
      <c r="AL637">
        <v>1.4</v>
      </c>
      <c r="AM637">
        <v>3.3</v>
      </c>
      <c r="AN637">
        <v>1.45</v>
      </c>
      <c r="AO637">
        <v>2.87</v>
      </c>
      <c r="AP637">
        <v>1.4</v>
      </c>
      <c r="AQ637" t="str">
        <f t="shared" si="112"/>
        <v>Gonzalez</v>
      </c>
      <c r="AR637" t="str">
        <f t="shared" si="113"/>
        <v>Mannarino</v>
      </c>
      <c r="AS637" t="str">
        <f t="shared" si="103"/>
        <v>Indian WellsGonzalezMannarino</v>
      </c>
      <c r="AT637" t="str">
        <f t="shared" si="104"/>
        <v>Indian WellsMannarinoGonzalez</v>
      </c>
      <c r="AU637">
        <f t="shared" si="105"/>
        <v>1</v>
      </c>
      <c r="AV637">
        <f t="shared" si="106"/>
        <v>1</v>
      </c>
      <c r="AW637">
        <f t="shared" si="107"/>
        <v>35</v>
      </c>
      <c r="AX637" t="b">
        <f t="shared" si="108"/>
        <v>1</v>
      </c>
      <c r="AY637" t="str">
        <f t="shared" si="109"/>
        <v>Mannarino</v>
      </c>
      <c r="AZ637" t="b">
        <f t="shared" si="110"/>
        <v>1</v>
      </c>
      <c r="BA637" t="str">
        <f t="shared" si="111"/>
        <v>Indian Wells1st Round</v>
      </c>
    </row>
    <row r="638" spans="1:53" x14ac:dyDescent="0.25">
      <c r="A638">
        <v>19</v>
      </c>
      <c r="B638" t="s">
        <v>524</v>
      </c>
      <c r="C638" t="s">
        <v>525</v>
      </c>
      <c r="D638" s="1">
        <v>41705</v>
      </c>
      <c r="E638" s="1" t="s">
        <v>874</v>
      </c>
      <c r="F638" s="1" t="s">
        <v>307</v>
      </c>
      <c r="G638" s="1" t="s">
        <v>308</v>
      </c>
      <c r="H638" t="s">
        <v>309</v>
      </c>
      <c r="I638">
        <v>3</v>
      </c>
      <c r="J638" t="s">
        <v>664</v>
      </c>
      <c r="K638" t="s">
        <v>763</v>
      </c>
      <c r="L638">
        <v>69</v>
      </c>
      <c r="M638">
        <v>64</v>
      </c>
      <c r="N638">
        <v>709</v>
      </c>
      <c r="O638">
        <v>731</v>
      </c>
      <c r="P638">
        <v>6</v>
      </c>
      <c r="Q638">
        <v>4</v>
      </c>
      <c r="R638">
        <v>6</v>
      </c>
      <c r="S638">
        <v>4</v>
      </c>
      <c r="Z638">
        <v>2</v>
      </c>
      <c r="AA638">
        <v>0</v>
      </c>
      <c r="AB638" t="s">
        <v>312</v>
      </c>
      <c r="AC638">
        <v>1.57</v>
      </c>
      <c r="AD638">
        <v>2.25</v>
      </c>
      <c r="AE638">
        <v>1.65</v>
      </c>
      <c r="AF638">
        <v>2.2000000000000002</v>
      </c>
      <c r="AG638">
        <v>1.73</v>
      </c>
      <c r="AH638">
        <v>2</v>
      </c>
      <c r="AI638">
        <v>1.65</v>
      </c>
      <c r="AJ638">
        <v>2.38</v>
      </c>
      <c r="AK638">
        <v>1.73</v>
      </c>
      <c r="AL638">
        <v>2.1</v>
      </c>
      <c r="AM638">
        <v>1.73</v>
      </c>
      <c r="AN638">
        <v>2.4</v>
      </c>
      <c r="AO638">
        <v>1.65</v>
      </c>
      <c r="AP638">
        <v>2.2000000000000002</v>
      </c>
      <c r="AQ638" t="str">
        <f t="shared" si="112"/>
        <v>Matosevic</v>
      </c>
      <c r="AR638" t="str">
        <f t="shared" si="113"/>
        <v>Klahn</v>
      </c>
      <c r="AS638" t="str">
        <f t="shared" si="103"/>
        <v>Indian WellsMatosevicKlahn</v>
      </c>
      <c r="AT638" t="str">
        <f t="shared" si="104"/>
        <v>Indian WellsKlahnMatosevic</v>
      </c>
      <c r="AU638">
        <f t="shared" si="105"/>
        <v>2</v>
      </c>
      <c r="AV638">
        <f t="shared" si="106"/>
        <v>4</v>
      </c>
      <c r="AW638">
        <f t="shared" si="107"/>
        <v>20</v>
      </c>
      <c r="AX638" t="b">
        <f t="shared" si="108"/>
        <v>0</v>
      </c>
      <c r="AY638" t="str">
        <f t="shared" si="109"/>
        <v>Matosevic</v>
      </c>
      <c r="AZ638" t="b">
        <f t="shared" si="110"/>
        <v>0</v>
      </c>
      <c r="BA638" t="str">
        <f t="shared" si="111"/>
        <v>Indian Wells1st Round</v>
      </c>
    </row>
    <row r="639" spans="1:53" x14ac:dyDescent="0.25">
      <c r="A639">
        <v>19</v>
      </c>
      <c r="B639" t="s">
        <v>524</v>
      </c>
      <c r="C639" t="s">
        <v>525</v>
      </c>
      <c r="D639" s="1">
        <v>41705</v>
      </c>
      <c r="E639" s="1" t="s">
        <v>874</v>
      </c>
      <c r="F639" s="1" t="s">
        <v>307</v>
      </c>
      <c r="G639" s="1" t="s">
        <v>308</v>
      </c>
      <c r="H639" t="s">
        <v>309</v>
      </c>
      <c r="I639">
        <v>3</v>
      </c>
      <c r="J639" t="s">
        <v>732</v>
      </c>
      <c r="K639" t="s">
        <v>802</v>
      </c>
      <c r="L639">
        <v>87</v>
      </c>
      <c r="M639">
        <v>96</v>
      </c>
      <c r="N639">
        <v>616</v>
      </c>
      <c r="O639">
        <v>586</v>
      </c>
      <c r="P639">
        <v>7</v>
      </c>
      <c r="Q639">
        <v>5</v>
      </c>
      <c r="R639">
        <v>3</v>
      </c>
      <c r="S639">
        <v>6</v>
      </c>
      <c r="T639">
        <v>6</v>
      </c>
      <c r="U639">
        <v>4</v>
      </c>
      <c r="Z639">
        <v>2</v>
      </c>
      <c r="AA639">
        <v>1</v>
      </c>
      <c r="AB639" t="s">
        <v>312</v>
      </c>
      <c r="AC639">
        <v>1.8</v>
      </c>
      <c r="AD639">
        <v>1.9</v>
      </c>
      <c r="AE639">
        <v>1.9</v>
      </c>
      <c r="AF639">
        <v>1.85</v>
      </c>
      <c r="AG639">
        <v>2</v>
      </c>
      <c r="AH639">
        <v>1.73</v>
      </c>
      <c r="AI639">
        <v>1.91</v>
      </c>
      <c r="AJ639">
        <v>2</v>
      </c>
      <c r="AK639">
        <v>1.91</v>
      </c>
      <c r="AL639">
        <v>1.91</v>
      </c>
      <c r="AM639">
        <v>2</v>
      </c>
      <c r="AN639">
        <v>2</v>
      </c>
      <c r="AO639">
        <v>1.89</v>
      </c>
      <c r="AP639">
        <v>1.87</v>
      </c>
      <c r="AQ639" t="str">
        <f t="shared" si="112"/>
        <v>Hanescu</v>
      </c>
      <c r="AR639" t="str">
        <f t="shared" si="113"/>
        <v>Robert</v>
      </c>
      <c r="AS639" t="str">
        <f t="shared" si="103"/>
        <v>Indian WellsHanescuRobert</v>
      </c>
      <c r="AT639" t="str">
        <f t="shared" si="104"/>
        <v>Indian WellsRobertHanescu</v>
      </c>
      <c r="AU639">
        <f t="shared" si="105"/>
        <v>1</v>
      </c>
      <c r="AV639">
        <f t="shared" si="106"/>
        <v>1</v>
      </c>
      <c r="AW639">
        <f t="shared" si="107"/>
        <v>31</v>
      </c>
      <c r="AX639" t="b">
        <f t="shared" si="108"/>
        <v>0</v>
      </c>
      <c r="AY639" t="str">
        <f t="shared" si="109"/>
        <v>Hanescu</v>
      </c>
      <c r="AZ639" t="b">
        <f t="shared" si="110"/>
        <v>1</v>
      </c>
      <c r="BA639" t="str">
        <f t="shared" si="111"/>
        <v>Indian Wells1st Round</v>
      </c>
    </row>
    <row r="640" spans="1:53" x14ac:dyDescent="0.25">
      <c r="A640">
        <v>19</v>
      </c>
      <c r="B640" t="s">
        <v>524</v>
      </c>
      <c r="C640" t="s">
        <v>525</v>
      </c>
      <c r="D640" s="1">
        <v>41705</v>
      </c>
      <c r="E640" s="1" t="s">
        <v>874</v>
      </c>
      <c r="F640" s="1" t="s">
        <v>307</v>
      </c>
      <c r="G640" s="1" t="s">
        <v>308</v>
      </c>
      <c r="H640" t="s">
        <v>309</v>
      </c>
      <c r="I640">
        <v>3</v>
      </c>
      <c r="J640" t="s">
        <v>709</v>
      </c>
      <c r="K640" t="s">
        <v>764</v>
      </c>
      <c r="L640">
        <v>53</v>
      </c>
      <c r="M640">
        <v>119</v>
      </c>
      <c r="N640">
        <v>885</v>
      </c>
      <c r="O640">
        <v>492</v>
      </c>
      <c r="P640">
        <v>6</v>
      </c>
      <c r="Q640">
        <v>3</v>
      </c>
      <c r="R640">
        <v>6</v>
      </c>
      <c r="S640">
        <v>3</v>
      </c>
      <c r="Z640">
        <v>2</v>
      </c>
      <c r="AA640">
        <v>0</v>
      </c>
      <c r="AB640" t="s">
        <v>312</v>
      </c>
      <c r="AC640">
        <v>1.36</v>
      </c>
      <c r="AD640">
        <v>3</v>
      </c>
      <c r="AE640">
        <v>1.4</v>
      </c>
      <c r="AF640">
        <v>2.9</v>
      </c>
      <c r="AG640">
        <v>1.44</v>
      </c>
      <c r="AH640">
        <v>2.62</v>
      </c>
      <c r="AI640">
        <v>1.42</v>
      </c>
      <c r="AJ640">
        <v>3.14</v>
      </c>
      <c r="AK640">
        <v>1.4</v>
      </c>
      <c r="AL640">
        <v>2.88</v>
      </c>
      <c r="AM640">
        <v>1.45</v>
      </c>
      <c r="AN640">
        <v>3.15</v>
      </c>
      <c r="AO640">
        <v>1.41</v>
      </c>
      <c r="AP640">
        <v>2.84</v>
      </c>
      <c r="AQ640" t="str">
        <f t="shared" si="112"/>
        <v>Bautista</v>
      </c>
      <c r="AR640" t="str">
        <f t="shared" si="113"/>
        <v>Johnson</v>
      </c>
      <c r="AS640" t="str">
        <f t="shared" si="103"/>
        <v>Indian WellsBautistaJohnson</v>
      </c>
      <c r="AT640" t="str">
        <f t="shared" si="104"/>
        <v>Indian WellsJohnsonBautista</v>
      </c>
      <c r="AU640">
        <f t="shared" si="105"/>
        <v>2</v>
      </c>
      <c r="AV640">
        <f t="shared" si="106"/>
        <v>6</v>
      </c>
      <c r="AW640">
        <f t="shared" si="107"/>
        <v>18</v>
      </c>
      <c r="AX640" t="b">
        <f t="shared" si="108"/>
        <v>0</v>
      </c>
      <c r="AY640" t="str">
        <f t="shared" si="109"/>
        <v>Bautista</v>
      </c>
      <c r="AZ640" t="b">
        <f t="shared" si="110"/>
        <v>0</v>
      </c>
      <c r="BA640" t="str">
        <f t="shared" si="111"/>
        <v>Indian Wells1st Round</v>
      </c>
    </row>
    <row r="641" spans="1:53" x14ac:dyDescent="0.25">
      <c r="A641">
        <v>19</v>
      </c>
      <c r="B641" t="s">
        <v>524</v>
      </c>
      <c r="C641" t="s">
        <v>525</v>
      </c>
      <c r="D641" s="1">
        <v>41705</v>
      </c>
      <c r="E641" s="1" t="s">
        <v>874</v>
      </c>
      <c r="F641" s="1" t="s">
        <v>307</v>
      </c>
      <c r="G641" s="1" t="s">
        <v>308</v>
      </c>
      <c r="H641" t="s">
        <v>309</v>
      </c>
      <c r="I641">
        <v>3</v>
      </c>
      <c r="J641" t="s">
        <v>759</v>
      </c>
      <c r="K641" t="s">
        <v>849</v>
      </c>
      <c r="L641">
        <v>126</v>
      </c>
      <c r="M641">
        <v>141</v>
      </c>
      <c r="N641">
        <v>455</v>
      </c>
      <c r="O641">
        <v>402</v>
      </c>
      <c r="P641">
        <v>6</v>
      </c>
      <c r="Q641">
        <v>3</v>
      </c>
      <c r="R641">
        <v>7</v>
      </c>
      <c r="S641">
        <v>6</v>
      </c>
      <c r="Z641">
        <v>2</v>
      </c>
      <c r="AA641">
        <v>0</v>
      </c>
      <c r="AB641" t="s">
        <v>312</v>
      </c>
      <c r="AC641">
        <v>1.9</v>
      </c>
      <c r="AD641">
        <v>1.8</v>
      </c>
      <c r="AE641">
        <v>2</v>
      </c>
      <c r="AF641">
        <v>1.8</v>
      </c>
      <c r="AG641">
        <v>1.83</v>
      </c>
      <c r="AH641">
        <v>1.83</v>
      </c>
      <c r="AI641">
        <v>2.02</v>
      </c>
      <c r="AJ641">
        <v>1.88</v>
      </c>
      <c r="AK641">
        <v>1.91</v>
      </c>
      <c r="AL641">
        <v>1.91</v>
      </c>
      <c r="AM641">
        <v>2.06</v>
      </c>
      <c r="AN641">
        <v>1.95</v>
      </c>
      <c r="AO641">
        <v>1.92</v>
      </c>
      <c r="AP641">
        <v>1.83</v>
      </c>
      <c r="AQ641" t="str">
        <f t="shared" si="112"/>
        <v>Zeballos</v>
      </c>
      <c r="AR641" t="str">
        <f t="shared" si="113"/>
        <v>Ram</v>
      </c>
      <c r="AS641" t="str">
        <f t="shared" si="103"/>
        <v>Indian WellsZeballosRam</v>
      </c>
      <c r="AT641" t="str">
        <f t="shared" si="104"/>
        <v>Indian WellsRamZeballos</v>
      </c>
      <c r="AU641">
        <f t="shared" si="105"/>
        <v>2</v>
      </c>
      <c r="AV641">
        <f t="shared" si="106"/>
        <v>4</v>
      </c>
      <c r="AW641">
        <f t="shared" si="107"/>
        <v>22</v>
      </c>
      <c r="AX641" t="b">
        <f t="shared" si="108"/>
        <v>1</v>
      </c>
      <c r="AY641" t="str">
        <f t="shared" si="109"/>
        <v>Zeballos</v>
      </c>
      <c r="AZ641" t="b">
        <f t="shared" si="110"/>
        <v>0</v>
      </c>
      <c r="BA641" t="str">
        <f t="shared" si="111"/>
        <v>Indian Wells1st Round</v>
      </c>
    </row>
    <row r="642" spans="1:53" x14ac:dyDescent="0.25">
      <c r="A642">
        <v>19</v>
      </c>
      <c r="B642" t="s">
        <v>524</v>
      </c>
      <c r="C642" t="s">
        <v>525</v>
      </c>
      <c r="D642" s="1">
        <v>41706</v>
      </c>
      <c r="E642" s="1" t="s">
        <v>874</v>
      </c>
      <c r="F642" s="1" t="s">
        <v>307</v>
      </c>
      <c r="G642" s="1" t="s">
        <v>308</v>
      </c>
      <c r="H642" t="s">
        <v>309</v>
      </c>
      <c r="I642">
        <v>3</v>
      </c>
      <c r="J642" t="s">
        <v>678</v>
      </c>
      <c r="K642" t="s">
        <v>698</v>
      </c>
      <c r="L642">
        <v>37</v>
      </c>
      <c r="M642">
        <v>61</v>
      </c>
      <c r="N642">
        <v>1100</v>
      </c>
      <c r="O642">
        <v>748</v>
      </c>
      <c r="P642">
        <v>7</v>
      </c>
      <c r="Q642">
        <v>5</v>
      </c>
      <c r="R642">
        <v>6</v>
      </c>
      <c r="S642">
        <v>3</v>
      </c>
      <c r="Z642">
        <v>2</v>
      </c>
      <c r="AA642">
        <v>0</v>
      </c>
      <c r="AB642" t="s">
        <v>312</v>
      </c>
      <c r="AC642">
        <v>1.5</v>
      </c>
      <c r="AD642">
        <v>2.5</v>
      </c>
      <c r="AE642">
        <v>1.52</v>
      </c>
      <c r="AF642">
        <v>2.4500000000000002</v>
      </c>
      <c r="AG642">
        <v>1.5</v>
      </c>
      <c r="AH642">
        <v>2.5</v>
      </c>
      <c r="AI642">
        <v>1.6</v>
      </c>
      <c r="AJ642">
        <v>2.5099999999999998</v>
      </c>
      <c r="AK642">
        <v>1.57</v>
      </c>
      <c r="AL642">
        <v>2.38</v>
      </c>
      <c r="AM642">
        <v>1.6</v>
      </c>
      <c r="AN642">
        <v>2.65</v>
      </c>
      <c r="AO642">
        <v>1.52</v>
      </c>
      <c r="AP642">
        <v>2.4700000000000002</v>
      </c>
      <c r="AQ642" t="str">
        <f t="shared" si="112"/>
        <v>Lopez</v>
      </c>
      <c r="AR642" t="str">
        <f t="shared" si="113"/>
        <v>Sela</v>
      </c>
      <c r="AS642" t="str">
        <f t="shared" si="103"/>
        <v>Indian WellsLopezSela</v>
      </c>
      <c r="AT642" t="str">
        <f t="shared" si="104"/>
        <v>Indian WellsSelaLopez</v>
      </c>
      <c r="AU642">
        <f t="shared" si="105"/>
        <v>2</v>
      </c>
      <c r="AV642">
        <f t="shared" si="106"/>
        <v>5</v>
      </c>
      <c r="AW642">
        <f t="shared" si="107"/>
        <v>21</v>
      </c>
      <c r="AX642" t="b">
        <f t="shared" si="108"/>
        <v>0</v>
      </c>
      <c r="AY642" t="str">
        <f t="shared" si="109"/>
        <v>Lopez</v>
      </c>
      <c r="AZ642" t="b">
        <f t="shared" si="110"/>
        <v>0</v>
      </c>
      <c r="BA642" t="str">
        <f t="shared" si="111"/>
        <v>Indian Wells1st Round</v>
      </c>
    </row>
    <row r="643" spans="1:53" x14ac:dyDescent="0.25">
      <c r="A643">
        <v>19</v>
      </c>
      <c r="B643" t="s">
        <v>524</v>
      </c>
      <c r="C643" t="s">
        <v>525</v>
      </c>
      <c r="D643" s="1">
        <v>41706</v>
      </c>
      <c r="E643" s="1" t="s">
        <v>874</v>
      </c>
      <c r="F643" s="1" t="s">
        <v>307</v>
      </c>
      <c r="G643" s="1" t="s">
        <v>308</v>
      </c>
      <c r="H643" t="s">
        <v>309</v>
      </c>
      <c r="I643">
        <v>3</v>
      </c>
      <c r="J643" t="s">
        <v>828</v>
      </c>
      <c r="K643" t="s">
        <v>707</v>
      </c>
      <c r="L643">
        <v>100</v>
      </c>
      <c r="M643">
        <v>63</v>
      </c>
      <c r="N643">
        <v>572</v>
      </c>
      <c r="O643">
        <v>733</v>
      </c>
      <c r="P643">
        <v>3</v>
      </c>
      <c r="Q643">
        <v>6</v>
      </c>
      <c r="R643">
        <v>6</v>
      </c>
      <c r="S643">
        <v>1</v>
      </c>
      <c r="T643">
        <v>6</v>
      </c>
      <c r="U643">
        <v>2</v>
      </c>
      <c r="Z643">
        <v>2</v>
      </c>
      <c r="AA643">
        <v>1</v>
      </c>
      <c r="AB643" t="s">
        <v>312</v>
      </c>
      <c r="AC643">
        <v>1.83</v>
      </c>
      <c r="AD643">
        <v>1.83</v>
      </c>
      <c r="AE643">
        <v>1.8</v>
      </c>
      <c r="AF643">
        <v>2</v>
      </c>
      <c r="AG643">
        <v>1.83</v>
      </c>
      <c r="AH643">
        <v>1.83</v>
      </c>
      <c r="AI643">
        <v>1.81</v>
      </c>
      <c r="AJ643">
        <v>2.11</v>
      </c>
      <c r="AK643">
        <v>2</v>
      </c>
      <c r="AL643">
        <v>1.8</v>
      </c>
      <c r="AM643">
        <v>2</v>
      </c>
      <c r="AN643">
        <v>2.11</v>
      </c>
      <c r="AO643">
        <v>1.82</v>
      </c>
      <c r="AP643">
        <v>1.94</v>
      </c>
      <c r="AQ643" t="str">
        <f t="shared" si="112"/>
        <v>Lorenzi</v>
      </c>
      <c r="AR643" t="str">
        <f t="shared" si="113"/>
        <v>Carreno-Busta</v>
      </c>
      <c r="AS643" t="str">
        <f t="shared" ref="AS643:AS706" si="114">B643&amp;AQ643&amp;AR643</f>
        <v>Indian WellsLorenziCarreno-Busta</v>
      </c>
      <c r="AT643" t="str">
        <f t="shared" ref="AT643:AT706" si="115">B643&amp;AR643&amp;AQ643</f>
        <v>Indian WellsCarreno-BustaLorenzi</v>
      </c>
      <c r="AU643">
        <f t="shared" ref="AU643:AU706" si="116">Z643-AA643</f>
        <v>1</v>
      </c>
      <c r="AV643">
        <f t="shared" ref="AV643:AV706" si="117">X643+V643+T643+R643+P643-Y643-W643-U643-S643-Q643</f>
        <v>6</v>
      </c>
      <c r="AW643">
        <f t="shared" ref="AW643:AW706" si="118">X643+V643+T643+R643+P643+Y643+W643+U643+S643+Q643</f>
        <v>24</v>
      </c>
      <c r="AX643" t="b">
        <f t="shared" ref="AX643:AX706" si="119">OR(P643+Q643=13,R643+S643=13,T643+U643=13,V643+W643=13,X643+Y643=13)</f>
        <v>0</v>
      </c>
      <c r="AY643" t="str">
        <f t="shared" ref="AY643:AY706" si="120">IF(P643&gt;Q643,AQ643,AR643)</f>
        <v>Carreno-Busta</v>
      </c>
      <c r="AZ643" t="b">
        <f t="shared" ref="AZ643:AZ706" si="121">AA643&lt;&gt;0</f>
        <v>1</v>
      </c>
      <c r="BA643" t="str">
        <f t="shared" ref="BA643:BA706" si="122">B643&amp;H643</f>
        <v>Indian Wells1st Round</v>
      </c>
    </row>
    <row r="644" spans="1:53" x14ac:dyDescent="0.25">
      <c r="A644">
        <v>19</v>
      </c>
      <c r="B644" t="s">
        <v>524</v>
      </c>
      <c r="C644" t="s">
        <v>525</v>
      </c>
      <c r="D644" s="1">
        <v>41706</v>
      </c>
      <c r="E644" s="1" t="s">
        <v>874</v>
      </c>
      <c r="F644" s="1" t="s">
        <v>307</v>
      </c>
      <c r="G644" s="1" t="s">
        <v>308</v>
      </c>
      <c r="H644" t="s">
        <v>309</v>
      </c>
      <c r="I644">
        <v>3</v>
      </c>
      <c r="J644" t="s">
        <v>739</v>
      </c>
      <c r="K644" t="s">
        <v>878</v>
      </c>
      <c r="L644">
        <v>101</v>
      </c>
      <c r="M644">
        <v>366</v>
      </c>
      <c r="N644">
        <v>567</v>
      </c>
      <c r="O644">
        <v>114</v>
      </c>
      <c r="P644">
        <v>6</v>
      </c>
      <c r="Q644">
        <v>2</v>
      </c>
      <c r="R644">
        <v>7</v>
      </c>
      <c r="S644">
        <v>6</v>
      </c>
      <c r="Z644">
        <v>2</v>
      </c>
      <c r="AA644">
        <v>0</v>
      </c>
      <c r="AB644" t="s">
        <v>312</v>
      </c>
      <c r="AC644">
        <v>1.36</v>
      </c>
      <c r="AD644">
        <v>3</v>
      </c>
      <c r="AE644">
        <v>1.35</v>
      </c>
      <c r="AF644">
        <v>3.1</v>
      </c>
      <c r="AG644">
        <v>1.36</v>
      </c>
      <c r="AH644">
        <v>3</v>
      </c>
      <c r="AI644">
        <v>1.38</v>
      </c>
      <c r="AJ644">
        <v>3.35</v>
      </c>
      <c r="AK644">
        <v>1.36</v>
      </c>
      <c r="AL644">
        <v>3</v>
      </c>
      <c r="AM644">
        <v>1.4</v>
      </c>
      <c r="AN644">
        <v>3.35</v>
      </c>
      <c r="AO644">
        <v>1.36</v>
      </c>
      <c r="AP644">
        <v>3.08</v>
      </c>
      <c r="AQ644" t="str">
        <f t="shared" si="112"/>
        <v>Thiem</v>
      </c>
      <c r="AR644" t="str">
        <f t="shared" si="113"/>
        <v>Kosakowski</v>
      </c>
      <c r="AS644" t="str">
        <f t="shared" si="114"/>
        <v>Indian WellsThiemKosakowski</v>
      </c>
      <c r="AT644" t="str">
        <f t="shared" si="115"/>
        <v>Indian WellsKosakowskiThiem</v>
      </c>
      <c r="AU644">
        <f t="shared" si="116"/>
        <v>2</v>
      </c>
      <c r="AV644">
        <f t="shared" si="117"/>
        <v>5</v>
      </c>
      <c r="AW644">
        <f t="shared" si="118"/>
        <v>21</v>
      </c>
      <c r="AX644" t="b">
        <f t="shared" si="119"/>
        <v>1</v>
      </c>
      <c r="AY644" t="str">
        <f t="shared" si="120"/>
        <v>Thiem</v>
      </c>
      <c r="AZ644" t="b">
        <f t="shared" si="121"/>
        <v>0</v>
      </c>
      <c r="BA644" t="str">
        <f t="shared" si="122"/>
        <v>Indian Wells1st Round</v>
      </c>
    </row>
    <row r="645" spans="1:53" x14ac:dyDescent="0.25">
      <c r="A645">
        <v>19</v>
      </c>
      <c r="B645" t="s">
        <v>524</v>
      </c>
      <c r="C645" t="s">
        <v>525</v>
      </c>
      <c r="D645" s="1">
        <v>41706</v>
      </c>
      <c r="E645" s="1" t="s">
        <v>874</v>
      </c>
      <c r="F645" s="1" t="s">
        <v>307</v>
      </c>
      <c r="G645" s="1" t="s">
        <v>308</v>
      </c>
      <c r="H645" t="s">
        <v>309</v>
      </c>
      <c r="I645">
        <v>3</v>
      </c>
      <c r="J645" t="s">
        <v>673</v>
      </c>
      <c r="K645" t="s">
        <v>879</v>
      </c>
      <c r="L645">
        <v>46</v>
      </c>
      <c r="M645">
        <v>219</v>
      </c>
      <c r="N645">
        <v>957</v>
      </c>
      <c r="O645">
        <v>231</v>
      </c>
      <c r="P645">
        <v>6</v>
      </c>
      <c r="Q645">
        <v>4</v>
      </c>
      <c r="R645">
        <v>6</v>
      </c>
      <c r="S645">
        <v>4</v>
      </c>
      <c r="Z645">
        <v>2</v>
      </c>
      <c r="AA645">
        <v>0</v>
      </c>
      <c r="AB645" t="s">
        <v>312</v>
      </c>
      <c r="AC645">
        <v>1.28</v>
      </c>
      <c r="AD645">
        <v>3.5</v>
      </c>
      <c r="AE645">
        <v>1.3</v>
      </c>
      <c r="AF645">
        <v>3.4</v>
      </c>
      <c r="AG645">
        <v>1.29</v>
      </c>
      <c r="AH645">
        <v>3.5</v>
      </c>
      <c r="AI645">
        <v>1.36</v>
      </c>
      <c r="AJ645">
        <v>3.48</v>
      </c>
      <c r="AK645">
        <v>1.29</v>
      </c>
      <c r="AL645">
        <v>3.5</v>
      </c>
      <c r="AM645">
        <v>1.36</v>
      </c>
      <c r="AN645">
        <v>4</v>
      </c>
      <c r="AO645">
        <v>1.3</v>
      </c>
      <c r="AP645">
        <v>3.42</v>
      </c>
      <c r="AQ645" t="str">
        <f t="shared" si="112"/>
        <v>Haase</v>
      </c>
      <c r="AR645" t="str">
        <f t="shared" si="113"/>
        <v>Smith</v>
      </c>
      <c r="AS645" t="str">
        <f t="shared" si="114"/>
        <v>Indian WellsHaaseSmith</v>
      </c>
      <c r="AT645" t="str">
        <f t="shared" si="115"/>
        <v>Indian WellsSmithHaase</v>
      </c>
      <c r="AU645">
        <f t="shared" si="116"/>
        <v>2</v>
      </c>
      <c r="AV645">
        <f t="shared" si="117"/>
        <v>4</v>
      </c>
      <c r="AW645">
        <f t="shared" si="118"/>
        <v>20</v>
      </c>
      <c r="AX645" t="b">
        <f t="shared" si="119"/>
        <v>0</v>
      </c>
      <c r="AY645" t="str">
        <f t="shared" si="120"/>
        <v>Haase</v>
      </c>
      <c r="AZ645" t="b">
        <f t="shared" si="121"/>
        <v>0</v>
      </c>
      <c r="BA645" t="str">
        <f t="shared" si="122"/>
        <v>Indian Wells1st Round</v>
      </c>
    </row>
    <row r="646" spans="1:53" x14ac:dyDescent="0.25">
      <c r="A646">
        <v>19</v>
      </c>
      <c r="B646" t="s">
        <v>524</v>
      </c>
      <c r="C646" t="s">
        <v>525</v>
      </c>
      <c r="D646" s="1">
        <v>41706</v>
      </c>
      <c r="E646" s="1" t="s">
        <v>874</v>
      </c>
      <c r="F646" s="1" t="s">
        <v>307</v>
      </c>
      <c r="G646" s="1" t="s">
        <v>308</v>
      </c>
      <c r="H646" t="s">
        <v>309</v>
      </c>
      <c r="I646">
        <v>3</v>
      </c>
      <c r="J646" t="s">
        <v>666</v>
      </c>
      <c r="K646" t="s">
        <v>742</v>
      </c>
      <c r="L646">
        <v>40</v>
      </c>
      <c r="M646">
        <v>84</v>
      </c>
      <c r="N646">
        <v>1020</v>
      </c>
      <c r="O646">
        <v>629</v>
      </c>
      <c r="P646">
        <v>4</v>
      </c>
      <c r="Q646">
        <v>6</v>
      </c>
      <c r="R646">
        <v>6</v>
      </c>
      <c r="S646">
        <v>2</v>
      </c>
      <c r="T646">
        <v>6</v>
      </c>
      <c r="U646">
        <v>2</v>
      </c>
      <c r="Z646">
        <v>2</v>
      </c>
      <c r="AA646">
        <v>1</v>
      </c>
      <c r="AB646" t="s">
        <v>312</v>
      </c>
      <c r="AC646">
        <v>1.72</v>
      </c>
      <c r="AD646">
        <v>2</v>
      </c>
      <c r="AE646">
        <v>1.8</v>
      </c>
      <c r="AF646">
        <v>2</v>
      </c>
      <c r="AG646">
        <v>1.67</v>
      </c>
      <c r="AH646">
        <v>2.1</v>
      </c>
      <c r="AI646">
        <v>1.85</v>
      </c>
      <c r="AJ646">
        <v>2.0699999999999998</v>
      </c>
      <c r="AK646">
        <v>1.73</v>
      </c>
      <c r="AL646">
        <v>2.1</v>
      </c>
      <c r="AM646">
        <v>1.85</v>
      </c>
      <c r="AN646">
        <v>2.1</v>
      </c>
      <c r="AO646">
        <v>1.77</v>
      </c>
      <c r="AP646">
        <v>2.02</v>
      </c>
      <c r="AQ646" t="str">
        <f t="shared" si="112"/>
        <v>Nieminen</v>
      </c>
      <c r="AR646" t="str">
        <f t="shared" si="113"/>
        <v>Brands</v>
      </c>
      <c r="AS646" t="str">
        <f t="shared" si="114"/>
        <v>Indian WellsNieminenBrands</v>
      </c>
      <c r="AT646" t="str">
        <f t="shared" si="115"/>
        <v>Indian WellsBrandsNieminen</v>
      </c>
      <c r="AU646">
        <f t="shared" si="116"/>
        <v>1</v>
      </c>
      <c r="AV646">
        <f t="shared" si="117"/>
        <v>6</v>
      </c>
      <c r="AW646">
        <f t="shared" si="118"/>
        <v>26</v>
      </c>
      <c r="AX646" t="b">
        <f t="shared" si="119"/>
        <v>0</v>
      </c>
      <c r="AY646" t="str">
        <f t="shared" si="120"/>
        <v>Brands</v>
      </c>
      <c r="AZ646" t="b">
        <f t="shared" si="121"/>
        <v>1</v>
      </c>
      <c r="BA646" t="str">
        <f t="shared" si="122"/>
        <v>Indian Wells1st Round</v>
      </c>
    </row>
    <row r="647" spans="1:53" x14ac:dyDescent="0.25">
      <c r="A647">
        <v>19</v>
      </c>
      <c r="B647" t="s">
        <v>524</v>
      </c>
      <c r="C647" t="s">
        <v>525</v>
      </c>
      <c r="D647" s="1">
        <v>41706</v>
      </c>
      <c r="E647" s="1" t="s">
        <v>874</v>
      </c>
      <c r="F647" s="1" t="s">
        <v>307</v>
      </c>
      <c r="G647" s="1" t="s">
        <v>308</v>
      </c>
      <c r="H647" t="s">
        <v>309</v>
      </c>
      <c r="I647">
        <v>3</v>
      </c>
      <c r="J647" t="s">
        <v>743</v>
      </c>
      <c r="K647" t="s">
        <v>850</v>
      </c>
      <c r="L647">
        <v>73</v>
      </c>
      <c r="M647">
        <v>95</v>
      </c>
      <c r="N647">
        <v>690</v>
      </c>
      <c r="O647">
        <v>587</v>
      </c>
      <c r="P647">
        <v>7</v>
      </c>
      <c r="Q647">
        <v>6</v>
      </c>
      <c r="R647">
        <v>4</v>
      </c>
      <c r="S647">
        <v>6</v>
      </c>
      <c r="T647">
        <v>7</v>
      </c>
      <c r="U647">
        <v>6</v>
      </c>
      <c r="Z647">
        <v>2</v>
      </c>
      <c r="AA647">
        <v>1</v>
      </c>
      <c r="AB647" t="s">
        <v>312</v>
      </c>
      <c r="AC647">
        <v>1.44</v>
      </c>
      <c r="AD647">
        <v>2.62</v>
      </c>
      <c r="AM647">
        <v>1.44</v>
      </c>
      <c r="AN647">
        <v>3.1</v>
      </c>
      <c r="AO647">
        <v>1.42</v>
      </c>
      <c r="AP647">
        <v>2.86</v>
      </c>
      <c r="AQ647" t="str">
        <f t="shared" si="112"/>
        <v>Davydenko</v>
      </c>
      <c r="AR647" t="str">
        <f t="shared" si="113"/>
        <v>Goffin</v>
      </c>
      <c r="AS647" t="str">
        <f t="shared" si="114"/>
        <v>Indian WellsDavydenkoGoffin</v>
      </c>
      <c r="AT647" t="str">
        <f t="shared" si="115"/>
        <v>Indian WellsGoffinDavydenko</v>
      </c>
      <c r="AU647">
        <f t="shared" si="116"/>
        <v>1</v>
      </c>
      <c r="AV647">
        <f t="shared" si="117"/>
        <v>0</v>
      </c>
      <c r="AW647">
        <f t="shared" si="118"/>
        <v>36</v>
      </c>
      <c r="AX647" t="b">
        <f t="shared" si="119"/>
        <v>1</v>
      </c>
      <c r="AY647" t="str">
        <f t="shared" si="120"/>
        <v>Davydenko</v>
      </c>
      <c r="AZ647" t="b">
        <f t="shared" si="121"/>
        <v>1</v>
      </c>
      <c r="BA647" t="str">
        <f t="shared" si="122"/>
        <v>Indian Wells1st Round</v>
      </c>
    </row>
    <row r="648" spans="1:53" x14ac:dyDescent="0.25">
      <c r="A648">
        <v>19</v>
      </c>
      <c r="B648" t="s">
        <v>524</v>
      </c>
      <c r="C648" t="s">
        <v>525</v>
      </c>
      <c r="D648" s="1">
        <v>41706</v>
      </c>
      <c r="E648" s="1" t="s">
        <v>874</v>
      </c>
      <c r="F648" s="1" t="s">
        <v>307</v>
      </c>
      <c r="G648" s="1" t="s">
        <v>308</v>
      </c>
      <c r="H648" t="s">
        <v>344</v>
      </c>
      <c r="I648">
        <v>3</v>
      </c>
      <c r="J648" t="s">
        <v>780</v>
      </c>
      <c r="K648" t="s">
        <v>778</v>
      </c>
      <c r="L648">
        <v>75</v>
      </c>
      <c r="M648">
        <v>20</v>
      </c>
      <c r="N648">
        <v>682</v>
      </c>
      <c r="O648">
        <v>1750</v>
      </c>
      <c r="P648">
        <v>6</v>
      </c>
      <c r="Q648">
        <v>3</v>
      </c>
      <c r="R648">
        <v>2</v>
      </c>
      <c r="S648">
        <v>6</v>
      </c>
      <c r="T648">
        <v>7</v>
      </c>
      <c r="U648">
        <v>6</v>
      </c>
      <c r="Z648">
        <v>2</v>
      </c>
      <c r="AA648">
        <v>1</v>
      </c>
      <c r="AB648" t="s">
        <v>312</v>
      </c>
      <c r="AC648">
        <v>3</v>
      </c>
      <c r="AD648">
        <v>1.36</v>
      </c>
      <c r="AE648">
        <v>3.1</v>
      </c>
      <c r="AF648">
        <v>1.35</v>
      </c>
      <c r="AG648">
        <v>3.25</v>
      </c>
      <c r="AH648">
        <v>1.33</v>
      </c>
      <c r="AI648">
        <v>3.05</v>
      </c>
      <c r="AJ648">
        <v>1.43</v>
      </c>
      <c r="AK648">
        <v>2.88</v>
      </c>
      <c r="AL648">
        <v>1.4</v>
      </c>
      <c r="AM648">
        <v>3.3</v>
      </c>
      <c r="AN648">
        <v>1.43</v>
      </c>
      <c r="AO648">
        <v>3.02</v>
      </c>
      <c r="AP648">
        <v>1.37</v>
      </c>
      <c r="AQ648" t="str">
        <f t="shared" si="112"/>
        <v>Falla</v>
      </c>
      <c r="AR648" t="str">
        <f t="shared" si="113"/>
        <v>Janowicz</v>
      </c>
      <c r="AS648" t="str">
        <f t="shared" si="114"/>
        <v>Indian WellsFallaJanowicz</v>
      </c>
      <c r="AT648" t="str">
        <f t="shared" si="115"/>
        <v>Indian WellsJanowiczFalla</v>
      </c>
      <c r="AU648">
        <f t="shared" si="116"/>
        <v>1</v>
      </c>
      <c r="AV648">
        <f t="shared" si="117"/>
        <v>0</v>
      </c>
      <c r="AW648">
        <f t="shared" si="118"/>
        <v>30</v>
      </c>
      <c r="AX648" t="b">
        <f t="shared" si="119"/>
        <v>1</v>
      </c>
      <c r="AY648" t="str">
        <f t="shared" si="120"/>
        <v>Falla</v>
      </c>
      <c r="AZ648" t="b">
        <f t="shared" si="121"/>
        <v>1</v>
      </c>
      <c r="BA648" t="str">
        <f t="shared" si="122"/>
        <v>Indian Wells2nd Round</v>
      </c>
    </row>
    <row r="649" spans="1:53" x14ac:dyDescent="0.25">
      <c r="A649">
        <v>19</v>
      </c>
      <c r="B649" t="s">
        <v>524</v>
      </c>
      <c r="C649" t="s">
        <v>525</v>
      </c>
      <c r="D649" s="1">
        <v>41706</v>
      </c>
      <c r="E649" s="1" t="s">
        <v>874</v>
      </c>
      <c r="F649" s="1" t="s">
        <v>307</v>
      </c>
      <c r="G649" s="1" t="s">
        <v>308</v>
      </c>
      <c r="H649" t="s">
        <v>344</v>
      </c>
      <c r="I649">
        <v>3</v>
      </c>
      <c r="J649" t="s">
        <v>766</v>
      </c>
      <c r="K649" t="s">
        <v>680</v>
      </c>
      <c r="L649">
        <v>12</v>
      </c>
      <c r="M649">
        <v>48</v>
      </c>
      <c r="N649">
        <v>2435</v>
      </c>
      <c r="O649">
        <v>940</v>
      </c>
      <c r="P649">
        <v>6</v>
      </c>
      <c r="Q649">
        <v>3</v>
      </c>
      <c r="R649">
        <v>6</v>
      </c>
      <c r="S649">
        <v>4</v>
      </c>
      <c r="Z649">
        <v>2</v>
      </c>
      <c r="AA649">
        <v>0</v>
      </c>
      <c r="AB649" t="s">
        <v>312</v>
      </c>
      <c r="AC649">
        <v>1.9</v>
      </c>
      <c r="AD649">
        <v>1.8</v>
      </c>
      <c r="AE649">
        <v>1.88</v>
      </c>
      <c r="AF649">
        <v>1.88</v>
      </c>
      <c r="AG649">
        <v>1.8</v>
      </c>
      <c r="AH649">
        <v>1.91</v>
      </c>
      <c r="AI649">
        <v>2</v>
      </c>
      <c r="AJ649">
        <v>1.91</v>
      </c>
      <c r="AK649">
        <v>1.91</v>
      </c>
      <c r="AL649">
        <v>1.91</v>
      </c>
      <c r="AM649">
        <v>2.04</v>
      </c>
      <c r="AN649">
        <v>1.91</v>
      </c>
      <c r="AO649">
        <v>1.91</v>
      </c>
      <c r="AP649">
        <v>1.85</v>
      </c>
      <c r="AQ649" t="str">
        <f t="shared" si="112"/>
        <v>Haas</v>
      </c>
      <c r="AR649" t="str">
        <f t="shared" si="113"/>
        <v>Chardy</v>
      </c>
      <c r="AS649" t="str">
        <f t="shared" si="114"/>
        <v>Indian WellsHaasChardy</v>
      </c>
      <c r="AT649" t="str">
        <f t="shared" si="115"/>
        <v>Indian WellsChardyHaas</v>
      </c>
      <c r="AU649">
        <f t="shared" si="116"/>
        <v>2</v>
      </c>
      <c r="AV649">
        <f t="shared" si="117"/>
        <v>5</v>
      </c>
      <c r="AW649">
        <f t="shared" si="118"/>
        <v>19</v>
      </c>
      <c r="AX649" t="b">
        <f t="shared" si="119"/>
        <v>0</v>
      </c>
      <c r="AY649" t="str">
        <f t="shared" si="120"/>
        <v>Haas</v>
      </c>
      <c r="AZ649" t="b">
        <f t="shared" si="121"/>
        <v>0</v>
      </c>
      <c r="BA649" t="str">
        <f t="shared" si="122"/>
        <v>Indian Wells2nd Round</v>
      </c>
    </row>
    <row r="650" spans="1:53" x14ac:dyDescent="0.25">
      <c r="A650">
        <v>19</v>
      </c>
      <c r="B650" t="s">
        <v>524</v>
      </c>
      <c r="C650" t="s">
        <v>525</v>
      </c>
      <c r="D650" s="1">
        <v>41706</v>
      </c>
      <c r="E650" s="1" t="s">
        <v>874</v>
      </c>
      <c r="F650" s="1" t="s">
        <v>307</v>
      </c>
      <c r="G650" s="1" t="s">
        <v>308</v>
      </c>
      <c r="H650" t="s">
        <v>344</v>
      </c>
      <c r="I650">
        <v>3</v>
      </c>
      <c r="J650" t="s">
        <v>880</v>
      </c>
      <c r="K650" t="s">
        <v>796</v>
      </c>
      <c r="L650">
        <v>114</v>
      </c>
      <c r="M650">
        <v>107</v>
      </c>
      <c r="N650">
        <v>505</v>
      </c>
      <c r="O650">
        <v>537</v>
      </c>
      <c r="P650">
        <v>6</v>
      </c>
      <c r="Q650">
        <v>4</v>
      </c>
      <c r="R650">
        <v>6</v>
      </c>
      <c r="S650">
        <v>3</v>
      </c>
      <c r="Z650">
        <v>2</v>
      </c>
      <c r="AA650">
        <v>0</v>
      </c>
      <c r="AB650" t="s">
        <v>312</v>
      </c>
      <c r="AM650">
        <v>1.8</v>
      </c>
      <c r="AN650">
        <v>2</v>
      </c>
      <c r="AO650">
        <v>1.8</v>
      </c>
      <c r="AP650">
        <v>2</v>
      </c>
      <c r="AQ650" t="str">
        <f t="shared" si="112"/>
        <v>Donskoy</v>
      </c>
      <c r="AR650" t="str">
        <f t="shared" si="113"/>
        <v>Russell</v>
      </c>
      <c r="AS650" t="str">
        <f t="shared" si="114"/>
        <v>Indian WellsDonskoyRussell</v>
      </c>
      <c r="AT650" t="str">
        <f t="shared" si="115"/>
        <v>Indian WellsRussellDonskoy</v>
      </c>
      <c r="AU650">
        <f t="shared" si="116"/>
        <v>2</v>
      </c>
      <c r="AV650">
        <f t="shared" si="117"/>
        <v>5</v>
      </c>
      <c r="AW650">
        <f t="shared" si="118"/>
        <v>19</v>
      </c>
      <c r="AX650" t="b">
        <f t="shared" si="119"/>
        <v>0</v>
      </c>
      <c r="AY650" t="str">
        <f t="shared" si="120"/>
        <v>Donskoy</v>
      </c>
      <c r="AZ650" t="b">
        <f t="shared" si="121"/>
        <v>0</v>
      </c>
      <c r="BA650" t="str">
        <f t="shared" si="122"/>
        <v>Indian Wells2nd Round</v>
      </c>
    </row>
    <row r="651" spans="1:53" x14ac:dyDescent="0.25">
      <c r="A651">
        <v>19</v>
      </c>
      <c r="B651" t="s">
        <v>524</v>
      </c>
      <c r="C651" t="s">
        <v>525</v>
      </c>
      <c r="D651" s="1">
        <v>41706</v>
      </c>
      <c r="E651" s="1" t="s">
        <v>874</v>
      </c>
      <c r="F651" s="1" t="s">
        <v>307</v>
      </c>
      <c r="G651" s="1" t="s">
        <v>308</v>
      </c>
      <c r="H651" t="s">
        <v>344</v>
      </c>
      <c r="I651">
        <v>3</v>
      </c>
      <c r="J651" t="s">
        <v>768</v>
      </c>
      <c r="K651" t="s">
        <v>684</v>
      </c>
      <c r="L651">
        <v>18</v>
      </c>
      <c r="M651">
        <v>41</v>
      </c>
      <c r="N651">
        <v>1940</v>
      </c>
      <c r="O651">
        <v>1020</v>
      </c>
      <c r="P651">
        <v>7</v>
      </c>
      <c r="Q651">
        <v>6</v>
      </c>
      <c r="R651">
        <v>6</v>
      </c>
      <c r="S651">
        <v>4</v>
      </c>
      <c r="Z651">
        <v>2</v>
      </c>
      <c r="AA651">
        <v>0</v>
      </c>
      <c r="AB651" t="s">
        <v>312</v>
      </c>
      <c r="AC651">
        <v>1.36</v>
      </c>
      <c r="AD651">
        <v>3</v>
      </c>
      <c r="AE651">
        <v>1.38</v>
      </c>
      <c r="AF651">
        <v>3</v>
      </c>
      <c r="AG651">
        <v>1.36</v>
      </c>
      <c r="AH651">
        <v>3</v>
      </c>
      <c r="AI651">
        <v>1.38</v>
      </c>
      <c r="AJ651">
        <v>3.32</v>
      </c>
      <c r="AK651">
        <v>1.4</v>
      </c>
      <c r="AL651">
        <v>2.88</v>
      </c>
      <c r="AM651">
        <v>1.42</v>
      </c>
      <c r="AN651">
        <v>3.32</v>
      </c>
      <c r="AO651">
        <v>1.37</v>
      </c>
      <c r="AP651">
        <v>3.04</v>
      </c>
      <c r="AQ651" t="str">
        <f t="shared" si="112"/>
        <v>Anderson</v>
      </c>
      <c r="AR651" t="str">
        <f t="shared" si="113"/>
        <v>Hewitt</v>
      </c>
      <c r="AS651" t="str">
        <f t="shared" si="114"/>
        <v>Indian WellsAndersonHewitt</v>
      </c>
      <c r="AT651" t="str">
        <f t="shared" si="115"/>
        <v>Indian WellsHewittAnderson</v>
      </c>
      <c r="AU651">
        <f t="shared" si="116"/>
        <v>2</v>
      </c>
      <c r="AV651">
        <f t="shared" si="117"/>
        <v>3</v>
      </c>
      <c r="AW651">
        <f t="shared" si="118"/>
        <v>23</v>
      </c>
      <c r="AX651" t="b">
        <f t="shared" si="119"/>
        <v>1</v>
      </c>
      <c r="AY651" t="str">
        <f t="shared" si="120"/>
        <v>Anderson</v>
      </c>
      <c r="AZ651" t="b">
        <f t="shared" si="121"/>
        <v>0</v>
      </c>
      <c r="BA651" t="str">
        <f t="shared" si="122"/>
        <v>Indian Wells2nd Round</v>
      </c>
    </row>
    <row r="652" spans="1:53" x14ac:dyDescent="0.25">
      <c r="A652">
        <v>19</v>
      </c>
      <c r="B652" t="s">
        <v>524</v>
      </c>
      <c r="C652" t="s">
        <v>525</v>
      </c>
      <c r="D652" s="1">
        <v>41706</v>
      </c>
      <c r="E652" s="1" t="s">
        <v>874</v>
      </c>
      <c r="F652" s="1" t="s">
        <v>307</v>
      </c>
      <c r="G652" s="1" t="s">
        <v>308</v>
      </c>
      <c r="H652" t="s">
        <v>344</v>
      </c>
      <c r="I652">
        <v>3</v>
      </c>
      <c r="J652" t="s">
        <v>740</v>
      </c>
      <c r="K652" t="s">
        <v>751</v>
      </c>
      <c r="L652">
        <v>6</v>
      </c>
      <c r="M652">
        <v>47</v>
      </c>
      <c r="N652">
        <v>4885</v>
      </c>
      <c r="O652">
        <v>951</v>
      </c>
      <c r="P652">
        <v>4</v>
      </c>
      <c r="Q652">
        <v>6</v>
      </c>
      <c r="R652">
        <v>6</v>
      </c>
      <c r="S652">
        <v>3</v>
      </c>
      <c r="T652">
        <v>6</v>
      </c>
      <c r="U652">
        <v>2</v>
      </c>
      <c r="Z652">
        <v>2</v>
      </c>
      <c r="AA652">
        <v>1</v>
      </c>
      <c r="AB652" t="s">
        <v>312</v>
      </c>
      <c r="AC652">
        <v>1.05</v>
      </c>
      <c r="AD652">
        <v>11</v>
      </c>
      <c r="AE652">
        <v>1.06</v>
      </c>
      <c r="AF652">
        <v>8.5</v>
      </c>
      <c r="AG652">
        <v>1.06</v>
      </c>
      <c r="AH652">
        <v>8</v>
      </c>
      <c r="AI652">
        <v>1.07</v>
      </c>
      <c r="AJ652">
        <v>10.25</v>
      </c>
      <c r="AK652">
        <v>1.07</v>
      </c>
      <c r="AL652">
        <v>8</v>
      </c>
      <c r="AM652">
        <v>1.08</v>
      </c>
      <c r="AN652">
        <v>11</v>
      </c>
      <c r="AO652">
        <v>1.06</v>
      </c>
      <c r="AP652">
        <v>9.1199999999999992</v>
      </c>
      <c r="AQ652" t="str">
        <f t="shared" si="112"/>
        <v>Murray</v>
      </c>
      <c r="AR652" t="str">
        <f t="shared" si="113"/>
        <v>Rosol</v>
      </c>
      <c r="AS652" t="str">
        <f t="shared" si="114"/>
        <v>Indian WellsMurrayRosol</v>
      </c>
      <c r="AT652" t="str">
        <f t="shared" si="115"/>
        <v>Indian WellsRosolMurray</v>
      </c>
      <c r="AU652">
        <f t="shared" si="116"/>
        <v>1</v>
      </c>
      <c r="AV652">
        <f t="shared" si="117"/>
        <v>5</v>
      </c>
      <c r="AW652">
        <f t="shared" si="118"/>
        <v>27</v>
      </c>
      <c r="AX652" t="b">
        <f t="shared" si="119"/>
        <v>0</v>
      </c>
      <c r="AY652" t="str">
        <f t="shared" si="120"/>
        <v>Rosol</v>
      </c>
      <c r="AZ652" t="b">
        <f t="shared" si="121"/>
        <v>1</v>
      </c>
      <c r="BA652" t="str">
        <f t="shared" si="122"/>
        <v>Indian Wells2nd Round</v>
      </c>
    </row>
    <row r="653" spans="1:53" x14ac:dyDescent="0.25">
      <c r="A653">
        <v>19</v>
      </c>
      <c r="B653" t="s">
        <v>524</v>
      </c>
      <c r="C653" t="s">
        <v>525</v>
      </c>
      <c r="D653" s="1">
        <v>41706</v>
      </c>
      <c r="E653" s="1" t="s">
        <v>874</v>
      </c>
      <c r="F653" s="1" t="s">
        <v>307</v>
      </c>
      <c r="G653" s="1" t="s">
        <v>308</v>
      </c>
      <c r="H653" t="s">
        <v>344</v>
      </c>
      <c r="I653">
        <v>3</v>
      </c>
      <c r="J653" t="s">
        <v>776</v>
      </c>
      <c r="K653" t="s">
        <v>670</v>
      </c>
      <c r="L653">
        <v>32</v>
      </c>
      <c r="M653">
        <v>57</v>
      </c>
      <c r="N653">
        <v>1195</v>
      </c>
      <c r="O653">
        <v>800</v>
      </c>
      <c r="P653">
        <v>4</v>
      </c>
      <c r="Q653">
        <v>6</v>
      </c>
      <c r="R653">
        <v>7</v>
      </c>
      <c r="S653">
        <v>6</v>
      </c>
      <c r="T653">
        <v>6</v>
      </c>
      <c r="U653">
        <v>3</v>
      </c>
      <c r="Z653">
        <v>2</v>
      </c>
      <c r="AA653">
        <v>1</v>
      </c>
      <c r="AB653" t="s">
        <v>312</v>
      </c>
      <c r="AC653">
        <v>2.2000000000000002</v>
      </c>
      <c r="AD653">
        <v>1.61</v>
      </c>
      <c r="AE653">
        <v>2.25</v>
      </c>
      <c r="AF653">
        <v>1.62</v>
      </c>
      <c r="AG653">
        <v>2.25</v>
      </c>
      <c r="AH653">
        <v>1.57</v>
      </c>
      <c r="AI653">
        <v>2.4700000000000002</v>
      </c>
      <c r="AJ653">
        <v>1.61</v>
      </c>
      <c r="AK653">
        <v>2.2000000000000002</v>
      </c>
      <c r="AL653">
        <v>1.67</v>
      </c>
      <c r="AM653">
        <v>2.5</v>
      </c>
      <c r="AN653">
        <v>1.68</v>
      </c>
      <c r="AO653">
        <v>2.27</v>
      </c>
      <c r="AP653">
        <v>1.61</v>
      </c>
      <c r="AQ653" t="str">
        <f t="shared" si="112"/>
        <v>Seppi</v>
      </c>
      <c r="AR653" t="str">
        <f t="shared" si="113"/>
        <v>Querrey</v>
      </c>
      <c r="AS653" t="str">
        <f t="shared" si="114"/>
        <v>Indian WellsSeppiQuerrey</v>
      </c>
      <c r="AT653" t="str">
        <f t="shared" si="115"/>
        <v>Indian WellsQuerreySeppi</v>
      </c>
      <c r="AU653">
        <f t="shared" si="116"/>
        <v>1</v>
      </c>
      <c r="AV653">
        <f t="shared" si="117"/>
        <v>2</v>
      </c>
      <c r="AW653">
        <f t="shared" si="118"/>
        <v>32</v>
      </c>
      <c r="AX653" t="b">
        <f t="shared" si="119"/>
        <v>1</v>
      </c>
      <c r="AY653" t="str">
        <f t="shared" si="120"/>
        <v>Querrey</v>
      </c>
      <c r="AZ653" t="b">
        <f t="shared" si="121"/>
        <v>1</v>
      </c>
      <c r="BA653" t="str">
        <f t="shared" si="122"/>
        <v>Indian Wells2nd Round</v>
      </c>
    </row>
    <row r="654" spans="1:53" x14ac:dyDescent="0.25">
      <c r="A654">
        <v>19</v>
      </c>
      <c r="B654" t="s">
        <v>524</v>
      </c>
      <c r="C654" t="s">
        <v>525</v>
      </c>
      <c r="D654" s="1">
        <v>41706</v>
      </c>
      <c r="E654" s="1" t="s">
        <v>874</v>
      </c>
      <c r="F654" s="1" t="s">
        <v>307</v>
      </c>
      <c r="G654" s="1" t="s">
        <v>308</v>
      </c>
      <c r="H654" t="s">
        <v>344</v>
      </c>
      <c r="I654">
        <v>3</v>
      </c>
      <c r="J654" t="s">
        <v>745</v>
      </c>
      <c r="K654" t="s">
        <v>695</v>
      </c>
      <c r="L654">
        <v>31</v>
      </c>
      <c r="M654">
        <v>105</v>
      </c>
      <c r="N654">
        <v>1205</v>
      </c>
      <c r="O654">
        <v>545</v>
      </c>
      <c r="P654">
        <v>7</v>
      </c>
      <c r="Q654">
        <v>6</v>
      </c>
      <c r="R654">
        <v>6</v>
      </c>
      <c r="S654">
        <v>4</v>
      </c>
      <c r="Z654">
        <v>2</v>
      </c>
      <c r="AA654">
        <v>0</v>
      </c>
      <c r="AB654" t="s">
        <v>312</v>
      </c>
      <c r="AC654">
        <v>1.1599999999999999</v>
      </c>
      <c r="AD654">
        <v>5</v>
      </c>
      <c r="AE654">
        <v>1.18</v>
      </c>
      <c r="AF654">
        <v>4.5</v>
      </c>
      <c r="AG654">
        <v>1.2</v>
      </c>
      <c r="AH654">
        <v>4.33</v>
      </c>
      <c r="AI654">
        <v>1.18</v>
      </c>
      <c r="AJ654">
        <v>5.63</v>
      </c>
      <c r="AK654">
        <v>1.2</v>
      </c>
      <c r="AL654">
        <v>4.5</v>
      </c>
      <c r="AM654">
        <v>1.2</v>
      </c>
      <c r="AN654">
        <v>5.63</v>
      </c>
      <c r="AO654">
        <v>1.17</v>
      </c>
      <c r="AP654">
        <v>4.88</v>
      </c>
      <c r="AQ654" t="str">
        <f t="shared" si="112"/>
        <v>Dolgopolov</v>
      </c>
      <c r="AR654" t="str">
        <f t="shared" si="113"/>
        <v>Smyczek</v>
      </c>
      <c r="AS654" t="str">
        <f t="shared" si="114"/>
        <v>Indian WellsDolgopolovSmyczek</v>
      </c>
      <c r="AT654" t="str">
        <f t="shared" si="115"/>
        <v>Indian WellsSmyczekDolgopolov</v>
      </c>
      <c r="AU654">
        <f t="shared" si="116"/>
        <v>2</v>
      </c>
      <c r="AV654">
        <f t="shared" si="117"/>
        <v>3</v>
      </c>
      <c r="AW654">
        <f t="shared" si="118"/>
        <v>23</v>
      </c>
      <c r="AX654" t="b">
        <f t="shared" si="119"/>
        <v>1</v>
      </c>
      <c r="AY654" t="str">
        <f t="shared" si="120"/>
        <v>Dolgopolov</v>
      </c>
      <c r="AZ654" t="b">
        <f t="shared" si="121"/>
        <v>0</v>
      </c>
      <c r="BA654" t="str">
        <f t="shared" si="122"/>
        <v>Indian Wells2nd Round</v>
      </c>
    </row>
    <row r="655" spans="1:53" x14ac:dyDescent="0.25">
      <c r="A655">
        <v>19</v>
      </c>
      <c r="B655" t="s">
        <v>524</v>
      </c>
      <c r="C655" t="s">
        <v>525</v>
      </c>
      <c r="D655" s="1">
        <v>41706</v>
      </c>
      <c r="E655" s="1" t="s">
        <v>874</v>
      </c>
      <c r="F655" s="1" t="s">
        <v>307</v>
      </c>
      <c r="G655" s="1" t="s">
        <v>308</v>
      </c>
      <c r="H655" t="s">
        <v>344</v>
      </c>
      <c r="I655">
        <v>3</v>
      </c>
      <c r="J655" t="s">
        <v>671</v>
      </c>
      <c r="K655" t="s">
        <v>786</v>
      </c>
      <c r="L655">
        <v>30</v>
      </c>
      <c r="M655">
        <v>43</v>
      </c>
      <c r="N655">
        <v>1212</v>
      </c>
      <c r="O655">
        <v>1000</v>
      </c>
      <c r="P655">
        <v>7</v>
      </c>
      <c r="Q655">
        <v>6</v>
      </c>
      <c r="R655">
        <v>6</v>
      </c>
      <c r="S655">
        <v>4</v>
      </c>
      <c r="Z655">
        <v>2</v>
      </c>
      <c r="AA655">
        <v>0</v>
      </c>
      <c r="AB655" t="s">
        <v>312</v>
      </c>
      <c r="AC655">
        <v>1.5</v>
      </c>
      <c r="AD655">
        <v>2.5</v>
      </c>
      <c r="AE655">
        <v>1.6</v>
      </c>
      <c r="AF655">
        <v>2.2999999999999998</v>
      </c>
      <c r="AG655">
        <v>1.53</v>
      </c>
      <c r="AH655">
        <v>2.38</v>
      </c>
      <c r="AI655">
        <v>1.71</v>
      </c>
      <c r="AJ655">
        <v>2.27</v>
      </c>
      <c r="AK655">
        <v>1.57</v>
      </c>
      <c r="AL655">
        <v>2.38</v>
      </c>
      <c r="AM655">
        <v>1.71</v>
      </c>
      <c r="AN655">
        <v>2.6</v>
      </c>
      <c r="AO655">
        <v>1.58</v>
      </c>
      <c r="AP655">
        <v>2.34</v>
      </c>
      <c r="AQ655" t="str">
        <f t="shared" si="112"/>
        <v>Tursunov</v>
      </c>
      <c r="AR655" t="str">
        <f t="shared" si="113"/>
        <v>Monaco</v>
      </c>
      <c r="AS655" t="str">
        <f t="shared" si="114"/>
        <v>Indian WellsTursunovMonaco</v>
      </c>
      <c r="AT655" t="str">
        <f t="shared" si="115"/>
        <v>Indian WellsMonacoTursunov</v>
      </c>
      <c r="AU655">
        <f t="shared" si="116"/>
        <v>2</v>
      </c>
      <c r="AV655">
        <f t="shared" si="117"/>
        <v>3</v>
      </c>
      <c r="AW655">
        <f t="shared" si="118"/>
        <v>23</v>
      </c>
      <c r="AX655" t="b">
        <f t="shared" si="119"/>
        <v>1</v>
      </c>
      <c r="AY655" t="str">
        <f t="shared" si="120"/>
        <v>Tursunov</v>
      </c>
      <c r="AZ655" t="b">
        <f t="shared" si="121"/>
        <v>0</v>
      </c>
      <c r="BA655" t="str">
        <f t="shared" si="122"/>
        <v>Indian Wells2nd Round</v>
      </c>
    </row>
    <row r="656" spans="1:53" x14ac:dyDescent="0.25">
      <c r="A656">
        <v>19</v>
      </c>
      <c r="B656" t="s">
        <v>524</v>
      </c>
      <c r="C656" t="s">
        <v>525</v>
      </c>
      <c r="D656" s="1">
        <v>41706</v>
      </c>
      <c r="E656" s="1" t="s">
        <v>874</v>
      </c>
      <c r="F656" s="1" t="s">
        <v>307</v>
      </c>
      <c r="G656" s="1" t="s">
        <v>308</v>
      </c>
      <c r="H656" t="s">
        <v>344</v>
      </c>
      <c r="I656">
        <v>3</v>
      </c>
      <c r="J656" t="s">
        <v>696</v>
      </c>
      <c r="K656" t="s">
        <v>753</v>
      </c>
      <c r="L656">
        <v>77</v>
      </c>
      <c r="M656">
        <v>35</v>
      </c>
      <c r="N656">
        <v>667</v>
      </c>
      <c r="O656">
        <v>1141</v>
      </c>
      <c r="P656">
        <v>6</v>
      </c>
      <c r="Q656">
        <v>1</v>
      </c>
      <c r="R656">
        <v>2</v>
      </c>
      <c r="S656">
        <v>6</v>
      </c>
      <c r="T656">
        <v>6</v>
      </c>
      <c r="U656">
        <v>1</v>
      </c>
      <c r="Z656">
        <v>2</v>
      </c>
      <c r="AA656">
        <v>1</v>
      </c>
      <c r="AB656" t="s">
        <v>312</v>
      </c>
      <c r="AC656">
        <v>2.2000000000000002</v>
      </c>
      <c r="AD656">
        <v>1.61</v>
      </c>
      <c r="AE656">
        <v>2.2000000000000002</v>
      </c>
      <c r="AF656">
        <v>1.65</v>
      </c>
      <c r="AG656">
        <v>2.1</v>
      </c>
      <c r="AH656">
        <v>1.67</v>
      </c>
      <c r="AI656">
        <v>2.33</v>
      </c>
      <c r="AJ656">
        <v>1.68</v>
      </c>
      <c r="AK656">
        <v>2.2000000000000002</v>
      </c>
      <c r="AL656">
        <v>1.67</v>
      </c>
      <c r="AM656">
        <v>2.46</v>
      </c>
      <c r="AN656">
        <v>1.71</v>
      </c>
      <c r="AO656">
        <v>2.2200000000000002</v>
      </c>
      <c r="AP656">
        <v>1.64</v>
      </c>
      <c r="AQ656" t="str">
        <f t="shared" si="112"/>
        <v>Vesely</v>
      </c>
      <c r="AR656" t="str">
        <f t="shared" si="113"/>
        <v>Andujar</v>
      </c>
      <c r="AS656" t="str">
        <f t="shared" si="114"/>
        <v>Indian WellsVeselyAndujar</v>
      </c>
      <c r="AT656" t="str">
        <f t="shared" si="115"/>
        <v>Indian WellsAndujarVesely</v>
      </c>
      <c r="AU656">
        <f t="shared" si="116"/>
        <v>1</v>
      </c>
      <c r="AV656">
        <f t="shared" si="117"/>
        <v>6</v>
      </c>
      <c r="AW656">
        <f t="shared" si="118"/>
        <v>22</v>
      </c>
      <c r="AX656" t="b">
        <f t="shared" si="119"/>
        <v>0</v>
      </c>
      <c r="AY656" t="str">
        <f t="shared" si="120"/>
        <v>Vesely</v>
      </c>
      <c r="AZ656" t="b">
        <f t="shared" si="121"/>
        <v>1</v>
      </c>
      <c r="BA656" t="str">
        <f t="shared" si="122"/>
        <v>Indian Wells2nd Round</v>
      </c>
    </row>
    <row r="657" spans="1:53" x14ac:dyDescent="0.25">
      <c r="A657">
        <v>19</v>
      </c>
      <c r="B657" t="s">
        <v>524</v>
      </c>
      <c r="C657" t="s">
        <v>525</v>
      </c>
      <c r="D657" s="1">
        <v>41706</v>
      </c>
      <c r="E657" s="1" t="s">
        <v>874</v>
      </c>
      <c r="F657" s="1" t="s">
        <v>307</v>
      </c>
      <c r="G657" s="1" t="s">
        <v>308</v>
      </c>
      <c r="H657" t="s">
        <v>344</v>
      </c>
      <c r="I657">
        <v>3</v>
      </c>
      <c r="J657" t="s">
        <v>800</v>
      </c>
      <c r="K657" t="s">
        <v>704</v>
      </c>
      <c r="L657">
        <v>11</v>
      </c>
      <c r="M657">
        <v>42</v>
      </c>
      <c r="N657">
        <v>2485</v>
      </c>
      <c r="O657">
        <v>1003</v>
      </c>
      <c r="P657">
        <v>7</v>
      </c>
      <c r="Q657">
        <v>6</v>
      </c>
      <c r="R657">
        <v>4</v>
      </c>
      <c r="S657">
        <v>6</v>
      </c>
      <c r="T657">
        <v>7</v>
      </c>
      <c r="U657">
        <v>6</v>
      </c>
      <c r="Z657">
        <v>2</v>
      </c>
      <c r="AA657">
        <v>1</v>
      </c>
      <c r="AB657" t="s">
        <v>312</v>
      </c>
      <c r="AC657">
        <v>1.44</v>
      </c>
      <c r="AD657">
        <v>2.62</v>
      </c>
      <c r="AE657">
        <v>1.48</v>
      </c>
      <c r="AF657">
        <v>2.6</v>
      </c>
      <c r="AG657">
        <v>1.4</v>
      </c>
      <c r="AH657">
        <v>2.75</v>
      </c>
      <c r="AI657">
        <v>1.56</v>
      </c>
      <c r="AJ657">
        <v>2.63</v>
      </c>
      <c r="AK657">
        <v>1.5</v>
      </c>
      <c r="AL657">
        <v>2.63</v>
      </c>
      <c r="AM657">
        <v>1.56</v>
      </c>
      <c r="AN657">
        <v>2.85</v>
      </c>
      <c r="AO657">
        <v>1.49</v>
      </c>
      <c r="AP657">
        <v>2.57</v>
      </c>
      <c r="AQ657" t="str">
        <f t="shared" si="112"/>
        <v>Raonic</v>
      </c>
      <c r="AR657" t="str">
        <f t="shared" si="113"/>
        <v>Roger-Vasselin</v>
      </c>
      <c r="AS657" t="str">
        <f t="shared" si="114"/>
        <v>Indian WellsRaonicRoger-Vasselin</v>
      </c>
      <c r="AT657" t="str">
        <f t="shared" si="115"/>
        <v>Indian WellsRoger-VasselinRaonic</v>
      </c>
      <c r="AU657">
        <f t="shared" si="116"/>
        <v>1</v>
      </c>
      <c r="AV657">
        <f t="shared" si="117"/>
        <v>0</v>
      </c>
      <c r="AW657">
        <f t="shared" si="118"/>
        <v>36</v>
      </c>
      <c r="AX657" t="b">
        <f t="shared" si="119"/>
        <v>1</v>
      </c>
      <c r="AY657" t="str">
        <f t="shared" si="120"/>
        <v>Raonic</v>
      </c>
      <c r="AZ657" t="b">
        <f t="shared" si="121"/>
        <v>1</v>
      </c>
      <c r="BA657" t="str">
        <f t="shared" si="122"/>
        <v>Indian Wells2nd Round</v>
      </c>
    </row>
    <row r="658" spans="1:53" x14ac:dyDescent="0.25">
      <c r="A658">
        <v>19</v>
      </c>
      <c r="B658" t="s">
        <v>524</v>
      </c>
      <c r="C658" t="s">
        <v>525</v>
      </c>
      <c r="D658" s="1">
        <v>41706</v>
      </c>
      <c r="E658" s="1" t="s">
        <v>874</v>
      </c>
      <c r="F658" s="1" t="s">
        <v>307</v>
      </c>
      <c r="G658" s="1" t="s">
        <v>308</v>
      </c>
      <c r="H658" t="s">
        <v>344</v>
      </c>
      <c r="I658">
        <v>3</v>
      </c>
      <c r="J658" t="s">
        <v>689</v>
      </c>
      <c r="K658" t="s">
        <v>819</v>
      </c>
      <c r="L658">
        <v>8</v>
      </c>
      <c r="M658">
        <v>123</v>
      </c>
      <c r="N658">
        <v>4625</v>
      </c>
      <c r="O658">
        <v>477</v>
      </c>
      <c r="P658">
        <v>6</v>
      </c>
      <c r="Q658">
        <v>2</v>
      </c>
      <c r="R658">
        <v>7</v>
      </c>
      <c r="S658">
        <v>6</v>
      </c>
      <c r="Z658">
        <v>2</v>
      </c>
      <c r="AA658">
        <v>0</v>
      </c>
      <c r="AB658" t="s">
        <v>312</v>
      </c>
      <c r="AC658">
        <v>1.02</v>
      </c>
      <c r="AD658">
        <v>17</v>
      </c>
      <c r="AE658">
        <v>1.02</v>
      </c>
      <c r="AF658">
        <v>12</v>
      </c>
      <c r="AG658">
        <v>1.03</v>
      </c>
      <c r="AH658">
        <v>10</v>
      </c>
      <c r="AI658">
        <v>1.04</v>
      </c>
      <c r="AJ658">
        <v>15.5</v>
      </c>
      <c r="AK658">
        <v>1.03</v>
      </c>
      <c r="AL658">
        <v>11</v>
      </c>
      <c r="AM658">
        <v>1.04</v>
      </c>
      <c r="AN658">
        <v>17.5</v>
      </c>
      <c r="AO658">
        <v>1.03</v>
      </c>
      <c r="AP658">
        <v>12.99</v>
      </c>
      <c r="AQ658" t="str">
        <f t="shared" si="112"/>
        <v>Federer</v>
      </c>
      <c r="AR658" t="str">
        <f t="shared" si="113"/>
        <v>Mathieu</v>
      </c>
      <c r="AS658" t="str">
        <f t="shared" si="114"/>
        <v>Indian WellsFedererMathieu</v>
      </c>
      <c r="AT658" t="str">
        <f t="shared" si="115"/>
        <v>Indian WellsMathieuFederer</v>
      </c>
      <c r="AU658">
        <f t="shared" si="116"/>
        <v>2</v>
      </c>
      <c r="AV658">
        <f t="shared" si="117"/>
        <v>5</v>
      </c>
      <c r="AW658">
        <f t="shared" si="118"/>
        <v>21</v>
      </c>
      <c r="AX658" t="b">
        <f t="shared" si="119"/>
        <v>1</v>
      </c>
      <c r="AY658" t="str">
        <f t="shared" si="120"/>
        <v>Federer</v>
      </c>
      <c r="AZ658" t="b">
        <f t="shared" si="121"/>
        <v>0</v>
      </c>
      <c r="BA658" t="str">
        <f t="shared" si="122"/>
        <v>Indian Wells2nd Round</v>
      </c>
    </row>
    <row r="659" spans="1:53" x14ac:dyDescent="0.25">
      <c r="A659">
        <v>19</v>
      </c>
      <c r="B659" t="s">
        <v>524</v>
      </c>
      <c r="C659" t="s">
        <v>525</v>
      </c>
      <c r="D659" s="1">
        <v>41707</v>
      </c>
      <c r="E659" s="1" t="s">
        <v>874</v>
      </c>
      <c r="F659" s="1" t="s">
        <v>307</v>
      </c>
      <c r="G659" s="1" t="s">
        <v>308</v>
      </c>
      <c r="H659" t="s">
        <v>344</v>
      </c>
      <c r="I659">
        <v>3</v>
      </c>
      <c r="J659" t="s">
        <v>719</v>
      </c>
      <c r="K659" t="s">
        <v>728</v>
      </c>
      <c r="L659">
        <v>3</v>
      </c>
      <c r="M659">
        <v>51</v>
      </c>
      <c r="N659">
        <v>5650</v>
      </c>
      <c r="O659">
        <v>897</v>
      </c>
      <c r="P659">
        <v>6</v>
      </c>
      <c r="Q659">
        <v>3</v>
      </c>
      <c r="R659">
        <v>7</v>
      </c>
      <c r="S659">
        <v>5</v>
      </c>
      <c r="Z659">
        <v>2</v>
      </c>
      <c r="AA659">
        <v>0</v>
      </c>
      <c r="AB659" t="s">
        <v>312</v>
      </c>
      <c r="AC659">
        <v>1.18</v>
      </c>
      <c r="AD659">
        <v>4.5</v>
      </c>
      <c r="AE659">
        <v>1.18</v>
      </c>
      <c r="AF659">
        <v>4.5</v>
      </c>
      <c r="AG659">
        <v>1.22</v>
      </c>
      <c r="AH659">
        <v>4</v>
      </c>
      <c r="AI659">
        <v>1.24</v>
      </c>
      <c r="AJ659">
        <v>4.54</v>
      </c>
      <c r="AK659">
        <v>1.22</v>
      </c>
      <c r="AL659">
        <v>4</v>
      </c>
      <c r="AM659">
        <v>1.24</v>
      </c>
      <c r="AN659">
        <v>4.75</v>
      </c>
      <c r="AO659">
        <v>1.2</v>
      </c>
      <c r="AP659">
        <v>4.3600000000000003</v>
      </c>
      <c r="AQ659" t="str">
        <f t="shared" si="112"/>
        <v>Wawrinka</v>
      </c>
      <c r="AR659" t="str">
        <f t="shared" si="113"/>
        <v>Karlovic</v>
      </c>
      <c r="AS659" t="str">
        <f t="shared" si="114"/>
        <v>Indian WellsWawrinkaKarlovic</v>
      </c>
      <c r="AT659" t="str">
        <f t="shared" si="115"/>
        <v>Indian WellsKarlovicWawrinka</v>
      </c>
      <c r="AU659">
        <f t="shared" si="116"/>
        <v>2</v>
      </c>
      <c r="AV659">
        <f t="shared" si="117"/>
        <v>5</v>
      </c>
      <c r="AW659">
        <f t="shared" si="118"/>
        <v>21</v>
      </c>
      <c r="AX659" t="b">
        <f t="shared" si="119"/>
        <v>0</v>
      </c>
      <c r="AY659" t="str">
        <f t="shared" si="120"/>
        <v>Wawrinka</v>
      </c>
      <c r="AZ659" t="b">
        <f t="shared" si="121"/>
        <v>0</v>
      </c>
      <c r="BA659" t="str">
        <f t="shared" si="122"/>
        <v>Indian Wells2nd Round</v>
      </c>
    </row>
    <row r="660" spans="1:53" x14ac:dyDescent="0.25">
      <c r="A660">
        <v>19</v>
      </c>
      <c r="B660" t="s">
        <v>524</v>
      </c>
      <c r="C660" t="s">
        <v>525</v>
      </c>
      <c r="D660" s="1">
        <v>41707</v>
      </c>
      <c r="E660" s="1" t="s">
        <v>874</v>
      </c>
      <c r="F660" s="1" t="s">
        <v>307</v>
      </c>
      <c r="G660" s="1" t="s">
        <v>308</v>
      </c>
      <c r="H660" t="s">
        <v>344</v>
      </c>
      <c r="I660">
        <v>3</v>
      </c>
      <c r="J660" t="s">
        <v>720</v>
      </c>
      <c r="K660" t="s">
        <v>687</v>
      </c>
      <c r="L660">
        <v>14</v>
      </c>
      <c r="M660">
        <v>117</v>
      </c>
      <c r="N660">
        <v>2230</v>
      </c>
      <c r="O660">
        <v>496</v>
      </c>
      <c r="P660">
        <v>5</v>
      </c>
      <c r="Q660">
        <v>7</v>
      </c>
      <c r="R660">
        <v>6</v>
      </c>
      <c r="S660">
        <v>1</v>
      </c>
      <c r="T660">
        <v>6</v>
      </c>
      <c r="U660">
        <v>4</v>
      </c>
      <c r="Z660">
        <v>2</v>
      </c>
      <c r="AA660">
        <v>1</v>
      </c>
      <c r="AB660" t="s">
        <v>312</v>
      </c>
      <c r="AC660">
        <v>1.4</v>
      </c>
      <c r="AD660">
        <v>2.75</v>
      </c>
      <c r="AE660">
        <v>1.45</v>
      </c>
      <c r="AF660">
        <v>2.7</v>
      </c>
      <c r="AG660">
        <v>1.4</v>
      </c>
      <c r="AH660">
        <v>2.75</v>
      </c>
      <c r="AI660">
        <v>1.51</v>
      </c>
      <c r="AJ660">
        <v>2.75</v>
      </c>
      <c r="AK660">
        <v>1.44</v>
      </c>
      <c r="AL660">
        <v>2.75</v>
      </c>
      <c r="AM660">
        <v>1.54</v>
      </c>
      <c r="AN660">
        <v>3</v>
      </c>
      <c r="AO660">
        <v>1.44</v>
      </c>
      <c r="AP660">
        <v>2.72</v>
      </c>
      <c r="AQ660" t="str">
        <f t="shared" si="112"/>
        <v>Fognini</v>
      </c>
      <c r="AR660" t="str">
        <f t="shared" si="113"/>
        <v>Harrison</v>
      </c>
      <c r="AS660" t="str">
        <f t="shared" si="114"/>
        <v>Indian WellsFogniniHarrison</v>
      </c>
      <c r="AT660" t="str">
        <f t="shared" si="115"/>
        <v>Indian WellsHarrisonFognini</v>
      </c>
      <c r="AU660">
        <f t="shared" si="116"/>
        <v>1</v>
      </c>
      <c r="AV660">
        <f t="shared" si="117"/>
        <v>5</v>
      </c>
      <c r="AW660">
        <f t="shared" si="118"/>
        <v>29</v>
      </c>
      <c r="AX660" t="b">
        <f t="shared" si="119"/>
        <v>0</v>
      </c>
      <c r="AY660" t="str">
        <f t="shared" si="120"/>
        <v>Harrison</v>
      </c>
      <c r="AZ660" t="b">
        <f t="shared" si="121"/>
        <v>1</v>
      </c>
      <c r="BA660" t="str">
        <f t="shared" si="122"/>
        <v>Indian Wells2nd Round</v>
      </c>
    </row>
    <row r="661" spans="1:53" x14ac:dyDescent="0.25">
      <c r="A661">
        <v>19</v>
      </c>
      <c r="B661" t="s">
        <v>524</v>
      </c>
      <c r="C661" t="s">
        <v>525</v>
      </c>
      <c r="D661" s="1">
        <v>41707</v>
      </c>
      <c r="E661" s="1" t="s">
        <v>874</v>
      </c>
      <c r="F661" s="1" t="s">
        <v>307</v>
      </c>
      <c r="G661" s="1" t="s">
        <v>308</v>
      </c>
      <c r="H661" t="s">
        <v>344</v>
      </c>
      <c r="I661">
        <v>3</v>
      </c>
      <c r="J661" t="s">
        <v>688</v>
      </c>
      <c r="K661" t="s">
        <v>725</v>
      </c>
      <c r="L661">
        <v>21</v>
      </c>
      <c r="M661">
        <v>71</v>
      </c>
      <c r="N661">
        <v>1715</v>
      </c>
      <c r="O661">
        <v>703</v>
      </c>
      <c r="P661">
        <v>6</v>
      </c>
      <c r="Q661">
        <v>1</v>
      </c>
      <c r="R661">
        <v>6</v>
      </c>
      <c r="S661">
        <v>3</v>
      </c>
      <c r="Z661">
        <v>2</v>
      </c>
      <c r="AA661">
        <v>0</v>
      </c>
      <c r="AB661" t="s">
        <v>312</v>
      </c>
      <c r="AC661">
        <v>1.22</v>
      </c>
      <c r="AD661">
        <v>4</v>
      </c>
      <c r="AE661">
        <v>1.22</v>
      </c>
      <c r="AF661">
        <v>4</v>
      </c>
      <c r="AG661">
        <v>1.22</v>
      </c>
      <c r="AH661">
        <v>4</v>
      </c>
      <c r="AI661">
        <v>1.26</v>
      </c>
      <c r="AJ661">
        <v>4.38</v>
      </c>
      <c r="AK661">
        <v>1.22</v>
      </c>
      <c r="AL661">
        <v>4</v>
      </c>
      <c r="AM661">
        <v>1.29</v>
      </c>
      <c r="AN661">
        <v>4.38</v>
      </c>
      <c r="AO661">
        <v>1.24</v>
      </c>
      <c r="AP661">
        <v>3.89</v>
      </c>
      <c r="AQ661" t="str">
        <f t="shared" si="112"/>
        <v>Nishikori</v>
      </c>
      <c r="AR661" t="str">
        <f t="shared" si="113"/>
        <v>Giraldo</v>
      </c>
      <c r="AS661" t="str">
        <f t="shared" si="114"/>
        <v>Indian WellsNishikoriGiraldo</v>
      </c>
      <c r="AT661" t="str">
        <f t="shared" si="115"/>
        <v>Indian WellsGiraldoNishikori</v>
      </c>
      <c r="AU661">
        <f t="shared" si="116"/>
        <v>2</v>
      </c>
      <c r="AV661">
        <f t="shared" si="117"/>
        <v>8</v>
      </c>
      <c r="AW661">
        <f t="shared" si="118"/>
        <v>16</v>
      </c>
      <c r="AX661" t="b">
        <f t="shared" si="119"/>
        <v>0</v>
      </c>
      <c r="AY661" t="str">
        <f t="shared" si="120"/>
        <v>Nishikori</v>
      </c>
      <c r="AZ661" t="b">
        <f t="shared" si="121"/>
        <v>0</v>
      </c>
      <c r="BA661" t="str">
        <f t="shared" si="122"/>
        <v>Indian Wells2nd Round</v>
      </c>
    </row>
    <row r="662" spans="1:53" x14ac:dyDescent="0.25">
      <c r="A662">
        <v>19</v>
      </c>
      <c r="B662" t="s">
        <v>524</v>
      </c>
      <c r="C662" t="s">
        <v>525</v>
      </c>
      <c r="D662" s="1">
        <v>41707</v>
      </c>
      <c r="E662" s="1" t="s">
        <v>874</v>
      </c>
      <c r="F662" s="1" t="s">
        <v>307</v>
      </c>
      <c r="G662" s="1" t="s">
        <v>308</v>
      </c>
      <c r="H662" t="s">
        <v>344</v>
      </c>
      <c r="I662">
        <v>3</v>
      </c>
      <c r="J662" t="s">
        <v>750</v>
      </c>
      <c r="K662" t="s">
        <v>771</v>
      </c>
      <c r="L662">
        <v>1</v>
      </c>
      <c r="M662">
        <v>50</v>
      </c>
      <c r="N662">
        <v>14085</v>
      </c>
      <c r="O662">
        <v>925</v>
      </c>
      <c r="P662">
        <v>2</v>
      </c>
      <c r="Q662">
        <v>6</v>
      </c>
      <c r="R662">
        <v>6</v>
      </c>
      <c r="S662">
        <v>4</v>
      </c>
      <c r="T662">
        <v>7</v>
      </c>
      <c r="U662">
        <v>5</v>
      </c>
      <c r="Z662">
        <v>2</v>
      </c>
      <c r="AA662">
        <v>1</v>
      </c>
      <c r="AB662" t="s">
        <v>312</v>
      </c>
      <c r="AC662">
        <v>1.04</v>
      </c>
      <c r="AD662">
        <v>13</v>
      </c>
      <c r="AE662">
        <v>1.04</v>
      </c>
      <c r="AF662">
        <v>10</v>
      </c>
      <c r="AG662">
        <v>1.02</v>
      </c>
      <c r="AH662">
        <v>11</v>
      </c>
      <c r="AI662">
        <v>1.05</v>
      </c>
      <c r="AJ662">
        <v>13</v>
      </c>
      <c r="AK662">
        <v>1.04</v>
      </c>
      <c r="AL662">
        <v>11</v>
      </c>
      <c r="AM662">
        <v>1.06</v>
      </c>
      <c r="AN662">
        <v>15</v>
      </c>
      <c r="AO662">
        <v>1.04</v>
      </c>
      <c r="AP662">
        <v>11.53</v>
      </c>
      <c r="AQ662" t="str">
        <f t="shared" si="112"/>
        <v>Nadal</v>
      </c>
      <c r="AR662" t="str">
        <f t="shared" si="113"/>
        <v>Stepanek</v>
      </c>
      <c r="AS662" t="str">
        <f t="shared" si="114"/>
        <v>Indian WellsNadalStepanek</v>
      </c>
      <c r="AT662" t="str">
        <f t="shared" si="115"/>
        <v>Indian WellsStepanekNadal</v>
      </c>
      <c r="AU662">
        <f t="shared" si="116"/>
        <v>1</v>
      </c>
      <c r="AV662">
        <f t="shared" si="117"/>
        <v>0</v>
      </c>
      <c r="AW662">
        <f t="shared" si="118"/>
        <v>30</v>
      </c>
      <c r="AX662" t="b">
        <f t="shared" si="119"/>
        <v>0</v>
      </c>
      <c r="AY662" t="str">
        <f t="shared" si="120"/>
        <v>Stepanek</v>
      </c>
      <c r="AZ662" t="b">
        <f t="shared" si="121"/>
        <v>1</v>
      </c>
      <c r="BA662" t="str">
        <f t="shared" si="122"/>
        <v>Indian Wells2nd Round</v>
      </c>
    </row>
    <row r="663" spans="1:53" x14ac:dyDescent="0.25">
      <c r="A663">
        <v>19</v>
      </c>
      <c r="B663" t="s">
        <v>524</v>
      </c>
      <c r="C663" t="s">
        <v>525</v>
      </c>
      <c r="D663" s="1">
        <v>41707</v>
      </c>
      <c r="E663" s="1" t="s">
        <v>874</v>
      </c>
      <c r="F663" s="1" t="s">
        <v>307</v>
      </c>
      <c r="G663" s="1" t="s">
        <v>308</v>
      </c>
      <c r="H663" t="s">
        <v>344</v>
      </c>
      <c r="I663">
        <v>3</v>
      </c>
      <c r="J663" t="s">
        <v>724</v>
      </c>
      <c r="K663" t="s">
        <v>772</v>
      </c>
      <c r="L663">
        <v>25</v>
      </c>
      <c r="M663">
        <v>83</v>
      </c>
      <c r="N663">
        <v>1475</v>
      </c>
      <c r="O663">
        <v>631</v>
      </c>
      <c r="P663">
        <v>6</v>
      </c>
      <c r="Q663">
        <v>2</v>
      </c>
      <c r="R663">
        <v>6</v>
      </c>
      <c r="S663">
        <v>4</v>
      </c>
      <c r="Z663">
        <v>2</v>
      </c>
      <c r="AA663">
        <v>0</v>
      </c>
      <c r="AB663" t="s">
        <v>312</v>
      </c>
      <c r="AC663">
        <v>1.22</v>
      </c>
      <c r="AD663">
        <v>4</v>
      </c>
      <c r="AE663">
        <v>1.2</v>
      </c>
      <c r="AF663">
        <v>4.3</v>
      </c>
      <c r="AG663">
        <v>1.22</v>
      </c>
      <c r="AH663">
        <v>4</v>
      </c>
      <c r="AI663">
        <v>1.25</v>
      </c>
      <c r="AJ663">
        <v>4.42</v>
      </c>
      <c r="AK663">
        <v>1.22</v>
      </c>
      <c r="AL663">
        <v>4</v>
      </c>
      <c r="AM663">
        <v>1.27</v>
      </c>
      <c r="AN663">
        <v>4.5</v>
      </c>
      <c r="AO663">
        <v>1.22</v>
      </c>
      <c r="AP663">
        <v>4.12</v>
      </c>
      <c r="AQ663" t="str">
        <f t="shared" si="112"/>
        <v>Monfils</v>
      </c>
      <c r="AR663" t="str">
        <f t="shared" si="113"/>
        <v>Stakhovsky</v>
      </c>
      <c r="AS663" t="str">
        <f t="shared" si="114"/>
        <v>Indian WellsMonfilsStakhovsky</v>
      </c>
      <c r="AT663" t="str">
        <f t="shared" si="115"/>
        <v>Indian WellsStakhovskyMonfils</v>
      </c>
      <c r="AU663">
        <f t="shared" si="116"/>
        <v>2</v>
      </c>
      <c r="AV663">
        <f t="shared" si="117"/>
        <v>6</v>
      </c>
      <c r="AW663">
        <f t="shared" si="118"/>
        <v>18</v>
      </c>
      <c r="AX663" t="b">
        <f t="shared" si="119"/>
        <v>0</v>
      </c>
      <c r="AY663" t="str">
        <f t="shared" si="120"/>
        <v>Monfils</v>
      </c>
      <c r="AZ663" t="b">
        <f t="shared" si="121"/>
        <v>0</v>
      </c>
      <c r="BA663" t="str">
        <f t="shared" si="122"/>
        <v>Indian Wells2nd Round</v>
      </c>
    </row>
    <row r="664" spans="1:53" x14ac:dyDescent="0.25">
      <c r="A664">
        <v>19</v>
      </c>
      <c r="B664" t="s">
        <v>524</v>
      </c>
      <c r="C664" t="s">
        <v>525</v>
      </c>
      <c r="D664" s="1">
        <v>41707</v>
      </c>
      <c r="E664" s="1" t="s">
        <v>874</v>
      </c>
      <c r="F664" s="1" t="s">
        <v>307</v>
      </c>
      <c r="G664" s="1" t="s">
        <v>308</v>
      </c>
      <c r="H664" t="s">
        <v>344</v>
      </c>
      <c r="I664">
        <v>3</v>
      </c>
      <c r="J664" t="s">
        <v>709</v>
      </c>
      <c r="K664" t="s">
        <v>729</v>
      </c>
      <c r="L664">
        <v>53</v>
      </c>
      <c r="M664">
        <v>5</v>
      </c>
      <c r="N664">
        <v>885</v>
      </c>
      <c r="O664">
        <v>4890</v>
      </c>
      <c r="P664">
        <v>4</v>
      </c>
      <c r="Q664">
        <v>6</v>
      </c>
      <c r="R664">
        <v>6</v>
      </c>
      <c r="S664">
        <v>2</v>
      </c>
      <c r="T664">
        <v>6</v>
      </c>
      <c r="U664">
        <v>4</v>
      </c>
      <c r="Z664">
        <v>2</v>
      </c>
      <c r="AA664">
        <v>1</v>
      </c>
      <c r="AB664" t="s">
        <v>312</v>
      </c>
      <c r="AC664">
        <v>6.5</v>
      </c>
      <c r="AD664">
        <v>1.1100000000000001</v>
      </c>
      <c r="AE664">
        <v>6</v>
      </c>
      <c r="AF664">
        <v>1.1100000000000001</v>
      </c>
      <c r="AG664">
        <v>6</v>
      </c>
      <c r="AH664">
        <v>1.1100000000000001</v>
      </c>
      <c r="AI664">
        <v>6.71</v>
      </c>
      <c r="AJ664">
        <v>1.1399999999999999</v>
      </c>
      <c r="AK664">
        <v>6</v>
      </c>
      <c r="AL664">
        <v>1.1299999999999999</v>
      </c>
      <c r="AM664">
        <v>6.8</v>
      </c>
      <c r="AN664">
        <v>1.1399999999999999</v>
      </c>
      <c r="AO664">
        <v>6.08</v>
      </c>
      <c r="AP664">
        <v>1.1200000000000001</v>
      </c>
      <c r="AQ664" t="str">
        <f t="shared" si="112"/>
        <v>Bautista</v>
      </c>
      <c r="AR664" t="str">
        <f t="shared" si="113"/>
        <v>Berdych</v>
      </c>
      <c r="AS664" t="str">
        <f t="shared" si="114"/>
        <v>Indian WellsBautistaBerdych</v>
      </c>
      <c r="AT664" t="str">
        <f t="shared" si="115"/>
        <v>Indian WellsBerdychBautista</v>
      </c>
      <c r="AU664">
        <f t="shared" si="116"/>
        <v>1</v>
      </c>
      <c r="AV664">
        <f t="shared" si="117"/>
        <v>4</v>
      </c>
      <c r="AW664">
        <f t="shared" si="118"/>
        <v>28</v>
      </c>
      <c r="AX664" t="b">
        <f t="shared" si="119"/>
        <v>0</v>
      </c>
      <c r="AY664" t="str">
        <f t="shared" si="120"/>
        <v>Berdych</v>
      </c>
      <c r="AZ664" t="b">
        <f t="shared" si="121"/>
        <v>1</v>
      </c>
      <c r="BA664" t="str">
        <f t="shared" si="122"/>
        <v>Indian Wells2nd Round</v>
      </c>
    </row>
    <row r="665" spans="1:53" x14ac:dyDescent="0.25">
      <c r="A665">
        <v>19</v>
      </c>
      <c r="B665" t="s">
        <v>524</v>
      </c>
      <c r="C665" t="s">
        <v>525</v>
      </c>
      <c r="D665" s="1">
        <v>41707</v>
      </c>
      <c r="E665" s="1" t="s">
        <v>874</v>
      </c>
      <c r="F665" s="1" t="s">
        <v>307</v>
      </c>
      <c r="G665" s="1" t="s">
        <v>308</v>
      </c>
      <c r="H665" t="s">
        <v>344</v>
      </c>
      <c r="I665">
        <v>3</v>
      </c>
      <c r="J665" t="s">
        <v>668</v>
      </c>
      <c r="K665" t="s">
        <v>828</v>
      </c>
      <c r="L665">
        <v>26</v>
      </c>
      <c r="M665">
        <v>100</v>
      </c>
      <c r="N665">
        <v>1455</v>
      </c>
      <c r="O665">
        <v>572</v>
      </c>
      <c r="P665">
        <v>6</v>
      </c>
      <c r="Q665">
        <v>2</v>
      </c>
      <c r="R665">
        <v>6</v>
      </c>
      <c r="S665">
        <v>2</v>
      </c>
      <c r="Z665">
        <v>2</v>
      </c>
      <c r="AA665">
        <v>0</v>
      </c>
      <c r="AB665" t="s">
        <v>312</v>
      </c>
      <c r="AC665">
        <v>1.1000000000000001</v>
      </c>
      <c r="AD665">
        <v>7</v>
      </c>
      <c r="AE665">
        <v>1.1000000000000001</v>
      </c>
      <c r="AF665">
        <v>6.5</v>
      </c>
      <c r="AG665">
        <v>1.08</v>
      </c>
      <c r="AH665">
        <v>7</v>
      </c>
      <c r="AI665">
        <v>1.1200000000000001</v>
      </c>
      <c r="AJ665">
        <v>7.55</v>
      </c>
      <c r="AK665">
        <v>1.08</v>
      </c>
      <c r="AL665">
        <v>7.5</v>
      </c>
      <c r="AM665">
        <v>1.1299999999999999</v>
      </c>
      <c r="AN665">
        <v>9</v>
      </c>
      <c r="AO665">
        <v>1.0900000000000001</v>
      </c>
      <c r="AP665">
        <v>7.24</v>
      </c>
      <c r="AQ665" t="str">
        <f t="shared" si="112"/>
        <v>Cilic</v>
      </c>
      <c r="AR665" t="str">
        <f t="shared" si="113"/>
        <v>Lorenzi</v>
      </c>
      <c r="AS665" t="str">
        <f t="shared" si="114"/>
        <v>Indian WellsCilicLorenzi</v>
      </c>
      <c r="AT665" t="str">
        <f t="shared" si="115"/>
        <v>Indian WellsLorenziCilic</v>
      </c>
      <c r="AU665">
        <f t="shared" si="116"/>
        <v>2</v>
      </c>
      <c r="AV665">
        <f t="shared" si="117"/>
        <v>8</v>
      </c>
      <c r="AW665">
        <f t="shared" si="118"/>
        <v>16</v>
      </c>
      <c r="AX665" t="b">
        <f t="shared" si="119"/>
        <v>0</v>
      </c>
      <c r="AY665" t="str">
        <f t="shared" si="120"/>
        <v>Cilic</v>
      </c>
      <c r="AZ665" t="b">
        <f t="shared" si="121"/>
        <v>0</v>
      </c>
      <c r="BA665" t="str">
        <f t="shared" si="122"/>
        <v>Indian Wells2nd Round</v>
      </c>
    </row>
    <row r="666" spans="1:53" x14ac:dyDescent="0.25">
      <c r="A666">
        <v>19</v>
      </c>
      <c r="B666" t="s">
        <v>524</v>
      </c>
      <c r="C666" t="s">
        <v>525</v>
      </c>
      <c r="D666" s="1">
        <v>41707</v>
      </c>
      <c r="E666" s="1" t="s">
        <v>874</v>
      </c>
      <c r="F666" s="1" t="s">
        <v>307</v>
      </c>
      <c r="G666" s="1" t="s">
        <v>308</v>
      </c>
      <c r="H666" t="s">
        <v>344</v>
      </c>
      <c r="I666">
        <v>3</v>
      </c>
      <c r="J666" t="s">
        <v>785</v>
      </c>
      <c r="K666" t="s">
        <v>737</v>
      </c>
      <c r="L666">
        <v>91</v>
      </c>
      <c r="M666">
        <v>34</v>
      </c>
      <c r="N666">
        <v>602</v>
      </c>
      <c r="O666">
        <v>1145</v>
      </c>
      <c r="P666">
        <v>6</v>
      </c>
      <c r="Q666">
        <v>4</v>
      </c>
      <c r="R666">
        <v>2</v>
      </c>
      <c r="S666">
        <v>6</v>
      </c>
      <c r="T666">
        <v>7</v>
      </c>
      <c r="U666">
        <v>6</v>
      </c>
      <c r="Z666">
        <v>2</v>
      </c>
      <c r="AA666">
        <v>1</v>
      </c>
      <c r="AB666" t="s">
        <v>312</v>
      </c>
      <c r="AC666">
        <v>5.5</v>
      </c>
      <c r="AD666">
        <v>1.1399999999999999</v>
      </c>
      <c r="AE666">
        <v>5</v>
      </c>
      <c r="AF666">
        <v>1.1599999999999999</v>
      </c>
      <c r="AG666">
        <v>4.5</v>
      </c>
      <c r="AH666">
        <v>1.17</v>
      </c>
      <c r="AI666">
        <v>5.83</v>
      </c>
      <c r="AJ666">
        <v>1.17</v>
      </c>
      <c r="AK666">
        <v>4.5</v>
      </c>
      <c r="AL666">
        <v>1.2</v>
      </c>
      <c r="AM666">
        <v>6.1</v>
      </c>
      <c r="AN666">
        <v>1.2</v>
      </c>
      <c r="AO666">
        <v>5.0599999999999996</v>
      </c>
      <c r="AP666">
        <v>1.1599999999999999</v>
      </c>
      <c r="AQ666" t="str">
        <f t="shared" si="112"/>
        <v>Gonzalez</v>
      </c>
      <c r="AR666" t="str">
        <f t="shared" si="113"/>
        <v>Dodig</v>
      </c>
      <c r="AS666" t="str">
        <f t="shared" si="114"/>
        <v>Indian WellsGonzalezDodig</v>
      </c>
      <c r="AT666" t="str">
        <f t="shared" si="115"/>
        <v>Indian WellsDodigGonzalez</v>
      </c>
      <c r="AU666">
        <f t="shared" si="116"/>
        <v>1</v>
      </c>
      <c r="AV666">
        <f t="shared" si="117"/>
        <v>-1</v>
      </c>
      <c r="AW666">
        <f t="shared" si="118"/>
        <v>31</v>
      </c>
      <c r="AX666" t="b">
        <f t="shared" si="119"/>
        <v>1</v>
      </c>
      <c r="AY666" t="str">
        <f t="shared" si="120"/>
        <v>Gonzalez</v>
      </c>
      <c r="AZ666" t="b">
        <f t="shared" si="121"/>
        <v>1</v>
      </c>
      <c r="BA666" t="str">
        <f t="shared" si="122"/>
        <v>Indian Wells2nd Round</v>
      </c>
    </row>
    <row r="667" spans="1:53" x14ac:dyDescent="0.25">
      <c r="A667">
        <v>19</v>
      </c>
      <c r="B667" t="s">
        <v>524</v>
      </c>
      <c r="C667" t="s">
        <v>525</v>
      </c>
      <c r="D667" s="1">
        <v>41707</v>
      </c>
      <c r="E667" s="1" t="s">
        <v>874</v>
      </c>
      <c r="F667" s="1" t="s">
        <v>307</v>
      </c>
      <c r="G667" s="1" t="s">
        <v>308</v>
      </c>
      <c r="H667" t="s">
        <v>344</v>
      </c>
      <c r="I667">
        <v>3</v>
      </c>
      <c r="J667" t="s">
        <v>679</v>
      </c>
      <c r="K667" t="s">
        <v>700</v>
      </c>
      <c r="L667">
        <v>58</v>
      </c>
      <c r="M667">
        <v>27</v>
      </c>
      <c r="N667">
        <v>781</v>
      </c>
      <c r="O667">
        <v>1359</v>
      </c>
      <c r="P667">
        <v>6</v>
      </c>
      <c r="Q667">
        <v>0</v>
      </c>
      <c r="R667">
        <v>6</v>
      </c>
      <c r="S667">
        <v>2</v>
      </c>
      <c r="Z667">
        <v>2</v>
      </c>
      <c r="AA667">
        <v>0</v>
      </c>
      <c r="AB667" t="s">
        <v>312</v>
      </c>
      <c r="AC667">
        <v>2</v>
      </c>
      <c r="AD667">
        <v>1.72</v>
      </c>
      <c r="AE667">
        <v>2.1</v>
      </c>
      <c r="AF667">
        <v>1.7</v>
      </c>
      <c r="AG667">
        <v>2.1</v>
      </c>
      <c r="AH667">
        <v>1.67</v>
      </c>
      <c r="AI667">
        <v>2.11</v>
      </c>
      <c r="AJ667">
        <v>1.81</v>
      </c>
      <c r="AK667">
        <v>2.1</v>
      </c>
      <c r="AL667">
        <v>1.73</v>
      </c>
      <c r="AM667">
        <v>2.2000000000000002</v>
      </c>
      <c r="AN667">
        <v>1.83</v>
      </c>
      <c r="AO667">
        <v>2.0499999999999998</v>
      </c>
      <c r="AP667">
        <v>1.74</v>
      </c>
      <c r="AQ667" t="str">
        <f t="shared" si="112"/>
        <v>Kukushkin</v>
      </c>
      <c r="AR667" t="str">
        <f t="shared" si="113"/>
        <v>Pospisil</v>
      </c>
      <c r="AS667" t="str">
        <f t="shared" si="114"/>
        <v>Indian WellsKukushkinPospisil</v>
      </c>
      <c r="AT667" t="str">
        <f t="shared" si="115"/>
        <v>Indian WellsPospisilKukushkin</v>
      </c>
      <c r="AU667">
        <f t="shared" si="116"/>
        <v>2</v>
      </c>
      <c r="AV667">
        <f t="shared" si="117"/>
        <v>10</v>
      </c>
      <c r="AW667">
        <f t="shared" si="118"/>
        <v>14</v>
      </c>
      <c r="AX667" t="b">
        <f t="shared" si="119"/>
        <v>0</v>
      </c>
      <c r="AY667" t="str">
        <f t="shared" si="120"/>
        <v>Kukushkin</v>
      </c>
      <c r="AZ667" t="b">
        <f t="shared" si="121"/>
        <v>0</v>
      </c>
      <c r="BA667" t="str">
        <f t="shared" si="122"/>
        <v>Indian Wells2nd Round</v>
      </c>
    </row>
    <row r="668" spans="1:53" x14ac:dyDescent="0.25">
      <c r="A668">
        <v>19</v>
      </c>
      <c r="B668" t="s">
        <v>524</v>
      </c>
      <c r="C668" t="s">
        <v>525</v>
      </c>
      <c r="D668" s="1">
        <v>41707</v>
      </c>
      <c r="E668" s="1" t="s">
        <v>874</v>
      </c>
      <c r="F668" s="1" t="s">
        <v>307</v>
      </c>
      <c r="G668" s="1" t="s">
        <v>308</v>
      </c>
      <c r="H668" t="s">
        <v>344</v>
      </c>
      <c r="I668">
        <v>3</v>
      </c>
      <c r="J668" t="s">
        <v>694</v>
      </c>
      <c r="K668" t="s">
        <v>752</v>
      </c>
      <c r="L668">
        <v>49</v>
      </c>
      <c r="M668">
        <v>24</v>
      </c>
      <c r="N668">
        <v>930</v>
      </c>
      <c r="O668">
        <v>1510</v>
      </c>
      <c r="P668">
        <v>6</v>
      </c>
      <c r="Q668">
        <v>2</v>
      </c>
      <c r="R668">
        <v>6</v>
      </c>
      <c r="S668">
        <v>2</v>
      </c>
      <c r="Z668">
        <v>2</v>
      </c>
      <c r="AA668">
        <v>0</v>
      </c>
      <c r="AB668" t="s">
        <v>312</v>
      </c>
      <c r="AC668">
        <v>3.5</v>
      </c>
      <c r="AD668">
        <v>1.28</v>
      </c>
      <c r="AE668">
        <v>3.5</v>
      </c>
      <c r="AF668">
        <v>1.28</v>
      </c>
      <c r="AG668">
        <v>3.75</v>
      </c>
      <c r="AH668">
        <v>1.25</v>
      </c>
      <c r="AI668">
        <v>3.6</v>
      </c>
      <c r="AJ668">
        <v>1.34</v>
      </c>
      <c r="AK668">
        <v>3.5</v>
      </c>
      <c r="AL668">
        <v>1.29</v>
      </c>
      <c r="AM668">
        <v>3.85</v>
      </c>
      <c r="AN668">
        <v>1.34</v>
      </c>
      <c r="AO668">
        <v>3.52</v>
      </c>
      <c r="AP668">
        <v>1.29</v>
      </c>
      <c r="AQ668" t="str">
        <f t="shared" si="112"/>
        <v>Lu</v>
      </c>
      <c r="AR668" t="str">
        <f t="shared" si="113"/>
        <v>Kohlschreiber</v>
      </c>
      <c r="AS668" t="str">
        <f t="shared" si="114"/>
        <v>Indian WellsLuKohlschreiber</v>
      </c>
      <c r="AT668" t="str">
        <f t="shared" si="115"/>
        <v>Indian WellsKohlschreiberLu</v>
      </c>
      <c r="AU668">
        <f t="shared" si="116"/>
        <v>2</v>
      </c>
      <c r="AV668">
        <f t="shared" si="117"/>
        <v>8</v>
      </c>
      <c r="AW668">
        <f t="shared" si="118"/>
        <v>16</v>
      </c>
      <c r="AX668" t="b">
        <f t="shared" si="119"/>
        <v>0</v>
      </c>
      <c r="AY668" t="str">
        <f t="shared" si="120"/>
        <v>Lu</v>
      </c>
      <c r="AZ668" t="b">
        <f t="shared" si="121"/>
        <v>0</v>
      </c>
      <c r="BA668" t="str">
        <f t="shared" si="122"/>
        <v>Indian Wells2nd Round</v>
      </c>
    </row>
    <row r="669" spans="1:53" x14ac:dyDescent="0.25">
      <c r="A669">
        <v>19</v>
      </c>
      <c r="B669" t="s">
        <v>524</v>
      </c>
      <c r="C669" t="s">
        <v>525</v>
      </c>
      <c r="D669" s="1">
        <v>41707</v>
      </c>
      <c r="E669" s="1" t="s">
        <v>874</v>
      </c>
      <c r="F669" s="1" t="s">
        <v>307</v>
      </c>
      <c r="G669" s="1" t="s">
        <v>308</v>
      </c>
      <c r="H669" t="s">
        <v>344</v>
      </c>
      <c r="I669">
        <v>3</v>
      </c>
      <c r="J669" t="s">
        <v>767</v>
      </c>
      <c r="K669" t="s">
        <v>743</v>
      </c>
      <c r="L669">
        <v>13</v>
      </c>
      <c r="M669">
        <v>73</v>
      </c>
      <c r="N669">
        <v>2320</v>
      </c>
      <c r="O669">
        <v>690</v>
      </c>
      <c r="P669">
        <v>7</v>
      </c>
      <c r="Q669">
        <v>6</v>
      </c>
      <c r="R669">
        <v>6</v>
      </c>
      <c r="S669">
        <v>3</v>
      </c>
      <c r="Z669">
        <v>2</v>
      </c>
      <c r="AA669">
        <v>0</v>
      </c>
      <c r="AB669" t="s">
        <v>312</v>
      </c>
      <c r="AC669">
        <v>1.44</v>
      </c>
      <c r="AD669">
        <v>2.62</v>
      </c>
      <c r="AE669">
        <v>1.45</v>
      </c>
      <c r="AF669">
        <v>2.7</v>
      </c>
      <c r="AG669">
        <v>1.44</v>
      </c>
      <c r="AH669">
        <v>2.62</v>
      </c>
      <c r="AI669">
        <v>1.44</v>
      </c>
      <c r="AJ669">
        <v>3.01</v>
      </c>
      <c r="AK669">
        <v>1.53</v>
      </c>
      <c r="AL669">
        <v>2.5</v>
      </c>
      <c r="AM669">
        <v>1.53</v>
      </c>
      <c r="AN669">
        <v>3.01</v>
      </c>
      <c r="AO669">
        <v>1.44</v>
      </c>
      <c r="AP669">
        <v>2.72</v>
      </c>
      <c r="AQ669" t="str">
        <f t="shared" si="112"/>
        <v>Isner</v>
      </c>
      <c r="AR669" t="str">
        <f t="shared" si="113"/>
        <v>Davydenko</v>
      </c>
      <c r="AS669" t="str">
        <f t="shared" si="114"/>
        <v>Indian WellsIsnerDavydenko</v>
      </c>
      <c r="AT669" t="str">
        <f t="shared" si="115"/>
        <v>Indian WellsDavydenkoIsner</v>
      </c>
      <c r="AU669">
        <f t="shared" si="116"/>
        <v>2</v>
      </c>
      <c r="AV669">
        <f t="shared" si="117"/>
        <v>4</v>
      </c>
      <c r="AW669">
        <f t="shared" si="118"/>
        <v>22</v>
      </c>
      <c r="AX669" t="b">
        <f t="shared" si="119"/>
        <v>1</v>
      </c>
      <c r="AY669" t="str">
        <f t="shared" si="120"/>
        <v>Isner</v>
      </c>
      <c r="AZ669" t="b">
        <f t="shared" si="121"/>
        <v>0</v>
      </c>
      <c r="BA669" t="str">
        <f t="shared" si="122"/>
        <v>Indian Wells2nd Round</v>
      </c>
    </row>
    <row r="670" spans="1:53" x14ac:dyDescent="0.25">
      <c r="A670">
        <v>19</v>
      </c>
      <c r="B670" t="s">
        <v>524</v>
      </c>
      <c r="C670" t="s">
        <v>525</v>
      </c>
      <c r="D670" s="1">
        <v>41707</v>
      </c>
      <c r="E670" s="1" t="s">
        <v>874</v>
      </c>
      <c r="F670" s="1" t="s">
        <v>307</v>
      </c>
      <c r="G670" s="1" t="s">
        <v>308</v>
      </c>
      <c r="H670" t="s">
        <v>344</v>
      </c>
      <c r="I670">
        <v>3</v>
      </c>
      <c r="J670" t="s">
        <v>793</v>
      </c>
      <c r="K670" t="s">
        <v>664</v>
      </c>
      <c r="L670">
        <v>17</v>
      </c>
      <c r="M670">
        <v>69</v>
      </c>
      <c r="N670">
        <v>2005</v>
      </c>
      <c r="O670">
        <v>709</v>
      </c>
      <c r="P670">
        <v>7</v>
      </c>
      <c r="Q670">
        <v>6</v>
      </c>
      <c r="R670">
        <v>5</v>
      </c>
      <c r="S670">
        <v>7</v>
      </c>
      <c r="T670">
        <v>6</v>
      </c>
      <c r="U670">
        <v>4</v>
      </c>
      <c r="Z670">
        <v>2</v>
      </c>
      <c r="AA670">
        <v>1</v>
      </c>
      <c r="AB670" t="s">
        <v>312</v>
      </c>
      <c r="AC670">
        <v>1.5</v>
      </c>
      <c r="AD670">
        <v>2.5</v>
      </c>
      <c r="AE670">
        <v>1.52</v>
      </c>
      <c r="AF670">
        <v>2.4500000000000002</v>
      </c>
      <c r="AG670">
        <v>1.57</v>
      </c>
      <c r="AH670">
        <v>2.25</v>
      </c>
      <c r="AI670">
        <v>1.54</v>
      </c>
      <c r="AJ670">
        <v>2.66</v>
      </c>
      <c r="AK670">
        <v>1.53</v>
      </c>
      <c r="AL670">
        <v>2.5</v>
      </c>
      <c r="AM670">
        <v>1.6</v>
      </c>
      <c r="AN670">
        <v>2.66</v>
      </c>
      <c r="AO670">
        <v>1.54</v>
      </c>
      <c r="AP670">
        <v>2.4300000000000002</v>
      </c>
      <c r="AQ670" t="str">
        <f t="shared" si="112"/>
        <v>Robredo</v>
      </c>
      <c r="AR670" t="str">
        <f t="shared" si="113"/>
        <v>Matosevic</v>
      </c>
      <c r="AS670" t="str">
        <f t="shared" si="114"/>
        <v>Indian WellsRobredoMatosevic</v>
      </c>
      <c r="AT670" t="str">
        <f t="shared" si="115"/>
        <v>Indian WellsMatosevicRobredo</v>
      </c>
      <c r="AU670">
        <f t="shared" si="116"/>
        <v>1</v>
      </c>
      <c r="AV670">
        <f t="shared" si="117"/>
        <v>1</v>
      </c>
      <c r="AW670">
        <f t="shared" si="118"/>
        <v>35</v>
      </c>
      <c r="AX670" t="b">
        <f t="shared" si="119"/>
        <v>1</v>
      </c>
      <c r="AY670" t="str">
        <f t="shared" si="120"/>
        <v>Robredo</v>
      </c>
      <c r="AZ670" t="b">
        <f t="shared" si="121"/>
        <v>1</v>
      </c>
      <c r="BA670" t="str">
        <f t="shared" si="122"/>
        <v>Indian Wells2nd Round</v>
      </c>
    </row>
    <row r="671" spans="1:53" x14ac:dyDescent="0.25">
      <c r="A671">
        <v>19</v>
      </c>
      <c r="B671" t="s">
        <v>524</v>
      </c>
      <c r="C671" t="s">
        <v>525</v>
      </c>
      <c r="D671" s="1">
        <v>41707</v>
      </c>
      <c r="E671" s="1" t="s">
        <v>874</v>
      </c>
      <c r="F671" s="1" t="s">
        <v>307</v>
      </c>
      <c r="G671" s="1" t="s">
        <v>308</v>
      </c>
      <c r="H671" t="s">
        <v>344</v>
      </c>
      <c r="I671">
        <v>3</v>
      </c>
      <c r="J671" t="s">
        <v>739</v>
      </c>
      <c r="K671" t="s">
        <v>690</v>
      </c>
      <c r="L671">
        <v>101</v>
      </c>
      <c r="M671">
        <v>23</v>
      </c>
      <c r="N671">
        <v>567</v>
      </c>
      <c r="O671">
        <v>1565</v>
      </c>
      <c r="P671">
        <v>7</v>
      </c>
      <c r="Q671">
        <v>6</v>
      </c>
      <c r="R671">
        <v>6</v>
      </c>
      <c r="S671">
        <v>2</v>
      </c>
      <c r="Z671">
        <v>2</v>
      </c>
      <c r="AA671">
        <v>0</v>
      </c>
      <c r="AB671" t="s">
        <v>312</v>
      </c>
      <c r="AC671">
        <v>2.5</v>
      </c>
      <c r="AD671">
        <v>1.5</v>
      </c>
      <c r="AE671">
        <v>2.5</v>
      </c>
      <c r="AF671">
        <v>1.5</v>
      </c>
      <c r="AG671">
        <v>2.62</v>
      </c>
      <c r="AH671">
        <v>1.44</v>
      </c>
      <c r="AI671">
        <v>2.59</v>
      </c>
      <c r="AJ671">
        <v>1.56</v>
      </c>
      <c r="AK671">
        <v>2.63</v>
      </c>
      <c r="AL671">
        <v>1.5</v>
      </c>
      <c r="AM671">
        <v>2.7</v>
      </c>
      <c r="AN671">
        <v>1.56</v>
      </c>
      <c r="AO671">
        <v>2.58</v>
      </c>
      <c r="AP671">
        <v>1.48</v>
      </c>
      <c r="AQ671" t="str">
        <f t="shared" si="112"/>
        <v>Thiem</v>
      </c>
      <c r="AR671" t="str">
        <f t="shared" si="113"/>
        <v>Simon</v>
      </c>
      <c r="AS671" t="str">
        <f t="shared" si="114"/>
        <v>Indian WellsThiemSimon</v>
      </c>
      <c r="AT671" t="str">
        <f t="shared" si="115"/>
        <v>Indian WellsSimonThiem</v>
      </c>
      <c r="AU671">
        <f t="shared" si="116"/>
        <v>2</v>
      </c>
      <c r="AV671">
        <f t="shared" si="117"/>
        <v>5</v>
      </c>
      <c r="AW671">
        <f t="shared" si="118"/>
        <v>21</v>
      </c>
      <c r="AX671" t="b">
        <f t="shared" si="119"/>
        <v>1</v>
      </c>
      <c r="AY671" t="str">
        <f t="shared" si="120"/>
        <v>Thiem</v>
      </c>
      <c r="AZ671" t="b">
        <f t="shared" si="121"/>
        <v>0</v>
      </c>
      <c r="BA671" t="str">
        <f t="shared" si="122"/>
        <v>Indian Wells2nd Round</v>
      </c>
    </row>
    <row r="672" spans="1:53" x14ac:dyDescent="0.25">
      <c r="A672">
        <v>19</v>
      </c>
      <c r="B672" t="s">
        <v>524</v>
      </c>
      <c r="C672" t="s">
        <v>525</v>
      </c>
      <c r="D672" s="1">
        <v>41707</v>
      </c>
      <c r="E672" s="1" t="s">
        <v>874</v>
      </c>
      <c r="F672" s="1" t="s">
        <v>307</v>
      </c>
      <c r="G672" s="1" t="s">
        <v>308</v>
      </c>
      <c r="H672" t="s">
        <v>344</v>
      </c>
      <c r="I672">
        <v>3</v>
      </c>
      <c r="J672" t="s">
        <v>678</v>
      </c>
      <c r="K672" t="s">
        <v>868</v>
      </c>
      <c r="L672">
        <v>37</v>
      </c>
      <c r="M672">
        <v>160</v>
      </c>
      <c r="N672">
        <v>1100</v>
      </c>
      <c r="O672">
        <v>336</v>
      </c>
      <c r="P672">
        <v>3</v>
      </c>
      <c r="Q672">
        <v>6</v>
      </c>
      <c r="R672">
        <v>6</v>
      </c>
      <c r="S672">
        <v>2</v>
      </c>
      <c r="T672">
        <v>6</v>
      </c>
      <c r="U672">
        <v>4</v>
      </c>
      <c r="Z672">
        <v>2</v>
      </c>
      <c r="AA672">
        <v>1</v>
      </c>
      <c r="AB672" t="s">
        <v>312</v>
      </c>
      <c r="AC672">
        <v>1.18</v>
      </c>
      <c r="AD672">
        <v>4.5</v>
      </c>
      <c r="AI672">
        <v>1.21</v>
      </c>
      <c r="AJ672">
        <v>5.0999999999999996</v>
      </c>
      <c r="AM672">
        <v>1.22</v>
      </c>
      <c r="AN672">
        <v>5.0999999999999996</v>
      </c>
      <c r="AO672">
        <v>1.19</v>
      </c>
      <c r="AP672">
        <v>4.53</v>
      </c>
      <c r="AQ672" t="str">
        <f t="shared" si="112"/>
        <v>Lopez</v>
      </c>
      <c r="AR672" t="str">
        <f t="shared" si="113"/>
        <v>Ward</v>
      </c>
      <c r="AS672" t="str">
        <f t="shared" si="114"/>
        <v>Indian WellsLopezWard</v>
      </c>
      <c r="AT672" t="str">
        <f t="shared" si="115"/>
        <v>Indian WellsWardLopez</v>
      </c>
      <c r="AU672">
        <f t="shared" si="116"/>
        <v>1</v>
      </c>
      <c r="AV672">
        <f t="shared" si="117"/>
        <v>3</v>
      </c>
      <c r="AW672">
        <f t="shared" si="118"/>
        <v>27</v>
      </c>
      <c r="AX672" t="b">
        <f t="shared" si="119"/>
        <v>0</v>
      </c>
      <c r="AY672" t="str">
        <f t="shared" si="120"/>
        <v>Ward</v>
      </c>
      <c r="AZ672" t="b">
        <f t="shared" si="121"/>
        <v>1</v>
      </c>
      <c r="BA672" t="str">
        <f t="shared" si="122"/>
        <v>Indian Wells2nd Round</v>
      </c>
    </row>
    <row r="673" spans="1:53" x14ac:dyDescent="0.25">
      <c r="A673">
        <v>19</v>
      </c>
      <c r="B673" t="s">
        <v>524</v>
      </c>
      <c r="C673" t="s">
        <v>525</v>
      </c>
      <c r="D673" s="1">
        <v>41707</v>
      </c>
      <c r="E673" s="1" t="s">
        <v>874</v>
      </c>
      <c r="F673" s="1" t="s">
        <v>307</v>
      </c>
      <c r="G673" s="1" t="s">
        <v>308</v>
      </c>
      <c r="H673" t="s">
        <v>344</v>
      </c>
      <c r="I673">
        <v>3</v>
      </c>
      <c r="J673" t="s">
        <v>748</v>
      </c>
      <c r="K673" t="s">
        <v>733</v>
      </c>
      <c r="L673">
        <v>22</v>
      </c>
      <c r="M673">
        <v>45</v>
      </c>
      <c r="N673">
        <v>1616</v>
      </c>
      <c r="O673">
        <v>991</v>
      </c>
      <c r="P673">
        <v>6</v>
      </c>
      <c r="Q673">
        <v>3</v>
      </c>
      <c r="R673">
        <v>6</v>
      </c>
      <c r="S673">
        <v>3</v>
      </c>
      <c r="Z673">
        <v>2</v>
      </c>
      <c r="AA673">
        <v>0</v>
      </c>
      <c r="AB673" t="s">
        <v>312</v>
      </c>
      <c r="AC673">
        <v>1.1399999999999999</v>
      </c>
      <c r="AD673">
        <v>5.5</v>
      </c>
      <c r="AE673">
        <v>1.1499999999999999</v>
      </c>
      <c r="AF673">
        <v>5.25</v>
      </c>
      <c r="AG673">
        <v>1.17</v>
      </c>
      <c r="AH673">
        <v>4.5</v>
      </c>
      <c r="AI673">
        <v>1.17</v>
      </c>
      <c r="AJ673">
        <v>6.02</v>
      </c>
      <c r="AK673">
        <v>1.1399999999999999</v>
      </c>
      <c r="AL673">
        <v>5.5</v>
      </c>
      <c r="AM673">
        <v>1.2</v>
      </c>
      <c r="AN673">
        <v>6.02</v>
      </c>
      <c r="AO673">
        <v>1.1599999999999999</v>
      </c>
      <c r="AP673">
        <v>5.15</v>
      </c>
      <c r="AQ673" t="str">
        <f t="shared" si="112"/>
        <v>Gulbis</v>
      </c>
      <c r="AR673" t="str">
        <f t="shared" si="113"/>
        <v>Sousa</v>
      </c>
      <c r="AS673" t="str">
        <f t="shared" si="114"/>
        <v>Indian WellsGulbisSousa</v>
      </c>
      <c r="AT673" t="str">
        <f t="shared" si="115"/>
        <v>Indian WellsSousaGulbis</v>
      </c>
      <c r="AU673">
        <f t="shared" si="116"/>
        <v>2</v>
      </c>
      <c r="AV673">
        <f t="shared" si="117"/>
        <v>6</v>
      </c>
      <c r="AW673">
        <f t="shared" si="118"/>
        <v>18</v>
      </c>
      <c r="AX673" t="b">
        <f t="shared" si="119"/>
        <v>0</v>
      </c>
      <c r="AY673" t="str">
        <f t="shared" si="120"/>
        <v>Gulbis</v>
      </c>
      <c r="AZ673" t="b">
        <f t="shared" si="121"/>
        <v>0</v>
      </c>
      <c r="BA673" t="str">
        <f t="shared" si="122"/>
        <v>Indian Wells2nd Round</v>
      </c>
    </row>
    <row r="674" spans="1:53" x14ac:dyDescent="0.25">
      <c r="A674">
        <v>19</v>
      </c>
      <c r="B674" t="s">
        <v>524</v>
      </c>
      <c r="C674" t="s">
        <v>525</v>
      </c>
      <c r="D674" s="1">
        <v>41707</v>
      </c>
      <c r="E674" s="1" t="s">
        <v>874</v>
      </c>
      <c r="F674" s="1" t="s">
        <v>307</v>
      </c>
      <c r="G674" s="1" t="s">
        <v>308</v>
      </c>
      <c r="H674" t="s">
        <v>344</v>
      </c>
      <c r="I674">
        <v>3</v>
      </c>
      <c r="J674" t="s">
        <v>754</v>
      </c>
      <c r="K674" t="s">
        <v>806</v>
      </c>
      <c r="L674">
        <v>9</v>
      </c>
      <c r="M674">
        <v>60</v>
      </c>
      <c r="N674">
        <v>2950</v>
      </c>
      <c r="O674">
        <v>761</v>
      </c>
      <c r="P674">
        <v>6</v>
      </c>
      <c r="Q674">
        <v>0</v>
      </c>
      <c r="R674">
        <v>2</v>
      </c>
      <c r="S674">
        <v>0</v>
      </c>
      <c r="Z674">
        <v>1</v>
      </c>
      <c r="AA674">
        <v>0</v>
      </c>
      <c r="AB674" t="s">
        <v>323</v>
      </c>
      <c r="AC674">
        <v>1.08</v>
      </c>
      <c r="AD674">
        <v>8</v>
      </c>
      <c r="AE674">
        <v>1.1000000000000001</v>
      </c>
      <c r="AF674">
        <v>6.5</v>
      </c>
      <c r="AG674">
        <v>1.08</v>
      </c>
      <c r="AH674">
        <v>7</v>
      </c>
      <c r="AI674">
        <v>1.1000000000000001</v>
      </c>
      <c r="AJ674">
        <v>8.52</v>
      </c>
      <c r="AK674">
        <v>1.08</v>
      </c>
      <c r="AL674">
        <v>7.5</v>
      </c>
      <c r="AM674">
        <v>1.1299999999999999</v>
      </c>
      <c r="AN674">
        <v>8.52</v>
      </c>
      <c r="AO674">
        <v>1.0900000000000001</v>
      </c>
      <c r="AP674">
        <v>7.07</v>
      </c>
      <c r="AQ674" t="str">
        <f t="shared" si="112"/>
        <v>Gasquet</v>
      </c>
      <c r="AR674" t="str">
        <f t="shared" si="113"/>
        <v>Gabashvili</v>
      </c>
      <c r="AS674" t="str">
        <f t="shared" si="114"/>
        <v>Indian WellsGasquetGabashvili</v>
      </c>
      <c r="AT674" t="str">
        <f t="shared" si="115"/>
        <v>Indian WellsGabashviliGasquet</v>
      </c>
      <c r="AU674">
        <f t="shared" si="116"/>
        <v>1</v>
      </c>
      <c r="AV674">
        <f t="shared" si="117"/>
        <v>8</v>
      </c>
      <c r="AW674">
        <f t="shared" si="118"/>
        <v>8</v>
      </c>
      <c r="AX674" t="b">
        <f t="shared" si="119"/>
        <v>0</v>
      </c>
      <c r="AY674" t="str">
        <f t="shared" si="120"/>
        <v>Gasquet</v>
      </c>
      <c r="AZ674" t="b">
        <f t="shared" si="121"/>
        <v>0</v>
      </c>
      <c r="BA674" t="str">
        <f t="shared" si="122"/>
        <v>Indian Wells2nd Round</v>
      </c>
    </row>
    <row r="675" spans="1:53" x14ac:dyDescent="0.25">
      <c r="A675">
        <v>19</v>
      </c>
      <c r="B675" t="s">
        <v>524</v>
      </c>
      <c r="C675" t="s">
        <v>525</v>
      </c>
      <c r="D675" s="1">
        <v>41708</v>
      </c>
      <c r="E675" s="1" t="s">
        <v>874</v>
      </c>
      <c r="F675" s="1" t="s">
        <v>307</v>
      </c>
      <c r="G675" s="1" t="s">
        <v>308</v>
      </c>
      <c r="H675" t="s">
        <v>344</v>
      </c>
      <c r="I675">
        <v>3</v>
      </c>
      <c r="J675" t="s">
        <v>730</v>
      </c>
      <c r="K675" t="s">
        <v>759</v>
      </c>
      <c r="L675">
        <v>33</v>
      </c>
      <c r="M675">
        <v>126</v>
      </c>
      <c r="N675">
        <v>1190</v>
      </c>
      <c r="O675">
        <v>455</v>
      </c>
      <c r="P675">
        <v>7</v>
      </c>
      <c r="Q675">
        <v>5</v>
      </c>
      <c r="R675">
        <v>7</v>
      </c>
      <c r="S675">
        <v>5</v>
      </c>
      <c r="Z675">
        <v>2</v>
      </c>
      <c r="AA675">
        <v>0</v>
      </c>
      <c r="AB675" t="s">
        <v>312</v>
      </c>
      <c r="AC675">
        <v>1.18</v>
      </c>
      <c r="AD675">
        <v>4.5</v>
      </c>
      <c r="AE675">
        <v>1.22</v>
      </c>
      <c r="AF675">
        <v>4</v>
      </c>
      <c r="AG675">
        <v>1.29</v>
      </c>
      <c r="AH675">
        <v>3.5</v>
      </c>
      <c r="AI675">
        <v>1.21</v>
      </c>
      <c r="AJ675">
        <v>5</v>
      </c>
      <c r="AK675">
        <v>1.29</v>
      </c>
      <c r="AL675">
        <v>3.5</v>
      </c>
      <c r="AM675">
        <v>1.3</v>
      </c>
      <c r="AN675">
        <v>5</v>
      </c>
      <c r="AO675">
        <v>1.23</v>
      </c>
      <c r="AP675">
        <v>4.07</v>
      </c>
      <c r="AQ675" t="str">
        <f t="shared" si="112"/>
        <v>Verdasco</v>
      </c>
      <c r="AR675" t="str">
        <f t="shared" si="113"/>
        <v>Zeballos</v>
      </c>
      <c r="AS675" t="str">
        <f t="shared" si="114"/>
        <v>Indian WellsVerdascoZeballos</v>
      </c>
      <c r="AT675" t="str">
        <f t="shared" si="115"/>
        <v>Indian WellsZeballosVerdasco</v>
      </c>
      <c r="AU675">
        <f t="shared" si="116"/>
        <v>2</v>
      </c>
      <c r="AV675">
        <f t="shared" si="117"/>
        <v>4</v>
      </c>
      <c r="AW675">
        <f t="shared" si="118"/>
        <v>24</v>
      </c>
      <c r="AX675" t="b">
        <f t="shared" si="119"/>
        <v>0</v>
      </c>
      <c r="AY675" t="str">
        <f t="shared" si="120"/>
        <v>Verdasco</v>
      </c>
      <c r="AZ675" t="b">
        <f t="shared" si="121"/>
        <v>0</v>
      </c>
      <c r="BA675" t="str">
        <f t="shared" si="122"/>
        <v>Indian Wells2nd Round</v>
      </c>
    </row>
    <row r="676" spans="1:53" x14ac:dyDescent="0.25">
      <c r="A676">
        <v>19</v>
      </c>
      <c r="B676" t="s">
        <v>524</v>
      </c>
      <c r="C676" t="s">
        <v>525</v>
      </c>
      <c r="D676" s="1">
        <v>41708</v>
      </c>
      <c r="E676" s="1" t="s">
        <v>874</v>
      </c>
      <c r="F676" s="1" t="s">
        <v>307</v>
      </c>
      <c r="G676" s="1" t="s">
        <v>308</v>
      </c>
      <c r="H676" t="s">
        <v>344</v>
      </c>
      <c r="I676">
        <v>3</v>
      </c>
      <c r="J676" t="s">
        <v>665</v>
      </c>
      <c r="K676" t="s">
        <v>804</v>
      </c>
      <c r="L676">
        <v>65</v>
      </c>
      <c r="M676">
        <v>10</v>
      </c>
      <c r="N676">
        <v>730</v>
      </c>
      <c r="O676">
        <v>2785</v>
      </c>
      <c r="P676">
        <v>6</v>
      </c>
      <c r="Q676">
        <v>4</v>
      </c>
      <c r="R676">
        <v>6</v>
      </c>
      <c r="S676">
        <v>4</v>
      </c>
      <c r="Z676">
        <v>2</v>
      </c>
      <c r="AA676">
        <v>0</v>
      </c>
      <c r="AB676" t="s">
        <v>312</v>
      </c>
      <c r="AC676">
        <v>4</v>
      </c>
      <c r="AD676">
        <v>1.22</v>
      </c>
      <c r="AE676">
        <v>4</v>
      </c>
      <c r="AF676">
        <v>1.22</v>
      </c>
      <c r="AG676">
        <v>3.75</v>
      </c>
      <c r="AH676">
        <v>1.25</v>
      </c>
      <c r="AI676">
        <v>4.38</v>
      </c>
      <c r="AJ676">
        <v>1.26</v>
      </c>
      <c r="AK676">
        <v>3.5</v>
      </c>
      <c r="AL676">
        <v>1.29</v>
      </c>
      <c r="AM676">
        <v>4.38</v>
      </c>
      <c r="AN676">
        <v>1.29</v>
      </c>
      <c r="AO676">
        <v>3.95</v>
      </c>
      <c r="AP676">
        <v>1.24</v>
      </c>
      <c r="AQ676" t="str">
        <f t="shared" si="112"/>
        <v>Benneteau</v>
      </c>
      <c r="AR676" t="str">
        <f t="shared" si="113"/>
        <v>Tsonga</v>
      </c>
      <c r="AS676" t="str">
        <f t="shared" si="114"/>
        <v>Indian WellsBenneteauTsonga</v>
      </c>
      <c r="AT676" t="str">
        <f t="shared" si="115"/>
        <v>Indian WellsTsongaBenneteau</v>
      </c>
      <c r="AU676">
        <f t="shared" si="116"/>
        <v>2</v>
      </c>
      <c r="AV676">
        <f t="shared" si="117"/>
        <v>4</v>
      </c>
      <c r="AW676">
        <f t="shared" si="118"/>
        <v>20</v>
      </c>
      <c r="AX676" t="b">
        <f t="shared" si="119"/>
        <v>0</v>
      </c>
      <c r="AY676" t="str">
        <f t="shared" si="120"/>
        <v>Benneteau</v>
      </c>
      <c r="AZ676" t="b">
        <f t="shared" si="121"/>
        <v>0</v>
      </c>
      <c r="BA676" t="str">
        <f t="shared" si="122"/>
        <v>Indian Wells2nd Round</v>
      </c>
    </row>
    <row r="677" spans="1:53" x14ac:dyDescent="0.25">
      <c r="A677">
        <v>19</v>
      </c>
      <c r="B677" t="s">
        <v>524</v>
      </c>
      <c r="C677" t="s">
        <v>525</v>
      </c>
      <c r="D677" s="1">
        <v>41708</v>
      </c>
      <c r="E677" s="1" t="s">
        <v>874</v>
      </c>
      <c r="F677" s="1" t="s">
        <v>307</v>
      </c>
      <c r="G677" s="1" t="s">
        <v>308</v>
      </c>
      <c r="H677" t="s">
        <v>344</v>
      </c>
      <c r="I677">
        <v>3</v>
      </c>
      <c r="J677" t="s">
        <v>666</v>
      </c>
      <c r="K677" t="s">
        <v>746</v>
      </c>
      <c r="L677">
        <v>40</v>
      </c>
      <c r="M677">
        <v>29</v>
      </c>
      <c r="N677">
        <v>1020</v>
      </c>
      <c r="O677">
        <v>1245</v>
      </c>
      <c r="P677">
        <v>6</v>
      </c>
      <c r="Q677">
        <v>2</v>
      </c>
      <c r="R677">
        <v>1</v>
      </c>
      <c r="S677">
        <v>0</v>
      </c>
      <c r="Z677">
        <v>1</v>
      </c>
      <c r="AA677">
        <v>0</v>
      </c>
      <c r="AB677" t="s">
        <v>323</v>
      </c>
      <c r="AC677">
        <v>2.25</v>
      </c>
      <c r="AD677">
        <v>1.57</v>
      </c>
      <c r="AE677">
        <v>2.2000000000000002</v>
      </c>
      <c r="AF677">
        <v>1.65</v>
      </c>
      <c r="AG677">
        <v>2.1</v>
      </c>
      <c r="AH677">
        <v>1.67</v>
      </c>
      <c r="AI677">
        <v>2.37</v>
      </c>
      <c r="AJ677">
        <v>1.65</v>
      </c>
      <c r="AK677">
        <v>2.25</v>
      </c>
      <c r="AL677">
        <v>1.62</v>
      </c>
      <c r="AM677">
        <v>2.4</v>
      </c>
      <c r="AN677">
        <v>1.67</v>
      </c>
      <c r="AO677">
        <v>2.27</v>
      </c>
      <c r="AP677">
        <v>1.61</v>
      </c>
      <c r="AQ677" t="str">
        <f t="shared" si="112"/>
        <v>Nieminen</v>
      </c>
      <c r="AR677" t="str">
        <f t="shared" si="113"/>
        <v>Mayer</v>
      </c>
      <c r="AS677" t="str">
        <f t="shared" si="114"/>
        <v>Indian WellsNieminenMayer</v>
      </c>
      <c r="AT677" t="str">
        <f t="shared" si="115"/>
        <v>Indian WellsMayerNieminen</v>
      </c>
      <c r="AU677">
        <f t="shared" si="116"/>
        <v>1</v>
      </c>
      <c r="AV677">
        <f t="shared" si="117"/>
        <v>5</v>
      </c>
      <c r="AW677">
        <f t="shared" si="118"/>
        <v>9</v>
      </c>
      <c r="AX677" t="b">
        <f t="shared" si="119"/>
        <v>0</v>
      </c>
      <c r="AY677" t="str">
        <f t="shared" si="120"/>
        <v>Nieminen</v>
      </c>
      <c r="AZ677" t="b">
        <f t="shared" si="121"/>
        <v>0</v>
      </c>
      <c r="BA677" t="str">
        <f t="shared" si="122"/>
        <v>Indian Wells2nd Round</v>
      </c>
    </row>
    <row r="678" spans="1:53" x14ac:dyDescent="0.25">
      <c r="A678">
        <v>19</v>
      </c>
      <c r="B678" t="s">
        <v>524</v>
      </c>
      <c r="C678" t="s">
        <v>525</v>
      </c>
      <c r="D678" s="1">
        <v>41708</v>
      </c>
      <c r="E678" s="1" t="s">
        <v>874</v>
      </c>
      <c r="F678" s="1" t="s">
        <v>307</v>
      </c>
      <c r="G678" s="1" t="s">
        <v>308</v>
      </c>
      <c r="H678" t="s">
        <v>344</v>
      </c>
      <c r="I678">
        <v>3</v>
      </c>
      <c r="J678" t="s">
        <v>672</v>
      </c>
      <c r="K678" t="s">
        <v>673</v>
      </c>
      <c r="L678">
        <v>16</v>
      </c>
      <c r="M678">
        <v>46</v>
      </c>
      <c r="N678">
        <v>2130</v>
      </c>
      <c r="O678">
        <v>957</v>
      </c>
      <c r="P678">
        <v>6</v>
      </c>
      <c r="Q678">
        <v>4</v>
      </c>
      <c r="R678">
        <v>6</v>
      </c>
      <c r="S678">
        <v>3</v>
      </c>
      <c r="Z678">
        <v>2</v>
      </c>
      <c r="AA678">
        <v>0</v>
      </c>
      <c r="AB678" t="s">
        <v>312</v>
      </c>
      <c r="AC678">
        <v>1.1100000000000001</v>
      </c>
      <c r="AD678">
        <v>6.5</v>
      </c>
      <c r="AE678">
        <v>1.1299999999999999</v>
      </c>
      <c r="AF678">
        <v>5.5</v>
      </c>
      <c r="AG678">
        <v>1.1399999999999999</v>
      </c>
      <c r="AH678">
        <v>5</v>
      </c>
      <c r="AI678">
        <v>1.1499999999999999</v>
      </c>
      <c r="AJ678">
        <v>6.34</v>
      </c>
      <c r="AK678">
        <v>1.17</v>
      </c>
      <c r="AL678">
        <v>5</v>
      </c>
      <c r="AM678">
        <v>1.17</v>
      </c>
      <c r="AN678">
        <v>6.6</v>
      </c>
      <c r="AO678">
        <v>1.1299999999999999</v>
      </c>
      <c r="AP678">
        <v>5.72</v>
      </c>
      <c r="AQ678" t="str">
        <f t="shared" si="112"/>
        <v>Dimitrov</v>
      </c>
      <c r="AR678" t="str">
        <f t="shared" si="113"/>
        <v>Haase</v>
      </c>
      <c r="AS678" t="str">
        <f t="shared" si="114"/>
        <v>Indian WellsDimitrovHaase</v>
      </c>
      <c r="AT678" t="str">
        <f t="shared" si="115"/>
        <v>Indian WellsHaaseDimitrov</v>
      </c>
      <c r="AU678">
        <f t="shared" si="116"/>
        <v>2</v>
      </c>
      <c r="AV678">
        <f t="shared" si="117"/>
        <v>5</v>
      </c>
      <c r="AW678">
        <f t="shared" si="118"/>
        <v>19</v>
      </c>
      <c r="AX678" t="b">
        <f t="shared" si="119"/>
        <v>0</v>
      </c>
      <c r="AY678" t="str">
        <f t="shared" si="120"/>
        <v>Dimitrov</v>
      </c>
      <c r="AZ678" t="b">
        <f t="shared" si="121"/>
        <v>0</v>
      </c>
      <c r="BA678" t="str">
        <f t="shared" si="122"/>
        <v>Indian Wells2nd Round</v>
      </c>
    </row>
    <row r="679" spans="1:53" x14ac:dyDescent="0.25">
      <c r="A679">
        <v>19</v>
      </c>
      <c r="B679" t="s">
        <v>524</v>
      </c>
      <c r="C679" t="s">
        <v>525</v>
      </c>
      <c r="D679" s="1">
        <v>41708</v>
      </c>
      <c r="E679" s="1" t="s">
        <v>874</v>
      </c>
      <c r="F679" s="1" t="s">
        <v>307</v>
      </c>
      <c r="G679" s="1" t="s">
        <v>308</v>
      </c>
      <c r="H679" t="s">
        <v>344</v>
      </c>
      <c r="I679">
        <v>3</v>
      </c>
      <c r="J679" t="s">
        <v>797</v>
      </c>
      <c r="K679" t="s">
        <v>732</v>
      </c>
      <c r="L679">
        <v>2</v>
      </c>
      <c r="M679">
        <v>87</v>
      </c>
      <c r="N679">
        <v>10260</v>
      </c>
      <c r="O679">
        <v>616</v>
      </c>
      <c r="P679">
        <v>7</v>
      </c>
      <c r="Q679">
        <v>6</v>
      </c>
      <c r="R679">
        <v>6</v>
      </c>
      <c r="S679">
        <v>2</v>
      </c>
      <c r="Z679">
        <v>2</v>
      </c>
      <c r="AA679">
        <v>0</v>
      </c>
      <c r="AB679" t="s">
        <v>312</v>
      </c>
      <c r="AD679">
        <v>34</v>
      </c>
      <c r="AE679">
        <v>1.02</v>
      </c>
      <c r="AF679">
        <v>12</v>
      </c>
      <c r="AG679">
        <v>1.02</v>
      </c>
      <c r="AH679">
        <v>13</v>
      </c>
      <c r="AI679">
        <v>1.01</v>
      </c>
      <c r="AJ679">
        <v>46</v>
      </c>
      <c r="AK679">
        <v>1.02</v>
      </c>
      <c r="AL679">
        <v>13</v>
      </c>
      <c r="AM679">
        <v>1.02</v>
      </c>
      <c r="AN679">
        <v>46</v>
      </c>
      <c r="AO679">
        <v>1.01</v>
      </c>
      <c r="AP679">
        <v>19.079999999999998</v>
      </c>
      <c r="AQ679" t="str">
        <f t="shared" si="112"/>
        <v>Djokovic</v>
      </c>
      <c r="AR679" t="str">
        <f t="shared" si="113"/>
        <v>Hanescu</v>
      </c>
      <c r="AS679" t="str">
        <f t="shared" si="114"/>
        <v>Indian WellsDjokovicHanescu</v>
      </c>
      <c r="AT679" t="str">
        <f t="shared" si="115"/>
        <v>Indian WellsHanescuDjokovic</v>
      </c>
      <c r="AU679">
        <f t="shared" si="116"/>
        <v>2</v>
      </c>
      <c r="AV679">
        <f t="shared" si="117"/>
        <v>5</v>
      </c>
      <c r="AW679">
        <f t="shared" si="118"/>
        <v>21</v>
      </c>
      <c r="AX679" t="b">
        <f t="shared" si="119"/>
        <v>1</v>
      </c>
      <c r="AY679" t="str">
        <f t="shared" si="120"/>
        <v>Djokovic</v>
      </c>
      <c r="AZ679" t="b">
        <f t="shared" si="121"/>
        <v>0</v>
      </c>
      <c r="BA679" t="str">
        <f t="shared" si="122"/>
        <v>Indian Wells2nd Round</v>
      </c>
    </row>
    <row r="680" spans="1:53" x14ac:dyDescent="0.25">
      <c r="A680">
        <v>19</v>
      </c>
      <c r="B680" t="s">
        <v>524</v>
      </c>
      <c r="C680" t="s">
        <v>525</v>
      </c>
      <c r="D680" s="1">
        <v>41708</v>
      </c>
      <c r="E680" s="1" t="s">
        <v>874</v>
      </c>
      <c r="F680" s="1" t="s">
        <v>307</v>
      </c>
      <c r="G680" s="1" t="s">
        <v>308</v>
      </c>
      <c r="H680" t="s">
        <v>478</v>
      </c>
      <c r="I680">
        <v>3</v>
      </c>
      <c r="J680" t="s">
        <v>740</v>
      </c>
      <c r="K680" t="s">
        <v>696</v>
      </c>
      <c r="L680">
        <v>6</v>
      </c>
      <c r="M680">
        <v>77</v>
      </c>
      <c r="N680">
        <v>4885</v>
      </c>
      <c r="O680">
        <v>667</v>
      </c>
      <c r="P680">
        <v>6</v>
      </c>
      <c r="Q680">
        <v>7</v>
      </c>
      <c r="R680">
        <v>6</v>
      </c>
      <c r="S680">
        <v>4</v>
      </c>
      <c r="T680">
        <v>6</v>
      </c>
      <c r="U680">
        <v>4</v>
      </c>
      <c r="Z680">
        <v>2</v>
      </c>
      <c r="AA680">
        <v>1</v>
      </c>
      <c r="AB680" t="s">
        <v>312</v>
      </c>
      <c r="AC680">
        <v>1.07</v>
      </c>
      <c r="AD680">
        <v>9</v>
      </c>
      <c r="AE680">
        <v>1.06</v>
      </c>
      <c r="AF680">
        <v>8.5</v>
      </c>
      <c r="AG680">
        <v>1.07</v>
      </c>
      <c r="AH680">
        <v>7.5</v>
      </c>
      <c r="AI680">
        <v>1.1000000000000001</v>
      </c>
      <c r="AJ680">
        <v>8.91</v>
      </c>
      <c r="AK680">
        <v>1.07</v>
      </c>
      <c r="AL680">
        <v>8</v>
      </c>
      <c r="AM680">
        <v>1.1000000000000001</v>
      </c>
      <c r="AN680">
        <v>10.5</v>
      </c>
      <c r="AO680">
        <v>1.07</v>
      </c>
      <c r="AP680">
        <v>8.35</v>
      </c>
      <c r="AQ680" t="str">
        <f t="shared" si="112"/>
        <v>Murray</v>
      </c>
      <c r="AR680" t="str">
        <f t="shared" si="113"/>
        <v>Vesely</v>
      </c>
      <c r="AS680" t="str">
        <f t="shared" si="114"/>
        <v>Indian WellsMurrayVesely</v>
      </c>
      <c r="AT680" t="str">
        <f t="shared" si="115"/>
        <v>Indian WellsVeselyMurray</v>
      </c>
      <c r="AU680">
        <f t="shared" si="116"/>
        <v>1</v>
      </c>
      <c r="AV680">
        <f t="shared" si="117"/>
        <v>3</v>
      </c>
      <c r="AW680">
        <f t="shared" si="118"/>
        <v>33</v>
      </c>
      <c r="AX680" t="b">
        <f t="shared" si="119"/>
        <v>1</v>
      </c>
      <c r="AY680" t="str">
        <f t="shared" si="120"/>
        <v>Vesely</v>
      </c>
      <c r="AZ680" t="b">
        <f t="shared" si="121"/>
        <v>1</v>
      </c>
      <c r="BA680" t="str">
        <f t="shared" si="122"/>
        <v>Indian Wells3rd Round</v>
      </c>
    </row>
    <row r="681" spans="1:53" x14ac:dyDescent="0.25">
      <c r="A681">
        <v>19</v>
      </c>
      <c r="B681" t="s">
        <v>524</v>
      </c>
      <c r="C681" t="s">
        <v>525</v>
      </c>
      <c r="D681" s="1">
        <v>41708</v>
      </c>
      <c r="E681" s="1" t="s">
        <v>874</v>
      </c>
      <c r="F681" s="1" t="s">
        <v>307</v>
      </c>
      <c r="G681" s="1" t="s">
        <v>308</v>
      </c>
      <c r="H681" t="s">
        <v>478</v>
      </c>
      <c r="I681">
        <v>3</v>
      </c>
      <c r="J681" t="s">
        <v>689</v>
      </c>
      <c r="K681" t="s">
        <v>671</v>
      </c>
      <c r="L681">
        <v>8</v>
      </c>
      <c r="M681">
        <v>30</v>
      </c>
      <c r="N681">
        <v>4625</v>
      </c>
      <c r="O681">
        <v>1212</v>
      </c>
      <c r="P681">
        <v>7</v>
      </c>
      <c r="Q681">
        <v>6</v>
      </c>
      <c r="R681">
        <v>7</v>
      </c>
      <c r="S681">
        <v>6</v>
      </c>
      <c r="Z681">
        <v>2</v>
      </c>
      <c r="AA681">
        <v>0</v>
      </c>
      <c r="AB681" t="s">
        <v>312</v>
      </c>
      <c r="AC681">
        <v>1.06</v>
      </c>
      <c r="AD681">
        <v>10</v>
      </c>
      <c r="AE681">
        <v>1.05</v>
      </c>
      <c r="AF681">
        <v>9</v>
      </c>
      <c r="AG681">
        <v>1.07</v>
      </c>
      <c r="AH681">
        <v>7.5</v>
      </c>
      <c r="AI681">
        <v>1.07</v>
      </c>
      <c r="AJ681">
        <v>12</v>
      </c>
      <c r="AK681">
        <v>1.06</v>
      </c>
      <c r="AL681">
        <v>8.5</v>
      </c>
      <c r="AM681">
        <v>1.08</v>
      </c>
      <c r="AN681">
        <v>12</v>
      </c>
      <c r="AO681">
        <v>1.06</v>
      </c>
      <c r="AP681">
        <v>9</v>
      </c>
      <c r="AQ681" t="str">
        <f t="shared" si="112"/>
        <v>Federer</v>
      </c>
      <c r="AR681" t="str">
        <f t="shared" si="113"/>
        <v>Tursunov</v>
      </c>
      <c r="AS681" t="str">
        <f t="shared" si="114"/>
        <v>Indian WellsFedererTursunov</v>
      </c>
      <c r="AT681" t="str">
        <f t="shared" si="115"/>
        <v>Indian WellsTursunovFederer</v>
      </c>
      <c r="AU681">
        <f t="shared" si="116"/>
        <v>2</v>
      </c>
      <c r="AV681">
        <f t="shared" si="117"/>
        <v>2</v>
      </c>
      <c r="AW681">
        <f t="shared" si="118"/>
        <v>26</v>
      </c>
      <c r="AX681" t="b">
        <f t="shared" si="119"/>
        <v>1</v>
      </c>
      <c r="AY681" t="str">
        <f t="shared" si="120"/>
        <v>Federer</v>
      </c>
      <c r="AZ681" t="b">
        <f t="shared" si="121"/>
        <v>0</v>
      </c>
      <c r="BA681" t="str">
        <f t="shared" si="122"/>
        <v>Indian Wells3rd Round</v>
      </c>
    </row>
    <row r="682" spans="1:53" x14ac:dyDescent="0.25">
      <c r="A682">
        <v>19</v>
      </c>
      <c r="B682" t="s">
        <v>524</v>
      </c>
      <c r="C682" t="s">
        <v>525</v>
      </c>
      <c r="D682" s="1">
        <v>41708</v>
      </c>
      <c r="E682" s="1" t="s">
        <v>874</v>
      </c>
      <c r="F682" s="1" t="s">
        <v>307</v>
      </c>
      <c r="G682" s="1" t="s">
        <v>308</v>
      </c>
      <c r="H682" t="s">
        <v>478</v>
      </c>
      <c r="I682">
        <v>3</v>
      </c>
      <c r="J682" t="s">
        <v>720</v>
      </c>
      <c r="K682" t="s">
        <v>724</v>
      </c>
      <c r="L682">
        <v>14</v>
      </c>
      <c r="M682">
        <v>25</v>
      </c>
      <c r="N682">
        <v>2230</v>
      </c>
      <c r="O682">
        <v>1475</v>
      </c>
      <c r="P682">
        <v>6</v>
      </c>
      <c r="Q682">
        <v>2</v>
      </c>
      <c r="R682">
        <v>3</v>
      </c>
      <c r="S682">
        <v>6</v>
      </c>
      <c r="T682">
        <v>7</v>
      </c>
      <c r="U682">
        <v>5</v>
      </c>
      <c r="Z682">
        <v>2</v>
      </c>
      <c r="AA682">
        <v>1</v>
      </c>
      <c r="AB682" t="s">
        <v>312</v>
      </c>
      <c r="AC682">
        <v>3</v>
      </c>
      <c r="AD682">
        <v>1.36</v>
      </c>
      <c r="AE682">
        <v>2.8</v>
      </c>
      <c r="AF682">
        <v>1.42</v>
      </c>
      <c r="AG682">
        <v>2.75</v>
      </c>
      <c r="AH682">
        <v>1.4</v>
      </c>
      <c r="AI682">
        <v>3.1</v>
      </c>
      <c r="AJ682">
        <v>1.43</v>
      </c>
      <c r="AK682">
        <v>2.75</v>
      </c>
      <c r="AL682">
        <v>1.44</v>
      </c>
      <c r="AM682">
        <v>3.1</v>
      </c>
      <c r="AN682">
        <v>1.47</v>
      </c>
      <c r="AO682">
        <v>2.85</v>
      </c>
      <c r="AP682">
        <v>1.41</v>
      </c>
      <c r="AQ682" t="str">
        <f t="shared" si="112"/>
        <v>Fognini</v>
      </c>
      <c r="AR682" t="str">
        <f t="shared" si="113"/>
        <v>Monfils</v>
      </c>
      <c r="AS682" t="str">
        <f t="shared" si="114"/>
        <v>Indian WellsFogniniMonfils</v>
      </c>
      <c r="AT682" t="str">
        <f t="shared" si="115"/>
        <v>Indian WellsMonfilsFognini</v>
      </c>
      <c r="AU682">
        <f t="shared" si="116"/>
        <v>1</v>
      </c>
      <c r="AV682">
        <f t="shared" si="117"/>
        <v>3</v>
      </c>
      <c r="AW682">
        <f t="shared" si="118"/>
        <v>29</v>
      </c>
      <c r="AX682" t="b">
        <f t="shared" si="119"/>
        <v>0</v>
      </c>
      <c r="AY682" t="str">
        <f t="shared" si="120"/>
        <v>Fognini</v>
      </c>
      <c r="AZ682" t="b">
        <f t="shared" si="121"/>
        <v>1</v>
      </c>
      <c r="BA682" t="str">
        <f t="shared" si="122"/>
        <v>Indian Wells3rd Round</v>
      </c>
    </row>
    <row r="683" spans="1:53" x14ac:dyDescent="0.25">
      <c r="A683">
        <v>19</v>
      </c>
      <c r="B683" t="s">
        <v>524</v>
      </c>
      <c r="C683" t="s">
        <v>525</v>
      </c>
      <c r="D683" s="1">
        <v>41708</v>
      </c>
      <c r="E683" s="1" t="s">
        <v>874</v>
      </c>
      <c r="F683" s="1" t="s">
        <v>307</v>
      </c>
      <c r="G683" s="1" t="s">
        <v>308</v>
      </c>
      <c r="H683" t="s">
        <v>478</v>
      </c>
      <c r="I683">
        <v>3</v>
      </c>
      <c r="J683" t="s">
        <v>800</v>
      </c>
      <c r="K683" t="s">
        <v>780</v>
      </c>
      <c r="L683">
        <v>11</v>
      </c>
      <c r="M683">
        <v>75</v>
      </c>
      <c r="N683">
        <v>2485</v>
      </c>
      <c r="O683">
        <v>682</v>
      </c>
      <c r="P683">
        <v>6</v>
      </c>
      <c r="Q683">
        <v>4</v>
      </c>
      <c r="R683">
        <v>6</v>
      </c>
      <c r="S683">
        <v>3</v>
      </c>
      <c r="Z683">
        <v>2</v>
      </c>
      <c r="AA683">
        <v>0</v>
      </c>
      <c r="AB683" t="s">
        <v>312</v>
      </c>
      <c r="AC683">
        <v>1.2</v>
      </c>
      <c r="AD683">
        <v>4.33</v>
      </c>
      <c r="AE683">
        <v>1.22</v>
      </c>
      <c r="AF683">
        <v>4</v>
      </c>
      <c r="AG683">
        <v>1.25</v>
      </c>
      <c r="AH683">
        <v>3.75</v>
      </c>
      <c r="AI683">
        <v>1.3</v>
      </c>
      <c r="AJ683">
        <v>3.97</v>
      </c>
      <c r="AK683">
        <v>1.22</v>
      </c>
      <c r="AL683">
        <v>4</v>
      </c>
      <c r="AM683">
        <v>1.3</v>
      </c>
      <c r="AN683">
        <v>4.4000000000000004</v>
      </c>
      <c r="AO683">
        <v>1.25</v>
      </c>
      <c r="AP683">
        <v>3.85</v>
      </c>
      <c r="AQ683" t="str">
        <f t="shared" si="112"/>
        <v>Raonic</v>
      </c>
      <c r="AR683" t="str">
        <f t="shared" si="113"/>
        <v>Falla</v>
      </c>
      <c r="AS683" t="str">
        <f t="shared" si="114"/>
        <v>Indian WellsRaonicFalla</v>
      </c>
      <c r="AT683" t="str">
        <f t="shared" si="115"/>
        <v>Indian WellsFallaRaonic</v>
      </c>
      <c r="AU683">
        <f t="shared" si="116"/>
        <v>2</v>
      </c>
      <c r="AV683">
        <f t="shared" si="117"/>
        <v>5</v>
      </c>
      <c r="AW683">
        <f t="shared" si="118"/>
        <v>19</v>
      </c>
      <c r="AX683" t="b">
        <f t="shared" si="119"/>
        <v>0</v>
      </c>
      <c r="AY683" t="str">
        <f t="shared" si="120"/>
        <v>Raonic</v>
      </c>
      <c r="AZ683" t="b">
        <f t="shared" si="121"/>
        <v>0</v>
      </c>
      <c r="BA683" t="str">
        <f t="shared" si="122"/>
        <v>Indian Wells3rd Round</v>
      </c>
    </row>
    <row r="684" spans="1:53" x14ac:dyDescent="0.25">
      <c r="A684">
        <v>19</v>
      </c>
      <c r="B684" t="s">
        <v>524</v>
      </c>
      <c r="C684" t="s">
        <v>525</v>
      </c>
      <c r="D684" s="1">
        <v>41708</v>
      </c>
      <c r="E684" s="1" t="s">
        <v>874</v>
      </c>
      <c r="F684" s="1" t="s">
        <v>307</v>
      </c>
      <c r="G684" s="1" t="s">
        <v>308</v>
      </c>
      <c r="H684" t="s">
        <v>478</v>
      </c>
      <c r="I684">
        <v>3</v>
      </c>
      <c r="J684" t="s">
        <v>719</v>
      </c>
      <c r="K684" t="s">
        <v>776</v>
      </c>
      <c r="L684">
        <v>3</v>
      </c>
      <c r="M684">
        <v>32</v>
      </c>
      <c r="N684">
        <v>5650</v>
      </c>
      <c r="O684">
        <v>1195</v>
      </c>
      <c r="P684">
        <v>6</v>
      </c>
      <c r="Q684">
        <v>0</v>
      </c>
      <c r="R684">
        <v>6</v>
      </c>
      <c r="S684">
        <v>2</v>
      </c>
      <c r="Z684">
        <v>2</v>
      </c>
      <c r="AA684">
        <v>0</v>
      </c>
      <c r="AB684" t="s">
        <v>312</v>
      </c>
      <c r="AC684">
        <v>1.1100000000000001</v>
      </c>
      <c r="AD684">
        <v>6.5</v>
      </c>
      <c r="AE684">
        <v>1.1200000000000001</v>
      </c>
      <c r="AF684">
        <v>5.75</v>
      </c>
      <c r="AG684">
        <v>1.1200000000000001</v>
      </c>
      <c r="AH684">
        <v>5.5</v>
      </c>
      <c r="AI684">
        <v>1.1299999999999999</v>
      </c>
      <c r="AJ684">
        <v>7.47</v>
      </c>
      <c r="AK684">
        <v>1.1299999999999999</v>
      </c>
      <c r="AL684">
        <v>6</v>
      </c>
      <c r="AM684">
        <v>1.1499999999999999</v>
      </c>
      <c r="AN684">
        <v>7.47</v>
      </c>
      <c r="AO684">
        <v>1.1200000000000001</v>
      </c>
      <c r="AP684">
        <v>6.24</v>
      </c>
      <c r="AQ684" t="str">
        <f t="shared" si="112"/>
        <v>Wawrinka</v>
      </c>
      <c r="AR684" t="str">
        <f t="shared" si="113"/>
        <v>Seppi</v>
      </c>
      <c r="AS684" t="str">
        <f t="shared" si="114"/>
        <v>Indian WellsWawrinkaSeppi</v>
      </c>
      <c r="AT684" t="str">
        <f t="shared" si="115"/>
        <v>Indian WellsSeppiWawrinka</v>
      </c>
      <c r="AU684">
        <f t="shared" si="116"/>
        <v>2</v>
      </c>
      <c r="AV684">
        <f t="shared" si="117"/>
        <v>10</v>
      </c>
      <c r="AW684">
        <f t="shared" si="118"/>
        <v>14</v>
      </c>
      <c r="AX684" t="b">
        <f t="shared" si="119"/>
        <v>0</v>
      </c>
      <c r="AY684" t="str">
        <f t="shared" si="120"/>
        <v>Wawrinka</v>
      </c>
      <c r="AZ684" t="b">
        <f t="shared" si="121"/>
        <v>0</v>
      </c>
      <c r="BA684" t="str">
        <f t="shared" si="122"/>
        <v>Indian Wells3rd Round</v>
      </c>
    </row>
    <row r="685" spans="1:53" x14ac:dyDescent="0.25">
      <c r="A685">
        <v>19</v>
      </c>
      <c r="B685" t="s">
        <v>524</v>
      </c>
      <c r="C685" t="s">
        <v>525</v>
      </c>
      <c r="D685" s="1">
        <v>41709</v>
      </c>
      <c r="E685" s="1" t="s">
        <v>874</v>
      </c>
      <c r="F685" s="1" t="s">
        <v>307</v>
      </c>
      <c r="G685" s="1" t="s">
        <v>308</v>
      </c>
      <c r="H685" t="s">
        <v>478</v>
      </c>
      <c r="I685">
        <v>3</v>
      </c>
      <c r="J685" t="s">
        <v>768</v>
      </c>
      <c r="K685" t="s">
        <v>880</v>
      </c>
      <c r="L685">
        <v>18</v>
      </c>
      <c r="M685">
        <v>114</v>
      </c>
      <c r="N685">
        <v>1940</v>
      </c>
      <c r="O685">
        <v>505</v>
      </c>
      <c r="P685">
        <v>4</v>
      </c>
      <c r="Q685">
        <v>6</v>
      </c>
      <c r="R685">
        <v>6</v>
      </c>
      <c r="S685">
        <v>0</v>
      </c>
      <c r="T685">
        <v>6</v>
      </c>
      <c r="U685">
        <v>3</v>
      </c>
      <c r="Z685">
        <v>2</v>
      </c>
      <c r="AA685">
        <v>1</v>
      </c>
      <c r="AB685" t="s">
        <v>312</v>
      </c>
      <c r="AC685">
        <v>1.1599999999999999</v>
      </c>
      <c r="AD685">
        <v>5</v>
      </c>
      <c r="AE685">
        <v>1.18</v>
      </c>
      <c r="AF685">
        <v>4.5</v>
      </c>
      <c r="AG685">
        <v>1.17</v>
      </c>
      <c r="AH685">
        <v>4.5</v>
      </c>
      <c r="AI685">
        <v>1.22</v>
      </c>
      <c r="AJ685">
        <v>4.92</v>
      </c>
      <c r="AK685">
        <v>1.17</v>
      </c>
      <c r="AL685">
        <v>5</v>
      </c>
      <c r="AM685">
        <v>1.22</v>
      </c>
      <c r="AN685">
        <v>5.3</v>
      </c>
      <c r="AO685">
        <v>1.18</v>
      </c>
      <c r="AP685">
        <v>4.74</v>
      </c>
      <c r="AQ685" t="str">
        <f t="shared" si="112"/>
        <v>Anderson</v>
      </c>
      <c r="AR685" t="str">
        <f t="shared" si="113"/>
        <v>Donskoy</v>
      </c>
      <c r="AS685" t="str">
        <f t="shared" si="114"/>
        <v>Indian WellsAndersonDonskoy</v>
      </c>
      <c r="AT685" t="str">
        <f t="shared" si="115"/>
        <v>Indian WellsDonskoyAnderson</v>
      </c>
      <c r="AU685">
        <f t="shared" si="116"/>
        <v>1</v>
      </c>
      <c r="AV685">
        <f t="shared" si="117"/>
        <v>7</v>
      </c>
      <c r="AW685">
        <f t="shared" si="118"/>
        <v>25</v>
      </c>
      <c r="AX685" t="b">
        <f t="shared" si="119"/>
        <v>0</v>
      </c>
      <c r="AY685" t="str">
        <f t="shared" si="120"/>
        <v>Donskoy</v>
      </c>
      <c r="AZ685" t="b">
        <f t="shared" si="121"/>
        <v>1</v>
      </c>
      <c r="BA685" t="str">
        <f t="shared" si="122"/>
        <v>Indian Wells3rd Round</v>
      </c>
    </row>
    <row r="686" spans="1:53" x14ac:dyDescent="0.25">
      <c r="A686">
        <v>19</v>
      </c>
      <c r="B686" t="s">
        <v>524</v>
      </c>
      <c r="C686" t="s">
        <v>525</v>
      </c>
      <c r="D686" s="1">
        <v>41709</v>
      </c>
      <c r="E686" s="1" t="s">
        <v>874</v>
      </c>
      <c r="F686" s="1" t="s">
        <v>307</v>
      </c>
      <c r="G686" s="1" t="s">
        <v>308</v>
      </c>
      <c r="H686" t="s">
        <v>478</v>
      </c>
      <c r="I686">
        <v>3</v>
      </c>
      <c r="J686" t="s">
        <v>745</v>
      </c>
      <c r="K686" t="s">
        <v>750</v>
      </c>
      <c r="L686">
        <v>31</v>
      </c>
      <c r="M686">
        <v>1</v>
      </c>
      <c r="N686">
        <v>1205</v>
      </c>
      <c r="O686">
        <v>14085</v>
      </c>
      <c r="P686">
        <v>6</v>
      </c>
      <c r="Q686">
        <v>3</v>
      </c>
      <c r="R686">
        <v>3</v>
      </c>
      <c r="S686">
        <v>6</v>
      </c>
      <c r="T686">
        <v>7</v>
      </c>
      <c r="U686">
        <v>6</v>
      </c>
      <c r="Z686">
        <v>2</v>
      </c>
      <c r="AA686">
        <v>1</v>
      </c>
      <c r="AB686" t="s">
        <v>312</v>
      </c>
      <c r="AC686">
        <v>7</v>
      </c>
      <c r="AD686">
        <v>1.1000000000000001</v>
      </c>
      <c r="AE686">
        <v>6</v>
      </c>
      <c r="AF686">
        <v>1.1100000000000001</v>
      </c>
      <c r="AG686">
        <v>6</v>
      </c>
      <c r="AH686">
        <v>1.1100000000000001</v>
      </c>
      <c r="AI686">
        <v>7.47</v>
      </c>
      <c r="AJ686">
        <v>1.1299999999999999</v>
      </c>
      <c r="AK686">
        <v>6</v>
      </c>
      <c r="AL686">
        <v>1.1299999999999999</v>
      </c>
      <c r="AM686">
        <v>6.47</v>
      </c>
      <c r="AN686">
        <v>1.18</v>
      </c>
      <c r="AO686">
        <v>6.15</v>
      </c>
      <c r="AP686">
        <v>1.1200000000000001</v>
      </c>
      <c r="AQ686" t="str">
        <f t="shared" si="112"/>
        <v>Dolgopolov</v>
      </c>
      <c r="AR686" t="str">
        <f t="shared" si="113"/>
        <v>Nadal</v>
      </c>
      <c r="AS686" t="str">
        <f t="shared" si="114"/>
        <v>Indian WellsDolgopolovNadal</v>
      </c>
      <c r="AT686" t="str">
        <f t="shared" si="115"/>
        <v>Indian WellsNadalDolgopolov</v>
      </c>
      <c r="AU686">
        <f t="shared" si="116"/>
        <v>1</v>
      </c>
      <c r="AV686">
        <f t="shared" si="117"/>
        <v>1</v>
      </c>
      <c r="AW686">
        <f t="shared" si="118"/>
        <v>31</v>
      </c>
      <c r="AX686" t="b">
        <f t="shared" si="119"/>
        <v>1</v>
      </c>
      <c r="AY686" t="str">
        <f t="shared" si="120"/>
        <v>Dolgopolov</v>
      </c>
      <c r="AZ686" t="b">
        <f t="shared" si="121"/>
        <v>1</v>
      </c>
      <c r="BA686" t="str">
        <f t="shared" si="122"/>
        <v>Indian Wells3rd Round</v>
      </c>
    </row>
    <row r="687" spans="1:53" x14ac:dyDescent="0.25">
      <c r="A687">
        <v>19</v>
      </c>
      <c r="B687" t="s">
        <v>524</v>
      </c>
      <c r="C687" t="s">
        <v>525</v>
      </c>
      <c r="D687" s="1">
        <v>41709</v>
      </c>
      <c r="E687" s="1" t="s">
        <v>874</v>
      </c>
      <c r="F687" s="1" t="s">
        <v>307</v>
      </c>
      <c r="G687" s="1" t="s">
        <v>308</v>
      </c>
      <c r="H687" t="s">
        <v>478</v>
      </c>
      <c r="I687">
        <v>3</v>
      </c>
      <c r="J687" t="s">
        <v>766</v>
      </c>
      <c r="K687" t="s">
        <v>688</v>
      </c>
      <c r="L687">
        <v>12</v>
      </c>
      <c r="M687">
        <v>21</v>
      </c>
      <c r="N687">
        <v>2435</v>
      </c>
      <c r="O687">
        <v>1715</v>
      </c>
      <c r="P687">
        <v>7</v>
      </c>
      <c r="Q687">
        <v>6</v>
      </c>
      <c r="R687">
        <v>6</v>
      </c>
      <c r="S687">
        <v>2</v>
      </c>
      <c r="Z687">
        <v>2</v>
      </c>
      <c r="AA687">
        <v>0</v>
      </c>
      <c r="AB687" t="s">
        <v>312</v>
      </c>
      <c r="AC687">
        <v>2.62</v>
      </c>
      <c r="AD687">
        <v>1.44</v>
      </c>
      <c r="AE687">
        <v>2.4500000000000002</v>
      </c>
      <c r="AF687">
        <v>1.52</v>
      </c>
      <c r="AG687">
        <v>2.38</v>
      </c>
      <c r="AH687">
        <v>1.53</v>
      </c>
      <c r="AI687">
        <v>2.79</v>
      </c>
      <c r="AJ687">
        <v>1.51</v>
      </c>
      <c r="AK687">
        <v>2.5</v>
      </c>
      <c r="AL687">
        <v>1.53</v>
      </c>
      <c r="AM687">
        <v>2.8</v>
      </c>
      <c r="AN687">
        <v>1.54</v>
      </c>
      <c r="AO687">
        <v>2.58</v>
      </c>
      <c r="AP687">
        <v>1.49</v>
      </c>
      <c r="AQ687" t="str">
        <f t="shared" si="112"/>
        <v>Haas</v>
      </c>
      <c r="AR687" t="str">
        <f t="shared" si="113"/>
        <v>Nishikori</v>
      </c>
      <c r="AS687" t="str">
        <f t="shared" si="114"/>
        <v>Indian WellsHaasNishikori</v>
      </c>
      <c r="AT687" t="str">
        <f t="shared" si="115"/>
        <v>Indian WellsNishikoriHaas</v>
      </c>
      <c r="AU687">
        <f t="shared" si="116"/>
        <v>2</v>
      </c>
      <c r="AV687">
        <f t="shared" si="117"/>
        <v>5</v>
      </c>
      <c r="AW687">
        <f t="shared" si="118"/>
        <v>21</v>
      </c>
      <c r="AX687" t="b">
        <f t="shared" si="119"/>
        <v>1</v>
      </c>
      <c r="AY687" t="str">
        <f t="shared" si="120"/>
        <v>Haas</v>
      </c>
      <c r="AZ687" t="b">
        <f t="shared" si="121"/>
        <v>0</v>
      </c>
      <c r="BA687" t="str">
        <f t="shared" si="122"/>
        <v>Indian Wells3rd Round</v>
      </c>
    </row>
    <row r="688" spans="1:53" x14ac:dyDescent="0.25">
      <c r="A688">
        <v>19</v>
      </c>
      <c r="B688" t="s">
        <v>524</v>
      </c>
      <c r="C688" t="s">
        <v>525</v>
      </c>
      <c r="D688" s="1">
        <v>41709</v>
      </c>
      <c r="E688" s="1" t="s">
        <v>874</v>
      </c>
      <c r="F688" s="1" t="s">
        <v>307</v>
      </c>
      <c r="G688" s="1" t="s">
        <v>308</v>
      </c>
      <c r="H688" t="s">
        <v>478</v>
      </c>
      <c r="I688">
        <v>3</v>
      </c>
      <c r="J688" t="s">
        <v>668</v>
      </c>
      <c r="K688" t="s">
        <v>793</v>
      </c>
      <c r="L688">
        <v>26</v>
      </c>
      <c r="M688">
        <v>17</v>
      </c>
      <c r="N688">
        <v>1455</v>
      </c>
      <c r="O688">
        <v>2005</v>
      </c>
      <c r="P688">
        <v>6</v>
      </c>
      <c r="Q688">
        <v>4</v>
      </c>
      <c r="R688">
        <v>6</v>
      </c>
      <c r="S688">
        <v>3</v>
      </c>
      <c r="Z688">
        <v>2</v>
      </c>
      <c r="AA688">
        <v>0</v>
      </c>
      <c r="AB688" t="s">
        <v>312</v>
      </c>
      <c r="AC688">
        <v>1.28</v>
      </c>
      <c r="AD688">
        <v>3.5</v>
      </c>
      <c r="AE688">
        <v>1.28</v>
      </c>
      <c r="AF688">
        <v>3.5</v>
      </c>
      <c r="AG688">
        <v>1.29</v>
      </c>
      <c r="AH688">
        <v>3.5</v>
      </c>
      <c r="AI688">
        <v>1.34</v>
      </c>
      <c r="AJ688">
        <v>3.67</v>
      </c>
      <c r="AK688">
        <v>1.29</v>
      </c>
      <c r="AL688">
        <v>3.5</v>
      </c>
      <c r="AM688">
        <v>1.36</v>
      </c>
      <c r="AN688">
        <v>3.67</v>
      </c>
      <c r="AO688">
        <v>1.3</v>
      </c>
      <c r="AP688">
        <v>3.43</v>
      </c>
      <c r="AQ688" t="str">
        <f t="shared" si="112"/>
        <v>Cilic</v>
      </c>
      <c r="AR688" t="str">
        <f t="shared" si="113"/>
        <v>Robredo</v>
      </c>
      <c r="AS688" t="str">
        <f t="shared" si="114"/>
        <v>Indian WellsCilicRobredo</v>
      </c>
      <c r="AT688" t="str">
        <f t="shared" si="115"/>
        <v>Indian WellsRobredoCilic</v>
      </c>
      <c r="AU688">
        <f t="shared" si="116"/>
        <v>2</v>
      </c>
      <c r="AV688">
        <f t="shared" si="117"/>
        <v>5</v>
      </c>
      <c r="AW688">
        <f t="shared" si="118"/>
        <v>19</v>
      </c>
      <c r="AX688" t="b">
        <f t="shared" si="119"/>
        <v>0</v>
      </c>
      <c r="AY688" t="str">
        <f t="shared" si="120"/>
        <v>Cilic</v>
      </c>
      <c r="AZ688" t="b">
        <f t="shared" si="121"/>
        <v>0</v>
      </c>
      <c r="BA688" t="str">
        <f t="shared" si="122"/>
        <v>Indian Wells3rd Round</v>
      </c>
    </row>
    <row r="689" spans="1:53" x14ac:dyDescent="0.25">
      <c r="A689">
        <v>19</v>
      </c>
      <c r="B689" t="s">
        <v>524</v>
      </c>
      <c r="C689" t="s">
        <v>525</v>
      </c>
      <c r="D689" s="1">
        <v>41709</v>
      </c>
      <c r="E689" s="1" t="s">
        <v>874</v>
      </c>
      <c r="F689" s="1" t="s">
        <v>307</v>
      </c>
      <c r="G689" s="1" t="s">
        <v>308</v>
      </c>
      <c r="H689" t="s">
        <v>478</v>
      </c>
      <c r="I689">
        <v>3</v>
      </c>
      <c r="J689" t="s">
        <v>709</v>
      </c>
      <c r="K689" t="s">
        <v>666</v>
      </c>
      <c r="L689">
        <v>53</v>
      </c>
      <c r="M689">
        <v>40</v>
      </c>
      <c r="N689">
        <v>885</v>
      </c>
      <c r="O689">
        <v>1020</v>
      </c>
      <c r="P689">
        <v>6</v>
      </c>
      <c r="Q689">
        <v>2</v>
      </c>
      <c r="R689">
        <v>4</v>
      </c>
      <c r="S689">
        <v>6</v>
      </c>
      <c r="T689">
        <v>7</v>
      </c>
      <c r="U689">
        <v>6</v>
      </c>
      <c r="Z689">
        <v>2</v>
      </c>
      <c r="AA689">
        <v>1</v>
      </c>
      <c r="AB689" t="s">
        <v>312</v>
      </c>
      <c r="AC689">
        <v>1.4</v>
      </c>
      <c r="AD689">
        <v>2.75</v>
      </c>
      <c r="AE689">
        <v>1.45</v>
      </c>
      <c r="AF689">
        <v>2.7</v>
      </c>
      <c r="AG689">
        <v>1.44</v>
      </c>
      <c r="AH689">
        <v>2.62</v>
      </c>
      <c r="AI689">
        <v>1.45</v>
      </c>
      <c r="AJ689">
        <v>3.01</v>
      </c>
      <c r="AK689">
        <v>1.44</v>
      </c>
      <c r="AL689">
        <v>2.75</v>
      </c>
      <c r="AM689">
        <v>1.5</v>
      </c>
      <c r="AN689">
        <v>3.05</v>
      </c>
      <c r="AO689">
        <v>1.44</v>
      </c>
      <c r="AP689">
        <v>2.73</v>
      </c>
      <c r="AQ689" t="str">
        <f t="shared" si="112"/>
        <v>Bautista</v>
      </c>
      <c r="AR689" t="str">
        <f t="shared" si="113"/>
        <v>Nieminen</v>
      </c>
      <c r="AS689" t="str">
        <f t="shared" si="114"/>
        <v>Indian WellsBautistaNieminen</v>
      </c>
      <c r="AT689" t="str">
        <f t="shared" si="115"/>
        <v>Indian WellsNieminenBautista</v>
      </c>
      <c r="AU689">
        <f t="shared" si="116"/>
        <v>1</v>
      </c>
      <c r="AV689">
        <f t="shared" si="117"/>
        <v>3</v>
      </c>
      <c r="AW689">
        <f t="shared" si="118"/>
        <v>31</v>
      </c>
      <c r="AX689" t="b">
        <f t="shared" si="119"/>
        <v>1</v>
      </c>
      <c r="AY689" t="str">
        <f t="shared" si="120"/>
        <v>Bautista</v>
      </c>
      <c r="AZ689" t="b">
        <f t="shared" si="121"/>
        <v>1</v>
      </c>
      <c r="BA689" t="str">
        <f t="shared" si="122"/>
        <v>Indian Wells3rd Round</v>
      </c>
    </row>
    <row r="690" spans="1:53" x14ac:dyDescent="0.25">
      <c r="A690">
        <v>19</v>
      </c>
      <c r="B690" t="s">
        <v>524</v>
      </c>
      <c r="C690" t="s">
        <v>525</v>
      </c>
      <c r="D690" s="1">
        <v>41709</v>
      </c>
      <c r="E690" s="1" t="s">
        <v>874</v>
      </c>
      <c r="F690" s="1" t="s">
        <v>307</v>
      </c>
      <c r="G690" s="1" t="s">
        <v>308</v>
      </c>
      <c r="H690" t="s">
        <v>478</v>
      </c>
      <c r="I690">
        <v>3</v>
      </c>
      <c r="J690" t="s">
        <v>730</v>
      </c>
      <c r="K690" t="s">
        <v>754</v>
      </c>
      <c r="L690">
        <v>33</v>
      </c>
      <c r="M690">
        <v>9</v>
      </c>
      <c r="N690">
        <v>1190</v>
      </c>
      <c r="O690">
        <v>2950</v>
      </c>
      <c r="P690">
        <v>7</v>
      </c>
      <c r="Q690">
        <v>6</v>
      </c>
      <c r="R690">
        <v>6</v>
      </c>
      <c r="S690">
        <v>1</v>
      </c>
      <c r="Z690">
        <v>2</v>
      </c>
      <c r="AA690">
        <v>0</v>
      </c>
      <c r="AB690" t="s">
        <v>312</v>
      </c>
      <c r="AC690">
        <v>3</v>
      </c>
      <c r="AD690">
        <v>1.36</v>
      </c>
      <c r="AE690">
        <v>3</v>
      </c>
      <c r="AF690">
        <v>1.38</v>
      </c>
      <c r="AG690">
        <v>3</v>
      </c>
      <c r="AH690">
        <v>1.36</v>
      </c>
      <c r="AI690">
        <v>3.14</v>
      </c>
      <c r="AJ690">
        <v>1.43</v>
      </c>
      <c r="AK690">
        <v>3</v>
      </c>
      <c r="AL690">
        <v>1.36</v>
      </c>
      <c r="AM690">
        <v>3.4</v>
      </c>
      <c r="AN690">
        <v>1.43</v>
      </c>
      <c r="AO690">
        <v>2.99</v>
      </c>
      <c r="AP690">
        <v>1.38</v>
      </c>
      <c r="AQ690" t="str">
        <f t="shared" si="112"/>
        <v>Verdasco</v>
      </c>
      <c r="AR690" t="str">
        <f t="shared" si="113"/>
        <v>Gasquet</v>
      </c>
      <c r="AS690" t="str">
        <f t="shared" si="114"/>
        <v>Indian WellsVerdascoGasquet</v>
      </c>
      <c r="AT690" t="str">
        <f t="shared" si="115"/>
        <v>Indian WellsGasquetVerdasco</v>
      </c>
      <c r="AU690">
        <f t="shared" si="116"/>
        <v>2</v>
      </c>
      <c r="AV690">
        <f t="shared" si="117"/>
        <v>6</v>
      </c>
      <c r="AW690">
        <f t="shared" si="118"/>
        <v>20</v>
      </c>
      <c r="AX690" t="b">
        <f t="shared" si="119"/>
        <v>1</v>
      </c>
      <c r="AY690" t="str">
        <f t="shared" si="120"/>
        <v>Verdasco</v>
      </c>
      <c r="AZ690" t="b">
        <f t="shared" si="121"/>
        <v>0</v>
      </c>
      <c r="BA690" t="str">
        <f t="shared" si="122"/>
        <v>Indian Wells3rd Round</v>
      </c>
    </row>
    <row r="691" spans="1:53" x14ac:dyDescent="0.25">
      <c r="A691">
        <v>19</v>
      </c>
      <c r="B691" t="s">
        <v>524</v>
      </c>
      <c r="C691" t="s">
        <v>525</v>
      </c>
      <c r="D691" s="1">
        <v>41709</v>
      </c>
      <c r="E691" s="1" t="s">
        <v>874</v>
      </c>
      <c r="F691" s="1" t="s">
        <v>307</v>
      </c>
      <c r="G691" s="1" t="s">
        <v>308</v>
      </c>
      <c r="H691" t="s">
        <v>478</v>
      </c>
      <c r="I691">
        <v>3</v>
      </c>
      <c r="J691" t="s">
        <v>678</v>
      </c>
      <c r="K691" t="s">
        <v>679</v>
      </c>
      <c r="L691">
        <v>37</v>
      </c>
      <c r="M691">
        <v>58</v>
      </c>
      <c r="N691">
        <v>1100</v>
      </c>
      <c r="O691">
        <v>781</v>
      </c>
      <c r="P691">
        <v>1</v>
      </c>
      <c r="Q691">
        <v>6</v>
      </c>
      <c r="R691">
        <v>6</v>
      </c>
      <c r="S691">
        <v>3</v>
      </c>
      <c r="T691">
        <v>6</v>
      </c>
      <c r="U691">
        <v>4</v>
      </c>
      <c r="Z691">
        <v>2</v>
      </c>
      <c r="AA691">
        <v>1</v>
      </c>
      <c r="AB691" t="s">
        <v>312</v>
      </c>
      <c r="AC691">
        <v>1.44</v>
      </c>
      <c r="AD691">
        <v>2.62</v>
      </c>
      <c r="AE691">
        <v>1.52</v>
      </c>
      <c r="AF691">
        <v>2.4500000000000002</v>
      </c>
      <c r="AG691">
        <v>1.57</v>
      </c>
      <c r="AH691">
        <v>2.25</v>
      </c>
      <c r="AI691">
        <v>1.71</v>
      </c>
      <c r="AJ691">
        <v>2.29</v>
      </c>
      <c r="AK691">
        <v>1.57</v>
      </c>
      <c r="AL691">
        <v>2.38</v>
      </c>
      <c r="AM691">
        <v>1.71</v>
      </c>
      <c r="AN691">
        <v>2.63</v>
      </c>
      <c r="AO691">
        <v>1.53</v>
      </c>
      <c r="AP691">
        <v>2.46</v>
      </c>
      <c r="AQ691" t="str">
        <f t="shared" si="112"/>
        <v>Lopez</v>
      </c>
      <c r="AR691" t="str">
        <f t="shared" si="113"/>
        <v>Kukushkin</v>
      </c>
      <c r="AS691" t="str">
        <f t="shared" si="114"/>
        <v>Indian WellsLopezKukushkin</v>
      </c>
      <c r="AT691" t="str">
        <f t="shared" si="115"/>
        <v>Indian WellsKukushkinLopez</v>
      </c>
      <c r="AU691">
        <f t="shared" si="116"/>
        <v>1</v>
      </c>
      <c r="AV691">
        <f t="shared" si="117"/>
        <v>0</v>
      </c>
      <c r="AW691">
        <f t="shared" si="118"/>
        <v>26</v>
      </c>
      <c r="AX691" t="b">
        <f t="shared" si="119"/>
        <v>0</v>
      </c>
      <c r="AY691" t="str">
        <f t="shared" si="120"/>
        <v>Kukushkin</v>
      </c>
      <c r="AZ691" t="b">
        <f t="shared" si="121"/>
        <v>1</v>
      </c>
      <c r="BA691" t="str">
        <f t="shared" si="122"/>
        <v>Indian Wells3rd Round</v>
      </c>
    </row>
    <row r="692" spans="1:53" x14ac:dyDescent="0.25">
      <c r="A692">
        <v>19</v>
      </c>
      <c r="B692" t="s">
        <v>524</v>
      </c>
      <c r="C692" t="s">
        <v>525</v>
      </c>
      <c r="D692" s="1">
        <v>41709</v>
      </c>
      <c r="E692" s="1" t="s">
        <v>874</v>
      </c>
      <c r="F692" s="1" t="s">
        <v>307</v>
      </c>
      <c r="G692" s="1" t="s">
        <v>308</v>
      </c>
      <c r="H692" t="s">
        <v>478</v>
      </c>
      <c r="I692">
        <v>3</v>
      </c>
      <c r="J692" t="s">
        <v>797</v>
      </c>
      <c r="K692" t="s">
        <v>785</v>
      </c>
      <c r="L692">
        <v>2</v>
      </c>
      <c r="M692">
        <v>91</v>
      </c>
      <c r="N692">
        <v>10260</v>
      </c>
      <c r="O692">
        <v>602</v>
      </c>
      <c r="P692">
        <v>6</v>
      </c>
      <c r="Q692">
        <v>1</v>
      </c>
      <c r="R692">
        <v>3</v>
      </c>
      <c r="S692">
        <v>6</v>
      </c>
      <c r="T692">
        <v>6</v>
      </c>
      <c r="U692">
        <v>1</v>
      </c>
      <c r="Z692">
        <v>2</v>
      </c>
      <c r="AA692">
        <v>1</v>
      </c>
      <c r="AB692" t="s">
        <v>312</v>
      </c>
      <c r="AD692">
        <v>26</v>
      </c>
      <c r="AE692">
        <v>1.01</v>
      </c>
      <c r="AF692">
        <v>13</v>
      </c>
      <c r="AG692">
        <v>1.01</v>
      </c>
      <c r="AH692">
        <v>17</v>
      </c>
      <c r="AI692">
        <v>1.01</v>
      </c>
      <c r="AJ692">
        <v>41</v>
      </c>
      <c r="AK692">
        <v>1.01</v>
      </c>
      <c r="AL692">
        <v>17</v>
      </c>
      <c r="AM692">
        <v>1.02</v>
      </c>
      <c r="AN692">
        <v>49.75</v>
      </c>
      <c r="AO692">
        <v>1.01</v>
      </c>
      <c r="AP692">
        <v>21.17</v>
      </c>
      <c r="AQ692" t="str">
        <f t="shared" ref="AQ692:AQ755" si="123">LEFT(J692,FIND(" ",J692)-1)</f>
        <v>Djokovic</v>
      </c>
      <c r="AR692" t="str">
        <f t="shared" ref="AR692:AR755" si="124">LEFT(K692,FIND(" ",K692)-1)</f>
        <v>Gonzalez</v>
      </c>
      <c r="AS692" t="str">
        <f t="shared" si="114"/>
        <v>Indian WellsDjokovicGonzalez</v>
      </c>
      <c r="AT692" t="str">
        <f t="shared" si="115"/>
        <v>Indian WellsGonzalezDjokovic</v>
      </c>
      <c r="AU692">
        <f t="shared" si="116"/>
        <v>1</v>
      </c>
      <c r="AV692">
        <f t="shared" si="117"/>
        <v>7</v>
      </c>
      <c r="AW692">
        <f t="shared" si="118"/>
        <v>23</v>
      </c>
      <c r="AX692" t="b">
        <f t="shared" si="119"/>
        <v>0</v>
      </c>
      <c r="AY692" t="str">
        <f t="shared" si="120"/>
        <v>Djokovic</v>
      </c>
      <c r="AZ692" t="b">
        <f t="shared" si="121"/>
        <v>1</v>
      </c>
      <c r="BA692" t="str">
        <f t="shared" si="122"/>
        <v>Indian Wells3rd Round</v>
      </c>
    </row>
    <row r="693" spans="1:53" x14ac:dyDescent="0.25">
      <c r="A693">
        <v>19</v>
      </c>
      <c r="B693" t="s">
        <v>524</v>
      </c>
      <c r="C693" t="s">
        <v>525</v>
      </c>
      <c r="D693" s="1">
        <v>41709</v>
      </c>
      <c r="E693" s="1" t="s">
        <v>874</v>
      </c>
      <c r="F693" s="1" t="s">
        <v>307</v>
      </c>
      <c r="G693" s="1" t="s">
        <v>308</v>
      </c>
      <c r="H693" t="s">
        <v>478</v>
      </c>
      <c r="I693">
        <v>3</v>
      </c>
      <c r="J693" t="s">
        <v>748</v>
      </c>
      <c r="K693" t="s">
        <v>672</v>
      </c>
      <c r="L693">
        <v>22</v>
      </c>
      <c r="M693">
        <v>16</v>
      </c>
      <c r="N693">
        <v>1616</v>
      </c>
      <c r="O693">
        <v>2130</v>
      </c>
      <c r="P693">
        <v>2</v>
      </c>
      <c r="Q693">
        <v>6</v>
      </c>
      <c r="R693">
        <v>6</v>
      </c>
      <c r="S693">
        <v>1</v>
      </c>
      <c r="T693">
        <v>7</v>
      </c>
      <c r="U693">
        <v>5</v>
      </c>
      <c r="Z693">
        <v>2</v>
      </c>
      <c r="AA693">
        <v>1</v>
      </c>
      <c r="AB693" t="s">
        <v>312</v>
      </c>
      <c r="AC693">
        <v>1.8</v>
      </c>
      <c r="AD693">
        <v>1.9</v>
      </c>
      <c r="AE693">
        <v>1.85</v>
      </c>
      <c r="AF693">
        <v>1.9</v>
      </c>
      <c r="AG693">
        <v>1.91</v>
      </c>
      <c r="AH693">
        <v>1.8</v>
      </c>
      <c r="AI693">
        <v>1.84</v>
      </c>
      <c r="AJ693">
        <v>2.1</v>
      </c>
      <c r="AK693">
        <v>1.8</v>
      </c>
      <c r="AL693">
        <v>2</v>
      </c>
      <c r="AM693">
        <v>1.92</v>
      </c>
      <c r="AN693">
        <v>2.1</v>
      </c>
      <c r="AO693">
        <v>1.85</v>
      </c>
      <c r="AP693">
        <v>1.9</v>
      </c>
      <c r="AQ693" t="str">
        <f t="shared" si="123"/>
        <v>Gulbis</v>
      </c>
      <c r="AR693" t="str">
        <f t="shared" si="124"/>
        <v>Dimitrov</v>
      </c>
      <c r="AS693" t="str">
        <f t="shared" si="114"/>
        <v>Indian WellsGulbisDimitrov</v>
      </c>
      <c r="AT693" t="str">
        <f t="shared" si="115"/>
        <v>Indian WellsDimitrovGulbis</v>
      </c>
      <c r="AU693">
        <f t="shared" si="116"/>
        <v>1</v>
      </c>
      <c r="AV693">
        <f t="shared" si="117"/>
        <v>3</v>
      </c>
      <c r="AW693">
        <f t="shared" si="118"/>
        <v>27</v>
      </c>
      <c r="AX693" t="b">
        <f t="shared" si="119"/>
        <v>0</v>
      </c>
      <c r="AY693" t="str">
        <f t="shared" si="120"/>
        <v>Dimitrov</v>
      </c>
      <c r="AZ693" t="b">
        <f t="shared" si="121"/>
        <v>1</v>
      </c>
      <c r="BA693" t="str">
        <f t="shared" si="122"/>
        <v>Indian Wells3rd Round</v>
      </c>
    </row>
    <row r="694" spans="1:53" x14ac:dyDescent="0.25">
      <c r="A694">
        <v>19</v>
      </c>
      <c r="B694" t="s">
        <v>524</v>
      </c>
      <c r="C694" t="s">
        <v>525</v>
      </c>
      <c r="D694" s="1">
        <v>41710</v>
      </c>
      <c r="E694" s="1" t="s">
        <v>874</v>
      </c>
      <c r="F694" s="1" t="s">
        <v>307</v>
      </c>
      <c r="G694" s="1" t="s">
        <v>308</v>
      </c>
      <c r="H694" t="s">
        <v>478</v>
      </c>
      <c r="I694">
        <v>3</v>
      </c>
      <c r="J694" t="s">
        <v>665</v>
      </c>
      <c r="K694" t="s">
        <v>739</v>
      </c>
      <c r="L694">
        <v>65</v>
      </c>
      <c r="M694">
        <v>101</v>
      </c>
      <c r="N694">
        <v>730</v>
      </c>
      <c r="O694">
        <v>567</v>
      </c>
      <c r="P694">
        <v>7</v>
      </c>
      <c r="Q694">
        <v>6</v>
      </c>
      <c r="R694">
        <v>6</v>
      </c>
      <c r="S694">
        <v>3</v>
      </c>
      <c r="Z694">
        <v>2</v>
      </c>
      <c r="AA694">
        <v>0</v>
      </c>
      <c r="AB694" t="s">
        <v>312</v>
      </c>
      <c r="AC694">
        <v>1.61</v>
      </c>
      <c r="AD694">
        <v>2.2000000000000002</v>
      </c>
      <c r="AE694">
        <v>1.75</v>
      </c>
      <c r="AF694">
        <v>2.0499999999999998</v>
      </c>
      <c r="AG694">
        <v>1.73</v>
      </c>
      <c r="AH694">
        <v>2</v>
      </c>
      <c r="AI694">
        <v>1.77</v>
      </c>
      <c r="AJ694">
        <v>2.2000000000000002</v>
      </c>
      <c r="AK694">
        <v>1.73</v>
      </c>
      <c r="AL694">
        <v>2.1</v>
      </c>
      <c r="AM694">
        <v>1.83</v>
      </c>
      <c r="AN694">
        <v>2.25</v>
      </c>
      <c r="AO694">
        <v>1.72</v>
      </c>
      <c r="AP694">
        <v>2.08</v>
      </c>
      <c r="AQ694" t="str">
        <f t="shared" si="123"/>
        <v>Benneteau</v>
      </c>
      <c r="AR694" t="str">
        <f t="shared" si="124"/>
        <v>Thiem</v>
      </c>
      <c r="AS694" t="str">
        <f t="shared" si="114"/>
        <v>Indian WellsBenneteauThiem</v>
      </c>
      <c r="AT694" t="str">
        <f t="shared" si="115"/>
        <v>Indian WellsThiemBenneteau</v>
      </c>
      <c r="AU694">
        <f t="shared" si="116"/>
        <v>2</v>
      </c>
      <c r="AV694">
        <f t="shared" si="117"/>
        <v>4</v>
      </c>
      <c r="AW694">
        <f t="shared" si="118"/>
        <v>22</v>
      </c>
      <c r="AX694" t="b">
        <f t="shared" si="119"/>
        <v>1</v>
      </c>
      <c r="AY694" t="str">
        <f t="shared" si="120"/>
        <v>Benneteau</v>
      </c>
      <c r="AZ694" t="b">
        <f t="shared" si="121"/>
        <v>0</v>
      </c>
      <c r="BA694" t="str">
        <f t="shared" si="122"/>
        <v>Indian Wells3rd Round</v>
      </c>
    </row>
    <row r="695" spans="1:53" x14ac:dyDescent="0.25">
      <c r="A695">
        <v>19</v>
      </c>
      <c r="B695" t="s">
        <v>524</v>
      </c>
      <c r="C695" t="s">
        <v>525</v>
      </c>
      <c r="D695" s="1">
        <v>41710</v>
      </c>
      <c r="E695" s="1" t="s">
        <v>874</v>
      </c>
      <c r="F695" s="1" t="s">
        <v>307</v>
      </c>
      <c r="G695" s="1" t="s">
        <v>308</v>
      </c>
      <c r="H695" t="s">
        <v>478</v>
      </c>
      <c r="I695">
        <v>3</v>
      </c>
      <c r="J695" t="s">
        <v>767</v>
      </c>
      <c r="K695" t="s">
        <v>694</v>
      </c>
      <c r="L695">
        <v>13</v>
      </c>
      <c r="M695">
        <v>49</v>
      </c>
      <c r="N695">
        <v>2320</v>
      </c>
      <c r="O695">
        <v>930</v>
      </c>
      <c r="P695">
        <v>6</v>
      </c>
      <c r="Q695">
        <v>4</v>
      </c>
      <c r="R695">
        <v>6</v>
      </c>
      <c r="S695">
        <v>3</v>
      </c>
      <c r="Z695">
        <v>2</v>
      </c>
      <c r="AA695">
        <v>0</v>
      </c>
      <c r="AB695" t="s">
        <v>312</v>
      </c>
      <c r="AC695">
        <v>1.28</v>
      </c>
      <c r="AD695">
        <v>3.5</v>
      </c>
      <c r="AE695">
        <v>1.35</v>
      </c>
      <c r="AF695">
        <v>3.1</v>
      </c>
      <c r="AG695">
        <v>1.36</v>
      </c>
      <c r="AH695">
        <v>3</v>
      </c>
      <c r="AI695">
        <v>1.34</v>
      </c>
      <c r="AJ695">
        <v>3.69</v>
      </c>
      <c r="AK695">
        <v>1.36</v>
      </c>
      <c r="AL695">
        <v>3</v>
      </c>
      <c r="AM695">
        <v>1.4</v>
      </c>
      <c r="AN695">
        <v>3.69</v>
      </c>
      <c r="AO695">
        <v>1.34</v>
      </c>
      <c r="AP695">
        <v>3.2</v>
      </c>
      <c r="AQ695" t="str">
        <f t="shared" si="123"/>
        <v>Isner</v>
      </c>
      <c r="AR695" t="str">
        <f t="shared" si="124"/>
        <v>Lu</v>
      </c>
      <c r="AS695" t="str">
        <f t="shared" si="114"/>
        <v>Indian WellsIsnerLu</v>
      </c>
      <c r="AT695" t="str">
        <f t="shared" si="115"/>
        <v>Indian WellsLuIsner</v>
      </c>
      <c r="AU695">
        <f t="shared" si="116"/>
        <v>2</v>
      </c>
      <c r="AV695">
        <f t="shared" si="117"/>
        <v>5</v>
      </c>
      <c r="AW695">
        <f t="shared" si="118"/>
        <v>19</v>
      </c>
      <c r="AX695" t="b">
        <f t="shared" si="119"/>
        <v>0</v>
      </c>
      <c r="AY695" t="str">
        <f t="shared" si="120"/>
        <v>Isner</v>
      </c>
      <c r="AZ695" t="b">
        <f t="shared" si="121"/>
        <v>0</v>
      </c>
      <c r="BA695" t="str">
        <f t="shared" si="122"/>
        <v>Indian Wells3rd Round</v>
      </c>
    </row>
    <row r="696" spans="1:53" x14ac:dyDescent="0.25">
      <c r="A696">
        <v>19</v>
      </c>
      <c r="B696" t="s">
        <v>524</v>
      </c>
      <c r="C696" t="s">
        <v>525</v>
      </c>
      <c r="D696" s="1">
        <v>41710</v>
      </c>
      <c r="E696" s="1" t="s">
        <v>874</v>
      </c>
      <c r="F696" s="1" t="s">
        <v>307</v>
      </c>
      <c r="G696" s="1" t="s">
        <v>308</v>
      </c>
      <c r="H696" t="s">
        <v>479</v>
      </c>
      <c r="I696">
        <v>3</v>
      </c>
      <c r="J696" t="s">
        <v>745</v>
      </c>
      <c r="K696" t="s">
        <v>720</v>
      </c>
      <c r="L696">
        <v>31</v>
      </c>
      <c r="M696">
        <v>14</v>
      </c>
      <c r="N696">
        <v>1205</v>
      </c>
      <c r="O696">
        <v>2230</v>
      </c>
      <c r="P696">
        <v>6</v>
      </c>
      <c r="Q696">
        <v>2</v>
      </c>
      <c r="R696">
        <v>6</v>
      </c>
      <c r="S696">
        <v>4</v>
      </c>
      <c r="Z696">
        <v>2</v>
      </c>
      <c r="AA696">
        <v>0</v>
      </c>
      <c r="AB696" t="s">
        <v>312</v>
      </c>
      <c r="AC696">
        <v>1.44</v>
      </c>
      <c r="AD696">
        <v>2.62</v>
      </c>
      <c r="AE696">
        <v>1.45</v>
      </c>
      <c r="AF696">
        <v>2.7</v>
      </c>
      <c r="AG696">
        <v>1.44</v>
      </c>
      <c r="AH696">
        <v>2.75</v>
      </c>
      <c r="AI696">
        <v>1.5</v>
      </c>
      <c r="AJ696">
        <v>2.83</v>
      </c>
      <c r="AK696">
        <v>1.44</v>
      </c>
      <c r="AL696">
        <v>2.75</v>
      </c>
      <c r="AM696">
        <v>1.53</v>
      </c>
      <c r="AN696">
        <v>2.9</v>
      </c>
      <c r="AO696">
        <v>1.47</v>
      </c>
      <c r="AP696">
        <v>2.62</v>
      </c>
      <c r="AQ696" t="str">
        <f t="shared" si="123"/>
        <v>Dolgopolov</v>
      </c>
      <c r="AR696" t="str">
        <f t="shared" si="124"/>
        <v>Fognini</v>
      </c>
      <c r="AS696" t="str">
        <f t="shared" si="114"/>
        <v>Indian WellsDolgopolovFognini</v>
      </c>
      <c r="AT696" t="str">
        <f t="shared" si="115"/>
        <v>Indian WellsFogniniDolgopolov</v>
      </c>
      <c r="AU696">
        <f t="shared" si="116"/>
        <v>2</v>
      </c>
      <c r="AV696">
        <f t="shared" si="117"/>
        <v>6</v>
      </c>
      <c r="AW696">
        <f t="shared" si="118"/>
        <v>18</v>
      </c>
      <c r="AX696" t="b">
        <f t="shared" si="119"/>
        <v>0</v>
      </c>
      <c r="AY696" t="str">
        <f t="shared" si="120"/>
        <v>Dolgopolov</v>
      </c>
      <c r="AZ696" t="b">
        <f t="shared" si="121"/>
        <v>0</v>
      </c>
      <c r="BA696" t="str">
        <f t="shared" si="122"/>
        <v>Indian Wells4th Round</v>
      </c>
    </row>
    <row r="697" spans="1:53" x14ac:dyDescent="0.25">
      <c r="A697">
        <v>19</v>
      </c>
      <c r="B697" t="s">
        <v>524</v>
      </c>
      <c r="C697" t="s">
        <v>525</v>
      </c>
      <c r="D697" s="1">
        <v>41710</v>
      </c>
      <c r="E697" s="1" t="s">
        <v>874</v>
      </c>
      <c r="F697" s="1" t="s">
        <v>307</v>
      </c>
      <c r="G697" s="1" t="s">
        <v>308</v>
      </c>
      <c r="H697" t="s">
        <v>479</v>
      </c>
      <c r="I697">
        <v>3</v>
      </c>
      <c r="J697" t="s">
        <v>800</v>
      </c>
      <c r="K697" t="s">
        <v>740</v>
      </c>
      <c r="L697">
        <v>11</v>
      </c>
      <c r="M697">
        <v>6</v>
      </c>
      <c r="N697">
        <v>2485</v>
      </c>
      <c r="O697">
        <v>4885</v>
      </c>
      <c r="P697">
        <v>4</v>
      </c>
      <c r="Q697">
        <v>6</v>
      </c>
      <c r="R697">
        <v>7</v>
      </c>
      <c r="S697">
        <v>5</v>
      </c>
      <c r="T697">
        <v>6</v>
      </c>
      <c r="U697">
        <v>3</v>
      </c>
      <c r="Z697">
        <v>2</v>
      </c>
      <c r="AA697">
        <v>1</v>
      </c>
      <c r="AB697" t="s">
        <v>312</v>
      </c>
      <c r="AC697">
        <v>2.1</v>
      </c>
      <c r="AD697">
        <v>1.66</v>
      </c>
      <c r="AE697">
        <v>2.2000000000000002</v>
      </c>
      <c r="AF697">
        <v>1.65</v>
      </c>
      <c r="AG697">
        <v>2.25</v>
      </c>
      <c r="AH697">
        <v>1.62</v>
      </c>
      <c r="AI697">
        <v>2.27</v>
      </c>
      <c r="AJ697">
        <v>1.72</v>
      </c>
      <c r="AK697">
        <v>2.2000000000000002</v>
      </c>
      <c r="AL697">
        <v>1.67</v>
      </c>
      <c r="AM697">
        <v>2.44</v>
      </c>
      <c r="AN697">
        <v>1.73</v>
      </c>
      <c r="AO697">
        <v>2.1800000000000002</v>
      </c>
      <c r="AP697">
        <v>1.67</v>
      </c>
      <c r="AQ697" t="str">
        <f t="shared" si="123"/>
        <v>Raonic</v>
      </c>
      <c r="AR697" t="str">
        <f t="shared" si="124"/>
        <v>Murray</v>
      </c>
      <c r="AS697" t="str">
        <f t="shared" si="114"/>
        <v>Indian WellsRaonicMurray</v>
      </c>
      <c r="AT697" t="str">
        <f t="shared" si="115"/>
        <v>Indian WellsMurrayRaonic</v>
      </c>
      <c r="AU697">
        <f t="shared" si="116"/>
        <v>1</v>
      </c>
      <c r="AV697">
        <f t="shared" si="117"/>
        <v>3</v>
      </c>
      <c r="AW697">
        <f t="shared" si="118"/>
        <v>31</v>
      </c>
      <c r="AX697" t="b">
        <f t="shared" si="119"/>
        <v>0</v>
      </c>
      <c r="AY697" t="str">
        <f t="shared" si="120"/>
        <v>Murray</v>
      </c>
      <c r="AZ697" t="b">
        <f t="shared" si="121"/>
        <v>1</v>
      </c>
      <c r="BA697" t="str">
        <f t="shared" si="122"/>
        <v>Indian Wells4th Round</v>
      </c>
    </row>
    <row r="698" spans="1:53" x14ac:dyDescent="0.25">
      <c r="A698">
        <v>19</v>
      </c>
      <c r="B698" t="s">
        <v>524</v>
      </c>
      <c r="C698" t="s">
        <v>525</v>
      </c>
      <c r="D698" s="1">
        <v>41710</v>
      </c>
      <c r="E698" s="1" t="s">
        <v>874</v>
      </c>
      <c r="F698" s="1" t="s">
        <v>307</v>
      </c>
      <c r="G698" s="1" t="s">
        <v>308</v>
      </c>
      <c r="H698" t="s">
        <v>479</v>
      </c>
      <c r="I698">
        <v>3</v>
      </c>
      <c r="J698" t="s">
        <v>748</v>
      </c>
      <c r="K698" t="s">
        <v>709</v>
      </c>
      <c r="L698">
        <v>22</v>
      </c>
      <c r="M698">
        <v>53</v>
      </c>
      <c r="N698">
        <v>1616</v>
      </c>
      <c r="O698">
        <v>885</v>
      </c>
      <c r="P698">
        <v>7</v>
      </c>
      <c r="Q698">
        <v>6</v>
      </c>
      <c r="R698">
        <v>4</v>
      </c>
      <c r="S698">
        <v>6</v>
      </c>
      <c r="T698">
        <v>6</v>
      </c>
      <c r="U698">
        <v>2</v>
      </c>
      <c r="Z698">
        <v>2</v>
      </c>
      <c r="AA698">
        <v>1</v>
      </c>
      <c r="AB698" t="s">
        <v>312</v>
      </c>
      <c r="AC698">
        <v>1.36</v>
      </c>
      <c r="AD698">
        <v>3</v>
      </c>
      <c r="AE698">
        <v>1.33</v>
      </c>
      <c r="AF698">
        <v>3.2</v>
      </c>
      <c r="AG698">
        <v>1.3</v>
      </c>
      <c r="AH698">
        <v>3.5</v>
      </c>
      <c r="AI698">
        <v>1.42</v>
      </c>
      <c r="AJ698">
        <v>3.16</v>
      </c>
      <c r="AK698">
        <v>1.29</v>
      </c>
      <c r="AL698">
        <v>3.5</v>
      </c>
      <c r="AM698">
        <v>1.42</v>
      </c>
      <c r="AN698">
        <v>3.6</v>
      </c>
      <c r="AO698">
        <v>1.32</v>
      </c>
      <c r="AP698">
        <v>3.31</v>
      </c>
      <c r="AQ698" t="str">
        <f t="shared" si="123"/>
        <v>Gulbis</v>
      </c>
      <c r="AR698" t="str">
        <f t="shared" si="124"/>
        <v>Bautista</v>
      </c>
      <c r="AS698" t="str">
        <f t="shared" si="114"/>
        <v>Indian WellsGulbisBautista</v>
      </c>
      <c r="AT698" t="str">
        <f t="shared" si="115"/>
        <v>Indian WellsBautistaGulbis</v>
      </c>
      <c r="AU698">
        <f t="shared" si="116"/>
        <v>1</v>
      </c>
      <c r="AV698">
        <f t="shared" si="117"/>
        <v>3</v>
      </c>
      <c r="AW698">
        <f t="shared" si="118"/>
        <v>31</v>
      </c>
      <c r="AX698" t="b">
        <f t="shared" si="119"/>
        <v>1</v>
      </c>
      <c r="AY698" t="str">
        <f t="shared" si="120"/>
        <v>Gulbis</v>
      </c>
      <c r="AZ698" t="b">
        <f t="shared" si="121"/>
        <v>1</v>
      </c>
      <c r="BA698" t="str">
        <f t="shared" si="122"/>
        <v>Indian Wells4th Round</v>
      </c>
    </row>
    <row r="699" spans="1:53" x14ac:dyDescent="0.25">
      <c r="A699">
        <v>19</v>
      </c>
      <c r="B699" t="s">
        <v>524</v>
      </c>
      <c r="C699" t="s">
        <v>525</v>
      </c>
      <c r="D699" s="1">
        <v>41710</v>
      </c>
      <c r="E699" s="1" t="s">
        <v>874</v>
      </c>
      <c r="F699" s="1" t="s">
        <v>307</v>
      </c>
      <c r="G699" s="1" t="s">
        <v>308</v>
      </c>
      <c r="H699" t="s">
        <v>479</v>
      </c>
      <c r="I699">
        <v>3</v>
      </c>
      <c r="J699" t="s">
        <v>768</v>
      </c>
      <c r="K699" t="s">
        <v>719</v>
      </c>
      <c r="L699">
        <v>18</v>
      </c>
      <c r="M699">
        <v>3</v>
      </c>
      <c r="N699">
        <v>1940</v>
      </c>
      <c r="O699">
        <v>5650</v>
      </c>
      <c r="P699">
        <v>7</v>
      </c>
      <c r="Q699">
        <v>6</v>
      </c>
      <c r="R699">
        <v>4</v>
      </c>
      <c r="S699">
        <v>6</v>
      </c>
      <c r="T699">
        <v>6</v>
      </c>
      <c r="U699">
        <v>1</v>
      </c>
      <c r="Z699">
        <v>2</v>
      </c>
      <c r="AA699">
        <v>1</v>
      </c>
      <c r="AB699" t="s">
        <v>312</v>
      </c>
      <c r="AC699">
        <v>4.5</v>
      </c>
      <c r="AD699">
        <v>1.18</v>
      </c>
      <c r="AE699">
        <v>4.5</v>
      </c>
      <c r="AF699">
        <v>1.18</v>
      </c>
      <c r="AG699">
        <v>4.5</v>
      </c>
      <c r="AH699">
        <v>1.2</v>
      </c>
      <c r="AI699">
        <v>4.43</v>
      </c>
      <c r="AJ699">
        <v>1.26</v>
      </c>
      <c r="AK699">
        <v>5</v>
      </c>
      <c r="AL699">
        <v>1.17</v>
      </c>
      <c r="AM699">
        <v>5.25</v>
      </c>
      <c r="AN699">
        <v>1.26</v>
      </c>
      <c r="AO699">
        <v>4.5199999999999996</v>
      </c>
      <c r="AP699">
        <v>1.19</v>
      </c>
      <c r="AQ699" t="str">
        <f t="shared" si="123"/>
        <v>Anderson</v>
      </c>
      <c r="AR699" t="str">
        <f t="shared" si="124"/>
        <v>Wawrinka</v>
      </c>
      <c r="AS699" t="str">
        <f t="shared" si="114"/>
        <v>Indian WellsAndersonWawrinka</v>
      </c>
      <c r="AT699" t="str">
        <f t="shared" si="115"/>
        <v>Indian WellsWawrinkaAnderson</v>
      </c>
      <c r="AU699">
        <f t="shared" si="116"/>
        <v>1</v>
      </c>
      <c r="AV699">
        <f t="shared" si="117"/>
        <v>4</v>
      </c>
      <c r="AW699">
        <f t="shared" si="118"/>
        <v>30</v>
      </c>
      <c r="AX699" t="b">
        <f t="shared" si="119"/>
        <v>1</v>
      </c>
      <c r="AY699" t="str">
        <f t="shared" si="120"/>
        <v>Anderson</v>
      </c>
      <c r="AZ699" t="b">
        <f t="shared" si="121"/>
        <v>1</v>
      </c>
      <c r="BA699" t="str">
        <f t="shared" si="122"/>
        <v>Indian Wells4th Round</v>
      </c>
    </row>
    <row r="700" spans="1:53" x14ac:dyDescent="0.25">
      <c r="A700">
        <v>19</v>
      </c>
      <c r="B700" t="s">
        <v>524</v>
      </c>
      <c r="C700" t="s">
        <v>525</v>
      </c>
      <c r="D700" s="1">
        <v>41710</v>
      </c>
      <c r="E700" s="1" t="s">
        <v>874</v>
      </c>
      <c r="F700" s="1" t="s">
        <v>307</v>
      </c>
      <c r="G700" s="1" t="s">
        <v>308</v>
      </c>
      <c r="H700" t="s">
        <v>479</v>
      </c>
      <c r="I700">
        <v>3</v>
      </c>
      <c r="J700" t="s">
        <v>767</v>
      </c>
      <c r="K700" t="s">
        <v>730</v>
      </c>
      <c r="L700">
        <v>13</v>
      </c>
      <c r="M700">
        <v>33</v>
      </c>
      <c r="N700">
        <v>2320</v>
      </c>
      <c r="O700">
        <v>1190</v>
      </c>
      <c r="P700">
        <v>7</v>
      </c>
      <c r="Q700">
        <v>6</v>
      </c>
      <c r="R700">
        <v>3</v>
      </c>
      <c r="S700">
        <v>6</v>
      </c>
      <c r="T700">
        <v>6</v>
      </c>
      <c r="U700">
        <v>3</v>
      </c>
      <c r="Z700">
        <v>2</v>
      </c>
      <c r="AA700">
        <v>1</v>
      </c>
      <c r="AB700" t="s">
        <v>312</v>
      </c>
      <c r="AC700">
        <v>1.5</v>
      </c>
      <c r="AD700">
        <v>2.5</v>
      </c>
      <c r="AE700">
        <v>1.5</v>
      </c>
      <c r="AF700">
        <v>2.5</v>
      </c>
      <c r="AG700">
        <v>1.5</v>
      </c>
      <c r="AH700">
        <v>2.62</v>
      </c>
      <c r="AI700">
        <v>1.59</v>
      </c>
      <c r="AJ700">
        <v>2.56</v>
      </c>
      <c r="AK700">
        <v>1.5</v>
      </c>
      <c r="AL700">
        <v>2.63</v>
      </c>
      <c r="AM700">
        <v>1.59</v>
      </c>
      <c r="AN700">
        <v>2.66</v>
      </c>
      <c r="AO700">
        <v>1.51</v>
      </c>
      <c r="AP700">
        <v>2.5299999999999998</v>
      </c>
      <c r="AQ700" t="str">
        <f t="shared" si="123"/>
        <v>Isner</v>
      </c>
      <c r="AR700" t="str">
        <f t="shared" si="124"/>
        <v>Verdasco</v>
      </c>
      <c r="AS700" t="str">
        <f t="shared" si="114"/>
        <v>Indian WellsIsnerVerdasco</v>
      </c>
      <c r="AT700" t="str">
        <f t="shared" si="115"/>
        <v>Indian WellsVerdascoIsner</v>
      </c>
      <c r="AU700">
        <f t="shared" si="116"/>
        <v>1</v>
      </c>
      <c r="AV700">
        <f t="shared" si="117"/>
        <v>1</v>
      </c>
      <c r="AW700">
        <f t="shared" si="118"/>
        <v>31</v>
      </c>
      <c r="AX700" t="b">
        <f t="shared" si="119"/>
        <v>1</v>
      </c>
      <c r="AY700" t="str">
        <f t="shared" si="120"/>
        <v>Isner</v>
      </c>
      <c r="AZ700" t="b">
        <f t="shared" si="121"/>
        <v>1</v>
      </c>
      <c r="BA700" t="str">
        <f t="shared" si="122"/>
        <v>Indian Wells4th Round</v>
      </c>
    </row>
    <row r="701" spans="1:53" x14ac:dyDescent="0.25">
      <c r="A701">
        <v>19</v>
      </c>
      <c r="B701" t="s">
        <v>524</v>
      </c>
      <c r="C701" t="s">
        <v>525</v>
      </c>
      <c r="D701" s="1">
        <v>41711</v>
      </c>
      <c r="E701" s="1" t="s">
        <v>874</v>
      </c>
      <c r="F701" s="1" t="s">
        <v>307</v>
      </c>
      <c r="G701" s="1" t="s">
        <v>308</v>
      </c>
      <c r="H701" t="s">
        <v>479</v>
      </c>
      <c r="I701">
        <v>3</v>
      </c>
      <c r="J701" t="s">
        <v>689</v>
      </c>
      <c r="K701" t="s">
        <v>766</v>
      </c>
      <c r="L701">
        <v>8</v>
      </c>
      <c r="M701">
        <v>12</v>
      </c>
      <c r="N701">
        <v>4625</v>
      </c>
      <c r="O701">
        <v>2435</v>
      </c>
      <c r="P701">
        <v>6</v>
      </c>
      <c r="Q701">
        <v>4</v>
      </c>
      <c r="R701">
        <v>6</v>
      </c>
      <c r="S701">
        <v>4</v>
      </c>
      <c r="Z701">
        <v>2</v>
      </c>
      <c r="AA701">
        <v>0</v>
      </c>
      <c r="AB701" t="s">
        <v>312</v>
      </c>
      <c r="AC701">
        <v>1.1599999999999999</v>
      </c>
      <c r="AD701">
        <v>5</v>
      </c>
      <c r="AE701">
        <v>1.18</v>
      </c>
      <c r="AF701">
        <v>4.5</v>
      </c>
      <c r="AG701">
        <v>1.22</v>
      </c>
      <c r="AH701">
        <v>4.33</v>
      </c>
      <c r="AI701">
        <v>1.21</v>
      </c>
      <c r="AJ701">
        <v>5.13</v>
      </c>
      <c r="AK701">
        <v>1.22</v>
      </c>
      <c r="AL701">
        <v>4</v>
      </c>
      <c r="AM701">
        <v>1.25</v>
      </c>
      <c r="AN701">
        <v>5.13</v>
      </c>
      <c r="AO701">
        <v>1.2</v>
      </c>
      <c r="AP701">
        <v>4.45</v>
      </c>
      <c r="AQ701" t="str">
        <f t="shared" si="123"/>
        <v>Federer</v>
      </c>
      <c r="AR701" t="str">
        <f t="shared" si="124"/>
        <v>Haas</v>
      </c>
      <c r="AS701" t="str">
        <f t="shared" si="114"/>
        <v>Indian WellsFedererHaas</v>
      </c>
      <c r="AT701" t="str">
        <f t="shared" si="115"/>
        <v>Indian WellsHaasFederer</v>
      </c>
      <c r="AU701">
        <f t="shared" si="116"/>
        <v>2</v>
      </c>
      <c r="AV701">
        <f t="shared" si="117"/>
        <v>4</v>
      </c>
      <c r="AW701">
        <f t="shared" si="118"/>
        <v>20</v>
      </c>
      <c r="AX701" t="b">
        <f t="shared" si="119"/>
        <v>0</v>
      </c>
      <c r="AY701" t="str">
        <f t="shared" si="120"/>
        <v>Federer</v>
      </c>
      <c r="AZ701" t="b">
        <f t="shared" si="121"/>
        <v>0</v>
      </c>
      <c r="BA701" t="str">
        <f t="shared" si="122"/>
        <v>Indian Wells4th Round</v>
      </c>
    </row>
    <row r="702" spans="1:53" x14ac:dyDescent="0.25">
      <c r="A702">
        <v>19</v>
      </c>
      <c r="B702" t="s">
        <v>524</v>
      </c>
      <c r="C702" t="s">
        <v>525</v>
      </c>
      <c r="D702" s="1">
        <v>41711</v>
      </c>
      <c r="E702" s="1" t="s">
        <v>874</v>
      </c>
      <c r="F702" s="1" t="s">
        <v>307</v>
      </c>
      <c r="G702" s="1" t="s">
        <v>308</v>
      </c>
      <c r="H702" t="s">
        <v>479</v>
      </c>
      <c r="I702">
        <v>3</v>
      </c>
      <c r="J702" t="s">
        <v>665</v>
      </c>
      <c r="K702" t="s">
        <v>678</v>
      </c>
      <c r="L702">
        <v>65</v>
      </c>
      <c r="M702">
        <v>37</v>
      </c>
      <c r="N702">
        <v>730</v>
      </c>
      <c r="O702">
        <v>1100</v>
      </c>
      <c r="P702">
        <v>6</v>
      </c>
      <c r="Q702">
        <v>3</v>
      </c>
      <c r="R702">
        <v>7</v>
      </c>
      <c r="S702">
        <v>6</v>
      </c>
      <c r="Z702">
        <v>2</v>
      </c>
      <c r="AA702">
        <v>0</v>
      </c>
      <c r="AB702" t="s">
        <v>312</v>
      </c>
      <c r="AC702">
        <v>1.5</v>
      </c>
      <c r="AD702">
        <v>2.5</v>
      </c>
      <c r="AE702">
        <v>1.52</v>
      </c>
      <c r="AF702">
        <v>2.4500000000000002</v>
      </c>
      <c r="AG702">
        <v>1.53</v>
      </c>
      <c r="AH702">
        <v>2.5</v>
      </c>
      <c r="AI702">
        <v>1.58</v>
      </c>
      <c r="AJ702">
        <v>2.58</v>
      </c>
      <c r="AK702">
        <v>1.57</v>
      </c>
      <c r="AL702">
        <v>2.38</v>
      </c>
      <c r="AM702">
        <v>1.61</v>
      </c>
      <c r="AN702">
        <v>2.61</v>
      </c>
      <c r="AO702">
        <v>1.54</v>
      </c>
      <c r="AP702">
        <v>2.44</v>
      </c>
      <c r="AQ702" t="str">
        <f t="shared" si="123"/>
        <v>Benneteau</v>
      </c>
      <c r="AR702" t="str">
        <f t="shared" si="124"/>
        <v>Lopez</v>
      </c>
      <c r="AS702" t="str">
        <f t="shared" si="114"/>
        <v>Indian WellsBenneteauLopez</v>
      </c>
      <c r="AT702" t="str">
        <f t="shared" si="115"/>
        <v>Indian WellsLopezBenneteau</v>
      </c>
      <c r="AU702">
        <f t="shared" si="116"/>
        <v>2</v>
      </c>
      <c r="AV702">
        <f t="shared" si="117"/>
        <v>4</v>
      </c>
      <c r="AW702">
        <f t="shared" si="118"/>
        <v>22</v>
      </c>
      <c r="AX702" t="b">
        <f t="shared" si="119"/>
        <v>1</v>
      </c>
      <c r="AY702" t="str">
        <f t="shared" si="120"/>
        <v>Benneteau</v>
      </c>
      <c r="AZ702" t="b">
        <f t="shared" si="121"/>
        <v>0</v>
      </c>
      <c r="BA702" t="str">
        <f t="shared" si="122"/>
        <v>Indian Wells4th Round</v>
      </c>
    </row>
    <row r="703" spans="1:53" x14ac:dyDescent="0.25">
      <c r="A703">
        <v>19</v>
      </c>
      <c r="B703" t="s">
        <v>524</v>
      </c>
      <c r="C703" t="s">
        <v>525</v>
      </c>
      <c r="D703" s="1">
        <v>41711</v>
      </c>
      <c r="E703" s="1" t="s">
        <v>874</v>
      </c>
      <c r="F703" s="1" t="s">
        <v>307</v>
      </c>
      <c r="G703" s="1" t="s">
        <v>308</v>
      </c>
      <c r="H703" t="s">
        <v>479</v>
      </c>
      <c r="I703">
        <v>3</v>
      </c>
      <c r="J703" t="s">
        <v>797</v>
      </c>
      <c r="K703" t="s">
        <v>668</v>
      </c>
      <c r="L703">
        <v>2</v>
      </c>
      <c r="M703">
        <v>26</v>
      </c>
      <c r="N703">
        <v>10260</v>
      </c>
      <c r="O703">
        <v>1455</v>
      </c>
      <c r="P703">
        <v>1</v>
      </c>
      <c r="Q703">
        <v>6</v>
      </c>
      <c r="R703">
        <v>6</v>
      </c>
      <c r="S703">
        <v>2</v>
      </c>
      <c r="T703">
        <v>6</v>
      </c>
      <c r="U703">
        <v>3</v>
      </c>
      <c r="Z703">
        <v>2</v>
      </c>
      <c r="AA703">
        <v>1</v>
      </c>
      <c r="AB703" t="s">
        <v>312</v>
      </c>
      <c r="AC703">
        <v>1.1399999999999999</v>
      </c>
      <c r="AD703">
        <v>5.5</v>
      </c>
      <c r="AE703">
        <v>1.1499999999999999</v>
      </c>
      <c r="AF703">
        <v>5.25</v>
      </c>
      <c r="AG703">
        <v>1.1399999999999999</v>
      </c>
      <c r="AH703">
        <v>5.5</v>
      </c>
      <c r="AI703">
        <v>1.2</v>
      </c>
      <c r="AJ703">
        <v>5.45</v>
      </c>
      <c r="AK703">
        <v>1.1399999999999999</v>
      </c>
      <c r="AL703">
        <v>5.5</v>
      </c>
      <c r="AM703">
        <v>1.2</v>
      </c>
      <c r="AN703">
        <v>5.6</v>
      </c>
      <c r="AO703">
        <v>1.1599999999999999</v>
      </c>
      <c r="AP703">
        <v>5.21</v>
      </c>
      <c r="AQ703" t="str">
        <f t="shared" si="123"/>
        <v>Djokovic</v>
      </c>
      <c r="AR703" t="str">
        <f t="shared" si="124"/>
        <v>Cilic</v>
      </c>
      <c r="AS703" t="str">
        <f t="shared" si="114"/>
        <v>Indian WellsDjokovicCilic</v>
      </c>
      <c r="AT703" t="str">
        <f t="shared" si="115"/>
        <v>Indian WellsCilicDjokovic</v>
      </c>
      <c r="AU703">
        <f t="shared" si="116"/>
        <v>1</v>
      </c>
      <c r="AV703">
        <f t="shared" si="117"/>
        <v>2</v>
      </c>
      <c r="AW703">
        <f t="shared" si="118"/>
        <v>24</v>
      </c>
      <c r="AX703" t="b">
        <f t="shared" si="119"/>
        <v>0</v>
      </c>
      <c r="AY703" t="str">
        <f t="shared" si="120"/>
        <v>Cilic</v>
      </c>
      <c r="AZ703" t="b">
        <f t="shared" si="121"/>
        <v>1</v>
      </c>
      <c r="BA703" t="str">
        <f t="shared" si="122"/>
        <v>Indian Wells4th Round</v>
      </c>
    </row>
    <row r="704" spans="1:53" x14ac:dyDescent="0.25">
      <c r="A704">
        <v>19</v>
      </c>
      <c r="B704" t="s">
        <v>524</v>
      </c>
      <c r="C704" t="s">
        <v>525</v>
      </c>
      <c r="D704" s="1">
        <v>41711</v>
      </c>
      <c r="E704" s="1" t="s">
        <v>874</v>
      </c>
      <c r="F704" s="1" t="s">
        <v>307</v>
      </c>
      <c r="G704" s="1" t="s">
        <v>308</v>
      </c>
      <c r="H704" t="s">
        <v>345</v>
      </c>
      <c r="I704">
        <v>3</v>
      </c>
      <c r="J704" t="s">
        <v>745</v>
      </c>
      <c r="K704" t="s">
        <v>800</v>
      </c>
      <c r="L704">
        <v>31</v>
      </c>
      <c r="M704">
        <v>11</v>
      </c>
      <c r="N704">
        <v>1205</v>
      </c>
      <c r="O704">
        <v>2485</v>
      </c>
      <c r="P704">
        <v>6</v>
      </c>
      <c r="Q704">
        <v>3</v>
      </c>
      <c r="R704">
        <v>6</v>
      </c>
      <c r="S704">
        <v>4</v>
      </c>
      <c r="Z704">
        <v>2</v>
      </c>
      <c r="AA704">
        <v>0</v>
      </c>
      <c r="AB704" t="s">
        <v>312</v>
      </c>
      <c r="AC704">
        <v>2.1</v>
      </c>
      <c r="AD704">
        <v>1.72</v>
      </c>
      <c r="AE704">
        <v>2.1</v>
      </c>
      <c r="AF704">
        <v>1.7</v>
      </c>
      <c r="AG704">
        <v>2.1</v>
      </c>
      <c r="AH704">
        <v>1.73</v>
      </c>
      <c r="AI704">
        <v>2.16</v>
      </c>
      <c r="AJ704">
        <v>1.79</v>
      </c>
      <c r="AK704">
        <v>2.1</v>
      </c>
      <c r="AL704">
        <v>1.73</v>
      </c>
      <c r="AM704">
        <v>2.2000000000000002</v>
      </c>
      <c r="AN704">
        <v>1.8</v>
      </c>
      <c r="AO704">
        <v>2.09</v>
      </c>
      <c r="AP704">
        <v>1.72</v>
      </c>
      <c r="AQ704" t="str">
        <f t="shared" si="123"/>
        <v>Dolgopolov</v>
      </c>
      <c r="AR704" t="str">
        <f t="shared" si="124"/>
        <v>Raonic</v>
      </c>
      <c r="AS704" t="str">
        <f t="shared" si="114"/>
        <v>Indian WellsDolgopolovRaonic</v>
      </c>
      <c r="AT704" t="str">
        <f t="shared" si="115"/>
        <v>Indian WellsRaonicDolgopolov</v>
      </c>
      <c r="AU704">
        <f t="shared" si="116"/>
        <v>2</v>
      </c>
      <c r="AV704">
        <f t="shared" si="117"/>
        <v>5</v>
      </c>
      <c r="AW704">
        <f t="shared" si="118"/>
        <v>19</v>
      </c>
      <c r="AX704" t="b">
        <f t="shared" si="119"/>
        <v>0</v>
      </c>
      <c r="AY704" t="str">
        <f t="shared" si="120"/>
        <v>Dolgopolov</v>
      </c>
      <c r="AZ704" t="b">
        <f t="shared" si="121"/>
        <v>0</v>
      </c>
      <c r="BA704" t="str">
        <f t="shared" si="122"/>
        <v>Indian WellsQuarterfinals</v>
      </c>
    </row>
    <row r="705" spans="1:53" x14ac:dyDescent="0.25">
      <c r="A705">
        <v>19</v>
      </c>
      <c r="B705" t="s">
        <v>524</v>
      </c>
      <c r="C705" t="s">
        <v>525</v>
      </c>
      <c r="D705" s="1">
        <v>41712</v>
      </c>
      <c r="E705" s="1" t="s">
        <v>874</v>
      </c>
      <c r="F705" s="1" t="s">
        <v>307</v>
      </c>
      <c r="G705" s="1" t="s">
        <v>308</v>
      </c>
      <c r="H705" t="s">
        <v>345</v>
      </c>
      <c r="I705">
        <v>3</v>
      </c>
      <c r="J705" t="s">
        <v>689</v>
      </c>
      <c r="K705" t="s">
        <v>768</v>
      </c>
      <c r="L705">
        <v>8</v>
      </c>
      <c r="M705">
        <v>18</v>
      </c>
      <c r="N705">
        <v>4625</v>
      </c>
      <c r="O705">
        <v>1940</v>
      </c>
      <c r="P705">
        <v>7</v>
      </c>
      <c r="Q705">
        <v>5</v>
      </c>
      <c r="R705">
        <v>6</v>
      </c>
      <c r="S705">
        <v>1</v>
      </c>
      <c r="Z705">
        <v>2</v>
      </c>
      <c r="AA705">
        <v>0</v>
      </c>
      <c r="AB705" t="s">
        <v>312</v>
      </c>
      <c r="AC705">
        <v>1.1599999999999999</v>
      </c>
      <c r="AD705">
        <v>5</v>
      </c>
      <c r="AE705">
        <v>1.2</v>
      </c>
      <c r="AF705">
        <v>4.3</v>
      </c>
      <c r="AG705">
        <v>1.2</v>
      </c>
      <c r="AH705">
        <v>4.5</v>
      </c>
      <c r="AI705">
        <v>1.21</v>
      </c>
      <c r="AJ705">
        <v>5.25</v>
      </c>
      <c r="AK705">
        <v>1.17</v>
      </c>
      <c r="AL705">
        <v>5</v>
      </c>
      <c r="AM705">
        <v>1.22</v>
      </c>
      <c r="AN705">
        <v>5.25</v>
      </c>
      <c r="AO705">
        <v>1.19</v>
      </c>
      <c r="AP705">
        <v>4.6399999999999997</v>
      </c>
      <c r="AQ705" t="str">
        <f t="shared" si="123"/>
        <v>Federer</v>
      </c>
      <c r="AR705" t="str">
        <f t="shared" si="124"/>
        <v>Anderson</v>
      </c>
      <c r="AS705" t="str">
        <f t="shared" si="114"/>
        <v>Indian WellsFedererAnderson</v>
      </c>
      <c r="AT705" t="str">
        <f t="shared" si="115"/>
        <v>Indian WellsAndersonFederer</v>
      </c>
      <c r="AU705">
        <f t="shared" si="116"/>
        <v>2</v>
      </c>
      <c r="AV705">
        <f t="shared" si="117"/>
        <v>7</v>
      </c>
      <c r="AW705">
        <f t="shared" si="118"/>
        <v>19</v>
      </c>
      <c r="AX705" t="b">
        <f t="shared" si="119"/>
        <v>0</v>
      </c>
      <c r="AY705" t="str">
        <f t="shared" si="120"/>
        <v>Federer</v>
      </c>
      <c r="AZ705" t="b">
        <f t="shared" si="121"/>
        <v>0</v>
      </c>
      <c r="BA705" t="str">
        <f t="shared" si="122"/>
        <v>Indian WellsQuarterfinals</v>
      </c>
    </row>
    <row r="706" spans="1:53" x14ac:dyDescent="0.25">
      <c r="A706">
        <v>19</v>
      </c>
      <c r="B706" t="s">
        <v>524</v>
      </c>
      <c r="C706" t="s">
        <v>525</v>
      </c>
      <c r="D706" s="1">
        <v>41712</v>
      </c>
      <c r="E706" s="1" t="s">
        <v>874</v>
      </c>
      <c r="F706" s="1" t="s">
        <v>307</v>
      </c>
      <c r="G706" s="1" t="s">
        <v>308</v>
      </c>
      <c r="H706" t="s">
        <v>345</v>
      </c>
      <c r="I706">
        <v>3</v>
      </c>
      <c r="J706" t="s">
        <v>797</v>
      </c>
      <c r="K706" t="s">
        <v>665</v>
      </c>
      <c r="L706">
        <v>2</v>
      </c>
      <c r="M706">
        <v>65</v>
      </c>
      <c r="N706">
        <v>10260</v>
      </c>
      <c r="O706">
        <v>730</v>
      </c>
      <c r="P706">
        <v>6</v>
      </c>
      <c r="Q706">
        <v>1</v>
      </c>
      <c r="R706">
        <v>6</v>
      </c>
      <c r="S706">
        <v>3</v>
      </c>
      <c r="Z706">
        <v>2</v>
      </c>
      <c r="AA706">
        <v>0</v>
      </c>
      <c r="AB706" t="s">
        <v>312</v>
      </c>
      <c r="AC706">
        <v>1.05</v>
      </c>
      <c r="AD706">
        <v>11</v>
      </c>
      <c r="AE706">
        <v>1.05</v>
      </c>
      <c r="AF706">
        <v>9</v>
      </c>
      <c r="AG706">
        <v>1.05</v>
      </c>
      <c r="AH706">
        <v>10</v>
      </c>
      <c r="AI706">
        <v>1.06</v>
      </c>
      <c r="AJ706">
        <v>12.5</v>
      </c>
      <c r="AK706">
        <v>1.05</v>
      </c>
      <c r="AL706">
        <v>10</v>
      </c>
      <c r="AM706">
        <v>1.07</v>
      </c>
      <c r="AN706">
        <v>12.8</v>
      </c>
      <c r="AO706">
        <v>1.05</v>
      </c>
      <c r="AP706">
        <v>9.92</v>
      </c>
      <c r="AQ706" t="str">
        <f t="shared" si="123"/>
        <v>Djokovic</v>
      </c>
      <c r="AR706" t="str">
        <f t="shared" si="124"/>
        <v>Benneteau</v>
      </c>
      <c r="AS706" t="str">
        <f t="shared" si="114"/>
        <v>Indian WellsDjokovicBenneteau</v>
      </c>
      <c r="AT706" t="str">
        <f t="shared" si="115"/>
        <v>Indian WellsBenneteauDjokovic</v>
      </c>
      <c r="AU706">
        <f t="shared" si="116"/>
        <v>2</v>
      </c>
      <c r="AV706">
        <f t="shared" si="117"/>
        <v>8</v>
      </c>
      <c r="AW706">
        <f t="shared" si="118"/>
        <v>16</v>
      </c>
      <c r="AX706" t="b">
        <f t="shared" si="119"/>
        <v>0</v>
      </c>
      <c r="AY706" t="str">
        <f t="shared" si="120"/>
        <v>Djokovic</v>
      </c>
      <c r="AZ706" t="b">
        <f t="shared" si="121"/>
        <v>0</v>
      </c>
      <c r="BA706" t="str">
        <f t="shared" si="122"/>
        <v>Indian WellsQuarterfinals</v>
      </c>
    </row>
    <row r="707" spans="1:53" x14ac:dyDescent="0.25">
      <c r="A707">
        <v>19</v>
      </c>
      <c r="B707" t="s">
        <v>524</v>
      </c>
      <c r="C707" t="s">
        <v>525</v>
      </c>
      <c r="D707" s="1">
        <v>41712</v>
      </c>
      <c r="E707" s="1" t="s">
        <v>874</v>
      </c>
      <c r="F707" s="1" t="s">
        <v>307</v>
      </c>
      <c r="G707" s="1" t="s">
        <v>308</v>
      </c>
      <c r="H707" t="s">
        <v>345</v>
      </c>
      <c r="I707">
        <v>3</v>
      </c>
      <c r="J707" t="s">
        <v>767</v>
      </c>
      <c r="K707" t="s">
        <v>748</v>
      </c>
      <c r="L707">
        <v>13</v>
      </c>
      <c r="M707">
        <v>22</v>
      </c>
      <c r="N707">
        <v>2320</v>
      </c>
      <c r="O707">
        <v>1616</v>
      </c>
      <c r="P707">
        <v>7</v>
      </c>
      <c r="Q707">
        <v>6</v>
      </c>
      <c r="R707">
        <v>7</v>
      </c>
      <c r="S707">
        <v>6</v>
      </c>
      <c r="Z707">
        <v>2</v>
      </c>
      <c r="AA707">
        <v>0</v>
      </c>
      <c r="AB707" t="s">
        <v>312</v>
      </c>
      <c r="AC707">
        <v>2.2000000000000002</v>
      </c>
      <c r="AD707">
        <v>1.66</v>
      </c>
      <c r="AE707">
        <v>2.2000000000000002</v>
      </c>
      <c r="AF707">
        <v>1.65</v>
      </c>
      <c r="AG707">
        <v>2.25</v>
      </c>
      <c r="AH707">
        <v>1.62</v>
      </c>
      <c r="AI707">
        <v>2.2599999999999998</v>
      </c>
      <c r="AJ707">
        <v>1.73</v>
      </c>
      <c r="AK707">
        <v>2.25</v>
      </c>
      <c r="AL707">
        <v>1.62</v>
      </c>
      <c r="AM707">
        <v>2.2999999999999998</v>
      </c>
      <c r="AN707">
        <v>1.73</v>
      </c>
      <c r="AO707">
        <v>2.2000000000000002</v>
      </c>
      <c r="AP707">
        <v>1.66</v>
      </c>
      <c r="AQ707" t="str">
        <f t="shared" si="123"/>
        <v>Isner</v>
      </c>
      <c r="AR707" t="str">
        <f t="shared" si="124"/>
        <v>Gulbis</v>
      </c>
      <c r="AS707" t="str">
        <f t="shared" ref="AS707:AS770" si="125">B707&amp;AQ707&amp;AR707</f>
        <v>Indian WellsIsnerGulbis</v>
      </c>
      <c r="AT707" t="str">
        <f t="shared" ref="AT707:AT770" si="126">B707&amp;AR707&amp;AQ707</f>
        <v>Indian WellsGulbisIsner</v>
      </c>
      <c r="AU707">
        <f t="shared" ref="AU707:AU770" si="127">Z707-AA707</f>
        <v>2</v>
      </c>
      <c r="AV707">
        <f t="shared" ref="AV707:AV770" si="128">X707+V707+T707+R707+P707-Y707-W707-U707-S707-Q707</f>
        <v>2</v>
      </c>
      <c r="AW707">
        <f t="shared" ref="AW707:AW770" si="129">X707+V707+T707+R707+P707+Y707+W707+U707+S707+Q707</f>
        <v>26</v>
      </c>
      <c r="AX707" t="b">
        <f t="shared" ref="AX707:AX770" si="130">OR(P707+Q707=13,R707+S707=13,T707+U707=13,V707+W707=13,X707+Y707=13)</f>
        <v>1</v>
      </c>
      <c r="AY707" t="str">
        <f t="shared" ref="AY707:AY770" si="131">IF(P707&gt;Q707,AQ707,AR707)</f>
        <v>Isner</v>
      </c>
      <c r="AZ707" t="b">
        <f t="shared" ref="AZ707:AZ770" si="132">AA707&lt;&gt;0</f>
        <v>0</v>
      </c>
      <c r="BA707" t="str">
        <f t="shared" ref="BA707:BA770" si="133">B707&amp;H707</f>
        <v>Indian WellsQuarterfinals</v>
      </c>
    </row>
    <row r="708" spans="1:53" x14ac:dyDescent="0.25">
      <c r="A708">
        <v>19</v>
      </c>
      <c r="B708" t="s">
        <v>524</v>
      </c>
      <c r="C708" t="s">
        <v>525</v>
      </c>
      <c r="D708" s="1">
        <v>41713</v>
      </c>
      <c r="E708" s="1" t="s">
        <v>874</v>
      </c>
      <c r="F708" s="1" t="s">
        <v>307</v>
      </c>
      <c r="G708" s="1" t="s">
        <v>308</v>
      </c>
      <c r="H708" t="s">
        <v>346</v>
      </c>
      <c r="I708">
        <v>3</v>
      </c>
      <c r="J708" t="s">
        <v>797</v>
      </c>
      <c r="K708" t="s">
        <v>767</v>
      </c>
      <c r="L708">
        <v>2</v>
      </c>
      <c r="M708">
        <v>13</v>
      </c>
      <c r="N708">
        <v>10260</v>
      </c>
      <c r="O708">
        <v>2320</v>
      </c>
      <c r="P708">
        <v>7</v>
      </c>
      <c r="Q708">
        <v>5</v>
      </c>
      <c r="R708">
        <v>6</v>
      </c>
      <c r="S708">
        <v>7</v>
      </c>
      <c r="T708">
        <v>6</v>
      </c>
      <c r="U708">
        <v>1</v>
      </c>
      <c r="Z708">
        <v>2</v>
      </c>
      <c r="AA708">
        <v>1</v>
      </c>
      <c r="AB708" t="s">
        <v>312</v>
      </c>
      <c r="AC708">
        <v>1.1399999999999999</v>
      </c>
      <c r="AD708">
        <v>5.5</v>
      </c>
      <c r="AE708">
        <v>1.1499999999999999</v>
      </c>
      <c r="AF708">
        <v>5.25</v>
      </c>
      <c r="AG708">
        <v>1.1399999999999999</v>
      </c>
      <c r="AH708">
        <v>5.5</v>
      </c>
      <c r="AI708">
        <v>1.21</v>
      </c>
      <c r="AJ708">
        <v>5.13</v>
      </c>
      <c r="AK708">
        <v>1.22</v>
      </c>
      <c r="AL708">
        <v>4</v>
      </c>
      <c r="AM708">
        <v>1.22</v>
      </c>
      <c r="AN708">
        <v>5.5</v>
      </c>
      <c r="AO708">
        <v>1.17</v>
      </c>
      <c r="AP708">
        <v>4.95</v>
      </c>
      <c r="AQ708" t="str">
        <f t="shared" si="123"/>
        <v>Djokovic</v>
      </c>
      <c r="AR708" t="str">
        <f t="shared" si="124"/>
        <v>Isner</v>
      </c>
      <c r="AS708" t="str">
        <f t="shared" si="125"/>
        <v>Indian WellsDjokovicIsner</v>
      </c>
      <c r="AT708" t="str">
        <f t="shared" si="126"/>
        <v>Indian WellsIsnerDjokovic</v>
      </c>
      <c r="AU708">
        <f t="shared" si="127"/>
        <v>1</v>
      </c>
      <c r="AV708">
        <f t="shared" si="128"/>
        <v>6</v>
      </c>
      <c r="AW708">
        <f t="shared" si="129"/>
        <v>32</v>
      </c>
      <c r="AX708" t="b">
        <f t="shared" si="130"/>
        <v>1</v>
      </c>
      <c r="AY708" t="str">
        <f t="shared" si="131"/>
        <v>Djokovic</v>
      </c>
      <c r="AZ708" t="b">
        <f t="shared" si="132"/>
        <v>1</v>
      </c>
      <c r="BA708" t="str">
        <f t="shared" si="133"/>
        <v>Indian WellsSemifinals</v>
      </c>
    </row>
    <row r="709" spans="1:53" x14ac:dyDescent="0.25">
      <c r="A709">
        <v>19</v>
      </c>
      <c r="B709" t="s">
        <v>524</v>
      </c>
      <c r="C709" t="s">
        <v>525</v>
      </c>
      <c r="D709" s="1">
        <v>41713</v>
      </c>
      <c r="E709" s="1" t="s">
        <v>874</v>
      </c>
      <c r="F709" s="1" t="s">
        <v>307</v>
      </c>
      <c r="G709" s="1" t="s">
        <v>308</v>
      </c>
      <c r="H709" t="s">
        <v>346</v>
      </c>
      <c r="I709">
        <v>3</v>
      </c>
      <c r="J709" t="s">
        <v>689</v>
      </c>
      <c r="K709" t="s">
        <v>745</v>
      </c>
      <c r="L709">
        <v>8</v>
      </c>
      <c r="M709">
        <v>31</v>
      </c>
      <c r="N709">
        <v>4625</v>
      </c>
      <c r="O709">
        <v>1205</v>
      </c>
      <c r="P709">
        <v>6</v>
      </c>
      <c r="Q709">
        <v>3</v>
      </c>
      <c r="R709">
        <v>6</v>
      </c>
      <c r="S709">
        <v>1</v>
      </c>
      <c r="Z709">
        <v>2</v>
      </c>
      <c r="AA709">
        <v>0</v>
      </c>
      <c r="AB709" t="s">
        <v>312</v>
      </c>
      <c r="AC709">
        <v>1.25</v>
      </c>
      <c r="AD709">
        <v>4</v>
      </c>
      <c r="AE709">
        <v>1.25</v>
      </c>
      <c r="AF709">
        <v>3.75</v>
      </c>
      <c r="AG709">
        <v>1.3</v>
      </c>
      <c r="AH709">
        <v>3.5</v>
      </c>
      <c r="AI709">
        <v>1.31</v>
      </c>
      <c r="AJ709">
        <v>3.92</v>
      </c>
      <c r="AK709">
        <v>1.33</v>
      </c>
      <c r="AL709">
        <v>3.25</v>
      </c>
      <c r="AM709">
        <v>1.34</v>
      </c>
      <c r="AN709">
        <v>4.0999999999999996</v>
      </c>
      <c r="AO709">
        <v>1.28</v>
      </c>
      <c r="AP709">
        <v>3.63</v>
      </c>
      <c r="AQ709" t="str">
        <f t="shared" si="123"/>
        <v>Federer</v>
      </c>
      <c r="AR709" t="str">
        <f t="shared" si="124"/>
        <v>Dolgopolov</v>
      </c>
      <c r="AS709" t="str">
        <f t="shared" si="125"/>
        <v>Indian WellsFedererDolgopolov</v>
      </c>
      <c r="AT709" t="str">
        <f t="shared" si="126"/>
        <v>Indian WellsDolgopolovFederer</v>
      </c>
      <c r="AU709">
        <f t="shared" si="127"/>
        <v>2</v>
      </c>
      <c r="AV709">
        <f t="shared" si="128"/>
        <v>8</v>
      </c>
      <c r="AW709">
        <f t="shared" si="129"/>
        <v>16</v>
      </c>
      <c r="AX709" t="b">
        <f t="shared" si="130"/>
        <v>0</v>
      </c>
      <c r="AY709" t="str">
        <f t="shared" si="131"/>
        <v>Federer</v>
      </c>
      <c r="AZ709" t="b">
        <f t="shared" si="132"/>
        <v>0</v>
      </c>
      <c r="BA709" t="str">
        <f t="shared" si="133"/>
        <v>Indian WellsSemifinals</v>
      </c>
    </row>
    <row r="710" spans="1:53" x14ac:dyDescent="0.25">
      <c r="A710">
        <v>19</v>
      </c>
      <c r="B710" t="s">
        <v>524</v>
      </c>
      <c r="C710" t="s">
        <v>525</v>
      </c>
      <c r="D710" s="1">
        <v>41714</v>
      </c>
      <c r="E710" s="1" t="s">
        <v>874</v>
      </c>
      <c r="F710" s="1" t="s">
        <v>307</v>
      </c>
      <c r="G710" s="1" t="s">
        <v>308</v>
      </c>
      <c r="H710" t="s">
        <v>348</v>
      </c>
      <c r="I710">
        <v>3</v>
      </c>
      <c r="J710" t="s">
        <v>797</v>
      </c>
      <c r="K710" t="s">
        <v>689</v>
      </c>
      <c r="L710">
        <v>2</v>
      </c>
      <c r="M710">
        <v>8</v>
      </c>
      <c r="N710">
        <v>10260</v>
      </c>
      <c r="O710">
        <v>4625</v>
      </c>
      <c r="P710">
        <v>3</v>
      </c>
      <c r="Q710">
        <v>6</v>
      </c>
      <c r="R710">
        <v>6</v>
      </c>
      <c r="S710">
        <v>3</v>
      </c>
      <c r="T710">
        <v>7</v>
      </c>
      <c r="U710">
        <v>6</v>
      </c>
      <c r="Z710">
        <v>2</v>
      </c>
      <c r="AA710">
        <v>1</v>
      </c>
      <c r="AB710" t="s">
        <v>312</v>
      </c>
      <c r="AC710">
        <v>1.53</v>
      </c>
      <c r="AD710">
        <v>2.5</v>
      </c>
      <c r="AE710">
        <v>1.52</v>
      </c>
      <c r="AF710">
        <v>2.4500000000000002</v>
      </c>
      <c r="AG710">
        <v>1.53</v>
      </c>
      <c r="AH710">
        <v>2.5</v>
      </c>
      <c r="AI710">
        <v>1.57</v>
      </c>
      <c r="AJ710">
        <v>2.6</v>
      </c>
      <c r="AK710">
        <v>1.57</v>
      </c>
      <c r="AL710">
        <v>2.38</v>
      </c>
      <c r="AM710">
        <v>1.62</v>
      </c>
      <c r="AN710">
        <v>2.63</v>
      </c>
      <c r="AO710">
        <v>1.55</v>
      </c>
      <c r="AP710">
        <v>2.4300000000000002</v>
      </c>
      <c r="AQ710" t="str">
        <f t="shared" si="123"/>
        <v>Djokovic</v>
      </c>
      <c r="AR710" t="str">
        <f t="shared" si="124"/>
        <v>Federer</v>
      </c>
      <c r="AS710" t="str">
        <f t="shared" si="125"/>
        <v>Indian WellsDjokovicFederer</v>
      </c>
      <c r="AT710" t="str">
        <f t="shared" si="126"/>
        <v>Indian WellsFedererDjokovic</v>
      </c>
      <c r="AU710">
        <f t="shared" si="127"/>
        <v>1</v>
      </c>
      <c r="AV710">
        <f t="shared" si="128"/>
        <v>1</v>
      </c>
      <c r="AW710">
        <f t="shared" si="129"/>
        <v>31</v>
      </c>
      <c r="AX710" t="b">
        <f t="shared" si="130"/>
        <v>1</v>
      </c>
      <c r="AY710" t="str">
        <f t="shared" si="131"/>
        <v>Federer</v>
      </c>
      <c r="AZ710" t="b">
        <f t="shared" si="132"/>
        <v>1</v>
      </c>
      <c r="BA710" t="str">
        <f t="shared" si="133"/>
        <v>Indian WellsThe Final</v>
      </c>
    </row>
    <row r="711" spans="1:53" x14ac:dyDescent="0.25">
      <c r="A711">
        <v>20</v>
      </c>
      <c r="B711" t="s">
        <v>531</v>
      </c>
      <c r="C711" t="s">
        <v>532</v>
      </c>
      <c r="D711" s="1">
        <v>41717</v>
      </c>
      <c r="E711" s="1" t="s">
        <v>874</v>
      </c>
      <c r="F711" s="1" t="s">
        <v>307</v>
      </c>
      <c r="G711" s="1" t="s">
        <v>308</v>
      </c>
      <c r="H711" t="s">
        <v>309</v>
      </c>
      <c r="I711">
        <v>3</v>
      </c>
      <c r="J711" t="s">
        <v>676</v>
      </c>
      <c r="K711" t="s">
        <v>726</v>
      </c>
      <c r="L711">
        <v>67</v>
      </c>
      <c r="M711">
        <v>81</v>
      </c>
      <c r="N711">
        <v>710</v>
      </c>
      <c r="O711">
        <v>651</v>
      </c>
      <c r="P711">
        <v>4</v>
      </c>
      <c r="Q711">
        <v>6</v>
      </c>
      <c r="R711">
        <v>6</v>
      </c>
      <c r="S711">
        <v>4</v>
      </c>
      <c r="T711">
        <v>6</v>
      </c>
      <c r="U711">
        <v>4</v>
      </c>
      <c r="Z711">
        <v>2</v>
      </c>
      <c r="AA711">
        <v>1</v>
      </c>
      <c r="AB711" t="s">
        <v>312</v>
      </c>
      <c r="AC711">
        <v>1.72</v>
      </c>
      <c r="AD711">
        <v>2</v>
      </c>
      <c r="AE711">
        <v>1.7</v>
      </c>
      <c r="AF711">
        <v>2.1</v>
      </c>
      <c r="AG711">
        <v>1.73</v>
      </c>
      <c r="AH711">
        <v>2</v>
      </c>
      <c r="AI711">
        <v>1.79</v>
      </c>
      <c r="AJ711">
        <v>2.14</v>
      </c>
      <c r="AK711">
        <v>1.73</v>
      </c>
      <c r="AL711">
        <v>2.1</v>
      </c>
      <c r="AM711">
        <v>1.81</v>
      </c>
      <c r="AN711">
        <v>2.15</v>
      </c>
      <c r="AO711">
        <v>1.74</v>
      </c>
      <c r="AP711">
        <v>2.04</v>
      </c>
      <c r="AQ711" t="str">
        <f t="shared" si="123"/>
        <v>Ebden</v>
      </c>
      <c r="AR711" t="str">
        <f t="shared" si="124"/>
        <v>Kubot</v>
      </c>
      <c r="AS711" t="str">
        <f t="shared" si="125"/>
        <v>MiamiEbdenKubot</v>
      </c>
      <c r="AT711" t="str">
        <f t="shared" si="126"/>
        <v>MiamiKubotEbden</v>
      </c>
      <c r="AU711">
        <f t="shared" si="127"/>
        <v>1</v>
      </c>
      <c r="AV711">
        <f t="shared" si="128"/>
        <v>2</v>
      </c>
      <c r="AW711">
        <f t="shared" si="129"/>
        <v>30</v>
      </c>
      <c r="AX711" t="b">
        <f t="shared" si="130"/>
        <v>0</v>
      </c>
      <c r="AY711" t="str">
        <f t="shared" si="131"/>
        <v>Kubot</v>
      </c>
      <c r="AZ711" t="b">
        <f t="shared" si="132"/>
        <v>1</v>
      </c>
      <c r="BA711" t="str">
        <f t="shared" si="133"/>
        <v>Miami1st Round</v>
      </c>
    </row>
    <row r="712" spans="1:53" x14ac:dyDescent="0.25">
      <c r="A712">
        <v>20</v>
      </c>
      <c r="B712" t="s">
        <v>531</v>
      </c>
      <c r="C712" t="s">
        <v>532</v>
      </c>
      <c r="D712" s="1">
        <v>41717</v>
      </c>
      <c r="E712" s="1" t="s">
        <v>874</v>
      </c>
      <c r="F712" s="1" t="s">
        <v>307</v>
      </c>
      <c r="G712" s="1" t="s">
        <v>308</v>
      </c>
      <c r="H712" t="s">
        <v>309</v>
      </c>
      <c r="I712">
        <v>3</v>
      </c>
      <c r="J712" t="s">
        <v>681</v>
      </c>
      <c r="K712" t="s">
        <v>743</v>
      </c>
      <c r="L712">
        <v>80</v>
      </c>
      <c r="M712">
        <v>71</v>
      </c>
      <c r="N712">
        <v>656</v>
      </c>
      <c r="O712">
        <v>690</v>
      </c>
      <c r="P712">
        <v>6</v>
      </c>
      <c r="Q712">
        <v>4</v>
      </c>
      <c r="R712">
        <v>7</v>
      </c>
      <c r="S712">
        <v>5</v>
      </c>
      <c r="Z712">
        <v>2</v>
      </c>
      <c r="AA712">
        <v>0</v>
      </c>
      <c r="AB712" t="s">
        <v>312</v>
      </c>
      <c r="AC712">
        <v>3</v>
      </c>
      <c r="AD712">
        <v>1.36</v>
      </c>
      <c r="AE712">
        <v>3.1</v>
      </c>
      <c r="AF712">
        <v>1.35</v>
      </c>
      <c r="AG712">
        <v>3</v>
      </c>
      <c r="AH712">
        <v>1.36</v>
      </c>
      <c r="AI712">
        <v>3.11</v>
      </c>
      <c r="AJ712">
        <v>1.42</v>
      </c>
      <c r="AK712">
        <v>3</v>
      </c>
      <c r="AL712">
        <v>1.36</v>
      </c>
      <c r="AM712">
        <v>3.3</v>
      </c>
      <c r="AN712">
        <v>1.43</v>
      </c>
      <c r="AO712">
        <v>2.99</v>
      </c>
      <c r="AP712">
        <v>1.37</v>
      </c>
      <c r="AQ712" t="str">
        <f t="shared" si="123"/>
        <v>Mannarino</v>
      </c>
      <c r="AR712" t="str">
        <f t="shared" si="124"/>
        <v>Davydenko</v>
      </c>
      <c r="AS712" t="str">
        <f t="shared" si="125"/>
        <v>MiamiMannarinoDavydenko</v>
      </c>
      <c r="AT712" t="str">
        <f t="shared" si="126"/>
        <v>MiamiDavydenkoMannarino</v>
      </c>
      <c r="AU712">
        <f t="shared" si="127"/>
        <v>2</v>
      </c>
      <c r="AV712">
        <f t="shared" si="128"/>
        <v>4</v>
      </c>
      <c r="AW712">
        <f t="shared" si="129"/>
        <v>22</v>
      </c>
      <c r="AX712" t="b">
        <f t="shared" si="130"/>
        <v>0</v>
      </c>
      <c r="AY712" t="str">
        <f t="shared" si="131"/>
        <v>Mannarino</v>
      </c>
      <c r="AZ712" t="b">
        <f t="shared" si="132"/>
        <v>0</v>
      </c>
      <c r="BA712" t="str">
        <f t="shared" si="133"/>
        <v>Miami1st Round</v>
      </c>
    </row>
    <row r="713" spans="1:53" x14ac:dyDescent="0.25">
      <c r="A713">
        <v>20</v>
      </c>
      <c r="B713" t="s">
        <v>531</v>
      </c>
      <c r="C713" t="s">
        <v>532</v>
      </c>
      <c r="D713" s="1">
        <v>41717</v>
      </c>
      <c r="E713" s="1" t="s">
        <v>874</v>
      </c>
      <c r="F713" s="1" t="s">
        <v>307</v>
      </c>
      <c r="G713" s="1" t="s">
        <v>308</v>
      </c>
      <c r="H713" t="s">
        <v>309</v>
      </c>
      <c r="I713">
        <v>3</v>
      </c>
      <c r="J713" t="s">
        <v>757</v>
      </c>
      <c r="K713" t="s">
        <v>747</v>
      </c>
      <c r="L713">
        <v>59</v>
      </c>
      <c r="M713">
        <v>75</v>
      </c>
      <c r="N713">
        <v>771</v>
      </c>
      <c r="O713">
        <v>670</v>
      </c>
      <c r="P713">
        <v>5</v>
      </c>
      <c r="Q713">
        <v>7</v>
      </c>
      <c r="R713">
        <v>7</v>
      </c>
      <c r="S713">
        <v>6</v>
      </c>
      <c r="T713">
        <v>6</v>
      </c>
      <c r="U713">
        <v>3</v>
      </c>
      <c r="Z713">
        <v>2</v>
      </c>
      <c r="AA713">
        <v>1</v>
      </c>
      <c r="AB713" t="s">
        <v>312</v>
      </c>
      <c r="AC713">
        <v>2.25</v>
      </c>
      <c r="AD713">
        <v>1.57</v>
      </c>
      <c r="AE713">
        <v>2.2000000000000002</v>
      </c>
      <c r="AF713">
        <v>1.65</v>
      </c>
      <c r="AG713">
        <v>2.2000000000000002</v>
      </c>
      <c r="AH713">
        <v>1.62</v>
      </c>
      <c r="AI713">
        <v>2.2999999999999998</v>
      </c>
      <c r="AJ713">
        <v>1.69</v>
      </c>
      <c r="AK713">
        <v>2.25</v>
      </c>
      <c r="AL713">
        <v>1.62</v>
      </c>
      <c r="AM713">
        <v>2.2999999999999998</v>
      </c>
      <c r="AN713">
        <v>1.73</v>
      </c>
      <c r="AO713">
        <v>2.23</v>
      </c>
      <c r="AP713">
        <v>1.63</v>
      </c>
      <c r="AQ713" t="str">
        <f t="shared" si="123"/>
        <v>Montanes</v>
      </c>
      <c r="AR713" t="str">
        <f t="shared" si="124"/>
        <v>Przysiezny</v>
      </c>
      <c r="AS713" t="str">
        <f t="shared" si="125"/>
        <v>MiamiMontanesPrzysiezny</v>
      </c>
      <c r="AT713" t="str">
        <f t="shared" si="126"/>
        <v>MiamiPrzysieznyMontanes</v>
      </c>
      <c r="AU713">
        <f t="shared" si="127"/>
        <v>1</v>
      </c>
      <c r="AV713">
        <f t="shared" si="128"/>
        <v>2</v>
      </c>
      <c r="AW713">
        <f t="shared" si="129"/>
        <v>34</v>
      </c>
      <c r="AX713" t="b">
        <f t="shared" si="130"/>
        <v>1</v>
      </c>
      <c r="AY713" t="str">
        <f t="shared" si="131"/>
        <v>Przysiezny</v>
      </c>
      <c r="AZ713" t="b">
        <f t="shared" si="132"/>
        <v>1</v>
      </c>
      <c r="BA713" t="str">
        <f t="shared" si="133"/>
        <v>Miami1st Round</v>
      </c>
    </row>
    <row r="714" spans="1:53" x14ac:dyDescent="0.25">
      <c r="A714">
        <v>20</v>
      </c>
      <c r="B714" t="s">
        <v>531</v>
      </c>
      <c r="C714" t="s">
        <v>532</v>
      </c>
      <c r="D714" s="1">
        <v>41717</v>
      </c>
      <c r="E714" s="1" t="s">
        <v>874</v>
      </c>
      <c r="F714" s="1" t="s">
        <v>307</v>
      </c>
      <c r="G714" s="1" t="s">
        <v>308</v>
      </c>
      <c r="H714" t="s">
        <v>309</v>
      </c>
      <c r="I714">
        <v>3</v>
      </c>
      <c r="J714" t="s">
        <v>854</v>
      </c>
      <c r="K714" t="s">
        <v>732</v>
      </c>
      <c r="L714">
        <v>162</v>
      </c>
      <c r="M714">
        <v>84</v>
      </c>
      <c r="N714">
        <v>334</v>
      </c>
      <c r="O714">
        <v>631</v>
      </c>
      <c r="P714">
        <v>6</v>
      </c>
      <c r="Q714">
        <v>3</v>
      </c>
      <c r="R714">
        <v>6</v>
      </c>
      <c r="S714">
        <v>2</v>
      </c>
      <c r="Z714">
        <v>2</v>
      </c>
      <c r="AA714">
        <v>0</v>
      </c>
      <c r="AB714" t="s">
        <v>312</v>
      </c>
      <c r="AC714">
        <v>1.83</v>
      </c>
      <c r="AD714">
        <v>1.83</v>
      </c>
      <c r="AE714">
        <v>1.85</v>
      </c>
      <c r="AF714">
        <v>1.9</v>
      </c>
      <c r="AG714">
        <v>1.83</v>
      </c>
      <c r="AH714">
        <v>1.83</v>
      </c>
      <c r="AI714">
        <v>1.81</v>
      </c>
      <c r="AJ714">
        <v>2.11</v>
      </c>
      <c r="AK714">
        <v>1.91</v>
      </c>
      <c r="AL714">
        <v>1.91</v>
      </c>
      <c r="AM714">
        <v>1.92</v>
      </c>
      <c r="AN714">
        <v>2.2000000000000002</v>
      </c>
      <c r="AO714">
        <v>1.83</v>
      </c>
      <c r="AP714">
        <v>1.94</v>
      </c>
      <c r="AQ714" t="str">
        <f t="shared" si="123"/>
        <v>De</v>
      </c>
      <c r="AR714" t="str">
        <f t="shared" si="124"/>
        <v>Hanescu</v>
      </c>
      <c r="AS714" t="str">
        <f t="shared" si="125"/>
        <v>MiamiDeHanescu</v>
      </c>
      <c r="AT714" t="str">
        <f t="shared" si="126"/>
        <v>MiamiHanescuDe</v>
      </c>
      <c r="AU714">
        <f t="shared" si="127"/>
        <v>2</v>
      </c>
      <c r="AV714">
        <f t="shared" si="128"/>
        <v>7</v>
      </c>
      <c r="AW714">
        <f t="shared" si="129"/>
        <v>17</v>
      </c>
      <c r="AX714" t="b">
        <f t="shared" si="130"/>
        <v>0</v>
      </c>
      <c r="AY714" t="str">
        <f t="shared" si="131"/>
        <v>De</v>
      </c>
      <c r="AZ714" t="b">
        <f t="shared" si="132"/>
        <v>0</v>
      </c>
      <c r="BA714" t="str">
        <f t="shared" si="133"/>
        <v>Miami1st Round</v>
      </c>
    </row>
    <row r="715" spans="1:53" x14ac:dyDescent="0.25">
      <c r="A715">
        <v>20</v>
      </c>
      <c r="B715" t="s">
        <v>531</v>
      </c>
      <c r="C715" t="s">
        <v>532</v>
      </c>
      <c r="D715" s="1">
        <v>41717</v>
      </c>
      <c r="E715" s="1" t="s">
        <v>874</v>
      </c>
      <c r="F715" s="1" t="s">
        <v>307</v>
      </c>
      <c r="G715" s="1" t="s">
        <v>308</v>
      </c>
      <c r="H715" t="s">
        <v>309</v>
      </c>
      <c r="I715">
        <v>3</v>
      </c>
      <c r="J715" t="s">
        <v>680</v>
      </c>
      <c r="K715" t="s">
        <v>786</v>
      </c>
      <c r="L715">
        <v>48</v>
      </c>
      <c r="M715">
        <v>41</v>
      </c>
      <c r="N715">
        <v>955</v>
      </c>
      <c r="O715">
        <v>1015</v>
      </c>
      <c r="P715">
        <v>7</v>
      </c>
      <c r="Q715">
        <v>5</v>
      </c>
      <c r="R715">
        <v>3</v>
      </c>
      <c r="S715">
        <v>6</v>
      </c>
      <c r="T715">
        <v>7</v>
      </c>
      <c r="U715">
        <v>6</v>
      </c>
      <c r="Z715">
        <v>2</v>
      </c>
      <c r="AA715">
        <v>1</v>
      </c>
      <c r="AB715" t="s">
        <v>312</v>
      </c>
      <c r="AC715">
        <v>1.53</v>
      </c>
      <c r="AD715">
        <v>2.37</v>
      </c>
      <c r="AE715">
        <v>1.58</v>
      </c>
      <c r="AF715">
        <v>2.35</v>
      </c>
      <c r="AG715">
        <v>1.53</v>
      </c>
      <c r="AH715">
        <v>2.38</v>
      </c>
      <c r="AI715">
        <v>1.61</v>
      </c>
      <c r="AJ715">
        <v>2.48</v>
      </c>
      <c r="AK715">
        <v>1.57</v>
      </c>
      <c r="AL715">
        <v>2.38</v>
      </c>
      <c r="AM715">
        <v>1.65</v>
      </c>
      <c r="AN715">
        <v>2.5499999999999998</v>
      </c>
      <c r="AO715">
        <v>1.57</v>
      </c>
      <c r="AP715">
        <v>2.34</v>
      </c>
      <c r="AQ715" t="str">
        <f t="shared" si="123"/>
        <v>Chardy</v>
      </c>
      <c r="AR715" t="str">
        <f t="shared" si="124"/>
        <v>Monaco</v>
      </c>
      <c r="AS715" t="str">
        <f t="shared" si="125"/>
        <v>MiamiChardyMonaco</v>
      </c>
      <c r="AT715" t="str">
        <f t="shared" si="126"/>
        <v>MiamiMonacoChardy</v>
      </c>
      <c r="AU715">
        <f t="shared" si="127"/>
        <v>1</v>
      </c>
      <c r="AV715">
        <f t="shared" si="128"/>
        <v>0</v>
      </c>
      <c r="AW715">
        <f t="shared" si="129"/>
        <v>34</v>
      </c>
      <c r="AX715" t="b">
        <f t="shared" si="130"/>
        <v>1</v>
      </c>
      <c r="AY715" t="str">
        <f t="shared" si="131"/>
        <v>Chardy</v>
      </c>
      <c r="AZ715" t="b">
        <f t="shared" si="132"/>
        <v>1</v>
      </c>
      <c r="BA715" t="str">
        <f t="shared" si="133"/>
        <v>Miami1st Round</v>
      </c>
    </row>
    <row r="716" spans="1:53" x14ac:dyDescent="0.25">
      <c r="A716">
        <v>20</v>
      </c>
      <c r="B716" t="s">
        <v>531</v>
      </c>
      <c r="C716" t="s">
        <v>532</v>
      </c>
      <c r="D716" s="1">
        <v>41717</v>
      </c>
      <c r="E716" s="1" t="s">
        <v>874</v>
      </c>
      <c r="F716" s="1" t="s">
        <v>307</v>
      </c>
      <c r="G716" s="1" t="s">
        <v>308</v>
      </c>
      <c r="H716" t="s">
        <v>309</v>
      </c>
      <c r="I716">
        <v>3</v>
      </c>
      <c r="J716" t="s">
        <v>806</v>
      </c>
      <c r="K716" t="s">
        <v>714</v>
      </c>
      <c r="L716">
        <v>60</v>
      </c>
      <c r="M716">
        <v>228</v>
      </c>
      <c r="N716">
        <v>771</v>
      </c>
      <c r="O716">
        <v>215</v>
      </c>
      <c r="P716">
        <v>6</v>
      </c>
      <c r="Q716">
        <v>4</v>
      </c>
      <c r="R716">
        <v>6</v>
      </c>
      <c r="S716">
        <v>3</v>
      </c>
      <c r="Z716">
        <v>2</v>
      </c>
      <c r="AA716">
        <v>0</v>
      </c>
      <c r="AB716" t="s">
        <v>312</v>
      </c>
      <c r="AC716">
        <v>2.1</v>
      </c>
      <c r="AD716">
        <v>1.66</v>
      </c>
      <c r="AE716">
        <v>2.0499999999999998</v>
      </c>
      <c r="AF716">
        <v>1.75</v>
      </c>
      <c r="AG716">
        <v>1.91</v>
      </c>
      <c r="AH716">
        <v>1.8</v>
      </c>
      <c r="AI716">
        <v>2.2999999999999998</v>
      </c>
      <c r="AJ716">
        <v>1.69</v>
      </c>
      <c r="AK716">
        <v>2.1</v>
      </c>
      <c r="AL716">
        <v>1.73</v>
      </c>
      <c r="AM716">
        <v>2.2999999999999998</v>
      </c>
      <c r="AN716">
        <v>1.8</v>
      </c>
      <c r="AO716">
        <v>2.0699999999999998</v>
      </c>
      <c r="AP716">
        <v>1.72</v>
      </c>
      <c r="AQ716" t="str">
        <f t="shared" si="123"/>
        <v>Gabashvili</v>
      </c>
      <c r="AR716" t="str">
        <f t="shared" si="124"/>
        <v>Granollers</v>
      </c>
      <c r="AS716" t="str">
        <f t="shared" si="125"/>
        <v>MiamiGabashviliGranollers</v>
      </c>
      <c r="AT716" t="str">
        <f t="shared" si="126"/>
        <v>MiamiGranollersGabashvili</v>
      </c>
      <c r="AU716">
        <f t="shared" si="127"/>
        <v>2</v>
      </c>
      <c r="AV716">
        <f t="shared" si="128"/>
        <v>5</v>
      </c>
      <c r="AW716">
        <f t="shared" si="129"/>
        <v>19</v>
      </c>
      <c r="AX716" t="b">
        <f t="shared" si="130"/>
        <v>0</v>
      </c>
      <c r="AY716" t="str">
        <f t="shared" si="131"/>
        <v>Gabashvili</v>
      </c>
      <c r="AZ716" t="b">
        <f t="shared" si="132"/>
        <v>0</v>
      </c>
      <c r="BA716" t="str">
        <f t="shared" si="133"/>
        <v>Miami1st Round</v>
      </c>
    </row>
    <row r="717" spans="1:53" x14ac:dyDescent="0.25">
      <c r="A717">
        <v>20</v>
      </c>
      <c r="B717" t="s">
        <v>531</v>
      </c>
      <c r="C717" t="s">
        <v>532</v>
      </c>
      <c r="D717" s="1">
        <v>41717</v>
      </c>
      <c r="E717" s="1" t="s">
        <v>874</v>
      </c>
      <c r="F717" s="1" t="s">
        <v>307</v>
      </c>
      <c r="G717" s="1" t="s">
        <v>308</v>
      </c>
      <c r="H717" t="s">
        <v>309</v>
      </c>
      <c r="I717">
        <v>3</v>
      </c>
      <c r="J717" t="s">
        <v>785</v>
      </c>
      <c r="K717" t="s">
        <v>735</v>
      </c>
      <c r="L717">
        <v>83</v>
      </c>
      <c r="M717">
        <v>118</v>
      </c>
      <c r="N717">
        <v>632</v>
      </c>
      <c r="O717">
        <v>496</v>
      </c>
      <c r="P717">
        <v>7</v>
      </c>
      <c r="Q717">
        <v>6</v>
      </c>
      <c r="R717">
        <v>6</v>
      </c>
      <c r="S717">
        <v>1</v>
      </c>
      <c r="Z717">
        <v>2</v>
      </c>
      <c r="AA717">
        <v>0</v>
      </c>
      <c r="AB717" t="s">
        <v>312</v>
      </c>
      <c r="AC717">
        <v>2.25</v>
      </c>
      <c r="AD717">
        <v>1.57</v>
      </c>
      <c r="AE717">
        <v>2.25</v>
      </c>
      <c r="AF717">
        <v>1.62</v>
      </c>
      <c r="AG717">
        <v>2.2000000000000002</v>
      </c>
      <c r="AH717">
        <v>1.62</v>
      </c>
      <c r="AI717">
        <v>2.2599999999999998</v>
      </c>
      <c r="AJ717">
        <v>1.72</v>
      </c>
      <c r="AK717">
        <v>2.25</v>
      </c>
      <c r="AL717">
        <v>1.62</v>
      </c>
      <c r="AM717">
        <v>2.35</v>
      </c>
      <c r="AN717">
        <v>1.83</v>
      </c>
      <c r="AO717">
        <v>2.2200000000000002</v>
      </c>
      <c r="AP717">
        <v>1.63</v>
      </c>
      <c r="AQ717" t="str">
        <f t="shared" si="123"/>
        <v>Gonzalez</v>
      </c>
      <c r="AR717" t="str">
        <f t="shared" si="124"/>
        <v>Jaziri</v>
      </c>
      <c r="AS717" t="str">
        <f t="shared" si="125"/>
        <v>MiamiGonzalezJaziri</v>
      </c>
      <c r="AT717" t="str">
        <f t="shared" si="126"/>
        <v>MiamiJaziriGonzalez</v>
      </c>
      <c r="AU717">
        <f t="shared" si="127"/>
        <v>2</v>
      </c>
      <c r="AV717">
        <f t="shared" si="128"/>
        <v>6</v>
      </c>
      <c r="AW717">
        <f t="shared" si="129"/>
        <v>20</v>
      </c>
      <c r="AX717" t="b">
        <f t="shared" si="130"/>
        <v>1</v>
      </c>
      <c r="AY717" t="str">
        <f t="shared" si="131"/>
        <v>Gonzalez</v>
      </c>
      <c r="AZ717" t="b">
        <f t="shared" si="132"/>
        <v>0</v>
      </c>
      <c r="BA717" t="str">
        <f t="shared" si="133"/>
        <v>Miami1st Round</v>
      </c>
    </row>
    <row r="718" spans="1:53" x14ac:dyDescent="0.25">
      <c r="A718">
        <v>20</v>
      </c>
      <c r="B718" t="s">
        <v>531</v>
      </c>
      <c r="C718" t="s">
        <v>532</v>
      </c>
      <c r="D718" s="1">
        <v>41717</v>
      </c>
      <c r="E718" s="1" t="s">
        <v>874</v>
      </c>
      <c r="F718" s="1" t="s">
        <v>307</v>
      </c>
      <c r="G718" s="1" t="s">
        <v>308</v>
      </c>
      <c r="H718" t="s">
        <v>309</v>
      </c>
      <c r="I718">
        <v>3</v>
      </c>
      <c r="J718" t="s">
        <v>665</v>
      </c>
      <c r="K718" t="s">
        <v>701</v>
      </c>
      <c r="L718">
        <v>52</v>
      </c>
      <c r="M718">
        <v>298</v>
      </c>
      <c r="N718">
        <v>900</v>
      </c>
      <c r="O718">
        <v>154</v>
      </c>
      <c r="P718">
        <v>6</v>
      </c>
      <c r="Q718">
        <v>7</v>
      </c>
      <c r="R718">
        <v>6</v>
      </c>
      <c r="S718">
        <v>3</v>
      </c>
      <c r="T718">
        <v>6</v>
      </c>
      <c r="U718">
        <v>2</v>
      </c>
      <c r="Z718">
        <v>2</v>
      </c>
      <c r="AA718">
        <v>1</v>
      </c>
      <c r="AB718" t="s">
        <v>312</v>
      </c>
      <c r="AC718">
        <v>1.1599999999999999</v>
      </c>
      <c r="AD718">
        <v>4.5</v>
      </c>
      <c r="AE718">
        <v>1.1299999999999999</v>
      </c>
      <c r="AF718">
        <v>5.75</v>
      </c>
      <c r="AG718">
        <v>1.1000000000000001</v>
      </c>
      <c r="AH718">
        <v>6.5</v>
      </c>
      <c r="AI718">
        <v>1.1499999999999999</v>
      </c>
      <c r="AJ718">
        <v>6.34</v>
      </c>
      <c r="AK718">
        <v>1.1399999999999999</v>
      </c>
      <c r="AL718">
        <v>5.5</v>
      </c>
      <c r="AM718">
        <v>1.18</v>
      </c>
      <c r="AN718">
        <v>6.5</v>
      </c>
      <c r="AO718">
        <v>1.1399999999999999</v>
      </c>
      <c r="AP718">
        <v>5.53</v>
      </c>
      <c r="AQ718" t="str">
        <f t="shared" si="123"/>
        <v>Benneteau</v>
      </c>
      <c r="AR718" t="str">
        <f t="shared" si="124"/>
        <v>Edmund</v>
      </c>
      <c r="AS718" t="str">
        <f t="shared" si="125"/>
        <v>MiamiBenneteauEdmund</v>
      </c>
      <c r="AT718" t="str">
        <f t="shared" si="126"/>
        <v>MiamiEdmundBenneteau</v>
      </c>
      <c r="AU718">
        <f t="shared" si="127"/>
        <v>1</v>
      </c>
      <c r="AV718">
        <f t="shared" si="128"/>
        <v>6</v>
      </c>
      <c r="AW718">
        <f t="shared" si="129"/>
        <v>30</v>
      </c>
      <c r="AX718" t="b">
        <f t="shared" si="130"/>
        <v>1</v>
      </c>
      <c r="AY718" t="str">
        <f t="shared" si="131"/>
        <v>Edmund</v>
      </c>
      <c r="AZ718" t="b">
        <f t="shared" si="132"/>
        <v>1</v>
      </c>
      <c r="BA718" t="str">
        <f t="shared" si="133"/>
        <v>Miami1st Round</v>
      </c>
    </row>
    <row r="719" spans="1:53" x14ac:dyDescent="0.25">
      <c r="A719">
        <v>20</v>
      </c>
      <c r="B719" t="s">
        <v>531</v>
      </c>
      <c r="C719" t="s">
        <v>532</v>
      </c>
      <c r="D719" s="1">
        <v>41717</v>
      </c>
      <c r="E719" s="1" t="s">
        <v>874</v>
      </c>
      <c r="F719" s="1" t="s">
        <v>307</v>
      </c>
      <c r="G719" s="1" t="s">
        <v>308</v>
      </c>
      <c r="H719" t="s">
        <v>309</v>
      </c>
      <c r="I719">
        <v>3</v>
      </c>
      <c r="J719" t="s">
        <v>664</v>
      </c>
      <c r="K719" t="s">
        <v>780</v>
      </c>
      <c r="L719">
        <v>72</v>
      </c>
      <c r="M719">
        <v>68</v>
      </c>
      <c r="N719">
        <v>689</v>
      </c>
      <c r="O719">
        <v>707</v>
      </c>
      <c r="P719">
        <v>1</v>
      </c>
      <c r="Q719">
        <v>6</v>
      </c>
      <c r="R719">
        <v>6</v>
      </c>
      <c r="S719">
        <v>4</v>
      </c>
      <c r="T719">
        <v>7</v>
      </c>
      <c r="U719">
        <v>6</v>
      </c>
      <c r="Z719">
        <v>2</v>
      </c>
      <c r="AA719">
        <v>1</v>
      </c>
      <c r="AB719" t="s">
        <v>312</v>
      </c>
      <c r="AC719">
        <v>1.83</v>
      </c>
      <c r="AD719">
        <v>1.83</v>
      </c>
      <c r="AE719">
        <v>1.85</v>
      </c>
      <c r="AF719">
        <v>1.9</v>
      </c>
      <c r="AG719">
        <v>1.83</v>
      </c>
      <c r="AH719">
        <v>1.83</v>
      </c>
      <c r="AI719">
        <v>1.98</v>
      </c>
      <c r="AJ719">
        <v>1.93</v>
      </c>
      <c r="AK719">
        <v>1.91</v>
      </c>
      <c r="AL719">
        <v>1.91</v>
      </c>
      <c r="AM719">
        <v>2.0499999999999998</v>
      </c>
      <c r="AN719">
        <v>1.95</v>
      </c>
      <c r="AO719">
        <v>1.88</v>
      </c>
      <c r="AP719">
        <v>1.87</v>
      </c>
      <c r="AQ719" t="str">
        <f t="shared" si="123"/>
        <v>Matosevic</v>
      </c>
      <c r="AR719" t="str">
        <f t="shared" si="124"/>
        <v>Falla</v>
      </c>
      <c r="AS719" t="str">
        <f t="shared" si="125"/>
        <v>MiamiMatosevicFalla</v>
      </c>
      <c r="AT719" t="str">
        <f t="shared" si="126"/>
        <v>MiamiFallaMatosevic</v>
      </c>
      <c r="AU719">
        <f t="shared" si="127"/>
        <v>1</v>
      </c>
      <c r="AV719">
        <f t="shared" si="128"/>
        <v>-2</v>
      </c>
      <c r="AW719">
        <f t="shared" si="129"/>
        <v>30</v>
      </c>
      <c r="AX719" t="b">
        <f t="shared" si="130"/>
        <v>1</v>
      </c>
      <c r="AY719" t="str">
        <f t="shared" si="131"/>
        <v>Falla</v>
      </c>
      <c r="AZ719" t="b">
        <f t="shared" si="132"/>
        <v>1</v>
      </c>
      <c r="BA719" t="str">
        <f t="shared" si="133"/>
        <v>Miami1st Round</v>
      </c>
    </row>
    <row r="720" spans="1:53" x14ac:dyDescent="0.25">
      <c r="A720">
        <v>20</v>
      </c>
      <c r="B720" t="s">
        <v>531</v>
      </c>
      <c r="C720" t="s">
        <v>532</v>
      </c>
      <c r="D720" s="1">
        <v>41717</v>
      </c>
      <c r="E720" s="1" t="s">
        <v>874</v>
      </c>
      <c r="F720" s="1" t="s">
        <v>307</v>
      </c>
      <c r="G720" s="1" t="s">
        <v>308</v>
      </c>
      <c r="H720" t="s">
        <v>309</v>
      </c>
      <c r="I720">
        <v>3</v>
      </c>
      <c r="J720" t="s">
        <v>737</v>
      </c>
      <c r="K720" t="s">
        <v>781</v>
      </c>
      <c r="L720">
        <v>37</v>
      </c>
      <c r="M720">
        <v>70</v>
      </c>
      <c r="N720">
        <v>1110</v>
      </c>
      <c r="O720">
        <v>700</v>
      </c>
      <c r="P720">
        <v>4</v>
      </c>
      <c r="Q720">
        <v>6</v>
      </c>
      <c r="R720">
        <v>6</v>
      </c>
      <c r="S720">
        <v>1</v>
      </c>
      <c r="T720">
        <v>6</v>
      </c>
      <c r="U720">
        <v>4</v>
      </c>
      <c r="Z720">
        <v>2</v>
      </c>
      <c r="AA720">
        <v>1</v>
      </c>
      <c r="AB720" t="s">
        <v>312</v>
      </c>
      <c r="AC720">
        <v>1.5</v>
      </c>
      <c r="AD720">
        <v>2.5</v>
      </c>
      <c r="AE720">
        <v>1.5</v>
      </c>
      <c r="AF720">
        <v>2.5</v>
      </c>
      <c r="AG720">
        <v>1.5</v>
      </c>
      <c r="AH720">
        <v>2.5</v>
      </c>
      <c r="AI720">
        <v>1.51</v>
      </c>
      <c r="AJ720">
        <v>2.75</v>
      </c>
      <c r="AK720">
        <v>1.5</v>
      </c>
      <c r="AL720">
        <v>2.63</v>
      </c>
      <c r="AM720">
        <v>1.59</v>
      </c>
      <c r="AN720">
        <v>2.75</v>
      </c>
      <c r="AO720">
        <v>1.49</v>
      </c>
      <c r="AP720">
        <v>2.57</v>
      </c>
      <c r="AQ720" t="str">
        <f t="shared" si="123"/>
        <v>Dodig</v>
      </c>
      <c r="AR720" t="str">
        <f t="shared" si="124"/>
        <v>Golubev</v>
      </c>
      <c r="AS720" t="str">
        <f t="shared" si="125"/>
        <v>MiamiDodigGolubev</v>
      </c>
      <c r="AT720" t="str">
        <f t="shared" si="126"/>
        <v>MiamiGolubevDodig</v>
      </c>
      <c r="AU720">
        <f t="shared" si="127"/>
        <v>1</v>
      </c>
      <c r="AV720">
        <f t="shared" si="128"/>
        <v>5</v>
      </c>
      <c r="AW720">
        <f t="shared" si="129"/>
        <v>27</v>
      </c>
      <c r="AX720" t="b">
        <f t="shared" si="130"/>
        <v>0</v>
      </c>
      <c r="AY720" t="str">
        <f t="shared" si="131"/>
        <v>Golubev</v>
      </c>
      <c r="AZ720" t="b">
        <f t="shared" si="132"/>
        <v>1</v>
      </c>
      <c r="BA720" t="str">
        <f t="shared" si="133"/>
        <v>Miami1st Round</v>
      </c>
    </row>
    <row r="721" spans="1:53" x14ac:dyDescent="0.25">
      <c r="A721">
        <v>20</v>
      </c>
      <c r="B721" t="s">
        <v>531</v>
      </c>
      <c r="C721" t="s">
        <v>532</v>
      </c>
      <c r="D721" s="1">
        <v>41717</v>
      </c>
      <c r="E721" s="1" t="s">
        <v>874</v>
      </c>
      <c r="F721" s="1" t="s">
        <v>307</v>
      </c>
      <c r="G721" s="1" t="s">
        <v>308</v>
      </c>
      <c r="H721" t="s">
        <v>309</v>
      </c>
      <c r="I721">
        <v>3</v>
      </c>
      <c r="J721" t="s">
        <v>696</v>
      </c>
      <c r="K721" t="s">
        <v>731</v>
      </c>
      <c r="L721">
        <v>73</v>
      </c>
      <c r="M721">
        <v>82</v>
      </c>
      <c r="N721">
        <v>685</v>
      </c>
      <c r="O721">
        <v>649</v>
      </c>
      <c r="P721">
        <v>6</v>
      </c>
      <c r="Q721">
        <v>4</v>
      </c>
      <c r="R721">
        <v>7</v>
      </c>
      <c r="S721">
        <v>6</v>
      </c>
      <c r="Z721">
        <v>2</v>
      </c>
      <c r="AA721">
        <v>0</v>
      </c>
      <c r="AB721" t="s">
        <v>312</v>
      </c>
      <c r="AC721">
        <v>1.1399999999999999</v>
      </c>
      <c r="AD721">
        <v>5</v>
      </c>
      <c r="AE721">
        <v>1.1299999999999999</v>
      </c>
      <c r="AF721">
        <v>5.5</v>
      </c>
      <c r="AG721">
        <v>1.17</v>
      </c>
      <c r="AH721">
        <v>4.5</v>
      </c>
      <c r="AI721">
        <v>1.1399999999999999</v>
      </c>
      <c r="AJ721">
        <v>6.8</v>
      </c>
      <c r="AK721">
        <v>1.17</v>
      </c>
      <c r="AL721">
        <v>5</v>
      </c>
      <c r="AM721">
        <v>1.18</v>
      </c>
      <c r="AN721">
        <v>6.8</v>
      </c>
      <c r="AO721">
        <v>1.1399999999999999</v>
      </c>
      <c r="AP721">
        <v>5.55</v>
      </c>
      <c r="AQ721" t="str">
        <f t="shared" si="123"/>
        <v>Vesely</v>
      </c>
      <c r="AR721" t="str">
        <f t="shared" si="124"/>
        <v>Volandri</v>
      </c>
      <c r="AS721" t="str">
        <f t="shared" si="125"/>
        <v>MiamiVeselyVolandri</v>
      </c>
      <c r="AT721" t="str">
        <f t="shared" si="126"/>
        <v>MiamiVolandriVesely</v>
      </c>
      <c r="AU721">
        <f t="shared" si="127"/>
        <v>2</v>
      </c>
      <c r="AV721">
        <f t="shared" si="128"/>
        <v>3</v>
      </c>
      <c r="AW721">
        <f t="shared" si="129"/>
        <v>23</v>
      </c>
      <c r="AX721" t="b">
        <f t="shared" si="130"/>
        <v>1</v>
      </c>
      <c r="AY721" t="str">
        <f t="shared" si="131"/>
        <v>Vesely</v>
      </c>
      <c r="AZ721" t="b">
        <f t="shared" si="132"/>
        <v>0</v>
      </c>
      <c r="BA721" t="str">
        <f t="shared" si="133"/>
        <v>Miami1st Round</v>
      </c>
    </row>
    <row r="722" spans="1:53" x14ac:dyDescent="0.25">
      <c r="A722">
        <v>20</v>
      </c>
      <c r="B722" t="s">
        <v>531</v>
      </c>
      <c r="C722" t="s">
        <v>532</v>
      </c>
      <c r="D722" s="1">
        <v>41717</v>
      </c>
      <c r="E722" s="1" t="s">
        <v>874</v>
      </c>
      <c r="F722" s="1" t="s">
        <v>307</v>
      </c>
      <c r="G722" s="1" t="s">
        <v>308</v>
      </c>
      <c r="H722" t="s">
        <v>309</v>
      </c>
      <c r="I722">
        <v>3</v>
      </c>
      <c r="J722" t="s">
        <v>771</v>
      </c>
      <c r="K722" t="s">
        <v>742</v>
      </c>
      <c r="L722">
        <v>49</v>
      </c>
      <c r="M722">
        <v>95</v>
      </c>
      <c r="N722">
        <v>950</v>
      </c>
      <c r="O722">
        <v>598</v>
      </c>
      <c r="P722">
        <v>6</v>
      </c>
      <c r="Q722">
        <v>3</v>
      </c>
      <c r="R722">
        <v>6</v>
      </c>
      <c r="S722">
        <v>0</v>
      </c>
      <c r="Z722">
        <v>2</v>
      </c>
      <c r="AA722">
        <v>0</v>
      </c>
      <c r="AB722" t="s">
        <v>312</v>
      </c>
      <c r="AC722">
        <v>1.33</v>
      </c>
      <c r="AD722">
        <v>3.25</v>
      </c>
      <c r="AE722">
        <v>1.35</v>
      </c>
      <c r="AF722">
        <v>3.1</v>
      </c>
      <c r="AG722">
        <v>1.36</v>
      </c>
      <c r="AH722">
        <v>3</v>
      </c>
      <c r="AI722">
        <v>1.41</v>
      </c>
      <c r="AJ722">
        <v>3.16</v>
      </c>
      <c r="AK722">
        <v>1.36</v>
      </c>
      <c r="AL722">
        <v>3</v>
      </c>
      <c r="AM722">
        <v>1.41</v>
      </c>
      <c r="AN722">
        <v>3.35</v>
      </c>
      <c r="AO722">
        <v>1.34</v>
      </c>
      <c r="AP722">
        <v>3.16</v>
      </c>
      <c r="AQ722" t="str">
        <f t="shared" si="123"/>
        <v>Stepanek</v>
      </c>
      <c r="AR722" t="str">
        <f t="shared" si="124"/>
        <v>Brands</v>
      </c>
      <c r="AS722" t="str">
        <f t="shared" si="125"/>
        <v>MiamiStepanekBrands</v>
      </c>
      <c r="AT722" t="str">
        <f t="shared" si="126"/>
        <v>MiamiBrandsStepanek</v>
      </c>
      <c r="AU722">
        <f t="shared" si="127"/>
        <v>2</v>
      </c>
      <c r="AV722">
        <f t="shared" si="128"/>
        <v>9</v>
      </c>
      <c r="AW722">
        <f t="shared" si="129"/>
        <v>15</v>
      </c>
      <c r="AX722" t="b">
        <f t="shared" si="130"/>
        <v>0</v>
      </c>
      <c r="AY722" t="str">
        <f t="shared" si="131"/>
        <v>Stepanek</v>
      </c>
      <c r="AZ722" t="b">
        <f t="shared" si="132"/>
        <v>0</v>
      </c>
      <c r="BA722" t="str">
        <f t="shared" si="133"/>
        <v>Miami1st Round</v>
      </c>
    </row>
    <row r="723" spans="1:53" x14ac:dyDescent="0.25">
      <c r="A723">
        <v>20</v>
      </c>
      <c r="B723" t="s">
        <v>531</v>
      </c>
      <c r="C723" t="s">
        <v>532</v>
      </c>
      <c r="D723" s="1">
        <v>41717</v>
      </c>
      <c r="E723" s="1" t="s">
        <v>874</v>
      </c>
      <c r="F723" s="1" t="s">
        <v>307</v>
      </c>
      <c r="G723" s="1" t="s">
        <v>308</v>
      </c>
      <c r="H723" t="s">
        <v>309</v>
      </c>
      <c r="I723">
        <v>3</v>
      </c>
      <c r="J723" t="s">
        <v>728</v>
      </c>
      <c r="K723" t="s">
        <v>819</v>
      </c>
      <c r="L723">
        <v>53</v>
      </c>
      <c r="M723">
        <v>114</v>
      </c>
      <c r="N723">
        <v>881</v>
      </c>
      <c r="O723">
        <v>508</v>
      </c>
      <c r="P723">
        <v>7</v>
      </c>
      <c r="Q723">
        <v>6</v>
      </c>
      <c r="R723">
        <v>7</v>
      </c>
      <c r="S723">
        <v>6</v>
      </c>
      <c r="Z723">
        <v>2</v>
      </c>
      <c r="AA723">
        <v>0</v>
      </c>
      <c r="AB723" t="s">
        <v>312</v>
      </c>
      <c r="AC723">
        <v>1.66</v>
      </c>
      <c r="AD723">
        <v>2.1</v>
      </c>
      <c r="AE723">
        <v>1.7</v>
      </c>
      <c r="AF723">
        <v>2.1</v>
      </c>
      <c r="AG723">
        <v>1.67</v>
      </c>
      <c r="AH723">
        <v>2.1</v>
      </c>
      <c r="AI723">
        <v>1.75</v>
      </c>
      <c r="AJ723">
        <v>2.2000000000000002</v>
      </c>
      <c r="AK723">
        <v>1.67</v>
      </c>
      <c r="AL723">
        <v>2.2000000000000002</v>
      </c>
      <c r="AM723">
        <v>1.77</v>
      </c>
      <c r="AN723">
        <v>2.2000000000000002</v>
      </c>
      <c r="AO723">
        <v>1.69</v>
      </c>
      <c r="AP723">
        <v>2.12</v>
      </c>
      <c r="AQ723" t="str">
        <f t="shared" si="123"/>
        <v>Karlovic</v>
      </c>
      <c r="AR723" t="str">
        <f t="shared" si="124"/>
        <v>Mathieu</v>
      </c>
      <c r="AS723" t="str">
        <f t="shared" si="125"/>
        <v>MiamiKarlovicMathieu</v>
      </c>
      <c r="AT723" t="str">
        <f t="shared" si="126"/>
        <v>MiamiMathieuKarlovic</v>
      </c>
      <c r="AU723">
        <f t="shared" si="127"/>
        <v>2</v>
      </c>
      <c r="AV723">
        <f t="shared" si="128"/>
        <v>2</v>
      </c>
      <c r="AW723">
        <f t="shared" si="129"/>
        <v>26</v>
      </c>
      <c r="AX723" t="b">
        <f t="shared" si="130"/>
        <v>1</v>
      </c>
      <c r="AY723" t="str">
        <f t="shared" si="131"/>
        <v>Karlovic</v>
      </c>
      <c r="AZ723" t="b">
        <f t="shared" si="132"/>
        <v>0</v>
      </c>
      <c r="BA723" t="str">
        <f t="shared" si="133"/>
        <v>Miami1st Round</v>
      </c>
    </row>
    <row r="724" spans="1:53" x14ac:dyDescent="0.25">
      <c r="A724">
        <v>20</v>
      </c>
      <c r="B724" t="s">
        <v>531</v>
      </c>
      <c r="C724" t="s">
        <v>532</v>
      </c>
      <c r="D724" s="1">
        <v>41717</v>
      </c>
      <c r="E724" s="1" t="s">
        <v>874</v>
      </c>
      <c r="F724" s="1" t="s">
        <v>307</v>
      </c>
      <c r="G724" s="1" t="s">
        <v>308</v>
      </c>
      <c r="H724" t="s">
        <v>309</v>
      </c>
      <c r="I724">
        <v>3</v>
      </c>
      <c r="J724" t="s">
        <v>739</v>
      </c>
      <c r="K724" t="s">
        <v>751</v>
      </c>
      <c r="L724">
        <v>86</v>
      </c>
      <c r="M724">
        <v>38</v>
      </c>
      <c r="N724">
        <v>625</v>
      </c>
      <c r="O724">
        <v>1051</v>
      </c>
      <c r="P724">
        <v>7</v>
      </c>
      <c r="Q724">
        <v>6</v>
      </c>
      <c r="R724">
        <v>6</v>
      </c>
      <c r="S724">
        <v>4</v>
      </c>
      <c r="Z724">
        <v>2</v>
      </c>
      <c r="AA724">
        <v>0</v>
      </c>
      <c r="AB724" t="s">
        <v>312</v>
      </c>
      <c r="AC724">
        <v>1.72</v>
      </c>
      <c r="AD724">
        <v>2</v>
      </c>
      <c r="AE724">
        <v>1.8</v>
      </c>
      <c r="AF724">
        <v>2</v>
      </c>
      <c r="AG724">
        <v>1.83</v>
      </c>
      <c r="AH724">
        <v>1.83</v>
      </c>
      <c r="AI724">
        <v>1.94</v>
      </c>
      <c r="AJ724">
        <v>1.96</v>
      </c>
      <c r="AK724">
        <v>1.8</v>
      </c>
      <c r="AL724">
        <v>2</v>
      </c>
      <c r="AM724">
        <v>1.95</v>
      </c>
      <c r="AN724">
        <v>2.0499999999999998</v>
      </c>
      <c r="AO724">
        <v>1.81</v>
      </c>
      <c r="AP724">
        <v>1.96</v>
      </c>
      <c r="AQ724" t="str">
        <f t="shared" si="123"/>
        <v>Thiem</v>
      </c>
      <c r="AR724" t="str">
        <f t="shared" si="124"/>
        <v>Rosol</v>
      </c>
      <c r="AS724" t="str">
        <f t="shared" si="125"/>
        <v>MiamiThiemRosol</v>
      </c>
      <c r="AT724" t="str">
        <f t="shared" si="126"/>
        <v>MiamiRosolThiem</v>
      </c>
      <c r="AU724">
        <f t="shared" si="127"/>
        <v>2</v>
      </c>
      <c r="AV724">
        <f t="shared" si="128"/>
        <v>3</v>
      </c>
      <c r="AW724">
        <f t="shared" si="129"/>
        <v>23</v>
      </c>
      <c r="AX724" t="b">
        <f t="shared" si="130"/>
        <v>1</v>
      </c>
      <c r="AY724" t="str">
        <f t="shared" si="131"/>
        <v>Thiem</v>
      </c>
      <c r="AZ724" t="b">
        <f t="shared" si="132"/>
        <v>0</v>
      </c>
      <c r="BA724" t="str">
        <f t="shared" si="133"/>
        <v>Miami1st Round</v>
      </c>
    </row>
    <row r="725" spans="1:53" x14ac:dyDescent="0.25">
      <c r="A725">
        <v>20</v>
      </c>
      <c r="B725" t="s">
        <v>531</v>
      </c>
      <c r="C725" t="s">
        <v>532</v>
      </c>
      <c r="D725" s="1">
        <v>41717</v>
      </c>
      <c r="E725" s="1" t="s">
        <v>874</v>
      </c>
      <c r="F725" s="1" t="s">
        <v>307</v>
      </c>
      <c r="G725" s="1" t="s">
        <v>308</v>
      </c>
      <c r="H725" t="s">
        <v>309</v>
      </c>
      <c r="I725">
        <v>3</v>
      </c>
      <c r="J725" t="s">
        <v>759</v>
      </c>
      <c r="K725" t="s">
        <v>850</v>
      </c>
      <c r="L725">
        <v>125</v>
      </c>
      <c r="M725">
        <v>97</v>
      </c>
      <c r="N725">
        <v>470</v>
      </c>
      <c r="O725">
        <v>580</v>
      </c>
      <c r="P725">
        <v>7</v>
      </c>
      <c r="Q725">
        <v>5</v>
      </c>
      <c r="R725">
        <v>6</v>
      </c>
      <c r="S725">
        <v>3</v>
      </c>
      <c r="Z725">
        <v>2</v>
      </c>
      <c r="AA725">
        <v>0</v>
      </c>
      <c r="AB725" t="s">
        <v>312</v>
      </c>
      <c r="AC725">
        <v>3.25</v>
      </c>
      <c r="AD725">
        <v>1.33</v>
      </c>
      <c r="AE725">
        <v>3.2</v>
      </c>
      <c r="AF725">
        <v>1.33</v>
      </c>
      <c r="AG725">
        <v>3</v>
      </c>
      <c r="AH725">
        <v>1.36</v>
      </c>
      <c r="AI725">
        <v>3.81</v>
      </c>
      <c r="AJ725">
        <v>1.31</v>
      </c>
      <c r="AK725">
        <v>3.25</v>
      </c>
      <c r="AL725">
        <v>1.33</v>
      </c>
      <c r="AM725">
        <v>3.81</v>
      </c>
      <c r="AN725">
        <v>1.36</v>
      </c>
      <c r="AO725">
        <v>3.31</v>
      </c>
      <c r="AP725">
        <v>1.32</v>
      </c>
      <c r="AQ725" t="str">
        <f t="shared" si="123"/>
        <v>Zeballos</v>
      </c>
      <c r="AR725" t="str">
        <f t="shared" si="124"/>
        <v>Goffin</v>
      </c>
      <c r="AS725" t="str">
        <f t="shared" si="125"/>
        <v>MiamiZeballosGoffin</v>
      </c>
      <c r="AT725" t="str">
        <f t="shared" si="126"/>
        <v>MiamiGoffinZeballos</v>
      </c>
      <c r="AU725">
        <f t="shared" si="127"/>
        <v>2</v>
      </c>
      <c r="AV725">
        <f t="shared" si="128"/>
        <v>5</v>
      </c>
      <c r="AW725">
        <f t="shared" si="129"/>
        <v>21</v>
      </c>
      <c r="AX725" t="b">
        <f t="shared" si="130"/>
        <v>0</v>
      </c>
      <c r="AY725" t="str">
        <f t="shared" si="131"/>
        <v>Zeballos</v>
      </c>
      <c r="AZ725" t="b">
        <f t="shared" si="132"/>
        <v>0</v>
      </c>
      <c r="BA725" t="str">
        <f t="shared" si="133"/>
        <v>Miami1st Round</v>
      </c>
    </row>
    <row r="726" spans="1:53" x14ac:dyDescent="0.25">
      <c r="A726">
        <v>20</v>
      </c>
      <c r="B726" t="s">
        <v>531</v>
      </c>
      <c r="C726" t="s">
        <v>532</v>
      </c>
      <c r="D726" s="1">
        <v>41717</v>
      </c>
      <c r="E726" s="1" t="s">
        <v>874</v>
      </c>
      <c r="F726" s="1" t="s">
        <v>307</v>
      </c>
      <c r="G726" s="1" t="s">
        <v>308</v>
      </c>
      <c r="H726" t="s">
        <v>309</v>
      </c>
      <c r="I726">
        <v>3</v>
      </c>
      <c r="J726" t="s">
        <v>765</v>
      </c>
      <c r="K726" t="s">
        <v>725</v>
      </c>
      <c r="L726">
        <v>143</v>
      </c>
      <c r="M726">
        <v>65</v>
      </c>
      <c r="N726">
        <v>400</v>
      </c>
      <c r="O726">
        <v>718</v>
      </c>
      <c r="P726">
        <v>1</v>
      </c>
      <c r="Q726">
        <v>6</v>
      </c>
      <c r="R726">
        <v>6</v>
      </c>
      <c r="S726">
        <v>2</v>
      </c>
      <c r="T726">
        <v>7</v>
      </c>
      <c r="U726">
        <v>5</v>
      </c>
      <c r="Z726">
        <v>2</v>
      </c>
      <c r="AA726">
        <v>1</v>
      </c>
      <c r="AB726" t="s">
        <v>312</v>
      </c>
      <c r="AC726">
        <v>2</v>
      </c>
      <c r="AD726">
        <v>1.72</v>
      </c>
      <c r="AE726">
        <v>1.9</v>
      </c>
      <c r="AF726">
        <v>1.85</v>
      </c>
      <c r="AG726">
        <v>2</v>
      </c>
      <c r="AH726">
        <v>1.73</v>
      </c>
      <c r="AI726">
        <v>1.9</v>
      </c>
      <c r="AJ726">
        <v>2</v>
      </c>
      <c r="AK726">
        <v>2.1</v>
      </c>
      <c r="AL726">
        <v>1.732</v>
      </c>
      <c r="AM726">
        <v>2.1</v>
      </c>
      <c r="AN726">
        <v>2</v>
      </c>
      <c r="AO726">
        <v>1.94</v>
      </c>
      <c r="AP726">
        <v>1.83</v>
      </c>
      <c r="AQ726" t="str">
        <f t="shared" si="123"/>
        <v>Baghdatis</v>
      </c>
      <c r="AR726" t="str">
        <f t="shared" si="124"/>
        <v>Giraldo</v>
      </c>
      <c r="AS726" t="str">
        <f t="shared" si="125"/>
        <v>MiamiBaghdatisGiraldo</v>
      </c>
      <c r="AT726" t="str">
        <f t="shared" si="126"/>
        <v>MiamiGiraldoBaghdatis</v>
      </c>
      <c r="AU726">
        <f t="shared" si="127"/>
        <v>1</v>
      </c>
      <c r="AV726">
        <f t="shared" si="128"/>
        <v>1</v>
      </c>
      <c r="AW726">
        <f t="shared" si="129"/>
        <v>27</v>
      </c>
      <c r="AX726" t="b">
        <f t="shared" si="130"/>
        <v>0</v>
      </c>
      <c r="AY726" t="str">
        <f t="shared" si="131"/>
        <v>Giraldo</v>
      </c>
      <c r="AZ726" t="b">
        <f t="shared" si="132"/>
        <v>1</v>
      </c>
      <c r="BA726" t="str">
        <f t="shared" si="133"/>
        <v>Miami1st Round</v>
      </c>
    </row>
    <row r="727" spans="1:53" x14ac:dyDescent="0.25">
      <c r="A727">
        <v>20</v>
      </c>
      <c r="B727" t="s">
        <v>531</v>
      </c>
      <c r="C727" t="s">
        <v>532</v>
      </c>
      <c r="D727" s="1">
        <v>41718</v>
      </c>
      <c r="E727" s="1" t="s">
        <v>874</v>
      </c>
      <c r="F727" s="1" t="s">
        <v>307</v>
      </c>
      <c r="G727" s="1" t="s">
        <v>308</v>
      </c>
      <c r="H727" t="s">
        <v>309</v>
      </c>
      <c r="I727">
        <v>3</v>
      </c>
      <c r="J727" t="s">
        <v>758</v>
      </c>
      <c r="K727" t="s">
        <v>845</v>
      </c>
      <c r="L727">
        <v>103</v>
      </c>
      <c r="M727">
        <v>113</v>
      </c>
      <c r="N727">
        <v>562</v>
      </c>
      <c r="O727">
        <v>509</v>
      </c>
      <c r="P727">
        <v>6</v>
      </c>
      <c r="Q727">
        <v>3</v>
      </c>
      <c r="R727">
        <v>6</v>
      </c>
      <c r="S727">
        <v>4</v>
      </c>
      <c r="Z727">
        <v>2</v>
      </c>
      <c r="AA727">
        <v>0</v>
      </c>
      <c r="AB727" t="s">
        <v>312</v>
      </c>
      <c r="AC727">
        <v>1.3</v>
      </c>
      <c r="AD727">
        <v>3.4</v>
      </c>
      <c r="AE727">
        <v>1.28</v>
      </c>
      <c r="AF727">
        <v>3.5</v>
      </c>
      <c r="AG727">
        <v>1.33</v>
      </c>
      <c r="AH727">
        <v>3.25</v>
      </c>
      <c r="AI727">
        <v>1.36</v>
      </c>
      <c r="AJ727">
        <v>3.44</v>
      </c>
      <c r="AK727">
        <v>1.29</v>
      </c>
      <c r="AL727">
        <v>3.5</v>
      </c>
      <c r="AM727">
        <v>1.36</v>
      </c>
      <c r="AN727">
        <v>3.75</v>
      </c>
      <c r="AO727">
        <v>1.3</v>
      </c>
      <c r="AP727">
        <v>3.41</v>
      </c>
      <c r="AQ727" t="str">
        <f t="shared" si="123"/>
        <v>Sock</v>
      </c>
      <c r="AR727" t="str">
        <f t="shared" si="124"/>
        <v>Pella</v>
      </c>
      <c r="AS727" t="str">
        <f t="shared" si="125"/>
        <v>MiamiSockPella</v>
      </c>
      <c r="AT727" t="str">
        <f t="shared" si="126"/>
        <v>MiamiPellaSock</v>
      </c>
      <c r="AU727">
        <f t="shared" si="127"/>
        <v>2</v>
      </c>
      <c r="AV727">
        <f t="shared" si="128"/>
        <v>5</v>
      </c>
      <c r="AW727">
        <f t="shared" si="129"/>
        <v>19</v>
      </c>
      <c r="AX727" t="b">
        <f t="shared" si="130"/>
        <v>0</v>
      </c>
      <c r="AY727" t="str">
        <f t="shared" si="131"/>
        <v>Sock</v>
      </c>
      <c r="AZ727" t="b">
        <f t="shared" si="132"/>
        <v>0</v>
      </c>
      <c r="BA727" t="str">
        <f t="shared" si="133"/>
        <v>Miami1st Round</v>
      </c>
    </row>
    <row r="728" spans="1:53" x14ac:dyDescent="0.25">
      <c r="A728">
        <v>20</v>
      </c>
      <c r="B728" t="s">
        <v>531</v>
      </c>
      <c r="C728" t="s">
        <v>532</v>
      </c>
      <c r="D728" s="1">
        <v>41718</v>
      </c>
      <c r="E728" s="1" t="s">
        <v>874</v>
      </c>
      <c r="F728" s="1" t="s">
        <v>307</v>
      </c>
      <c r="G728" s="1" t="s">
        <v>308</v>
      </c>
      <c r="H728" t="s">
        <v>309</v>
      </c>
      <c r="I728">
        <v>3</v>
      </c>
      <c r="J728" t="s">
        <v>702</v>
      </c>
      <c r="K728" t="s">
        <v>801</v>
      </c>
      <c r="L728">
        <v>119</v>
      </c>
      <c r="M728">
        <v>145</v>
      </c>
      <c r="N728">
        <v>493</v>
      </c>
      <c r="O728">
        <v>393</v>
      </c>
      <c r="P728">
        <v>1</v>
      </c>
      <c r="Q728">
        <v>6</v>
      </c>
      <c r="R728">
        <v>6</v>
      </c>
      <c r="S728">
        <v>2</v>
      </c>
      <c r="T728">
        <v>6</v>
      </c>
      <c r="U728">
        <v>4</v>
      </c>
      <c r="Z728">
        <v>2</v>
      </c>
      <c r="AA728">
        <v>1</v>
      </c>
      <c r="AB728" t="s">
        <v>312</v>
      </c>
      <c r="AC728">
        <v>1.53</v>
      </c>
      <c r="AD728">
        <v>2.37</v>
      </c>
      <c r="AE728">
        <v>1.58</v>
      </c>
      <c r="AF728">
        <v>2.35</v>
      </c>
      <c r="AG728">
        <v>1.62</v>
      </c>
      <c r="AH728">
        <v>2.2000000000000002</v>
      </c>
      <c r="AI728">
        <v>1.69</v>
      </c>
      <c r="AJ728">
        <v>2.2999999999999998</v>
      </c>
      <c r="AK728">
        <v>1.57</v>
      </c>
      <c r="AL728">
        <v>2.38</v>
      </c>
      <c r="AM728">
        <v>1.69</v>
      </c>
      <c r="AN728">
        <v>2.46</v>
      </c>
      <c r="AO728">
        <v>1.6</v>
      </c>
      <c r="AP728">
        <v>2.29</v>
      </c>
      <c r="AQ728" t="str">
        <f t="shared" si="123"/>
        <v>Bedene</v>
      </c>
      <c r="AR728" t="str">
        <f t="shared" si="124"/>
        <v>Wang</v>
      </c>
      <c r="AS728" t="str">
        <f t="shared" si="125"/>
        <v>MiamiBedeneWang</v>
      </c>
      <c r="AT728" t="str">
        <f t="shared" si="126"/>
        <v>MiamiWangBedene</v>
      </c>
      <c r="AU728">
        <f t="shared" si="127"/>
        <v>1</v>
      </c>
      <c r="AV728">
        <f t="shared" si="128"/>
        <v>1</v>
      </c>
      <c r="AW728">
        <f t="shared" si="129"/>
        <v>25</v>
      </c>
      <c r="AX728" t="b">
        <f t="shared" si="130"/>
        <v>0</v>
      </c>
      <c r="AY728" t="str">
        <f t="shared" si="131"/>
        <v>Wang</v>
      </c>
      <c r="AZ728" t="b">
        <f t="shared" si="132"/>
        <v>1</v>
      </c>
      <c r="BA728" t="str">
        <f t="shared" si="133"/>
        <v>Miami1st Round</v>
      </c>
    </row>
    <row r="729" spans="1:53" x14ac:dyDescent="0.25">
      <c r="A729">
        <v>20</v>
      </c>
      <c r="B729" t="s">
        <v>531</v>
      </c>
      <c r="C729" t="s">
        <v>532</v>
      </c>
      <c r="D729" s="1">
        <v>41718</v>
      </c>
      <c r="E729" s="1" t="s">
        <v>874</v>
      </c>
      <c r="F729" s="1" t="s">
        <v>307</v>
      </c>
      <c r="G729" s="1" t="s">
        <v>308</v>
      </c>
      <c r="H729" t="s">
        <v>309</v>
      </c>
      <c r="I729">
        <v>3</v>
      </c>
      <c r="J729" t="s">
        <v>802</v>
      </c>
      <c r="K729" t="s">
        <v>791</v>
      </c>
      <c r="L729">
        <v>90</v>
      </c>
      <c r="M729">
        <v>94</v>
      </c>
      <c r="N729">
        <v>612</v>
      </c>
      <c r="O729">
        <v>608</v>
      </c>
      <c r="P729">
        <v>7</v>
      </c>
      <c r="Q729">
        <v>5</v>
      </c>
      <c r="R729">
        <v>6</v>
      </c>
      <c r="S729">
        <v>4</v>
      </c>
      <c r="Z729">
        <v>2</v>
      </c>
      <c r="AA729">
        <v>0</v>
      </c>
      <c r="AB729" t="s">
        <v>312</v>
      </c>
      <c r="AC729">
        <v>2.37</v>
      </c>
      <c r="AD729">
        <v>1.53</v>
      </c>
      <c r="AE729">
        <v>2.4</v>
      </c>
      <c r="AF729">
        <v>1.55</v>
      </c>
      <c r="AG729">
        <v>2.25</v>
      </c>
      <c r="AH729">
        <v>1.57</v>
      </c>
      <c r="AI729">
        <v>2.44</v>
      </c>
      <c r="AJ729">
        <v>1.63</v>
      </c>
      <c r="AK729">
        <v>2.38</v>
      </c>
      <c r="AL729">
        <v>1.57</v>
      </c>
      <c r="AM729">
        <v>2.5499999999999998</v>
      </c>
      <c r="AN729">
        <v>1.63</v>
      </c>
      <c r="AO729">
        <v>2.38</v>
      </c>
      <c r="AP729">
        <v>1.56</v>
      </c>
      <c r="AQ729" t="str">
        <f t="shared" si="123"/>
        <v>Robert</v>
      </c>
      <c r="AR729" t="str">
        <f t="shared" si="124"/>
        <v>Bogomolov</v>
      </c>
      <c r="AS729" t="str">
        <f t="shared" si="125"/>
        <v>MiamiRobertBogomolov</v>
      </c>
      <c r="AT729" t="str">
        <f t="shared" si="126"/>
        <v>MiamiBogomolovRobert</v>
      </c>
      <c r="AU729">
        <f t="shared" si="127"/>
        <v>2</v>
      </c>
      <c r="AV729">
        <f t="shared" si="128"/>
        <v>4</v>
      </c>
      <c r="AW729">
        <f t="shared" si="129"/>
        <v>22</v>
      </c>
      <c r="AX729" t="b">
        <f t="shared" si="130"/>
        <v>0</v>
      </c>
      <c r="AY729" t="str">
        <f t="shared" si="131"/>
        <v>Robert</v>
      </c>
      <c r="AZ729" t="b">
        <f t="shared" si="132"/>
        <v>0</v>
      </c>
      <c r="BA729" t="str">
        <f t="shared" si="133"/>
        <v>Miami1st Round</v>
      </c>
    </row>
    <row r="730" spans="1:53" x14ac:dyDescent="0.25">
      <c r="A730">
        <v>20</v>
      </c>
      <c r="B730" t="s">
        <v>531</v>
      </c>
      <c r="C730" t="s">
        <v>532</v>
      </c>
      <c r="D730" s="1">
        <v>41718</v>
      </c>
      <c r="E730" s="1" t="s">
        <v>874</v>
      </c>
      <c r="F730" s="1" t="s">
        <v>307</v>
      </c>
      <c r="G730" s="1" t="s">
        <v>308</v>
      </c>
      <c r="H730" t="s">
        <v>309</v>
      </c>
      <c r="I730">
        <v>3</v>
      </c>
      <c r="J730" t="s">
        <v>727</v>
      </c>
      <c r="K730" t="s">
        <v>881</v>
      </c>
      <c r="L730">
        <v>99</v>
      </c>
      <c r="M730">
        <v>453</v>
      </c>
      <c r="N730">
        <v>577</v>
      </c>
      <c r="O730">
        <v>84</v>
      </c>
      <c r="P730">
        <v>6</v>
      </c>
      <c r="Q730">
        <v>7</v>
      </c>
      <c r="R730">
        <v>6</v>
      </c>
      <c r="S730">
        <v>1</v>
      </c>
      <c r="T730">
        <v>6</v>
      </c>
      <c r="U730">
        <v>1</v>
      </c>
      <c r="Z730">
        <v>2</v>
      </c>
      <c r="AA730">
        <v>1</v>
      </c>
      <c r="AB730" t="s">
        <v>312</v>
      </c>
      <c r="AC730">
        <v>1.2</v>
      </c>
      <c r="AD730">
        <v>4.33</v>
      </c>
      <c r="AE730">
        <v>1.25</v>
      </c>
      <c r="AF730">
        <v>3.75</v>
      </c>
      <c r="AG730">
        <v>1.25</v>
      </c>
      <c r="AH730">
        <v>3.75</v>
      </c>
      <c r="AI730">
        <v>1.26</v>
      </c>
      <c r="AJ730">
        <v>4.34</v>
      </c>
      <c r="AK730">
        <v>1.29</v>
      </c>
      <c r="AL730">
        <v>3.5</v>
      </c>
      <c r="AM730">
        <v>1.3</v>
      </c>
      <c r="AN730">
        <v>4.34</v>
      </c>
      <c r="AO730">
        <v>1.25</v>
      </c>
      <c r="AP730">
        <v>3.88</v>
      </c>
      <c r="AQ730" t="str">
        <f t="shared" si="123"/>
        <v>Gimeno-Traver</v>
      </c>
      <c r="AR730" t="str">
        <f t="shared" si="124"/>
        <v>Khachanov</v>
      </c>
      <c r="AS730" t="str">
        <f t="shared" si="125"/>
        <v>MiamiGimeno-TraverKhachanov</v>
      </c>
      <c r="AT730" t="str">
        <f t="shared" si="126"/>
        <v>MiamiKhachanovGimeno-Traver</v>
      </c>
      <c r="AU730">
        <f t="shared" si="127"/>
        <v>1</v>
      </c>
      <c r="AV730">
        <f t="shared" si="128"/>
        <v>9</v>
      </c>
      <c r="AW730">
        <f t="shared" si="129"/>
        <v>27</v>
      </c>
      <c r="AX730" t="b">
        <f t="shared" si="130"/>
        <v>1</v>
      </c>
      <c r="AY730" t="str">
        <f t="shared" si="131"/>
        <v>Khachanov</v>
      </c>
      <c r="AZ730" t="b">
        <f t="shared" si="132"/>
        <v>1</v>
      </c>
      <c r="BA730" t="str">
        <f t="shared" si="133"/>
        <v>Miami1st Round</v>
      </c>
    </row>
    <row r="731" spans="1:53" x14ac:dyDescent="0.25">
      <c r="A731">
        <v>20</v>
      </c>
      <c r="B731" t="s">
        <v>531</v>
      </c>
      <c r="C731" t="s">
        <v>532</v>
      </c>
      <c r="D731" s="1">
        <v>41718</v>
      </c>
      <c r="E731" s="1" t="s">
        <v>874</v>
      </c>
      <c r="F731" s="1" t="s">
        <v>307</v>
      </c>
      <c r="G731" s="1" t="s">
        <v>308</v>
      </c>
      <c r="H731" t="s">
        <v>309</v>
      </c>
      <c r="I731">
        <v>3</v>
      </c>
      <c r="J731" t="s">
        <v>669</v>
      </c>
      <c r="K731" t="s">
        <v>674</v>
      </c>
      <c r="L731">
        <v>57</v>
      </c>
      <c r="M731">
        <v>39</v>
      </c>
      <c r="N731">
        <v>810</v>
      </c>
      <c r="O731">
        <v>1042</v>
      </c>
      <c r="P731">
        <v>7</v>
      </c>
      <c r="Q731">
        <v>6</v>
      </c>
      <c r="R731">
        <v>7</v>
      </c>
      <c r="S731">
        <v>6</v>
      </c>
      <c r="Z731">
        <v>2</v>
      </c>
      <c r="AA731">
        <v>0</v>
      </c>
      <c r="AB731" t="s">
        <v>312</v>
      </c>
      <c r="AC731">
        <v>1.36</v>
      </c>
      <c r="AD731">
        <v>3</v>
      </c>
      <c r="AE731">
        <v>1.45</v>
      </c>
      <c r="AF731">
        <v>2.7</v>
      </c>
      <c r="AG731">
        <v>1.4</v>
      </c>
      <c r="AH731">
        <v>2.75</v>
      </c>
      <c r="AI731">
        <v>1.43</v>
      </c>
      <c r="AJ731">
        <v>3.05</v>
      </c>
      <c r="AK731">
        <v>1.44</v>
      </c>
      <c r="AL731">
        <v>2.75</v>
      </c>
      <c r="AM731">
        <v>1.45</v>
      </c>
      <c r="AN731">
        <v>3.15</v>
      </c>
      <c r="AO731">
        <v>1.42</v>
      </c>
      <c r="AP731">
        <v>2.8</v>
      </c>
      <c r="AQ731" t="str">
        <f t="shared" si="123"/>
        <v>Istomin</v>
      </c>
      <c r="AR731" t="str">
        <f t="shared" si="124"/>
        <v>Mahut</v>
      </c>
      <c r="AS731" t="str">
        <f t="shared" si="125"/>
        <v>MiamiIstominMahut</v>
      </c>
      <c r="AT731" t="str">
        <f t="shared" si="126"/>
        <v>MiamiMahutIstomin</v>
      </c>
      <c r="AU731">
        <f t="shared" si="127"/>
        <v>2</v>
      </c>
      <c r="AV731">
        <f t="shared" si="128"/>
        <v>2</v>
      </c>
      <c r="AW731">
        <f t="shared" si="129"/>
        <v>26</v>
      </c>
      <c r="AX731" t="b">
        <f t="shared" si="130"/>
        <v>1</v>
      </c>
      <c r="AY731" t="str">
        <f t="shared" si="131"/>
        <v>Istomin</v>
      </c>
      <c r="AZ731" t="b">
        <f t="shared" si="132"/>
        <v>0</v>
      </c>
      <c r="BA731" t="str">
        <f t="shared" si="133"/>
        <v>Miami1st Round</v>
      </c>
    </row>
    <row r="732" spans="1:53" x14ac:dyDescent="0.25">
      <c r="A732">
        <v>20</v>
      </c>
      <c r="B732" t="s">
        <v>531</v>
      </c>
      <c r="C732" t="s">
        <v>532</v>
      </c>
      <c r="D732" s="1">
        <v>41718</v>
      </c>
      <c r="E732" s="1" t="s">
        <v>874</v>
      </c>
      <c r="F732" s="1" t="s">
        <v>307</v>
      </c>
      <c r="G732" s="1" t="s">
        <v>308</v>
      </c>
      <c r="H732" t="s">
        <v>309</v>
      </c>
      <c r="I732">
        <v>3</v>
      </c>
      <c r="J732" t="s">
        <v>704</v>
      </c>
      <c r="K732" t="s">
        <v>675</v>
      </c>
      <c r="L732">
        <v>43</v>
      </c>
      <c r="M732">
        <v>54</v>
      </c>
      <c r="N732">
        <v>1008</v>
      </c>
      <c r="O732">
        <v>846</v>
      </c>
      <c r="P732">
        <v>3</v>
      </c>
      <c r="Q732">
        <v>6</v>
      </c>
      <c r="R732">
        <v>6</v>
      </c>
      <c r="S732">
        <v>3</v>
      </c>
      <c r="T732">
        <v>7</v>
      </c>
      <c r="U732">
        <v>6</v>
      </c>
      <c r="Z732">
        <v>2</v>
      </c>
      <c r="AA732">
        <v>1</v>
      </c>
      <c r="AB732" t="s">
        <v>312</v>
      </c>
      <c r="AC732">
        <v>1.66</v>
      </c>
      <c r="AD732">
        <v>2.1</v>
      </c>
      <c r="AE732">
        <v>1.55</v>
      </c>
      <c r="AF732">
        <v>2.4</v>
      </c>
      <c r="AG732">
        <v>1.62</v>
      </c>
      <c r="AH732">
        <v>2.2000000000000002</v>
      </c>
      <c r="AI732">
        <v>1.8</v>
      </c>
      <c r="AJ732">
        <v>2.13</v>
      </c>
      <c r="AK732">
        <v>1.57</v>
      </c>
      <c r="AL732">
        <v>2.38</v>
      </c>
      <c r="AM732">
        <v>1.8</v>
      </c>
      <c r="AN732">
        <v>2.5</v>
      </c>
      <c r="AO732">
        <v>1.61</v>
      </c>
      <c r="AP732">
        <v>2.27</v>
      </c>
      <c r="AQ732" t="str">
        <f t="shared" si="123"/>
        <v>Roger-Vasselin</v>
      </c>
      <c r="AR732" t="str">
        <f t="shared" si="124"/>
        <v>Sijsling</v>
      </c>
      <c r="AS732" t="str">
        <f t="shared" si="125"/>
        <v>MiamiRoger-VasselinSijsling</v>
      </c>
      <c r="AT732" t="str">
        <f t="shared" si="126"/>
        <v>MiamiSijslingRoger-Vasselin</v>
      </c>
      <c r="AU732">
        <f t="shared" si="127"/>
        <v>1</v>
      </c>
      <c r="AV732">
        <f t="shared" si="128"/>
        <v>1</v>
      </c>
      <c r="AW732">
        <f t="shared" si="129"/>
        <v>31</v>
      </c>
      <c r="AX732" t="b">
        <f t="shared" si="130"/>
        <v>1</v>
      </c>
      <c r="AY732" t="str">
        <f t="shared" si="131"/>
        <v>Sijsling</v>
      </c>
      <c r="AZ732" t="b">
        <f t="shared" si="132"/>
        <v>1</v>
      </c>
      <c r="BA732" t="str">
        <f t="shared" si="133"/>
        <v>Miami1st Round</v>
      </c>
    </row>
    <row r="733" spans="1:53" x14ac:dyDescent="0.25">
      <c r="A733">
        <v>20</v>
      </c>
      <c r="B733" t="s">
        <v>531</v>
      </c>
      <c r="C733" t="s">
        <v>532</v>
      </c>
      <c r="D733" s="1">
        <v>41718</v>
      </c>
      <c r="E733" s="1" t="s">
        <v>874</v>
      </c>
      <c r="F733" s="1" t="s">
        <v>307</v>
      </c>
      <c r="G733" s="1" t="s">
        <v>308</v>
      </c>
      <c r="H733" t="s">
        <v>309</v>
      </c>
      <c r="I733">
        <v>3</v>
      </c>
      <c r="J733" t="s">
        <v>699</v>
      </c>
      <c r="K733" t="s">
        <v>787</v>
      </c>
      <c r="L733">
        <v>105</v>
      </c>
      <c r="M733">
        <v>66</v>
      </c>
      <c r="N733">
        <v>562</v>
      </c>
      <c r="O733">
        <v>712</v>
      </c>
      <c r="P733">
        <v>6</v>
      </c>
      <c r="Q733">
        <v>4</v>
      </c>
      <c r="R733">
        <v>6</v>
      </c>
      <c r="S733">
        <v>4</v>
      </c>
      <c r="Z733">
        <v>2</v>
      </c>
      <c r="AA733">
        <v>0</v>
      </c>
      <c r="AB733" t="s">
        <v>312</v>
      </c>
      <c r="AC733">
        <v>1.4</v>
      </c>
      <c r="AD733">
        <v>2.75</v>
      </c>
      <c r="AE733">
        <v>1.42</v>
      </c>
      <c r="AF733">
        <v>2.8</v>
      </c>
      <c r="AG733">
        <v>1.44</v>
      </c>
      <c r="AH733">
        <v>2.62</v>
      </c>
      <c r="AI733">
        <v>1.46</v>
      </c>
      <c r="AJ733">
        <v>2.96</v>
      </c>
      <c r="AK733">
        <v>1.4</v>
      </c>
      <c r="AL733">
        <v>2.88</v>
      </c>
      <c r="AM733">
        <v>1.48</v>
      </c>
      <c r="AN733">
        <v>3</v>
      </c>
      <c r="AO733">
        <v>1.42</v>
      </c>
      <c r="AP733">
        <v>2.77</v>
      </c>
      <c r="AQ733" t="str">
        <f t="shared" si="123"/>
        <v>Lacko</v>
      </c>
      <c r="AR733" t="str">
        <f t="shared" si="124"/>
        <v>De</v>
      </c>
      <c r="AS733" t="str">
        <f t="shared" si="125"/>
        <v>MiamiLackoDe</v>
      </c>
      <c r="AT733" t="str">
        <f t="shared" si="126"/>
        <v>MiamiDeLacko</v>
      </c>
      <c r="AU733">
        <f t="shared" si="127"/>
        <v>2</v>
      </c>
      <c r="AV733">
        <f t="shared" si="128"/>
        <v>4</v>
      </c>
      <c r="AW733">
        <f t="shared" si="129"/>
        <v>20</v>
      </c>
      <c r="AX733" t="b">
        <f t="shared" si="130"/>
        <v>0</v>
      </c>
      <c r="AY733" t="str">
        <f t="shared" si="131"/>
        <v>Lacko</v>
      </c>
      <c r="AZ733" t="b">
        <f t="shared" si="132"/>
        <v>0</v>
      </c>
      <c r="BA733" t="str">
        <f t="shared" si="133"/>
        <v>Miami1st Round</v>
      </c>
    </row>
    <row r="734" spans="1:53" x14ac:dyDescent="0.25">
      <c r="A734">
        <v>20</v>
      </c>
      <c r="B734" t="s">
        <v>531</v>
      </c>
      <c r="C734" t="s">
        <v>532</v>
      </c>
      <c r="D734" s="1">
        <v>41718</v>
      </c>
      <c r="E734" s="1" t="s">
        <v>874</v>
      </c>
      <c r="F734" s="1" t="s">
        <v>307</v>
      </c>
      <c r="G734" s="1" t="s">
        <v>308</v>
      </c>
      <c r="H734" t="s">
        <v>309</v>
      </c>
      <c r="I734">
        <v>3</v>
      </c>
      <c r="J734" t="s">
        <v>694</v>
      </c>
      <c r="K734" t="s">
        <v>679</v>
      </c>
      <c r="L734">
        <v>50</v>
      </c>
      <c r="M734">
        <v>56</v>
      </c>
      <c r="N734">
        <v>930</v>
      </c>
      <c r="O734">
        <v>822</v>
      </c>
      <c r="P734">
        <v>6</v>
      </c>
      <c r="Q734">
        <v>1</v>
      </c>
      <c r="R734">
        <v>3</v>
      </c>
      <c r="S734">
        <v>1</v>
      </c>
      <c r="Z734">
        <v>1</v>
      </c>
      <c r="AA734">
        <v>0</v>
      </c>
      <c r="AB734" t="s">
        <v>323</v>
      </c>
      <c r="AC734">
        <v>1.53</v>
      </c>
      <c r="AD734">
        <v>2.37</v>
      </c>
      <c r="AE734">
        <v>1.52</v>
      </c>
      <c r="AF734">
        <v>2.4500000000000002</v>
      </c>
      <c r="AG734">
        <v>1.57</v>
      </c>
      <c r="AH734">
        <v>2.25</v>
      </c>
      <c r="AI734">
        <v>1.62</v>
      </c>
      <c r="AJ734">
        <v>2.46</v>
      </c>
      <c r="AK734">
        <v>1.57</v>
      </c>
      <c r="AL734">
        <v>2.38</v>
      </c>
      <c r="AM734">
        <v>1.62</v>
      </c>
      <c r="AN734">
        <v>2.5</v>
      </c>
      <c r="AO734">
        <v>1.55</v>
      </c>
      <c r="AP734">
        <v>2.39</v>
      </c>
      <c r="AQ734" t="str">
        <f t="shared" si="123"/>
        <v>Lu</v>
      </c>
      <c r="AR734" t="str">
        <f t="shared" si="124"/>
        <v>Kukushkin</v>
      </c>
      <c r="AS734" t="str">
        <f t="shared" si="125"/>
        <v>MiamiLuKukushkin</v>
      </c>
      <c r="AT734" t="str">
        <f t="shared" si="126"/>
        <v>MiamiKukushkinLu</v>
      </c>
      <c r="AU734">
        <f t="shared" si="127"/>
        <v>1</v>
      </c>
      <c r="AV734">
        <f t="shared" si="128"/>
        <v>7</v>
      </c>
      <c r="AW734">
        <f t="shared" si="129"/>
        <v>11</v>
      </c>
      <c r="AX734" t="b">
        <f t="shared" si="130"/>
        <v>0</v>
      </c>
      <c r="AY734" t="str">
        <f t="shared" si="131"/>
        <v>Lu</v>
      </c>
      <c r="AZ734" t="b">
        <f t="shared" si="132"/>
        <v>0</v>
      </c>
      <c r="BA734" t="str">
        <f t="shared" si="133"/>
        <v>Miami1st Round</v>
      </c>
    </row>
    <row r="735" spans="1:53" x14ac:dyDescent="0.25">
      <c r="A735">
        <v>20</v>
      </c>
      <c r="B735" t="s">
        <v>531</v>
      </c>
      <c r="C735" t="s">
        <v>532</v>
      </c>
      <c r="D735" s="1">
        <v>41718</v>
      </c>
      <c r="E735" s="1" t="s">
        <v>874</v>
      </c>
      <c r="F735" s="1" t="s">
        <v>307</v>
      </c>
      <c r="G735" s="1" t="s">
        <v>308</v>
      </c>
      <c r="H735" t="s">
        <v>309</v>
      </c>
      <c r="I735">
        <v>3</v>
      </c>
      <c r="J735" t="s">
        <v>687</v>
      </c>
      <c r="K735" t="s">
        <v>761</v>
      </c>
      <c r="L735">
        <v>112</v>
      </c>
      <c r="M735">
        <v>45</v>
      </c>
      <c r="N735">
        <v>509</v>
      </c>
      <c r="O735">
        <v>999</v>
      </c>
      <c r="P735">
        <v>6</v>
      </c>
      <c r="Q735">
        <v>2</v>
      </c>
      <c r="R735">
        <v>6</v>
      </c>
      <c r="S735">
        <v>4</v>
      </c>
      <c r="Z735">
        <v>2</v>
      </c>
      <c r="AA735">
        <v>0</v>
      </c>
      <c r="AB735" t="s">
        <v>312</v>
      </c>
      <c r="AC735">
        <v>1.36</v>
      </c>
      <c r="AD735">
        <v>3</v>
      </c>
      <c r="AE735">
        <v>1.35</v>
      </c>
      <c r="AF735">
        <v>3.1</v>
      </c>
      <c r="AG735">
        <v>1.36</v>
      </c>
      <c r="AH735">
        <v>3</v>
      </c>
      <c r="AI735">
        <v>1.39</v>
      </c>
      <c r="AJ735">
        <v>3.27</v>
      </c>
      <c r="AK735">
        <v>1.36</v>
      </c>
      <c r="AL735">
        <v>3</v>
      </c>
      <c r="AM735">
        <v>1.42</v>
      </c>
      <c r="AN735">
        <v>3.27</v>
      </c>
      <c r="AO735">
        <v>1.37</v>
      </c>
      <c r="AP735">
        <v>3</v>
      </c>
      <c r="AQ735" t="str">
        <f t="shared" si="123"/>
        <v>Harrison</v>
      </c>
      <c r="AR735" t="str">
        <f t="shared" si="124"/>
        <v>Delbonis</v>
      </c>
      <c r="AS735" t="str">
        <f t="shared" si="125"/>
        <v>MiamiHarrisonDelbonis</v>
      </c>
      <c r="AT735" t="str">
        <f t="shared" si="126"/>
        <v>MiamiDelbonisHarrison</v>
      </c>
      <c r="AU735">
        <f t="shared" si="127"/>
        <v>2</v>
      </c>
      <c r="AV735">
        <f t="shared" si="128"/>
        <v>6</v>
      </c>
      <c r="AW735">
        <f t="shared" si="129"/>
        <v>18</v>
      </c>
      <c r="AX735" t="b">
        <f t="shared" si="130"/>
        <v>0</v>
      </c>
      <c r="AY735" t="str">
        <f t="shared" si="131"/>
        <v>Harrison</v>
      </c>
      <c r="AZ735" t="b">
        <f t="shared" si="132"/>
        <v>0</v>
      </c>
      <c r="BA735" t="str">
        <f t="shared" si="133"/>
        <v>Miami1st Round</v>
      </c>
    </row>
    <row r="736" spans="1:53" x14ac:dyDescent="0.25">
      <c r="A736">
        <v>20</v>
      </c>
      <c r="B736" t="s">
        <v>531</v>
      </c>
      <c r="C736" t="s">
        <v>532</v>
      </c>
      <c r="D736" s="1">
        <v>41718</v>
      </c>
      <c r="E736" s="1" t="s">
        <v>874</v>
      </c>
      <c r="F736" s="1" t="s">
        <v>307</v>
      </c>
      <c r="G736" s="1" t="s">
        <v>308</v>
      </c>
      <c r="H736" t="s">
        <v>309</v>
      </c>
      <c r="I736">
        <v>3</v>
      </c>
      <c r="J736" t="s">
        <v>716</v>
      </c>
      <c r="K736" t="s">
        <v>763</v>
      </c>
      <c r="L736">
        <v>55</v>
      </c>
      <c r="M736">
        <v>63</v>
      </c>
      <c r="N736">
        <v>841</v>
      </c>
      <c r="O736">
        <v>729</v>
      </c>
      <c r="P736">
        <v>1</v>
      </c>
      <c r="Q736">
        <v>6</v>
      </c>
      <c r="R736">
        <v>6</v>
      </c>
      <c r="S736">
        <v>1</v>
      </c>
      <c r="T736">
        <v>6</v>
      </c>
      <c r="U736">
        <v>4</v>
      </c>
      <c r="Z736">
        <v>2</v>
      </c>
      <c r="AA736">
        <v>1</v>
      </c>
      <c r="AB736" t="s">
        <v>312</v>
      </c>
      <c r="AC736">
        <v>1.9</v>
      </c>
      <c r="AD736">
        <v>1.8</v>
      </c>
      <c r="AE736">
        <v>2</v>
      </c>
      <c r="AF736">
        <v>1.8</v>
      </c>
      <c r="AG736">
        <v>1.91</v>
      </c>
      <c r="AH736">
        <v>1.8</v>
      </c>
      <c r="AI736">
        <v>1.92</v>
      </c>
      <c r="AJ736">
        <v>1.99</v>
      </c>
      <c r="AK736">
        <v>2.1</v>
      </c>
      <c r="AL736">
        <v>1.73</v>
      </c>
      <c r="AM736">
        <v>2.1</v>
      </c>
      <c r="AN736">
        <v>1.99</v>
      </c>
      <c r="AO736">
        <v>1.94</v>
      </c>
      <c r="AP736">
        <v>1.82</v>
      </c>
      <c r="AQ736" t="str">
        <f t="shared" si="123"/>
        <v>Garcia-Lopez</v>
      </c>
      <c r="AR736" t="str">
        <f t="shared" si="124"/>
        <v>Klahn</v>
      </c>
      <c r="AS736" t="str">
        <f t="shared" si="125"/>
        <v>MiamiGarcia-LopezKlahn</v>
      </c>
      <c r="AT736" t="str">
        <f t="shared" si="126"/>
        <v>MiamiKlahnGarcia-Lopez</v>
      </c>
      <c r="AU736">
        <f t="shared" si="127"/>
        <v>1</v>
      </c>
      <c r="AV736">
        <f t="shared" si="128"/>
        <v>2</v>
      </c>
      <c r="AW736">
        <f t="shared" si="129"/>
        <v>24</v>
      </c>
      <c r="AX736" t="b">
        <f t="shared" si="130"/>
        <v>0</v>
      </c>
      <c r="AY736" t="str">
        <f t="shared" si="131"/>
        <v>Klahn</v>
      </c>
      <c r="AZ736" t="b">
        <f t="shared" si="132"/>
        <v>1</v>
      </c>
      <c r="BA736" t="str">
        <f t="shared" si="133"/>
        <v>Miami1st Round</v>
      </c>
    </row>
    <row r="737" spans="1:53" x14ac:dyDescent="0.25">
      <c r="A737">
        <v>20</v>
      </c>
      <c r="B737" t="s">
        <v>531</v>
      </c>
      <c r="C737" t="s">
        <v>532</v>
      </c>
      <c r="D737" s="1">
        <v>41718</v>
      </c>
      <c r="E737" s="1" t="s">
        <v>874</v>
      </c>
      <c r="F737" s="1" t="s">
        <v>307</v>
      </c>
      <c r="G737" s="1" t="s">
        <v>308</v>
      </c>
      <c r="H737" t="s">
        <v>309</v>
      </c>
      <c r="I737">
        <v>3</v>
      </c>
      <c r="J737" t="s">
        <v>666</v>
      </c>
      <c r="K737" t="s">
        <v>775</v>
      </c>
      <c r="L737">
        <v>40</v>
      </c>
      <c r="M737">
        <v>74</v>
      </c>
      <c r="N737">
        <v>1020</v>
      </c>
      <c r="O737">
        <v>675</v>
      </c>
      <c r="P737">
        <v>6</v>
      </c>
      <c r="Q737">
        <v>0</v>
      </c>
      <c r="R737">
        <v>6</v>
      </c>
      <c r="S737">
        <v>1</v>
      </c>
      <c r="Z737">
        <v>2</v>
      </c>
      <c r="AA737">
        <v>0</v>
      </c>
      <c r="AB737" t="s">
        <v>312</v>
      </c>
      <c r="AC737">
        <v>1.22</v>
      </c>
      <c r="AD737">
        <v>4</v>
      </c>
      <c r="AE737">
        <v>1.25</v>
      </c>
      <c r="AF737">
        <v>3.75</v>
      </c>
      <c r="AG737">
        <v>1.29</v>
      </c>
      <c r="AH737">
        <v>3.5</v>
      </c>
      <c r="AI737">
        <v>1.24</v>
      </c>
      <c r="AJ737">
        <v>4.6500000000000004</v>
      </c>
      <c r="AK737">
        <v>1.29</v>
      </c>
      <c r="AL737">
        <v>3.5</v>
      </c>
      <c r="AM737">
        <v>1.29</v>
      </c>
      <c r="AN737">
        <v>4.6500000000000004</v>
      </c>
      <c r="AO737">
        <v>1.23</v>
      </c>
      <c r="AP737">
        <v>4.01</v>
      </c>
      <c r="AQ737" t="str">
        <f t="shared" si="123"/>
        <v>Nieminen</v>
      </c>
      <c r="AR737" t="str">
        <f t="shared" si="124"/>
        <v>Tomic</v>
      </c>
      <c r="AS737" t="str">
        <f t="shared" si="125"/>
        <v>MiamiNieminenTomic</v>
      </c>
      <c r="AT737" t="str">
        <f t="shared" si="126"/>
        <v>MiamiTomicNieminen</v>
      </c>
      <c r="AU737">
        <f t="shared" si="127"/>
        <v>2</v>
      </c>
      <c r="AV737">
        <f t="shared" si="128"/>
        <v>11</v>
      </c>
      <c r="AW737">
        <f t="shared" si="129"/>
        <v>13</v>
      </c>
      <c r="AX737" t="b">
        <f t="shared" si="130"/>
        <v>0</v>
      </c>
      <c r="AY737" t="str">
        <f t="shared" si="131"/>
        <v>Nieminen</v>
      </c>
      <c r="AZ737" t="b">
        <f t="shared" si="132"/>
        <v>0</v>
      </c>
      <c r="BA737" t="str">
        <f t="shared" si="133"/>
        <v>Miami1st Round</v>
      </c>
    </row>
    <row r="738" spans="1:53" x14ac:dyDescent="0.25">
      <c r="A738">
        <v>20</v>
      </c>
      <c r="B738" t="s">
        <v>531</v>
      </c>
      <c r="C738" t="s">
        <v>532</v>
      </c>
      <c r="D738" s="1">
        <v>41718</v>
      </c>
      <c r="E738" s="1" t="s">
        <v>874</v>
      </c>
      <c r="F738" s="1" t="s">
        <v>307</v>
      </c>
      <c r="G738" s="1" t="s">
        <v>308</v>
      </c>
      <c r="H738" t="s">
        <v>309</v>
      </c>
      <c r="I738">
        <v>3</v>
      </c>
      <c r="J738" t="s">
        <v>684</v>
      </c>
      <c r="K738" t="s">
        <v>673</v>
      </c>
      <c r="L738">
        <v>44</v>
      </c>
      <c r="M738">
        <v>46</v>
      </c>
      <c r="N738">
        <v>1000</v>
      </c>
      <c r="O738">
        <v>972</v>
      </c>
      <c r="P738">
        <v>3</v>
      </c>
      <c r="Q738">
        <v>6</v>
      </c>
      <c r="R738">
        <v>6</v>
      </c>
      <c r="S738">
        <v>3</v>
      </c>
      <c r="T738">
        <v>6</v>
      </c>
      <c r="U738">
        <v>3</v>
      </c>
      <c r="Z738">
        <v>2</v>
      </c>
      <c r="AA738">
        <v>1</v>
      </c>
      <c r="AB738" t="s">
        <v>312</v>
      </c>
      <c r="AC738">
        <v>1.44</v>
      </c>
      <c r="AD738">
        <v>2.62</v>
      </c>
      <c r="AE738">
        <v>1.48</v>
      </c>
      <c r="AF738">
        <v>2.6</v>
      </c>
      <c r="AG738">
        <v>1.5</v>
      </c>
      <c r="AH738">
        <v>2.5</v>
      </c>
      <c r="AI738">
        <v>1.52</v>
      </c>
      <c r="AJ738">
        <v>2.72</v>
      </c>
      <c r="AK738">
        <v>1.5</v>
      </c>
      <c r="AL738">
        <v>2.63</v>
      </c>
      <c r="AM738">
        <v>1.53</v>
      </c>
      <c r="AN738">
        <v>2.8</v>
      </c>
      <c r="AO738">
        <v>1.48</v>
      </c>
      <c r="AP738">
        <v>2.61</v>
      </c>
      <c r="AQ738" t="str">
        <f t="shared" si="123"/>
        <v>Hewitt</v>
      </c>
      <c r="AR738" t="str">
        <f t="shared" si="124"/>
        <v>Haase</v>
      </c>
      <c r="AS738" t="str">
        <f t="shared" si="125"/>
        <v>MiamiHewittHaase</v>
      </c>
      <c r="AT738" t="str">
        <f t="shared" si="126"/>
        <v>MiamiHaaseHewitt</v>
      </c>
      <c r="AU738">
        <f t="shared" si="127"/>
        <v>1</v>
      </c>
      <c r="AV738">
        <f t="shared" si="128"/>
        <v>3</v>
      </c>
      <c r="AW738">
        <f t="shared" si="129"/>
        <v>27</v>
      </c>
      <c r="AX738" t="b">
        <f t="shared" si="130"/>
        <v>0</v>
      </c>
      <c r="AY738" t="str">
        <f t="shared" si="131"/>
        <v>Haase</v>
      </c>
      <c r="AZ738" t="b">
        <f t="shared" si="132"/>
        <v>1</v>
      </c>
      <c r="BA738" t="str">
        <f t="shared" si="133"/>
        <v>Miami1st Round</v>
      </c>
    </row>
    <row r="739" spans="1:53" x14ac:dyDescent="0.25">
      <c r="A739">
        <v>20</v>
      </c>
      <c r="B739" t="s">
        <v>531</v>
      </c>
      <c r="C739" t="s">
        <v>532</v>
      </c>
      <c r="D739" s="1">
        <v>41718</v>
      </c>
      <c r="E739" s="1" t="s">
        <v>874</v>
      </c>
      <c r="F739" s="1" t="s">
        <v>307</v>
      </c>
      <c r="G739" s="1" t="s">
        <v>308</v>
      </c>
      <c r="H739" t="s">
        <v>309</v>
      </c>
      <c r="I739">
        <v>3</v>
      </c>
      <c r="J739" t="s">
        <v>760</v>
      </c>
      <c r="K739" t="s">
        <v>773</v>
      </c>
      <c r="L739">
        <v>77</v>
      </c>
      <c r="M739">
        <v>58</v>
      </c>
      <c r="N739">
        <v>661</v>
      </c>
      <c r="O739">
        <v>800</v>
      </c>
      <c r="P739">
        <v>6</v>
      </c>
      <c r="Q739">
        <v>2</v>
      </c>
      <c r="R739">
        <v>6</v>
      </c>
      <c r="S739">
        <v>2</v>
      </c>
      <c r="Z739">
        <v>2</v>
      </c>
      <c r="AA739">
        <v>0</v>
      </c>
      <c r="AB739" t="s">
        <v>312</v>
      </c>
      <c r="AC739">
        <v>1.83</v>
      </c>
      <c r="AD739">
        <v>1.83</v>
      </c>
      <c r="AE739">
        <v>2</v>
      </c>
      <c r="AF739">
        <v>1.8</v>
      </c>
      <c r="AG739">
        <v>2.1</v>
      </c>
      <c r="AH739">
        <v>1.67</v>
      </c>
      <c r="AI739">
        <v>1.85</v>
      </c>
      <c r="AJ739">
        <v>2.06</v>
      </c>
      <c r="AK739">
        <v>2.1</v>
      </c>
      <c r="AL739">
        <v>1.73</v>
      </c>
      <c r="AM739">
        <v>2.19</v>
      </c>
      <c r="AN739">
        <v>2.06</v>
      </c>
      <c r="AO739">
        <v>1.97</v>
      </c>
      <c r="AP739">
        <v>1.82</v>
      </c>
      <c r="AQ739" t="str">
        <f t="shared" si="123"/>
        <v>Young</v>
      </c>
      <c r="AR739" t="str">
        <f t="shared" si="124"/>
        <v>Berlocq</v>
      </c>
      <c r="AS739" t="str">
        <f t="shared" si="125"/>
        <v>MiamiYoungBerlocq</v>
      </c>
      <c r="AT739" t="str">
        <f t="shared" si="126"/>
        <v>MiamiBerlocqYoung</v>
      </c>
      <c r="AU739">
        <f t="shared" si="127"/>
        <v>2</v>
      </c>
      <c r="AV739">
        <f t="shared" si="128"/>
        <v>8</v>
      </c>
      <c r="AW739">
        <f t="shared" si="129"/>
        <v>16</v>
      </c>
      <c r="AX739" t="b">
        <f t="shared" si="130"/>
        <v>0</v>
      </c>
      <c r="AY739" t="str">
        <f t="shared" si="131"/>
        <v>Young</v>
      </c>
      <c r="AZ739" t="b">
        <f t="shared" si="132"/>
        <v>0</v>
      </c>
      <c r="BA739" t="str">
        <f t="shared" si="133"/>
        <v>Miami1st Round</v>
      </c>
    </row>
    <row r="740" spans="1:53" x14ac:dyDescent="0.25">
      <c r="A740">
        <v>20</v>
      </c>
      <c r="B740" t="s">
        <v>531</v>
      </c>
      <c r="C740" t="s">
        <v>532</v>
      </c>
      <c r="D740" s="1">
        <v>41718</v>
      </c>
      <c r="E740" s="1" t="s">
        <v>874</v>
      </c>
      <c r="F740" s="1" t="s">
        <v>307</v>
      </c>
      <c r="G740" s="1" t="s">
        <v>308</v>
      </c>
      <c r="H740" t="s">
        <v>309</v>
      </c>
      <c r="I740">
        <v>3</v>
      </c>
      <c r="J740" t="s">
        <v>733</v>
      </c>
      <c r="K740" t="s">
        <v>707</v>
      </c>
      <c r="L740">
        <v>42</v>
      </c>
      <c r="M740">
        <v>64</v>
      </c>
      <c r="N740">
        <v>1010</v>
      </c>
      <c r="O740">
        <v>725</v>
      </c>
      <c r="P740">
        <v>6</v>
      </c>
      <c r="Q740">
        <v>4</v>
      </c>
      <c r="R740">
        <v>7</v>
      </c>
      <c r="S740">
        <v>6</v>
      </c>
      <c r="Z740">
        <v>2</v>
      </c>
      <c r="AA740">
        <v>0</v>
      </c>
      <c r="AB740" t="s">
        <v>312</v>
      </c>
      <c r="AC740">
        <v>1.44</v>
      </c>
      <c r="AD740">
        <v>2.62</v>
      </c>
      <c r="AE740">
        <v>1.5</v>
      </c>
      <c r="AF740">
        <v>2.5</v>
      </c>
      <c r="AG740">
        <v>1.5</v>
      </c>
      <c r="AH740">
        <v>2.5</v>
      </c>
      <c r="AI740">
        <v>1.48</v>
      </c>
      <c r="AJ740">
        <v>2.86</v>
      </c>
      <c r="AK740">
        <v>1.5</v>
      </c>
      <c r="AL740">
        <v>2.63</v>
      </c>
      <c r="AM740">
        <v>1.55</v>
      </c>
      <c r="AN740">
        <v>2.86</v>
      </c>
      <c r="AO740">
        <v>1.49</v>
      </c>
      <c r="AP740">
        <v>2.57</v>
      </c>
      <c r="AQ740" t="str">
        <f t="shared" si="123"/>
        <v>Sousa</v>
      </c>
      <c r="AR740" t="str">
        <f t="shared" si="124"/>
        <v>Carreno-Busta</v>
      </c>
      <c r="AS740" t="str">
        <f t="shared" si="125"/>
        <v>MiamiSousaCarreno-Busta</v>
      </c>
      <c r="AT740" t="str">
        <f t="shared" si="126"/>
        <v>MiamiCarreno-BustaSousa</v>
      </c>
      <c r="AU740">
        <f t="shared" si="127"/>
        <v>2</v>
      </c>
      <c r="AV740">
        <f t="shared" si="128"/>
        <v>3</v>
      </c>
      <c r="AW740">
        <f t="shared" si="129"/>
        <v>23</v>
      </c>
      <c r="AX740" t="b">
        <f t="shared" si="130"/>
        <v>1</v>
      </c>
      <c r="AY740" t="str">
        <f t="shared" si="131"/>
        <v>Sousa</v>
      </c>
      <c r="AZ740" t="b">
        <f t="shared" si="132"/>
        <v>0</v>
      </c>
      <c r="BA740" t="str">
        <f t="shared" si="133"/>
        <v>Miami1st Round</v>
      </c>
    </row>
    <row r="741" spans="1:53" x14ac:dyDescent="0.25">
      <c r="A741">
        <v>20</v>
      </c>
      <c r="B741" t="s">
        <v>531</v>
      </c>
      <c r="C741" t="s">
        <v>532</v>
      </c>
      <c r="D741" s="1">
        <v>41718</v>
      </c>
      <c r="E741" s="1" t="s">
        <v>874</v>
      </c>
      <c r="F741" s="1" t="s">
        <v>307</v>
      </c>
      <c r="G741" s="1" t="s">
        <v>308</v>
      </c>
      <c r="H741" t="s">
        <v>309</v>
      </c>
      <c r="I741">
        <v>3</v>
      </c>
      <c r="J741" t="s">
        <v>709</v>
      </c>
      <c r="K741" t="s">
        <v>764</v>
      </c>
      <c r="L741">
        <v>47</v>
      </c>
      <c r="M741">
        <v>101</v>
      </c>
      <c r="N741">
        <v>965</v>
      </c>
      <c r="O741">
        <v>567</v>
      </c>
      <c r="P741">
        <v>4</v>
      </c>
      <c r="Q741">
        <v>6</v>
      </c>
      <c r="R741">
        <v>6</v>
      </c>
      <c r="S741">
        <v>3</v>
      </c>
      <c r="T741">
        <v>6</v>
      </c>
      <c r="U741">
        <v>1</v>
      </c>
      <c r="Z741">
        <v>2</v>
      </c>
      <c r="AA741">
        <v>1</v>
      </c>
      <c r="AB741" t="s">
        <v>312</v>
      </c>
      <c r="AC741">
        <v>1.36</v>
      </c>
      <c r="AD741">
        <v>3</v>
      </c>
      <c r="AE741">
        <v>1.4</v>
      </c>
      <c r="AF741">
        <v>2.9</v>
      </c>
      <c r="AG741">
        <v>1.36</v>
      </c>
      <c r="AH741">
        <v>3</v>
      </c>
      <c r="AI741">
        <v>1.37</v>
      </c>
      <c r="AJ741">
        <v>3.32</v>
      </c>
      <c r="AK741">
        <v>1.36</v>
      </c>
      <c r="AL741">
        <v>3</v>
      </c>
      <c r="AM741">
        <v>1.45</v>
      </c>
      <c r="AN741">
        <v>3.32</v>
      </c>
      <c r="AO741">
        <v>1.39</v>
      </c>
      <c r="AP741">
        <v>2.91</v>
      </c>
      <c r="AQ741" t="str">
        <f t="shared" si="123"/>
        <v>Bautista</v>
      </c>
      <c r="AR741" t="str">
        <f t="shared" si="124"/>
        <v>Johnson</v>
      </c>
      <c r="AS741" t="str">
        <f t="shared" si="125"/>
        <v>MiamiBautistaJohnson</v>
      </c>
      <c r="AT741" t="str">
        <f t="shared" si="126"/>
        <v>MiamiJohnsonBautista</v>
      </c>
      <c r="AU741">
        <f t="shared" si="127"/>
        <v>1</v>
      </c>
      <c r="AV741">
        <f t="shared" si="128"/>
        <v>6</v>
      </c>
      <c r="AW741">
        <f t="shared" si="129"/>
        <v>26</v>
      </c>
      <c r="AX741" t="b">
        <f t="shared" si="130"/>
        <v>0</v>
      </c>
      <c r="AY741" t="str">
        <f t="shared" si="131"/>
        <v>Johnson</v>
      </c>
      <c r="AZ741" t="b">
        <f t="shared" si="132"/>
        <v>1</v>
      </c>
      <c r="BA741" t="str">
        <f t="shared" si="133"/>
        <v>Miami1st Round</v>
      </c>
    </row>
    <row r="742" spans="1:53" x14ac:dyDescent="0.25">
      <c r="A742">
        <v>20</v>
      </c>
      <c r="B742" t="s">
        <v>531</v>
      </c>
      <c r="C742" t="s">
        <v>532</v>
      </c>
      <c r="D742" s="1">
        <v>41719</v>
      </c>
      <c r="E742" s="1" t="s">
        <v>874</v>
      </c>
      <c r="F742" s="1" t="s">
        <v>307</v>
      </c>
      <c r="G742" s="1" t="s">
        <v>308</v>
      </c>
      <c r="H742" t="s">
        <v>309</v>
      </c>
      <c r="I742">
        <v>3</v>
      </c>
      <c r="J742" t="s">
        <v>670</v>
      </c>
      <c r="K742" t="s">
        <v>772</v>
      </c>
      <c r="L742">
        <v>62</v>
      </c>
      <c r="M742">
        <v>79</v>
      </c>
      <c r="N742">
        <v>735</v>
      </c>
      <c r="O742">
        <v>660</v>
      </c>
      <c r="P742">
        <v>7</v>
      </c>
      <c r="Q742">
        <v>6</v>
      </c>
      <c r="R742">
        <v>6</v>
      </c>
      <c r="S742">
        <v>3</v>
      </c>
      <c r="Z742">
        <v>2</v>
      </c>
      <c r="AA742">
        <v>0</v>
      </c>
      <c r="AB742" t="s">
        <v>312</v>
      </c>
      <c r="AC742">
        <v>1.57</v>
      </c>
      <c r="AD742">
        <v>2.25</v>
      </c>
      <c r="AE742">
        <v>1.55</v>
      </c>
      <c r="AF742">
        <v>2.4</v>
      </c>
      <c r="AG742">
        <v>1.57</v>
      </c>
      <c r="AH742">
        <v>2.25</v>
      </c>
      <c r="AI742">
        <v>1.59</v>
      </c>
      <c r="AJ742">
        <v>2.5299999999999998</v>
      </c>
      <c r="AK742">
        <v>1.57</v>
      </c>
      <c r="AL742">
        <v>2.38</v>
      </c>
      <c r="AM742">
        <v>1.65</v>
      </c>
      <c r="AN742">
        <v>2.5299999999999998</v>
      </c>
      <c r="AO742">
        <v>1.57</v>
      </c>
      <c r="AP742">
        <v>2.34</v>
      </c>
      <c r="AQ742" t="str">
        <f t="shared" si="123"/>
        <v>Querrey</v>
      </c>
      <c r="AR742" t="str">
        <f t="shared" si="124"/>
        <v>Stakhovsky</v>
      </c>
      <c r="AS742" t="str">
        <f t="shared" si="125"/>
        <v>MiamiQuerreyStakhovsky</v>
      </c>
      <c r="AT742" t="str">
        <f t="shared" si="126"/>
        <v>MiamiStakhovskyQuerrey</v>
      </c>
      <c r="AU742">
        <f t="shared" si="127"/>
        <v>2</v>
      </c>
      <c r="AV742">
        <f t="shared" si="128"/>
        <v>4</v>
      </c>
      <c r="AW742">
        <f t="shared" si="129"/>
        <v>22</v>
      </c>
      <c r="AX742" t="b">
        <f t="shared" si="130"/>
        <v>1</v>
      </c>
      <c r="AY742" t="str">
        <f t="shared" si="131"/>
        <v>Querrey</v>
      </c>
      <c r="AZ742" t="b">
        <f t="shared" si="132"/>
        <v>0</v>
      </c>
      <c r="BA742" t="str">
        <f t="shared" si="133"/>
        <v>Miami1st Round</v>
      </c>
    </row>
    <row r="743" spans="1:53" x14ac:dyDescent="0.25">
      <c r="A743">
        <v>20</v>
      </c>
      <c r="B743" t="s">
        <v>531</v>
      </c>
      <c r="C743" t="s">
        <v>532</v>
      </c>
      <c r="D743" s="1">
        <v>41719</v>
      </c>
      <c r="E743" s="1" t="s">
        <v>874</v>
      </c>
      <c r="F743" s="1" t="s">
        <v>307</v>
      </c>
      <c r="G743" s="1" t="s">
        <v>308</v>
      </c>
      <c r="H743" t="s">
        <v>344</v>
      </c>
      <c r="I743">
        <v>3</v>
      </c>
      <c r="J743" t="s">
        <v>768</v>
      </c>
      <c r="K743" t="s">
        <v>759</v>
      </c>
      <c r="L743">
        <v>18</v>
      </c>
      <c r="M743">
        <v>125</v>
      </c>
      <c r="N743">
        <v>1940</v>
      </c>
      <c r="O743">
        <v>470</v>
      </c>
      <c r="P743">
        <v>6</v>
      </c>
      <c r="Q743">
        <v>4</v>
      </c>
      <c r="R743">
        <v>6</v>
      </c>
      <c r="S743">
        <v>3</v>
      </c>
      <c r="Z743">
        <v>2</v>
      </c>
      <c r="AA743">
        <v>0</v>
      </c>
      <c r="AB743" t="s">
        <v>312</v>
      </c>
      <c r="AC743">
        <v>1.1100000000000001</v>
      </c>
      <c r="AD743">
        <v>6.5</v>
      </c>
      <c r="AE743">
        <v>1.1299999999999999</v>
      </c>
      <c r="AF743">
        <v>5.5</v>
      </c>
      <c r="AG743">
        <v>1.1399999999999999</v>
      </c>
      <c r="AH743">
        <v>5</v>
      </c>
      <c r="AI743">
        <v>1.1299999999999999</v>
      </c>
      <c r="AJ743">
        <v>7.14</v>
      </c>
      <c r="AK743">
        <v>1.1399999999999999</v>
      </c>
      <c r="AL743">
        <v>5.5</v>
      </c>
      <c r="AM743">
        <v>1.1499999999999999</v>
      </c>
      <c r="AN743">
        <v>7.6</v>
      </c>
      <c r="AO743">
        <v>1.1200000000000001</v>
      </c>
      <c r="AP743">
        <v>5.97</v>
      </c>
      <c r="AQ743" t="str">
        <f t="shared" si="123"/>
        <v>Anderson</v>
      </c>
      <c r="AR743" t="str">
        <f t="shared" si="124"/>
        <v>Zeballos</v>
      </c>
      <c r="AS743" t="str">
        <f t="shared" si="125"/>
        <v>MiamiAndersonZeballos</v>
      </c>
      <c r="AT743" t="str">
        <f t="shared" si="126"/>
        <v>MiamiZeballosAnderson</v>
      </c>
      <c r="AU743">
        <f t="shared" si="127"/>
        <v>2</v>
      </c>
      <c r="AV743">
        <f t="shared" si="128"/>
        <v>5</v>
      </c>
      <c r="AW743">
        <f t="shared" si="129"/>
        <v>19</v>
      </c>
      <c r="AX743" t="b">
        <f t="shared" si="130"/>
        <v>0</v>
      </c>
      <c r="AY743" t="str">
        <f t="shared" si="131"/>
        <v>Anderson</v>
      </c>
      <c r="AZ743" t="b">
        <f t="shared" si="132"/>
        <v>0</v>
      </c>
      <c r="BA743" t="str">
        <f t="shared" si="133"/>
        <v>Miami2nd Round</v>
      </c>
    </row>
    <row r="744" spans="1:53" x14ac:dyDescent="0.25">
      <c r="A744">
        <v>20</v>
      </c>
      <c r="B744" t="s">
        <v>531</v>
      </c>
      <c r="C744" t="s">
        <v>532</v>
      </c>
      <c r="D744" s="1">
        <v>41719</v>
      </c>
      <c r="E744" s="1" t="s">
        <v>874</v>
      </c>
      <c r="F744" s="1" t="s">
        <v>307</v>
      </c>
      <c r="G744" s="1" t="s">
        <v>308</v>
      </c>
      <c r="H744" t="s">
        <v>344</v>
      </c>
      <c r="I744">
        <v>3</v>
      </c>
      <c r="J744" t="s">
        <v>744</v>
      </c>
      <c r="K744" t="s">
        <v>806</v>
      </c>
      <c r="L744">
        <v>4</v>
      </c>
      <c r="M744">
        <v>60</v>
      </c>
      <c r="N744">
        <v>5150</v>
      </c>
      <c r="O744">
        <v>771</v>
      </c>
      <c r="P744">
        <v>6</v>
      </c>
      <c r="Q744">
        <v>4</v>
      </c>
      <c r="R744">
        <v>6</v>
      </c>
      <c r="S744">
        <v>0</v>
      </c>
      <c r="Z744">
        <v>2</v>
      </c>
      <c r="AA744">
        <v>0</v>
      </c>
      <c r="AB744" t="s">
        <v>312</v>
      </c>
      <c r="AC744">
        <v>1.1000000000000001</v>
      </c>
      <c r="AD744">
        <v>7</v>
      </c>
      <c r="AE744">
        <v>1.0900000000000001</v>
      </c>
      <c r="AF744">
        <v>7</v>
      </c>
      <c r="AG744">
        <v>1.1000000000000001</v>
      </c>
      <c r="AH744">
        <v>6.5</v>
      </c>
      <c r="AI744">
        <v>1.1399999999999999</v>
      </c>
      <c r="AJ744">
        <v>6.87</v>
      </c>
      <c r="AK744">
        <v>1.1000000000000001</v>
      </c>
      <c r="AL744">
        <v>7</v>
      </c>
      <c r="AM744">
        <v>1.1499999999999999</v>
      </c>
      <c r="AN744">
        <v>8.1999999999999993</v>
      </c>
      <c r="AO744">
        <v>1.1100000000000001</v>
      </c>
      <c r="AP744">
        <v>6.45</v>
      </c>
      <c r="AQ744" t="str">
        <f t="shared" si="123"/>
        <v>Ferrer</v>
      </c>
      <c r="AR744" t="str">
        <f t="shared" si="124"/>
        <v>Gabashvili</v>
      </c>
      <c r="AS744" t="str">
        <f t="shared" si="125"/>
        <v>MiamiFerrerGabashvili</v>
      </c>
      <c r="AT744" t="str">
        <f t="shared" si="126"/>
        <v>MiamiGabashviliFerrer</v>
      </c>
      <c r="AU744">
        <f t="shared" si="127"/>
        <v>2</v>
      </c>
      <c r="AV744">
        <f t="shared" si="128"/>
        <v>8</v>
      </c>
      <c r="AW744">
        <f t="shared" si="129"/>
        <v>16</v>
      </c>
      <c r="AX744" t="b">
        <f t="shared" si="130"/>
        <v>0</v>
      </c>
      <c r="AY744" t="str">
        <f t="shared" si="131"/>
        <v>Ferrer</v>
      </c>
      <c r="AZ744" t="b">
        <f t="shared" si="132"/>
        <v>0</v>
      </c>
      <c r="BA744" t="str">
        <f t="shared" si="133"/>
        <v>Miami2nd Round</v>
      </c>
    </row>
    <row r="745" spans="1:53" x14ac:dyDescent="0.25">
      <c r="A745">
        <v>20</v>
      </c>
      <c r="B745" t="s">
        <v>531</v>
      </c>
      <c r="C745" t="s">
        <v>532</v>
      </c>
      <c r="D745" s="1">
        <v>41719</v>
      </c>
      <c r="E745" s="1" t="s">
        <v>874</v>
      </c>
      <c r="F745" s="1" t="s">
        <v>307</v>
      </c>
      <c r="G745" s="1" t="s">
        <v>308</v>
      </c>
      <c r="H745" t="s">
        <v>344</v>
      </c>
      <c r="I745">
        <v>3</v>
      </c>
      <c r="J745" t="s">
        <v>754</v>
      </c>
      <c r="K745" t="s">
        <v>785</v>
      </c>
      <c r="L745">
        <v>9</v>
      </c>
      <c r="M745">
        <v>83</v>
      </c>
      <c r="N745">
        <v>2905</v>
      </c>
      <c r="O745">
        <v>632</v>
      </c>
      <c r="P745">
        <v>7</v>
      </c>
      <c r="Q745">
        <v>6</v>
      </c>
      <c r="R745">
        <v>6</v>
      </c>
      <c r="S745">
        <v>4</v>
      </c>
      <c r="Z745">
        <v>2</v>
      </c>
      <c r="AA745">
        <v>0</v>
      </c>
      <c r="AB745" t="s">
        <v>312</v>
      </c>
      <c r="AC745">
        <v>1.1000000000000001</v>
      </c>
      <c r="AD745">
        <v>7</v>
      </c>
      <c r="AE745">
        <v>1.1000000000000001</v>
      </c>
      <c r="AF745">
        <v>6.5</v>
      </c>
      <c r="AG745">
        <v>1.1100000000000001</v>
      </c>
      <c r="AH745">
        <v>6</v>
      </c>
      <c r="AI745">
        <v>1.1100000000000001</v>
      </c>
      <c r="AJ745">
        <v>8.0399999999999991</v>
      </c>
      <c r="AK745">
        <v>1.1000000000000001</v>
      </c>
      <c r="AL745">
        <v>7</v>
      </c>
      <c r="AM745">
        <v>1.1200000000000001</v>
      </c>
      <c r="AN745">
        <v>8.1999999999999993</v>
      </c>
      <c r="AO745">
        <v>1.1000000000000001</v>
      </c>
      <c r="AP745">
        <v>6.76</v>
      </c>
      <c r="AQ745" t="str">
        <f t="shared" si="123"/>
        <v>Gasquet</v>
      </c>
      <c r="AR745" t="str">
        <f t="shared" si="124"/>
        <v>Gonzalez</v>
      </c>
      <c r="AS745" t="str">
        <f t="shared" si="125"/>
        <v>MiamiGasquetGonzalez</v>
      </c>
      <c r="AT745" t="str">
        <f t="shared" si="126"/>
        <v>MiamiGonzalezGasquet</v>
      </c>
      <c r="AU745">
        <f t="shared" si="127"/>
        <v>2</v>
      </c>
      <c r="AV745">
        <f t="shared" si="128"/>
        <v>3</v>
      </c>
      <c r="AW745">
        <f t="shared" si="129"/>
        <v>23</v>
      </c>
      <c r="AX745" t="b">
        <f t="shared" si="130"/>
        <v>1</v>
      </c>
      <c r="AY745" t="str">
        <f t="shared" si="131"/>
        <v>Gasquet</v>
      </c>
      <c r="AZ745" t="b">
        <f t="shared" si="132"/>
        <v>0</v>
      </c>
      <c r="BA745" t="str">
        <f t="shared" si="133"/>
        <v>Miami2nd Round</v>
      </c>
    </row>
    <row r="746" spans="1:53" x14ac:dyDescent="0.25">
      <c r="A746">
        <v>20</v>
      </c>
      <c r="B746" t="s">
        <v>531</v>
      </c>
      <c r="C746" t="s">
        <v>532</v>
      </c>
      <c r="D746" s="1">
        <v>41719</v>
      </c>
      <c r="E746" s="1" t="s">
        <v>874</v>
      </c>
      <c r="F746" s="1" t="s">
        <v>307</v>
      </c>
      <c r="G746" s="1" t="s">
        <v>308</v>
      </c>
      <c r="H746" t="s">
        <v>344</v>
      </c>
      <c r="I746">
        <v>3</v>
      </c>
      <c r="J746" t="s">
        <v>746</v>
      </c>
      <c r="K746" t="s">
        <v>737</v>
      </c>
      <c r="L746">
        <v>32</v>
      </c>
      <c r="M746">
        <v>37</v>
      </c>
      <c r="N746">
        <v>1210</v>
      </c>
      <c r="O746">
        <v>1110</v>
      </c>
      <c r="P746">
        <v>6</v>
      </c>
      <c r="Q746">
        <v>3</v>
      </c>
      <c r="R746">
        <v>6</v>
      </c>
      <c r="S746">
        <v>2</v>
      </c>
      <c r="Z746">
        <v>2</v>
      </c>
      <c r="AA746">
        <v>0</v>
      </c>
      <c r="AB746" t="s">
        <v>312</v>
      </c>
      <c r="AC746">
        <v>2.1</v>
      </c>
      <c r="AD746">
        <v>1.66</v>
      </c>
      <c r="AE746">
        <v>2.0499999999999998</v>
      </c>
      <c r="AF746">
        <v>1.75</v>
      </c>
      <c r="AG746">
        <v>2.1</v>
      </c>
      <c r="AH746">
        <v>1.67</v>
      </c>
      <c r="AI746">
        <v>2.2200000000000002</v>
      </c>
      <c r="AJ746">
        <v>1.74</v>
      </c>
      <c r="AK746">
        <v>2.1</v>
      </c>
      <c r="AL746">
        <v>1.73</v>
      </c>
      <c r="AM746">
        <v>2.2200000000000002</v>
      </c>
      <c r="AN746">
        <v>1.82</v>
      </c>
      <c r="AO746">
        <v>2.09</v>
      </c>
      <c r="AP746">
        <v>1.71</v>
      </c>
      <c r="AQ746" t="str">
        <f t="shared" si="123"/>
        <v>Mayer</v>
      </c>
      <c r="AR746" t="str">
        <f t="shared" si="124"/>
        <v>Dodig</v>
      </c>
      <c r="AS746" t="str">
        <f t="shared" si="125"/>
        <v>MiamiMayerDodig</v>
      </c>
      <c r="AT746" t="str">
        <f t="shared" si="126"/>
        <v>MiamiDodigMayer</v>
      </c>
      <c r="AU746">
        <f t="shared" si="127"/>
        <v>2</v>
      </c>
      <c r="AV746">
        <f t="shared" si="128"/>
        <v>7</v>
      </c>
      <c r="AW746">
        <f t="shared" si="129"/>
        <v>17</v>
      </c>
      <c r="AX746" t="b">
        <f t="shared" si="130"/>
        <v>0</v>
      </c>
      <c r="AY746" t="str">
        <f t="shared" si="131"/>
        <v>Mayer</v>
      </c>
      <c r="AZ746" t="b">
        <f t="shared" si="132"/>
        <v>0</v>
      </c>
      <c r="BA746" t="str">
        <f t="shared" si="133"/>
        <v>Miami2nd Round</v>
      </c>
    </row>
    <row r="747" spans="1:53" x14ac:dyDescent="0.25">
      <c r="A747">
        <v>20</v>
      </c>
      <c r="B747" t="s">
        <v>531</v>
      </c>
      <c r="C747" t="s">
        <v>532</v>
      </c>
      <c r="D747" s="1">
        <v>41719</v>
      </c>
      <c r="E747" s="1" t="s">
        <v>874</v>
      </c>
      <c r="F747" s="1" t="s">
        <v>307</v>
      </c>
      <c r="G747" s="1" t="s">
        <v>308</v>
      </c>
      <c r="H747" t="s">
        <v>344</v>
      </c>
      <c r="I747">
        <v>3</v>
      </c>
      <c r="J747" t="s">
        <v>793</v>
      </c>
      <c r="K747" t="s">
        <v>739</v>
      </c>
      <c r="L747">
        <v>17</v>
      </c>
      <c r="M747">
        <v>86</v>
      </c>
      <c r="N747">
        <v>2050</v>
      </c>
      <c r="O747">
        <v>625</v>
      </c>
      <c r="P747">
        <v>6</v>
      </c>
      <c r="Q747">
        <v>4</v>
      </c>
      <c r="R747">
        <v>7</v>
      </c>
      <c r="S747">
        <v>6</v>
      </c>
      <c r="Z747">
        <v>2</v>
      </c>
      <c r="AA747">
        <v>0</v>
      </c>
      <c r="AB747" t="s">
        <v>312</v>
      </c>
      <c r="AC747">
        <v>1.61</v>
      </c>
      <c r="AD747">
        <v>2.2000000000000002</v>
      </c>
      <c r="AE747">
        <v>1.68</v>
      </c>
      <c r="AF747">
        <v>2.15</v>
      </c>
      <c r="AG747">
        <v>1.62</v>
      </c>
      <c r="AH747">
        <v>2.2000000000000002</v>
      </c>
      <c r="AI747">
        <v>1.78</v>
      </c>
      <c r="AJ747">
        <v>2.17</v>
      </c>
      <c r="AK747">
        <v>1.62</v>
      </c>
      <c r="AL747">
        <v>2.25</v>
      </c>
      <c r="AM747">
        <v>1.78</v>
      </c>
      <c r="AN747">
        <v>2.2999999999999998</v>
      </c>
      <c r="AO747">
        <v>1.66</v>
      </c>
      <c r="AP747">
        <v>2.1800000000000002</v>
      </c>
      <c r="AQ747" t="str">
        <f t="shared" si="123"/>
        <v>Robredo</v>
      </c>
      <c r="AR747" t="str">
        <f t="shared" si="124"/>
        <v>Thiem</v>
      </c>
      <c r="AS747" t="str">
        <f t="shared" si="125"/>
        <v>MiamiRobredoThiem</v>
      </c>
      <c r="AT747" t="str">
        <f t="shared" si="126"/>
        <v>MiamiThiemRobredo</v>
      </c>
      <c r="AU747">
        <f t="shared" si="127"/>
        <v>2</v>
      </c>
      <c r="AV747">
        <f t="shared" si="128"/>
        <v>3</v>
      </c>
      <c r="AW747">
        <f t="shared" si="129"/>
        <v>23</v>
      </c>
      <c r="AX747" t="b">
        <f t="shared" si="130"/>
        <v>1</v>
      </c>
      <c r="AY747" t="str">
        <f t="shared" si="131"/>
        <v>Robredo</v>
      </c>
      <c r="AZ747" t="b">
        <f t="shared" si="132"/>
        <v>0</v>
      </c>
      <c r="BA747" t="str">
        <f t="shared" si="133"/>
        <v>Miami2nd Round</v>
      </c>
    </row>
    <row r="748" spans="1:53" x14ac:dyDescent="0.25">
      <c r="A748">
        <v>20</v>
      </c>
      <c r="B748" t="s">
        <v>531</v>
      </c>
      <c r="C748" t="s">
        <v>532</v>
      </c>
      <c r="D748" s="1">
        <v>41719</v>
      </c>
      <c r="E748" s="1" t="s">
        <v>874</v>
      </c>
      <c r="F748" s="1" t="s">
        <v>307</v>
      </c>
      <c r="G748" s="1" t="s">
        <v>308</v>
      </c>
      <c r="H748" t="s">
        <v>344</v>
      </c>
      <c r="I748">
        <v>3</v>
      </c>
      <c r="J748" t="s">
        <v>689</v>
      </c>
      <c r="K748" t="s">
        <v>728</v>
      </c>
      <c r="L748">
        <v>5</v>
      </c>
      <c r="M748">
        <v>53</v>
      </c>
      <c r="N748">
        <v>5045</v>
      </c>
      <c r="O748">
        <v>881</v>
      </c>
      <c r="P748">
        <v>6</v>
      </c>
      <c r="Q748">
        <v>4</v>
      </c>
      <c r="R748">
        <v>7</v>
      </c>
      <c r="S748">
        <v>6</v>
      </c>
      <c r="Z748">
        <v>2</v>
      </c>
      <c r="AA748">
        <v>0</v>
      </c>
      <c r="AB748" t="s">
        <v>312</v>
      </c>
      <c r="AC748">
        <v>1.08</v>
      </c>
      <c r="AD748">
        <v>8</v>
      </c>
      <c r="AE748">
        <v>1.08</v>
      </c>
      <c r="AF748">
        <v>7.5</v>
      </c>
      <c r="AG748">
        <v>1.1000000000000001</v>
      </c>
      <c r="AH748">
        <v>6.5</v>
      </c>
      <c r="AI748">
        <v>1.0900000000000001</v>
      </c>
      <c r="AJ748">
        <v>9.5</v>
      </c>
      <c r="AK748">
        <v>1.08</v>
      </c>
      <c r="AL748">
        <v>7.5</v>
      </c>
      <c r="AM748">
        <v>1.1000000000000001</v>
      </c>
      <c r="AN748">
        <v>9.5</v>
      </c>
      <c r="AO748">
        <v>1.08</v>
      </c>
      <c r="AP748">
        <v>7.59</v>
      </c>
      <c r="AQ748" t="str">
        <f t="shared" si="123"/>
        <v>Federer</v>
      </c>
      <c r="AR748" t="str">
        <f t="shared" si="124"/>
        <v>Karlovic</v>
      </c>
      <c r="AS748" t="str">
        <f t="shared" si="125"/>
        <v>MiamiFedererKarlovic</v>
      </c>
      <c r="AT748" t="str">
        <f t="shared" si="126"/>
        <v>MiamiKarlovicFederer</v>
      </c>
      <c r="AU748">
        <f t="shared" si="127"/>
        <v>2</v>
      </c>
      <c r="AV748">
        <f t="shared" si="128"/>
        <v>3</v>
      </c>
      <c r="AW748">
        <f t="shared" si="129"/>
        <v>23</v>
      </c>
      <c r="AX748" t="b">
        <f t="shared" si="130"/>
        <v>1</v>
      </c>
      <c r="AY748" t="str">
        <f t="shared" si="131"/>
        <v>Federer</v>
      </c>
      <c r="AZ748" t="b">
        <f t="shared" si="132"/>
        <v>0</v>
      </c>
      <c r="BA748" t="str">
        <f t="shared" si="133"/>
        <v>Miami2nd Round</v>
      </c>
    </row>
    <row r="749" spans="1:53" x14ac:dyDescent="0.25">
      <c r="A749">
        <v>20</v>
      </c>
      <c r="B749" t="s">
        <v>531</v>
      </c>
      <c r="C749" t="s">
        <v>532</v>
      </c>
      <c r="D749" s="1">
        <v>41719</v>
      </c>
      <c r="E749" s="1" t="s">
        <v>874</v>
      </c>
      <c r="F749" s="1" t="s">
        <v>307</v>
      </c>
      <c r="G749" s="1" t="s">
        <v>308</v>
      </c>
      <c r="H749" t="s">
        <v>344</v>
      </c>
      <c r="I749">
        <v>3</v>
      </c>
      <c r="J749" t="s">
        <v>776</v>
      </c>
      <c r="K749" t="s">
        <v>771</v>
      </c>
      <c r="L749">
        <v>33</v>
      </c>
      <c r="M749">
        <v>49</v>
      </c>
      <c r="N749">
        <v>1195</v>
      </c>
      <c r="O749">
        <v>950</v>
      </c>
      <c r="P749">
        <v>7</v>
      </c>
      <c r="Q749">
        <v>6</v>
      </c>
      <c r="R749">
        <v>4</v>
      </c>
      <c r="S749">
        <v>6</v>
      </c>
      <c r="T749">
        <v>6</v>
      </c>
      <c r="U749">
        <v>4</v>
      </c>
      <c r="Z749">
        <v>2</v>
      </c>
      <c r="AA749">
        <v>1</v>
      </c>
      <c r="AB749" t="s">
        <v>312</v>
      </c>
      <c r="AC749">
        <v>3.25</v>
      </c>
      <c r="AD749">
        <v>1.33</v>
      </c>
      <c r="AE749">
        <v>3</v>
      </c>
      <c r="AF749">
        <v>1.38</v>
      </c>
      <c r="AG749">
        <v>2.75</v>
      </c>
      <c r="AH749">
        <v>1.4</v>
      </c>
      <c r="AI749">
        <v>3.39</v>
      </c>
      <c r="AJ749">
        <v>1.37</v>
      </c>
      <c r="AK749">
        <v>3</v>
      </c>
      <c r="AL749">
        <v>1.36</v>
      </c>
      <c r="AM749">
        <v>3.39</v>
      </c>
      <c r="AN749">
        <v>1.42</v>
      </c>
      <c r="AO749">
        <v>3.03</v>
      </c>
      <c r="AP749">
        <v>1.37</v>
      </c>
      <c r="AQ749" t="str">
        <f t="shared" si="123"/>
        <v>Seppi</v>
      </c>
      <c r="AR749" t="str">
        <f t="shared" si="124"/>
        <v>Stepanek</v>
      </c>
      <c r="AS749" t="str">
        <f t="shared" si="125"/>
        <v>MiamiSeppiStepanek</v>
      </c>
      <c r="AT749" t="str">
        <f t="shared" si="126"/>
        <v>MiamiStepanekSeppi</v>
      </c>
      <c r="AU749">
        <f t="shared" si="127"/>
        <v>1</v>
      </c>
      <c r="AV749">
        <f t="shared" si="128"/>
        <v>1</v>
      </c>
      <c r="AW749">
        <f t="shared" si="129"/>
        <v>33</v>
      </c>
      <c r="AX749" t="b">
        <f t="shared" si="130"/>
        <v>1</v>
      </c>
      <c r="AY749" t="str">
        <f t="shared" si="131"/>
        <v>Seppi</v>
      </c>
      <c r="AZ749" t="b">
        <f t="shared" si="132"/>
        <v>1</v>
      </c>
      <c r="BA749" t="str">
        <f t="shared" si="133"/>
        <v>Miami2nd Round</v>
      </c>
    </row>
    <row r="750" spans="1:53" x14ac:dyDescent="0.25">
      <c r="A750">
        <v>20</v>
      </c>
      <c r="B750" t="s">
        <v>531</v>
      </c>
      <c r="C750" t="s">
        <v>532</v>
      </c>
      <c r="D750" s="1">
        <v>41719</v>
      </c>
      <c r="E750" s="1" t="s">
        <v>874</v>
      </c>
      <c r="F750" s="1" t="s">
        <v>307</v>
      </c>
      <c r="G750" s="1" t="s">
        <v>308</v>
      </c>
      <c r="H750" t="s">
        <v>344</v>
      </c>
      <c r="I750">
        <v>3</v>
      </c>
      <c r="J750" t="s">
        <v>672</v>
      </c>
      <c r="K750" t="s">
        <v>757</v>
      </c>
      <c r="L750">
        <v>16</v>
      </c>
      <c r="M750">
        <v>59</v>
      </c>
      <c r="N750">
        <v>2130</v>
      </c>
      <c r="O750">
        <v>771</v>
      </c>
      <c r="P750">
        <v>6</v>
      </c>
      <c r="Q750">
        <v>1</v>
      </c>
      <c r="R750">
        <v>6</v>
      </c>
      <c r="S750">
        <v>7</v>
      </c>
      <c r="T750">
        <v>6</v>
      </c>
      <c r="U750">
        <v>3</v>
      </c>
      <c r="Z750">
        <v>2</v>
      </c>
      <c r="AA750">
        <v>1</v>
      </c>
      <c r="AB750" t="s">
        <v>312</v>
      </c>
      <c r="AC750">
        <v>1.05</v>
      </c>
      <c r="AD750">
        <v>11</v>
      </c>
      <c r="AE750">
        <v>1.05</v>
      </c>
      <c r="AF750">
        <v>9</v>
      </c>
      <c r="AG750">
        <v>1.07</v>
      </c>
      <c r="AH750">
        <v>7.5</v>
      </c>
      <c r="AI750">
        <v>1.06</v>
      </c>
      <c r="AJ750">
        <v>11.95</v>
      </c>
      <c r="AK750">
        <v>1.06</v>
      </c>
      <c r="AL750">
        <v>8.5</v>
      </c>
      <c r="AM750">
        <v>1.07</v>
      </c>
      <c r="AN750">
        <v>12.5</v>
      </c>
      <c r="AO750">
        <v>1.05</v>
      </c>
      <c r="AP750">
        <v>9.7200000000000006</v>
      </c>
      <c r="AQ750" t="str">
        <f t="shared" si="123"/>
        <v>Dimitrov</v>
      </c>
      <c r="AR750" t="str">
        <f t="shared" si="124"/>
        <v>Montanes</v>
      </c>
      <c r="AS750" t="str">
        <f t="shared" si="125"/>
        <v>MiamiDimitrovMontanes</v>
      </c>
      <c r="AT750" t="str">
        <f t="shared" si="126"/>
        <v>MiamiMontanesDimitrov</v>
      </c>
      <c r="AU750">
        <f t="shared" si="127"/>
        <v>1</v>
      </c>
      <c r="AV750">
        <f t="shared" si="128"/>
        <v>7</v>
      </c>
      <c r="AW750">
        <f t="shared" si="129"/>
        <v>29</v>
      </c>
      <c r="AX750" t="b">
        <f t="shared" si="130"/>
        <v>1</v>
      </c>
      <c r="AY750" t="str">
        <f t="shared" si="131"/>
        <v>Dimitrov</v>
      </c>
      <c r="AZ750" t="b">
        <f t="shared" si="132"/>
        <v>1</v>
      </c>
      <c r="BA750" t="str">
        <f t="shared" si="133"/>
        <v>Miami2nd Round</v>
      </c>
    </row>
    <row r="751" spans="1:53" x14ac:dyDescent="0.25">
      <c r="A751">
        <v>20</v>
      </c>
      <c r="B751" t="s">
        <v>531</v>
      </c>
      <c r="C751" t="s">
        <v>532</v>
      </c>
      <c r="D751" s="1">
        <v>41719</v>
      </c>
      <c r="E751" s="1" t="s">
        <v>874</v>
      </c>
      <c r="F751" s="1" t="s">
        <v>307</v>
      </c>
      <c r="G751" s="1" t="s">
        <v>308</v>
      </c>
      <c r="H751" t="s">
        <v>344</v>
      </c>
      <c r="I751">
        <v>3</v>
      </c>
      <c r="J751" t="s">
        <v>797</v>
      </c>
      <c r="K751" t="s">
        <v>680</v>
      </c>
      <c r="L751">
        <v>2</v>
      </c>
      <c r="M751">
        <v>48</v>
      </c>
      <c r="N751">
        <v>10900</v>
      </c>
      <c r="O751">
        <v>955</v>
      </c>
      <c r="P751">
        <v>6</v>
      </c>
      <c r="Q751">
        <v>4</v>
      </c>
      <c r="R751">
        <v>6</v>
      </c>
      <c r="S751">
        <v>3</v>
      </c>
      <c r="Z751">
        <v>2</v>
      </c>
      <c r="AA751">
        <v>0</v>
      </c>
      <c r="AB751" t="s">
        <v>312</v>
      </c>
      <c r="AC751">
        <v>1.02</v>
      </c>
      <c r="AD751">
        <v>17</v>
      </c>
      <c r="AE751">
        <v>1.02</v>
      </c>
      <c r="AF751">
        <v>12</v>
      </c>
      <c r="AG751">
        <v>1.03</v>
      </c>
      <c r="AH751">
        <v>10</v>
      </c>
      <c r="AI751">
        <v>1.03</v>
      </c>
      <c r="AJ751">
        <v>18.5</v>
      </c>
      <c r="AK751">
        <v>1.03</v>
      </c>
      <c r="AL751">
        <v>12</v>
      </c>
      <c r="AM751">
        <v>1.04</v>
      </c>
      <c r="AN751">
        <v>19</v>
      </c>
      <c r="AO751">
        <v>1.02</v>
      </c>
      <c r="AP751">
        <v>13.72</v>
      </c>
      <c r="AQ751" t="str">
        <f t="shared" si="123"/>
        <v>Djokovic</v>
      </c>
      <c r="AR751" t="str">
        <f t="shared" si="124"/>
        <v>Chardy</v>
      </c>
      <c r="AS751" t="str">
        <f t="shared" si="125"/>
        <v>MiamiDjokovicChardy</v>
      </c>
      <c r="AT751" t="str">
        <f t="shared" si="126"/>
        <v>MiamiChardyDjokovic</v>
      </c>
      <c r="AU751">
        <f t="shared" si="127"/>
        <v>2</v>
      </c>
      <c r="AV751">
        <f t="shared" si="128"/>
        <v>5</v>
      </c>
      <c r="AW751">
        <f t="shared" si="129"/>
        <v>19</v>
      </c>
      <c r="AX751" t="b">
        <f t="shared" si="130"/>
        <v>0</v>
      </c>
      <c r="AY751" t="str">
        <f t="shared" si="131"/>
        <v>Djokovic</v>
      </c>
      <c r="AZ751" t="b">
        <f t="shared" si="132"/>
        <v>0</v>
      </c>
      <c r="BA751" t="str">
        <f t="shared" si="133"/>
        <v>Miami2nd Round</v>
      </c>
    </row>
    <row r="752" spans="1:53" x14ac:dyDescent="0.25">
      <c r="A752">
        <v>20</v>
      </c>
      <c r="B752" t="s">
        <v>531</v>
      </c>
      <c r="C752" t="s">
        <v>532</v>
      </c>
      <c r="D752" s="1">
        <v>41719</v>
      </c>
      <c r="E752" s="1" t="s">
        <v>874</v>
      </c>
      <c r="F752" s="1" t="s">
        <v>307</v>
      </c>
      <c r="G752" s="1" t="s">
        <v>308</v>
      </c>
      <c r="H752" t="s">
        <v>344</v>
      </c>
      <c r="I752">
        <v>3</v>
      </c>
      <c r="J752" t="s">
        <v>854</v>
      </c>
      <c r="K752" t="s">
        <v>730</v>
      </c>
      <c r="L752">
        <v>162</v>
      </c>
      <c r="M752">
        <v>29</v>
      </c>
      <c r="N752">
        <v>334</v>
      </c>
      <c r="O752">
        <v>1270</v>
      </c>
      <c r="P752">
        <v>7</v>
      </c>
      <c r="Q752">
        <v>6</v>
      </c>
      <c r="R752">
        <v>6</v>
      </c>
      <c r="S752">
        <v>7</v>
      </c>
      <c r="T752">
        <v>6</v>
      </c>
      <c r="U752">
        <v>2</v>
      </c>
      <c r="Z752">
        <v>2</v>
      </c>
      <c r="AA752">
        <v>1</v>
      </c>
      <c r="AB752" t="s">
        <v>312</v>
      </c>
      <c r="AC752">
        <v>3.25</v>
      </c>
      <c r="AD752">
        <v>1.33</v>
      </c>
      <c r="AE752">
        <v>3.1</v>
      </c>
      <c r="AF752">
        <v>1.35</v>
      </c>
      <c r="AG752">
        <v>3</v>
      </c>
      <c r="AH752">
        <v>1.36</v>
      </c>
      <c r="AI752">
        <v>3.39</v>
      </c>
      <c r="AJ752">
        <v>1.37</v>
      </c>
      <c r="AK752">
        <v>3.25</v>
      </c>
      <c r="AL752">
        <v>1.33</v>
      </c>
      <c r="AM752">
        <v>3.4</v>
      </c>
      <c r="AN752">
        <v>1.4</v>
      </c>
      <c r="AO752">
        <v>3.17</v>
      </c>
      <c r="AP752">
        <v>1.34</v>
      </c>
      <c r="AQ752" t="str">
        <f t="shared" si="123"/>
        <v>De</v>
      </c>
      <c r="AR752" t="str">
        <f t="shared" si="124"/>
        <v>Verdasco</v>
      </c>
      <c r="AS752" t="str">
        <f t="shared" si="125"/>
        <v>MiamiDeVerdasco</v>
      </c>
      <c r="AT752" t="str">
        <f t="shared" si="126"/>
        <v>MiamiVerdascoDe</v>
      </c>
      <c r="AU752">
        <f t="shared" si="127"/>
        <v>1</v>
      </c>
      <c r="AV752">
        <f t="shared" si="128"/>
        <v>4</v>
      </c>
      <c r="AW752">
        <f t="shared" si="129"/>
        <v>34</v>
      </c>
      <c r="AX752" t="b">
        <f t="shared" si="130"/>
        <v>1</v>
      </c>
      <c r="AY752" t="str">
        <f t="shared" si="131"/>
        <v>De</v>
      </c>
      <c r="AZ752" t="b">
        <f t="shared" si="132"/>
        <v>1</v>
      </c>
      <c r="BA752" t="str">
        <f t="shared" si="133"/>
        <v>Miami2nd Round</v>
      </c>
    </row>
    <row r="753" spans="1:53" x14ac:dyDescent="0.25">
      <c r="A753">
        <v>20</v>
      </c>
      <c r="B753" t="s">
        <v>531</v>
      </c>
      <c r="C753" t="s">
        <v>532</v>
      </c>
      <c r="D753" s="1">
        <v>41719</v>
      </c>
      <c r="E753" s="1" t="s">
        <v>874</v>
      </c>
      <c r="F753" s="1" t="s">
        <v>307</v>
      </c>
      <c r="G753" s="1" t="s">
        <v>308</v>
      </c>
      <c r="H753" t="s">
        <v>344</v>
      </c>
      <c r="I753">
        <v>3</v>
      </c>
      <c r="J753" t="s">
        <v>678</v>
      </c>
      <c r="K753" t="s">
        <v>696</v>
      </c>
      <c r="L753">
        <v>34</v>
      </c>
      <c r="M753">
        <v>73</v>
      </c>
      <c r="N753">
        <v>1180</v>
      </c>
      <c r="O753">
        <v>685</v>
      </c>
      <c r="P753">
        <v>6</v>
      </c>
      <c r="Q753">
        <v>2</v>
      </c>
      <c r="R753">
        <v>7</v>
      </c>
      <c r="S753">
        <v>6</v>
      </c>
      <c r="Z753">
        <v>2</v>
      </c>
      <c r="AA753">
        <v>0</v>
      </c>
      <c r="AB753" t="s">
        <v>312</v>
      </c>
      <c r="AC753">
        <v>1.44</v>
      </c>
      <c r="AD753">
        <v>2.62</v>
      </c>
      <c r="AE753">
        <v>1.5</v>
      </c>
      <c r="AF753">
        <v>2.5</v>
      </c>
      <c r="AG753">
        <v>1.5</v>
      </c>
      <c r="AH753">
        <v>2.5</v>
      </c>
      <c r="AI753">
        <v>1.59</v>
      </c>
      <c r="AJ753">
        <v>2.5299999999999998</v>
      </c>
      <c r="AK753">
        <v>1.53</v>
      </c>
      <c r="AL753">
        <v>2.5</v>
      </c>
      <c r="AM753">
        <v>1.59</v>
      </c>
      <c r="AN753">
        <v>2.7</v>
      </c>
      <c r="AO753">
        <v>1.51</v>
      </c>
      <c r="AP753">
        <v>2.52</v>
      </c>
      <c r="AQ753" t="str">
        <f t="shared" si="123"/>
        <v>Lopez</v>
      </c>
      <c r="AR753" t="str">
        <f t="shared" si="124"/>
        <v>Vesely</v>
      </c>
      <c r="AS753" t="str">
        <f t="shared" si="125"/>
        <v>MiamiLopezVesely</v>
      </c>
      <c r="AT753" t="str">
        <f t="shared" si="126"/>
        <v>MiamiVeselyLopez</v>
      </c>
      <c r="AU753">
        <f t="shared" si="127"/>
        <v>2</v>
      </c>
      <c r="AV753">
        <f t="shared" si="128"/>
        <v>5</v>
      </c>
      <c r="AW753">
        <f t="shared" si="129"/>
        <v>21</v>
      </c>
      <c r="AX753" t="b">
        <f t="shared" si="130"/>
        <v>1</v>
      </c>
      <c r="AY753" t="str">
        <f t="shared" si="131"/>
        <v>Lopez</v>
      </c>
      <c r="AZ753" t="b">
        <f t="shared" si="132"/>
        <v>0</v>
      </c>
      <c r="BA753" t="str">
        <f t="shared" si="133"/>
        <v>Miami2nd Round</v>
      </c>
    </row>
    <row r="754" spans="1:53" x14ac:dyDescent="0.25">
      <c r="A754">
        <v>20</v>
      </c>
      <c r="B754" t="s">
        <v>531</v>
      </c>
      <c r="C754" t="s">
        <v>532</v>
      </c>
      <c r="D754" s="1">
        <v>41719</v>
      </c>
      <c r="E754" s="1" t="s">
        <v>874</v>
      </c>
      <c r="F754" s="1" t="s">
        <v>307</v>
      </c>
      <c r="G754" s="1" t="s">
        <v>308</v>
      </c>
      <c r="H754" t="s">
        <v>344</v>
      </c>
      <c r="I754">
        <v>3</v>
      </c>
      <c r="J754" t="s">
        <v>688</v>
      </c>
      <c r="K754" t="s">
        <v>664</v>
      </c>
      <c r="L754">
        <v>21</v>
      </c>
      <c r="M754">
        <v>72</v>
      </c>
      <c r="N754">
        <v>1715</v>
      </c>
      <c r="O754">
        <v>689</v>
      </c>
      <c r="P754">
        <v>6</v>
      </c>
      <c r="Q754">
        <v>4</v>
      </c>
      <c r="R754">
        <v>6</v>
      </c>
      <c r="S754">
        <v>1</v>
      </c>
      <c r="Z754">
        <v>2</v>
      </c>
      <c r="AA754">
        <v>0</v>
      </c>
      <c r="AB754" t="s">
        <v>312</v>
      </c>
      <c r="AC754">
        <v>1.22</v>
      </c>
      <c r="AD754">
        <v>4</v>
      </c>
      <c r="AE754">
        <v>1.22</v>
      </c>
      <c r="AF754">
        <v>4</v>
      </c>
      <c r="AG754">
        <v>1.25</v>
      </c>
      <c r="AH754">
        <v>3.75</v>
      </c>
      <c r="AI754">
        <v>1.28</v>
      </c>
      <c r="AJ754">
        <v>4.0999999999999996</v>
      </c>
      <c r="AK754">
        <v>1.25</v>
      </c>
      <c r="AL754">
        <v>3.75</v>
      </c>
      <c r="AM754">
        <v>1.28</v>
      </c>
      <c r="AN754">
        <v>4.5999999999999996</v>
      </c>
      <c r="AO754">
        <v>1.24</v>
      </c>
      <c r="AP754">
        <v>3.88</v>
      </c>
      <c r="AQ754" t="str">
        <f t="shared" si="123"/>
        <v>Nishikori</v>
      </c>
      <c r="AR754" t="str">
        <f t="shared" si="124"/>
        <v>Matosevic</v>
      </c>
      <c r="AS754" t="str">
        <f t="shared" si="125"/>
        <v>MiamiNishikoriMatosevic</v>
      </c>
      <c r="AT754" t="str">
        <f t="shared" si="126"/>
        <v>MiamiMatosevicNishikori</v>
      </c>
      <c r="AU754">
        <f t="shared" si="127"/>
        <v>2</v>
      </c>
      <c r="AV754">
        <f t="shared" si="128"/>
        <v>7</v>
      </c>
      <c r="AW754">
        <f t="shared" si="129"/>
        <v>17</v>
      </c>
      <c r="AX754" t="b">
        <f t="shared" si="130"/>
        <v>0</v>
      </c>
      <c r="AY754" t="str">
        <f t="shared" si="131"/>
        <v>Nishikori</v>
      </c>
      <c r="AZ754" t="b">
        <f t="shared" si="132"/>
        <v>0</v>
      </c>
      <c r="BA754" t="str">
        <f t="shared" si="133"/>
        <v>Miami2nd Round</v>
      </c>
    </row>
    <row r="755" spans="1:53" x14ac:dyDescent="0.25">
      <c r="A755">
        <v>20</v>
      </c>
      <c r="B755" t="s">
        <v>531</v>
      </c>
      <c r="C755" t="s">
        <v>532</v>
      </c>
      <c r="D755" s="1">
        <v>41719</v>
      </c>
      <c r="E755" s="1" t="s">
        <v>874</v>
      </c>
      <c r="F755" s="1" t="s">
        <v>307</v>
      </c>
      <c r="G755" s="1" t="s">
        <v>308</v>
      </c>
      <c r="H755" t="s">
        <v>344</v>
      </c>
      <c r="I755">
        <v>3</v>
      </c>
      <c r="J755" t="s">
        <v>665</v>
      </c>
      <c r="K755" t="s">
        <v>748</v>
      </c>
      <c r="L755">
        <v>52</v>
      </c>
      <c r="M755">
        <v>22</v>
      </c>
      <c r="N755">
        <v>900</v>
      </c>
      <c r="O755">
        <v>1690</v>
      </c>
      <c r="P755">
        <v>6</v>
      </c>
      <c r="Q755">
        <v>4</v>
      </c>
      <c r="R755">
        <v>4</v>
      </c>
      <c r="S755">
        <v>6</v>
      </c>
      <c r="T755">
        <v>7</v>
      </c>
      <c r="U755">
        <v>5</v>
      </c>
      <c r="Z755">
        <v>2</v>
      </c>
      <c r="AA755">
        <v>1</v>
      </c>
      <c r="AB755" t="s">
        <v>312</v>
      </c>
      <c r="AC755">
        <v>3.25</v>
      </c>
      <c r="AD755">
        <v>1.33</v>
      </c>
      <c r="AE755">
        <v>3.2</v>
      </c>
      <c r="AF755">
        <v>1.33</v>
      </c>
      <c r="AG755">
        <v>3.25</v>
      </c>
      <c r="AH755">
        <v>1.33</v>
      </c>
      <c r="AI755">
        <v>3.59</v>
      </c>
      <c r="AJ755">
        <v>1.34</v>
      </c>
      <c r="AK755">
        <v>3</v>
      </c>
      <c r="AL755">
        <v>1.36</v>
      </c>
      <c r="AM755">
        <v>3.59</v>
      </c>
      <c r="AN755">
        <v>1.38</v>
      </c>
      <c r="AO755">
        <v>3.17</v>
      </c>
      <c r="AP755">
        <v>1.34</v>
      </c>
      <c r="AQ755" t="str">
        <f t="shared" si="123"/>
        <v>Benneteau</v>
      </c>
      <c r="AR755" t="str">
        <f t="shared" si="124"/>
        <v>Gulbis</v>
      </c>
      <c r="AS755" t="str">
        <f t="shared" si="125"/>
        <v>MiamiBenneteauGulbis</v>
      </c>
      <c r="AT755" t="str">
        <f t="shared" si="126"/>
        <v>MiamiGulbisBenneteau</v>
      </c>
      <c r="AU755">
        <f t="shared" si="127"/>
        <v>1</v>
      </c>
      <c r="AV755">
        <f t="shared" si="128"/>
        <v>2</v>
      </c>
      <c r="AW755">
        <f t="shared" si="129"/>
        <v>32</v>
      </c>
      <c r="AX755" t="b">
        <f t="shared" si="130"/>
        <v>0</v>
      </c>
      <c r="AY755" t="str">
        <f t="shared" si="131"/>
        <v>Benneteau</v>
      </c>
      <c r="AZ755" t="b">
        <f t="shared" si="132"/>
        <v>1</v>
      </c>
      <c r="BA755" t="str">
        <f t="shared" si="133"/>
        <v>Miami2nd Round</v>
      </c>
    </row>
    <row r="756" spans="1:53" x14ac:dyDescent="0.25">
      <c r="A756">
        <v>20</v>
      </c>
      <c r="B756" t="s">
        <v>531</v>
      </c>
      <c r="C756" t="s">
        <v>532</v>
      </c>
      <c r="D756" s="1">
        <v>41719</v>
      </c>
      <c r="E756" s="1" t="s">
        <v>874</v>
      </c>
      <c r="F756" s="1" t="s">
        <v>307</v>
      </c>
      <c r="G756" s="1" t="s">
        <v>308</v>
      </c>
      <c r="H756" t="s">
        <v>344</v>
      </c>
      <c r="I756">
        <v>3</v>
      </c>
      <c r="J756" t="s">
        <v>765</v>
      </c>
      <c r="K756" t="s">
        <v>752</v>
      </c>
      <c r="L756">
        <v>143</v>
      </c>
      <c r="M756">
        <v>25</v>
      </c>
      <c r="N756">
        <v>400</v>
      </c>
      <c r="O756">
        <v>1510</v>
      </c>
      <c r="P756">
        <v>3</v>
      </c>
      <c r="Q756">
        <v>6</v>
      </c>
      <c r="R756">
        <v>7</v>
      </c>
      <c r="S756">
        <v>6</v>
      </c>
      <c r="T756">
        <v>7</v>
      </c>
      <c r="U756">
        <v>6</v>
      </c>
      <c r="Z756">
        <v>2</v>
      </c>
      <c r="AA756">
        <v>1</v>
      </c>
      <c r="AB756" t="s">
        <v>312</v>
      </c>
      <c r="AC756">
        <v>3.25</v>
      </c>
      <c r="AD756">
        <v>1.33</v>
      </c>
      <c r="AE756">
        <v>3.1</v>
      </c>
      <c r="AF756">
        <v>1.35</v>
      </c>
      <c r="AG756">
        <v>3</v>
      </c>
      <c r="AH756">
        <v>1.36</v>
      </c>
      <c r="AI756">
        <v>3.27</v>
      </c>
      <c r="AJ756">
        <v>1.39</v>
      </c>
      <c r="AK756">
        <v>3.25</v>
      </c>
      <c r="AL756">
        <v>1.33</v>
      </c>
      <c r="AM756">
        <v>3.3</v>
      </c>
      <c r="AN756">
        <v>1.39</v>
      </c>
      <c r="AO756">
        <v>3.11</v>
      </c>
      <c r="AP756">
        <v>1.35</v>
      </c>
      <c r="AQ756" t="str">
        <f t="shared" ref="AQ756:AQ819" si="134">LEFT(J756,FIND(" ",J756)-1)</f>
        <v>Baghdatis</v>
      </c>
      <c r="AR756" t="str">
        <f t="shared" ref="AR756:AR819" si="135">LEFT(K756,FIND(" ",K756)-1)</f>
        <v>Kohlschreiber</v>
      </c>
      <c r="AS756" t="str">
        <f t="shared" si="125"/>
        <v>MiamiBaghdatisKohlschreiber</v>
      </c>
      <c r="AT756" t="str">
        <f t="shared" si="126"/>
        <v>MiamiKohlschreiberBaghdatis</v>
      </c>
      <c r="AU756">
        <f t="shared" si="127"/>
        <v>1</v>
      </c>
      <c r="AV756">
        <f t="shared" si="128"/>
        <v>-1</v>
      </c>
      <c r="AW756">
        <f t="shared" si="129"/>
        <v>35</v>
      </c>
      <c r="AX756" t="b">
        <f t="shared" si="130"/>
        <v>1</v>
      </c>
      <c r="AY756" t="str">
        <f t="shared" si="131"/>
        <v>Kohlschreiber</v>
      </c>
      <c r="AZ756" t="b">
        <f t="shared" si="132"/>
        <v>1</v>
      </c>
      <c r="BA756" t="str">
        <f t="shared" si="133"/>
        <v>Miami2nd Round</v>
      </c>
    </row>
    <row r="757" spans="1:53" x14ac:dyDescent="0.25">
      <c r="A757">
        <v>20</v>
      </c>
      <c r="B757" t="s">
        <v>531</v>
      </c>
      <c r="C757" t="s">
        <v>532</v>
      </c>
      <c r="D757" s="1">
        <v>41720</v>
      </c>
      <c r="E757" s="1" t="s">
        <v>874</v>
      </c>
      <c r="F757" s="1" t="s">
        <v>307</v>
      </c>
      <c r="G757" s="1" t="s">
        <v>308</v>
      </c>
      <c r="H757" t="s">
        <v>344</v>
      </c>
      <c r="I757">
        <v>3</v>
      </c>
      <c r="J757" t="s">
        <v>804</v>
      </c>
      <c r="K757" t="s">
        <v>681</v>
      </c>
      <c r="L757">
        <v>11</v>
      </c>
      <c r="M757">
        <v>80</v>
      </c>
      <c r="N757">
        <v>2615</v>
      </c>
      <c r="O757">
        <v>656</v>
      </c>
      <c r="P757">
        <v>6</v>
      </c>
      <c r="Q757">
        <v>2</v>
      </c>
      <c r="R757">
        <v>6</v>
      </c>
      <c r="S757">
        <v>4</v>
      </c>
      <c r="X757" s="8"/>
      <c r="Z757">
        <v>2</v>
      </c>
      <c r="AA757">
        <v>0</v>
      </c>
      <c r="AB757" t="s">
        <v>312</v>
      </c>
      <c r="AC757">
        <v>1.1100000000000001</v>
      </c>
      <c r="AD757">
        <v>6.5</v>
      </c>
      <c r="AE757">
        <v>1.1299999999999999</v>
      </c>
      <c r="AF757">
        <v>5.5</v>
      </c>
      <c r="AG757">
        <v>1.1399999999999999</v>
      </c>
      <c r="AH757">
        <v>5</v>
      </c>
      <c r="AI757">
        <v>1.1499999999999999</v>
      </c>
      <c r="AJ757">
        <v>6.34</v>
      </c>
      <c r="AK757">
        <v>1.1399999999999999</v>
      </c>
      <c r="AL757">
        <v>5.5</v>
      </c>
      <c r="AM757">
        <v>1.1499999999999999</v>
      </c>
      <c r="AN757">
        <v>7</v>
      </c>
      <c r="AO757">
        <v>1.1299999999999999</v>
      </c>
      <c r="AP757">
        <v>5.72</v>
      </c>
      <c r="AQ757" t="str">
        <f t="shared" si="134"/>
        <v>Tsonga</v>
      </c>
      <c r="AR757" t="str">
        <f t="shared" si="135"/>
        <v>Mannarino</v>
      </c>
      <c r="AS757" t="str">
        <f t="shared" si="125"/>
        <v>MiamiTsongaMannarino</v>
      </c>
      <c r="AT757" t="str">
        <f t="shared" si="126"/>
        <v>MiamiMannarinoTsonga</v>
      </c>
      <c r="AU757">
        <f t="shared" si="127"/>
        <v>2</v>
      </c>
      <c r="AV757">
        <f t="shared" si="128"/>
        <v>6</v>
      </c>
      <c r="AW757">
        <f t="shared" si="129"/>
        <v>18</v>
      </c>
      <c r="AX757" t="b">
        <f t="shared" si="130"/>
        <v>0</v>
      </c>
      <c r="AY757" t="str">
        <f t="shared" si="131"/>
        <v>Tsonga</v>
      </c>
      <c r="AZ757" t="b">
        <f t="shared" si="132"/>
        <v>0</v>
      </c>
      <c r="BA757" t="str">
        <f t="shared" si="133"/>
        <v>Miami2nd Round</v>
      </c>
    </row>
    <row r="758" spans="1:53" x14ac:dyDescent="0.25">
      <c r="A758">
        <v>20</v>
      </c>
      <c r="B758" t="s">
        <v>531</v>
      </c>
      <c r="C758" t="s">
        <v>532</v>
      </c>
      <c r="D758" s="1">
        <v>41720</v>
      </c>
      <c r="E758" t="s">
        <v>874</v>
      </c>
      <c r="F758" s="1" t="s">
        <v>307</v>
      </c>
      <c r="G758" s="1" t="s">
        <v>308</v>
      </c>
      <c r="H758" t="s">
        <v>344</v>
      </c>
      <c r="I758" s="9">
        <v>3</v>
      </c>
      <c r="J758" t="s">
        <v>740</v>
      </c>
      <c r="K758" t="s">
        <v>676</v>
      </c>
      <c r="L758">
        <v>6</v>
      </c>
      <c r="M758">
        <v>67</v>
      </c>
      <c r="N758">
        <v>4795</v>
      </c>
      <c r="O758">
        <v>710</v>
      </c>
      <c r="P758">
        <v>3</v>
      </c>
      <c r="Q758">
        <v>6</v>
      </c>
      <c r="R758">
        <v>6</v>
      </c>
      <c r="S758">
        <v>0</v>
      </c>
      <c r="T758">
        <v>6</v>
      </c>
      <c r="U758">
        <v>1</v>
      </c>
      <c r="Z758">
        <v>2</v>
      </c>
      <c r="AA758">
        <v>1</v>
      </c>
      <c r="AB758" t="s">
        <v>312</v>
      </c>
      <c r="AC758">
        <v>1.07</v>
      </c>
      <c r="AD758">
        <v>9</v>
      </c>
      <c r="AE758">
        <v>1.08</v>
      </c>
      <c r="AF758">
        <v>7.5</v>
      </c>
      <c r="AG758">
        <v>1.08</v>
      </c>
      <c r="AH758">
        <v>7</v>
      </c>
      <c r="AI758">
        <v>1.08</v>
      </c>
      <c r="AJ758">
        <v>10.25</v>
      </c>
      <c r="AK758">
        <v>1.08</v>
      </c>
      <c r="AL758">
        <v>7.5</v>
      </c>
      <c r="AM758">
        <v>1.08</v>
      </c>
      <c r="AN758">
        <v>12</v>
      </c>
      <c r="AO758">
        <v>1.07</v>
      </c>
      <c r="AP758">
        <v>8.3699999999999992</v>
      </c>
      <c r="AQ758" t="str">
        <f t="shared" si="134"/>
        <v>Murray</v>
      </c>
      <c r="AR758" t="str">
        <f t="shared" si="135"/>
        <v>Ebden</v>
      </c>
      <c r="AS758" t="str">
        <f t="shared" si="125"/>
        <v>MiamiMurrayEbden</v>
      </c>
      <c r="AT758" t="str">
        <f t="shared" si="126"/>
        <v>MiamiEbdenMurray</v>
      </c>
      <c r="AU758">
        <f t="shared" si="127"/>
        <v>1</v>
      </c>
      <c r="AV758">
        <f t="shared" si="128"/>
        <v>8</v>
      </c>
      <c r="AW758">
        <f t="shared" si="129"/>
        <v>22</v>
      </c>
      <c r="AX758" t="b">
        <f t="shared" si="130"/>
        <v>0</v>
      </c>
      <c r="AY758" t="str">
        <f t="shared" si="131"/>
        <v>Ebden</v>
      </c>
      <c r="AZ758" t="b">
        <f t="shared" si="132"/>
        <v>1</v>
      </c>
      <c r="BA758" t="str">
        <f t="shared" si="133"/>
        <v>Miami2nd Round</v>
      </c>
    </row>
    <row r="759" spans="1:53" x14ac:dyDescent="0.25">
      <c r="A759">
        <v>20</v>
      </c>
      <c r="B759" t="s">
        <v>531</v>
      </c>
      <c r="C759" t="s">
        <v>532</v>
      </c>
      <c r="D759" s="1">
        <v>41720</v>
      </c>
      <c r="E759" t="s">
        <v>874</v>
      </c>
      <c r="F759" s="1" t="s">
        <v>307</v>
      </c>
      <c r="G759" s="1" t="s">
        <v>308</v>
      </c>
      <c r="H759" t="s">
        <v>344</v>
      </c>
      <c r="I759" s="9">
        <v>3</v>
      </c>
      <c r="J759" t="s">
        <v>719</v>
      </c>
      <c r="K759" t="s">
        <v>727</v>
      </c>
      <c r="L759">
        <v>3</v>
      </c>
      <c r="M759">
        <v>99</v>
      </c>
      <c r="N759">
        <v>5650</v>
      </c>
      <c r="O759">
        <v>577</v>
      </c>
      <c r="P759">
        <v>6</v>
      </c>
      <c r="Q759">
        <v>0</v>
      </c>
      <c r="R759">
        <v>3</v>
      </c>
      <c r="S759">
        <v>6</v>
      </c>
      <c r="T759">
        <v>6</v>
      </c>
      <c r="U759">
        <v>3</v>
      </c>
      <c r="Z759">
        <v>2</v>
      </c>
      <c r="AA759">
        <v>1</v>
      </c>
      <c r="AB759" t="s">
        <v>312</v>
      </c>
      <c r="AC759">
        <v>1.04</v>
      </c>
      <c r="AD759">
        <v>13</v>
      </c>
      <c r="AE759">
        <v>1.04</v>
      </c>
      <c r="AF759">
        <v>10</v>
      </c>
      <c r="AG759">
        <v>1.04</v>
      </c>
      <c r="AH759">
        <v>9</v>
      </c>
      <c r="AI759">
        <v>1.05</v>
      </c>
      <c r="AJ759">
        <v>13</v>
      </c>
      <c r="AK759">
        <v>1.05</v>
      </c>
      <c r="AL759">
        <v>9</v>
      </c>
      <c r="AM759">
        <v>1.07</v>
      </c>
      <c r="AN759">
        <v>13</v>
      </c>
      <c r="AO759">
        <v>1.04</v>
      </c>
      <c r="AP759">
        <v>10.43</v>
      </c>
      <c r="AQ759" t="str">
        <f t="shared" si="134"/>
        <v>Wawrinka</v>
      </c>
      <c r="AR759" t="str">
        <f t="shared" si="135"/>
        <v>Gimeno-Traver</v>
      </c>
      <c r="AS759" t="str">
        <f t="shared" si="125"/>
        <v>MiamiWawrinkaGimeno-Traver</v>
      </c>
      <c r="AT759" t="str">
        <f t="shared" si="126"/>
        <v>MiamiGimeno-TraverWawrinka</v>
      </c>
      <c r="AU759">
        <f t="shared" si="127"/>
        <v>1</v>
      </c>
      <c r="AV759">
        <f t="shared" si="128"/>
        <v>6</v>
      </c>
      <c r="AW759">
        <f t="shared" si="129"/>
        <v>24</v>
      </c>
      <c r="AX759" t="b">
        <f t="shared" si="130"/>
        <v>0</v>
      </c>
      <c r="AY759" t="str">
        <f t="shared" si="131"/>
        <v>Wawrinka</v>
      </c>
      <c r="AZ759" t="b">
        <f t="shared" si="132"/>
        <v>1</v>
      </c>
      <c r="BA759" t="str">
        <f t="shared" si="133"/>
        <v>Miami2nd Round</v>
      </c>
    </row>
    <row r="760" spans="1:53" x14ac:dyDescent="0.25">
      <c r="A760">
        <v>20</v>
      </c>
      <c r="B760" t="s">
        <v>531</v>
      </c>
      <c r="C760" t="s">
        <v>532</v>
      </c>
      <c r="D760" s="1">
        <v>41720</v>
      </c>
      <c r="E760" t="s">
        <v>874</v>
      </c>
      <c r="F760" s="1" t="s">
        <v>307</v>
      </c>
      <c r="G760" s="1" t="s">
        <v>308</v>
      </c>
      <c r="H760" t="s">
        <v>344</v>
      </c>
      <c r="I760" s="9">
        <v>3</v>
      </c>
      <c r="J760" t="s">
        <v>704</v>
      </c>
      <c r="K760" t="s">
        <v>668</v>
      </c>
      <c r="L760">
        <v>43</v>
      </c>
      <c r="M760">
        <v>26</v>
      </c>
      <c r="N760">
        <v>1008</v>
      </c>
      <c r="O760">
        <v>1500</v>
      </c>
      <c r="P760">
        <v>6</v>
      </c>
      <c r="Q760">
        <v>2</v>
      </c>
      <c r="R760">
        <v>7</v>
      </c>
      <c r="S760">
        <v>6</v>
      </c>
      <c r="Z760">
        <v>2</v>
      </c>
      <c r="AA760">
        <v>0</v>
      </c>
      <c r="AB760" t="s">
        <v>312</v>
      </c>
      <c r="AC760">
        <v>5.5</v>
      </c>
      <c r="AD760">
        <v>1.1399999999999999</v>
      </c>
      <c r="AE760">
        <v>4.75</v>
      </c>
      <c r="AF760">
        <v>1.17</v>
      </c>
      <c r="AG760">
        <v>4.5</v>
      </c>
      <c r="AH760">
        <v>1.17</v>
      </c>
      <c r="AI760">
        <v>5.55</v>
      </c>
      <c r="AJ760">
        <v>1.18</v>
      </c>
      <c r="AK760">
        <v>5</v>
      </c>
      <c r="AL760">
        <v>1.17</v>
      </c>
      <c r="AM760">
        <v>6.1</v>
      </c>
      <c r="AN760">
        <v>1.18</v>
      </c>
      <c r="AO760">
        <v>5.07</v>
      </c>
      <c r="AP760">
        <v>1.1599999999999999</v>
      </c>
      <c r="AQ760" t="str">
        <f t="shared" si="134"/>
        <v>Roger-Vasselin</v>
      </c>
      <c r="AR760" t="str">
        <f t="shared" si="135"/>
        <v>Cilic</v>
      </c>
      <c r="AS760" t="str">
        <f t="shared" si="125"/>
        <v>MiamiRoger-VasselinCilic</v>
      </c>
      <c r="AT760" t="str">
        <f t="shared" si="126"/>
        <v>MiamiCilicRoger-Vasselin</v>
      </c>
      <c r="AU760">
        <f t="shared" si="127"/>
        <v>2</v>
      </c>
      <c r="AV760">
        <f t="shared" si="128"/>
        <v>5</v>
      </c>
      <c r="AW760">
        <f t="shared" si="129"/>
        <v>21</v>
      </c>
      <c r="AX760" t="b">
        <f t="shared" si="130"/>
        <v>1</v>
      </c>
      <c r="AY760" t="str">
        <f t="shared" si="131"/>
        <v>Roger-Vasselin</v>
      </c>
      <c r="AZ760" t="b">
        <f t="shared" si="132"/>
        <v>0</v>
      </c>
      <c r="BA760" t="str">
        <f t="shared" si="133"/>
        <v>Miami2nd Round</v>
      </c>
    </row>
    <row r="761" spans="1:53" x14ac:dyDescent="0.25">
      <c r="A761">
        <v>20</v>
      </c>
      <c r="B761" t="s">
        <v>531</v>
      </c>
      <c r="C761" t="s">
        <v>532</v>
      </c>
      <c r="D761" s="1">
        <v>41720</v>
      </c>
      <c r="E761" t="s">
        <v>874</v>
      </c>
      <c r="F761" s="1" t="s">
        <v>307</v>
      </c>
      <c r="G761" s="1" t="s">
        <v>308</v>
      </c>
      <c r="H761" t="s">
        <v>344</v>
      </c>
      <c r="I761" s="9">
        <v>3</v>
      </c>
      <c r="J761" t="s">
        <v>729</v>
      </c>
      <c r="K761" t="s">
        <v>802</v>
      </c>
      <c r="L761">
        <v>7</v>
      </c>
      <c r="M761">
        <v>90</v>
      </c>
      <c r="N761">
        <v>4540</v>
      </c>
      <c r="O761">
        <v>612</v>
      </c>
      <c r="P761">
        <v>7</v>
      </c>
      <c r="Q761">
        <v>6</v>
      </c>
      <c r="R761">
        <v>6</v>
      </c>
      <c r="S761">
        <v>1</v>
      </c>
      <c r="Z761">
        <v>2</v>
      </c>
      <c r="AA761">
        <v>0</v>
      </c>
      <c r="AB761" t="s">
        <v>312</v>
      </c>
      <c r="AC761">
        <v>1.05</v>
      </c>
      <c r="AD761">
        <v>11</v>
      </c>
      <c r="AE761">
        <v>1.06</v>
      </c>
      <c r="AF761">
        <v>8.5</v>
      </c>
      <c r="AG761">
        <v>1.05</v>
      </c>
      <c r="AH761">
        <v>8.5</v>
      </c>
      <c r="AI761">
        <v>1.06</v>
      </c>
      <c r="AJ761">
        <v>12.25</v>
      </c>
      <c r="AK761">
        <v>1.06</v>
      </c>
      <c r="AL761">
        <v>9</v>
      </c>
      <c r="AM761">
        <v>1.06</v>
      </c>
      <c r="AN761">
        <v>12.75</v>
      </c>
      <c r="AO761">
        <v>1.05</v>
      </c>
      <c r="AP761">
        <v>10</v>
      </c>
      <c r="AQ761" t="str">
        <f t="shared" si="134"/>
        <v>Berdych</v>
      </c>
      <c r="AR761" t="str">
        <f t="shared" si="135"/>
        <v>Robert</v>
      </c>
      <c r="AS761" t="str">
        <f t="shared" si="125"/>
        <v>MiamiBerdychRobert</v>
      </c>
      <c r="AT761" t="str">
        <f t="shared" si="126"/>
        <v>MiamiRobertBerdych</v>
      </c>
      <c r="AU761">
        <f t="shared" si="127"/>
        <v>2</v>
      </c>
      <c r="AV761">
        <f t="shared" si="128"/>
        <v>6</v>
      </c>
      <c r="AW761">
        <f t="shared" si="129"/>
        <v>20</v>
      </c>
      <c r="AX761" t="b">
        <f t="shared" si="130"/>
        <v>1</v>
      </c>
      <c r="AY761" t="str">
        <f t="shared" si="131"/>
        <v>Berdych</v>
      </c>
      <c r="AZ761" t="b">
        <f t="shared" si="132"/>
        <v>0</v>
      </c>
      <c r="BA761" t="str">
        <f t="shared" si="133"/>
        <v>Miami2nd Round</v>
      </c>
    </row>
    <row r="762" spans="1:53" x14ac:dyDescent="0.25">
      <c r="A762">
        <v>20</v>
      </c>
      <c r="B762" t="s">
        <v>531</v>
      </c>
      <c r="C762" t="s">
        <v>532</v>
      </c>
      <c r="D762" s="1">
        <v>41720</v>
      </c>
      <c r="E762" t="s">
        <v>874</v>
      </c>
      <c r="F762" s="1" t="s">
        <v>307</v>
      </c>
      <c r="G762" s="1" t="s">
        <v>308</v>
      </c>
      <c r="H762" t="s">
        <v>344</v>
      </c>
      <c r="I762" s="9">
        <v>3</v>
      </c>
      <c r="J762" t="s">
        <v>709</v>
      </c>
      <c r="K762" t="s">
        <v>778</v>
      </c>
      <c r="L762">
        <v>47</v>
      </c>
      <c r="M762">
        <v>20</v>
      </c>
      <c r="N762">
        <v>965</v>
      </c>
      <c r="O762">
        <v>1715</v>
      </c>
      <c r="P762">
        <v>6</v>
      </c>
      <c r="Q762">
        <v>4</v>
      </c>
      <c r="R762">
        <v>6</v>
      </c>
      <c r="S762">
        <v>1</v>
      </c>
      <c r="Z762">
        <v>2</v>
      </c>
      <c r="AA762">
        <v>0</v>
      </c>
      <c r="AB762" t="s">
        <v>312</v>
      </c>
      <c r="AC762">
        <v>1.66</v>
      </c>
      <c r="AD762">
        <v>2.1</v>
      </c>
      <c r="AE762">
        <v>1.7</v>
      </c>
      <c r="AF762">
        <v>2.1</v>
      </c>
      <c r="AG762">
        <v>1.73</v>
      </c>
      <c r="AH762">
        <v>2</v>
      </c>
      <c r="AI762">
        <v>1.75</v>
      </c>
      <c r="AJ762">
        <v>2.2000000000000002</v>
      </c>
      <c r="AK762">
        <v>1.73</v>
      </c>
      <c r="AL762">
        <v>2.1</v>
      </c>
      <c r="AM762">
        <v>1.8</v>
      </c>
      <c r="AN762">
        <v>2.2000000000000002</v>
      </c>
      <c r="AO762">
        <v>1.71</v>
      </c>
      <c r="AP762">
        <v>2.09</v>
      </c>
      <c r="AQ762" t="str">
        <f t="shared" si="134"/>
        <v>Bautista</v>
      </c>
      <c r="AR762" t="str">
        <f t="shared" si="135"/>
        <v>Janowicz</v>
      </c>
      <c r="AS762" t="str">
        <f t="shared" si="125"/>
        <v>MiamiBautistaJanowicz</v>
      </c>
      <c r="AT762" t="str">
        <f t="shared" si="126"/>
        <v>MiamiJanowiczBautista</v>
      </c>
      <c r="AU762">
        <f t="shared" si="127"/>
        <v>2</v>
      </c>
      <c r="AV762">
        <f t="shared" si="128"/>
        <v>7</v>
      </c>
      <c r="AW762">
        <f t="shared" si="129"/>
        <v>17</v>
      </c>
      <c r="AX762" t="b">
        <f t="shared" si="130"/>
        <v>0</v>
      </c>
      <c r="AY762" t="str">
        <f t="shared" si="131"/>
        <v>Bautista</v>
      </c>
      <c r="AZ762" t="b">
        <f t="shared" si="132"/>
        <v>0</v>
      </c>
      <c r="BA762" t="str">
        <f t="shared" si="133"/>
        <v>Miami2nd Round</v>
      </c>
    </row>
    <row r="763" spans="1:53" x14ac:dyDescent="0.25">
      <c r="A763">
        <v>20</v>
      </c>
      <c r="B763" t="s">
        <v>531</v>
      </c>
      <c r="C763" t="s">
        <v>532</v>
      </c>
      <c r="D763" s="1">
        <v>41720</v>
      </c>
      <c r="E763" t="s">
        <v>874</v>
      </c>
      <c r="F763" s="1" t="s">
        <v>307</v>
      </c>
      <c r="G763" s="1" t="s">
        <v>308</v>
      </c>
      <c r="H763" t="s">
        <v>344</v>
      </c>
      <c r="I763" s="9">
        <v>3</v>
      </c>
      <c r="J763" t="s">
        <v>733</v>
      </c>
      <c r="K763" t="s">
        <v>690</v>
      </c>
      <c r="L763">
        <v>42</v>
      </c>
      <c r="M763">
        <v>27</v>
      </c>
      <c r="N763">
        <v>1010</v>
      </c>
      <c r="O763">
        <v>1485</v>
      </c>
      <c r="P763">
        <v>7</v>
      </c>
      <c r="Q763">
        <v>6</v>
      </c>
      <c r="R763">
        <v>3</v>
      </c>
      <c r="S763">
        <v>6</v>
      </c>
      <c r="T763">
        <v>6</v>
      </c>
      <c r="U763">
        <v>3</v>
      </c>
      <c r="Z763">
        <v>2</v>
      </c>
      <c r="AA763">
        <v>1</v>
      </c>
      <c r="AB763" t="s">
        <v>312</v>
      </c>
      <c r="AC763">
        <v>3</v>
      </c>
      <c r="AD763">
        <v>1.36</v>
      </c>
      <c r="AE763">
        <v>2.9</v>
      </c>
      <c r="AF763">
        <v>1.4</v>
      </c>
      <c r="AG763">
        <v>2.62</v>
      </c>
      <c r="AH763">
        <v>1.44</v>
      </c>
      <c r="AI763">
        <v>3.17</v>
      </c>
      <c r="AJ763">
        <v>1.41</v>
      </c>
      <c r="AK763">
        <v>2.75</v>
      </c>
      <c r="AL763">
        <v>1.44</v>
      </c>
      <c r="AM763">
        <v>3.17</v>
      </c>
      <c r="AN763">
        <v>1.45</v>
      </c>
      <c r="AO763">
        <v>2.84</v>
      </c>
      <c r="AP763">
        <v>1.41</v>
      </c>
      <c r="AQ763" t="str">
        <f t="shared" si="134"/>
        <v>Sousa</v>
      </c>
      <c r="AR763" t="str">
        <f t="shared" si="135"/>
        <v>Simon</v>
      </c>
      <c r="AS763" t="str">
        <f t="shared" si="125"/>
        <v>MiamiSousaSimon</v>
      </c>
      <c r="AT763" t="str">
        <f t="shared" si="126"/>
        <v>MiamiSimonSousa</v>
      </c>
      <c r="AU763">
        <f t="shared" si="127"/>
        <v>1</v>
      </c>
      <c r="AV763">
        <f t="shared" si="128"/>
        <v>1</v>
      </c>
      <c r="AW763">
        <f t="shared" si="129"/>
        <v>31</v>
      </c>
      <c r="AX763" t="b">
        <f t="shared" si="130"/>
        <v>1</v>
      </c>
      <c r="AY763" t="str">
        <f t="shared" si="131"/>
        <v>Sousa</v>
      </c>
      <c r="AZ763" t="b">
        <f t="shared" si="132"/>
        <v>1</v>
      </c>
      <c r="BA763" t="str">
        <f t="shared" si="133"/>
        <v>Miami2nd Round</v>
      </c>
    </row>
    <row r="764" spans="1:53" x14ac:dyDescent="0.25">
      <c r="A764">
        <v>20</v>
      </c>
      <c r="B764" t="s">
        <v>531</v>
      </c>
      <c r="C764" t="s">
        <v>532</v>
      </c>
      <c r="D764" s="1">
        <v>41720</v>
      </c>
      <c r="E764" t="s">
        <v>874</v>
      </c>
      <c r="F764" s="1" t="s">
        <v>307</v>
      </c>
      <c r="G764" s="1" t="s">
        <v>308</v>
      </c>
      <c r="H764" t="s">
        <v>344</v>
      </c>
      <c r="I764" s="9">
        <v>3</v>
      </c>
      <c r="J764" t="s">
        <v>716</v>
      </c>
      <c r="K764" t="s">
        <v>724</v>
      </c>
      <c r="L764">
        <v>55</v>
      </c>
      <c r="M764">
        <v>24</v>
      </c>
      <c r="N764">
        <v>841</v>
      </c>
      <c r="O764">
        <v>1520</v>
      </c>
      <c r="P764">
        <v>6</v>
      </c>
      <c r="Q764">
        <v>2</v>
      </c>
      <c r="R764">
        <v>7</v>
      </c>
      <c r="S764">
        <v>5</v>
      </c>
      <c r="Z764">
        <v>2</v>
      </c>
      <c r="AA764">
        <v>0</v>
      </c>
      <c r="AB764" t="s">
        <v>312</v>
      </c>
      <c r="AC764">
        <v>5</v>
      </c>
      <c r="AD764">
        <v>1.1599999999999999</v>
      </c>
      <c r="AE764">
        <v>4.3</v>
      </c>
      <c r="AF764">
        <v>1.2</v>
      </c>
      <c r="AG764">
        <v>4</v>
      </c>
      <c r="AH764">
        <v>1.22</v>
      </c>
      <c r="AI764">
        <v>5.23</v>
      </c>
      <c r="AJ764">
        <v>1.2</v>
      </c>
      <c r="AK764">
        <v>4.5</v>
      </c>
      <c r="AL764">
        <v>1.2</v>
      </c>
      <c r="AM764">
        <v>5.23</v>
      </c>
      <c r="AN764">
        <v>1.22</v>
      </c>
      <c r="AO764">
        <v>4.46</v>
      </c>
      <c r="AP764">
        <v>1.2</v>
      </c>
      <c r="AQ764" t="str">
        <f t="shared" si="134"/>
        <v>Garcia-Lopez</v>
      </c>
      <c r="AR764" t="str">
        <f t="shared" si="135"/>
        <v>Monfils</v>
      </c>
      <c r="AS764" t="str">
        <f t="shared" si="125"/>
        <v>MiamiGarcia-LopezMonfils</v>
      </c>
      <c r="AT764" t="str">
        <f t="shared" si="126"/>
        <v>MiamiMonfilsGarcia-Lopez</v>
      </c>
      <c r="AU764">
        <f t="shared" si="127"/>
        <v>2</v>
      </c>
      <c r="AV764">
        <f t="shared" si="128"/>
        <v>6</v>
      </c>
      <c r="AW764">
        <f t="shared" si="129"/>
        <v>20</v>
      </c>
      <c r="AX764" t="b">
        <f t="shared" si="130"/>
        <v>0</v>
      </c>
      <c r="AY764" t="str">
        <f t="shared" si="131"/>
        <v>Garcia-Lopez</v>
      </c>
      <c r="AZ764" t="b">
        <f t="shared" si="132"/>
        <v>0</v>
      </c>
      <c r="BA764" t="str">
        <f t="shared" si="133"/>
        <v>Miami2nd Round</v>
      </c>
    </row>
    <row r="765" spans="1:53" x14ac:dyDescent="0.25">
      <c r="A765">
        <v>20</v>
      </c>
      <c r="B765" t="s">
        <v>531</v>
      </c>
      <c r="C765" t="s">
        <v>532</v>
      </c>
      <c r="D765" s="1">
        <v>41720</v>
      </c>
      <c r="E765" t="s">
        <v>874</v>
      </c>
      <c r="F765" s="1" t="s">
        <v>307</v>
      </c>
      <c r="G765" s="1" t="s">
        <v>308</v>
      </c>
      <c r="H765" t="s">
        <v>344</v>
      </c>
      <c r="I765" s="9">
        <v>3</v>
      </c>
      <c r="J765" t="s">
        <v>745</v>
      </c>
      <c r="K765" t="s">
        <v>666</v>
      </c>
      <c r="L765">
        <v>23</v>
      </c>
      <c r="M765">
        <v>40</v>
      </c>
      <c r="N765">
        <v>1555</v>
      </c>
      <c r="O765">
        <v>1020</v>
      </c>
      <c r="P765">
        <v>6</v>
      </c>
      <c r="Q765">
        <v>4</v>
      </c>
      <c r="R765">
        <v>6</v>
      </c>
      <c r="S765">
        <v>2</v>
      </c>
      <c r="Z765">
        <v>2</v>
      </c>
      <c r="AA765">
        <v>0</v>
      </c>
      <c r="AB765" t="s">
        <v>312</v>
      </c>
      <c r="AC765">
        <v>1.4</v>
      </c>
      <c r="AD765">
        <v>2.75</v>
      </c>
      <c r="AE765">
        <v>1.4</v>
      </c>
      <c r="AF765">
        <v>2.9</v>
      </c>
      <c r="AG765">
        <v>1.4</v>
      </c>
      <c r="AH765">
        <v>2.75</v>
      </c>
      <c r="AI765">
        <v>1.34</v>
      </c>
      <c r="AJ765">
        <v>3.56</v>
      </c>
      <c r="AK765">
        <v>1.36</v>
      </c>
      <c r="AL765">
        <v>3</v>
      </c>
      <c r="AM765">
        <v>1.44</v>
      </c>
      <c r="AN765">
        <v>3.56</v>
      </c>
      <c r="AO765">
        <v>1.39</v>
      </c>
      <c r="AP765">
        <v>2.88</v>
      </c>
      <c r="AQ765" t="str">
        <f t="shared" si="134"/>
        <v>Dolgopolov</v>
      </c>
      <c r="AR765" t="str">
        <f t="shared" si="135"/>
        <v>Nieminen</v>
      </c>
      <c r="AS765" t="str">
        <f t="shared" si="125"/>
        <v>MiamiDolgopolovNieminen</v>
      </c>
      <c r="AT765" t="str">
        <f t="shared" si="126"/>
        <v>MiamiNieminenDolgopolov</v>
      </c>
      <c r="AU765">
        <f t="shared" si="127"/>
        <v>2</v>
      </c>
      <c r="AV765">
        <f t="shared" si="128"/>
        <v>6</v>
      </c>
      <c r="AW765">
        <f t="shared" si="129"/>
        <v>18</v>
      </c>
      <c r="AX765" t="b">
        <f t="shared" si="130"/>
        <v>0</v>
      </c>
      <c r="AY765" t="str">
        <f t="shared" si="131"/>
        <v>Dolgopolov</v>
      </c>
      <c r="AZ765" t="b">
        <f t="shared" si="132"/>
        <v>0</v>
      </c>
      <c r="BA765" t="str">
        <f t="shared" si="133"/>
        <v>Miami2nd Round</v>
      </c>
    </row>
    <row r="766" spans="1:53" x14ac:dyDescent="0.25">
      <c r="A766">
        <v>20</v>
      </c>
      <c r="B766" t="s">
        <v>531</v>
      </c>
      <c r="C766" t="s">
        <v>532</v>
      </c>
      <c r="D766" s="1">
        <v>41720</v>
      </c>
      <c r="E766" t="s">
        <v>874</v>
      </c>
      <c r="F766" s="1" t="s">
        <v>307</v>
      </c>
      <c r="G766" s="1" t="s">
        <v>308</v>
      </c>
      <c r="H766" t="s">
        <v>344</v>
      </c>
      <c r="I766" s="9">
        <v>3</v>
      </c>
      <c r="J766" t="s">
        <v>702</v>
      </c>
      <c r="K766" t="s">
        <v>700</v>
      </c>
      <c r="L766">
        <v>119</v>
      </c>
      <c r="M766">
        <v>28</v>
      </c>
      <c r="N766">
        <v>493</v>
      </c>
      <c r="O766">
        <v>1343</v>
      </c>
      <c r="P766">
        <v>6</v>
      </c>
      <c r="Q766">
        <v>7</v>
      </c>
      <c r="R766">
        <v>7</v>
      </c>
      <c r="S766">
        <v>5</v>
      </c>
      <c r="T766">
        <v>6</v>
      </c>
      <c r="U766">
        <v>3</v>
      </c>
      <c r="Z766">
        <v>2</v>
      </c>
      <c r="AA766">
        <v>1</v>
      </c>
      <c r="AB766" t="s">
        <v>312</v>
      </c>
      <c r="AC766">
        <v>1.72</v>
      </c>
      <c r="AD766">
        <v>2</v>
      </c>
      <c r="AE766">
        <v>1.75</v>
      </c>
      <c r="AF766">
        <v>2.0499999999999998</v>
      </c>
      <c r="AG766">
        <v>1.8</v>
      </c>
      <c r="AH766">
        <v>1.91</v>
      </c>
      <c r="AI766">
        <v>1.88</v>
      </c>
      <c r="AJ766">
        <v>2.02</v>
      </c>
      <c r="AK766">
        <v>1.8</v>
      </c>
      <c r="AL766">
        <v>2</v>
      </c>
      <c r="AM766">
        <v>1.88</v>
      </c>
      <c r="AN766">
        <v>2.0499999999999998</v>
      </c>
      <c r="AO766">
        <v>1.79</v>
      </c>
      <c r="AP766">
        <v>1.98</v>
      </c>
      <c r="AQ766" t="str">
        <f t="shared" si="134"/>
        <v>Bedene</v>
      </c>
      <c r="AR766" t="str">
        <f t="shared" si="135"/>
        <v>Pospisil</v>
      </c>
      <c r="AS766" t="str">
        <f t="shared" si="125"/>
        <v>MiamiBedenePospisil</v>
      </c>
      <c r="AT766" t="str">
        <f t="shared" si="126"/>
        <v>MiamiPospisilBedene</v>
      </c>
      <c r="AU766">
        <f t="shared" si="127"/>
        <v>1</v>
      </c>
      <c r="AV766">
        <f t="shared" si="128"/>
        <v>4</v>
      </c>
      <c r="AW766">
        <f t="shared" si="129"/>
        <v>34</v>
      </c>
      <c r="AX766" t="b">
        <f t="shared" si="130"/>
        <v>1</v>
      </c>
      <c r="AY766" t="str">
        <f t="shared" si="131"/>
        <v>Pospisil</v>
      </c>
      <c r="AZ766" t="b">
        <f t="shared" si="132"/>
        <v>1</v>
      </c>
      <c r="BA766" t="str">
        <f t="shared" si="133"/>
        <v>Miami2nd Round</v>
      </c>
    </row>
    <row r="767" spans="1:53" x14ac:dyDescent="0.25">
      <c r="A767">
        <v>20</v>
      </c>
      <c r="B767" t="s">
        <v>531</v>
      </c>
      <c r="C767" t="s">
        <v>532</v>
      </c>
      <c r="D767" s="1">
        <v>41720</v>
      </c>
      <c r="E767" t="s">
        <v>874</v>
      </c>
      <c r="F767" s="1" t="s">
        <v>307</v>
      </c>
      <c r="G767" s="1" t="s">
        <v>308</v>
      </c>
      <c r="H767" t="s">
        <v>344</v>
      </c>
      <c r="I767" s="9">
        <v>3</v>
      </c>
      <c r="J767" t="s">
        <v>767</v>
      </c>
      <c r="K767" t="s">
        <v>760</v>
      </c>
      <c r="L767">
        <v>10</v>
      </c>
      <c r="M767">
        <v>77</v>
      </c>
      <c r="N767">
        <v>2670</v>
      </c>
      <c r="O767">
        <v>661</v>
      </c>
      <c r="P767">
        <v>6</v>
      </c>
      <c r="Q767">
        <v>7</v>
      </c>
      <c r="R767">
        <v>6</v>
      </c>
      <c r="S767">
        <v>3</v>
      </c>
      <c r="T767">
        <v>6</v>
      </c>
      <c r="U767">
        <v>4</v>
      </c>
      <c r="Z767">
        <v>2</v>
      </c>
      <c r="AA767">
        <v>1</v>
      </c>
      <c r="AB767" t="s">
        <v>312</v>
      </c>
      <c r="AC767">
        <v>1.18</v>
      </c>
      <c r="AD767">
        <v>4.5</v>
      </c>
      <c r="AE767">
        <v>1.18</v>
      </c>
      <c r="AF767">
        <v>4.5</v>
      </c>
      <c r="AG767">
        <v>1.17</v>
      </c>
      <c r="AH767">
        <v>4.5</v>
      </c>
      <c r="AI767">
        <v>1.1599999999999999</v>
      </c>
      <c r="AJ767">
        <v>6.05</v>
      </c>
      <c r="AK767">
        <v>1.2</v>
      </c>
      <c r="AL767">
        <v>4.5</v>
      </c>
      <c r="AM767">
        <v>1.22</v>
      </c>
      <c r="AN767">
        <v>6.05</v>
      </c>
      <c r="AO767">
        <v>1.18</v>
      </c>
      <c r="AP767">
        <v>4.79</v>
      </c>
      <c r="AQ767" t="str">
        <f t="shared" si="134"/>
        <v>Isner</v>
      </c>
      <c r="AR767" t="str">
        <f t="shared" si="135"/>
        <v>Young</v>
      </c>
      <c r="AS767" t="str">
        <f t="shared" si="125"/>
        <v>MiamiIsnerYoung</v>
      </c>
      <c r="AT767" t="str">
        <f t="shared" si="126"/>
        <v>MiamiYoungIsner</v>
      </c>
      <c r="AU767">
        <f t="shared" si="127"/>
        <v>1</v>
      </c>
      <c r="AV767">
        <f t="shared" si="128"/>
        <v>4</v>
      </c>
      <c r="AW767">
        <f t="shared" si="129"/>
        <v>32</v>
      </c>
      <c r="AX767" t="b">
        <f t="shared" si="130"/>
        <v>1</v>
      </c>
      <c r="AY767" t="str">
        <f t="shared" si="131"/>
        <v>Young</v>
      </c>
      <c r="AZ767" t="b">
        <f t="shared" si="132"/>
        <v>1</v>
      </c>
      <c r="BA767" t="str">
        <f t="shared" si="133"/>
        <v>Miami2nd Round</v>
      </c>
    </row>
    <row r="768" spans="1:53" x14ac:dyDescent="0.25">
      <c r="A768">
        <v>20</v>
      </c>
      <c r="B768" t="s">
        <v>531</v>
      </c>
      <c r="C768" t="s">
        <v>532</v>
      </c>
      <c r="D768" s="1">
        <v>41720</v>
      </c>
      <c r="E768" t="s">
        <v>874</v>
      </c>
      <c r="F768" s="1" t="s">
        <v>307</v>
      </c>
      <c r="G768" s="1" t="s">
        <v>308</v>
      </c>
      <c r="H768" t="s">
        <v>344</v>
      </c>
      <c r="I768" s="9">
        <v>3</v>
      </c>
      <c r="J768" t="s">
        <v>834</v>
      </c>
      <c r="K768" t="s">
        <v>670</v>
      </c>
      <c r="L768">
        <v>19</v>
      </c>
      <c r="M768">
        <v>62</v>
      </c>
      <c r="N768">
        <v>1795</v>
      </c>
      <c r="O768">
        <v>735</v>
      </c>
      <c r="P768">
        <v>6</v>
      </c>
      <c r="Q768">
        <v>4</v>
      </c>
      <c r="R768">
        <v>6</v>
      </c>
      <c r="S768">
        <v>4</v>
      </c>
      <c r="Z768">
        <v>2</v>
      </c>
      <c r="AA768">
        <v>0</v>
      </c>
      <c r="AB768" t="s">
        <v>312</v>
      </c>
      <c r="AC768">
        <v>1.72</v>
      </c>
      <c r="AD768">
        <v>2</v>
      </c>
      <c r="AE768">
        <v>1.8</v>
      </c>
      <c r="AF768">
        <v>2</v>
      </c>
      <c r="AG768">
        <v>1.73</v>
      </c>
      <c r="AH768">
        <v>2</v>
      </c>
      <c r="AI768">
        <v>1.77</v>
      </c>
      <c r="AJ768">
        <v>2.1800000000000002</v>
      </c>
      <c r="AK768">
        <v>1.91</v>
      </c>
      <c r="AL768">
        <v>1.91</v>
      </c>
      <c r="AM768">
        <v>1.91</v>
      </c>
      <c r="AN768">
        <v>2.1800000000000002</v>
      </c>
      <c r="AO768">
        <v>1.78</v>
      </c>
      <c r="AP768">
        <v>1.99</v>
      </c>
      <c r="AQ768" t="str">
        <f t="shared" si="134"/>
        <v>Almagro</v>
      </c>
      <c r="AR768" t="str">
        <f t="shared" si="135"/>
        <v>Querrey</v>
      </c>
      <c r="AS768" t="str">
        <f t="shared" si="125"/>
        <v>MiamiAlmagroQuerrey</v>
      </c>
      <c r="AT768" t="str">
        <f t="shared" si="126"/>
        <v>MiamiQuerreyAlmagro</v>
      </c>
      <c r="AU768">
        <f t="shared" si="127"/>
        <v>2</v>
      </c>
      <c r="AV768">
        <f t="shared" si="128"/>
        <v>4</v>
      </c>
      <c r="AW768">
        <f t="shared" si="129"/>
        <v>20</v>
      </c>
      <c r="AX768" t="b">
        <f t="shared" si="130"/>
        <v>0</v>
      </c>
      <c r="AY768" t="str">
        <f t="shared" si="131"/>
        <v>Almagro</v>
      </c>
      <c r="AZ768" t="b">
        <f t="shared" si="132"/>
        <v>0</v>
      </c>
      <c r="BA768" t="str">
        <f t="shared" si="133"/>
        <v>Miami2nd Round</v>
      </c>
    </row>
    <row r="769" spans="1:53" x14ac:dyDescent="0.25">
      <c r="A769">
        <v>20</v>
      </c>
      <c r="B769" t="s">
        <v>531</v>
      </c>
      <c r="C769" t="s">
        <v>532</v>
      </c>
      <c r="D769" s="1">
        <v>41720</v>
      </c>
      <c r="E769" t="s">
        <v>874</v>
      </c>
      <c r="F769" s="1" t="s">
        <v>307</v>
      </c>
      <c r="G769" s="1" t="s">
        <v>308</v>
      </c>
      <c r="H769" t="s">
        <v>344</v>
      </c>
      <c r="I769" s="9">
        <v>3</v>
      </c>
      <c r="J769" t="s">
        <v>712</v>
      </c>
      <c r="K769" t="s">
        <v>687</v>
      </c>
      <c r="L769">
        <v>93</v>
      </c>
      <c r="M769">
        <v>112</v>
      </c>
      <c r="N769">
        <v>610</v>
      </c>
      <c r="O769">
        <v>509</v>
      </c>
      <c r="P769">
        <v>7</v>
      </c>
      <c r="Q769">
        <v>5</v>
      </c>
      <c r="R769">
        <v>3</v>
      </c>
      <c r="S769">
        <v>6</v>
      </c>
      <c r="T769">
        <v>7</v>
      </c>
      <c r="U769">
        <v>6</v>
      </c>
      <c r="Z769">
        <v>2</v>
      </c>
      <c r="AA769">
        <v>1</v>
      </c>
      <c r="AB769" t="s">
        <v>312</v>
      </c>
      <c r="AC769">
        <v>3</v>
      </c>
      <c r="AD769">
        <v>1.36</v>
      </c>
      <c r="AE769">
        <v>3.1</v>
      </c>
      <c r="AF769">
        <v>1.35</v>
      </c>
      <c r="AG769">
        <v>2.75</v>
      </c>
      <c r="AH769">
        <v>1.4</v>
      </c>
      <c r="AI769">
        <v>3.11</v>
      </c>
      <c r="AJ769">
        <v>1.42</v>
      </c>
      <c r="AK769">
        <v>2.88</v>
      </c>
      <c r="AL769">
        <v>1.4</v>
      </c>
      <c r="AM769">
        <v>3.2</v>
      </c>
      <c r="AN769">
        <v>1.44</v>
      </c>
      <c r="AO769">
        <v>2.96</v>
      </c>
      <c r="AP769">
        <v>1.38</v>
      </c>
      <c r="AQ769" t="str">
        <f t="shared" si="134"/>
        <v>Becker</v>
      </c>
      <c r="AR769" t="str">
        <f t="shared" si="135"/>
        <v>Harrison</v>
      </c>
      <c r="AS769" t="str">
        <f t="shared" si="125"/>
        <v>MiamiBeckerHarrison</v>
      </c>
      <c r="AT769" t="str">
        <f t="shared" si="126"/>
        <v>MiamiHarrisonBecker</v>
      </c>
      <c r="AU769">
        <f t="shared" si="127"/>
        <v>1</v>
      </c>
      <c r="AV769">
        <f t="shared" si="128"/>
        <v>0</v>
      </c>
      <c r="AW769">
        <f t="shared" si="129"/>
        <v>34</v>
      </c>
      <c r="AX769" t="b">
        <f t="shared" si="130"/>
        <v>1</v>
      </c>
      <c r="AY769" t="str">
        <f t="shared" si="131"/>
        <v>Becker</v>
      </c>
      <c r="AZ769" t="b">
        <f t="shared" si="132"/>
        <v>1</v>
      </c>
      <c r="BA769" t="str">
        <f t="shared" si="133"/>
        <v>Miami2nd Round</v>
      </c>
    </row>
    <row r="770" spans="1:53" x14ac:dyDescent="0.25">
      <c r="A770">
        <v>20</v>
      </c>
      <c r="B770" t="s">
        <v>531</v>
      </c>
      <c r="C770" t="s">
        <v>532</v>
      </c>
      <c r="D770" s="1">
        <v>41720</v>
      </c>
      <c r="E770" t="s">
        <v>874</v>
      </c>
      <c r="F770" s="1" t="s">
        <v>307</v>
      </c>
      <c r="G770" s="1" t="s">
        <v>308</v>
      </c>
      <c r="H770" t="s">
        <v>344</v>
      </c>
      <c r="I770" s="9">
        <v>3</v>
      </c>
      <c r="J770" t="s">
        <v>720</v>
      </c>
      <c r="K770" t="s">
        <v>699</v>
      </c>
      <c r="L770">
        <v>14</v>
      </c>
      <c r="M770">
        <v>105</v>
      </c>
      <c r="N770">
        <v>2295</v>
      </c>
      <c r="O770">
        <v>562</v>
      </c>
      <c r="P770">
        <v>6</v>
      </c>
      <c r="Q770">
        <v>4</v>
      </c>
      <c r="R770">
        <v>6</v>
      </c>
      <c r="S770">
        <v>4</v>
      </c>
      <c r="Z770">
        <v>2</v>
      </c>
      <c r="AA770">
        <v>0</v>
      </c>
      <c r="AB770" t="s">
        <v>312</v>
      </c>
      <c r="AC770">
        <v>1.33</v>
      </c>
      <c r="AD770">
        <v>3.25</v>
      </c>
      <c r="AE770">
        <v>1.35</v>
      </c>
      <c r="AF770">
        <v>3.1</v>
      </c>
      <c r="AG770">
        <v>1.36</v>
      </c>
      <c r="AH770">
        <v>3</v>
      </c>
      <c r="AI770">
        <v>1.42</v>
      </c>
      <c r="AJ770">
        <v>3.14</v>
      </c>
      <c r="AK770">
        <v>1.36</v>
      </c>
      <c r="AL770">
        <v>3</v>
      </c>
      <c r="AM770">
        <v>1.42</v>
      </c>
      <c r="AN770">
        <v>3.35</v>
      </c>
      <c r="AO770">
        <v>1.35</v>
      </c>
      <c r="AP770">
        <v>3.1</v>
      </c>
      <c r="AQ770" t="str">
        <f t="shared" si="134"/>
        <v>Fognini</v>
      </c>
      <c r="AR770" t="str">
        <f t="shared" si="135"/>
        <v>Lacko</v>
      </c>
      <c r="AS770" t="str">
        <f t="shared" si="125"/>
        <v>MiamiFogniniLacko</v>
      </c>
      <c r="AT770" t="str">
        <f t="shared" si="126"/>
        <v>MiamiLackoFognini</v>
      </c>
      <c r="AU770">
        <f t="shared" si="127"/>
        <v>2</v>
      </c>
      <c r="AV770">
        <f t="shared" si="128"/>
        <v>4</v>
      </c>
      <c r="AW770">
        <f t="shared" si="129"/>
        <v>20</v>
      </c>
      <c r="AX770" t="b">
        <f t="shared" si="130"/>
        <v>0</v>
      </c>
      <c r="AY770" t="str">
        <f t="shared" si="131"/>
        <v>Fognini</v>
      </c>
      <c r="AZ770" t="b">
        <f t="shared" si="132"/>
        <v>0</v>
      </c>
      <c r="BA770" t="str">
        <f t="shared" si="133"/>
        <v>Miami2nd Round</v>
      </c>
    </row>
    <row r="771" spans="1:53" x14ac:dyDescent="0.25">
      <c r="A771">
        <v>20</v>
      </c>
      <c r="B771" t="s">
        <v>531</v>
      </c>
      <c r="C771" t="s">
        <v>532</v>
      </c>
      <c r="D771" s="1">
        <v>41720</v>
      </c>
      <c r="E771" t="s">
        <v>874</v>
      </c>
      <c r="F771" s="1" t="s">
        <v>307</v>
      </c>
      <c r="G771" s="1" t="s">
        <v>308</v>
      </c>
      <c r="H771" t="s">
        <v>344</v>
      </c>
      <c r="I771" s="9">
        <v>3</v>
      </c>
      <c r="J771" t="s">
        <v>800</v>
      </c>
      <c r="K771" t="s">
        <v>758</v>
      </c>
      <c r="L771">
        <v>12</v>
      </c>
      <c r="M771">
        <v>103</v>
      </c>
      <c r="N771">
        <v>2575</v>
      </c>
      <c r="O771">
        <v>562</v>
      </c>
      <c r="P771">
        <v>6</v>
      </c>
      <c r="Q771">
        <v>4</v>
      </c>
      <c r="R771">
        <v>7</v>
      </c>
      <c r="S771">
        <v>6</v>
      </c>
      <c r="Z771">
        <v>2</v>
      </c>
      <c r="AA771">
        <v>0</v>
      </c>
      <c r="AB771" t="s">
        <v>312</v>
      </c>
      <c r="AC771">
        <v>1.22</v>
      </c>
      <c r="AD771">
        <v>4</v>
      </c>
      <c r="AE771">
        <v>1.28</v>
      </c>
      <c r="AF771">
        <v>3.5</v>
      </c>
      <c r="AG771">
        <v>1.25</v>
      </c>
      <c r="AH771">
        <v>3.75</v>
      </c>
      <c r="AI771">
        <v>1.26</v>
      </c>
      <c r="AJ771">
        <v>4.3</v>
      </c>
      <c r="AK771">
        <v>1.29</v>
      </c>
      <c r="AL771">
        <v>3.5</v>
      </c>
      <c r="AM771">
        <v>1.29</v>
      </c>
      <c r="AN771">
        <v>4.3</v>
      </c>
      <c r="AO771">
        <v>1.25</v>
      </c>
      <c r="AP771">
        <v>3.81</v>
      </c>
      <c r="AQ771" t="str">
        <f t="shared" si="134"/>
        <v>Raonic</v>
      </c>
      <c r="AR771" t="str">
        <f t="shared" si="135"/>
        <v>Sock</v>
      </c>
      <c r="AS771" t="str">
        <f t="shared" ref="AS771:AS834" si="136">B771&amp;AQ771&amp;AR771</f>
        <v>MiamiRaonicSock</v>
      </c>
      <c r="AT771" t="str">
        <f t="shared" ref="AT771:AT834" si="137">B771&amp;AR771&amp;AQ771</f>
        <v>MiamiSockRaonic</v>
      </c>
      <c r="AU771">
        <f t="shared" ref="AU771:AU834" si="138">Z771-AA771</f>
        <v>2</v>
      </c>
      <c r="AV771">
        <f t="shared" ref="AV771:AV834" si="139">X771+V771+T771+R771+P771-Y771-W771-U771-S771-Q771</f>
        <v>3</v>
      </c>
      <c r="AW771">
        <f t="shared" ref="AW771:AW834" si="140">X771+V771+T771+R771+P771+Y771+W771+U771+S771+Q771</f>
        <v>23</v>
      </c>
      <c r="AX771" t="b">
        <f t="shared" ref="AX771:AX834" si="141">OR(P771+Q771=13,R771+S771=13,T771+U771=13,V771+W771=13,X771+Y771=13)</f>
        <v>1</v>
      </c>
      <c r="AY771" t="str">
        <f t="shared" ref="AY771:AY834" si="142">IF(P771&gt;Q771,AQ771,AR771)</f>
        <v>Raonic</v>
      </c>
      <c r="AZ771" t="b">
        <f t="shared" ref="AZ771:AZ834" si="143">AA771&lt;&gt;0</f>
        <v>0</v>
      </c>
      <c r="BA771" t="str">
        <f t="shared" ref="BA771:BA834" si="144">B771&amp;H771</f>
        <v>Miami2nd Round</v>
      </c>
    </row>
    <row r="772" spans="1:53" x14ac:dyDescent="0.25">
      <c r="A772">
        <v>20</v>
      </c>
      <c r="B772" t="s">
        <v>531</v>
      </c>
      <c r="C772" t="s">
        <v>532</v>
      </c>
      <c r="D772" s="1">
        <v>41720</v>
      </c>
      <c r="E772" t="s">
        <v>874</v>
      </c>
      <c r="F772" s="1" t="s">
        <v>307</v>
      </c>
      <c r="G772" s="1" t="s">
        <v>308</v>
      </c>
      <c r="H772" t="s">
        <v>344</v>
      </c>
      <c r="I772" s="9">
        <v>3</v>
      </c>
      <c r="J772" t="s">
        <v>669</v>
      </c>
      <c r="K772" t="s">
        <v>671</v>
      </c>
      <c r="L772">
        <v>57</v>
      </c>
      <c r="M772">
        <v>30</v>
      </c>
      <c r="N772">
        <v>810</v>
      </c>
      <c r="O772">
        <v>1231</v>
      </c>
      <c r="P772">
        <v>6</v>
      </c>
      <c r="Q772">
        <v>7</v>
      </c>
      <c r="R772">
        <v>6</v>
      </c>
      <c r="S772">
        <v>0</v>
      </c>
      <c r="T772">
        <v>6</v>
      </c>
      <c r="U772">
        <v>3</v>
      </c>
      <c r="Z772">
        <v>2</v>
      </c>
      <c r="AA772">
        <v>1</v>
      </c>
      <c r="AB772" t="s">
        <v>312</v>
      </c>
      <c r="AC772">
        <v>1.72</v>
      </c>
      <c r="AD772">
        <v>2</v>
      </c>
      <c r="AE772">
        <v>1.8</v>
      </c>
      <c r="AF772">
        <v>2</v>
      </c>
      <c r="AG772">
        <v>1.8</v>
      </c>
      <c r="AH772">
        <v>1.91</v>
      </c>
      <c r="AI772">
        <v>1.87</v>
      </c>
      <c r="AJ772">
        <v>2.02</v>
      </c>
      <c r="AK772">
        <v>1.8</v>
      </c>
      <c r="AL772">
        <v>2</v>
      </c>
      <c r="AM772">
        <v>1.89</v>
      </c>
      <c r="AN772">
        <v>2.1</v>
      </c>
      <c r="AO772">
        <v>1.79</v>
      </c>
      <c r="AP772">
        <v>1.97</v>
      </c>
      <c r="AQ772" t="str">
        <f t="shared" si="134"/>
        <v>Istomin</v>
      </c>
      <c r="AR772" t="str">
        <f t="shared" si="135"/>
        <v>Tursunov</v>
      </c>
      <c r="AS772" t="str">
        <f t="shared" si="136"/>
        <v>MiamiIstominTursunov</v>
      </c>
      <c r="AT772" t="str">
        <f t="shared" si="137"/>
        <v>MiamiTursunovIstomin</v>
      </c>
      <c r="AU772">
        <f t="shared" si="138"/>
        <v>1</v>
      </c>
      <c r="AV772">
        <f t="shared" si="139"/>
        <v>8</v>
      </c>
      <c r="AW772">
        <f t="shared" si="140"/>
        <v>28</v>
      </c>
      <c r="AX772" t="b">
        <f t="shared" si="141"/>
        <v>1</v>
      </c>
      <c r="AY772" t="str">
        <f t="shared" si="142"/>
        <v>Tursunov</v>
      </c>
      <c r="AZ772" t="b">
        <f t="shared" si="143"/>
        <v>1</v>
      </c>
      <c r="BA772" t="str">
        <f t="shared" si="144"/>
        <v>Miami2nd Round</v>
      </c>
    </row>
    <row r="773" spans="1:53" x14ac:dyDescent="0.25">
      <c r="A773">
        <v>20</v>
      </c>
      <c r="B773" t="s">
        <v>531</v>
      </c>
      <c r="C773" t="s">
        <v>532</v>
      </c>
      <c r="D773" s="1">
        <v>41720</v>
      </c>
      <c r="E773" t="s">
        <v>874</v>
      </c>
      <c r="F773" s="1" t="s">
        <v>307</v>
      </c>
      <c r="G773" s="1" t="s">
        <v>308</v>
      </c>
      <c r="H773" t="s">
        <v>344</v>
      </c>
      <c r="I773" s="9">
        <v>3</v>
      </c>
      <c r="J773" t="s">
        <v>798</v>
      </c>
      <c r="K773" t="s">
        <v>694</v>
      </c>
      <c r="L773">
        <v>89</v>
      </c>
      <c r="M773">
        <v>50</v>
      </c>
      <c r="N773">
        <v>614</v>
      </c>
      <c r="O773">
        <v>930</v>
      </c>
      <c r="P773">
        <v>6</v>
      </c>
      <c r="Q773">
        <v>1</v>
      </c>
      <c r="R773">
        <v>6</v>
      </c>
      <c r="S773">
        <v>7</v>
      </c>
      <c r="T773">
        <v>6</v>
      </c>
      <c r="U773">
        <v>3</v>
      </c>
      <c r="Z773">
        <v>2</v>
      </c>
      <c r="AA773">
        <v>1</v>
      </c>
      <c r="AB773" t="s">
        <v>312</v>
      </c>
      <c r="AC773">
        <v>3</v>
      </c>
      <c r="AD773">
        <v>1.36</v>
      </c>
      <c r="AE773">
        <v>2.9</v>
      </c>
      <c r="AF773">
        <v>1.4</v>
      </c>
      <c r="AI773">
        <v>3.48</v>
      </c>
      <c r="AJ773">
        <v>1.36</v>
      </c>
      <c r="AM773">
        <v>3.48</v>
      </c>
      <c r="AN773">
        <v>1.44</v>
      </c>
      <c r="AO773">
        <v>3.04</v>
      </c>
      <c r="AP773">
        <v>1.37</v>
      </c>
      <c r="AQ773" t="str">
        <f t="shared" si="134"/>
        <v>Lajovic</v>
      </c>
      <c r="AR773" t="str">
        <f t="shared" si="135"/>
        <v>Lu</v>
      </c>
      <c r="AS773" t="str">
        <f t="shared" si="136"/>
        <v>MiamiLajovicLu</v>
      </c>
      <c r="AT773" t="str">
        <f t="shared" si="137"/>
        <v>MiamiLuLajovic</v>
      </c>
      <c r="AU773">
        <f t="shared" si="138"/>
        <v>1</v>
      </c>
      <c r="AV773">
        <f t="shared" si="139"/>
        <v>7</v>
      </c>
      <c r="AW773">
        <f t="shared" si="140"/>
        <v>29</v>
      </c>
      <c r="AX773" t="b">
        <f t="shared" si="141"/>
        <v>1</v>
      </c>
      <c r="AY773" t="str">
        <f t="shared" si="142"/>
        <v>Lajovic</v>
      </c>
      <c r="AZ773" t="b">
        <f t="shared" si="143"/>
        <v>1</v>
      </c>
      <c r="BA773" t="str">
        <f t="shared" si="144"/>
        <v>Miami2nd Round</v>
      </c>
    </row>
    <row r="774" spans="1:53" x14ac:dyDescent="0.25">
      <c r="A774">
        <v>20</v>
      </c>
      <c r="B774" t="s">
        <v>531</v>
      </c>
      <c r="C774" t="s">
        <v>532</v>
      </c>
      <c r="D774" s="1">
        <v>41721</v>
      </c>
      <c r="E774" t="s">
        <v>874</v>
      </c>
      <c r="F774" s="1" t="s">
        <v>307</v>
      </c>
      <c r="G774" s="1" t="s">
        <v>308</v>
      </c>
      <c r="H774" t="s">
        <v>344</v>
      </c>
      <c r="I774" s="9">
        <v>3</v>
      </c>
      <c r="J774" t="s">
        <v>750</v>
      </c>
      <c r="K774" t="s">
        <v>684</v>
      </c>
      <c r="L774">
        <v>1</v>
      </c>
      <c r="M774">
        <v>44</v>
      </c>
      <c r="N774">
        <v>13130</v>
      </c>
      <c r="O774">
        <v>1000</v>
      </c>
      <c r="P774">
        <v>6</v>
      </c>
      <c r="Q774">
        <v>1</v>
      </c>
      <c r="R774">
        <v>6</v>
      </c>
      <c r="S774">
        <v>3</v>
      </c>
      <c r="Z774">
        <v>2</v>
      </c>
      <c r="AA774">
        <v>0</v>
      </c>
      <c r="AB774" t="s">
        <v>312</v>
      </c>
      <c r="AC774">
        <v>1.06</v>
      </c>
      <c r="AD774">
        <v>10</v>
      </c>
      <c r="AE774">
        <v>1.06</v>
      </c>
      <c r="AF774">
        <v>8.5</v>
      </c>
      <c r="AG774">
        <v>1.07</v>
      </c>
      <c r="AH774">
        <v>7.5</v>
      </c>
      <c r="AI774">
        <v>1.07</v>
      </c>
      <c r="AJ774">
        <v>11.25</v>
      </c>
      <c r="AK774">
        <v>1.07</v>
      </c>
      <c r="AL774">
        <v>8</v>
      </c>
      <c r="AM774">
        <v>1.1000000000000001</v>
      </c>
      <c r="AN774">
        <v>11.25</v>
      </c>
      <c r="AO774">
        <v>1.07</v>
      </c>
      <c r="AP774">
        <v>8.75</v>
      </c>
      <c r="AQ774" t="str">
        <f t="shared" si="134"/>
        <v>Nadal</v>
      </c>
      <c r="AR774" t="str">
        <f t="shared" si="135"/>
        <v>Hewitt</v>
      </c>
      <c r="AS774" t="str">
        <f t="shared" si="136"/>
        <v>MiamiNadalHewitt</v>
      </c>
      <c r="AT774" t="str">
        <f t="shared" si="137"/>
        <v>MiamiHewittNadal</v>
      </c>
      <c r="AU774">
        <f t="shared" si="138"/>
        <v>2</v>
      </c>
      <c r="AV774">
        <f t="shared" si="139"/>
        <v>8</v>
      </c>
      <c r="AW774">
        <f t="shared" si="140"/>
        <v>16</v>
      </c>
      <c r="AX774" t="b">
        <f t="shared" si="141"/>
        <v>0</v>
      </c>
      <c r="AY774" t="str">
        <f t="shared" si="142"/>
        <v>Nadal</v>
      </c>
      <c r="AZ774" t="b">
        <f t="shared" si="143"/>
        <v>0</v>
      </c>
      <c r="BA774" t="str">
        <f t="shared" si="144"/>
        <v>Miami2nd Round</v>
      </c>
    </row>
    <row r="775" spans="1:53" x14ac:dyDescent="0.25">
      <c r="A775">
        <v>20</v>
      </c>
      <c r="B775" t="s">
        <v>531</v>
      </c>
      <c r="C775" t="s">
        <v>532</v>
      </c>
      <c r="D775" s="1">
        <v>41721</v>
      </c>
      <c r="E775" t="s">
        <v>874</v>
      </c>
      <c r="F775" s="1" t="s">
        <v>307</v>
      </c>
      <c r="G775" s="1" t="s">
        <v>308</v>
      </c>
      <c r="H775" t="s">
        <v>478</v>
      </c>
      <c r="I775" s="9">
        <v>3</v>
      </c>
      <c r="J775" t="s">
        <v>797</v>
      </c>
      <c r="K775" t="s">
        <v>746</v>
      </c>
      <c r="L775">
        <v>2</v>
      </c>
      <c r="M775">
        <v>32</v>
      </c>
      <c r="N775">
        <v>10900</v>
      </c>
      <c r="O775">
        <v>1210</v>
      </c>
      <c r="AB775" t="s">
        <v>347</v>
      </c>
      <c r="AC775">
        <v>1.02</v>
      </c>
      <c r="AD775">
        <v>17</v>
      </c>
      <c r="AE775">
        <v>1.03</v>
      </c>
      <c r="AF775">
        <v>11</v>
      </c>
      <c r="AG775">
        <v>1.03</v>
      </c>
      <c r="AH775">
        <v>10</v>
      </c>
      <c r="AI775">
        <v>1.04</v>
      </c>
      <c r="AJ775">
        <v>17</v>
      </c>
      <c r="AK775">
        <v>1.03</v>
      </c>
      <c r="AL775">
        <v>11</v>
      </c>
      <c r="AM775">
        <v>1.05</v>
      </c>
      <c r="AN775">
        <v>21</v>
      </c>
      <c r="AO775">
        <v>1.03</v>
      </c>
      <c r="AP775">
        <v>13.12</v>
      </c>
      <c r="AQ775" t="str">
        <f t="shared" si="134"/>
        <v>Djokovic</v>
      </c>
      <c r="AR775" t="str">
        <f t="shared" si="135"/>
        <v>Mayer</v>
      </c>
      <c r="AS775" t="str">
        <f t="shared" si="136"/>
        <v>MiamiDjokovicMayer</v>
      </c>
      <c r="AT775" t="str">
        <f t="shared" si="137"/>
        <v>MiamiMayerDjokovic</v>
      </c>
      <c r="AU775">
        <f t="shared" si="138"/>
        <v>0</v>
      </c>
      <c r="AV775">
        <f t="shared" si="139"/>
        <v>0</v>
      </c>
      <c r="AW775">
        <f t="shared" si="140"/>
        <v>0</v>
      </c>
      <c r="AX775" t="b">
        <f t="shared" si="141"/>
        <v>0</v>
      </c>
      <c r="AY775" t="str">
        <f t="shared" si="142"/>
        <v>Mayer</v>
      </c>
      <c r="AZ775" t="b">
        <f t="shared" si="143"/>
        <v>0</v>
      </c>
      <c r="BA775" t="str">
        <f t="shared" si="144"/>
        <v>Miami3rd Round</v>
      </c>
    </row>
    <row r="776" spans="1:53" x14ac:dyDescent="0.25">
      <c r="A776">
        <v>20</v>
      </c>
      <c r="B776" t="s">
        <v>531</v>
      </c>
      <c r="C776" t="s">
        <v>532</v>
      </c>
      <c r="D776" s="1">
        <v>41721</v>
      </c>
      <c r="E776" t="s">
        <v>874</v>
      </c>
      <c r="F776" s="1" t="s">
        <v>307</v>
      </c>
      <c r="G776" s="1" t="s">
        <v>308</v>
      </c>
      <c r="H776" t="s">
        <v>478</v>
      </c>
      <c r="I776" s="9">
        <v>3</v>
      </c>
      <c r="J776" t="s">
        <v>804</v>
      </c>
      <c r="K776" t="s">
        <v>765</v>
      </c>
      <c r="L776">
        <v>11</v>
      </c>
      <c r="M776">
        <v>143</v>
      </c>
      <c r="N776">
        <v>2615</v>
      </c>
      <c r="O776">
        <v>400</v>
      </c>
      <c r="P776">
        <v>4</v>
      </c>
      <c r="Q776">
        <v>6</v>
      </c>
      <c r="R776">
        <v>7</v>
      </c>
      <c r="S776">
        <v>6</v>
      </c>
      <c r="T776">
        <v>7</v>
      </c>
      <c r="U776">
        <v>5</v>
      </c>
      <c r="Z776">
        <v>2</v>
      </c>
      <c r="AA776">
        <v>1</v>
      </c>
      <c r="AB776" t="s">
        <v>312</v>
      </c>
      <c r="AC776">
        <v>1.1599999999999999</v>
      </c>
      <c r="AD776">
        <v>5</v>
      </c>
      <c r="AE776">
        <v>1.18</v>
      </c>
      <c r="AF776">
        <v>4.5</v>
      </c>
      <c r="AG776">
        <v>1.17</v>
      </c>
      <c r="AH776">
        <v>4.5</v>
      </c>
      <c r="AI776">
        <v>1.19</v>
      </c>
      <c r="AJ776">
        <v>5.65</v>
      </c>
      <c r="AK776">
        <v>1.2</v>
      </c>
      <c r="AL776">
        <v>4.5</v>
      </c>
      <c r="AM776">
        <v>1.2</v>
      </c>
      <c r="AN776">
        <v>5.7</v>
      </c>
      <c r="AO776">
        <v>1.1599999999999999</v>
      </c>
      <c r="AP776">
        <v>4.91</v>
      </c>
      <c r="AQ776" t="str">
        <f t="shared" si="134"/>
        <v>Tsonga</v>
      </c>
      <c r="AR776" t="str">
        <f t="shared" si="135"/>
        <v>Baghdatis</v>
      </c>
      <c r="AS776" t="str">
        <f t="shared" si="136"/>
        <v>MiamiTsongaBaghdatis</v>
      </c>
      <c r="AT776" t="str">
        <f t="shared" si="137"/>
        <v>MiamiBaghdatisTsonga</v>
      </c>
      <c r="AU776">
        <f t="shared" si="138"/>
        <v>1</v>
      </c>
      <c r="AV776">
        <f t="shared" si="139"/>
        <v>1</v>
      </c>
      <c r="AW776">
        <f t="shared" si="140"/>
        <v>35</v>
      </c>
      <c r="AX776" t="b">
        <f t="shared" si="141"/>
        <v>1</v>
      </c>
      <c r="AY776" t="str">
        <f t="shared" si="142"/>
        <v>Baghdatis</v>
      </c>
      <c r="AZ776" t="b">
        <f t="shared" si="143"/>
        <v>1</v>
      </c>
      <c r="BA776" t="str">
        <f t="shared" si="144"/>
        <v>Miami3rd Round</v>
      </c>
    </row>
    <row r="777" spans="1:53" x14ac:dyDescent="0.25">
      <c r="A777">
        <v>20</v>
      </c>
      <c r="B777" t="s">
        <v>531</v>
      </c>
      <c r="C777" t="s">
        <v>532</v>
      </c>
      <c r="D777" s="1">
        <v>41721</v>
      </c>
      <c r="E777" t="s">
        <v>874</v>
      </c>
      <c r="F777" s="1" t="s">
        <v>307</v>
      </c>
      <c r="G777" s="1" t="s">
        <v>308</v>
      </c>
      <c r="H777" t="s">
        <v>478</v>
      </c>
      <c r="I777" s="9">
        <v>3</v>
      </c>
      <c r="J777" t="s">
        <v>793</v>
      </c>
      <c r="K777" t="s">
        <v>665</v>
      </c>
      <c r="L777">
        <v>17</v>
      </c>
      <c r="M777">
        <v>52</v>
      </c>
      <c r="N777">
        <v>2050</v>
      </c>
      <c r="O777">
        <v>900</v>
      </c>
      <c r="P777">
        <v>6</v>
      </c>
      <c r="Q777">
        <v>3</v>
      </c>
      <c r="R777">
        <v>6</v>
      </c>
      <c r="S777">
        <v>4</v>
      </c>
      <c r="Z777">
        <v>2</v>
      </c>
      <c r="AA777">
        <v>0</v>
      </c>
      <c r="AB777" t="s">
        <v>312</v>
      </c>
      <c r="AC777">
        <v>1.57</v>
      </c>
      <c r="AD777">
        <v>2.25</v>
      </c>
      <c r="AE777">
        <v>1.65</v>
      </c>
      <c r="AF777">
        <v>2.2000000000000002</v>
      </c>
      <c r="AG777">
        <v>1.67</v>
      </c>
      <c r="AH777">
        <v>2.1</v>
      </c>
      <c r="AI777">
        <v>1.66</v>
      </c>
      <c r="AJ777">
        <v>2.4</v>
      </c>
      <c r="AK777">
        <v>1.62</v>
      </c>
      <c r="AL777">
        <v>2.25</v>
      </c>
      <c r="AM777">
        <v>1.7</v>
      </c>
      <c r="AN777">
        <v>2.4</v>
      </c>
      <c r="AO777">
        <v>1.63</v>
      </c>
      <c r="AP777">
        <v>2.23</v>
      </c>
      <c r="AQ777" t="str">
        <f t="shared" si="134"/>
        <v>Robredo</v>
      </c>
      <c r="AR777" t="str">
        <f t="shared" si="135"/>
        <v>Benneteau</v>
      </c>
      <c r="AS777" t="str">
        <f t="shared" si="136"/>
        <v>MiamiRobredoBenneteau</v>
      </c>
      <c r="AT777" t="str">
        <f t="shared" si="137"/>
        <v>MiamiBenneteauRobredo</v>
      </c>
      <c r="AU777">
        <f t="shared" si="138"/>
        <v>2</v>
      </c>
      <c r="AV777">
        <f t="shared" si="139"/>
        <v>5</v>
      </c>
      <c r="AW777">
        <f t="shared" si="140"/>
        <v>19</v>
      </c>
      <c r="AX777" t="b">
        <f t="shared" si="141"/>
        <v>0</v>
      </c>
      <c r="AY777" t="str">
        <f t="shared" si="142"/>
        <v>Robredo</v>
      </c>
      <c r="AZ777" t="b">
        <f t="shared" si="143"/>
        <v>0</v>
      </c>
      <c r="BA777" t="str">
        <f t="shared" si="144"/>
        <v>Miami3rd Round</v>
      </c>
    </row>
    <row r="778" spans="1:53" x14ac:dyDescent="0.25">
      <c r="A778">
        <v>20</v>
      </c>
      <c r="B778" t="s">
        <v>531</v>
      </c>
      <c r="C778" t="s">
        <v>532</v>
      </c>
      <c r="D778" s="1">
        <v>41721</v>
      </c>
      <c r="E778" t="s">
        <v>874</v>
      </c>
      <c r="F778" s="1" t="s">
        <v>307</v>
      </c>
      <c r="G778" s="1" t="s">
        <v>308</v>
      </c>
      <c r="H778" t="s">
        <v>478</v>
      </c>
      <c r="I778" s="9">
        <v>3</v>
      </c>
      <c r="J778" t="s">
        <v>740</v>
      </c>
      <c r="K778" t="s">
        <v>678</v>
      </c>
      <c r="L778">
        <v>6</v>
      </c>
      <c r="M778">
        <v>34</v>
      </c>
      <c r="N778">
        <v>4795</v>
      </c>
      <c r="O778">
        <v>1180</v>
      </c>
      <c r="P778">
        <v>6</v>
      </c>
      <c r="Q778">
        <v>4</v>
      </c>
      <c r="R778">
        <v>6</v>
      </c>
      <c r="S778">
        <v>1</v>
      </c>
      <c r="Z778">
        <v>2</v>
      </c>
      <c r="AA778">
        <v>0</v>
      </c>
      <c r="AB778" t="s">
        <v>312</v>
      </c>
      <c r="AC778">
        <v>1.1599999999999999</v>
      </c>
      <c r="AD778">
        <v>5</v>
      </c>
      <c r="AE778">
        <v>1.17</v>
      </c>
      <c r="AF778">
        <v>4.75</v>
      </c>
      <c r="AG778">
        <v>1.17</v>
      </c>
      <c r="AH778">
        <v>4.5</v>
      </c>
      <c r="AI778">
        <v>1.21</v>
      </c>
      <c r="AJ778">
        <v>5.13</v>
      </c>
      <c r="AK778">
        <v>1.17</v>
      </c>
      <c r="AL778">
        <v>5</v>
      </c>
      <c r="AM778">
        <v>1.21</v>
      </c>
      <c r="AN778">
        <v>5.68</v>
      </c>
      <c r="AO778">
        <v>1.1599999999999999</v>
      </c>
      <c r="AP778">
        <v>5.01</v>
      </c>
      <c r="AQ778" t="str">
        <f t="shared" si="134"/>
        <v>Murray</v>
      </c>
      <c r="AR778" t="str">
        <f t="shared" si="135"/>
        <v>Lopez</v>
      </c>
      <c r="AS778" t="str">
        <f t="shared" si="136"/>
        <v>MiamiMurrayLopez</v>
      </c>
      <c r="AT778" t="str">
        <f t="shared" si="137"/>
        <v>MiamiLopezMurray</v>
      </c>
      <c r="AU778">
        <f t="shared" si="138"/>
        <v>2</v>
      </c>
      <c r="AV778">
        <f t="shared" si="139"/>
        <v>7</v>
      </c>
      <c r="AW778">
        <f t="shared" si="140"/>
        <v>17</v>
      </c>
      <c r="AX778" t="b">
        <f t="shared" si="141"/>
        <v>0</v>
      </c>
      <c r="AY778" t="str">
        <f t="shared" si="142"/>
        <v>Murray</v>
      </c>
      <c r="AZ778" t="b">
        <f t="shared" si="143"/>
        <v>0</v>
      </c>
      <c r="BA778" t="str">
        <f t="shared" si="144"/>
        <v>Miami3rd Round</v>
      </c>
    </row>
    <row r="779" spans="1:53" x14ac:dyDescent="0.25">
      <c r="A779">
        <v>20</v>
      </c>
      <c r="B779" t="s">
        <v>531</v>
      </c>
      <c r="C779" t="s">
        <v>532</v>
      </c>
      <c r="D779" s="1">
        <v>41721</v>
      </c>
      <c r="E779" t="s">
        <v>874</v>
      </c>
      <c r="F779" s="1" t="s">
        <v>307</v>
      </c>
      <c r="G779" s="1" t="s">
        <v>308</v>
      </c>
      <c r="H779" t="s">
        <v>478</v>
      </c>
      <c r="I779" s="9">
        <v>3</v>
      </c>
      <c r="J779" t="s">
        <v>754</v>
      </c>
      <c r="K779" t="s">
        <v>768</v>
      </c>
      <c r="L779">
        <v>9</v>
      </c>
      <c r="M779">
        <v>18</v>
      </c>
      <c r="N779">
        <v>2905</v>
      </c>
      <c r="O779">
        <v>1940</v>
      </c>
      <c r="P779">
        <v>6</v>
      </c>
      <c r="Q779">
        <v>3</v>
      </c>
      <c r="R779">
        <v>6</v>
      </c>
      <c r="S779">
        <v>4</v>
      </c>
      <c r="Z779">
        <v>2</v>
      </c>
      <c r="AA779">
        <v>0</v>
      </c>
      <c r="AB779" t="s">
        <v>312</v>
      </c>
      <c r="AC779">
        <v>1.72</v>
      </c>
      <c r="AD779">
        <v>2</v>
      </c>
      <c r="AE779">
        <v>1.75</v>
      </c>
      <c r="AF779">
        <v>2.0499999999999998</v>
      </c>
      <c r="AG779">
        <v>1.73</v>
      </c>
      <c r="AH779">
        <v>2</v>
      </c>
      <c r="AI779">
        <v>1.83</v>
      </c>
      <c r="AJ779">
        <v>2.12</v>
      </c>
      <c r="AK779">
        <v>1.8</v>
      </c>
      <c r="AL779">
        <v>2</v>
      </c>
      <c r="AM779">
        <v>1.85</v>
      </c>
      <c r="AN779">
        <v>2.12</v>
      </c>
      <c r="AO779">
        <v>1.79</v>
      </c>
      <c r="AP779">
        <v>1.99</v>
      </c>
      <c r="AQ779" t="str">
        <f t="shared" si="134"/>
        <v>Gasquet</v>
      </c>
      <c r="AR779" t="str">
        <f t="shared" si="135"/>
        <v>Anderson</v>
      </c>
      <c r="AS779" t="str">
        <f t="shared" si="136"/>
        <v>MiamiGasquetAnderson</v>
      </c>
      <c r="AT779" t="str">
        <f t="shared" si="137"/>
        <v>MiamiAndersonGasquet</v>
      </c>
      <c r="AU779">
        <f t="shared" si="138"/>
        <v>2</v>
      </c>
      <c r="AV779">
        <f t="shared" si="139"/>
        <v>5</v>
      </c>
      <c r="AW779">
        <f t="shared" si="140"/>
        <v>19</v>
      </c>
      <c r="AX779" t="b">
        <f t="shared" si="141"/>
        <v>0</v>
      </c>
      <c r="AY779" t="str">
        <f t="shared" si="142"/>
        <v>Gasquet</v>
      </c>
      <c r="AZ779" t="b">
        <f t="shared" si="143"/>
        <v>0</v>
      </c>
      <c r="BA779" t="str">
        <f t="shared" si="144"/>
        <v>Miami3rd Round</v>
      </c>
    </row>
    <row r="780" spans="1:53" x14ac:dyDescent="0.25">
      <c r="A780">
        <v>20</v>
      </c>
      <c r="B780" t="s">
        <v>531</v>
      </c>
      <c r="C780" t="s">
        <v>532</v>
      </c>
      <c r="D780" s="1">
        <v>41721</v>
      </c>
      <c r="E780" t="s">
        <v>874</v>
      </c>
      <c r="F780" s="1" t="s">
        <v>307</v>
      </c>
      <c r="G780" s="1" t="s">
        <v>308</v>
      </c>
      <c r="H780" t="s">
        <v>478</v>
      </c>
      <c r="I780" s="9">
        <v>3</v>
      </c>
      <c r="J780" t="s">
        <v>689</v>
      </c>
      <c r="K780" t="s">
        <v>854</v>
      </c>
      <c r="L780">
        <v>5</v>
      </c>
      <c r="M780">
        <v>162</v>
      </c>
      <c r="N780">
        <v>5045</v>
      </c>
      <c r="O780">
        <v>334</v>
      </c>
      <c r="P780">
        <v>6</v>
      </c>
      <c r="Q780">
        <v>3</v>
      </c>
      <c r="R780">
        <v>6</v>
      </c>
      <c r="S780">
        <v>3</v>
      </c>
      <c r="Z780">
        <v>2</v>
      </c>
      <c r="AA780">
        <v>0</v>
      </c>
      <c r="AB780" t="s">
        <v>312</v>
      </c>
      <c r="AC780">
        <v>1.02</v>
      </c>
      <c r="AD780">
        <v>19</v>
      </c>
      <c r="AE780">
        <v>1.02</v>
      </c>
      <c r="AF780">
        <v>12</v>
      </c>
      <c r="AG780">
        <v>1.03</v>
      </c>
      <c r="AH780">
        <v>10</v>
      </c>
      <c r="AI780">
        <v>1.02</v>
      </c>
      <c r="AJ780">
        <v>25.5</v>
      </c>
      <c r="AK780">
        <v>1.03</v>
      </c>
      <c r="AL780">
        <v>11</v>
      </c>
      <c r="AM780">
        <v>1.04</v>
      </c>
      <c r="AN780">
        <v>25.5</v>
      </c>
      <c r="AO780">
        <v>1.02</v>
      </c>
      <c r="AP780">
        <v>14.51</v>
      </c>
      <c r="AQ780" t="str">
        <f t="shared" si="134"/>
        <v>Federer</v>
      </c>
      <c r="AR780" t="str">
        <f t="shared" si="135"/>
        <v>De</v>
      </c>
      <c r="AS780" t="str">
        <f t="shared" si="136"/>
        <v>MiamiFedererDe</v>
      </c>
      <c r="AT780" t="str">
        <f t="shared" si="137"/>
        <v>MiamiDeFederer</v>
      </c>
      <c r="AU780">
        <f t="shared" si="138"/>
        <v>2</v>
      </c>
      <c r="AV780">
        <f t="shared" si="139"/>
        <v>6</v>
      </c>
      <c r="AW780">
        <f t="shared" si="140"/>
        <v>18</v>
      </c>
      <c r="AX780" t="b">
        <f t="shared" si="141"/>
        <v>0</v>
      </c>
      <c r="AY780" t="str">
        <f t="shared" si="142"/>
        <v>Federer</v>
      </c>
      <c r="AZ780" t="b">
        <f t="shared" si="143"/>
        <v>0</v>
      </c>
      <c r="BA780" t="str">
        <f t="shared" si="144"/>
        <v>Miami3rd Round</v>
      </c>
    </row>
    <row r="781" spans="1:53" x14ac:dyDescent="0.25">
      <c r="A781">
        <v>20</v>
      </c>
      <c r="B781" t="s">
        <v>531</v>
      </c>
      <c r="C781" t="s">
        <v>532</v>
      </c>
      <c r="D781" s="1">
        <v>41721</v>
      </c>
      <c r="E781" t="s">
        <v>874</v>
      </c>
      <c r="F781" s="1" t="s">
        <v>307</v>
      </c>
      <c r="G781" s="1" t="s">
        <v>308</v>
      </c>
      <c r="H781" t="s">
        <v>478</v>
      </c>
      <c r="I781" s="9">
        <v>3</v>
      </c>
      <c r="J781" t="s">
        <v>688</v>
      </c>
      <c r="K781" t="s">
        <v>672</v>
      </c>
      <c r="L781">
        <v>21</v>
      </c>
      <c r="M781">
        <v>16</v>
      </c>
      <c r="N781">
        <v>1715</v>
      </c>
      <c r="O781">
        <v>2130</v>
      </c>
      <c r="P781">
        <v>7</v>
      </c>
      <c r="Q781">
        <v>6</v>
      </c>
      <c r="R781">
        <v>7</v>
      </c>
      <c r="S781">
        <v>5</v>
      </c>
      <c r="Z781">
        <v>2</v>
      </c>
      <c r="AA781">
        <v>0</v>
      </c>
      <c r="AB781" t="s">
        <v>312</v>
      </c>
      <c r="AC781">
        <v>2</v>
      </c>
      <c r="AD781">
        <v>1.72</v>
      </c>
      <c r="AE781">
        <v>2</v>
      </c>
      <c r="AF781">
        <v>1.8</v>
      </c>
      <c r="AG781">
        <v>2</v>
      </c>
      <c r="AH781">
        <v>1.73</v>
      </c>
      <c r="AI781">
        <v>2.08</v>
      </c>
      <c r="AJ781">
        <v>1.85</v>
      </c>
      <c r="AK781">
        <v>2.1</v>
      </c>
      <c r="AL781">
        <v>1.73</v>
      </c>
      <c r="AM781">
        <v>2.1</v>
      </c>
      <c r="AN781">
        <v>1.85</v>
      </c>
      <c r="AO781">
        <v>2.0099999999999998</v>
      </c>
      <c r="AP781">
        <v>1.77</v>
      </c>
      <c r="AQ781" t="str">
        <f t="shared" si="134"/>
        <v>Nishikori</v>
      </c>
      <c r="AR781" t="str">
        <f t="shared" si="135"/>
        <v>Dimitrov</v>
      </c>
      <c r="AS781" t="str">
        <f t="shared" si="136"/>
        <v>MiamiNishikoriDimitrov</v>
      </c>
      <c r="AT781" t="str">
        <f t="shared" si="137"/>
        <v>MiamiDimitrovNishikori</v>
      </c>
      <c r="AU781">
        <f t="shared" si="138"/>
        <v>2</v>
      </c>
      <c r="AV781">
        <f t="shared" si="139"/>
        <v>3</v>
      </c>
      <c r="AW781">
        <f t="shared" si="140"/>
        <v>25</v>
      </c>
      <c r="AX781" t="b">
        <f t="shared" si="141"/>
        <v>1</v>
      </c>
      <c r="AY781" t="str">
        <f t="shared" si="142"/>
        <v>Nishikori</v>
      </c>
      <c r="AZ781" t="b">
        <f t="shared" si="143"/>
        <v>0</v>
      </c>
      <c r="BA781" t="str">
        <f t="shared" si="144"/>
        <v>Miami3rd Round</v>
      </c>
    </row>
    <row r="782" spans="1:53" x14ac:dyDescent="0.25">
      <c r="A782">
        <v>20</v>
      </c>
      <c r="B782" t="s">
        <v>531</v>
      </c>
      <c r="C782" t="s">
        <v>532</v>
      </c>
      <c r="D782" s="1">
        <v>41722</v>
      </c>
      <c r="E782" t="s">
        <v>874</v>
      </c>
      <c r="F782" s="1" t="s">
        <v>307</v>
      </c>
      <c r="G782" s="1" t="s">
        <v>308</v>
      </c>
      <c r="H782" t="s">
        <v>478</v>
      </c>
      <c r="I782" s="9">
        <v>3</v>
      </c>
      <c r="J782" t="s">
        <v>744</v>
      </c>
      <c r="K782" t="s">
        <v>776</v>
      </c>
      <c r="L782">
        <v>4</v>
      </c>
      <c r="M782">
        <v>33</v>
      </c>
      <c r="N782">
        <v>5150</v>
      </c>
      <c r="O782">
        <v>1195</v>
      </c>
      <c r="P782">
        <v>6</v>
      </c>
      <c r="Q782">
        <v>3</v>
      </c>
      <c r="R782">
        <v>6</v>
      </c>
      <c r="S782">
        <v>2</v>
      </c>
      <c r="Z782">
        <v>2</v>
      </c>
      <c r="AA782">
        <v>0</v>
      </c>
      <c r="AB782" t="s">
        <v>312</v>
      </c>
      <c r="AC782">
        <v>1.1200000000000001</v>
      </c>
      <c r="AD782">
        <v>6</v>
      </c>
      <c r="AE782">
        <v>1.1299999999999999</v>
      </c>
      <c r="AF782">
        <v>5.5</v>
      </c>
      <c r="AG782">
        <v>1.1399999999999999</v>
      </c>
      <c r="AH782">
        <v>5</v>
      </c>
      <c r="AI782">
        <v>1.1299999999999999</v>
      </c>
      <c r="AJ782">
        <v>7.47</v>
      </c>
      <c r="AK782">
        <v>1.1299999999999999</v>
      </c>
      <c r="AL782">
        <v>6</v>
      </c>
      <c r="AM782">
        <v>1.17</v>
      </c>
      <c r="AN782">
        <v>7.47</v>
      </c>
      <c r="AO782">
        <v>1.1299999999999999</v>
      </c>
      <c r="AP782">
        <v>5.78</v>
      </c>
      <c r="AQ782" t="str">
        <f t="shared" si="134"/>
        <v>Ferrer</v>
      </c>
      <c r="AR782" t="str">
        <f t="shared" si="135"/>
        <v>Seppi</v>
      </c>
      <c r="AS782" t="str">
        <f t="shared" si="136"/>
        <v>MiamiFerrerSeppi</v>
      </c>
      <c r="AT782" t="str">
        <f t="shared" si="137"/>
        <v>MiamiSeppiFerrer</v>
      </c>
      <c r="AU782">
        <f t="shared" si="138"/>
        <v>2</v>
      </c>
      <c r="AV782">
        <f t="shared" si="139"/>
        <v>7</v>
      </c>
      <c r="AW782">
        <f t="shared" si="140"/>
        <v>17</v>
      </c>
      <c r="AX782" t="b">
        <f t="shared" si="141"/>
        <v>0</v>
      </c>
      <c r="AY782" t="str">
        <f t="shared" si="142"/>
        <v>Ferrer</v>
      </c>
      <c r="AZ782" t="b">
        <f t="shared" si="143"/>
        <v>0</v>
      </c>
      <c r="BA782" t="str">
        <f t="shared" si="144"/>
        <v>Miami3rd Round</v>
      </c>
    </row>
    <row r="783" spans="1:53" x14ac:dyDescent="0.25">
      <c r="A783">
        <v>20</v>
      </c>
      <c r="B783" t="s">
        <v>531</v>
      </c>
      <c r="C783" t="s">
        <v>532</v>
      </c>
      <c r="D783" s="1">
        <v>41722</v>
      </c>
      <c r="E783" t="s">
        <v>874</v>
      </c>
      <c r="F783" s="1" t="s">
        <v>307</v>
      </c>
      <c r="G783" s="1" t="s">
        <v>308</v>
      </c>
      <c r="H783" t="s">
        <v>478</v>
      </c>
      <c r="I783" s="9">
        <v>3</v>
      </c>
      <c r="J783" t="s">
        <v>800</v>
      </c>
      <c r="K783" t="s">
        <v>716</v>
      </c>
      <c r="L783">
        <v>12</v>
      </c>
      <c r="M783">
        <v>55</v>
      </c>
      <c r="N783">
        <v>2575</v>
      </c>
      <c r="O783">
        <v>841</v>
      </c>
      <c r="P783">
        <v>6</v>
      </c>
      <c r="Q783">
        <v>1</v>
      </c>
      <c r="R783">
        <v>6</v>
      </c>
      <c r="S783">
        <v>2</v>
      </c>
      <c r="Z783">
        <v>2</v>
      </c>
      <c r="AA783">
        <v>0</v>
      </c>
      <c r="AB783" t="s">
        <v>312</v>
      </c>
      <c r="AC783">
        <v>1.1599999999999999</v>
      </c>
      <c r="AD783">
        <v>5</v>
      </c>
      <c r="AE783">
        <v>1.2</v>
      </c>
      <c r="AF783">
        <v>4.3</v>
      </c>
      <c r="AG783">
        <v>1.22</v>
      </c>
      <c r="AH783">
        <v>4</v>
      </c>
      <c r="AI783">
        <v>1.21</v>
      </c>
      <c r="AJ783">
        <v>5.25</v>
      </c>
      <c r="AK783">
        <v>1.22</v>
      </c>
      <c r="AL783">
        <v>4</v>
      </c>
      <c r="AM783">
        <v>1.23</v>
      </c>
      <c r="AN783">
        <v>5.25</v>
      </c>
      <c r="AO783">
        <v>1.2</v>
      </c>
      <c r="AP783">
        <v>4.51</v>
      </c>
      <c r="AQ783" t="str">
        <f t="shared" si="134"/>
        <v>Raonic</v>
      </c>
      <c r="AR783" t="str">
        <f t="shared" si="135"/>
        <v>Garcia-Lopez</v>
      </c>
      <c r="AS783" t="str">
        <f t="shared" si="136"/>
        <v>MiamiRaonicGarcia-Lopez</v>
      </c>
      <c r="AT783" t="str">
        <f t="shared" si="137"/>
        <v>MiamiGarcia-LopezRaonic</v>
      </c>
      <c r="AU783">
        <f t="shared" si="138"/>
        <v>2</v>
      </c>
      <c r="AV783">
        <f t="shared" si="139"/>
        <v>9</v>
      </c>
      <c r="AW783">
        <f t="shared" si="140"/>
        <v>15</v>
      </c>
      <c r="AX783" t="b">
        <f t="shared" si="141"/>
        <v>0</v>
      </c>
      <c r="AY783" t="str">
        <f t="shared" si="142"/>
        <v>Raonic</v>
      </c>
      <c r="AZ783" t="b">
        <f t="shared" si="143"/>
        <v>0</v>
      </c>
      <c r="BA783" t="str">
        <f t="shared" si="144"/>
        <v>Miami3rd Round</v>
      </c>
    </row>
    <row r="784" spans="1:53" x14ac:dyDescent="0.25">
      <c r="A784">
        <v>20</v>
      </c>
      <c r="B784" t="s">
        <v>531</v>
      </c>
      <c r="C784" t="s">
        <v>532</v>
      </c>
      <c r="D784" s="1">
        <v>41722</v>
      </c>
      <c r="E784" t="s">
        <v>874</v>
      </c>
      <c r="F784" s="1" t="s">
        <v>307</v>
      </c>
      <c r="G784" s="1" t="s">
        <v>308</v>
      </c>
      <c r="H784" t="s">
        <v>478</v>
      </c>
      <c r="I784" s="9">
        <v>3</v>
      </c>
      <c r="J784" t="s">
        <v>745</v>
      </c>
      <c r="K784" t="s">
        <v>798</v>
      </c>
      <c r="L784">
        <v>23</v>
      </c>
      <c r="M784">
        <v>89</v>
      </c>
      <c r="N784">
        <v>1555</v>
      </c>
      <c r="O784">
        <v>614</v>
      </c>
      <c r="P784">
        <v>3</v>
      </c>
      <c r="Q784">
        <v>6</v>
      </c>
      <c r="R784">
        <v>6</v>
      </c>
      <c r="S784">
        <v>0</v>
      </c>
      <c r="T784">
        <v>7</v>
      </c>
      <c r="U784">
        <v>6</v>
      </c>
      <c r="Z784">
        <v>2</v>
      </c>
      <c r="AA784">
        <v>1</v>
      </c>
      <c r="AB784" t="s">
        <v>312</v>
      </c>
      <c r="AC784">
        <v>1.1100000000000001</v>
      </c>
      <c r="AD784">
        <v>6.5</v>
      </c>
      <c r="AE784">
        <v>1.1100000000000001</v>
      </c>
      <c r="AF784">
        <v>6</v>
      </c>
      <c r="AG784">
        <v>1.1200000000000001</v>
      </c>
      <c r="AH784">
        <v>5.5</v>
      </c>
      <c r="AI784">
        <v>1.1399999999999999</v>
      </c>
      <c r="AJ784">
        <v>6.92</v>
      </c>
      <c r="AK784">
        <v>1.1399999999999999</v>
      </c>
      <c r="AL784">
        <v>5.5</v>
      </c>
      <c r="AM784">
        <v>1.1499999999999999</v>
      </c>
      <c r="AN784">
        <v>6.92</v>
      </c>
      <c r="AO784">
        <v>1.1200000000000001</v>
      </c>
      <c r="AP784">
        <v>5.96</v>
      </c>
      <c r="AQ784" t="str">
        <f t="shared" si="134"/>
        <v>Dolgopolov</v>
      </c>
      <c r="AR784" t="str">
        <f t="shared" si="135"/>
        <v>Lajovic</v>
      </c>
      <c r="AS784" t="str">
        <f t="shared" si="136"/>
        <v>MiamiDolgopolovLajovic</v>
      </c>
      <c r="AT784" t="str">
        <f t="shared" si="137"/>
        <v>MiamiLajovicDolgopolov</v>
      </c>
      <c r="AU784">
        <f t="shared" si="138"/>
        <v>1</v>
      </c>
      <c r="AV784">
        <f t="shared" si="139"/>
        <v>4</v>
      </c>
      <c r="AW784">
        <f t="shared" si="140"/>
        <v>28</v>
      </c>
      <c r="AX784" t="b">
        <f t="shared" si="141"/>
        <v>1</v>
      </c>
      <c r="AY784" t="str">
        <f t="shared" si="142"/>
        <v>Lajovic</v>
      </c>
      <c r="AZ784" t="b">
        <f t="shared" si="143"/>
        <v>1</v>
      </c>
      <c r="BA784" t="str">
        <f t="shared" si="144"/>
        <v>Miami3rd Round</v>
      </c>
    </row>
    <row r="785" spans="1:53" x14ac:dyDescent="0.25">
      <c r="A785">
        <v>20</v>
      </c>
      <c r="B785" t="s">
        <v>531</v>
      </c>
      <c r="C785" t="s">
        <v>532</v>
      </c>
      <c r="D785" s="1">
        <v>41722</v>
      </c>
      <c r="E785" t="s">
        <v>874</v>
      </c>
      <c r="F785" s="1" t="s">
        <v>307</v>
      </c>
      <c r="G785" s="1" t="s">
        <v>308</v>
      </c>
      <c r="H785" t="s">
        <v>478</v>
      </c>
      <c r="I785" s="9">
        <v>3</v>
      </c>
      <c r="J785" t="s">
        <v>712</v>
      </c>
      <c r="K785" t="s">
        <v>702</v>
      </c>
      <c r="L785">
        <v>93</v>
      </c>
      <c r="M785">
        <v>119</v>
      </c>
      <c r="N785">
        <v>610</v>
      </c>
      <c r="O785">
        <v>493</v>
      </c>
      <c r="P785">
        <v>6</v>
      </c>
      <c r="Q785">
        <v>3</v>
      </c>
      <c r="R785">
        <v>7</v>
      </c>
      <c r="S785">
        <v>5</v>
      </c>
      <c r="Z785">
        <v>2</v>
      </c>
      <c r="AA785">
        <v>0</v>
      </c>
      <c r="AB785" t="s">
        <v>312</v>
      </c>
      <c r="AC785">
        <v>1.9</v>
      </c>
      <c r="AD785">
        <v>1.8</v>
      </c>
      <c r="AE785">
        <v>1.9</v>
      </c>
      <c r="AF785">
        <v>1.85</v>
      </c>
      <c r="AG785">
        <v>1.91</v>
      </c>
      <c r="AH785">
        <v>1.8</v>
      </c>
      <c r="AI785">
        <v>1.95</v>
      </c>
      <c r="AJ785">
        <v>1.97</v>
      </c>
      <c r="AK785">
        <v>2.1</v>
      </c>
      <c r="AL785">
        <v>1.73</v>
      </c>
      <c r="AM785">
        <v>2.1</v>
      </c>
      <c r="AN785">
        <v>2</v>
      </c>
      <c r="AO785">
        <v>1.92</v>
      </c>
      <c r="AP785">
        <v>1.84</v>
      </c>
      <c r="AQ785" t="str">
        <f t="shared" si="134"/>
        <v>Becker</v>
      </c>
      <c r="AR785" t="str">
        <f t="shared" si="135"/>
        <v>Bedene</v>
      </c>
      <c r="AS785" t="str">
        <f t="shared" si="136"/>
        <v>MiamiBeckerBedene</v>
      </c>
      <c r="AT785" t="str">
        <f t="shared" si="137"/>
        <v>MiamiBedeneBecker</v>
      </c>
      <c r="AU785">
        <f t="shared" si="138"/>
        <v>2</v>
      </c>
      <c r="AV785">
        <f t="shared" si="139"/>
        <v>5</v>
      </c>
      <c r="AW785">
        <f t="shared" si="140"/>
        <v>21</v>
      </c>
      <c r="AX785" t="b">
        <f t="shared" si="141"/>
        <v>0</v>
      </c>
      <c r="AY785" t="str">
        <f t="shared" si="142"/>
        <v>Becker</v>
      </c>
      <c r="AZ785" t="b">
        <f t="shared" si="143"/>
        <v>0</v>
      </c>
      <c r="BA785" t="str">
        <f t="shared" si="144"/>
        <v>Miami3rd Round</v>
      </c>
    </row>
    <row r="786" spans="1:53" x14ac:dyDescent="0.25">
      <c r="A786">
        <v>20</v>
      </c>
      <c r="B786" t="s">
        <v>531</v>
      </c>
      <c r="C786" t="s">
        <v>532</v>
      </c>
      <c r="D786" s="1">
        <v>41722</v>
      </c>
      <c r="E786" t="s">
        <v>874</v>
      </c>
      <c r="F786" s="1" t="s">
        <v>307</v>
      </c>
      <c r="G786" s="1" t="s">
        <v>308</v>
      </c>
      <c r="H786" t="s">
        <v>478</v>
      </c>
      <c r="I786" s="9">
        <v>3</v>
      </c>
      <c r="J786" t="s">
        <v>719</v>
      </c>
      <c r="K786" t="s">
        <v>704</v>
      </c>
      <c r="L786">
        <v>3</v>
      </c>
      <c r="M786">
        <v>43</v>
      </c>
      <c r="N786">
        <v>5650</v>
      </c>
      <c r="O786">
        <v>1008</v>
      </c>
      <c r="P786">
        <v>7</v>
      </c>
      <c r="Q786">
        <v>5</v>
      </c>
      <c r="R786">
        <v>6</v>
      </c>
      <c r="S786">
        <v>4</v>
      </c>
      <c r="Z786">
        <v>2</v>
      </c>
      <c r="AA786">
        <v>0</v>
      </c>
      <c r="AB786" t="s">
        <v>312</v>
      </c>
      <c r="AC786">
        <v>1.1599999999999999</v>
      </c>
      <c r="AD786">
        <v>5</v>
      </c>
      <c r="AE786">
        <v>1.17</v>
      </c>
      <c r="AF786">
        <v>4.75</v>
      </c>
      <c r="AG786">
        <v>1.17</v>
      </c>
      <c r="AH786">
        <v>4.5</v>
      </c>
      <c r="AI786">
        <v>1.2</v>
      </c>
      <c r="AJ786">
        <v>5.3</v>
      </c>
      <c r="AK786">
        <v>1.2</v>
      </c>
      <c r="AL786">
        <v>4.5</v>
      </c>
      <c r="AM786">
        <v>1.22</v>
      </c>
      <c r="AN786">
        <v>5.3</v>
      </c>
      <c r="AO786">
        <v>1.18</v>
      </c>
      <c r="AP786">
        <v>4.71</v>
      </c>
      <c r="AQ786" t="str">
        <f t="shared" si="134"/>
        <v>Wawrinka</v>
      </c>
      <c r="AR786" t="str">
        <f t="shared" si="135"/>
        <v>Roger-Vasselin</v>
      </c>
      <c r="AS786" t="str">
        <f t="shared" si="136"/>
        <v>MiamiWawrinkaRoger-Vasselin</v>
      </c>
      <c r="AT786" t="str">
        <f t="shared" si="137"/>
        <v>MiamiRoger-VasselinWawrinka</v>
      </c>
      <c r="AU786">
        <f t="shared" si="138"/>
        <v>2</v>
      </c>
      <c r="AV786">
        <f t="shared" si="139"/>
        <v>4</v>
      </c>
      <c r="AW786">
        <f t="shared" si="140"/>
        <v>22</v>
      </c>
      <c r="AX786" t="b">
        <f t="shared" si="141"/>
        <v>0</v>
      </c>
      <c r="AY786" t="str">
        <f t="shared" si="142"/>
        <v>Wawrinka</v>
      </c>
      <c r="AZ786" t="b">
        <f t="shared" si="143"/>
        <v>0</v>
      </c>
      <c r="BA786" t="str">
        <f t="shared" si="144"/>
        <v>Miami3rd Round</v>
      </c>
    </row>
    <row r="787" spans="1:53" x14ac:dyDescent="0.25">
      <c r="A787">
        <v>20</v>
      </c>
      <c r="B787" t="s">
        <v>531</v>
      </c>
      <c r="C787" t="s">
        <v>532</v>
      </c>
      <c r="D787" s="1">
        <v>41722</v>
      </c>
      <c r="E787" t="s">
        <v>874</v>
      </c>
      <c r="F787" s="1" t="s">
        <v>307</v>
      </c>
      <c r="G787" s="1" t="s">
        <v>308</v>
      </c>
      <c r="H787" t="s">
        <v>478</v>
      </c>
      <c r="I787" s="9">
        <v>3</v>
      </c>
      <c r="J787" t="s">
        <v>720</v>
      </c>
      <c r="K787" t="s">
        <v>709</v>
      </c>
      <c r="L787">
        <v>14</v>
      </c>
      <c r="M787">
        <v>47</v>
      </c>
      <c r="N787">
        <v>2295</v>
      </c>
      <c r="O787">
        <v>965</v>
      </c>
      <c r="P787">
        <v>4</v>
      </c>
      <c r="Q787">
        <v>6</v>
      </c>
      <c r="R787">
        <v>6</v>
      </c>
      <c r="S787">
        <v>3</v>
      </c>
      <c r="T787">
        <v>6</v>
      </c>
      <c r="U787">
        <v>3</v>
      </c>
      <c r="Z787">
        <v>2</v>
      </c>
      <c r="AA787">
        <v>1</v>
      </c>
      <c r="AB787" t="s">
        <v>312</v>
      </c>
      <c r="AC787">
        <v>2.1</v>
      </c>
      <c r="AD787">
        <v>1.66</v>
      </c>
      <c r="AE787">
        <v>2.0499999999999998</v>
      </c>
      <c r="AF787">
        <v>1.75</v>
      </c>
      <c r="AG787">
        <v>2.1</v>
      </c>
      <c r="AH787">
        <v>1.67</v>
      </c>
      <c r="AI787">
        <v>2.2599999999999998</v>
      </c>
      <c r="AJ787">
        <v>1.73</v>
      </c>
      <c r="AK787">
        <v>2.2000000000000002</v>
      </c>
      <c r="AL787">
        <v>1.67</v>
      </c>
      <c r="AM787">
        <v>2.2599999999999998</v>
      </c>
      <c r="AN787">
        <v>1.85</v>
      </c>
      <c r="AO787">
        <v>2.0499999999999998</v>
      </c>
      <c r="AP787">
        <v>1.74</v>
      </c>
      <c r="AQ787" t="str">
        <f t="shared" si="134"/>
        <v>Fognini</v>
      </c>
      <c r="AR787" t="str">
        <f t="shared" si="135"/>
        <v>Bautista</v>
      </c>
      <c r="AS787" t="str">
        <f t="shared" si="136"/>
        <v>MiamiFogniniBautista</v>
      </c>
      <c r="AT787" t="str">
        <f t="shared" si="137"/>
        <v>MiamiBautistaFognini</v>
      </c>
      <c r="AU787">
        <f t="shared" si="138"/>
        <v>1</v>
      </c>
      <c r="AV787">
        <f t="shared" si="139"/>
        <v>4</v>
      </c>
      <c r="AW787">
        <f t="shared" si="140"/>
        <v>28</v>
      </c>
      <c r="AX787" t="b">
        <f t="shared" si="141"/>
        <v>0</v>
      </c>
      <c r="AY787" t="str">
        <f t="shared" si="142"/>
        <v>Bautista</v>
      </c>
      <c r="AZ787" t="b">
        <f t="shared" si="143"/>
        <v>1</v>
      </c>
      <c r="BA787" t="str">
        <f t="shared" si="144"/>
        <v>Miami3rd Round</v>
      </c>
    </row>
    <row r="788" spans="1:53" x14ac:dyDescent="0.25">
      <c r="A788">
        <v>20</v>
      </c>
      <c r="B788" t="s">
        <v>531</v>
      </c>
      <c r="C788" t="s">
        <v>532</v>
      </c>
      <c r="D788" s="1">
        <v>41722</v>
      </c>
      <c r="E788" t="s">
        <v>874</v>
      </c>
      <c r="F788" s="1" t="s">
        <v>307</v>
      </c>
      <c r="G788" s="1" t="s">
        <v>308</v>
      </c>
      <c r="H788" t="s">
        <v>478</v>
      </c>
      <c r="I788" s="9">
        <v>3</v>
      </c>
      <c r="J788" t="s">
        <v>750</v>
      </c>
      <c r="K788" t="s">
        <v>669</v>
      </c>
      <c r="L788">
        <v>1</v>
      </c>
      <c r="M788">
        <v>57</v>
      </c>
      <c r="N788">
        <v>13130</v>
      </c>
      <c r="O788">
        <v>810</v>
      </c>
      <c r="P788">
        <v>6</v>
      </c>
      <c r="Q788">
        <v>1</v>
      </c>
      <c r="R788">
        <v>6</v>
      </c>
      <c r="S788">
        <v>0</v>
      </c>
      <c r="X788" s="8"/>
      <c r="Z788">
        <v>2</v>
      </c>
      <c r="AA788">
        <v>0</v>
      </c>
      <c r="AB788" t="s">
        <v>312</v>
      </c>
      <c r="AC788">
        <v>1.04</v>
      </c>
      <c r="AD788">
        <v>13</v>
      </c>
      <c r="AE788">
        <v>1.03</v>
      </c>
      <c r="AF788">
        <v>11</v>
      </c>
      <c r="AG788">
        <v>1.04</v>
      </c>
      <c r="AH788">
        <v>9</v>
      </c>
      <c r="AI788">
        <v>1.06</v>
      </c>
      <c r="AJ788">
        <v>13</v>
      </c>
      <c r="AK788">
        <v>1.03</v>
      </c>
      <c r="AL788">
        <v>13</v>
      </c>
      <c r="AM788">
        <v>1.06</v>
      </c>
      <c r="AN788">
        <v>16</v>
      </c>
      <c r="AO788">
        <v>1.04</v>
      </c>
      <c r="AP788">
        <v>11.25</v>
      </c>
      <c r="AQ788" t="str">
        <f t="shared" si="134"/>
        <v>Nadal</v>
      </c>
      <c r="AR788" t="str">
        <f t="shared" si="135"/>
        <v>Istomin</v>
      </c>
      <c r="AS788" t="str">
        <f t="shared" si="136"/>
        <v>MiamiNadalIstomin</v>
      </c>
      <c r="AT788" t="str">
        <f t="shared" si="137"/>
        <v>MiamiIstominNadal</v>
      </c>
      <c r="AU788">
        <f t="shared" si="138"/>
        <v>2</v>
      </c>
      <c r="AV788">
        <f t="shared" si="139"/>
        <v>11</v>
      </c>
      <c r="AW788">
        <f t="shared" si="140"/>
        <v>13</v>
      </c>
      <c r="AX788" t="b">
        <f t="shared" si="141"/>
        <v>0</v>
      </c>
      <c r="AY788" t="str">
        <f t="shared" si="142"/>
        <v>Nadal</v>
      </c>
      <c r="AZ788" t="b">
        <f t="shared" si="143"/>
        <v>0</v>
      </c>
      <c r="BA788" t="str">
        <f t="shared" si="144"/>
        <v>Miami3rd Round</v>
      </c>
    </row>
    <row r="789" spans="1:53" x14ac:dyDescent="0.25">
      <c r="A789">
        <v>20</v>
      </c>
      <c r="B789" t="s">
        <v>531</v>
      </c>
      <c r="C789" s="8" t="s">
        <v>532</v>
      </c>
      <c r="D789" s="1">
        <v>41722</v>
      </c>
      <c r="E789" t="s">
        <v>874</v>
      </c>
      <c r="F789" s="1" t="s">
        <v>307</v>
      </c>
      <c r="G789" s="1" t="s">
        <v>308</v>
      </c>
      <c r="H789" t="s">
        <v>478</v>
      </c>
      <c r="I789">
        <v>3</v>
      </c>
      <c r="J789" t="s">
        <v>767</v>
      </c>
      <c r="K789" t="s">
        <v>834</v>
      </c>
      <c r="L789">
        <v>10</v>
      </c>
      <c r="M789">
        <v>19</v>
      </c>
      <c r="N789">
        <v>2670</v>
      </c>
      <c r="O789">
        <v>1795</v>
      </c>
      <c r="P789">
        <v>7</v>
      </c>
      <c r="Q789">
        <v>5</v>
      </c>
      <c r="R789">
        <v>6</v>
      </c>
      <c r="S789">
        <v>3</v>
      </c>
      <c r="Z789">
        <v>2</v>
      </c>
      <c r="AA789">
        <v>0</v>
      </c>
      <c r="AB789" t="s">
        <v>312</v>
      </c>
      <c r="AC789">
        <v>1.72</v>
      </c>
      <c r="AD789">
        <v>2</v>
      </c>
      <c r="AE789">
        <v>1.7</v>
      </c>
      <c r="AF789">
        <v>2.1</v>
      </c>
      <c r="AG789">
        <v>1.67</v>
      </c>
      <c r="AH789">
        <v>2.1</v>
      </c>
      <c r="AI789">
        <v>1.72</v>
      </c>
      <c r="AJ789">
        <v>2.27</v>
      </c>
      <c r="AK789">
        <v>1.73</v>
      </c>
      <c r="AL789">
        <v>2.1</v>
      </c>
      <c r="AM789">
        <v>1.79</v>
      </c>
      <c r="AN789">
        <v>2.27</v>
      </c>
      <c r="AO789">
        <v>1.71</v>
      </c>
      <c r="AP789">
        <v>2.11</v>
      </c>
      <c r="AQ789" t="str">
        <f t="shared" si="134"/>
        <v>Isner</v>
      </c>
      <c r="AR789" t="str">
        <f t="shared" si="135"/>
        <v>Almagro</v>
      </c>
      <c r="AS789" t="str">
        <f t="shared" si="136"/>
        <v>MiamiIsnerAlmagro</v>
      </c>
      <c r="AT789" t="str">
        <f t="shared" si="137"/>
        <v>MiamiAlmagroIsner</v>
      </c>
      <c r="AU789">
        <f t="shared" si="138"/>
        <v>2</v>
      </c>
      <c r="AV789">
        <f t="shared" si="139"/>
        <v>5</v>
      </c>
      <c r="AW789">
        <f t="shared" si="140"/>
        <v>21</v>
      </c>
      <c r="AX789" t="b">
        <f t="shared" si="141"/>
        <v>0</v>
      </c>
      <c r="AY789" t="str">
        <f t="shared" si="142"/>
        <v>Isner</v>
      </c>
      <c r="AZ789" t="b">
        <f t="shared" si="143"/>
        <v>0</v>
      </c>
      <c r="BA789" t="str">
        <f t="shared" si="144"/>
        <v>Miami3rd Round</v>
      </c>
    </row>
    <row r="790" spans="1:53" x14ac:dyDescent="0.25">
      <c r="A790">
        <v>20</v>
      </c>
      <c r="B790" t="s">
        <v>531</v>
      </c>
      <c r="C790" s="8" t="s">
        <v>532</v>
      </c>
      <c r="D790" s="1">
        <v>41722</v>
      </c>
      <c r="E790" t="s">
        <v>874</v>
      </c>
      <c r="F790" s="1" t="s">
        <v>307</v>
      </c>
      <c r="G790" s="1" t="s">
        <v>308</v>
      </c>
      <c r="H790" t="s">
        <v>478</v>
      </c>
      <c r="I790">
        <v>3</v>
      </c>
      <c r="J790" t="s">
        <v>729</v>
      </c>
      <c r="K790" t="s">
        <v>733</v>
      </c>
      <c r="L790">
        <v>7</v>
      </c>
      <c r="M790">
        <v>42</v>
      </c>
      <c r="N790">
        <v>4540</v>
      </c>
      <c r="O790">
        <v>1010</v>
      </c>
      <c r="P790">
        <v>6</v>
      </c>
      <c r="Q790">
        <v>2</v>
      </c>
      <c r="R790">
        <v>6</v>
      </c>
      <c r="S790">
        <v>4</v>
      </c>
      <c r="Z790">
        <v>2</v>
      </c>
      <c r="AA790">
        <v>0</v>
      </c>
      <c r="AB790" t="s">
        <v>312</v>
      </c>
      <c r="AC790">
        <v>1.08</v>
      </c>
      <c r="AD790">
        <v>8</v>
      </c>
      <c r="AE790">
        <v>1.08</v>
      </c>
      <c r="AF790">
        <v>7.5</v>
      </c>
      <c r="AG790">
        <v>1.07</v>
      </c>
      <c r="AH790">
        <v>7.5</v>
      </c>
      <c r="AI790">
        <v>1.08</v>
      </c>
      <c r="AJ790">
        <v>10.45</v>
      </c>
      <c r="AK790">
        <v>1.08</v>
      </c>
      <c r="AL790">
        <v>7.5</v>
      </c>
      <c r="AM790">
        <v>1.1000000000000001</v>
      </c>
      <c r="AN790">
        <v>10.45</v>
      </c>
      <c r="AO790">
        <v>1.07</v>
      </c>
      <c r="AP790">
        <v>8.1999999999999993</v>
      </c>
      <c r="AQ790" t="str">
        <f t="shared" si="134"/>
        <v>Berdych</v>
      </c>
      <c r="AR790" t="str">
        <f t="shared" si="135"/>
        <v>Sousa</v>
      </c>
      <c r="AS790" t="str">
        <f t="shared" si="136"/>
        <v>MiamiBerdychSousa</v>
      </c>
      <c r="AT790" t="str">
        <f t="shared" si="137"/>
        <v>MiamiSousaBerdych</v>
      </c>
      <c r="AU790">
        <f t="shared" si="138"/>
        <v>2</v>
      </c>
      <c r="AV790">
        <f t="shared" si="139"/>
        <v>6</v>
      </c>
      <c r="AW790">
        <f t="shared" si="140"/>
        <v>18</v>
      </c>
      <c r="AX790" t="b">
        <f t="shared" si="141"/>
        <v>0</v>
      </c>
      <c r="AY790" t="str">
        <f t="shared" si="142"/>
        <v>Berdych</v>
      </c>
      <c r="AZ790" t="b">
        <f t="shared" si="143"/>
        <v>0</v>
      </c>
      <c r="BA790" t="str">
        <f t="shared" si="144"/>
        <v>Miami3rd Round</v>
      </c>
    </row>
    <row r="791" spans="1:53" x14ac:dyDescent="0.25">
      <c r="A791">
        <v>20</v>
      </c>
      <c r="B791" t="s">
        <v>531</v>
      </c>
      <c r="C791" s="8" t="s">
        <v>532</v>
      </c>
      <c r="D791" s="1">
        <v>41723</v>
      </c>
      <c r="E791" t="s">
        <v>874</v>
      </c>
      <c r="F791" s="1" t="s">
        <v>307</v>
      </c>
      <c r="G791" s="1" t="s">
        <v>308</v>
      </c>
      <c r="H791" t="s">
        <v>479</v>
      </c>
      <c r="I791">
        <v>3</v>
      </c>
      <c r="J791" t="s">
        <v>688</v>
      </c>
      <c r="K791" t="s">
        <v>744</v>
      </c>
      <c r="L791">
        <v>21</v>
      </c>
      <c r="M791">
        <v>4</v>
      </c>
      <c r="N791">
        <v>1715</v>
      </c>
      <c r="O791">
        <v>5150</v>
      </c>
      <c r="P791">
        <v>7</v>
      </c>
      <c r="Q791">
        <v>6</v>
      </c>
      <c r="R791">
        <v>2</v>
      </c>
      <c r="S791">
        <v>6</v>
      </c>
      <c r="T791">
        <v>7</v>
      </c>
      <c r="U791">
        <v>6</v>
      </c>
      <c r="Z791">
        <v>2</v>
      </c>
      <c r="AA791">
        <v>1</v>
      </c>
      <c r="AB791" t="s">
        <v>312</v>
      </c>
      <c r="AC791">
        <v>2.5</v>
      </c>
      <c r="AD791">
        <v>1.5</v>
      </c>
      <c r="AE791">
        <v>2.5</v>
      </c>
      <c r="AF791">
        <v>1.5</v>
      </c>
      <c r="AG791">
        <v>2.5</v>
      </c>
      <c r="AH791">
        <v>1.53</v>
      </c>
      <c r="AI791">
        <v>2.56</v>
      </c>
      <c r="AJ791">
        <v>1.59</v>
      </c>
      <c r="AK791">
        <v>2.38</v>
      </c>
      <c r="AL791">
        <v>1.57</v>
      </c>
      <c r="AM791">
        <v>2.8</v>
      </c>
      <c r="AN791">
        <v>1.61</v>
      </c>
      <c r="AO791">
        <v>2.5299999999999998</v>
      </c>
      <c r="AP791">
        <v>1.51</v>
      </c>
      <c r="AQ791" t="str">
        <f t="shared" si="134"/>
        <v>Nishikori</v>
      </c>
      <c r="AR791" t="str">
        <f t="shared" si="135"/>
        <v>Ferrer</v>
      </c>
      <c r="AS791" t="str">
        <f t="shared" si="136"/>
        <v>MiamiNishikoriFerrer</v>
      </c>
      <c r="AT791" t="str">
        <f t="shared" si="137"/>
        <v>MiamiFerrerNishikori</v>
      </c>
      <c r="AU791">
        <f t="shared" si="138"/>
        <v>1</v>
      </c>
      <c r="AV791">
        <f t="shared" si="139"/>
        <v>-2</v>
      </c>
      <c r="AW791">
        <f t="shared" si="140"/>
        <v>34</v>
      </c>
      <c r="AX791" t="b">
        <f t="shared" si="141"/>
        <v>1</v>
      </c>
      <c r="AY791" t="str">
        <f t="shared" si="142"/>
        <v>Nishikori</v>
      </c>
      <c r="AZ791" t="b">
        <f t="shared" si="143"/>
        <v>1</v>
      </c>
      <c r="BA791" t="str">
        <f t="shared" si="144"/>
        <v>Miami4th Round</v>
      </c>
    </row>
    <row r="792" spans="1:53" x14ac:dyDescent="0.25">
      <c r="A792">
        <v>20</v>
      </c>
      <c r="B792" t="s">
        <v>531</v>
      </c>
      <c r="C792" s="8" t="s">
        <v>532</v>
      </c>
      <c r="D792" s="1">
        <v>41723</v>
      </c>
      <c r="E792" t="s">
        <v>874</v>
      </c>
      <c r="F792" s="1" t="s">
        <v>307</v>
      </c>
      <c r="G792" s="1" t="s">
        <v>308</v>
      </c>
      <c r="H792" t="s">
        <v>479</v>
      </c>
      <c r="I792">
        <v>3</v>
      </c>
      <c r="J792" t="s">
        <v>797</v>
      </c>
      <c r="K792" t="s">
        <v>793</v>
      </c>
      <c r="L792">
        <v>2</v>
      </c>
      <c r="M792">
        <v>17</v>
      </c>
      <c r="N792">
        <v>10900</v>
      </c>
      <c r="O792">
        <v>2050</v>
      </c>
      <c r="P792">
        <v>6</v>
      </c>
      <c r="Q792">
        <v>3</v>
      </c>
      <c r="R792">
        <v>7</v>
      </c>
      <c r="S792">
        <v>5</v>
      </c>
      <c r="Z792">
        <v>2</v>
      </c>
      <c r="AA792">
        <v>0</v>
      </c>
      <c r="AB792" t="s">
        <v>312</v>
      </c>
      <c r="AC792">
        <v>1.04</v>
      </c>
      <c r="AD792">
        <v>13</v>
      </c>
      <c r="AE792">
        <v>1.05</v>
      </c>
      <c r="AF792">
        <v>9</v>
      </c>
      <c r="AG792">
        <v>1.04</v>
      </c>
      <c r="AH792">
        <v>11</v>
      </c>
      <c r="AI792">
        <v>1.05</v>
      </c>
      <c r="AJ792">
        <v>14</v>
      </c>
      <c r="AK792">
        <v>1.03</v>
      </c>
      <c r="AL792">
        <v>13</v>
      </c>
      <c r="AM792">
        <v>1.06</v>
      </c>
      <c r="AN792">
        <v>14.25</v>
      </c>
      <c r="AO792">
        <v>1.04</v>
      </c>
      <c r="AP792">
        <v>11.33</v>
      </c>
      <c r="AQ792" t="str">
        <f t="shared" si="134"/>
        <v>Djokovic</v>
      </c>
      <c r="AR792" t="str">
        <f t="shared" si="135"/>
        <v>Robredo</v>
      </c>
      <c r="AS792" t="str">
        <f t="shared" si="136"/>
        <v>MiamiDjokovicRobredo</v>
      </c>
      <c r="AT792" t="str">
        <f t="shared" si="137"/>
        <v>MiamiRobredoDjokovic</v>
      </c>
      <c r="AU792">
        <f t="shared" si="138"/>
        <v>2</v>
      </c>
      <c r="AV792">
        <f t="shared" si="139"/>
        <v>5</v>
      </c>
      <c r="AW792">
        <f t="shared" si="140"/>
        <v>21</v>
      </c>
      <c r="AX792" t="b">
        <f t="shared" si="141"/>
        <v>0</v>
      </c>
      <c r="AY792" t="str">
        <f t="shared" si="142"/>
        <v>Djokovic</v>
      </c>
      <c r="AZ792" t="b">
        <f t="shared" si="143"/>
        <v>0</v>
      </c>
      <c r="BA792" t="str">
        <f t="shared" si="144"/>
        <v>Miami4th Round</v>
      </c>
    </row>
    <row r="793" spans="1:53" x14ac:dyDescent="0.25">
      <c r="A793">
        <v>20</v>
      </c>
      <c r="B793" t="s">
        <v>531</v>
      </c>
      <c r="C793" s="8" t="s">
        <v>532</v>
      </c>
      <c r="D793" s="1">
        <v>41723</v>
      </c>
      <c r="E793" t="s">
        <v>874</v>
      </c>
      <c r="F793" s="1" t="s">
        <v>307</v>
      </c>
      <c r="G793" s="1" t="s">
        <v>308</v>
      </c>
      <c r="H793" t="s">
        <v>479</v>
      </c>
      <c r="I793">
        <v>3</v>
      </c>
      <c r="J793" t="s">
        <v>740</v>
      </c>
      <c r="K793" t="s">
        <v>804</v>
      </c>
      <c r="L793">
        <v>6</v>
      </c>
      <c r="M793">
        <v>11</v>
      </c>
      <c r="N793">
        <v>4795</v>
      </c>
      <c r="O793">
        <v>2615</v>
      </c>
      <c r="P793">
        <v>6</v>
      </c>
      <c r="Q793">
        <v>4</v>
      </c>
      <c r="R793">
        <v>6</v>
      </c>
      <c r="S793">
        <v>1</v>
      </c>
      <c r="Z793">
        <v>2</v>
      </c>
      <c r="AA793">
        <v>0</v>
      </c>
      <c r="AB793" t="s">
        <v>312</v>
      </c>
      <c r="AC793">
        <v>1.33</v>
      </c>
      <c r="AD793">
        <v>3.25</v>
      </c>
      <c r="AE793">
        <v>1.4</v>
      </c>
      <c r="AF793">
        <v>2.9</v>
      </c>
      <c r="AG793">
        <v>1.36</v>
      </c>
      <c r="AH793">
        <v>3.25</v>
      </c>
      <c r="AI793">
        <v>1.43</v>
      </c>
      <c r="AJ793">
        <v>3.1</v>
      </c>
      <c r="AK793">
        <v>1.4</v>
      </c>
      <c r="AL793">
        <v>2.88</v>
      </c>
      <c r="AM793">
        <v>1.43</v>
      </c>
      <c r="AN793">
        <v>3.4</v>
      </c>
      <c r="AO793">
        <v>1.36</v>
      </c>
      <c r="AP793">
        <v>3.08</v>
      </c>
      <c r="AQ793" t="str">
        <f t="shared" si="134"/>
        <v>Murray</v>
      </c>
      <c r="AR793" t="str">
        <f t="shared" si="135"/>
        <v>Tsonga</v>
      </c>
      <c r="AS793" t="str">
        <f t="shared" si="136"/>
        <v>MiamiMurrayTsonga</v>
      </c>
      <c r="AT793" t="str">
        <f t="shared" si="137"/>
        <v>MiamiTsongaMurray</v>
      </c>
      <c r="AU793">
        <f t="shared" si="138"/>
        <v>2</v>
      </c>
      <c r="AV793">
        <f t="shared" si="139"/>
        <v>7</v>
      </c>
      <c r="AW793">
        <f t="shared" si="140"/>
        <v>17</v>
      </c>
      <c r="AX793" t="b">
        <f t="shared" si="141"/>
        <v>0</v>
      </c>
      <c r="AY793" t="str">
        <f t="shared" si="142"/>
        <v>Murray</v>
      </c>
      <c r="AZ793" t="b">
        <f t="shared" si="143"/>
        <v>0</v>
      </c>
      <c r="BA793" t="str">
        <f t="shared" si="144"/>
        <v>Miami4th Round</v>
      </c>
    </row>
    <row r="794" spans="1:53" x14ac:dyDescent="0.25">
      <c r="A794">
        <v>20</v>
      </c>
      <c r="B794" t="s">
        <v>531</v>
      </c>
      <c r="C794" s="8" t="s">
        <v>532</v>
      </c>
      <c r="D794" s="1">
        <v>41723</v>
      </c>
      <c r="E794" t="s">
        <v>874</v>
      </c>
      <c r="F794" s="1" t="s">
        <v>307</v>
      </c>
      <c r="G794" s="1" t="s">
        <v>308</v>
      </c>
      <c r="H794" t="s">
        <v>479</v>
      </c>
      <c r="I794">
        <v>3</v>
      </c>
      <c r="J794" t="s">
        <v>745</v>
      </c>
      <c r="K794" t="s">
        <v>719</v>
      </c>
      <c r="L794">
        <v>23</v>
      </c>
      <c r="M794">
        <v>3</v>
      </c>
      <c r="N794">
        <v>1555</v>
      </c>
      <c r="O794">
        <v>5650</v>
      </c>
      <c r="P794">
        <v>6</v>
      </c>
      <c r="Q794">
        <v>4</v>
      </c>
      <c r="R794">
        <v>3</v>
      </c>
      <c r="S794">
        <v>6</v>
      </c>
      <c r="T794">
        <v>6</v>
      </c>
      <c r="U794">
        <v>1</v>
      </c>
      <c r="Z794">
        <v>2</v>
      </c>
      <c r="AA794">
        <v>1</v>
      </c>
      <c r="AB794" t="s">
        <v>312</v>
      </c>
      <c r="AC794">
        <v>3.25</v>
      </c>
      <c r="AD794">
        <v>1.33</v>
      </c>
      <c r="AE794">
        <v>3.2</v>
      </c>
      <c r="AF794">
        <v>1.33</v>
      </c>
      <c r="AG794">
        <v>3.25</v>
      </c>
      <c r="AH794">
        <v>1.36</v>
      </c>
      <c r="AI794">
        <v>3.39</v>
      </c>
      <c r="AJ794">
        <v>1.38</v>
      </c>
      <c r="AK794">
        <v>3</v>
      </c>
      <c r="AL794">
        <v>1.36</v>
      </c>
      <c r="AM794">
        <v>3.4</v>
      </c>
      <c r="AN794">
        <v>1.4</v>
      </c>
      <c r="AO794">
        <v>3.2</v>
      </c>
      <c r="AP794">
        <v>1.34</v>
      </c>
      <c r="AQ794" t="str">
        <f t="shared" si="134"/>
        <v>Dolgopolov</v>
      </c>
      <c r="AR794" t="str">
        <f t="shared" si="135"/>
        <v>Wawrinka</v>
      </c>
      <c r="AS794" t="str">
        <f t="shared" si="136"/>
        <v>MiamiDolgopolovWawrinka</v>
      </c>
      <c r="AT794" t="str">
        <f t="shared" si="137"/>
        <v>MiamiWawrinkaDolgopolov</v>
      </c>
      <c r="AU794">
        <f t="shared" si="138"/>
        <v>1</v>
      </c>
      <c r="AV794">
        <f t="shared" si="139"/>
        <v>4</v>
      </c>
      <c r="AW794">
        <f t="shared" si="140"/>
        <v>26</v>
      </c>
      <c r="AX794" t="b">
        <f t="shared" si="141"/>
        <v>0</v>
      </c>
      <c r="AY794" t="str">
        <f t="shared" si="142"/>
        <v>Dolgopolov</v>
      </c>
      <c r="AZ794" t="b">
        <f t="shared" si="143"/>
        <v>1</v>
      </c>
      <c r="BA794" t="str">
        <f t="shared" si="144"/>
        <v>Miami4th Round</v>
      </c>
    </row>
    <row r="795" spans="1:53" x14ac:dyDescent="0.25">
      <c r="A795">
        <v>20</v>
      </c>
      <c r="B795" t="s">
        <v>531</v>
      </c>
      <c r="C795" s="8" t="s">
        <v>532</v>
      </c>
      <c r="D795" s="1">
        <v>41723</v>
      </c>
      <c r="E795" t="s">
        <v>874</v>
      </c>
      <c r="F795" s="1" t="s">
        <v>307</v>
      </c>
      <c r="G795" s="1" t="s">
        <v>308</v>
      </c>
      <c r="H795" t="s">
        <v>479</v>
      </c>
      <c r="I795">
        <v>3</v>
      </c>
      <c r="J795" t="s">
        <v>689</v>
      </c>
      <c r="K795" t="s">
        <v>754</v>
      </c>
      <c r="L795">
        <v>5</v>
      </c>
      <c r="M795">
        <v>9</v>
      </c>
      <c r="N795">
        <v>5045</v>
      </c>
      <c r="O795">
        <v>2905</v>
      </c>
      <c r="P795">
        <v>6</v>
      </c>
      <c r="Q795">
        <v>1</v>
      </c>
      <c r="R795">
        <v>6</v>
      </c>
      <c r="S795">
        <v>2</v>
      </c>
      <c r="Z795">
        <v>2</v>
      </c>
      <c r="AA795">
        <v>0</v>
      </c>
      <c r="AB795" t="s">
        <v>312</v>
      </c>
      <c r="AC795">
        <v>1.1100000000000001</v>
      </c>
      <c r="AD795">
        <v>6</v>
      </c>
      <c r="AE795">
        <v>1.1200000000000001</v>
      </c>
      <c r="AF795">
        <v>5.75</v>
      </c>
      <c r="AG795">
        <v>1.1100000000000001</v>
      </c>
      <c r="AH795">
        <v>6.5</v>
      </c>
      <c r="AI795">
        <v>1.1499999999999999</v>
      </c>
      <c r="AJ795">
        <v>6.73</v>
      </c>
      <c r="AK795">
        <v>1.1399999999999999</v>
      </c>
      <c r="AL795">
        <v>5.5</v>
      </c>
      <c r="AM795">
        <v>1.1499999999999999</v>
      </c>
      <c r="AN795">
        <v>7</v>
      </c>
      <c r="AO795">
        <v>1.1200000000000001</v>
      </c>
      <c r="AP795">
        <v>6.18</v>
      </c>
      <c r="AQ795" t="str">
        <f t="shared" si="134"/>
        <v>Federer</v>
      </c>
      <c r="AR795" t="str">
        <f t="shared" si="135"/>
        <v>Gasquet</v>
      </c>
      <c r="AS795" t="str">
        <f t="shared" si="136"/>
        <v>MiamiFedererGasquet</v>
      </c>
      <c r="AT795" t="str">
        <f t="shared" si="137"/>
        <v>MiamiGasquetFederer</v>
      </c>
      <c r="AU795">
        <f t="shared" si="138"/>
        <v>2</v>
      </c>
      <c r="AV795">
        <f t="shared" si="139"/>
        <v>9</v>
      </c>
      <c r="AW795">
        <f t="shared" si="140"/>
        <v>15</v>
      </c>
      <c r="AX795" t="b">
        <f t="shared" si="141"/>
        <v>0</v>
      </c>
      <c r="AY795" t="str">
        <f t="shared" si="142"/>
        <v>Federer</v>
      </c>
      <c r="AZ795" t="b">
        <f t="shared" si="143"/>
        <v>0</v>
      </c>
      <c r="BA795" t="str">
        <f t="shared" si="144"/>
        <v>Miami4th Round</v>
      </c>
    </row>
    <row r="796" spans="1:53" x14ac:dyDescent="0.25">
      <c r="A796">
        <v>20</v>
      </c>
      <c r="B796" t="s">
        <v>531</v>
      </c>
      <c r="C796" s="8" t="s">
        <v>532</v>
      </c>
      <c r="D796" s="1">
        <v>41723</v>
      </c>
      <c r="E796" t="s">
        <v>874</v>
      </c>
      <c r="F796" s="1" t="s">
        <v>307</v>
      </c>
      <c r="G796" s="1" t="s">
        <v>308</v>
      </c>
      <c r="H796" t="s">
        <v>479</v>
      </c>
      <c r="I796">
        <v>3</v>
      </c>
      <c r="J796" t="s">
        <v>800</v>
      </c>
      <c r="K796" t="s">
        <v>712</v>
      </c>
      <c r="L796">
        <v>12</v>
      </c>
      <c r="M796">
        <v>93</v>
      </c>
      <c r="N796">
        <v>2575</v>
      </c>
      <c r="O796">
        <v>610</v>
      </c>
      <c r="P796">
        <v>6</v>
      </c>
      <c r="Q796">
        <v>3</v>
      </c>
      <c r="R796">
        <v>6</v>
      </c>
      <c r="S796">
        <v>4</v>
      </c>
      <c r="Z796">
        <v>2</v>
      </c>
      <c r="AA796">
        <v>0</v>
      </c>
      <c r="AB796" t="s">
        <v>312</v>
      </c>
      <c r="AC796">
        <v>1.08</v>
      </c>
      <c r="AD796">
        <v>8</v>
      </c>
      <c r="AE796">
        <v>1.0900000000000001</v>
      </c>
      <c r="AF796">
        <v>7</v>
      </c>
      <c r="AG796">
        <v>1.1000000000000001</v>
      </c>
      <c r="AH796">
        <v>7</v>
      </c>
      <c r="AI796">
        <v>1.1100000000000001</v>
      </c>
      <c r="AJ796">
        <v>8.16</v>
      </c>
      <c r="AK796">
        <v>1.1000000000000001</v>
      </c>
      <c r="AL796">
        <v>7</v>
      </c>
      <c r="AM796">
        <v>1.1100000000000001</v>
      </c>
      <c r="AN796">
        <v>9.5</v>
      </c>
      <c r="AO796">
        <v>1.0900000000000001</v>
      </c>
      <c r="AP796">
        <v>7.25</v>
      </c>
      <c r="AQ796" t="str">
        <f t="shared" si="134"/>
        <v>Raonic</v>
      </c>
      <c r="AR796" t="str">
        <f t="shared" si="135"/>
        <v>Becker</v>
      </c>
      <c r="AS796" t="str">
        <f t="shared" si="136"/>
        <v>MiamiRaonicBecker</v>
      </c>
      <c r="AT796" t="str">
        <f t="shared" si="137"/>
        <v>MiamiBeckerRaonic</v>
      </c>
      <c r="AU796">
        <f t="shared" si="138"/>
        <v>2</v>
      </c>
      <c r="AV796">
        <f t="shared" si="139"/>
        <v>5</v>
      </c>
      <c r="AW796">
        <f t="shared" si="140"/>
        <v>19</v>
      </c>
      <c r="AX796" t="b">
        <f t="shared" si="141"/>
        <v>0</v>
      </c>
      <c r="AY796" t="str">
        <f t="shared" si="142"/>
        <v>Raonic</v>
      </c>
      <c r="AZ796" t="b">
        <f t="shared" si="143"/>
        <v>0</v>
      </c>
      <c r="BA796" t="str">
        <f t="shared" si="144"/>
        <v>Miami4th Round</v>
      </c>
    </row>
    <row r="797" spans="1:53" x14ac:dyDescent="0.25">
      <c r="A797">
        <v>20</v>
      </c>
      <c r="B797" t="s">
        <v>531</v>
      </c>
      <c r="C797" s="8" t="s">
        <v>532</v>
      </c>
      <c r="D797" s="1">
        <v>41723</v>
      </c>
      <c r="E797" t="s">
        <v>874</v>
      </c>
      <c r="F797" s="1" t="s">
        <v>307</v>
      </c>
      <c r="G797" s="1" t="s">
        <v>308</v>
      </c>
      <c r="H797" t="s">
        <v>479</v>
      </c>
      <c r="I797">
        <v>3</v>
      </c>
      <c r="J797" t="s">
        <v>729</v>
      </c>
      <c r="K797" t="s">
        <v>767</v>
      </c>
      <c r="L797">
        <v>7</v>
      </c>
      <c r="M797">
        <v>10</v>
      </c>
      <c r="N797">
        <v>4540</v>
      </c>
      <c r="O797">
        <v>2670</v>
      </c>
      <c r="P797">
        <v>6</v>
      </c>
      <c r="Q797">
        <v>3</v>
      </c>
      <c r="R797">
        <v>7</v>
      </c>
      <c r="S797">
        <v>5</v>
      </c>
      <c r="Z797">
        <v>2</v>
      </c>
      <c r="AA797">
        <v>0</v>
      </c>
      <c r="AB797" t="s">
        <v>312</v>
      </c>
      <c r="AC797">
        <v>1.36</v>
      </c>
      <c r="AD797">
        <v>3</v>
      </c>
      <c r="AE797">
        <v>1.38</v>
      </c>
      <c r="AF797">
        <v>3</v>
      </c>
      <c r="AG797">
        <v>1.36</v>
      </c>
      <c r="AH797">
        <v>3.25</v>
      </c>
      <c r="AI797">
        <v>1.4</v>
      </c>
      <c r="AJ797">
        <v>3.28</v>
      </c>
      <c r="AK797">
        <v>1.4</v>
      </c>
      <c r="AL797">
        <v>2.88</v>
      </c>
      <c r="AM797">
        <v>1.45</v>
      </c>
      <c r="AN797">
        <v>3.28</v>
      </c>
      <c r="AO797">
        <v>1.38</v>
      </c>
      <c r="AP797">
        <v>2.96</v>
      </c>
      <c r="AQ797" t="str">
        <f t="shared" si="134"/>
        <v>Berdych</v>
      </c>
      <c r="AR797" t="str">
        <f t="shared" si="135"/>
        <v>Isner</v>
      </c>
      <c r="AS797" t="str">
        <f t="shared" si="136"/>
        <v>MiamiBerdychIsner</v>
      </c>
      <c r="AT797" t="str">
        <f t="shared" si="137"/>
        <v>MiamiIsnerBerdych</v>
      </c>
      <c r="AU797">
        <f t="shared" si="138"/>
        <v>2</v>
      </c>
      <c r="AV797">
        <f t="shared" si="139"/>
        <v>5</v>
      </c>
      <c r="AW797">
        <f t="shared" si="140"/>
        <v>21</v>
      </c>
      <c r="AX797" t="b">
        <f t="shared" si="141"/>
        <v>0</v>
      </c>
      <c r="AY797" t="str">
        <f t="shared" si="142"/>
        <v>Berdych</v>
      </c>
      <c r="AZ797" t="b">
        <f t="shared" si="143"/>
        <v>0</v>
      </c>
      <c r="BA797" t="str">
        <f t="shared" si="144"/>
        <v>Miami4th Round</v>
      </c>
    </row>
    <row r="798" spans="1:53" x14ac:dyDescent="0.25">
      <c r="A798">
        <v>20</v>
      </c>
      <c r="B798" t="s">
        <v>531</v>
      </c>
      <c r="C798" s="8" t="s">
        <v>532</v>
      </c>
      <c r="D798" s="1">
        <v>41724</v>
      </c>
      <c r="E798" t="s">
        <v>874</v>
      </c>
      <c r="F798" s="1" t="s">
        <v>307</v>
      </c>
      <c r="G798" s="1" t="s">
        <v>308</v>
      </c>
      <c r="H798" t="s">
        <v>479</v>
      </c>
      <c r="I798">
        <v>3</v>
      </c>
      <c r="J798" t="s">
        <v>750</v>
      </c>
      <c r="K798" t="s">
        <v>720</v>
      </c>
      <c r="L798">
        <v>1</v>
      </c>
      <c r="M798">
        <v>14</v>
      </c>
      <c r="N798">
        <v>13130</v>
      </c>
      <c r="O798">
        <v>2295</v>
      </c>
      <c r="P798">
        <v>6</v>
      </c>
      <c r="Q798">
        <v>2</v>
      </c>
      <c r="R798">
        <v>6</v>
      </c>
      <c r="S798">
        <v>2</v>
      </c>
      <c r="Z798">
        <v>2</v>
      </c>
      <c r="AA798">
        <v>0</v>
      </c>
      <c r="AB798" t="s">
        <v>312</v>
      </c>
      <c r="AC798">
        <v>1.05</v>
      </c>
      <c r="AD798">
        <v>11</v>
      </c>
      <c r="AE798">
        <v>1.05</v>
      </c>
      <c r="AF798">
        <v>9</v>
      </c>
      <c r="AG798">
        <v>1.05</v>
      </c>
      <c r="AH798">
        <v>10</v>
      </c>
      <c r="AI798">
        <v>1.06</v>
      </c>
      <c r="AJ798">
        <v>12.88</v>
      </c>
      <c r="AK798">
        <v>1.05</v>
      </c>
      <c r="AL798">
        <v>10</v>
      </c>
      <c r="AM798">
        <v>1.07</v>
      </c>
      <c r="AN798">
        <v>14.6</v>
      </c>
      <c r="AO798">
        <v>1.05</v>
      </c>
      <c r="AP798">
        <v>10.199999999999999</v>
      </c>
      <c r="AQ798" t="str">
        <f t="shared" si="134"/>
        <v>Nadal</v>
      </c>
      <c r="AR798" t="str">
        <f t="shared" si="135"/>
        <v>Fognini</v>
      </c>
      <c r="AS798" t="str">
        <f t="shared" si="136"/>
        <v>MiamiNadalFognini</v>
      </c>
      <c r="AT798" t="str">
        <f t="shared" si="137"/>
        <v>MiamiFogniniNadal</v>
      </c>
      <c r="AU798">
        <f t="shared" si="138"/>
        <v>2</v>
      </c>
      <c r="AV798">
        <f t="shared" si="139"/>
        <v>8</v>
      </c>
      <c r="AW798">
        <f t="shared" si="140"/>
        <v>16</v>
      </c>
      <c r="AX798" t="b">
        <f t="shared" si="141"/>
        <v>0</v>
      </c>
      <c r="AY798" t="str">
        <f t="shared" si="142"/>
        <v>Nadal</v>
      </c>
      <c r="AZ798" t="b">
        <f t="shared" si="143"/>
        <v>0</v>
      </c>
      <c r="BA798" t="str">
        <f t="shared" si="144"/>
        <v>Miami4th Round</v>
      </c>
    </row>
    <row r="799" spans="1:53" x14ac:dyDescent="0.25">
      <c r="A799">
        <v>20</v>
      </c>
      <c r="B799" t="s">
        <v>531</v>
      </c>
      <c r="C799" s="8" t="s">
        <v>532</v>
      </c>
      <c r="D799" s="1">
        <v>41724</v>
      </c>
      <c r="E799" t="s">
        <v>874</v>
      </c>
      <c r="F799" s="1" t="s">
        <v>307</v>
      </c>
      <c r="G799" s="1" t="s">
        <v>308</v>
      </c>
      <c r="H799" t="s">
        <v>345</v>
      </c>
      <c r="I799">
        <v>3</v>
      </c>
      <c r="J799" t="s">
        <v>797</v>
      </c>
      <c r="K799" t="s">
        <v>740</v>
      </c>
      <c r="L799">
        <v>2</v>
      </c>
      <c r="M799">
        <v>6</v>
      </c>
      <c r="N799">
        <v>10900</v>
      </c>
      <c r="O799">
        <v>4795</v>
      </c>
      <c r="P799">
        <v>7</v>
      </c>
      <c r="Q799">
        <v>5</v>
      </c>
      <c r="R799">
        <v>6</v>
      </c>
      <c r="S799">
        <v>3</v>
      </c>
      <c r="Z799">
        <v>2</v>
      </c>
      <c r="AA799">
        <v>0</v>
      </c>
      <c r="AB799" t="s">
        <v>312</v>
      </c>
      <c r="AC799">
        <v>1.28</v>
      </c>
      <c r="AD799">
        <v>3.75</v>
      </c>
      <c r="AE799">
        <v>1.25</v>
      </c>
      <c r="AF799">
        <v>3.75</v>
      </c>
      <c r="AG799">
        <v>1.3</v>
      </c>
      <c r="AH799">
        <v>3.5</v>
      </c>
      <c r="AI799">
        <v>1.3</v>
      </c>
      <c r="AJ799">
        <v>3.97</v>
      </c>
      <c r="AK799">
        <v>1.33</v>
      </c>
      <c r="AL799">
        <v>3.4</v>
      </c>
      <c r="AM799">
        <v>1.33</v>
      </c>
      <c r="AN799">
        <v>3.97</v>
      </c>
      <c r="AO799">
        <v>1.28</v>
      </c>
      <c r="AP799">
        <v>3.62</v>
      </c>
      <c r="AQ799" t="str">
        <f t="shared" si="134"/>
        <v>Djokovic</v>
      </c>
      <c r="AR799" t="str">
        <f t="shared" si="135"/>
        <v>Murray</v>
      </c>
      <c r="AS799" t="str">
        <f t="shared" si="136"/>
        <v>MiamiDjokovicMurray</v>
      </c>
      <c r="AT799" t="str">
        <f t="shared" si="137"/>
        <v>MiamiMurrayDjokovic</v>
      </c>
      <c r="AU799">
        <f t="shared" si="138"/>
        <v>2</v>
      </c>
      <c r="AV799">
        <f t="shared" si="139"/>
        <v>5</v>
      </c>
      <c r="AW799">
        <f t="shared" si="140"/>
        <v>21</v>
      </c>
      <c r="AX799" t="b">
        <f t="shared" si="141"/>
        <v>0</v>
      </c>
      <c r="AY799" t="str">
        <f t="shared" si="142"/>
        <v>Djokovic</v>
      </c>
      <c r="AZ799" t="b">
        <f t="shared" si="143"/>
        <v>0</v>
      </c>
      <c r="BA799" t="str">
        <f t="shared" si="144"/>
        <v>MiamiQuarterfinals</v>
      </c>
    </row>
    <row r="800" spans="1:53" x14ac:dyDescent="0.25">
      <c r="A800">
        <v>20</v>
      </c>
      <c r="B800" t="s">
        <v>531</v>
      </c>
      <c r="C800" s="8" t="s">
        <v>532</v>
      </c>
      <c r="D800" s="1">
        <v>41725</v>
      </c>
      <c r="E800" t="s">
        <v>874</v>
      </c>
      <c r="F800" s="1" t="s">
        <v>307</v>
      </c>
      <c r="G800" s="1" t="s">
        <v>308</v>
      </c>
      <c r="H800" t="s">
        <v>345</v>
      </c>
      <c r="I800">
        <v>3</v>
      </c>
      <c r="J800" t="s">
        <v>688</v>
      </c>
      <c r="K800" t="s">
        <v>689</v>
      </c>
      <c r="L800">
        <v>21</v>
      </c>
      <c r="M800">
        <v>5</v>
      </c>
      <c r="N800">
        <v>1715</v>
      </c>
      <c r="O800">
        <v>5045</v>
      </c>
      <c r="P800">
        <v>3</v>
      </c>
      <c r="Q800">
        <v>6</v>
      </c>
      <c r="R800">
        <v>7</v>
      </c>
      <c r="S800">
        <v>5</v>
      </c>
      <c r="T800">
        <v>6</v>
      </c>
      <c r="U800">
        <v>4</v>
      </c>
      <c r="Z800">
        <v>2</v>
      </c>
      <c r="AA800">
        <v>1</v>
      </c>
      <c r="AB800" t="s">
        <v>312</v>
      </c>
      <c r="AC800">
        <v>5.5</v>
      </c>
      <c r="AD800">
        <v>1.1399999999999999</v>
      </c>
      <c r="AE800">
        <v>5</v>
      </c>
      <c r="AF800">
        <v>1.1599999999999999</v>
      </c>
      <c r="AG800">
        <v>5.5</v>
      </c>
      <c r="AH800">
        <v>1.1399999999999999</v>
      </c>
      <c r="AI800">
        <v>5.96</v>
      </c>
      <c r="AJ800">
        <v>1.17</v>
      </c>
      <c r="AK800">
        <v>5.5</v>
      </c>
      <c r="AL800">
        <v>1.1499999999999999</v>
      </c>
      <c r="AM800">
        <v>5.96</v>
      </c>
      <c r="AN800">
        <v>1.18</v>
      </c>
      <c r="AO800">
        <v>5.32</v>
      </c>
      <c r="AP800">
        <v>1.1499999999999999</v>
      </c>
      <c r="AQ800" t="str">
        <f t="shared" si="134"/>
        <v>Nishikori</v>
      </c>
      <c r="AR800" t="str">
        <f t="shared" si="135"/>
        <v>Federer</v>
      </c>
      <c r="AS800" t="str">
        <f t="shared" si="136"/>
        <v>MiamiNishikoriFederer</v>
      </c>
      <c r="AT800" t="str">
        <f t="shared" si="137"/>
        <v>MiamiFedererNishikori</v>
      </c>
      <c r="AU800">
        <f t="shared" si="138"/>
        <v>1</v>
      </c>
      <c r="AV800">
        <f t="shared" si="139"/>
        <v>1</v>
      </c>
      <c r="AW800">
        <f t="shared" si="140"/>
        <v>31</v>
      </c>
      <c r="AX800" t="b">
        <f t="shared" si="141"/>
        <v>0</v>
      </c>
      <c r="AY800" t="str">
        <f t="shared" si="142"/>
        <v>Federer</v>
      </c>
      <c r="AZ800" t="b">
        <f t="shared" si="143"/>
        <v>1</v>
      </c>
      <c r="BA800" t="str">
        <f t="shared" si="144"/>
        <v>MiamiQuarterfinals</v>
      </c>
    </row>
    <row r="801" spans="1:53" x14ac:dyDescent="0.25">
      <c r="A801">
        <v>20</v>
      </c>
      <c r="B801" t="s">
        <v>531</v>
      </c>
      <c r="C801" s="8" t="s">
        <v>532</v>
      </c>
      <c r="D801" s="1">
        <v>41725</v>
      </c>
      <c r="E801" t="s">
        <v>874</v>
      </c>
      <c r="F801" s="1" t="s">
        <v>307</v>
      </c>
      <c r="G801" s="1" t="s">
        <v>308</v>
      </c>
      <c r="H801" t="s">
        <v>345</v>
      </c>
      <c r="I801">
        <v>3</v>
      </c>
      <c r="J801" t="s">
        <v>729</v>
      </c>
      <c r="K801" t="s">
        <v>745</v>
      </c>
      <c r="L801">
        <v>7</v>
      </c>
      <c r="M801">
        <v>23</v>
      </c>
      <c r="N801">
        <v>4540</v>
      </c>
      <c r="O801">
        <v>1555</v>
      </c>
      <c r="P801">
        <v>6</v>
      </c>
      <c r="Q801">
        <v>4</v>
      </c>
      <c r="R801">
        <v>7</v>
      </c>
      <c r="S801">
        <v>6</v>
      </c>
      <c r="Z801">
        <v>2</v>
      </c>
      <c r="AA801">
        <v>0</v>
      </c>
      <c r="AB801" t="s">
        <v>312</v>
      </c>
      <c r="AC801">
        <v>1.33</v>
      </c>
      <c r="AD801">
        <v>3.4</v>
      </c>
      <c r="AE801">
        <v>1.35</v>
      </c>
      <c r="AF801">
        <v>3.1</v>
      </c>
      <c r="AG801">
        <v>1.36</v>
      </c>
      <c r="AH801">
        <v>3.25</v>
      </c>
      <c r="AI801">
        <v>1.36</v>
      </c>
      <c r="AJ801">
        <v>3.5</v>
      </c>
      <c r="AK801">
        <v>1.4</v>
      </c>
      <c r="AL801">
        <v>3</v>
      </c>
      <c r="AM801">
        <v>1.4</v>
      </c>
      <c r="AN801">
        <v>3.5</v>
      </c>
      <c r="AO801">
        <v>1.35</v>
      </c>
      <c r="AP801">
        <v>3.15</v>
      </c>
      <c r="AQ801" t="str">
        <f t="shared" si="134"/>
        <v>Berdych</v>
      </c>
      <c r="AR801" t="str">
        <f t="shared" si="135"/>
        <v>Dolgopolov</v>
      </c>
      <c r="AS801" t="str">
        <f t="shared" si="136"/>
        <v>MiamiBerdychDolgopolov</v>
      </c>
      <c r="AT801" t="str">
        <f t="shared" si="137"/>
        <v>MiamiDolgopolovBerdych</v>
      </c>
      <c r="AU801">
        <f t="shared" si="138"/>
        <v>2</v>
      </c>
      <c r="AV801">
        <f t="shared" si="139"/>
        <v>3</v>
      </c>
      <c r="AW801">
        <f t="shared" si="140"/>
        <v>23</v>
      </c>
      <c r="AX801" t="b">
        <f t="shared" si="141"/>
        <v>1</v>
      </c>
      <c r="AY801" t="str">
        <f t="shared" si="142"/>
        <v>Berdych</v>
      </c>
      <c r="AZ801" t="b">
        <f t="shared" si="143"/>
        <v>0</v>
      </c>
      <c r="BA801" t="str">
        <f t="shared" si="144"/>
        <v>MiamiQuarterfinals</v>
      </c>
    </row>
    <row r="802" spans="1:53" x14ac:dyDescent="0.25">
      <c r="A802">
        <v>20</v>
      </c>
      <c r="B802" t="s">
        <v>531</v>
      </c>
      <c r="C802" s="8" t="s">
        <v>532</v>
      </c>
      <c r="D802" s="1">
        <v>41725</v>
      </c>
      <c r="E802" t="s">
        <v>874</v>
      </c>
      <c r="F802" s="1" t="s">
        <v>307</v>
      </c>
      <c r="G802" s="1" t="s">
        <v>308</v>
      </c>
      <c r="H802" t="s">
        <v>345</v>
      </c>
      <c r="I802">
        <v>3</v>
      </c>
      <c r="J802" t="s">
        <v>750</v>
      </c>
      <c r="K802" t="s">
        <v>800</v>
      </c>
      <c r="L802">
        <v>1</v>
      </c>
      <c r="M802">
        <v>12</v>
      </c>
      <c r="N802">
        <v>13130</v>
      </c>
      <c r="O802">
        <v>2575</v>
      </c>
      <c r="P802">
        <v>4</v>
      </c>
      <c r="Q802">
        <v>6</v>
      </c>
      <c r="R802">
        <v>6</v>
      </c>
      <c r="S802">
        <v>2</v>
      </c>
      <c r="T802">
        <v>6</v>
      </c>
      <c r="U802">
        <v>4</v>
      </c>
      <c r="Z802">
        <v>2</v>
      </c>
      <c r="AA802">
        <v>1</v>
      </c>
      <c r="AB802" t="s">
        <v>312</v>
      </c>
      <c r="AC802">
        <v>1.1100000000000001</v>
      </c>
      <c r="AD802">
        <v>6.5</v>
      </c>
      <c r="AE802">
        <v>1.1299999999999999</v>
      </c>
      <c r="AF802">
        <v>5.75</v>
      </c>
      <c r="AG802">
        <v>1.1100000000000001</v>
      </c>
      <c r="AH802">
        <v>6.5</v>
      </c>
      <c r="AI802">
        <v>1.1599999999999999</v>
      </c>
      <c r="AJ802">
        <v>6.35</v>
      </c>
      <c r="AK802">
        <v>1.1399999999999999</v>
      </c>
      <c r="AL802">
        <v>6</v>
      </c>
      <c r="AM802">
        <v>1.1599999999999999</v>
      </c>
      <c r="AN802">
        <v>7</v>
      </c>
      <c r="AO802">
        <v>1.1200000000000001</v>
      </c>
      <c r="AP802">
        <v>6.1</v>
      </c>
      <c r="AQ802" t="str">
        <f t="shared" si="134"/>
        <v>Nadal</v>
      </c>
      <c r="AR802" t="str">
        <f t="shared" si="135"/>
        <v>Raonic</v>
      </c>
      <c r="AS802" t="str">
        <f t="shared" si="136"/>
        <v>MiamiNadalRaonic</v>
      </c>
      <c r="AT802" t="str">
        <f t="shared" si="137"/>
        <v>MiamiRaonicNadal</v>
      </c>
      <c r="AU802">
        <f t="shared" si="138"/>
        <v>1</v>
      </c>
      <c r="AV802">
        <f t="shared" si="139"/>
        <v>4</v>
      </c>
      <c r="AW802">
        <f t="shared" si="140"/>
        <v>28</v>
      </c>
      <c r="AX802" t="b">
        <f t="shared" si="141"/>
        <v>0</v>
      </c>
      <c r="AY802" t="str">
        <f t="shared" si="142"/>
        <v>Raonic</v>
      </c>
      <c r="AZ802" t="b">
        <f t="shared" si="143"/>
        <v>1</v>
      </c>
      <c r="BA802" t="str">
        <f t="shared" si="144"/>
        <v>MiamiQuarterfinals</v>
      </c>
    </row>
    <row r="803" spans="1:53" x14ac:dyDescent="0.25">
      <c r="A803">
        <v>20</v>
      </c>
      <c r="B803" t="s">
        <v>531</v>
      </c>
      <c r="C803" s="8" t="s">
        <v>532</v>
      </c>
      <c r="D803" s="1">
        <v>41726</v>
      </c>
      <c r="E803" t="s">
        <v>874</v>
      </c>
      <c r="F803" s="1" t="s">
        <v>307</v>
      </c>
      <c r="G803" s="1" t="s">
        <v>308</v>
      </c>
      <c r="H803" t="s">
        <v>346</v>
      </c>
      <c r="I803">
        <v>3</v>
      </c>
      <c r="J803" t="s">
        <v>797</v>
      </c>
      <c r="K803" t="s">
        <v>688</v>
      </c>
      <c r="L803">
        <v>2</v>
      </c>
      <c r="M803">
        <v>21</v>
      </c>
      <c r="N803">
        <v>10900</v>
      </c>
      <c r="O803">
        <v>1715</v>
      </c>
      <c r="AB803" t="s">
        <v>347</v>
      </c>
      <c r="AC803">
        <v>1.1000000000000001</v>
      </c>
      <c r="AD803">
        <v>7</v>
      </c>
      <c r="AE803">
        <v>1.1100000000000001</v>
      </c>
      <c r="AF803">
        <v>6</v>
      </c>
      <c r="AG803">
        <v>1.1200000000000001</v>
      </c>
      <c r="AH803">
        <v>6</v>
      </c>
      <c r="AI803">
        <v>1.1299999999999999</v>
      </c>
      <c r="AJ803">
        <v>7.29</v>
      </c>
      <c r="AK803">
        <v>1.1299999999999999</v>
      </c>
      <c r="AL803">
        <v>6.5</v>
      </c>
      <c r="AM803">
        <v>1.1499999999999999</v>
      </c>
      <c r="AN803">
        <v>7.58</v>
      </c>
      <c r="AO803">
        <v>1.1200000000000001</v>
      </c>
      <c r="AP803">
        <v>6.27</v>
      </c>
      <c r="AQ803" t="str">
        <f t="shared" si="134"/>
        <v>Djokovic</v>
      </c>
      <c r="AR803" t="str">
        <f t="shared" si="135"/>
        <v>Nishikori</v>
      </c>
      <c r="AS803" t="str">
        <f t="shared" si="136"/>
        <v>MiamiDjokovicNishikori</v>
      </c>
      <c r="AT803" t="str">
        <f t="shared" si="137"/>
        <v>MiamiNishikoriDjokovic</v>
      </c>
      <c r="AU803">
        <f t="shared" si="138"/>
        <v>0</v>
      </c>
      <c r="AV803">
        <f t="shared" si="139"/>
        <v>0</v>
      </c>
      <c r="AW803">
        <f t="shared" si="140"/>
        <v>0</v>
      </c>
      <c r="AX803" t="b">
        <f t="shared" si="141"/>
        <v>0</v>
      </c>
      <c r="AY803" t="str">
        <f t="shared" si="142"/>
        <v>Nishikori</v>
      </c>
      <c r="AZ803" t="b">
        <f t="shared" si="143"/>
        <v>0</v>
      </c>
      <c r="BA803" t="str">
        <f t="shared" si="144"/>
        <v>MiamiSemifinals</v>
      </c>
    </row>
    <row r="804" spans="1:53" x14ac:dyDescent="0.25">
      <c r="A804">
        <v>20</v>
      </c>
      <c r="B804" t="s">
        <v>531</v>
      </c>
      <c r="C804" s="8" t="s">
        <v>532</v>
      </c>
      <c r="D804" s="1">
        <v>41726</v>
      </c>
      <c r="E804" t="s">
        <v>874</v>
      </c>
      <c r="F804" s="1" t="s">
        <v>307</v>
      </c>
      <c r="G804" s="1" t="s">
        <v>308</v>
      </c>
      <c r="H804" t="s">
        <v>346</v>
      </c>
      <c r="I804">
        <v>3</v>
      </c>
      <c r="J804" t="s">
        <v>750</v>
      </c>
      <c r="K804" t="s">
        <v>729</v>
      </c>
      <c r="L804">
        <v>1</v>
      </c>
      <c r="M804">
        <v>7</v>
      </c>
      <c r="N804">
        <v>13130</v>
      </c>
      <c r="O804">
        <v>4540</v>
      </c>
      <c r="AB804" t="s">
        <v>347</v>
      </c>
      <c r="AC804">
        <v>1.2</v>
      </c>
      <c r="AD804">
        <v>4.5</v>
      </c>
      <c r="AE804">
        <v>1.2</v>
      </c>
      <c r="AF804">
        <v>4.3</v>
      </c>
      <c r="AG804">
        <v>1.2</v>
      </c>
      <c r="AH804">
        <v>4.5</v>
      </c>
      <c r="AI804">
        <v>1.28</v>
      </c>
      <c r="AJ804">
        <v>4.24</v>
      </c>
      <c r="AK804">
        <v>1.29</v>
      </c>
      <c r="AL804">
        <v>3.75</v>
      </c>
      <c r="AM804">
        <v>1.29</v>
      </c>
      <c r="AN804">
        <v>4.7</v>
      </c>
      <c r="AO804">
        <v>1.22</v>
      </c>
      <c r="AP804">
        <v>4.22</v>
      </c>
      <c r="AQ804" t="str">
        <f t="shared" si="134"/>
        <v>Nadal</v>
      </c>
      <c r="AR804" t="str">
        <f t="shared" si="135"/>
        <v>Berdych</v>
      </c>
      <c r="AS804" t="str">
        <f t="shared" si="136"/>
        <v>MiamiNadalBerdych</v>
      </c>
      <c r="AT804" t="str">
        <f t="shared" si="137"/>
        <v>MiamiBerdychNadal</v>
      </c>
      <c r="AU804">
        <f t="shared" si="138"/>
        <v>0</v>
      </c>
      <c r="AV804">
        <f t="shared" si="139"/>
        <v>0</v>
      </c>
      <c r="AW804">
        <f t="shared" si="140"/>
        <v>0</v>
      </c>
      <c r="AX804" t="b">
        <f t="shared" si="141"/>
        <v>0</v>
      </c>
      <c r="AY804" t="str">
        <f t="shared" si="142"/>
        <v>Berdych</v>
      </c>
      <c r="AZ804" t="b">
        <f t="shared" si="143"/>
        <v>0</v>
      </c>
      <c r="BA804" t="str">
        <f t="shared" si="144"/>
        <v>MiamiSemifinals</v>
      </c>
    </row>
    <row r="805" spans="1:53" x14ac:dyDescent="0.25">
      <c r="A805">
        <v>20</v>
      </c>
      <c r="B805" t="s">
        <v>531</v>
      </c>
      <c r="C805" s="8" t="s">
        <v>532</v>
      </c>
      <c r="D805" s="1">
        <v>41728</v>
      </c>
      <c r="E805" t="s">
        <v>874</v>
      </c>
      <c r="F805" s="1" t="s">
        <v>307</v>
      </c>
      <c r="G805" s="1" t="s">
        <v>308</v>
      </c>
      <c r="H805" t="s">
        <v>348</v>
      </c>
      <c r="I805">
        <v>3</v>
      </c>
      <c r="J805" t="s">
        <v>797</v>
      </c>
      <c r="K805" t="s">
        <v>750</v>
      </c>
      <c r="L805">
        <v>2</v>
      </c>
      <c r="M805">
        <v>1</v>
      </c>
      <c r="N805">
        <v>10900</v>
      </c>
      <c r="O805">
        <v>13130</v>
      </c>
      <c r="P805">
        <v>6</v>
      </c>
      <c r="Q805">
        <v>3</v>
      </c>
      <c r="R805">
        <v>6</v>
      </c>
      <c r="S805">
        <v>3</v>
      </c>
      <c r="Z805">
        <v>2</v>
      </c>
      <c r="AA805">
        <v>0</v>
      </c>
      <c r="AB805" t="s">
        <v>312</v>
      </c>
      <c r="AC805">
        <v>1.72</v>
      </c>
      <c r="AD805">
        <v>2.1</v>
      </c>
      <c r="AE805">
        <v>1.68</v>
      </c>
      <c r="AF805">
        <v>2.15</v>
      </c>
      <c r="AG805">
        <v>1.67</v>
      </c>
      <c r="AH805">
        <v>2.2000000000000002</v>
      </c>
      <c r="AI805">
        <v>1.72</v>
      </c>
      <c r="AJ805">
        <v>2.2799999999999998</v>
      </c>
      <c r="AK805">
        <v>1.73</v>
      </c>
      <c r="AL805">
        <v>2.2000000000000002</v>
      </c>
      <c r="AM805">
        <v>1.74</v>
      </c>
      <c r="AN805">
        <v>2.35</v>
      </c>
      <c r="AO805">
        <v>1.69</v>
      </c>
      <c r="AP805">
        <v>2.1800000000000002</v>
      </c>
      <c r="AQ805" t="str">
        <f t="shared" si="134"/>
        <v>Djokovic</v>
      </c>
      <c r="AR805" t="str">
        <f t="shared" si="135"/>
        <v>Nadal</v>
      </c>
      <c r="AS805" t="str">
        <f t="shared" si="136"/>
        <v>MiamiDjokovicNadal</v>
      </c>
      <c r="AT805" t="str">
        <f t="shared" si="137"/>
        <v>MiamiNadalDjokovic</v>
      </c>
      <c r="AU805">
        <f t="shared" si="138"/>
        <v>2</v>
      </c>
      <c r="AV805">
        <f t="shared" si="139"/>
        <v>6</v>
      </c>
      <c r="AW805">
        <f t="shared" si="140"/>
        <v>18</v>
      </c>
      <c r="AX805" t="b">
        <f t="shared" si="141"/>
        <v>0</v>
      </c>
      <c r="AY805" t="str">
        <f t="shared" si="142"/>
        <v>Djokovic</v>
      </c>
      <c r="AZ805" t="b">
        <f t="shared" si="143"/>
        <v>0</v>
      </c>
      <c r="BA805" t="str">
        <f t="shared" si="144"/>
        <v>MiamiThe Final</v>
      </c>
    </row>
    <row r="806" spans="1:53" x14ac:dyDescent="0.25">
      <c r="A806">
        <v>21</v>
      </c>
      <c r="B806" t="s">
        <v>882</v>
      </c>
      <c r="C806" s="8" t="s">
        <v>883</v>
      </c>
      <c r="D806" s="1">
        <v>41736</v>
      </c>
      <c r="E806" t="s">
        <v>663</v>
      </c>
      <c r="F806" s="1" t="s">
        <v>307</v>
      </c>
      <c r="G806" s="1" t="s">
        <v>503</v>
      </c>
      <c r="H806" t="s">
        <v>309</v>
      </c>
      <c r="I806">
        <v>3</v>
      </c>
      <c r="J806" t="s">
        <v>733</v>
      </c>
      <c r="K806" t="s">
        <v>675</v>
      </c>
      <c r="L806">
        <v>38</v>
      </c>
      <c r="M806">
        <v>55</v>
      </c>
      <c r="N806">
        <v>1045</v>
      </c>
      <c r="O806">
        <v>831</v>
      </c>
      <c r="P806">
        <v>6</v>
      </c>
      <c r="Q806">
        <v>2</v>
      </c>
      <c r="R806">
        <v>6</v>
      </c>
      <c r="S806">
        <v>4</v>
      </c>
      <c r="Z806">
        <v>2</v>
      </c>
      <c r="AA806">
        <v>0</v>
      </c>
      <c r="AB806" t="s">
        <v>312</v>
      </c>
      <c r="AC806">
        <v>1.44</v>
      </c>
      <c r="AD806">
        <v>2.62</v>
      </c>
      <c r="AE806">
        <v>1.45</v>
      </c>
      <c r="AF806">
        <v>2.7</v>
      </c>
      <c r="AG806">
        <v>1.4</v>
      </c>
      <c r="AH806">
        <v>2.75</v>
      </c>
      <c r="AI806">
        <v>1.53</v>
      </c>
      <c r="AJ806">
        <v>2.66</v>
      </c>
      <c r="AK806">
        <v>1.44</v>
      </c>
      <c r="AL806">
        <v>2.75</v>
      </c>
      <c r="AM806">
        <v>1.55</v>
      </c>
      <c r="AN806">
        <v>2.8</v>
      </c>
      <c r="AO806">
        <v>1.47</v>
      </c>
      <c r="AP806">
        <v>2.62</v>
      </c>
      <c r="AQ806" t="str">
        <f t="shared" si="134"/>
        <v>Sousa</v>
      </c>
      <c r="AR806" t="str">
        <f t="shared" si="135"/>
        <v>Sijsling</v>
      </c>
      <c r="AS806" t="str">
        <f t="shared" si="136"/>
        <v>CasablancaSousaSijsling</v>
      </c>
      <c r="AT806" t="str">
        <f t="shared" si="137"/>
        <v>CasablancaSijslingSousa</v>
      </c>
      <c r="AU806">
        <f t="shared" si="138"/>
        <v>2</v>
      </c>
      <c r="AV806">
        <f t="shared" si="139"/>
        <v>6</v>
      </c>
      <c r="AW806">
        <f t="shared" si="140"/>
        <v>18</v>
      </c>
      <c r="AX806" t="b">
        <f t="shared" si="141"/>
        <v>0</v>
      </c>
      <c r="AY806" t="str">
        <f t="shared" si="142"/>
        <v>Sousa</v>
      </c>
      <c r="AZ806" t="b">
        <f t="shared" si="143"/>
        <v>0</v>
      </c>
      <c r="BA806" t="str">
        <f t="shared" si="144"/>
        <v>Casablanca1st Round</v>
      </c>
    </row>
    <row r="807" spans="1:53" x14ac:dyDescent="0.25">
      <c r="A807">
        <v>21</v>
      </c>
      <c r="B807" t="s">
        <v>882</v>
      </c>
      <c r="C807" s="8" t="s">
        <v>883</v>
      </c>
      <c r="D807" s="1">
        <v>41736</v>
      </c>
      <c r="E807" t="s">
        <v>663</v>
      </c>
      <c r="F807" s="1" t="s">
        <v>307</v>
      </c>
      <c r="G807" s="1" t="s">
        <v>503</v>
      </c>
      <c r="H807" t="s">
        <v>309</v>
      </c>
      <c r="I807">
        <v>3</v>
      </c>
      <c r="J807" t="s">
        <v>773</v>
      </c>
      <c r="K807" t="s">
        <v>806</v>
      </c>
      <c r="L807">
        <v>61</v>
      </c>
      <c r="M807">
        <v>58</v>
      </c>
      <c r="N807">
        <v>735</v>
      </c>
      <c r="O807">
        <v>779</v>
      </c>
      <c r="P807">
        <v>6</v>
      </c>
      <c r="Q807">
        <v>4</v>
      </c>
      <c r="R807">
        <v>6</v>
      </c>
      <c r="S807">
        <v>1</v>
      </c>
      <c r="Z807">
        <v>2</v>
      </c>
      <c r="AA807">
        <v>0</v>
      </c>
      <c r="AB807" t="s">
        <v>312</v>
      </c>
      <c r="AC807">
        <v>1.5</v>
      </c>
      <c r="AD807">
        <v>2.5</v>
      </c>
      <c r="AE807">
        <v>1.52</v>
      </c>
      <c r="AF807">
        <v>2.4500000000000002</v>
      </c>
      <c r="AG807">
        <v>1.44</v>
      </c>
      <c r="AH807">
        <v>2.62</v>
      </c>
      <c r="AI807">
        <v>1.53</v>
      </c>
      <c r="AJ807">
        <v>2.65</v>
      </c>
      <c r="AK807">
        <v>1.5</v>
      </c>
      <c r="AL807">
        <v>2.63</v>
      </c>
      <c r="AM807">
        <v>1.57</v>
      </c>
      <c r="AN807">
        <v>2.65</v>
      </c>
      <c r="AO807">
        <v>1.49</v>
      </c>
      <c r="AP807">
        <v>2.5499999999999998</v>
      </c>
      <c r="AQ807" t="str">
        <f t="shared" si="134"/>
        <v>Berlocq</v>
      </c>
      <c r="AR807" t="str">
        <f t="shared" si="135"/>
        <v>Gabashvili</v>
      </c>
      <c r="AS807" t="str">
        <f t="shared" si="136"/>
        <v>CasablancaBerlocqGabashvili</v>
      </c>
      <c r="AT807" t="str">
        <f t="shared" si="137"/>
        <v>CasablancaGabashviliBerlocq</v>
      </c>
      <c r="AU807">
        <f t="shared" si="138"/>
        <v>2</v>
      </c>
      <c r="AV807">
        <f t="shared" si="139"/>
        <v>7</v>
      </c>
      <c r="AW807">
        <f t="shared" si="140"/>
        <v>17</v>
      </c>
      <c r="AX807" t="b">
        <f t="shared" si="141"/>
        <v>0</v>
      </c>
      <c r="AY807" t="str">
        <f t="shared" si="142"/>
        <v>Berlocq</v>
      </c>
      <c r="AZ807" t="b">
        <f t="shared" si="143"/>
        <v>0</v>
      </c>
      <c r="BA807" t="str">
        <f t="shared" si="144"/>
        <v>Casablanca1st Round</v>
      </c>
    </row>
    <row r="808" spans="1:53" x14ac:dyDescent="0.25">
      <c r="A808">
        <v>21</v>
      </c>
      <c r="B808" t="s">
        <v>882</v>
      </c>
      <c r="C808" s="8" t="s">
        <v>883</v>
      </c>
      <c r="D808" s="1">
        <v>41737</v>
      </c>
      <c r="E808" t="s">
        <v>663</v>
      </c>
      <c r="F808" s="1" t="s">
        <v>307</v>
      </c>
      <c r="G808" s="1" t="s">
        <v>503</v>
      </c>
      <c r="H808" t="s">
        <v>309</v>
      </c>
      <c r="I808">
        <v>3</v>
      </c>
      <c r="J808" t="s">
        <v>884</v>
      </c>
      <c r="K808" t="s">
        <v>850</v>
      </c>
      <c r="L808">
        <v>273</v>
      </c>
      <c r="M808">
        <v>106</v>
      </c>
      <c r="N808">
        <v>168</v>
      </c>
      <c r="O808">
        <v>561</v>
      </c>
      <c r="P808">
        <v>6</v>
      </c>
      <c r="Q808">
        <v>2</v>
      </c>
      <c r="R808">
        <v>7</v>
      </c>
      <c r="S808">
        <v>5</v>
      </c>
      <c r="Z808">
        <v>2</v>
      </c>
      <c r="AA808">
        <v>0</v>
      </c>
      <c r="AB808" t="s">
        <v>312</v>
      </c>
      <c r="AC808">
        <v>3.75</v>
      </c>
      <c r="AD808">
        <v>1.25</v>
      </c>
      <c r="AE808">
        <v>3.75</v>
      </c>
      <c r="AF808">
        <v>1.25</v>
      </c>
      <c r="AG808">
        <v>3.25</v>
      </c>
      <c r="AH808">
        <v>1.33</v>
      </c>
      <c r="AI808">
        <v>4.3600000000000003</v>
      </c>
      <c r="AJ808">
        <v>1.25</v>
      </c>
      <c r="AK808">
        <v>3.75</v>
      </c>
      <c r="AL808">
        <v>1.25</v>
      </c>
      <c r="AM808">
        <v>4.4800000000000004</v>
      </c>
      <c r="AN808">
        <v>1.33</v>
      </c>
      <c r="AO808">
        <v>3.88</v>
      </c>
      <c r="AP808">
        <v>1.24</v>
      </c>
      <c r="AQ808" t="str">
        <f t="shared" si="134"/>
        <v>Carballes</v>
      </c>
      <c r="AR808" t="str">
        <f t="shared" si="135"/>
        <v>Goffin</v>
      </c>
      <c r="AS808" t="str">
        <f t="shared" si="136"/>
        <v>CasablancaCarballesGoffin</v>
      </c>
      <c r="AT808" t="str">
        <f t="shared" si="137"/>
        <v>CasablancaGoffinCarballes</v>
      </c>
      <c r="AU808">
        <f t="shared" si="138"/>
        <v>2</v>
      </c>
      <c r="AV808">
        <f t="shared" si="139"/>
        <v>6</v>
      </c>
      <c r="AW808">
        <f t="shared" si="140"/>
        <v>20</v>
      </c>
      <c r="AX808" t="b">
        <f t="shared" si="141"/>
        <v>0</v>
      </c>
      <c r="AY808" t="str">
        <f t="shared" si="142"/>
        <v>Carballes</v>
      </c>
      <c r="AZ808" t="b">
        <f t="shared" si="143"/>
        <v>0</v>
      </c>
      <c r="BA808" t="str">
        <f t="shared" si="144"/>
        <v>Casablanca1st Round</v>
      </c>
    </row>
    <row r="809" spans="1:53" x14ac:dyDescent="0.25">
      <c r="A809">
        <v>21</v>
      </c>
      <c r="B809" t="s">
        <v>882</v>
      </c>
      <c r="C809" s="8" t="s">
        <v>883</v>
      </c>
      <c r="D809" s="1">
        <v>41737</v>
      </c>
      <c r="E809" t="s">
        <v>663</v>
      </c>
      <c r="F809" s="1" t="s">
        <v>307</v>
      </c>
      <c r="G809" s="1" t="s">
        <v>503</v>
      </c>
      <c r="H809" t="s">
        <v>309</v>
      </c>
      <c r="I809">
        <v>3</v>
      </c>
      <c r="J809" t="s">
        <v>885</v>
      </c>
      <c r="K809" t="s">
        <v>731</v>
      </c>
      <c r="L809">
        <v>266</v>
      </c>
      <c r="M809">
        <v>80</v>
      </c>
      <c r="N809">
        <v>176</v>
      </c>
      <c r="O809">
        <v>643</v>
      </c>
      <c r="P809">
        <v>7</v>
      </c>
      <c r="Q809">
        <v>6</v>
      </c>
      <c r="R809">
        <v>6</v>
      </c>
      <c r="S809">
        <v>3</v>
      </c>
      <c r="Z809">
        <v>2</v>
      </c>
      <c r="AA809">
        <v>0</v>
      </c>
      <c r="AB809" t="s">
        <v>312</v>
      </c>
      <c r="AC809">
        <v>3.5</v>
      </c>
      <c r="AD809">
        <v>1.28</v>
      </c>
      <c r="AE809">
        <v>3.5</v>
      </c>
      <c r="AF809">
        <v>1.28</v>
      </c>
      <c r="AG809">
        <v>3.5</v>
      </c>
      <c r="AH809">
        <v>1.29</v>
      </c>
      <c r="AI809">
        <v>3.26</v>
      </c>
      <c r="AJ809">
        <v>1.38</v>
      </c>
      <c r="AK809">
        <v>3.75</v>
      </c>
      <c r="AL809">
        <v>1.25</v>
      </c>
      <c r="AM809">
        <v>4</v>
      </c>
      <c r="AN809">
        <v>1.38</v>
      </c>
      <c r="AO809">
        <v>3.57</v>
      </c>
      <c r="AP809">
        <v>1.28</v>
      </c>
      <c r="AQ809" t="str">
        <f t="shared" si="134"/>
        <v>Peliwo</v>
      </c>
      <c r="AR809" t="str">
        <f t="shared" si="135"/>
        <v>Volandri</v>
      </c>
      <c r="AS809" t="str">
        <f t="shared" si="136"/>
        <v>CasablancaPeliwoVolandri</v>
      </c>
      <c r="AT809" t="str">
        <f t="shared" si="137"/>
        <v>CasablancaVolandriPeliwo</v>
      </c>
      <c r="AU809">
        <f t="shared" si="138"/>
        <v>2</v>
      </c>
      <c r="AV809">
        <f t="shared" si="139"/>
        <v>4</v>
      </c>
      <c r="AW809">
        <f t="shared" si="140"/>
        <v>22</v>
      </c>
      <c r="AX809" t="b">
        <f t="shared" si="141"/>
        <v>1</v>
      </c>
      <c r="AY809" t="str">
        <f t="shared" si="142"/>
        <v>Peliwo</v>
      </c>
      <c r="AZ809" t="b">
        <f t="shared" si="143"/>
        <v>0</v>
      </c>
      <c r="BA809" t="str">
        <f t="shared" si="144"/>
        <v>Casablanca1st Round</v>
      </c>
    </row>
    <row r="810" spans="1:53" x14ac:dyDescent="0.25">
      <c r="A810">
        <v>21</v>
      </c>
      <c r="B810" t="s">
        <v>882</v>
      </c>
      <c r="C810" s="8" t="s">
        <v>883</v>
      </c>
      <c r="D810" s="1">
        <v>41737</v>
      </c>
      <c r="E810" t="s">
        <v>663</v>
      </c>
      <c r="F810" s="1" t="s">
        <v>307</v>
      </c>
      <c r="G810" s="1" t="s">
        <v>503</v>
      </c>
      <c r="H810" t="s">
        <v>309</v>
      </c>
      <c r="I810">
        <v>3</v>
      </c>
      <c r="J810" t="s">
        <v>705</v>
      </c>
      <c r="K810" t="s">
        <v>886</v>
      </c>
      <c r="L810">
        <v>104</v>
      </c>
      <c r="M810">
        <v>248</v>
      </c>
      <c r="N810">
        <v>569</v>
      </c>
      <c r="O810">
        <v>191</v>
      </c>
      <c r="P810">
        <v>6</v>
      </c>
      <c r="Q810">
        <v>3</v>
      </c>
      <c r="R810">
        <v>2</v>
      </c>
      <c r="S810">
        <v>6</v>
      </c>
      <c r="T810">
        <v>6</v>
      </c>
      <c r="U810">
        <v>1</v>
      </c>
      <c r="Z810">
        <v>2</v>
      </c>
      <c r="AA810">
        <v>1</v>
      </c>
      <c r="AB810" t="s">
        <v>312</v>
      </c>
      <c r="AC810">
        <v>1.22</v>
      </c>
      <c r="AD810">
        <v>4</v>
      </c>
      <c r="AE810">
        <v>1.22</v>
      </c>
      <c r="AF810">
        <v>4</v>
      </c>
      <c r="AG810">
        <v>1.2</v>
      </c>
      <c r="AH810">
        <v>4.33</v>
      </c>
      <c r="AI810">
        <v>1.23</v>
      </c>
      <c r="AJ810">
        <v>4.7</v>
      </c>
      <c r="AK810">
        <v>1.2</v>
      </c>
      <c r="AL810">
        <v>4.5</v>
      </c>
      <c r="AM810">
        <v>1.25</v>
      </c>
      <c r="AN810">
        <v>5</v>
      </c>
      <c r="AO810">
        <v>1.22</v>
      </c>
      <c r="AP810">
        <v>4.1100000000000003</v>
      </c>
      <c r="AQ810" t="str">
        <f t="shared" si="134"/>
        <v>Ramos</v>
      </c>
      <c r="AR810" t="str">
        <f t="shared" si="135"/>
        <v>Ouahab</v>
      </c>
      <c r="AS810" t="str">
        <f t="shared" si="136"/>
        <v>CasablancaRamosOuahab</v>
      </c>
      <c r="AT810" t="str">
        <f t="shared" si="137"/>
        <v>CasablancaOuahabRamos</v>
      </c>
      <c r="AU810">
        <f t="shared" si="138"/>
        <v>1</v>
      </c>
      <c r="AV810">
        <f t="shared" si="139"/>
        <v>4</v>
      </c>
      <c r="AW810">
        <f t="shared" si="140"/>
        <v>24</v>
      </c>
      <c r="AX810" t="b">
        <f t="shared" si="141"/>
        <v>0</v>
      </c>
      <c r="AY810" t="str">
        <f t="shared" si="142"/>
        <v>Ramos</v>
      </c>
      <c r="AZ810" t="b">
        <f t="shared" si="143"/>
        <v>1</v>
      </c>
      <c r="BA810" t="str">
        <f t="shared" si="144"/>
        <v>Casablanca1st Round</v>
      </c>
    </row>
    <row r="811" spans="1:53" x14ac:dyDescent="0.25">
      <c r="A811">
        <v>21</v>
      </c>
      <c r="B811" t="s">
        <v>882</v>
      </c>
      <c r="C811" s="8" t="s">
        <v>883</v>
      </c>
      <c r="D811" s="1">
        <v>41737</v>
      </c>
      <c r="E811" t="s">
        <v>663</v>
      </c>
      <c r="F811" s="1" t="s">
        <v>307</v>
      </c>
      <c r="G811" s="1" t="s">
        <v>503</v>
      </c>
      <c r="H811" t="s">
        <v>309</v>
      </c>
      <c r="I811">
        <v>3</v>
      </c>
      <c r="J811" t="s">
        <v>732</v>
      </c>
      <c r="K811" t="s">
        <v>887</v>
      </c>
      <c r="L811">
        <v>89</v>
      </c>
      <c r="M811">
        <v>513</v>
      </c>
      <c r="N811">
        <v>616</v>
      </c>
      <c r="O811">
        <v>66</v>
      </c>
      <c r="P811">
        <v>7</v>
      </c>
      <c r="Q811">
        <v>6</v>
      </c>
      <c r="R811">
        <v>6</v>
      </c>
      <c r="S811">
        <v>3</v>
      </c>
      <c r="Z811">
        <v>2</v>
      </c>
      <c r="AA811">
        <v>0</v>
      </c>
      <c r="AB811" t="s">
        <v>312</v>
      </c>
      <c r="AC811">
        <v>1.06</v>
      </c>
      <c r="AD811">
        <v>10</v>
      </c>
      <c r="AE811">
        <v>1.07</v>
      </c>
      <c r="AF811">
        <v>8</v>
      </c>
      <c r="AG811">
        <v>1.06</v>
      </c>
      <c r="AH811">
        <v>8</v>
      </c>
      <c r="AI811">
        <v>1.07</v>
      </c>
      <c r="AJ811">
        <v>10.91</v>
      </c>
      <c r="AK811">
        <v>1.07</v>
      </c>
      <c r="AL811">
        <v>8</v>
      </c>
      <c r="AM811">
        <v>1.08</v>
      </c>
      <c r="AN811">
        <v>10.91</v>
      </c>
      <c r="AO811">
        <v>1.06</v>
      </c>
      <c r="AP811">
        <v>8.67</v>
      </c>
      <c r="AQ811" t="str">
        <f t="shared" si="134"/>
        <v>Hanescu</v>
      </c>
      <c r="AR811" t="str">
        <f t="shared" si="135"/>
        <v>Khaddari</v>
      </c>
      <c r="AS811" t="str">
        <f t="shared" si="136"/>
        <v>CasablancaHanescuKhaddari</v>
      </c>
      <c r="AT811" t="str">
        <f t="shared" si="137"/>
        <v>CasablancaKhaddariHanescu</v>
      </c>
      <c r="AU811">
        <f t="shared" si="138"/>
        <v>2</v>
      </c>
      <c r="AV811">
        <f t="shared" si="139"/>
        <v>4</v>
      </c>
      <c r="AW811">
        <f t="shared" si="140"/>
        <v>22</v>
      </c>
      <c r="AX811" t="b">
        <f t="shared" si="141"/>
        <v>1</v>
      </c>
      <c r="AY811" t="str">
        <f t="shared" si="142"/>
        <v>Hanescu</v>
      </c>
      <c r="AZ811" t="b">
        <f t="shared" si="143"/>
        <v>0</v>
      </c>
      <c r="BA811" t="str">
        <f t="shared" si="144"/>
        <v>Casablanca1st Round</v>
      </c>
    </row>
    <row r="812" spans="1:53" x14ac:dyDescent="0.25">
      <c r="A812">
        <v>21</v>
      </c>
      <c r="B812" t="s">
        <v>882</v>
      </c>
      <c r="C812" s="8" t="s">
        <v>883</v>
      </c>
      <c r="D812" s="1">
        <v>41737</v>
      </c>
      <c r="E812" t="s">
        <v>663</v>
      </c>
      <c r="F812" s="1" t="s">
        <v>307</v>
      </c>
      <c r="G812" s="1" t="s">
        <v>503</v>
      </c>
      <c r="H812" t="s">
        <v>309</v>
      </c>
      <c r="I812">
        <v>3</v>
      </c>
      <c r="J812" t="s">
        <v>761</v>
      </c>
      <c r="K812" t="s">
        <v>690</v>
      </c>
      <c r="L812">
        <v>43</v>
      </c>
      <c r="M812">
        <v>27</v>
      </c>
      <c r="N812">
        <v>1009</v>
      </c>
      <c r="O812">
        <v>1315</v>
      </c>
      <c r="P812">
        <v>6</v>
      </c>
      <c r="Q812">
        <v>4</v>
      </c>
      <c r="R812">
        <v>6</v>
      </c>
      <c r="S812">
        <v>4</v>
      </c>
      <c r="Z812">
        <v>2</v>
      </c>
      <c r="AA812">
        <v>0</v>
      </c>
      <c r="AB812" t="s">
        <v>312</v>
      </c>
      <c r="AC812">
        <v>1.72</v>
      </c>
      <c r="AD812">
        <v>2</v>
      </c>
      <c r="AE812">
        <v>1.88</v>
      </c>
      <c r="AF812">
        <v>1.88</v>
      </c>
      <c r="AG812">
        <v>1.83</v>
      </c>
      <c r="AH812">
        <v>1.83</v>
      </c>
      <c r="AI812">
        <v>1.75</v>
      </c>
      <c r="AJ812">
        <v>2.1800000000000002</v>
      </c>
      <c r="AK812">
        <v>1.9</v>
      </c>
      <c r="AL812">
        <v>1.9</v>
      </c>
      <c r="AM812">
        <v>1.9</v>
      </c>
      <c r="AN812">
        <v>2.1800000000000002</v>
      </c>
      <c r="AO812">
        <v>1.8</v>
      </c>
      <c r="AP812">
        <v>1.96</v>
      </c>
      <c r="AQ812" t="str">
        <f t="shared" si="134"/>
        <v>Delbonis</v>
      </c>
      <c r="AR812" t="str">
        <f t="shared" si="135"/>
        <v>Simon</v>
      </c>
      <c r="AS812" t="str">
        <f t="shared" si="136"/>
        <v>CasablancaDelbonisSimon</v>
      </c>
      <c r="AT812" t="str">
        <f t="shared" si="137"/>
        <v>CasablancaSimonDelbonis</v>
      </c>
      <c r="AU812">
        <f t="shared" si="138"/>
        <v>2</v>
      </c>
      <c r="AV812">
        <f t="shared" si="139"/>
        <v>4</v>
      </c>
      <c r="AW812">
        <f t="shared" si="140"/>
        <v>20</v>
      </c>
      <c r="AX812" t="b">
        <f t="shared" si="141"/>
        <v>0</v>
      </c>
      <c r="AY812" t="str">
        <f t="shared" si="142"/>
        <v>Delbonis</v>
      </c>
      <c r="AZ812" t="b">
        <f t="shared" si="143"/>
        <v>0</v>
      </c>
      <c r="BA812" t="str">
        <f t="shared" si="144"/>
        <v>Casablanca1st Round</v>
      </c>
    </row>
    <row r="813" spans="1:53" x14ac:dyDescent="0.25">
      <c r="A813">
        <v>21</v>
      </c>
      <c r="B813" t="s">
        <v>882</v>
      </c>
      <c r="C813" s="8" t="s">
        <v>883</v>
      </c>
      <c r="D813" s="1">
        <v>41738</v>
      </c>
      <c r="E813" t="s">
        <v>663</v>
      </c>
      <c r="F813" s="1" t="s">
        <v>307</v>
      </c>
      <c r="G813" s="1" t="s">
        <v>503</v>
      </c>
      <c r="H813" t="s">
        <v>309</v>
      </c>
      <c r="I813">
        <v>3</v>
      </c>
      <c r="J813" t="s">
        <v>707</v>
      </c>
      <c r="K813" t="s">
        <v>734</v>
      </c>
      <c r="L813">
        <v>64</v>
      </c>
      <c r="M813">
        <v>92</v>
      </c>
      <c r="N813">
        <v>717</v>
      </c>
      <c r="O813">
        <v>605</v>
      </c>
      <c r="P813">
        <v>6</v>
      </c>
      <c r="Q813">
        <v>1</v>
      </c>
      <c r="R813">
        <v>6</v>
      </c>
      <c r="S813">
        <v>2</v>
      </c>
      <c r="Z813">
        <v>2</v>
      </c>
      <c r="AA813">
        <v>0</v>
      </c>
      <c r="AB813" t="s">
        <v>312</v>
      </c>
      <c r="AC813">
        <v>1.44</v>
      </c>
      <c r="AD813">
        <v>2.62</v>
      </c>
      <c r="AE813">
        <v>1.5</v>
      </c>
      <c r="AF813">
        <v>2.5</v>
      </c>
      <c r="AG813">
        <v>1.53</v>
      </c>
      <c r="AH813">
        <v>2.38</v>
      </c>
      <c r="AI813">
        <v>1.53</v>
      </c>
      <c r="AJ813">
        <v>2.67</v>
      </c>
      <c r="AK813">
        <v>1.5</v>
      </c>
      <c r="AL813">
        <v>2.5</v>
      </c>
      <c r="AM813">
        <v>1.54</v>
      </c>
      <c r="AN813">
        <v>2.85</v>
      </c>
      <c r="AO813">
        <v>1.47</v>
      </c>
      <c r="AP813">
        <v>2.6</v>
      </c>
      <c r="AQ813" t="str">
        <f t="shared" si="134"/>
        <v>Carreno-Busta</v>
      </c>
      <c r="AR813" t="str">
        <f t="shared" si="135"/>
        <v>Kamke</v>
      </c>
      <c r="AS813" t="str">
        <f t="shared" si="136"/>
        <v>CasablancaCarreno-BustaKamke</v>
      </c>
      <c r="AT813" t="str">
        <f t="shared" si="137"/>
        <v>CasablancaKamkeCarreno-Busta</v>
      </c>
      <c r="AU813">
        <f t="shared" si="138"/>
        <v>2</v>
      </c>
      <c r="AV813">
        <f t="shared" si="139"/>
        <v>9</v>
      </c>
      <c r="AW813">
        <f t="shared" si="140"/>
        <v>15</v>
      </c>
      <c r="AX813" t="b">
        <f t="shared" si="141"/>
        <v>0</v>
      </c>
      <c r="AY813" t="str">
        <f t="shared" si="142"/>
        <v>Carreno-Busta</v>
      </c>
      <c r="AZ813" t="b">
        <f t="shared" si="143"/>
        <v>0</v>
      </c>
      <c r="BA813" t="str">
        <f t="shared" si="144"/>
        <v>Casablanca1st Round</v>
      </c>
    </row>
    <row r="814" spans="1:53" x14ac:dyDescent="0.25">
      <c r="A814">
        <v>21</v>
      </c>
      <c r="B814" t="s">
        <v>882</v>
      </c>
      <c r="C814" s="8" t="s">
        <v>883</v>
      </c>
      <c r="D814" s="1">
        <v>41738</v>
      </c>
      <c r="E814" t="s">
        <v>663</v>
      </c>
      <c r="F814" s="1" t="s">
        <v>307</v>
      </c>
      <c r="G814" s="1" t="s">
        <v>503</v>
      </c>
      <c r="H814" t="s">
        <v>309</v>
      </c>
      <c r="I814">
        <v>3</v>
      </c>
      <c r="J814" t="s">
        <v>716</v>
      </c>
      <c r="K814" t="s">
        <v>679</v>
      </c>
      <c r="L814">
        <v>53</v>
      </c>
      <c r="M814">
        <v>56</v>
      </c>
      <c r="N814">
        <v>866</v>
      </c>
      <c r="O814">
        <v>827</v>
      </c>
      <c r="P814">
        <v>7</v>
      </c>
      <c r="Q814">
        <v>6</v>
      </c>
      <c r="R814">
        <v>7</v>
      </c>
      <c r="S814">
        <v>6</v>
      </c>
      <c r="Z814">
        <v>2</v>
      </c>
      <c r="AA814">
        <v>0</v>
      </c>
      <c r="AB814" t="s">
        <v>312</v>
      </c>
      <c r="AC814">
        <v>1.4</v>
      </c>
      <c r="AD814">
        <v>2.75</v>
      </c>
      <c r="AE814">
        <v>1.5</v>
      </c>
      <c r="AF814">
        <v>2.5</v>
      </c>
      <c r="AG814">
        <v>1.5</v>
      </c>
      <c r="AH814">
        <v>2.5</v>
      </c>
      <c r="AI814">
        <v>1.5</v>
      </c>
      <c r="AJ814">
        <v>2.76</v>
      </c>
      <c r="AK814">
        <v>1.5</v>
      </c>
      <c r="AL814">
        <v>2.63</v>
      </c>
      <c r="AM814">
        <v>1.54</v>
      </c>
      <c r="AN814">
        <v>2.88</v>
      </c>
      <c r="AO814">
        <v>1.47</v>
      </c>
      <c r="AP814">
        <v>2.63</v>
      </c>
      <c r="AQ814" t="str">
        <f t="shared" si="134"/>
        <v>Garcia-Lopez</v>
      </c>
      <c r="AR814" t="str">
        <f t="shared" si="135"/>
        <v>Kukushkin</v>
      </c>
      <c r="AS814" t="str">
        <f t="shared" si="136"/>
        <v>CasablancaGarcia-LopezKukushkin</v>
      </c>
      <c r="AT814" t="str">
        <f t="shared" si="137"/>
        <v>CasablancaKukushkinGarcia-Lopez</v>
      </c>
      <c r="AU814">
        <f t="shared" si="138"/>
        <v>2</v>
      </c>
      <c r="AV814">
        <f t="shared" si="139"/>
        <v>2</v>
      </c>
      <c r="AW814">
        <f t="shared" si="140"/>
        <v>26</v>
      </c>
      <c r="AX814" t="b">
        <f t="shared" si="141"/>
        <v>1</v>
      </c>
      <c r="AY814" t="str">
        <f t="shared" si="142"/>
        <v>Garcia-Lopez</v>
      </c>
      <c r="AZ814" t="b">
        <f t="shared" si="143"/>
        <v>0</v>
      </c>
      <c r="BA814" t="str">
        <f t="shared" si="144"/>
        <v>Casablanca1st Round</v>
      </c>
    </row>
    <row r="815" spans="1:53" x14ac:dyDescent="0.25">
      <c r="A815">
        <v>21</v>
      </c>
      <c r="B815" t="s">
        <v>882</v>
      </c>
      <c r="C815" s="8" t="s">
        <v>883</v>
      </c>
      <c r="D815" s="1">
        <v>41738</v>
      </c>
      <c r="E815" t="s">
        <v>663</v>
      </c>
      <c r="F815" s="1" t="s">
        <v>307</v>
      </c>
      <c r="G815" s="1" t="s">
        <v>503</v>
      </c>
      <c r="H815" t="s">
        <v>309</v>
      </c>
      <c r="I815">
        <v>3</v>
      </c>
      <c r="J815" t="s">
        <v>696</v>
      </c>
      <c r="K815" t="s">
        <v>792</v>
      </c>
      <c r="L815">
        <v>67</v>
      </c>
      <c r="M815">
        <v>87</v>
      </c>
      <c r="N815">
        <v>704</v>
      </c>
      <c r="O815">
        <v>619</v>
      </c>
      <c r="P815">
        <v>6</v>
      </c>
      <c r="Q815">
        <v>4</v>
      </c>
      <c r="R815">
        <v>6</v>
      </c>
      <c r="S815">
        <v>3</v>
      </c>
      <c r="Z815">
        <v>2</v>
      </c>
      <c r="AA815">
        <v>0</v>
      </c>
      <c r="AB815" t="s">
        <v>312</v>
      </c>
      <c r="AC815">
        <v>1.9</v>
      </c>
      <c r="AD815">
        <v>1.8</v>
      </c>
      <c r="AE815">
        <v>2</v>
      </c>
      <c r="AF815">
        <v>1.8</v>
      </c>
      <c r="AG815">
        <v>1.91</v>
      </c>
      <c r="AH815">
        <v>1.8</v>
      </c>
      <c r="AI815">
        <v>2.04</v>
      </c>
      <c r="AJ815">
        <v>1.85</v>
      </c>
      <c r="AK815">
        <v>2</v>
      </c>
      <c r="AL815">
        <v>1.8</v>
      </c>
      <c r="AM815">
        <v>2.08</v>
      </c>
      <c r="AN815">
        <v>1.91</v>
      </c>
      <c r="AO815">
        <v>1.95</v>
      </c>
      <c r="AP815">
        <v>1.81</v>
      </c>
      <c r="AQ815" t="str">
        <f t="shared" si="134"/>
        <v>Vesely</v>
      </c>
      <c r="AR815" t="str">
        <f t="shared" si="135"/>
        <v>Mayer</v>
      </c>
      <c r="AS815" t="str">
        <f t="shared" si="136"/>
        <v>CasablancaVeselyMayer</v>
      </c>
      <c r="AT815" t="str">
        <f t="shared" si="137"/>
        <v>CasablancaMayerVesely</v>
      </c>
      <c r="AU815">
        <f t="shared" si="138"/>
        <v>2</v>
      </c>
      <c r="AV815">
        <f t="shared" si="139"/>
        <v>5</v>
      </c>
      <c r="AW815">
        <f t="shared" si="140"/>
        <v>19</v>
      </c>
      <c r="AX815" t="b">
        <f t="shared" si="141"/>
        <v>0</v>
      </c>
      <c r="AY815" t="str">
        <f t="shared" si="142"/>
        <v>Vesely</v>
      </c>
      <c r="AZ815" t="b">
        <f t="shared" si="143"/>
        <v>0</v>
      </c>
      <c r="BA815" t="str">
        <f t="shared" si="144"/>
        <v>Casablanca1st Round</v>
      </c>
    </row>
    <row r="816" spans="1:53" x14ac:dyDescent="0.25">
      <c r="A816">
        <v>21</v>
      </c>
      <c r="B816" t="s">
        <v>882</v>
      </c>
      <c r="C816" s="8" t="s">
        <v>883</v>
      </c>
      <c r="D816" s="1">
        <v>41738</v>
      </c>
      <c r="E816" t="s">
        <v>663</v>
      </c>
      <c r="F816" s="1" t="s">
        <v>307</v>
      </c>
      <c r="G816" s="1" t="s">
        <v>503</v>
      </c>
      <c r="H816" t="s">
        <v>309</v>
      </c>
      <c r="I816">
        <v>3</v>
      </c>
      <c r="J816" t="s">
        <v>717</v>
      </c>
      <c r="K816" t="s">
        <v>673</v>
      </c>
      <c r="L816">
        <v>77</v>
      </c>
      <c r="M816">
        <v>47</v>
      </c>
      <c r="N816">
        <v>654</v>
      </c>
      <c r="O816">
        <v>972</v>
      </c>
      <c r="P816">
        <v>7</v>
      </c>
      <c r="Q816">
        <v>6</v>
      </c>
      <c r="R816">
        <v>6</v>
      </c>
      <c r="S816">
        <v>4</v>
      </c>
      <c r="Z816">
        <v>2</v>
      </c>
      <c r="AA816">
        <v>0</v>
      </c>
      <c r="AB816" t="s">
        <v>312</v>
      </c>
      <c r="AC816">
        <v>3.5</v>
      </c>
      <c r="AD816">
        <v>1.28</v>
      </c>
      <c r="AE816">
        <v>3.4</v>
      </c>
      <c r="AF816">
        <v>1.3</v>
      </c>
      <c r="AG816">
        <v>3.5</v>
      </c>
      <c r="AH816">
        <v>1.29</v>
      </c>
      <c r="AI816">
        <v>3.74</v>
      </c>
      <c r="AJ816">
        <v>1.31</v>
      </c>
      <c r="AK816">
        <v>3.5</v>
      </c>
      <c r="AL816">
        <v>1.29</v>
      </c>
      <c r="AM816">
        <v>3.8</v>
      </c>
      <c r="AN816">
        <v>1.32</v>
      </c>
      <c r="AO816">
        <v>3.48</v>
      </c>
      <c r="AP816">
        <v>1.29</v>
      </c>
      <c r="AQ816" t="str">
        <f t="shared" si="134"/>
        <v>Nedovyesov</v>
      </c>
      <c r="AR816" t="str">
        <f t="shared" si="135"/>
        <v>Haase</v>
      </c>
      <c r="AS816" t="str">
        <f t="shared" si="136"/>
        <v>CasablancaNedovyesovHaase</v>
      </c>
      <c r="AT816" t="str">
        <f t="shared" si="137"/>
        <v>CasablancaHaaseNedovyesov</v>
      </c>
      <c r="AU816">
        <f t="shared" si="138"/>
        <v>2</v>
      </c>
      <c r="AV816">
        <f t="shared" si="139"/>
        <v>3</v>
      </c>
      <c r="AW816">
        <f t="shared" si="140"/>
        <v>23</v>
      </c>
      <c r="AX816" t="b">
        <f t="shared" si="141"/>
        <v>1</v>
      </c>
      <c r="AY816" t="str">
        <f t="shared" si="142"/>
        <v>Nedovyesov</v>
      </c>
      <c r="AZ816" t="b">
        <f t="shared" si="143"/>
        <v>0</v>
      </c>
      <c r="BA816" t="str">
        <f t="shared" si="144"/>
        <v>Casablanca1st Round</v>
      </c>
    </row>
    <row r="817" spans="1:53" x14ac:dyDescent="0.25">
      <c r="A817">
        <v>21</v>
      </c>
      <c r="B817" t="s">
        <v>882</v>
      </c>
      <c r="C817" s="8" t="s">
        <v>883</v>
      </c>
      <c r="D817" s="1">
        <v>41738</v>
      </c>
      <c r="E817" t="s">
        <v>663</v>
      </c>
      <c r="F817" s="1" t="s">
        <v>307</v>
      </c>
      <c r="G817" s="1" t="s">
        <v>503</v>
      </c>
      <c r="H817" t="s">
        <v>309</v>
      </c>
      <c r="I817">
        <v>3</v>
      </c>
      <c r="J817" t="s">
        <v>757</v>
      </c>
      <c r="K817" t="s">
        <v>787</v>
      </c>
      <c r="L817">
        <v>57</v>
      </c>
      <c r="M817">
        <v>62</v>
      </c>
      <c r="N817">
        <v>796</v>
      </c>
      <c r="O817">
        <v>729</v>
      </c>
      <c r="P817">
        <v>6</v>
      </c>
      <c r="Q817">
        <v>2</v>
      </c>
      <c r="R817">
        <v>6</v>
      </c>
      <c r="S817">
        <v>3</v>
      </c>
      <c r="Z817">
        <v>2</v>
      </c>
      <c r="AA817">
        <v>0</v>
      </c>
      <c r="AB817" t="s">
        <v>312</v>
      </c>
      <c r="AC817">
        <v>1.28</v>
      </c>
      <c r="AD817">
        <v>3.5</v>
      </c>
      <c r="AE817">
        <v>1.3</v>
      </c>
      <c r="AF817">
        <v>3.4</v>
      </c>
      <c r="AG817">
        <v>1.22</v>
      </c>
      <c r="AH817">
        <v>4</v>
      </c>
      <c r="AI817">
        <v>1.33</v>
      </c>
      <c r="AJ817">
        <v>3.61</v>
      </c>
      <c r="AK817">
        <v>1.29</v>
      </c>
      <c r="AL817">
        <v>3.5</v>
      </c>
      <c r="AM817">
        <v>1.33</v>
      </c>
      <c r="AN817">
        <v>4.05</v>
      </c>
      <c r="AO817">
        <v>1.27</v>
      </c>
      <c r="AP817">
        <v>3.64</v>
      </c>
      <c r="AQ817" t="str">
        <f t="shared" si="134"/>
        <v>Montanes</v>
      </c>
      <c r="AR817" t="str">
        <f t="shared" si="135"/>
        <v>De</v>
      </c>
      <c r="AS817" t="str">
        <f t="shared" si="136"/>
        <v>CasablancaMontanesDe</v>
      </c>
      <c r="AT817" t="str">
        <f t="shared" si="137"/>
        <v>CasablancaDeMontanes</v>
      </c>
      <c r="AU817">
        <f t="shared" si="138"/>
        <v>2</v>
      </c>
      <c r="AV817">
        <f t="shared" si="139"/>
        <v>7</v>
      </c>
      <c r="AW817">
        <f t="shared" si="140"/>
        <v>17</v>
      </c>
      <c r="AX817" t="b">
        <f t="shared" si="141"/>
        <v>0</v>
      </c>
      <c r="AY817" t="str">
        <f t="shared" si="142"/>
        <v>Montanes</v>
      </c>
      <c r="AZ817" t="b">
        <f t="shared" si="143"/>
        <v>0</v>
      </c>
      <c r="BA817" t="str">
        <f t="shared" si="144"/>
        <v>Casablanca1st Round</v>
      </c>
    </row>
    <row r="818" spans="1:53" x14ac:dyDescent="0.25">
      <c r="A818">
        <v>21</v>
      </c>
      <c r="B818" t="s">
        <v>882</v>
      </c>
      <c r="C818" s="8" t="s">
        <v>883</v>
      </c>
      <c r="D818" s="1">
        <v>41738</v>
      </c>
      <c r="E818" t="s">
        <v>663</v>
      </c>
      <c r="F818" s="1" t="s">
        <v>307</v>
      </c>
      <c r="G818" s="1" t="s">
        <v>503</v>
      </c>
      <c r="H818" t="s">
        <v>344</v>
      </c>
      <c r="I818">
        <v>3</v>
      </c>
      <c r="J818" t="s">
        <v>761</v>
      </c>
      <c r="K818" t="s">
        <v>885</v>
      </c>
      <c r="L818">
        <v>43</v>
      </c>
      <c r="M818">
        <v>266</v>
      </c>
      <c r="N818">
        <v>1009</v>
      </c>
      <c r="O818">
        <v>176</v>
      </c>
      <c r="P818">
        <v>6</v>
      </c>
      <c r="Q818">
        <v>2</v>
      </c>
      <c r="R818">
        <v>6</v>
      </c>
      <c r="S818">
        <v>7</v>
      </c>
      <c r="T818">
        <v>6</v>
      </c>
      <c r="U818">
        <v>4</v>
      </c>
      <c r="Z818">
        <v>2</v>
      </c>
      <c r="AA818">
        <v>1</v>
      </c>
      <c r="AB818" t="s">
        <v>312</v>
      </c>
      <c r="AC818">
        <v>1.1200000000000001</v>
      </c>
      <c r="AD818">
        <v>6</v>
      </c>
      <c r="AE818">
        <v>1.1599999999999999</v>
      </c>
      <c r="AF818">
        <v>5</v>
      </c>
      <c r="AG818">
        <v>1.1399999999999999</v>
      </c>
      <c r="AH818">
        <v>5</v>
      </c>
      <c r="AI818">
        <v>1.1299999999999999</v>
      </c>
      <c r="AJ818">
        <v>7.33</v>
      </c>
      <c r="AK818">
        <v>1.1299999999999999</v>
      </c>
      <c r="AL818">
        <v>6</v>
      </c>
      <c r="AM818">
        <v>1.1599999999999999</v>
      </c>
      <c r="AN818">
        <v>7.96</v>
      </c>
      <c r="AO818">
        <v>1.1200000000000001</v>
      </c>
      <c r="AP818">
        <v>5.98</v>
      </c>
      <c r="AQ818" t="str">
        <f t="shared" si="134"/>
        <v>Delbonis</v>
      </c>
      <c r="AR818" t="str">
        <f t="shared" si="135"/>
        <v>Peliwo</v>
      </c>
      <c r="AS818" t="str">
        <f t="shared" si="136"/>
        <v>CasablancaDelbonisPeliwo</v>
      </c>
      <c r="AT818" t="str">
        <f t="shared" si="137"/>
        <v>CasablancaPeliwoDelbonis</v>
      </c>
      <c r="AU818">
        <f t="shared" si="138"/>
        <v>1</v>
      </c>
      <c r="AV818">
        <f t="shared" si="139"/>
        <v>5</v>
      </c>
      <c r="AW818">
        <f t="shared" si="140"/>
        <v>31</v>
      </c>
      <c r="AX818" t="b">
        <f t="shared" si="141"/>
        <v>1</v>
      </c>
      <c r="AY818" t="str">
        <f t="shared" si="142"/>
        <v>Delbonis</v>
      </c>
      <c r="AZ818" t="b">
        <f t="shared" si="143"/>
        <v>1</v>
      </c>
      <c r="BA818" t="str">
        <f t="shared" si="144"/>
        <v>Casablanca2nd Round</v>
      </c>
    </row>
    <row r="819" spans="1:53" x14ac:dyDescent="0.25">
      <c r="A819">
        <v>21</v>
      </c>
      <c r="B819" t="s">
        <v>882</v>
      </c>
      <c r="C819" s="8" t="s">
        <v>883</v>
      </c>
      <c r="D819" s="1">
        <v>41738</v>
      </c>
      <c r="E819" t="s">
        <v>663</v>
      </c>
      <c r="F819" s="1" t="s">
        <v>307</v>
      </c>
      <c r="G819" s="1" t="s">
        <v>503</v>
      </c>
      <c r="H819" t="s">
        <v>344</v>
      </c>
      <c r="I819">
        <v>3</v>
      </c>
      <c r="J819" t="s">
        <v>732</v>
      </c>
      <c r="K819" t="s">
        <v>768</v>
      </c>
      <c r="L819">
        <v>89</v>
      </c>
      <c r="M819">
        <v>19</v>
      </c>
      <c r="N819">
        <v>616</v>
      </c>
      <c r="O819">
        <v>1940</v>
      </c>
      <c r="P819">
        <v>6</v>
      </c>
      <c r="Q819">
        <v>4</v>
      </c>
      <c r="R819">
        <v>6</v>
      </c>
      <c r="S819">
        <v>4</v>
      </c>
      <c r="Z819">
        <v>2</v>
      </c>
      <c r="AA819">
        <v>0</v>
      </c>
      <c r="AB819" t="s">
        <v>312</v>
      </c>
      <c r="AC819">
        <v>3.25</v>
      </c>
      <c r="AD819">
        <v>1.33</v>
      </c>
      <c r="AE819">
        <v>3.1</v>
      </c>
      <c r="AF819">
        <v>1.35</v>
      </c>
      <c r="AG819">
        <v>3.4</v>
      </c>
      <c r="AH819">
        <v>1.3</v>
      </c>
      <c r="AI819">
        <v>3.64</v>
      </c>
      <c r="AJ819">
        <v>1.33</v>
      </c>
      <c r="AK819">
        <v>3</v>
      </c>
      <c r="AL819">
        <v>1.36</v>
      </c>
      <c r="AM819">
        <v>3.64</v>
      </c>
      <c r="AN819">
        <v>1.39</v>
      </c>
      <c r="AO819">
        <v>3.16</v>
      </c>
      <c r="AP819">
        <v>1.34</v>
      </c>
      <c r="AQ819" t="str">
        <f t="shared" si="134"/>
        <v>Hanescu</v>
      </c>
      <c r="AR819" t="str">
        <f t="shared" si="135"/>
        <v>Anderson</v>
      </c>
      <c r="AS819" t="str">
        <f t="shared" si="136"/>
        <v>CasablancaHanescuAnderson</v>
      </c>
      <c r="AT819" t="str">
        <f t="shared" si="137"/>
        <v>CasablancaAndersonHanescu</v>
      </c>
      <c r="AU819">
        <f t="shared" si="138"/>
        <v>2</v>
      </c>
      <c r="AV819">
        <f t="shared" si="139"/>
        <v>4</v>
      </c>
      <c r="AW819">
        <f t="shared" si="140"/>
        <v>20</v>
      </c>
      <c r="AX819" t="b">
        <f t="shared" si="141"/>
        <v>0</v>
      </c>
      <c r="AY819" t="str">
        <f t="shared" si="142"/>
        <v>Hanescu</v>
      </c>
      <c r="AZ819" t="b">
        <f t="shared" si="143"/>
        <v>0</v>
      </c>
      <c r="BA819" t="str">
        <f t="shared" si="144"/>
        <v>Casablanca2nd Round</v>
      </c>
    </row>
    <row r="820" spans="1:53" x14ac:dyDescent="0.25">
      <c r="A820">
        <v>21</v>
      </c>
      <c r="B820" s="8" t="s">
        <v>882</v>
      </c>
      <c r="C820" s="8" t="s">
        <v>883</v>
      </c>
      <c r="D820" s="1">
        <v>41739</v>
      </c>
      <c r="E820" t="s">
        <v>663</v>
      </c>
      <c r="F820" s="1" t="s">
        <v>307</v>
      </c>
      <c r="G820" s="8" t="s">
        <v>503</v>
      </c>
      <c r="H820" t="s">
        <v>344</v>
      </c>
      <c r="I820" s="9">
        <v>3</v>
      </c>
      <c r="J820" t="s">
        <v>884</v>
      </c>
      <c r="K820" t="s">
        <v>733</v>
      </c>
      <c r="L820">
        <v>273</v>
      </c>
      <c r="M820">
        <v>38</v>
      </c>
      <c r="N820">
        <v>168</v>
      </c>
      <c r="O820">
        <v>1045</v>
      </c>
      <c r="P820">
        <v>6</v>
      </c>
      <c r="Q820">
        <v>7</v>
      </c>
      <c r="R820">
        <v>7</v>
      </c>
      <c r="S820">
        <v>6</v>
      </c>
      <c r="T820">
        <v>6</v>
      </c>
      <c r="U820">
        <v>2</v>
      </c>
      <c r="Z820">
        <v>2</v>
      </c>
      <c r="AA820">
        <v>1</v>
      </c>
      <c r="AB820" t="s">
        <v>312</v>
      </c>
      <c r="AC820">
        <v>3.75</v>
      </c>
      <c r="AD820">
        <v>1.25</v>
      </c>
      <c r="AE820">
        <v>3.75</v>
      </c>
      <c r="AF820">
        <v>1.25</v>
      </c>
      <c r="AG820">
        <v>3.5</v>
      </c>
      <c r="AH820">
        <v>1.29</v>
      </c>
      <c r="AI820">
        <v>3.85</v>
      </c>
      <c r="AJ820">
        <v>1.31</v>
      </c>
      <c r="AK820">
        <v>3.5</v>
      </c>
      <c r="AL820">
        <v>1.29</v>
      </c>
      <c r="AM820">
        <v>4</v>
      </c>
      <c r="AN820">
        <v>1.31</v>
      </c>
      <c r="AO820">
        <v>3.7</v>
      </c>
      <c r="AP820">
        <v>1.26</v>
      </c>
      <c r="AQ820" t="str">
        <f t="shared" ref="AQ820:AQ883" si="145">LEFT(J820,FIND(" ",J820)-1)</f>
        <v>Carballes</v>
      </c>
      <c r="AR820" t="str">
        <f t="shared" ref="AR820:AR883" si="146">LEFT(K820,FIND(" ",K820)-1)</f>
        <v>Sousa</v>
      </c>
      <c r="AS820" t="str">
        <f t="shared" si="136"/>
        <v>CasablancaCarballesSousa</v>
      </c>
      <c r="AT820" t="str">
        <f t="shared" si="137"/>
        <v>CasablancaSousaCarballes</v>
      </c>
      <c r="AU820">
        <f t="shared" si="138"/>
        <v>1</v>
      </c>
      <c r="AV820">
        <f t="shared" si="139"/>
        <v>4</v>
      </c>
      <c r="AW820">
        <f t="shared" si="140"/>
        <v>34</v>
      </c>
      <c r="AX820" t="b">
        <f t="shared" si="141"/>
        <v>1</v>
      </c>
      <c r="AY820" t="str">
        <f t="shared" si="142"/>
        <v>Sousa</v>
      </c>
      <c r="AZ820" t="b">
        <f t="shared" si="143"/>
        <v>1</v>
      </c>
      <c r="BA820" t="str">
        <f t="shared" si="144"/>
        <v>Casablanca2nd Round</v>
      </c>
    </row>
    <row r="821" spans="1:53" x14ac:dyDescent="0.25">
      <c r="A821">
        <v>21</v>
      </c>
      <c r="B821" s="8" t="s">
        <v>882</v>
      </c>
      <c r="C821" s="8" t="s">
        <v>883</v>
      </c>
      <c r="D821" s="1">
        <v>41739</v>
      </c>
      <c r="E821" t="s">
        <v>663</v>
      </c>
      <c r="F821" s="1" t="s">
        <v>307</v>
      </c>
      <c r="G821" s="8" t="s">
        <v>503</v>
      </c>
      <c r="H821" t="s">
        <v>344</v>
      </c>
      <c r="I821" s="9">
        <v>3</v>
      </c>
      <c r="J821" t="s">
        <v>842</v>
      </c>
      <c r="K821" t="s">
        <v>696</v>
      </c>
      <c r="L821">
        <v>142</v>
      </c>
      <c r="M821">
        <v>67</v>
      </c>
      <c r="N821">
        <v>399</v>
      </c>
      <c r="O821">
        <v>704</v>
      </c>
      <c r="P821">
        <v>6</v>
      </c>
      <c r="Q821">
        <v>2</v>
      </c>
      <c r="R821">
        <v>3</v>
      </c>
      <c r="S821">
        <v>1</v>
      </c>
      <c r="Z821">
        <v>1</v>
      </c>
      <c r="AA821">
        <v>0</v>
      </c>
      <c r="AB821" t="s">
        <v>323</v>
      </c>
      <c r="AC821">
        <v>2.75</v>
      </c>
      <c r="AD821">
        <v>1.4</v>
      </c>
      <c r="AE821">
        <v>3</v>
      </c>
      <c r="AF821">
        <v>1.38</v>
      </c>
      <c r="AG821">
        <v>3</v>
      </c>
      <c r="AH821">
        <v>1.36</v>
      </c>
      <c r="AI821">
        <v>2.84</v>
      </c>
      <c r="AJ821">
        <v>1.49</v>
      </c>
      <c r="AK821">
        <v>2.88</v>
      </c>
      <c r="AL821">
        <v>1.4</v>
      </c>
      <c r="AM821">
        <v>3.25</v>
      </c>
      <c r="AN821">
        <v>1.5</v>
      </c>
      <c r="AO821">
        <v>2.9</v>
      </c>
      <c r="AP821">
        <v>1.39</v>
      </c>
      <c r="AQ821" t="str">
        <f t="shared" si="145"/>
        <v>Kuznetsov</v>
      </c>
      <c r="AR821" t="str">
        <f t="shared" si="146"/>
        <v>Vesely</v>
      </c>
      <c r="AS821" t="str">
        <f t="shared" si="136"/>
        <v>CasablancaKuznetsovVesely</v>
      </c>
      <c r="AT821" t="str">
        <f t="shared" si="137"/>
        <v>CasablancaVeselyKuznetsov</v>
      </c>
      <c r="AU821">
        <f t="shared" si="138"/>
        <v>1</v>
      </c>
      <c r="AV821">
        <f t="shared" si="139"/>
        <v>6</v>
      </c>
      <c r="AW821">
        <f t="shared" si="140"/>
        <v>12</v>
      </c>
      <c r="AX821" t="b">
        <f t="shared" si="141"/>
        <v>0</v>
      </c>
      <c r="AY821" t="str">
        <f t="shared" si="142"/>
        <v>Kuznetsov</v>
      </c>
      <c r="AZ821" t="b">
        <f t="shared" si="143"/>
        <v>0</v>
      </c>
      <c r="BA821" t="str">
        <f t="shared" si="144"/>
        <v>Casablanca2nd Round</v>
      </c>
    </row>
    <row r="822" spans="1:53" x14ac:dyDescent="0.25">
      <c r="A822">
        <v>21</v>
      </c>
      <c r="B822" s="8" t="s">
        <v>882</v>
      </c>
      <c r="C822" s="8" t="s">
        <v>883</v>
      </c>
      <c r="D822" s="1">
        <v>41739</v>
      </c>
      <c r="E822" t="s">
        <v>663</v>
      </c>
      <c r="F822" s="1" t="s">
        <v>307</v>
      </c>
      <c r="G822" s="8" t="s">
        <v>503</v>
      </c>
      <c r="H822" t="s">
        <v>344</v>
      </c>
      <c r="I822" s="9">
        <v>3</v>
      </c>
      <c r="J822" t="s">
        <v>716</v>
      </c>
      <c r="K822" t="s">
        <v>773</v>
      </c>
      <c r="L822">
        <v>53</v>
      </c>
      <c r="M822">
        <v>61</v>
      </c>
      <c r="N822">
        <v>866</v>
      </c>
      <c r="O822">
        <v>735</v>
      </c>
      <c r="P822">
        <v>6</v>
      </c>
      <c r="Q822">
        <v>2</v>
      </c>
      <c r="R822">
        <v>7</v>
      </c>
      <c r="S822">
        <v>5</v>
      </c>
      <c r="Z822">
        <v>2</v>
      </c>
      <c r="AA822">
        <v>0</v>
      </c>
      <c r="AB822" t="s">
        <v>312</v>
      </c>
      <c r="AC822">
        <v>2.37</v>
      </c>
      <c r="AD822">
        <v>1.53</v>
      </c>
      <c r="AE822">
        <v>2.4</v>
      </c>
      <c r="AF822">
        <v>1.55</v>
      </c>
      <c r="AG822">
        <v>2.25</v>
      </c>
      <c r="AH822">
        <v>1.57</v>
      </c>
      <c r="AI822">
        <v>2.6</v>
      </c>
      <c r="AJ822">
        <v>1.56</v>
      </c>
      <c r="AK822">
        <v>2.38</v>
      </c>
      <c r="AL822">
        <v>1.57</v>
      </c>
      <c r="AM822">
        <v>2.65</v>
      </c>
      <c r="AN822">
        <v>1.57</v>
      </c>
      <c r="AO822">
        <v>2.42</v>
      </c>
      <c r="AP822">
        <v>1.54</v>
      </c>
      <c r="AQ822" t="str">
        <f t="shared" si="145"/>
        <v>Garcia-Lopez</v>
      </c>
      <c r="AR822" t="str">
        <f t="shared" si="146"/>
        <v>Berlocq</v>
      </c>
      <c r="AS822" t="str">
        <f t="shared" si="136"/>
        <v>CasablancaGarcia-LopezBerlocq</v>
      </c>
      <c r="AT822" t="str">
        <f t="shared" si="137"/>
        <v>CasablancaBerlocqGarcia-Lopez</v>
      </c>
      <c r="AU822">
        <f t="shared" si="138"/>
        <v>2</v>
      </c>
      <c r="AV822">
        <f t="shared" si="139"/>
        <v>6</v>
      </c>
      <c r="AW822">
        <f t="shared" si="140"/>
        <v>20</v>
      </c>
      <c r="AX822" t="b">
        <f t="shared" si="141"/>
        <v>0</v>
      </c>
      <c r="AY822" t="str">
        <f t="shared" si="142"/>
        <v>Garcia-Lopez</v>
      </c>
      <c r="AZ822" t="b">
        <f t="shared" si="143"/>
        <v>0</v>
      </c>
      <c r="BA822" t="str">
        <f t="shared" si="144"/>
        <v>Casablanca2nd Round</v>
      </c>
    </row>
    <row r="823" spans="1:53" x14ac:dyDescent="0.25">
      <c r="A823">
        <v>21</v>
      </c>
      <c r="B823" s="8" t="s">
        <v>882</v>
      </c>
      <c r="C823" s="8" t="s">
        <v>883</v>
      </c>
      <c r="D823" s="1">
        <v>41739</v>
      </c>
      <c r="E823" t="s">
        <v>663</v>
      </c>
      <c r="F823" s="1" t="s">
        <v>307</v>
      </c>
      <c r="G823" s="8" t="s">
        <v>503</v>
      </c>
      <c r="H823" t="s">
        <v>344</v>
      </c>
      <c r="I823" s="9">
        <v>3</v>
      </c>
      <c r="J823" t="s">
        <v>721</v>
      </c>
      <c r="K823" t="s">
        <v>757</v>
      </c>
      <c r="L823">
        <v>33</v>
      </c>
      <c r="M823">
        <v>57</v>
      </c>
      <c r="N823">
        <v>1155</v>
      </c>
      <c r="O823">
        <v>796</v>
      </c>
      <c r="P823">
        <v>6</v>
      </c>
      <c r="Q823">
        <v>4</v>
      </c>
      <c r="R823">
        <v>5</v>
      </c>
      <c r="S823">
        <v>7</v>
      </c>
      <c r="T823">
        <v>6</v>
      </c>
      <c r="U823">
        <v>4</v>
      </c>
      <c r="Z823">
        <v>2</v>
      </c>
      <c r="AA823">
        <v>1</v>
      </c>
      <c r="AB823" t="s">
        <v>312</v>
      </c>
      <c r="AC823">
        <v>2.62</v>
      </c>
      <c r="AD823">
        <v>1.44</v>
      </c>
      <c r="AE823">
        <v>2.6</v>
      </c>
      <c r="AF823">
        <v>1.48</v>
      </c>
      <c r="AG823">
        <v>2.5</v>
      </c>
      <c r="AH823">
        <v>1.5</v>
      </c>
      <c r="AI823">
        <v>2.66</v>
      </c>
      <c r="AJ823">
        <v>1.54</v>
      </c>
      <c r="AK823">
        <v>2.63</v>
      </c>
      <c r="AL823">
        <v>1.5</v>
      </c>
      <c r="AM823">
        <v>2.8</v>
      </c>
      <c r="AN823">
        <v>1.54</v>
      </c>
      <c r="AO823">
        <v>2.6</v>
      </c>
      <c r="AP823">
        <v>1.48</v>
      </c>
      <c r="AQ823" t="str">
        <f t="shared" si="145"/>
        <v>Paire</v>
      </c>
      <c r="AR823" t="str">
        <f t="shared" si="146"/>
        <v>Montanes</v>
      </c>
      <c r="AS823" t="str">
        <f t="shared" si="136"/>
        <v>CasablancaPaireMontanes</v>
      </c>
      <c r="AT823" t="str">
        <f t="shared" si="137"/>
        <v>CasablancaMontanesPaire</v>
      </c>
      <c r="AU823">
        <f t="shared" si="138"/>
        <v>1</v>
      </c>
      <c r="AV823">
        <f t="shared" si="139"/>
        <v>2</v>
      </c>
      <c r="AW823">
        <f t="shared" si="140"/>
        <v>32</v>
      </c>
      <c r="AX823" t="b">
        <f t="shared" si="141"/>
        <v>0</v>
      </c>
      <c r="AY823" t="str">
        <f t="shared" si="142"/>
        <v>Paire</v>
      </c>
      <c r="AZ823" t="b">
        <f t="shared" si="143"/>
        <v>1</v>
      </c>
      <c r="BA823" t="str">
        <f t="shared" si="144"/>
        <v>Casablanca2nd Round</v>
      </c>
    </row>
    <row r="824" spans="1:53" x14ac:dyDescent="0.25">
      <c r="A824">
        <v>21</v>
      </c>
      <c r="B824" s="8" t="s">
        <v>882</v>
      </c>
      <c r="C824" s="8" t="s">
        <v>883</v>
      </c>
      <c r="D824" s="1">
        <v>41739</v>
      </c>
      <c r="E824" t="s">
        <v>663</v>
      </c>
      <c r="F824" s="1" t="s">
        <v>307</v>
      </c>
      <c r="G824" s="8" t="s">
        <v>503</v>
      </c>
      <c r="H824" t="s">
        <v>344</v>
      </c>
      <c r="I824" s="9">
        <v>3</v>
      </c>
      <c r="J824" t="s">
        <v>707</v>
      </c>
      <c r="K824" t="s">
        <v>717</v>
      </c>
      <c r="L824">
        <v>64</v>
      </c>
      <c r="M824">
        <v>77</v>
      </c>
      <c r="N824">
        <v>717</v>
      </c>
      <c r="O824">
        <v>654</v>
      </c>
      <c r="P824">
        <v>3</v>
      </c>
      <c r="Q824">
        <v>6</v>
      </c>
      <c r="R824">
        <v>6</v>
      </c>
      <c r="S824">
        <v>1</v>
      </c>
      <c r="T824">
        <v>7</v>
      </c>
      <c r="U824">
        <v>6</v>
      </c>
      <c r="Z824">
        <v>2</v>
      </c>
      <c r="AA824">
        <v>1</v>
      </c>
      <c r="AB824" t="s">
        <v>312</v>
      </c>
      <c r="AC824">
        <v>1.22</v>
      </c>
      <c r="AD824">
        <v>4</v>
      </c>
      <c r="AE824">
        <v>1.25</v>
      </c>
      <c r="AF824">
        <v>3.75</v>
      </c>
      <c r="AG824">
        <v>1.3</v>
      </c>
      <c r="AH824">
        <v>3.4</v>
      </c>
      <c r="AI824">
        <v>1.24</v>
      </c>
      <c r="AJ824">
        <v>4.58</v>
      </c>
      <c r="AK824">
        <v>1.29</v>
      </c>
      <c r="AL824">
        <v>3.5</v>
      </c>
      <c r="AM824">
        <v>1.35</v>
      </c>
      <c r="AN824">
        <v>4.75</v>
      </c>
      <c r="AO824">
        <v>1.28</v>
      </c>
      <c r="AP824">
        <v>3.59</v>
      </c>
      <c r="AQ824" t="str">
        <f t="shared" si="145"/>
        <v>Carreno-Busta</v>
      </c>
      <c r="AR824" t="str">
        <f t="shared" si="146"/>
        <v>Nedovyesov</v>
      </c>
      <c r="AS824" t="str">
        <f t="shared" si="136"/>
        <v>CasablancaCarreno-BustaNedovyesov</v>
      </c>
      <c r="AT824" t="str">
        <f t="shared" si="137"/>
        <v>CasablancaNedovyesovCarreno-Busta</v>
      </c>
      <c r="AU824">
        <f t="shared" si="138"/>
        <v>1</v>
      </c>
      <c r="AV824">
        <f t="shared" si="139"/>
        <v>3</v>
      </c>
      <c r="AW824">
        <f t="shared" si="140"/>
        <v>29</v>
      </c>
      <c r="AX824" t="b">
        <f t="shared" si="141"/>
        <v>1</v>
      </c>
      <c r="AY824" t="str">
        <f t="shared" si="142"/>
        <v>Nedovyesov</v>
      </c>
      <c r="AZ824" t="b">
        <f t="shared" si="143"/>
        <v>1</v>
      </c>
      <c r="BA824" t="str">
        <f t="shared" si="144"/>
        <v>Casablanca2nd Round</v>
      </c>
    </row>
    <row r="825" spans="1:53" x14ac:dyDescent="0.25">
      <c r="A825">
        <v>21</v>
      </c>
      <c r="B825" s="8" t="s">
        <v>882</v>
      </c>
      <c r="C825" s="8" t="s">
        <v>883</v>
      </c>
      <c r="D825" s="1">
        <v>41739</v>
      </c>
      <c r="E825" t="s">
        <v>663</v>
      </c>
      <c r="F825" s="1" t="s">
        <v>307</v>
      </c>
      <c r="G825" s="8" t="s">
        <v>503</v>
      </c>
      <c r="H825" t="s">
        <v>344</v>
      </c>
      <c r="I825" s="9">
        <v>3</v>
      </c>
      <c r="J825" t="s">
        <v>714</v>
      </c>
      <c r="K825" t="s">
        <v>705</v>
      </c>
      <c r="L825">
        <v>36</v>
      </c>
      <c r="M825">
        <v>104</v>
      </c>
      <c r="N825">
        <v>1110</v>
      </c>
      <c r="O825">
        <v>569</v>
      </c>
      <c r="P825">
        <v>6</v>
      </c>
      <c r="Q825">
        <v>3</v>
      </c>
      <c r="R825">
        <v>7</v>
      </c>
      <c r="S825">
        <v>6</v>
      </c>
      <c r="Z825">
        <v>2</v>
      </c>
      <c r="AA825">
        <v>0</v>
      </c>
      <c r="AB825" t="s">
        <v>312</v>
      </c>
      <c r="AC825">
        <v>2</v>
      </c>
      <c r="AD825">
        <v>1.72</v>
      </c>
      <c r="AE825">
        <v>2.1</v>
      </c>
      <c r="AF825">
        <v>1.7</v>
      </c>
      <c r="AG825">
        <v>2</v>
      </c>
      <c r="AH825">
        <v>1.73</v>
      </c>
      <c r="AI825">
        <v>2.2000000000000002</v>
      </c>
      <c r="AJ825">
        <v>1.75</v>
      </c>
      <c r="AK825">
        <v>2.1</v>
      </c>
      <c r="AL825">
        <v>1.73</v>
      </c>
      <c r="AM825">
        <v>2.2000000000000002</v>
      </c>
      <c r="AN825">
        <v>1.77</v>
      </c>
      <c r="AO825">
        <v>2.0699999999999998</v>
      </c>
      <c r="AP825">
        <v>1.73</v>
      </c>
      <c r="AQ825" t="str">
        <f t="shared" si="145"/>
        <v>Granollers</v>
      </c>
      <c r="AR825" t="str">
        <f t="shared" si="146"/>
        <v>Ramos</v>
      </c>
      <c r="AS825" t="str">
        <f t="shared" si="136"/>
        <v>CasablancaGranollersRamos</v>
      </c>
      <c r="AT825" t="str">
        <f t="shared" si="137"/>
        <v>CasablancaRamosGranollers</v>
      </c>
      <c r="AU825">
        <f t="shared" si="138"/>
        <v>2</v>
      </c>
      <c r="AV825">
        <f t="shared" si="139"/>
        <v>4</v>
      </c>
      <c r="AW825">
        <f t="shared" si="140"/>
        <v>22</v>
      </c>
      <c r="AX825" t="b">
        <f t="shared" si="141"/>
        <v>1</v>
      </c>
      <c r="AY825" t="str">
        <f t="shared" si="142"/>
        <v>Granollers</v>
      </c>
      <c r="AZ825" t="b">
        <f t="shared" si="143"/>
        <v>0</v>
      </c>
      <c r="BA825" t="str">
        <f t="shared" si="144"/>
        <v>Casablanca2nd Round</v>
      </c>
    </row>
    <row r="826" spans="1:53" x14ac:dyDescent="0.25">
      <c r="A826">
        <v>21</v>
      </c>
      <c r="B826" s="8" t="s">
        <v>882</v>
      </c>
      <c r="C826" s="8" t="s">
        <v>883</v>
      </c>
      <c r="D826" s="1">
        <v>41740</v>
      </c>
      <c r="E826" t="s">
        <v>663</v>
      </c>
      <c r="F826" s="1" t="s">
        <v>307</v>
      </c>
      <c r="G826" s="8" t="s">
        <v>503</v>
      </c>
      <c r="H826" t="s">
        <v>345</v>
      </c>
      <c r="I826" s="9">
        <v>3</v>
      </c>
      <c r="J826" t="s">
        <v>761</v>
      </c>
      <c r="K826" t="s">
        <v>732</v>
      </c>
      <c r="L826">
        <v>43</v>
      </c>
      <c r="M826">
        <v>89</v>
      </c>
      <c r="N826">
        <v>1009</v>
      </c>
      <c r="O826">
        <v>616</v>
      </c>
      <c r="P826">
        <v>7</v>
      </c>
      <c r="Q826">
        <v>6</v>
      </c>
      <c r="R826">
        <v>6</v>
      </c>
      <c r="S826">
        <v>3</v>
      </c>
      <c r="Z826">
        <v>2</v>
      </c>
      <c r="AA826">
        <v>0</v>
      </c>
      <c r="AB826" t="s">
        <v>312</v>
      </c>
      <c r="AC826">
        <v>1.4</v>
      </c>
      <c r="AD826">
        <v>2.75</v>
      </c>
      <c r="AE826">
        <v>1.45</v>
      </c>
      <c r="AF826">
        <v>2.7</v>
      </c>
      <c r="AG826">
        <v>1.44</v>
      </c>
      <c r="AH826">
        <v>2.62</v>
      </c>
      <c r="AI826">
        <v>1.48</v>
      </c>
      <c r="AJ826">
        <v>2.9</v>
      </c>
      <c r="AK826">
        <v>1.53</v>
      </c>
      <c r="AL826">
        <v>2.5</v>
      </c>
      <c r="AM826">
        <v>1.53</v>
      </c>
      <c r="AN826">
        <v>2.9</v>
      </c>
      <c r="AO826">
        <v>1.46</v>
      </c>
      <c r="AP826">
        <v>2.66</v>
      </c>
      <c r="AQ826" t="str">
        <f t="shared" si="145"/>
        <v>Delbonis</v>
      </c>
      <c r="AR826" t="str">
        <f t="shared" si="146"/>
        <v>Hanescu</v>
      </c>
      <c r="AS826" t="str">
        <f t="shared" si="136"/>
        <v>CasablancaDelbonisHanescu</v>
      </c>
      <c r="AT826" t="str">
        <f t="shared" si="137"/>
        <v>CasablancaHanescuDelbonis</v>
      </c>
      <c r="AU826">
        <f t="shared" si="138"/>
        <v>2</v>
      </c>
      <c r="AV826">
        <f t="shared" si="139"/>
        <v>4</v>
      </c>
      <c r="AW826">
        <f t="shared" si="140"/>
        <v>22</v>
      </c>
      <c r="AX826" t="b">
        <f t="shared" si="141"/>
        <v>1</v>
      </c>
      <c r="AY826" t="str">
        <f t="shared" si="142"/>
        <v>Delbonis</v>
      </c>
      <c r="AZ826" t="b">
        <f t="shared" si="143"/>
        <v>0</v>
      </c>
      <c r="BA826" t="str">
        <f t="shared" si="144"/>
        <v>CasablancaQuarterfinals</v>
      </c>
    </row>
    <row r="827" spans="1:53" x14ac:dyDescent="0.25">
      <c r="A827">
        <v>21</v>
      </c>
      <c r="B827" s="8" t="s">
        <v>882</v>
      </c>
      <c r="C827" s="8" t="s">
        <v>883</v>
      </c>
      <c r="D827" s="1">
        <v>41740</v>
      </c>
      <c r="E827" t="s">
        <v>663</v>
      </c>
      <c r="F827" s="1" t="s">
        <v>307</v>
      </c>
      <c r="G827" s="8" t="s">
        <v>503</v>
      </c>
      <c r="H827" t="s">
        <v>345</v>
      </c>
      <c r="I827" s="9">
        <v>3</v>
      </c>
      <c r="J827" t="s">
        <v>714</v>
      </c>
      <c r="K827" t="s">
        <v>707</v>
      </c>
      <c r="L827">
        <v>36</v>
      </c>
      <c r="M827">
        <v>64</v>
      </c>
      <c r="N827">
        <v>1110</v>
      </c>
      <c r="O827">
        <v>717</v>
      </c>
      <c r="P827">
        <v>6</v>
      </c>
      <c r="Q827">
        <v>7</v>
      </c>
      <c r="R827">
        <v>6</v>
      </c>
      <c r="S827">
        <v>3</v>
      </c>
      <c r="T827">
        <v>6</v>
      </c>
      <c r="U827">
        <v>0</v>
      </c>
      <c r="Z827">
        <v>2</v>
      </c>
      <c r="AA827">
        <v>1</v>
      </c>
      <c r="AB827" t="s">
        <v>312</v>
      </c>
      <c r="AC827">
        <v>1.61</v>
      </c>
      <c r="AD827">
        <v>2.2000000000000002</v>
      </c>
      <c r="AE827">
        <v>1.75</v>
      </c>
      <c r="AF827">
        <v>2.0499999999999998</v>
      </c>
      <c r="AG827">
        <v>1.67</v>
      </c>
      <c r="AH827">
        <v>2.1</v>
      </c>
      <c r="AI827">
        <v>1.72</v>
      </c>
      <c r="AJ827">
        <v>2.2799999999999998</v>
      </c>
      <c r="AK827">
        <v>1.73</v>
      </c>
      <c r="AL827">
        <v>2.1</v>
      </c>
      <c r="AM827">
        <v>1.8</v>
      </c>
      <c r="AN827">
        <v>2.2799999999999998</v>
      </c>
      <c r="AO827">
        <v>1.73</v>
      </c>
      <c r="AP827">
        <v>2.0699999999999998</v>
      </c>
      <c r="AQ827" t="str">
        <f t="shared" si="145"/>
        <v>Granollers</v>
      </c>
      <c r="AR827" t="str">
        <f t="shared" si="146"/>
        <v>Carreno-Busta</v>
      </c>
      <c r="AS827" t="str">
        <f t="shared" si="136"/>
        <v>CasablancaGranollersCarreno-Busta</v>
      </c>
      <c r="AT827" t="str">
        <f t="shared" si="137"/>
        <v>CasablancaCarreno-BustaGranollers</v>
      </c>
      <c r="AU827">
        <f t="shared" si="138"/>
        <v>1</v>
      </c>
      <c r="AV827">
        <f t="shared" si="139"/>
        <v>8</v>
      </c>
      <c r="AW827">
        <f t="shared" si="140"/>
        <v>28</v>
      </c>
      <c r="AX827" t="b">
        <f t="shared" si="141"/>
        <v>1</v>
      </c>
      <c r="AY827" t="str">
        <f t="shared" si="142"/>
        <v>Carreno-Busta</v>
      </c>
      <c r="AZ827" t="b">
        <f t="shared" si="143"/>
        <v>1</v>
      </c>
      <c r="BA827" t="str">
        <f t="shared" si="144"/>
        <v>CasablancaQuarterfinals</v>
      </c>
    </row>
    <row r="828" spans="1:53" x14ac:dyDescent="0.25">
      <c r="A828">
        <v>21</v>
      </c>
      <c r="B828" s="8" t="s">
        <v>882</v>
      </c>
      <c r="C828" s="8" t="s">
        <v>883</v>
      </c>
      <c r="D828" s="1">
        <v>41740</v>
      </c>
      <c r="E828" t="s">
        <v>663</v>
      </c>
      <c r="F828" s="1" t="s">
        <v>307</v>
      </c>
      <c r="G828" s="8" t="s">
        <v>503</v>
      </c>
      <c r="H828" t="s">
        <v>345</v>
      </c>
      <c r="I828" s="9">
        <v>3</v>
      </c>
      <c r="J828" t="s">
        <v>716</v>
      </c>
      <c r="K828" t="s">
        <v>721</v>
      </c>
      <c r="L828">
        <v>53</v>
      </c>
      <c r="M828">
        <v>33</v>
      </c>
      <c r="N828">
        <v>866</v>
      </c>
      <c r="O828">
        <v>1155</v>
      </c>
      <c r="P828">
        <v>7</v>
      </c>
      <c r="Q828">
        <v>5</v>
      </c>
      <c r="R828">
        <v>7</v>
      </c>
      <c r="S828">
        <v>6</v>
      </c>
      <c r="Z828">
        <v>2</v>
      </c>
      <c r="AA828">
        <v>0</v>
      </c>
      <c r="AB828" t="s">
        <v>312</v>
      </c>
      <c r="AC828">
        <v>2</v>
      </c>
      <c r="AD828">
        <v>1.72</v>
      </c>
      <c r="AE828">
        <v>2</v>
      </c>
      <c r="AF828">
        <v>1.8</v>
      </c>
      <c r="AG828">
        <v>2</v>
      </c>
      <c r="AH828">
        <v>1.73</v>
      </c>
      <c r="AI828">
        <v>2.16</v>
      </c>
      <c r="AJ828">
        <v>1.79</v>
      </c>
      <c r="AK828">
        <v>2</v>
      </c>
      <c r="AL828">
        <v>1.8</v>
      </c>
      <c r="AM828">
        <v>2.16</v>
      </c>
      <c r="AN828">
        <v>1.9</v>
      </c>
      <c r="AO828">
        <v>1.97</v>
      </c>
      <c r="AP828">
        <v>1.81</v>
      </c>
      <c r="AQ828" t="str">
        <f t="shared" si="145"/>
        <v>Garcia-Lopez</v>
      </c>
      <c r="AR828" t="str">
        <f t="shared" si="146"/>
        <v>Paire</v>
      </c>
      <c r="AS828" t="str">
        <f t="shared" si="136"/>
        <v>CasablancaGarcia-LopezPaire</v>
      </c>
      <c r="AT828" t="str">
        <f t="shared" si="137"/>
        <v>CasablancaPaireGarcia-Lopez</v>
      </c>
      <c r="AU828">
        <f t="shared" si="138"/>
        <v>2</v>
      </c>
      <c r="AV828">
        <f t="shared" si="139"/>
        <v>3</v>
      </c>
      <c r="AW828">
        <f t="shared" si="140"/>
        <v>25</v>
      </c>
      <c r="AX828" t="b">
        <f t="shared" si="141"/>
        <v>1</v>
      </c>
      <c r="AY828" t="str">
        <f t="shared" si="142"/>
        <v>Garcia-Lopez</v>
      </c>
      <c r="AZ828" t="b">
        <f t="shared" si="143"/>
        <v>0</v>
      </c>
      <c r="BA828" t="str">
        <f t="shared" si="144"/>
        <v>CasablancaQuarterfinals</v>
      </c>
    </row>
    <row r="829" spans="1:53" x14ac:dyDescent="0.25">
      <c r="A829">
        <v>21</v>
      </c>
      <c r="B829" s="8" t="s">
        <v>882</v>
      </c>
      <c r="C829" s="8" t="s">
        <v>883</v>
      </c>
      <c r="D829" s="1">
        <v>41740</v>
      </c>
      <c r="E829" t="s">
        <v>663</v>
      </c>
      <c r="F829" s="1" t="s">
        <v>307</v>
      </c>
      <c r="G829" s="8" t="s">
        <v>503</v>
      </c>
      <c r="H829" t="s">
        <v>345</v>
      </c>
      <c r="I829" s="9">
        <v>3</v>
      </c>
      <c r="J829" t="s">
        <v>884</v>
      </c>
      <c r="K829" t="s">
        <v>842</v>
      </c>
      <c r="L829">
        <v>273</v>
      </c>
      <c r="M829">
        <v>142</v>
      </c>
      <c r="N829">
        <v>168</v>
      </c>
      <c r="O829">
        <v>399</v>
      </c>
      <c r="P829">
        <v>6</v>
      </c>
      <c r="Q829">
        <v>4</v>
      </c>
      <c r="R829">
        <v>6</v>
      </c>
      <c r="S829">
        <v>2</v>
      </c>
      <c r="Z829">
        <v>2</v>
      </c>
      <c r="AA829">
        <v>0</v>
      </c>
      <c r="AB829" t="s">
        <v>312</v>
      </c>
      <c r="AC829">
        <v>1.83</v>
      </c>
      <c r="AD829">
        <v>1.83</v>
      </c>
      <c r="AE829">
        <v>1.88</v>
      </c>
      <c r="AF829">
        <v>1.88</v>
      </c>
      <c r="AG829">
        <v>1.83</v>
      </c>
      <c r="AH829">
        <v>1.83</v>
      </c>
      <c r="AI829">
        <v>2.04</v>
      </c>
      <c r="AJ829">
        <v>1.88</v>
      </c>
      <c r="AK829">
        <v>1.91</v>
      </c>
      <c r="AL829">
        <v>1.91</v>
      </c>
      <c r="AM829">
        <v>2.04</v>
      </c>
      <c r="AN829">
        <v>2</v>
      </c>
      <c r="AO829">
        <v>1.87</v>
      </c>
      <c r="AP829">
        <v>1.9</v>
      </c>
      <c r="AQ829" t="str">
        <f t="shared" si="145"/>
        <v>Carballes</v>
      </c>
      <c r="AR829" t="str">
        <f t="shared" si="146"/>
        <v>Kuznetsov</v>
      </c>
      <c r="AS829" t="str">
        <f t="shared" si="136"/>
        <v>CasablancaCarballesKuznetsov</v>
      </c>
      <c r="AT829" t="str">
        <f t="shared" si="137"/>
        <v>CasablancaKuznetsovCarballes</v>
      </c>
      <c r="AU829">
        <f t="shared" si="138"/>
        <v>2</v>
      </c>
      <c r="AV829">
        <f t="shared" si="139"/>
        <v>6</v>
      </c>
      <c r="AW829">
        <f t="shared" si="140"/>
        <v>18</v>
      </c>
      <c r="AX829" t="b">
        <f t="shared" si="141"/>
        <v>0</v>
      </c>
      <c r="AY829" t="str">
        <f t="shared" si="142"/>
        <v>Carballes</v>
      </c>
      <c r="AZ829" t="b">
        <f t="shared" si="143"/>
        <v>0</v>
      </c>
      <c r="BA829" t="str">
        <f t="shared" si="144"/>
        <v>CasablancaQuarterfinals</v>
      </c>
    </row>
    <row r="830" spans="1:53" x14ac:dyDescent="0.25">
      <c r="A830">
        <v>21</v>
      </c>
      <c r="B830" s="8" t="s">
        <v>882</v>
      </c>
      <c r="C830" s="8" t="s">
        <v>883</v>
      </c>
      <c r="D830" s="1">
        <v>41741</v>
      </c>
      <c r="E830" t="s">
        <v>663</v>
      </c>
      <c r="F830" s="1" t="s">
        <v>307</v>
      </c>
      <c r="G830" s="8" t="s">
        <v>503</v>
      </c>
      <c r="H830" t="s">
        <v>346</v>
      </c>
      <c r="I830" s="9">
        <v>3</v>
      </c>
      <c r="J830" t="s">
        <v>714</v>
      </c>
      <c r="K830" t="s">
        <v>761</v>
      </c>
      <c r="L830">
        <v>36</v>
      </c>
      <c r="M830">
        <v>43</v>
      </c>
      <c r="N830">
        <v>1110</v>
      </c>
      <c r="O830">
        <v>1009</v>
      </c>
      <c r="P830">
        <v>6</v>
      </c>
      <c r="Q830">
        <v>1</v>
      </c>
      <c r="R830">
        <v>6</v>
      </c>
      <c r="S830">
        <v>4</v>
      </c>
      <c r="Z830">
        <v>2</v>
      </c>
      <c r="AA830">
        <v>0</v>
      </c>
      <c r="AB830" t="s">
        <v>312</v>
      </c>
      <c r="AC830">
        <v>2.1</v>
      </c>
      <c r="AD830">
        <v>1.72</v>
      </c>
      <c r="AE830">
        <v>2.0499999999999998</v>
      </c>
      <c r="AF830">
        <v>1.75</v>
      </c>
      <c r="AG830">
        <v>2</v>
      </c>
      <c r="AH830">
        <v>1.73</v>
      </c>
      <c r="AI830">
        <v>2.08</v>
      </c>
      <c r="AJ830">
        <v>1.85</v>
      </c>
      <c r="AK830">
        <v>2</v>
      </c>
      <c r="AL830">
        <v>1.8</v>
      </c>
      <c r="AM830">
        <v>2.15</v>
      </c>
      <c r="AN830">
        <v>1.85</v>
      </c>
      <c r="AO830">
        <v>2.0499999999999998</v>
      </c>
      <c r="AP830">
        <v>1.74</v>
      </c>
      <c r="AQ830" t="str">
        <f t="shared" si="145"/>
        <v>Granollers</v>
      </c>
      <c r="AR830" t="str">
        <f t="shared" si="146"/>
        <v>Delbonis</v>
      </c>
      <c r="AS830" t="str">
        <f t="shared" si="136"/>
        <v>CasablancaGranollersDelbonis</v>
      </c>
      <c r="AT830" t="str">
        <f t="shared" si="137"/>
        <v>CasablancaDelbonisGranollers</v>
      </c>
      <c r="AU830">
        <f t="shared" si="138"/>
        <v>2</v>
      </c>
      <c r="AV830">
        <f t="shared" si="139"/>
        <v>7</v>
      </c>
      <c r="AW830">
        <f t="shared" si="140"/>
        <v>17</v>
      </c>
      <c r="AX830" t="b">
        <f t="shared" si="141"/>
        <v>0</v>
      </c>
      <c r="AY830" t="str">
        <f t="shared" si="142"/>
        <v>Granollers</v>
      </c>
      <c r="AZ830" t="b">
        <f t="shared" si="143"/>
        <v>0</v>
      </c>
      <c r="BA830" t="str">
        <f t="shared" si="144"/>
        <v>CasablancaSemifinals</v>
      </c>
    </row>
    <row r="831" spans="1:53" x14ac:dyDescent="0.25">
      <c r="A831">
        <v>21</v>
      </c>
      <c r="B831" s="8" t="s">
        <v>882</v>
      </c>
      <c r="C831" s="8" t="s">
        <v>883</v>
      </c>
      <c r="D831" s="1">
        <v>41741</v>
      </c>
      <c r="E831" t="s">
        <v>663</v>
      </c>
      <c r="F831" s="1" t="s">
        <v>307</v>
      </c>
      <c r="G831" s="8" t="s">
        <v>503</v>
      </c>
      <c r="H831" t="s">
        <v>346</v>
      </c>
      <c r="I831" s="9">
        <v>3</v>
      </c>
      <c r="J831" t="s">
        <v>716</v>
      </c>
      <c r="K831" t="s">
        <v>884</v>
      </c>
      <c r="L831">
        <v>53</v>
      </c>
      <c r="M831">
        <v>273</v>
      </c>
      <c r="N831">
        <v>866</v>
      </c>
      <c r="O831">
        <v>168</v>
      </c>
      <c r="P831">
        <v>6</v>
      </c>
      <c r="Q831">
        <v>2</v>
      </c>
      <c r="R831">
        <v>6</v>
      </c>
      <c r="S831">
        <v>7</v>
      </c>
      <c r="T831">
        <v>6</v>
      </c>
      <c r="U831">
        <v>4</v>
      </c>
      <c r="Z831">
        <v>2</v>
      </c>
      <c r="AA831">
        <v>1</v>
      </c>
      <c r="AB831" t="s">
        <v>312</v>
      </c>
      <c r="AC831">
        <v>1.3</v>
      </c>
      <c r="AD831">
        <v>3.5</v>
      </c>
      <c r="AE831">
        <v>1.35</v>
      </c>
      <c r="AF831">
        <v>3.1</v>
      </c>
      <c r="AG831">
        <v>1.4</v>
      </c>
      <c r="AH831">
        <v>2.75</v>
      </c>
      <c r="AI831">
        <v>1.36</v>
      </c>
      <c r="AJ831">
        <v>3.5</v>
      </c>
      <c r="AK831">
        <v>1.36</v>
      </c>
      <c r="AL831">
        <v>3</v>
      </c>
      <c r="AM831">
        <v>1.4</v>
      </c>
      <c r="AN831">
        <v>3.5</v>
      </c>
      <c r="AO831">
        <v>1.36</v>
      </c>
      <c r="AP831">
        <v>3.1</v>
      </c>
      <c r="AQ831" t="str">
        <f t="shared" si="145"/>
        <v>Garcia-Lopez</v>
      </c>
      <c r="AR831" t="str">
        <f t="shared" si="146"/>
        <v>Carballes</v>
      </c>
      <c r="AS831" t="str">
        <f t="shared" si="136"/>
        <v>CasablancaGarcia-LopezCarballes</v>
      </c>
      <c r="AT831" t="str">
        <f t="shared" si="137"/>
        <v>CasablancaCarballesGarcia-Lopez</v>
      </c>
      <c r="AU831">
        <f t="shared" si="138"/>
        <v>1</v>
      </c>
      <c r="AV831">
        <f t="shared" si="139"/>
        <v>5</v>
      </c>
      <c r="AW831">
        <f t="shared" si="140"/>
        <v>31</v>
      </c>
      <c r="AX831" t="b">
        <f t="shared" si="141"/>
        <v>1</v>
      </c>
      <c r="AY831" t="str">
        <f t="shared" si="142"/>
        <v>Garcia-Lopez</v>
      </c>
      <c r="AZ831" t="b">
        <f t="shared" si="143"/>
        <v>1</v>
      </c>
      <c r="BA831" t="str">
        <f t="shared" si="144"/>
        <v>CasablancaSemifinals</v>
      </c>
    </row>
    <row r="832" spans="1:53" x14ac:dyDescent="0.25">
      <c r="A832">
        <v>21</v>
      </c>
      <c r="B832" s="8" t="s">
        <v>882</v>
      </c>
      <c r="C832" s="8" t="s">
        <v>883</v>
      </c>
      <c r="D832" s="1">
        <v>41742</v>
      </c>
      <c r="E832" t="s">
        <v>663</v>
      </c>
      <c r="F832" s="1" t="s">
        <v>307</v>
      </c>
      <c r="G832" s="8" t="s">
        <v>503</v>
      </c>
      <c r="H832" t="s">
        <v>348</v>
      </c>
      <c r="I832" s="9">
        <v>3</v>
      </c>
      <c r="J832" t="s">
        <v>716</v>
      </c>
      <c r="K832" t="s">
        <v>714</v>
      </c>
      <c r="L832">
        <v>53</v>
      </c>
      <c r="M832">
        <v>36</v>
      </c>
      <c r="N832">
        <v>866</v>
      </c>
      <c r="O832">
        <v>1110</v>
      </c>
      <c r="P832">
        <v>5</v>
      </c>
      <c r="Q832">
        <v>7</v>
      </c>
      <c r="R832">
        <v>6</v>
      </c>
      <c r="S832">
        <v>4</v>
      </c>
      <c r="T832">
        <v>6</v>
      </c>
      <c r="U832">
        <v>3</v>
      </c>
      <c r="Z832">
        <v>2</v>
      </c>
      <c r="AA832">
        <v>1</v>
      </c>
      <c r="AB832" t="s">
        <v>312</v>
      </c>
      <c r="AC832">
        <v>2.62</v>
      </c>
      <c r="AD832">
        <v>1.5</v>
      </c>
      <c r="AE832">
        <v>2.4500000000000002</v>
      </c>
      <c r="AF832">
        <v>1.52</v>
      </c>
      <c r="AG832">
        <v>2.38</v>
      </c>
      <c r="AH832">
        <v>1.57</v>
      </c>
      <c r="AI832">
        <v>2.62</v>
      </c>
      <c r="AJ832">
        <v>1.57</v>
      </c>
      <c r="AK832">
        <v>2.5</v>
      </c>
      <c r="AL832">
        <v>1.53</v>
      </c>
      <c r="AM832">
        <v>2.65</v>
      </c>
      <c r="AN832">
        <v>1.57</v>
      </c>
      <c r="AO832">
        <v>2.52</v>
      </c>
      <c r="AP832">
        <v>1.51</v>
      </c>
      <c r="AQ832" t="str">
        <f t="shared" si="145"/>
        <v>Garcia-Lopez</v>
      </c>
      <c r="AR832" t="str">
        <f t="shared" si="146"/>
        <v>Granollers</v>
      </c>
      <c r="AS832" t="str">
        <f t="shared" si="136"/>
        <v>CasablancaGarcia-LopezGranollers</v>
      </c>
      <c r="AT832" t="str">
        <f t="shared" si="137"/>
        <v>CasablancaGranollersGarcia-Lopez</v>
      </c>
      <c r="AU832">
        <f t="shared" si="138"/>
        <v>1</v>
      </c>
      <c r="AV832">
        <f t="shared" si="139"/>
        <v>3</v>
      </c>
      <c r="AW832">
        <f t="shared" si="140"/>
        <v>31</v>
      </c>
      <c r="AX832" t="b">
        <f t="shared" si="141"/>
        <v>0</v>
      </c>
      <c r="AY832" t="str">
        <f t="shared" si="142"/>
        <v>Granollers</v>
      </c>
      <c r="AZ832" t="b">
        <f t="shared" si="143"/>
        <v>1</v>
      </c>
      <c r="BA832" t="str">
        <f t="shared" si="144"/>
        <v>CasablancaThe Final</v>
      </c>
    </row>
    <row r="833" spans="1:53" x14ac:dyDescent="0.25">
      <c r="A833">
        <v>22</v>
      </c>
      <c r="B833" s="8" t="s">
        <v>888</v>
      </c>
      <c r="C833" s="8" t="s">
        <v>889</v>
      </c>
      <c r="D833" s="1">
        <v>41736</v>
      </c>
      <c r="E833" t="s">
        <v>663</v>
      </c>
      <c r="F833" s="1" t="s">
        <v>307</v>
      </c>
      <c r="G833" s="8" t="s">
        <v>503</v>
      </c>
      <c r="H833" t="s">
        <v>309</v>
      </c>
      <c r="I833" s="9">
        <v>3</v>
      </c>
      <c r="J833" t="s">
        <v>736</v>
      </c>
      <c r="K833" t="s">
        <v>813</v>
      </c>
      <c r="L833">
        <v>101</v>
      </c>
      <c r="M833">
        <v>153</v>
      </c>
      <c r="N833">
        <v>580</v>
      </c>
      <c r="O833">
        <v>371</v>
      </c>
      <c r="P833">
        <v>6</v>
      </c>
      <c r="Q833">
        <v>1</v>
      </c>
      <c r="R833">
        <v>6</v>
      </c>
      <c r="S833">
        <v>2</v>
      </c>
      <c r="Z833">
        <v>2</v>
      </c>
      <c r="AA833">
        <v>0</v>
      </c>
      <c r="AB833" t="s">
        <v>312</v>
      </c>
      <c r="AC833">
        <v>1.83</v>
      </c>
      <c r="AD833">
        <v>1.83</v>
      </c>
      <c r="AE833">
        <v>1.88</v>
      </c>
      <c r="AF833">
        <v>1.88</v>
      </c>
      <c r="AG833">
        <v>1.91</v>
      </c>
      <c r="AH833">
        <v>1.8</v>
      </c>
      <c r="AI833">
        <v>1.88</v>
      </c>
      <c r="AJ833">
        <v>2.0099999999999998</v>
      </c>
      <c r="AK833">
        <v>1.67</v>
      </c>
      <c r="AL833">
        <v>2.2000000000000002</v>
      </c>
      <c r="AM833">
        <v>2</v>
      </c>
      <c r="AN833">
        <v>2.2000000000000002</v>
      </c>
      <c r="AO833">
        <v>1.87</v>
      </c>
      <c r="AP833">
        <v>1.89</v>
      </c>
      <c r="AQ833" t="str">
        <f t="shared" si="145"/>
        <v>Brown</v>
      </c>
      <c r="AR833" t="str">
        <f t="shared" si="146"/>
        <v>Williams</v>
      </c>
      <c r="AS833" t="str">
        <f t="shared" si="136"/>
        <v>HoustonBrownWilliams</v>
      </c>
      <c r="AT833" t="str">
        <f t="shared" si="137"/>
        <v>HoustonWilliamsBrown</v>
      </c>
      <c r="AU833">
        <f t="shared" si="138"/>
        <v>2</v>
      </c>
      <c r="AV833">
        <f t="shared" si="139"/>
        <v>9</v>
      </c>
      <c r="AW833">
        <f t="shared" si="140"/>
        <v>15</v>
      </c>
      <c r="AX833" t="b">
        <f t="shared" si="141"/>
        <v>0</v>
      </c>
      <c r="AY833" t="str">
        <f t="shared" si="142"/>
        <v>Brown</v>
      </c>
      <c r="AZ833" t="b">
        <f t="shared" si="143"/>
        <v>0</v>
      </c>
      <c r="BA833" t="str">
        <f t="shared" si="144"/>
        <v>Houston1st Round</v>
      </c>
    </row>
    <row r="834" spans="1:53" x14ac:dyDescent="0.25">
      <c r="A834">
        <v>22</v>
      </c>
      <c r="B834" s="8" t="s">
        <v>888</v>
      </c>
      <c r="C834" s="8" t="s">
        <v>889</v>
      </c>
      <c r="D834" s="1">
        <v>41736</v>
      </c>
      <c r="E834" t="s">
        <v>663</v>
      </c>
      <c r="F834" s="1" t="s">
        <v>307</v>
      </c>
      <c r="G834" s="8" t="s">
        <v>503</v>
      </c>
      <c r="H834" t="s">
        <v>309</v>
      </c>
      <c r="I834" s="9">
        <v>3</v>
      </c>
      <c r="J834" t="s">
        <v>758</v>
      </c>
      <c r="K834" t="s">
        <v>728</v>
      </c>
      <c r="L834">
        <v>94</v>
      </c>
      <c r="M834">
        <v>52</v>
      </c>
      <c r="N834">
        <v>593</v>
      </c>
      <c r="O834">
        <v>898</v>
      </c>
      <c r="P834">
        <v>6</v>
      </c>
      <c r="Q834">
        <v>1</v>
      </c>
      <c r="R834">
        <v>6</v>
      </c>
      <c r="S834">
        <v>4</v>
      </c>
      <c r="Z834">
        <v>2</v>
      </c>
      <c r="AA834">
        <v>0</v>
      </c>
      <c r="AB834" t="s">
        <v>312</v>
      </c>
      <c r="AC834">
        <v>1.9</v>
      </c>
      <c r="AD834">
        <v>1.8</v>
      </c>
      <c r="AE834">
        <v>1.8</v>
      </c>
      <c r="AF834">
        <v>2</v>
      </c>
      <c r="AG834">
        <v>1.91</v>
      </c>
      <c r="AH834">
        <v>1.8</v>
      </c>
      <c r="AI834">
        <v>1.81</v>
      </c>
      <c r="AJ834">
        <v>2.09</v>
      </c>
      <c r="AK834">
        <v>2.1</v>
      </c>
      <c r="AL834">
        <v>1.73</v>
      </c>
      <c r="AM834">
        <v>2.1</v>
      </c>
      <c r="AN834">
        <v>2.1</v>
      </c>
      <c r="AO834">
        <v>1.83</v>
      </c>
      <c r="AP834">
        <v>1.93</v>
      </c>
      <c r="AQ834" t="str">
        <f t="shared" si="145"/>
        <v>Sock</v>
      </c>
      <c r="AR834" t="str">
        <f t="shared" si="146"/>
        <v>Karlovic</v>
      </c>
      <c r="AS834" t="str">
        <f t="shared" si="136"/>
        <v>HoustonSockKarlovic</v>
      </c>
      <c r="AT834" t="str">
        <f t="shared" si="137"/>
        <v>HoustonKarlovicSock</v>
      </c>
      <c r="AU834">
        <f t="shared" si="138"/>
        <v>2</v>
      </c>
      <c r="AV834">
        <f t="shared" si="139"/>
        <v>7</v>
      </c>
      <c r="AW834">
        <f t="shared" si="140"/>
        <v>17</v>
      </c>
      <c r="AX834" t="b">
        <f t="shared" si="141"/>
        <v>0</v>
      </c>
      <c r="AY834" t="str">
        <f t="shared" si="142"/>
        <v>Sock</v>
      </c>
      <c r="AZ834" t="b">
        <f t="shared" si="143"/>
        <v>0</v>
      </c>
      <c r="BA834" t="str">
        <f t="shared" si="144"/>
        <v>Houston1st Round</v>
      </c>
    </row>
    <row r="835" spans="1:53" x14ac:dyDescent="0.25">
      <c r="A835">
        <v>22</v>
      </c>
      <c r="B835" s="8" t="s">
        <v>888</v>
      </c>
      <c r="C835" s="8" t="s">
        <v>889</v>
      </c>
      <c r="D835" s="1">
        <v>41737</v>
      </c>
      <c r="E835" t="s">
        <v>663</v>
      </c>
      <c r="F835" s="1" t="s">
        <v>307</v>
      </c>
      <c r="G835" s="8" t="s">
        <v>503</v>
      </c>
      <c r="H835" t="s">
        <v>309</v>
      </c>
      <c r="I835" s="9">
        <v>3</v>
      </c>
      <c r="J835" t="s">
        <v>670</v>
      </c>
      <c r="K835" t="s">
        <v>791</v>
      </c>
      <c r="L835">
        <v>82</v>
      </c>
      <c r="M835">
        <v>85</v>
      </c>
      <c r="N835">
        <v>640</v>
      </c>
      <c r="O835">
        <v>625</v>
      </c>
      <c r="P835">
        <v>6</v>
      </c>
      <c r="Q835">
        <v>4</v>
      </c>
      <c r="R835">
        <v>7</v>
      </c>
      <c r="S835">
        <v>6</v>
      </c>
      <c r="Z835">
        <v>2</v>
      </c>
      <c r="AA835">
        <v>0</v>
      </c>
      <c r="AB835" t="s">
        <v>312</v>
      </c>
      <c r="AC835">
        <v>1.3</v>
      </c>
      <c r="AD835">
        <v>3.4</v>
      </c>
      <c r="AE835">
        <v>1.3</v>
      </c>
      <c r="AF835">
        <v>3.4</v>
      </c>
      <c r="AG835">
        <v>1.3</v>
      </c>
      <c r="AH835">
        <v>3.4</v>
      </c>
      <c r="AI835">
        <v>1.34</v>
      </c>
      <c r="AJ835">
        <v>3.5</v>
      </c>
      <c r="AK835">
        <v>1.36</v>
      </c>
      <c r="AL835">
        <v>3</v>
      </c>
      <c r="AM835">
        <v>1.36</v>
      </c>
      <c r="AN835">
        <v>3.65</v>
      </c>
      <c r="AO835">
        <v>1.31</v>
      </c>
      <c r="AP835">
        <v>3.34</v>
      </c>
      <c r="AQ835" t="str">
        <f t="shared" si="145"/>
        <v>Querrey</v>
      </c>
      <c r="AR835" t="str">
        <f t="shared" si="146"/>
        <v>Bogomolov</v>
      </c>
      <c r="AS835" t="str">
        <f t="shared" ref="AS835:AS898" si="147">B835&amp;AQ835&amp;AR835</f>
        <v>HoustonQuerreyBogomolov</v>
      </c>
      <c r="AT835" t="str">
        <f t="shared" ref="AT835:AT898" si="148">B835&amp;AR835&amp;AQ835</f>
        <v>HoustonBogomolovQuerrey</v>
      </c>
      <c r="AU835">
        <f t="shared" ref="AU835:AU898" si="149">Z835-AA835</f>
        <v>2</v>
      </c>
      <c r="AV835">
        <f t="shared" ref="AV835:AV898" si="150">X835+V835+T835+R835+P835-Y835-W835-U835-S835-Q835</f>
        <v>3</v>
      </c>
      <c r="AW835">
        <f t="shared" ref="AW835:AW898" si="151">X835+V835+T835+R835+P835+Y835+W835+U835+S835+Q835</f>
        <v>23</v>
      </c>
      <c r="AX835" t="b">
        <f t="shared" ref="AX835:AX898" si="152">OR(P835+Q835=13,R835+S835=13,T835+U835=13,V835+W835=13,X835+Y835=13)</f>
        <v>1</v>
      </c>
      <c r="AY835" t="str">
        <f t="shared" ref="AY835:AY898" si="153">IF(P835&gt;Q835,AQ835,AR835)</f>
        <v>Querrey</v>
      </c>
      <c r="AZ835" t="b">
        <f t="shared" ref="AZ835:AZ898" si="154">AA835&lt;&gt;0</f>
        <v>0</v>
      </c>
      <c r="BA835" t="str">
        <f t="shared" ref="BA835:BA898" si="155">B835&amp;H835</f>
        <v>Houston1st Round</v>
      </c>
    </row>
    <row r="836" spans="1:53" x14ac:dyDescent="0.25">
      <c r="A836">
        <v>22</v>
      </c>
      <c r="B836" s="8" t="s">
        <v>888</v>
      </c>
      <c r="C836" s="8" t="s">
        <v>889</v>
      </c>
      <c r="D836" s="1">
        <v>41737</v>
      </c>
      <c r="E836" t="s">
        <v>663</v>
      </c>
      <c r="F836" s="1" t="s">
        <v>307</v>
      </c>
      <c r="G836" s="8" t="s">
        <v>503</v>
      </c>
      <c r="H836" t="s">
        <v>309</v>
      </c>
      <c r="I836" s="9">
        <v>3</v>
      </c>
      <c r="J836" t="s">
        <v>785</v>
      </c>
      <c r="K836" t="s">
        <v>765</v>
      </c>
      <c r="L836">
        <v>79</v>
      </c>
      <c r="M836">
        <v>129</v>
      </c>
      <c r="N836">
        <v>651</v>
      </c>
      <c r="O836">
        <v>445</v>
      </c>
      <c r="P836">
        <v>4</v>
      </c>
      <c r="Q836">
        <v>6</v>
      </c>
      <c r="R836">
        <v>6</v>
      </c>
      <c r="S836">
        <v>2</v>
      </c>
      <c r="T836">
        <v>6</v>
      </c>
      <c r="U836">
        <v>1</v>
      </c>
      <c r="Z836">
        <v>2</v>
      </c>
      <c r="AA836">
        <v>1</v>
      </c>
      <c r="AB836" t="s">
        <v>312</v>
      </c>
      <c r="AC836">
        <v>1.72</v>
      </c>
      <c r="AD836">
        <v>2</v>
      </c>
      <c r="AE836">
        <v>1.88</v>
      </c>
      <c r="AF836">
        <v>1.88</v>
      </c>
      <c r="AG836">
        <v>1.8</v>
      </c>
      <c r="AH836">
        <v>1.91</v>
      </c>
      <c r="AI836">
        <v>1.81</v>
      </c>
      <c r="AJ836">
        <v>2.09</v>
      </c>
      <c r="AK836">
        <v>1.73</v>
      </c>
      <c r="AL836">
        <v>2.1</v>
      </c>
      <c r="AM836">
        <v>1.91</v>
      </c>
      <c r="AN836">
        <v>2.1</v>
      </c>
      <c r="AO836">
        <v>1.81</v>
      </c>
      <c r="AP836">
        <v>1.95</v>
      </c>
      <c r="AQ836" t="str">
        <f t="shared" si="145"/>
        <v>Gonzalez</v>
      </c>
      <c r="AR836" t="str">
        <f t="shared" si="146"/>
        <v>Baghdatis</v>
      </c>
      <c r="AS836" t="str">
        <f t="shared" si="147"/>
        <v>HoustonGonzalezBaghdatis</v>
      </c>
      <c r="AT836" t="str">
        <f t="shared" si="148"/>
        <v>HoustonBaghdatisGonzalez</v>
      </c>
      <c r="AU836">
        <f t="shared" si="149"/>
        <v>1</v>
      </c>
      <c r="AV836">
        <f t="shared" si="150"/>
        <v>7</v>
      </c>
      <c r="AW836">
        <f t="shared" si="151"/>
        <v>25</v>
      </c>
      <c r="AX836" t="b">
        <f t="shared" si="152"/>
        <v>0</v>
      </c>
      <c r="AY836" t="str">
        <f t="shared" si="153"/>
        <v>Baghdatis</v>
      </c>
      <c r="AZ836" t="b">
        <f t="shared" si="154"/>
        <v>1</v>
      </c>
      <c r="BA836" t="str">
        <f t="shared" si="155"/>
        <v>Houston1st Round</v>
      </c>
    </row>
    <row r="837" spans="1:53" x14ac:dyDescent="0.25">
      <c r="A837">
        <v>22</v>
      </c>
      <c r="B837" s="8" t="s">
        <v>888</v>
      </c>
      <c r="C837" s="8" t="s">
        <v>889</v>
      </c>
      <c r="D837" s="1">
        <v>41737</v>
      </c>
      <c r="E837" t="s">
        <v>663</v>
      </c>
      <c r="F837" s="1" t="s">
        <v>307</v>
      </c>
      <c r="G837" s="8" t="s">
        <v>503</v>
      </c>
      <c r="H837" t="s">
        <v>309</v>
      </c>
      <c r="I837" s="9">
        <v>3</v>
      </c>
      <c r="J837" t="s">
        <v>796</v>
      </c>
      <c r="K837" t="s">
        <v>727</v>
      </c>
      <c r="L837">
        <v>97</v>
      </c>
      <c r="M837">
        <v>102</v>
      </c>
      <c r="N837">
        <v>588</v>
      </c>
      <c r="O837">
        <v>577</v>
      </c>
      <c r="P837">
        <v>6</v>
      </c>
      <c r="Q837">
        <v>3</v>
      </c>
      <c r="R837">
        <v>7</v>
      </c>
      <c r="S837">
        <v>6</v>
      </c>
      <c r="Z837">
        <v>2</v>
      </c>
      <c r="AA837">
        <v>0</v>
      </c>
      <c r="AB837" t="s">
        <v>312</v>
      </c>
      <c r="AC837">
        <v>3.25</v>
      </c>
      <c r="AD837">
        <v>1.33</v>
      </c>
      <c r="AE837">
        <v>3.4</v>
      </c>
      <c r="AF837">
        <v>1.3</v>
      </c>
      <c r="AG837">
        <v>3.25</v>
      </c>
      <c r="AH837">
        <v>1.33</v>
      </c>
      <c r="AI837">
        <v>3.99</v>
      </c>
      <c r="AJ837">
        <v>1.28</v>
      </c>
      <c r="AK837">
        <v>3</v>
      </c>
      <c r="AL837">
        <v>1.36</v>
      </c>
      <c r="AM837">
        <v>4.13</v>
      </c>
      <c r="AN837">
        <v>1.36</v>
      </c>
      <c r="AO837">
        <v>3.33</v>
      </c>
      <c r="AP837">
        <v>1.32</v>
      </c>
      <c r="AQ837" t="str">
        <f t="shared" si="145"/>
        <v>Russell</v>
      </c>
      <c r="AR837" t="str">
        <f t="shared" si="146"/>
        <v>Gimeno-Traver</v>
      </c>
      <c r="AS837" t="str">
        <f t="shared" si="147"/>
        <v>HoustonRussellGimeno-Traver</v>
      </c>
      <c r="AT837" t="str">
        <f t="shared" si="148"/>
        <v>HoustonGimeno-TraverRussell</v>
      </c>
      <c r="AU837">
        <f t="shared" si="149"/>
        <v>2</v>
      </c>
      <c r="AV837">
        <f t="shared" si="150"/>
        <v>4</v>
      </c>
      <c r="AW837">
        <f t="shared" si="151"/>
        <v>22</v>
      </c>
      <c r="AX837" t="b">
        <f t="shared" si="152"/>
        <v>1</v>
      </c>
      <c r="AY837" t="str">
        <f t="shared" si="153"/>
        <v>Russell</v>
      </c>
      <c r="AZ837" t="b">
        <f t="shared" si="154"/>
        <v>0</v>
      </c>
      <c r="BA837" t="str">
        <f t="shared" si="155"/>
        <v>Houston1st Round</v>
      </c>
    </row>
    <row r="838" spans="1:53" x14ac:dyDescent="0.25">
      <c r="A838">
        <v>22</v>
      </c>
      <c r="B838" s="8" t="s">
        <v>888</v>
      </c>
      <c r="C838" s="8" t="s">
        <v>889</v>
      </c>
      <c r="D838" s="1">
        <v>41737</v>
      </c>
      <c r="E838" t="s">
        <v>663</v>
      </c>
      <c r="F838" s="1" t="s">
        <v>307</v>
      </c>
      <c r="G838" s="8" t="s">
        <v>503</v>
      </c>
      <c r="H838" t="s">
        <v>309</v>
      </c>
      <c r="I838" s="9">
        <v>3</v>
      </c>
      <c r="J838" t="s">
        <v>760</v>
      </c>
      <c r="K838" t="s">
        <v>687</v>
      </c>
      <c r="L838">
        <v>91</v>
      </c>
      <c r="M838">
        <v>115</v>
      </c>
      <c r="N838">
        <v>606</v>
      </c>
      <c r="O838">
        <v>524</v>
      </c>
      <c r="P838">
        <v>6</v>
      </c>
      <c r="Q838">
        <v>0</v>
      </c>
      <c r="R838">
        <v>6</v>
      </c>
      <c r="S838">
        <v>1</v>
      </c>
      <c r="Z838">
        <v>2</v>
      </c>
      <c r="AA838">
        <v>0</v>
      </c>
      <c r="AB838" t="s">
        <v>312</v>
      </c>
      <c r="AC838">
        <v>2.5</v>
      </c>
      <c r="AD838">
        <v>1.5</v>
      </c>
      <c r="AE838">
        <v>2.4500000000000002</v>
      </c>
      <c r="AF838">
        <v>1.52</v>
      </c>
      <c r="AG838">
        <v>2.38</v>
      </c>
      <c r="AH838">
        <v>1.53</v>
      </c>
      <c r="AI838">
        <v>2.62</v>
      </c>
      <c r="AJ838">
        <v>1.54</v>
      </c>
      <c r="AK838">
        <v>2.38</v>
      </c>
      <c r="AL838">
        <v>1.57</v>
      </c>
      <c r="AM838">
        <v>2.62</v>
      </c>
      <c r="AN838">
        <v>1.59</v>
      </c>
      <c r="AO838">
        <v>2.46</v>
      </c>
      <c r="AP838">
        <v>1.53</v>
      </c>
      <c r="AQ838" t="str">
        <f t="shared" si="145"/>
        <v>Young</v>
      </c>
      <c r="AR838" t="str">
        <f t="shared" si="146"/>
        <v>Harrison</v>
      </c>
      <c r="AS838" t="str">
        <f t="shared" si="147"/>
        <v>HoustonYoungHarrison</v>
      </c>
      <c r="AT838" t="str">
        <f t="shared" si="148"/>
        <v>HoustonHarrisonYoung</v>
      </c>
      <c r="AU838">
        <f t="shared" si="149"/>
        <v>2</v>
      </c>
      <c r="AV838">
        <f t="shared" si="150"/>
        <v>11</v>
      </c>
      <c r="AW838">
        <f t="shared" si="151"/>
        <v>13</v>
      </c>
      <c r="AX838" t="b">
        <f t="shared" si="152"/>
        <v>0</v>
      </c>
      <c r="AY838" t="str">
        <f t="shared" si="153"/>
        <v>Young</v>
      </c>
      <c r="AZ838" t="b">
        <f t="shared" si="154"/>
        <v>0</v>
      </c>
      <c r="BA838" t="str">
        <f t="shared" si="155"/>
        <v>Houston1st Round</v>
      </c>
    </row>
    <row r="839" spans="1:53" x14ac:dyDescent="0.25">
      <c r="A839">
        <v>22</v>
      </c>
      <c r="B839" s="8" t="s">
        <v>888</v>
      </c>
      <c r="C839" s="8" t="s">
        <v>889</v>
      </c>
      <c r="D839" s="1">
        <v>41737</v>
      </c>
      <c r="E839" t="s">
        <v>663</v>
      </c>
      <c r="F839" s="1" t="s">
        <v>307</v>
      </c>
      <c r="G839" s="8" t="s">
        <v>503</v>
      </c>
      <c r="H839" t="s">
        <v>309</v>
      </c>
      <c r="I839" s="9">
        <v>3</v>
      </c>
      <c r="J839" t="s">
        <v>712</v>
      </c>
      <c r="K839" t="s">
        <v>831</v>
      </c>
      <c r="L839">
        <v>68</v>
      </c>
      <c r="M839">
        <v>165</v>
      </c>
      <c r="N839">
        <v>698</v>
      </c>
      <c r="O839">
        <v>337</v>
      </c>
      <c r="P839">
        <v>6</v>
      </c>
      <c r="Q839">
        <v>1</v>
      </c>
      <c r="R839">
        <v>1</v>
      </c>
      <c r="S839">
        <v>6</v>
      </c>
      <c r="T839">
        <v>6</v>
      </c>
      <c r="U839">
        <v>3</v>
      </c>
      <c r="Z839">
        <v>2</v>
      </c>
      <c r="AA839">
        <v>1</v>
      </c>
      <c r="AB839" t="s">
        <v>312</v>
      </c>
      <c r="AC839">
        <v>2.62</v>
      </c>
      <c r="AD839">
        <v>1.44</v>
      </c>
      <c r="AE839">
        <v>2.7</v>
      </c>
      <c r="AF839">
        <v>1.45</v>
      </c>
      <c r="AG839">
        <v>2.62</v>
      </c>
      <c r="AH839">
        <v>1.44</v>
      </c>
      <c r="AI839">
        <v>2.72</v>
      </c>
      <c r="AJ839">
        <v>1.51</v>
      </c>
      <c r="AK839">
        <v>2.75</v>
      </c>
      <c r="AL839">
        <v>1.44</v>
      </c>
      <c r="AM839">
        <v>2.85</v>
      </c>
      <c r="AN839">
        <v>1.51</v>
      </c>
      <c r="AO839">
        <v>2.68</v>
      </c>
      <c r="AP839">
        <v>1.45</v>
      </c>
      <c r="AQ839" t="str">
        <f t="shared" si="145"/>
        <v>Becker</v>
      </c>
      <c r="AR839" t="str">
        <f t="shared" si="146"/>
        <v>Ramirez-Hidalgo</v>
      </c>
      <c r="AS839" t="str">
        <f t="shared" si="147"/>
        <v>HoustonBeckerRamirez-Hidalgo</v>
      </c>
      <c r="AT839" t="str">
        <f t="shared" si="148"/>
        <v>HoustonRamirez-HidalgoBecker</v>
      </c>
      <c r="AU839">
        <f t="shared" si="149"/>
        <v>1</v>
      </c>
      <c r="AV839">
        <f t="shared" si="150"/>
        <v>3</v>
      </c>
      <c r="AW839">
        <f t="shared" si="151"/>
        <v>23</v>
      </c>
      <c r="AX839" t="b">
        <f t="shared" si="152"/>
        <v>0</v>
      </c>
      <c r="AY839" t="str">
        <f t="shared" si="153"/>
        <v>Becker</v>
      </c>
      <c r="AZ839" t="b">
        <f t="shared" si="154"/>
        <v>1</v>
      </c>
      <c r="BA839" t="str">
        <f t="shared" si="155"/>
        <v>Houston1st Round</v>
      </c>
    </row>
    <row r="840" spans="1:53" x14ac:dyDescent="0.25">
      <c r="A840">
        <v>22</v>
      </c>
      <c r="B840" s="8" t="s">
        <v>888</v>
      </c>
      <c r="C840" s="8" t="s">
        <v>889</v>
      </c>
      <c r="D840" s="1">
        <v>41737</v>
      </c>
      <c r="E840" t="s">
        <v>663</v>
      </c>
      <c r="F840" s="1" t="s">
        <v>307</v>
      </c>
      <c r="G840" s="8" t="s">
        <v>503</v>
      </c>
      <c r="H840" t="s">
        <v>309</v>
      </c>
      <c r="I840" s="9">
        <v>3</v>
      </c>
      <c r="J840" t="s">
        <v>684</v>
      </c>
      <c r="K840" t="s">
        <v>875</v>
      </c>
      <c r="L840">
        <v>46</v>
      </c>
      <c r="M840">
        <v>135</v>
      </c>
      <c r="N840">
        <v>1000</v>
      </c>
      <c r="O840">
        <v>416</v>
      </c>
      <c r="P840">
        <v>6</v>
      </c>
      <c r="Q840">
        <v>4</v>
      </c>
      <c r="R840">
        <v>3</v>
      </c>
      <c r="S840">
        <v>6</v>
      </c>
      <c r="T840">
        <v>6</v>
      </c>
      <c r="U840">
        <v>4</v>
      </c>
      <c r="Z840">
        <v>2</v>
      </c>
      <c r="AA840">
        <v>1</v>
      </c>
      <c r="AB840" t="s">
        <v>312</v>
      </c>
      <c r="AC840">
        <v>1.4</v>
      </c>
      <c r="AD840">
        <v>2.75</v>
      </c>
      <c r="AE840">
        <v>1.45</v>
      </c>
      <c r="AF840">
        <v>2.7</v>
      </c>
      <c r="AG840">
        <v>1.4</v>
      </c>
      <c r="AH840">
        <v>2.75</v>
      </c>
      <c r="AI840">
        <v>1.39</v>
      </c>
      <c r="AJ840">
        <v>3.23</v>
      </c>
      <c r="AK840">
        <v>1.36</v>
      </c>
      <c r="AL840">
        <v>3</v>
      </c>
      <c r="AM840">
        <v>1.45</v>
      </c>
      <c r="AN840">
        <v>3.3</v>
      </c>
      <c r="AO840">
        <v>1.39</v>
      </c>
      <c r="AP840">
        <v>2.88</v>
      </c>
      <c r="AQ840" t="str">
        <f t="shared" si="145"/>
        <v>Hewitt</v>
      </c>
      <c r="AR840" t="str">
        <f t="shared" si="146"/>
        <v>Polansky</v>
      </c>
      <c r="AS840" t="str">
        <f t="shared" si="147"/>
        <v>HoustonHewittPolansky</v>
      </c>
      <c r="AT840" t="str">
        <f t="shared" si="148"/>
        <v>HoustonPolanskyHewitt</v>
      </c>
      <c r="AU840">
        <f t="shared" si="149"/>
        <v>1</v>
      </c>
      <c r="AV840">
        <f t="shared" si="150"/>
        <v>1</v>
      </c>
      <c r="AW840">
        <f t="shared" si="151"/>
        <v>29</v>
      </c>
      <c r="AX840" t="b">
        <f t="shared" si="152"/>
        <v>0</v>
      </c>
      <c r="AY840" t="str">
        <f t="shared" si="153"/>
        <v>Hewitt</v>
      </c>
      <c r="AZ840" t="b">
        <f t="shared" si="154"/>
        <v>1</v>
      </c>
      <c r="BA840" t="str">
        <f t="shared" si="155"/>
        <v>Houston1st Round</v>
      </c>
    </row>
    <row r="841" spans="1:53" x14ac:dyDescent="0.25">
      <c r="A841">
        <v>22</v>
      </c>
      <c r="B841" s="8" t="s">
        <v>888</v>
      </c>
      <c r="C841" s="8" t="s">
        <v>889</v>
      </c>
      <c r="D841" s="1">
        <v>41737</v>
      </c>
      <c r="E841" t="s">
        <v>663</v>
      </c>
      <c r="F841" s="1" t="s">
        <v>307</v>
      </c>
      <c r="G841" s="8" t="s">
        <v>503</v>
      </c>
      <c r="H841" t="s">
        <v>309</v>
      </c>
      <c r="I841" s="9">
        <v>3</v>
      </c>
      <c r="J841" t="s">
        <v>764</v>
      </c>
      <c r="K841" t="s">
        <v>784</v>
      </c>
      <c r="L841">
        <v>69</v>
      </c>
      <c r="M841">
        <v>108</v>
      </c>
      <c r="N841">
        <v>688</v>
      </c>
      <c r="O841">
        <v>549</v>
      </c>
      <c r="P841">
        <v>6</v>
      </c>
      <c r="Q841">
        <v>3</v>
      </c>
      <c r="R841">
        <v>7</v>
      </c>
      <c r="S841">
        <v>6</v>
      </c>
      <c r="Z841">
        <v>2</v>
      </c>
      <c r="AA841">
        <v>0</v>
      </c>
      <c r="AB841" t="s">
        <v>312</v>
      </c>
      <c r="AC841">
        <v>1.53</v>
      </c>
      <c r="AD841">
        <v>2.37</v>
      </c>
      <c r="AE841">
        <v>1.55</v>
      </c>
      <c r="AF841">
        <v>2.4</v>
      </c>
      <c r="AG841">
        <v>1.57</v>
      </c>
      <c r="AH841">
        <v>2.25</v>
      </c>
      <c r="AI841">
        <v>1.57</v>
      </c>
      <c r="AJ841">
        <v>2.5499999999999998</v>
      </c>
      <c r="AK841">
        <v>1.57</v>
      </c>
      <c r="AL841">
        <v>2.38</v>
      </c>
      <c r="AM841">
        <v>1.63</v>
      </c>
      <c r="AN841">
        <v>2.6</v>
      </c>
      <c r="AO841">
        <v>1.56</v>
      </c>
      <c r="AP841">
        <v>2.38</v>
      </c>
      <c r="AQ841" t="str">
        <f t="shared" si="145"/>
        <v>Johnson</v>
      </c>
      <c r="AR841" t="str">
        <f t="shared" si="146"/>
        <v>Kudla</v>
      </c>
      <c r="AS841" t="str">
        <f t="shared" si="147"/>
        <v>HoustonJohnsonKudla</v>
      </c>
      <c r="AT841" t="str">
        <f t="shared" si="148"/>
        <v>HoustonKudlaJohnson</v>
      </c>
      <c r="AU841">
        <f t="shared" si="149"/>
        <v>2</v>
      </c>
      <c r="AV841">
        <f t="shared" si="150"/>
        <v>4</v>
      </c>
      <c r="AW841">
        <f t="shared" si="151"/>
        <v>22</v>
      </c>
      <c r="AX841" t="b">
        <f t="shared" si="152"/>
        <v>1</v>
      </c>
      <c r="AY841" t="str">
        <f t="shared" si="153"/>
        <v>Johnson</v>
      </c>
      <c r="AZ841" t="b">
        <f t="shared" si="154"/>
        <v>0</v>
      </c>
      <c r="BA841" t="str">
        <f t="shared" si="155"/>
        <v>Houston1st Round</v>
      </c>
    </row>
    <row r="842" spans="1:53" x14ac:dyDescent="0.25">
      <c r="A842">
        <v>22</v>
      </c>
      <c r="B842" s="8" t="s">
        <v>888</v>
      </c>
      <c r="C842" s="8" t="s">
        <v>889</v>
      </c>
      <c r="D842" s="1">
        <v>41738</v>
      </c>
      <c r="E842" t="s">
        <v>663</v>
      </c>
      <c r="F842" s="1" t="s">
        <v>307</v>
      </c>
      <c r="G842" s="8" t="s">
        <v>503</v>
      </c>
      <c r="H842" t="s">
        <v>309</v>
      </c>
      <c r="I842" s="9">
        <v>3</v>
      </c>
      <c r="J842" t="s">
        <v>678</v>
      </c>
      <c r="K842" t="s">
        <v>876</v>
      </c>
      <c r="L842">
        <v>31</v>
      </c>
      <c r="M842">
        <v>329</v>
      </c>
      <c r="N842">
        <v>1225</v>
      </c>
      <c r="O842">
        <v>134</v>
      </c>
      <c r="P842">
        <v>7</v>
      </c>
      <c r="Q842">
        <v>5</v>
      </c>
      <c r="R842">
        <v>6</v>
      </c>
      <c r="S842">
        <v>2</v>
      </c>
      <c r="Z842">
        <v>2</v>
      </c>
      <c r="AA842">
        <v>0</v>
      </c>
      <c r="AB842" t="s">
        <v>312</v>
      </c>
      <c r="AC842">
        <v>1.33</v>
      </c>
      <c r="AD842">
        <v>3.25</v>
      </c>
      <c r="AE842">
        <v>1.35</v>
      </c>
      <c r="AF842">
        <v>3.1</v>
      </c>
      <c r="AG842">
        <v>1.36</v>
      </c>
      <c r="AH842">
        <v>3</v>
      </c>
      <c r="AI842">
        <v>1.38</v>
      </c>
      <c r="AJ842">
        <v>3.36</v>
      </c>
      <c r="AK842">
        <v>1.4</v>
      </c>
      <c r="AL842">
        <v>2.88</v>
      </c>
      <c r="AM842">
        <v>1.41</v>
      </c>
      <c r="AN842">
        <v>3.36</v>
      </c>
      <c r="AO842">
        <v>1.37</v>
      </c>
      <c r="AP842">
        <v>3.02</v>
      </c>
      <c r="AQ842" t="str">
        <f t="shared" si="145"/>
        <v>Lopez</v>
      </c>
      <c r="AR842" t="str">
        <f t="shared" si="146"/>
        <v>Ginepri</v>
      </c>
      <c r="AS842" t="str">
        <f t="shared" si="147"/>
        <v>HoustonLopezGinepri</v>
      </c>
      <c r="AT842" t="str">
        <f t="shared" si="148"/>
        <v>HoustonGinepriLopez</v>
      </c>
      <c r="AU842">
        <f t="shared" si="149"/>
        <v>2</v>
      </c>
      <c r="AV842">
        <f t="shared" si="150"/>
        <v>6</v>
      </c>
      <c r="AW842">
        <f t="shared" si="151"/>
        <v>20</v>
      </c>
      <c r="AX842" t="b">
        <f t="shared" si="152"/>
        <v>0</v>
      </c>
      <c r="AY842" t="str">
        <f t="shared" si="153"/>
        <v>Lopez</v>
      </c>
      <c r="AZ842" t="b">
        <f t="shared" si="154"/>
        <v>0</v>
      </c>
      <c r="BA842" t="str">
        <f t="shared" si="155"/>
        <v>Houston1st Round</v>
      </c>
    </row>
    <row r="843" spans="1:53" x14ac:dyDescent="0.25">
      <c r="A843">
        <v>22</v>
      </c>
      <c r="B843" s="8" t="s">
        <v>888</v>
      </c>
      <c r="C843" s="8" t="s">
        <v>889</v>
      </c>
      <c r="D843" s="1">
        <v>41738</v>
      </c>
      <c r="E843" t="s">
        <v>663</v>
      </c>
      <c r="F843" s="1" t="s">
        <v>307</v>
      </c>
      <c r="G843" s="8" t="s">
        <v>503</v>
      </c>
      <c r="H843" t="s">
        <v>309</v>
      </c>
      <c r="I843" s="9">
        <v>3</v>
      </c>
      <c r="J843" t="s">
        <v>725</v>
      </c>
      <c r="K843" t="s">
        <v>676</v>
      </c>
      <c r="L843">
        <v>84</v>
      </c>
      <c r="M843">
        <v>63</v>
      </c>
      <c r="N843">
        <v>633</v>
      </c>
      <c r="O843">
        <v>720</v>
      </c>
      <c r="P843">
        <v>6</v>
      </c>
      <c r="Q843">
        <v>1</v>
      </c>
      <c r="R843">
        <v>6</v>
      </c>
      <c r="S843">
        <v>2</v>
      </c>
      <c r="Z843">
        <v>2</v>
      </c>
      <c r="AA843">
        <v>0</v>
      </c>
      <c r="AB843" t="s">
        <v>312</v>
      </c>
      <c r="AC843">
        <v>1.2</v>
      </c>
      <c r="AD843">
        <v>4.33</v>
      </c>
      <c r="AE843">
        <v>1.2</v>
      </c>
      <c r="AF843">
        <v>4.3</v>
      </c>
      <c r="AG843">
        <v>1.22</v>
      </c>
      <c r="AH843">
        <v>4</v>
      </c>
      <c r="AI843">
        <v>1.23</v>
      </c>
      <c r="AJ843">
        <v>4.59</v>
      </c>
      <c r="AK843">
        <v>1.25</v>
      </c>
      <c r="AL843">
        <v>3.75</v>
      </c>
      <c r="AM843">
        <v>1.25</v>
      </c>
      <c r="AN843">
        <v>4.7</v>
      </c>
      <c r="AO843">
        <v>1.22</v>
      </c>
      <c r="AP843">
        <v>4.12</v>
      </c>
      <c r="AQ843" t="str">
        <f t="shared" si="145"/>
        <v>Giraldo</v>
      </c>
      <c r="AR843" t="str">
        <f t="shared" si="146"/>
        <v>Ebden</v>
      </c>
      <c r="AS843" t="str">
        <f t="shared" si="147"/>
        <v>HoustonGiraldoEbden</v>
      </c>
      <c r="AT843" t="str">
        <f t="shared" si="148"/>
        <v>HoustonEbdenGiraldo</v>
      </c>
      <c r="AU843">
        <f t="shared" si="149"/>
        <v>2</v>
      </c>
      <c r="AV843">
        <f t="shared" si="150"/>
        <v>9</v>
      </c>
      <c r="AW843">
        <f t="shared" si="151"/>
        <v>15</v>
      </c>
      <c r="AX843" t="b">
        <f t="shared" si="152"/>
        <v>0</v>
      </c>
      <c r="AY843" t="str">
        <f t="shared" si="153"/>
        <v>Giraldo</v>
      </c>
      <c r="AZ843" t="b">
        <f t="shared" si="154"/>
        <v>0</v>
      </c>
      <c r="BA843" t="str">
        <f t="shared" si="155"/>
        <v>Houston1st Round</v>
      </c>
    </row>
    <row r="844" spans="1:53" x14ac:dyDescent="0.25">
      <c r="A844">
        <v>22</v>
      </c>
      <c r="B844" s="8" t="s">
        <v>888</v>
      </c>
      <c r="C844" s="8" t="s">
        <v>889</v>
      </c>
      <c r="D844" s="1">
        <v>41738</v>
      </c>
      <c r="E844" t="s">
        <v>663</v>
      </c>
      <c r="F844" s="1" t="s">
        <v>307</v>
      </c>
      <c r="G844" s="8" t="s">
        <v>503</v>
      </c>
      <c r="H844" t="s">
        <v>309</v>
      </c>
      <c r="I844" s="9">
        <v>3</v>
      </c>
      <c r="J844" t="s">
        <v>786</v>
      </c>
      <c r="K844" t="s">
        <v>711</v>
      </c>
      <c r="L844">
        <v>42</v>
      </c>
      <c r="M844">
        <v>88</v>
      </c>
      <c r="N844">
        <v>1015</v>
      </c>
      <c r="O844">
        <v>617</v>
      </c>
      <c r="P844">
        <v>7</v>
      </c>
      <c r="Q844">
        <v>6</v>
      </c>
      <c r="R844">
        <v>6</v>
      </c>
      <c r="S844">
        <v>2</v>
      </c>
      <c r="Z844">
        <v>2</v>
      </c>
      <c r="AA844">
        <v>0</v>
      </c>
      <c r="AB844" t="s">
        <v>312</v>
      </c>
      <c r="AC844">
        <v>1.1599999999999999</v>
      </c>
      <c r="AD844">
        <v>5</v>
      </c>
      <c r="AE844">
        <v>1.17</v>
      </c>
      <c r="AF844">
        <v>4.75</v>
      </c>
      <c r="AG844">
        <v>1.17</v>
      </c>
      <c r="AH844">
        <v>4.5</v>
      </c>
      <c r="AI844">
        <v>1.2</v>
      </c>
      <c r="AJ844">
        <v>5.1100000000000003</v>
      </c>
      <c r="AK844">
        <v>1.2</v>
      </c>
      <c r="AL844">
        <v>4.33</v>
      </c>
      <c r="AM844">
        <v>1.22</v>
      </c>
      <c r="AN844">
        <v>5.2</v>
      </c>
      <c r="AO844">
        <v>1.18</v>
      </c>
      <c r="AP844">
        <v>4.67</v>
      </c>
      <c r="AQ844" t="str">
        <f t="shared" si="145"/>
        <v>Monaco</v>
      </c>
      <c r="AR844" t="str">
        <f t="shared" si="146"/>
        <v>Devvarman</v>
      </c>
      <c r="AS844" t="str">
        <f t="shared" si="147"/>
        <v>HoustonMonacoDevvarman</v>
      </c>
      <c r="AT844" t="str">
        <f t="shared" si="148"/>
        <v>HoustonDevvarmanMonaco</v>
      </c>
      <c r="AU844">
        <f t="shared" si="149"/>
        <v>2</v>
      </c>
      <c r="AV844">
        <f t="shared" si="150"/>
        <v>5</v>
      </c>
      <c r="AW844">
        <f t="shared" si="151"/>
        <v>21</v>
      </c>
      <c r="AX844" t="b">
        <f t="shared" si="152"/>
        <v>1</v>
      </c>
      <c r="AY844" t="str">
        <f t="shared" si="153"/>
        <v>Monaco</v>
      </c>
      <c r="AZ844" t="b">
        <f t="shared" si="154"/>
        <v>0</v>
      </c>
      <c r="BA844" t="str">
        <f t="shared" si="155"/>
        <v>Houston1st Round</v>
      </c>
    </row>
    <row r="845" spans="1:53" x14ac:dyDescent="0.25">
      <c r="A845">
        <v>22</v>
      </c>
      <c r="B845" s="8" t="s">
        <v>888</v>
      </c>
      <c r="C845" s="8" t="s">
        <v>889</v>
      </c>
      <c r="D845" s="1">
        <v>41738</v>
      </c>
      <c r="E845" t="s">
        <v>663</v>
      </c>
      <c r="F845" s="1" t="s">
        <v>307</v>
      </c>
      <c r="G845" s="8" t="s">
        <v>503</v>
      </c>
      <c r="H845" t="s">
        <v>344</v>
      </c>
      <c r="I845" s="9">
        <v>3</v>
      </c>
      <c r="J845" t="s">
        <v>670</v>
      </c>
      <c r="K845" t="s">
        <v>684</v>
      </c>
      <c r="L845">
        <v>82</v>
      </c>
      <c r="M845">
        <v>46</v>
      </c>
      <c r="N845">
        <v>640</v>
      </c>
      <c r="O845">
        <v>1000</v>
      </c>
      <c r="P845">
        <v>6</v>
      </c>
      <c r="Q845">
        <v>3</v>
      </c>
      <c r="R845">
        <v>6</v>
      </c>
      <c r="S845">
        <v>4</v>
      </c>
      <c r="Z845">
        <v>2</v>
      </c>
      <c r="AA845">
        <v>0</v>
      </c>
      <c r="AB845" t="s">
        <v>312</v>
      </c>
      <c r="AC845">
        <v>1.72</v>
      </c>
      <c r="AD845">
        <v>2</v>
      </c>
      <c r="AE845">
        <v>1.85</v>
      </c>
      <c r="AF845">
        <v>1.9</v>
      </c>
      <c r="AG845">
        <v>1.73</v>
      </c>
      <c r="AH845">
        <v>2</v>
      </c>
      <c r="AI845">
        <v>1.88</v>
      </c>
      <c r="AJ845">
        <v>2.02</v>
      </c>
      <c r="AK845">
        <v>1.73</v>
      </c>
      <c r="AL845">
        <v>2.1</v>
      </c>
      <c r="AM845">
        <v>1.9</v>
      </c>
      <c r="AN845">
        <v>2.2000000000000002</v>
      </c>
      <c r="AO845">
        <v>1.78</v>
      </c>
      <c r="AP845">
        <v>1.99</v>
      </c>
      <c r="AQ845" t="str">
        <f t="shared" si="145"/>
        <v>Querrey</v>
      </c>
      <c r="AR845" t="str">
        <f t="shared" si="146"/>
        <v>Hewitt</v>
      </c>
      <c r="AS845" t="str">
        <f t="shared" si="147"/>
        <v>HoustonQuerreyHewitt</v>
      </c>
      <c r="AT845" t="str">
        <f t="shared" si="148"/>
        <v>HoustonHewittQuerrey</v>
      </c>
      <c r="AU845">
        <f t="shared" si="149"/>
        <v>2</v>
      </c>
      <c r="AV845">
        <f t="shared" si="150"/>
        <v>5</v>
      </c>
      <c r="AW845">
        <f t="shared" si="151"/>
        <v>19</v>
      </c>
      <c r="AX845" t="b">
        <f t="shared" si="152"/>
        <v>0</v>
      </c>
      <c r="AY845" t="str">
        <f t="shared" si="153"/>
        <v>Querrey</v>
      </c>
      <c r="AZ845" t="b">
        <f t="shared" si="154"/>
        <v>0</v>
      </c>
      <c r="BA845" t="str">
        <f t="shared" si="155"/>
        <v>Houston2nd Round</v>
      </c>
    </row>
    <row r="846" spans="1:53" x14ac:dyDescent="0.25">
      <c r="A846">
        <v>22</v>
      </c>
      <c r="B846" s="8" t="s">
        <v>888</v>
      </c>
      <c r="C846" s="8" t="s">
        <v>889</v>
      </c>
      <c r="D846" s="1">
        <v>41739</v>
      </c>
      <c r="E846" t="s">
        <v>663</v>
      </c>
      <c r="F846" s="1" t="s">
        <v>307</v>
      </c>
      <c r="G846" s="8" t="s">
        <v>503</v>
      </c>
      <c r="H846" t="s">
        <v>344</v>
      </c>
      <c r="I846" s="9">
        <v>3</v>
      </c>
      <c r="J846" t="s">
        <v>736</v>
      </c>
      <c r="K846" t="s">
        <v>767</v>
      </c>
      <c r="L846">
        <v>101</v>
      </c>
      <c r="M846">
        <v>9</v>
      </c>
      <c r="N846">
        <v>580</v>
      </c>
      <c r="O846">
        <v>2715</v>
      </c>
      <c r="P846">
        <v>6</v>
      </c>
      <c r="Q846">
        <v>4</v>
      </c>
      <c r="R846">
        <v>6</v>
      </c>
      <c r="S846">
        <v>7</v>
      </c>
      <c r="T846">
        <v>7</v>
      </c>
      <c r="U846">
        <v>6</v>
      </c>
      <c r="Z846">
        <v>2</v>
      </c>
      <c r="AA846">
        <v>1</v>
      </c>
      <c r="AB846" t="s">
        <v>312</v>
      </c>
      <c r="AC846">
        <v>4</v>
      </c>
      <c r="AD846">
        <v>1.22</v>
      </c>
      <c r="AE846">
        <v>3.75</v>
      </c>
      <c r="AF846">
        <v>1.25</v>
      </c>
      <c r="AG846">
        <v>4</v>
      </c>
      <c r="AH846">
        <v>1.22</v>
      </c>
      <c r="AI846">
        <v>4.7699999999999996</v>
      </c>
      <c r="AJ846">
        <v>1.23</v>
      </c>
      <c r="AK846">
        <v>3.5</v>
      </c>
      <c r="AL846">
        <v>1.29</v>
      </c>
      <c r="AM846">
        <v>4.7699999999999996</v>
      </c>
      <c r="AN846">
        <v>1.29</v>
      </c>
      <c r="AO846">
        <v>3.92</v>
      </c>
      <c r="AP846">
        <v>1.24</v>
      </c>
      <c r="AQ846" t="str">
        <f t="shared" si="145"/>
        <v>Brown</v>
      </c>
      <c r="AR846" t="str">
        <f t="shared" si="146"/>
        <v>Isner</v>
      </c>
      <c r="AS846" t="str">
        <f t="shared" si="147"/>
        <v>HoustonBrownIsner</v>
      </c>
      <c r="AT846" t="str">
        <f t="shared" si="148"/>
        <v>HoustonIsnerBrown</v>
      </c>
      <c r="AU846">
        <f t="shared" si="149"/>
        <v>1</v>
      </c>
      <c r="AV846">
        <f t="shared" si="150"/>
        <v>2</v>
      </c>
      <c r="AW846">
        <f t="shared" si="151"/>
        <v>36</v>
      </c>
      <c r="AX846" t="b">
        <f t="shared" si="152"/>
        <v>1</v>
      </c>
      <c r="AY846" t="str">
        <f t="shared" si="153"/>
        <v>Brown</v>
      </c>
      <c r="AZ846" t="b">
        <f t="shared" si="154"/>
        <v>1</v>
      </c>
      <c r="BA846" t="str">
        <f t="shared" si="155"/>
        <v>Houston2nd Round</v>
      </c>
    </row>
    <row r="847" spans="1:53" x14ac:dyDescent="0.25">
      <c r="A847">
        <v>22</v>
      </c>
      <c r="B847" s="8" t="s">
        <v>888</v>
      </c>
      <c r="C847" s="8" t="s">
        <v>889</v>
      </c>
      <c r="D847" s="1">
        <v>41739</v>
      </c>
      <c r="E847" t="s">
        <v>663</v>
      </c>
      <c r="F847" s="1" t="s">
        <v>307</v>
      </c>
      <c r="G847" s="8" t="s">
        <v>503</v>
      </c>
      <c r="H847" t="s">
        <v>344</v>
      </c>
      <c r="I847" s="9">
        <v>3</v>
      </c>
      <c r="J847" t="s">
        <v>760</v>
      </c>
      <c r="K847" t="s">
        <v>786</v>
      </c>
      <c r="L847">
        <v>91</v>
      </c>
      <c r="M847">
        <v>42</v>
      </c>
      <c r="N847">
        <v>606</v>
      </c>
      <c r="O847">
        <v>1015</v>
      </c>
      <c r="P847">
        <v>6</v>
      </c>
      <c r="Q847">
        <v>7</v>
      </c>
      <c r="R847">
        <v>6</v>
      </c>
      <c r="S847">
        <v>4</v>
      </c>
      <c r="T847">
        <v>6</v>
      </c>
      <c r="U847">
        <v>3</v>
      </c>
      <c r="Z847">
        <v>2</v>
      </c>
      <c r="AA847">
        <v>1</v>
      </c>
      <c r="AB847" t="s">
        <v>312</v>
      </c>
      <c r="AC847">
        <v>3.5</v>
      </c>
      <c r="AD847">
        <v>1.28</v>
      </c>
      <c r="AE847">
        <v>3.5</v>
      </c>
      <c r="AF847">
        <v>1.28</v>
      </c>
      <c r="AG847">
        <v>3.4</v>
      </c>
      <c r="AH847">
        <v>1.3</v>
      </c>
      <c r="AI847">
        <v>3.56</v>
      </c>
      <c r="AJ847">
        <v>1.34</v>
      </c>
      <c r="AK847">
        <v>3.75</v>
      </c>
      <c r="AL847">
        <v>1.25</v>
      </c>
      <c r="AM847">
        <v>3.75</v>
      </c>
      <c r="AN847">
        <v>1.36</v>
      </c>
      <c r="AO847">
        <v>3.35</v>
      </c>
      <c r="AP847">
        <v>1.31</v>
      </c>
      <c r="AQ847" t="str">
        <f t="shared" si="145"/>
        <v>Young</v>
      </c>
      <c r="AR847" t="str">
        <f t="shared" si="146"/>
        <v>Monaco</v>
      </c>
      <c r="AS847" t="str">
        <f t="shared" si="147"/>
        <v>HoustonYoungMonaco</v>
      </c>
      <c r="AT847" t="str">
        <f t="shared" si="148"/>
        <v>HoustonMonacoYoung</v>
      </c>
      <c r="AU847">
        <f t="shared" si="149"/>
        <v>1</v>
      </c>
      <c r="AV847">
        <f t="shared" si="150"/>
        <v>4</v>
      </c>
      <c r="AW847">
        <f t="shared" si="151"/>
        <v>32</v>
      </c>
      <c r="AX847" t="b">
        <f t="shared" si="152"/>
        <v>1</v>
      </c>
      <c r="AY847" t="str">
        <f t="shared" si="153"/>
        <v>Monaco</v>
      </c>
      <c r="AZ847" t="b">
        <f t="shared" si="154"/>
        <v>1</v>
      </c>
      <c r="BA847" t="str">
        <f t="shared" si="155"/>
        <v>Houston2nd Round</v>
      </c>
    </row>
    <row r="848" spans="1:53" x14ac:dyDescent="0.25">
      <c r="A848">
        <v>22</v>
      </c>
      <c r="B848" s="8" t="s">
        <v>888</v>
      </c>
      <c r="C848" s="8" t="s">
        <v>889</v>
      </c>
      <c r="D848" s="1">
        <v>41739</v>
      </c>
      <c r="E848" t="s">
        <v>663</v>
      </c>
      <c r="F848" s="1" t="s">
        <v>307</v>
      </c>
      <c r="G848" s="8" t="s">
        <v>503</v>
      </c>
      <c r="H848" t="s">
        <v>344</v>
      </c>
      <c r="I848" s="9">
        <v>3</v>
      </c>
      <c r="J848" t="s">
        <v>730</v>
      </c>
      <c r="K848" t="s">
        <v>764</v>
      </c>
      <c r="L848">
        <v>29</v>
      </c>
      <c r="M848">
        <v>69</v>
      </c>
      <c r="N848">
        <v>1270</v>
      </c>
      <c r="O848">
        <v>688</v>
      </c>
      <c r="P848">
        <v>6</v>
      </c>
      <c r="Q848">
        <v>0</v>
      </c>
      <c r="R848">
        <v>4</v>
      </c>
      <c r="S848">
        <v>6</v>
      </c>
      <c r="T848">
        <v>6</v>
      </c>
      <c r="U848">
        <v>3</v>
      </c>
      <c r="Z848">
        <v>2</v>
      </c>
      <c r="AA848">
        <v>1</v>
      </c>
      <c r="AB848" t="s">
        <v>312</v>
      </c>
      <c r="AC848">
        <v>1.4</v>
      </c>
      <c r="AD848">
        <v>2.75</v>
      </c>
      <c r="AE848">
        <v>1.45</v>
      </c>
      <c r="AF848">
        <v>2.7</v>
      </c>
      <c r="AG848">
        <v>1.4</v>
      </c>
      <c r="AH848">
        <v>2.75</v>
      </c>
      <c r="AI848">
        <v>1.46</v>
      </c>
      <c r="AJ848">
        <v>2.93</v>
      </c>
      <c r="AK848">
        <v>1.4</v>
      </c>
      <c r="AL848">
        <v>2.88</v>
      </c>
      <c r="AM848">
        <v>1.48</v>
      </c>
      <c r="AN848">
        <v>3</v>
      </c>
      <c r="AO848">
        <v>1.43</v>
      </c>
      <c r="AP848">
        <v>2.75</v>
      </c>
      <c r="AQ848" t="str">
        <f t="shared" si="145"/>
        <v>Verdasco</v>
      </c>
      <c r="AR848" t="str">
        <f t="shared" si="146"/>
        <v>Johnson</v>
      </c>
      <c r="AS848" t="str">
        <f t="shared" si="147"/>
        <v>HoustonVerdascoJohnson</v>
      </c>
      <c r="AT848" t="str">
        <f t="shared" si="148"/>
        <v>HoustonJohnsonVerdasco</v>
      </c>
      <c r="AU848">
        <f t="shared" si="149"/>
        <v>1</v>
      </c>
      <c r="AV848">
        <f t="shared" si="150"/>
        <v>7</v>
      </c>
      <c r="AW848">
        <f t="shared" si="151"/>
        <v>25</v>
      </c>
      <c r="AX848" t="b">
        <f t="shared" si="152"/>
        <v>0</v>
      </c>
      <c r="AY848" t="str">
        <f t="shared" si="153"/>
        <v>Verdasco</v>
      </c>
      <c r="AZ848" t="b">
        <f t="shared" si="154"/>
        <v>1</v>
      </c>
      <c r="BA848" t="str">
        <f t="shared" si="155"/>
        <v>Houston2nd Round</v>
      </c>
    </row>
    <row r="849" spans="1:53" x14ac:dyDescent="0.25">
      <c r="A849">
        <v>22</v>
      </c>
      <c r="B849" s="8" t="s">
        <v>888</v>
      </c>
      <c r="C849" s="8" t="s">
        <v>889</v>
      </c>
      <c r="D849" s="1">
        <v>41739</v>
      </c>
      <c r="E849" t="s">
        <v>663</v>
      </c>
      <c r="F849" s="1" t="s">
        <v>307</v>
      </c>
      <c r="G849" s="8" t="s">
        <v>503</v>
      </c>
      <c r="H849" t="s">
        <v>344</v>
      </c>
      <c r="I849" s="9">
        <v>3</v>
      </c>
      <c r="J849" t="s">
        <v>785</v>
      </c>
      <c r="K849" t="s">
        <v>678</v>
      </c>
      <c r="L849">
        <v>79</v>
      </c>
      <c r="M849">
        <v>31</v>
      </c>
      <c r="N849">
        <v>651</v>
      </c>
      <c r="O849">
        <v>1225</v>
      </c>
      <c r="P849">
        <v>6</v>
      </c>
      <c r="Q849">
        <v>3</v>
      </c>
      <c r="R849">
        <v>2</v>
      </c>
      <c r="S849">
        <v>0</v>
      </c>
      <c r="Z849">
        <v>1</v>
      </c>
      <c r="AA849">
        <v>0</v>
      </c>
      <c r="AB849" t="s">
        <v>323</v>
      </c>
      <c r="AC849">
        <v>2.62</v>
      </c>
      <c r="AD849">
        <v>1.44</v>
      </c>
      <c r="AE849">
        <v>2.6</v>
      </c>
      <c r="AF849">
        <v>1.48</v>
      </c>
      <c r="AG849">
        <v>2.62</v>
      </c>
      <c r="AH849">
        <v>1.44</v>
      </c>
      <c r="AI849">
        <v>2.93</v>
      </c>
      <c r="AJ849">
        <v>1.47</v>
      </c>
      <c r="AK849">
        <v>2.63</v>
      </c>
      <c r="AL849">
        <v>1.5</v>
      </c>
      <c r="AM849">
        <v>2.93</v>
      </c>
      <c r="AN849">
        <v>1.5</v>
      </c>
      <c r="AO849">
        <v>2.64</v>
      </c>
      <c r="AP849">
        <v>1.46</v>
      </c>
      <c r="AQ849" t="str">
        <f t="shared" si="145"/>
        <v>Gonzalez</v>
      </c>
      <c r="AR849" t="str">
        <f t="shared" si="146"/>
        <v>Lopez</v>
      </c>
      <c r="AS849" t="str">
        <f t="shared" si="147"/>
        <v>HoustonGonzalezLopez</v>
      </c>
      <c r="AT849" t="str">
        <f t="shared" si="148"/>
        <v>HoustonLopezGonzalez</v>
      </c>
      <c r="AU849">
        <f t="shared" si="149"/>
        <v>1</v>
      </c>
      <c r="AV849">
        <f t="shared" si="150"/>
        <v>5</v>
      </c>
      <c r="AW849">
        <f t="shared" si="151"/>
        <v>11</v>
      </c>
      <c r="AX849" t="b">
        <f t="shared" si="152"/>
        <v>0</v>
      </c>
      <c r="AY849" t="str">
        <f t="shared" si="153"/>
        <v>Gonzalez</v>
      </c>
      <c r="AZ849" t="b">
        <f t="shared" si="154"/>
        <v>0</v>
      </c>
      <c r="BA849" t="str">
        <f t="shared" si="155"/>
        <v>Houston2nd Round</v>
      </c>
    </row>
    <row r="850" spans="1:53" x14ac:dyDescent="0.25">
      <c r="A850">
        <v>22</v>
      </c>
      <c r="B850" s="8" t="s">
        <v>888</v>
      </c>
      <c r="C850" s="8" t="s">
        <v>889</v>
      </c>
      <c r="D850" s="1">
        <v>41739</v>
      </c>
      <c r="E850" t="s">
        <v>663</v>
      </c>
      <c r="F850" s="1" t="s">
        <v>307</v>
      </c>
      <c r="G850" s="8" t="s">
        <v>503</v>
      </c>
      <c r="H850" t="s">
        <v>344</v>
      </c>
      <c r="I850" s="9">
        <v>3</v>
      </c>
      <c r="J850" t="s">
        <v>758</v>
      </c>
      <c r="K850" t="s">
        <v>712</v>
      </c>
      <c r="L850">
        <v>94</v>
      </c>
      <c r="M850">
        <v>68</v>
      </c>
      <c r="N850">
        <v>593</v>
      </c>
      <c r="O850">
        <v>698</v>
      </c>
      <c r="P850">
        <v>6</v>
      </c>
      <c r="Q850">
        <v>4</v>
      </c>
      <c r="R850">
        <v>6</v>
      </c>
      <c r="S850">
        <v>3</v>
      </c>
      <c r="Z850">
        <v>2</v>
      </c>
      <c r="AA850">
        <v>0</v>
      </c>
      <c r="AB850" t="s">
        <v>312</v>
      </c>
      <c r="AC850">
        <v>1.25</v>
      </c>
      <c r="AD850">
        <v>3.75</v>
      </c>
      <c r="AE850">
        <v>1.33</v>
      </c>
      <c r="AF850">
        <v>3.2</v>
      </c>
      <c r="AG850">
        <v>1.36</v>
      </c>
      <c r="AH850">
        <v>3</v>
      </c>
      <c r="AI850">
        <v>1.3</v>
      </c>
      <c r="AJ850">
        <v>3.93</v>
      </c>
      <c r="AK850">
        <v>1.36</v>
      </c>
      <c r="AL850">
        <v>3</v>
      </c>
      <c r="AM850">
        <v>1.37</v>
      </c>
      <c r="AN850">
        <v>3.93</v>
      </c>
      <c r="AO850">
        <v>1.31</v>
      </c>
      <c r="AP850">
        <v>3.35</v>
      </c>
      <c r="AQ850" t="str">
        <f t="shared" si="145"/>
        <v>Sock</v>
      </c>
      <c r="AR850" t="str">
        <f t="shared" si="146"/>
        <v>Becker</v>
      </c>
      <c r="AS850" t="str">
        <f t="shared" si="147"/>
        <v>HoustonSockBecker</v>
      </c>
      <c r="AT850" t="str">
        <f t="shared" si="148"/>
        <v>HoustonBeckerSock</v>
      </c>
      <c r="AU850">
        <f t="shared" si="149"/>
        <v>2</v>
      </c>
      <c r="AV850">
        <f t="shared" si="150"/>
        <v>5</v>
      </c>
      <c r="AW850">
        <f t="shared" si="151"/>
        <v>19</v>
      </c>
      <c r="AX850" t="b">
        <f t="shared" si="152"/>
        <v>0</v>
      </c>
      <c r="AY850" t="str">
        <f t="shared" si="153"/>
        <v>Sock</v>
      </c>
      <c r="AZ850" t="b">
        <f t="shared" si="154"/>
        <v>0</v>
      </c>
      <c r="BA850" t="str">
        <f t="shared" si="155"/>
        <v>Houston2nd Round</v>
      </c>
    </row>
    <row r="851" spans="1:53" x14ac:dyDescent="0.25">
      <c r="A851">
        <v>22</v>
      </c>
      <c r="B851" t="s">
        <v>888</v>
      </c>
      <c r="C851" t="s">
        <v>889</v>
      </c>
      <c r="D851" s="1">
        <v>41739</v>
      </c>
      <c r="E851" t="s">
        <v>663</v>
      </c>
      <c r="F851" s="1" t="s">
        <v>307</v>
      </c>
      <c r="G851" s="1" t="s">
        <v>503</v>
      </c>
      <c r="H851" t="s">
        <v>344</v>
      </c>
      <c r="I851" s="9">
        <v>3</v>
      </c>
      <c r="J851" t="s">
        <v>725</v>
      </c>
      <c r="K851" t="s">
        <v>793</v>
      </c>
      <c r="L851">
        <v>84</v>
      </c>
      <c r="M851">
        <v>14</v>
      </c>
      <c r="N851">
        <v>633</v>
      </c>
      <c r="O851">
        <v>2140</v>
      </c>
      <c r="P851">
        <v>6</v>
      </c>
      <c r="Q851">
        <v>3</v>
      </c>
      <c r="R851">
        <v>6</v>
      </c>
      <c r="S851">
        <v>4</v>
      </c>
      <c r="Z851">
        <v>2</v>
      </c>
      <c r="AA851">
        <v>0</v>
      </c>
      <c r="AB851" t="s">
        <v>312</v>
      </c>
      <c r="AC851">
        <v>3.4</v>
      </c>
      <c r="AD851">
        <v>1.3</v>
      </c>
      <c r="AE851">
        <v>3.1</v>
      </c>
      <c r="AF851">
        <v>1.35</v>
      </c>
      <c r="AG851">
        <v>3</v>
      </c>
      <c r="AH851">
        <v>1.36</v>
      </c>
      <c r="AI851">
        <v>3.31</v>
      </c>
      <c r="AJ851">
        <v>1.38</v>
      </c>
      <c r="AK851">
        <v>3</v>
      </c>
      <c r="AL851">
        <v>1.36</v>
      </c>
      <c r="AM851">
        <v>3.45</v>
      </c>
      <c r="AN851">
        <v>1.38</v>
      </c>
      <c r="AO851">
        <v>3.14</v>
      </c>
      <c r="AP851">
        <v>1.35</v>
      </c>
      <c r="AQ851" t="str">
        <f t="shared" si="145"/>
        <v>Giraldo</v>
      </c>
      <c r="AR851" t="str">
        <f t="shared" si="146"/>
        <v>Robredo</v>
      </c>
      <c r="AS851" t="str">
        <f t="shared" si="147"/>
        <v>HoustonGiraldoRobredo</v>
      </c>
      <c r="AT851" t="str">
        <f t="shared" si="148"/>
        <v>HoustonRobredoGiraldo</v>
      </c>
      <c r="AU851">
        <f t="shared" si="149"/>
        <v>2</v>
      </c>
      <c r="AV851">
        <f t="shared" si="150"/>
        <v>5</v>
      </c>
      <c r="AW851">
        <f t="shared" si="151"/>
        <v>19</v>
      </c>
      <c r="AX851" t="b">
        <f t="shared" si="152"/>
        <v>0</v>
      </c>
      <c r="AY851" t="str">
        <f t="shared" si="153"/>
        <v>Giraldo</v>
      </c>
      <c r="AZ851" t="b">
        <f t="shared" si="154"/>
        <v>0</v>
      </c>
      <c r="BA851" t="str">
        <f t="shared" si="155"/>
        <v>Houston2nd Round</v>
      </c>
    </row>
    <row r="852" spans="1:53" x14ac:dyDescent="0.25">
      <c r="A852">
        <v>22</v>
      </c>
      <c r="B852" t="s">
        <v>888</v>
      </c>
      <c r="C852" t="s">
        <v>889</v>
      </c>
      <c r="D852" s="1">
        <v>41740</v>
      </c>
      <c r="E852" t="s">
        <v>663</v>
      </c>
      <c r="F852" s="1" t="s">
        <v>307</v>
      </c>
      <c r="G852" s="1" t="s">
        <v>503</v>
      </c>
      <c r="H852" t="s">
        <v>344</v>
      </c>
      <c r="I852" s="9">
        <v>3</v>
      </c>
      <c r="J852" t="s">
        <v>834</v>
      </c>
      <c r="K852" t="s">
        <v>796</v>
      </c>
      <c r="L852">
        <v>20</v>
      </c>
      <c r="M852">
        <v>97</v>
      </c>
      <c r="N852">
        <v>1750</v>
      </c>
      <c r="O852">
        <v>588</v>
      </c>
      <c r="P852">
        <v>6</v>
      </c>
      <c r="Q852">
        <v>2</v>
      </c>
      <c r="R852">
        <v>6</v>
      </c>
      <c r="S852">
        <v>3</v>
      </c>
      <c r="Z852">
        <v>2</v>
      </c>
      <c r="AA852">
        <v>0</v>
      </c>
      <c r="AB852" t="s">
        <v>312</v>
      </c>
      <c r="AC852">
        <v>1.08</v>
      </c>
      <c r="AD852">
        <v>8</v>
      </c>
      <c r="AE852">
        <v>1.0900000000000001</v>
      </c>
      <c r="AF852">
        <v>7</v>
      </c>
      <c r="AG852">
        <v>1.08</v>
      </c>
      <c r="AH852">
        <v>7</v>
      </c>
      <c r="AI852">
        <v>1.1000000000000001</v>
      </c>
      <c r="AJ852">
        <v>8.6999999999999993</v>
      </c>
      <c r="AK852">
        <v>1.1299999999999999</v>
      </c>
      <c r="AL852">
        <v>6</v>
      </c>
      <c r="AM852">
        <v>1.1499999999999999</v>
      </c>
      <c r="AN852">
        <v>8.6999999999999993</v>
      </c>
      <c r="AO852">
        <v>1.1000000000000001</v>
      </c>
      <c r="AP852">
        <v>6.89</v>
      </c>
      <c r="AQ852" t="str">
        <f t="shared" si="145"/>
        <v>Almagro</v>
      </c>
      <c r="AR852" t="str">
        <f t="shared" si="146"/>
        <v>Russell</v>
      </c>
      <c r="AS852" t="str">
        <f t="shared" si="147"/>
        <v>HoustonAlmagroRussell</v>
      </c>
      <c r="AT852" t="str">
        <f t="shared" si="148"/>
        <v>HoustonRussellAlmagro</v>
      </c>
      <c r="AU852">
        <f t="shared" si="149"/>
        <v>2</v>
      </c>
      <c r="AV852">
        <f t="shared" si="150"/>
        <v>7</v>
      </c>
      <c r="AW852">
        <f t="shared" si="151"/>
        <v>17</v>
      </c>
      <c r="AX852" t="b">
        <f t="shared" si="152"/>
        <v>0</v>
      </c>
      <c r="AY852" t="str">
        <f t="shared" si="153"/>
        <v>Almagro</v>
      </c>
      <c r="AZ852" t="b">
        <f t="shared" si="154"/>
        <v>0</v>
      </c>
      <c r="BA852" t="str">
        <f t="shared" si="155"/>
        <v>Houston2nd Round</v>
      </c>
    </row>
    <row r="853" spans="1:53" x14ac:dyDescent="0.25">
      <c r="A853">
        <v>22</v>
      </c>
      <c r="B853" t="s">
        <v>888</v>
      </c>
      <c r="C853" t="s">
        <v>889</v>
      </c>
      <c r="D853" s="1">
        <v>41740</v>
      </c>
      <c r="E853" t="s">
        <v>663</v>
      </c>
      <c r="F853" s="1" t="s">
        <v>307</v>
      </c>
      <c r="G853" s="1" t="s">
        <v>503</v>
      </c>
      <c r="H853" t="s">
        <v>345</v>
      </c>
      <c r="I853" s="9">
        <v>3</v>
      </c>
      <c r="J853" t="s">
        <v>730</v>
      </c>
      <c r="K853" t="s">
        <v>760</v>
      </c>
      <c r="L853">
        <v>29</v>
      </c>
      <c r="M853">
        <v>91</v>
      </c>
      <c r="N853">
        <v>1270</v>
      </c>
      <c r="O853">
        <v>606</v>
      </c>
      <c r="P853">
        <v>7</v>
      </c>
      <c r="Q853">
        <v>6</v>
      </c>
      <c r="R853">
        <v>6</v>
      </c>
      <c r="S853">
        <v>1</v>
      </c>
      <c r="Z853">
        <v>2</v>
      </c>
      <c r="AA853">
        <v>0</v>
      </c>
      <c r="AB853" t="s">
        <v>312</v>
      </c>
      <c r="AC853">
        <v>1.3</v>
      </c>
      <c r="AD853">
        <v>3.4</v>
      </c>
      <c r="AE853">
        <v>1.33</v>
      </c>
      <c r="AF853">
        <v>3.2</v>
      </c>
      <c r="AG853">
        <v>1.3</v>
      </c>
      <c r="AH853">
        <v>3.4</v>
      </c>
      <c r="AI853">
        <v>1.37</v>
      </c>
      <c r="AJ853">
        <v>3.42</v>
      </c>
      <c r="AK853">
        <v>1.33</v>
      </c>
      <c r="AL853">
        <v>3.25</v>
      </c>
      <c r="AM853">
        <v>1.37</v>
      </c>
      <c r="AN853">
        <v>3.52</v>
      </c>
      <c r="AO853">
        <v>1.33</v>
      </c>
      <c r="AP853">
        <v>3.26</v>
      </c>
      <c r="AQ853" t="str">
        <f t="shared" si="145"/>
        <v>Verdasco</v>
      </c>
      <c r="AR853" t="str">
        <f t="shared" si="146"/>
        <v>Young</v>
      </c>
      <c r="AS853" t="str">
        <f t="shared" si="147"/>
        <v>HoustonVerdascoYoung</v>
      </c>
      <c r="AT853" t="str">
        <f t="shared" si="148"/>
        <v>HoustonYoungVerdasco</v>
      </c>
      <c r="AU853">
        <f t="shared" si="149"/>
        <v>2</v>
      </c>
      <c r="AV853">
        <f t="shared" si="150"/>
        <v>6</v>
      </c>
      <c r="AW853">
        <f t="shared" si="151"/>
        <v>20</v>
      </c>
      <c r="AX853" t="b">
        <f t="shared" si="152"/>
        <v>1</v>
      </c>
      <c r="AY853" t="str">
        <f t="shared" si="153"/>
        <v>Verdasco</v>
      </c>
      <c r="AZ853" t="b">
        <f t="shared" si="154"/>
        <v>0</v>
      </c>
      <c r="BA853" t="str">
        <f t="shared" si="155"/>
        <v>HoustonQuarterfinals</v>
      </c>
    </row>
    <row r="854" spans="1:53" x14ac:dyDescent="0.25">
      <c r="A854">
        <v>22</v>
      </c>
      <c r="B854" t="s">
        <v>888</v>
      </c>
      <c r="C854" t="s">
        <v>889</v>
      </c>
      <c r="D854" s="1">
        <v>41740</v>
      </c>
      <c r="E854" t="s">
        <v>663</v>
      </c>
      <c r="F854" s="1" t="s">
        <v>307</v>
      </c>
      <c r="G854" s="1" t="s">
        <v>503</v>
      </c>
      <c r="H854" t="s">
        <v>345</v>
      </c>
      <c r="I854" s="9">
        <v>3</v>
      </c>
      <c r="J854" t="s">
        <v>725</v>
      </c>
      <c r="K854" t="s">
        <v>785</v>
      </c>
      <c r="L854">
        <v>84</v>
      </c>
      <c r="M854">
        <v>79</v>
      </c>
      <c r="N854">
        <v>633</v>
      </c>
      <c r="O854">
        <v>651</v>
      </c>
      <c r="P854">
        <v>6</v>
      </c>
      <c r="Q854">
        <v>3</v>
      </c>
      <c r="R854">
        <v>6</v>
      </c>
      <c r="S854">
        <v>4</v>
      </c>
      <c r="Z854">
        <v>2</v>
      </c>
      <c r="AA854">
        <v>0</v>
      </c>
      <c r="AB854" t="s">
        <v>312</v>
      </c>
      <c r="AC854">
        <v>1.44</v>
      </c>
      <c r="AD854">
        <v>2.62</v>
      </c>
      <c r="AE854">
        <v>1.48</v>
      </c>
      <c r="AF854">
        <v>2.6</v>
      </c>
      <c r="AG854">
        <v>1.5</v>
      </c>
      <c r="AH854">
        <v>2.5</v>
      </c>
      <c r="AI854">
        <v>1.46</v>
      </c>
      <c r="AJ854">
        <v>3.01</v>
      </c>
      <c r="AK854">
        <v>1.53</v>
      </c>
      <c r="AL854">
        <v>2.5</v>
      </c>
      <c r="AM854">
        <v>1.53</v>
      </c>
      <c r="AN854">
        <v>3.01</v>
      </c>
      <c r="AO854">
        <v>1.46</v>
      </c>
      <c r="AP854">
        <v>2.68</v>
      </c>
      <c r="AQ854" t="str">
        <f t="shared" si="145"/>
        <v>Giraldo</v>
      </c>
      <c r="AR854" t="str">
        <f t="shared" si="146"/>
        <v>Gonzalez</v>
      </c>
      <c r="AS854" t="str">
        <f t="shared" si="147"/>
        <v>HoustonGiraldoGonzalez</v>
      </c>
      <c r="AT854" t="str">
        <f t="shared" si="148"/>
        <v>HoustonGonzalezGiraldo</v>
      </c>
      <c r="AU854">
        <f t="shared" si="149"/>
        <v>2</v>
      </c>
      <c r="AV854">
        <f t="shared" si="150"/>
        <v>5</v>
      </c>
      <c r="AW854">
        <f t="shared" si="151"/>
        <v>19</v>
      </c>
      <c r="AX854" t="b">
        <f t="shared" si="152"/>
        <v>0</v>
      </c>
      <c r="AY854" t="str">
        <f t="shared" si="153"/>
        <v>Giraldo</v>
      </c>
      <c r="AZ854" t="b">
        <f t="shared" si="154"/>
        <v>0</v>
      </c>
      <c r="BA854" t="str">
        <f t="shared" si="155"/>
        <v>HoustonQuarterfinals</v>
      </c>
    </row>
    <row r="855" spans="1:53" x14ac:dyDescent="0.25">
      <c r="A855">
        <v>22</v>
      </c>
      <c r="B855" t="s">
        <v>888</v>
      </c>
      <c r="C855" t="s">
        <v>889</v>
      </c>
      <c r="D855" s="1">
        <v>41741</v>
      </c>
      <c r="E855" t="s">
        <v>663</v>
      </c>
      <c r="F855" s="1" t="s">
        <v>307</v>
      </c>
      <c r="G855" s="1" t="s">
        <v>503</v>
      </c>
      <c r="H855" t="s">
        <v>345</v>
      </c>
      <c r="I855" s="9">
        <v>3</v>
      </c>
      <c r="J855" t="s">
        <v>670</v>
      </c>
      <c r="K855" t="s">
        <v>736</v>
      </c>
      <c r="L855">
        <v>82</v>
      </c>
      <c r="M855">
        <v>101</v>
      </c>
      <c r="N855">
        <v>640</v>
      </c>
      <c r="O855">
        <v>580</v>
      </c>
      <c r="P855">
        <v>6</v>
      </c>
      <c r="Q855">
        <v>3</v>
      </c>
      <c r="R855">
        <v>6</v>
      </c>
      <c r="S855">
        <v>7</v>
      </c>
      <c r="T855">
        <v>6</v>
      </c>
      <c r="U855">
        <v>3</v>
      </c>
      <c r="Z855">
        <v>2</v>
      </c>
      <c r="AA855">
        <v>1</v>
      </c>
      <c r="AB855" t="s">
        <v>312</v>
      </c>
      <c r="AC855">
        <v>1.53</v>
      </c>
      <c r="AD855">
        <v>2.37</v>
      </c>
      <c r="AE855">
        <v>1.6</v>
      </c>
      <c r="AF855">
        <v>2.2999999999999998</v>
      </c>
      <c r="AG855">
        <v>1.57</v>
      </c>
      <c r="AH855">
        <v>2.25</v>
      </c>
      <c r="AI855">
        <v>1.65</v>
      </c>
      <c r="AJ855">
        <v>2.41</v>
      </c>
      <c r="AK855">
        <v>1.62</v>
      </c>
      <c r="AL855">
        <v>2.25</v>
      </c>
      <c r="AM855">
        <v>1.67</v>
      </c>
      <c r="AN855">
        <v>2.64</v>
      </c>
      <c r="AO855">
        <v>1.6</v>
      </c>
      <c r="AP855">
        <v>2.2999999999999998</v>
      </c>
      <c r="AQ855" t="str">
        <f t="shared" si="145"/>
        <v>Querrey</v>
      </c>
      <c r="AR855" t="str">
        <f t="shared" si="146"/>
        <v>Brown</v>
      </c>
      <c r="AS855" t="str">
        <f t="shared" si="147"/>
        <v>HoustonQuerreyBrown</v>
      </c>
      <c r="AT855" t="str">
        <f t="shared" si="148"/>
        <v>HoustonBrownQuerrey</v>
      </c>
      <c r="AU855">
        <f t="shared" si="149"/>
        <v>1</v>
      </c>
      <c r="AV855">
        <f t="shared" si="150"/>
        <v>5</v>
      </c>
      <c r="AW855">
        <f t="shared" si="151"/>
        <v>31</v>
      </c>
      <c r="AX855" t="b">
        <f t="shared" si="152"/>
        <v>1</v>
      </c>
      <c r="AY855" t="str">
        <f t="shared" si="153"/>
        <v>Querrey</v>
      </c>
      <c r="AZ855" t="b">
        <f t="shared" si="154"/>
        <v>1</v>
      </c>
      <c r="BA855" t="str">
        <f t="shared" si="155"/>
        <v>HoustonQuarterfinals</v>
      </c>
    </row>
    <row r="856" spans="1:53" x14ac:dyDescent="0.25">
      <c r="A856">
        <v>22</v>
      </c>
      <c r="B856" t="s">
        <v>888</v>
      </c>
      <c r="C856" t="s">
        <v>889</v>
      </c>
      <c r="D856" s="1">
        <v>41741</v>
      </c>
      <c r="E856" t="s">
        <v>663</v>
      </c>
      <c r="F856" s="1" t="s">
        <v>307</v>
      </c>
      <c r="G856" s="1" t="s">
        <v>503</v>
      </c>
      <c r="H856" t="s">
        <v>345</v>
      </c>
      <c r="I856" s="9">
        <v>3</v>
      </c>
      <c r="J856" t="s">
        <v>834</v>
      </c>
      <c r="K856" t="s">
        <v>758</v>
      </c>
      <c r="L856">
        <v>20</v>
      </c>
      <c r="M856">
        <v>94</v>
      </c>
      <c r="N856">
        <v>1750</v>
      </c>
      <c r="O856">
        <v>593</v>
      </c>
      <c r="P856">
        <v>6</v>
      </c>
      <c r="Q856">
        <v>2</v>
      </c>
      <c r="R856">
        <v>6</v>
      </c>
      <c r="S856">
        <v>4</v>
      </c>
      <c r="Z856">
        <v>2</v>
      </c>
      <c r="AA856">
        <v>0</v>
      </c>
      <c r="AB856" t="s">
        <v>312</v>
      </c>
      <c r="AC856">
        <v>1.2</v>
      </c>
      <c r="AD856">
        <v>4.33</v>
      </c>
      <c r="AE856">
        <v>1.25</v>
      </c>
      <c r="AF856">
        <v>3.75</v>
      </c>
      <c r="AG856">
        <v>1.22</v>
      </c>
      <c r="AH856">
        <v>4</v>
      </c>
      <c r="AI856">
        <v>1.26</v>
      </c>
      <c r="AJ856">
        <v>4.47</v>
      </c>
      <c r="AK856">
        <v>1.25</v>
      </c>
      <c r="AL856">
        <v>3.75</v>
      </c>
      <c r="AM856">
        <v>1.28</v>
      </c>
      <c r="AN856">
        <v>4.47</v>
      </c>
      <c r="AO856">
        <v>1.25</v>
      </c>
      <c r="AP856">
        <v>3.87</v>
      </c>
      <c r="AQ856" t="str">
        <f t="shared" si="145"/>
        <v>Almagro</v>
      </c>
      <c r="AR856" t="str">
        <f t="shared" si="146"/>
        <v>Sock</v>
      </c>
      <c r="AS856" t="str">
        <f t="shared" si="147"/>
        <v>HoustonAlmagroSock</v>
      </c>
      <c r="AT856" t="str">
        <f t="shared" si="148"/>
        <v>HoustonSockAlmagro</v>
      </c>
      <c r="AU856">
        <f t="shared" si="149"/>
        <v>2</v>
      </c>
      <c r="AV856">
        <f t="shared" si="150"/>
        <v>6</v>
      </c>
      <c r="AW856">
        <f t="shared" si="151"/>
        <v>18</v>
      </c>
      <c r="AX856" t="b">
        <f t="shared" si="152"/>
        <v>0</v>
      </c>
      <c r="AY856" t="str">
        <f t="shared" si="153"/>
        <v>Almagro</v>
      </c>
      <c r="AZ856" t="b">
        <f t="shared" si="154"/>
        <v>0</v>
      </c>
      <c r="BA856" t="str">
        <f t="shared" si="155"/>
        <v>HoustonQuarterfinals</v>
      </c>
    </row>
    <row r="857" spans="1:53" x14ac:dyDescent="0.25">
      <c r="A857">
        <v>22</v>
      </c>
      <c r="B857" t="s">
        <v>888</v>
      </c>
      <c r="C857" t="s">
        <v>889</v>
      </c>
      <c r="D857" s="1">
        <v>41741</v>
      </c>
      <c r="E857" t="s">
        <v>663</v>
      </c>
      <c r="F857" s="1" t="s">
        <v>307</v>
      </c>
      <c r="G857" s="1" t="s">
        <v>503</v>
      </c>
      <c r="H857" t="s">
        <v>346</v>
      </c>
      <c r="I857" s="9">
        <v>3</v>
      </c>
      <c r="J857" t="s">
        <v>730</v>
      </c>
      <c r="K857" t="s">
        <v>725</v>
      </c>
      <c r="L857">
        <v>29</v>
      </c>
      <c r="M857">
        <v>84</v>
      </c>
      <c r="N857">
        <v>1270</v>
      </c>
      <c r="O857">
        <v>633</v>
      </c>
      <c r="P857">
        <v>6</v>
      </c>
      <c r="Q857">
        <v>4</v>
      </c>
      <c r="R857">
        <v>7</v>
      </c>
      <c r="S857">
        <v>5</v>
      </c>
      <c r="Z857">
        <v>2</v>
      </c>
      <c r="AA857">
        <v>0</v>
      </c>
      <c r="AB857" t="s">
        <v>312</v>
      </c>
      <c r="AC857">
        <v>1.5</v>
      </c>
      <c r="AD857">
        <v>2.62</v>
      </c>
      <c r="AE857">
        <v>1.55</v>
      </c>
      <c r="AF857">
        <v>2.4</v>
      </c>
      <c r="AG857">
        <v>1.53</v>
      </c>
      <c r="AH857">
        <v>2.38</v>
      </c>
      <c r="AI857">
        <v>1.53</v>
      </c>
      <c r="AJ857">
        <v>2.74</v>
      </c>
      <c r="AK857">
        <v>1.53</v>
      </c>
      <c r="AL857">
        <v>2.5</v>
      </c>
      <c r="AM857">
        <v>1.59</v>
      </c>
      <c r="AN857">
        <v>2.74</v>
      </c>
      <c r="AO857">
        <v>1.52</v>
      </c>
      <c r="AP857">
        <v>2.48</v>
      </c>
      <c r="AQ857" t="str">
        <f t="shared" si="145"/>
        <v>Verdasco</v>
      </c>
      <c r="AR857" t="str">
        <f t="shared" si="146"/>
        <v>Giraldo</v>
      </c>
      <c r="AS857" t="str">
        <f t="shared" si="147"/>
        <v>HoustonVerdascoGiraldo</v>
      </c>
      <c r="AT857" t="str">
        <f t="shared" si="148"/>
        <v>HoustonGiraldoVerdasco</v>
      </c>
      <c r="AU857">
        <f t="shared" si="149"/>
        <v>2</v>
      </c>
      <c r="AV857">
        <f t="shared" si="150"/>
        <v>4</v>
      </c>
      <c r="AW857">
        <f t="shared" si="151"/>
        <v>22</v>
      </c>
      <c r="AX857" t="b">
        <f t="shared" si="152"/>
        <v>0</v>
      </c>
      <c r="AY857" t="str">
        <f t="shared" si="153"/>
        <v>Verdasco</v>
      </c>
      <c r="AZ857" t="b">
        <f t="shared" si="154"/>
        <v>0</v>
      </c>
      <c r="BA857" t="str">
        <f t="shared" si="155"/>
        <v>HoustonSemifinals</v>
      </c>
    </row>
    <row r="858" spans="1:53" x14ac:dyDescent="0.25">
      <c r="A858">
        <v>22</v>
      </c>
      <c r="B858" t="s">
        <v>888</v>
      </c>
      <c r="C858" t="s">
        <v>889</v>
      </c>
      <c r="D858" s="1">
        <v>41741</v>
      </c>
      <c r="E858" t="s">
        <v>663</v>
      </c>
      <c r="F858" s="1" t="s">
        <v>307</v>
      </c>
      <c r="G858" s="1" t="s">
        <v>503</v>
      </c>
      <c r="H858" t="s">
        <v>346</v>
      </c>
      <c r="I858" s="9">
        <v>3</v>
      </c>
      <c r="J858" t="s">
        <v>834</v>
      </c>
      <c r="K858" t="s">
        <v>670</v>
      </c>
      <c r="L858">
        <v>20</v>
      </c>
      <c r="M858">
        <v>82</v>
      </c>
      <c r="N858">
        <v>1750</v>
      </c>
      <c r="O858">
        <v>640</v>
      </c>
      <c r="AB858" t="s">
        <v>347</v>
      </c>
      <c r="AC858">
        <v>1.2</v>
      </c>
      <c r="AD858">
        <v>4.5</v>
      </c>
      <c r="AE858">
        <v>1.25</v>
      </c>
      <c r="AF858">
        <v>3.75</v>
      </c>
      <c r="AG858">
        <v>1.25</v>
      </c>
      <c r="AH858">
        <v>3.75</v>
      </c>
      <c r="AI858">
        <v>1.22</v>
      </c>
      <c r="AJ858">
        <v>5.01</v>
      </c>
      <c r="AK858">
        <v>1.22</v>
      </c>
      <c r="AL858">
        <v>4</v>
      </c>
      <c r="AM858">
        <v>1.25</v>
      </c>
      <c r="AN858">
        <v>5.01</v>
      </c>
      <c r="AO858">
        <v>1.22</v>
      </c>
      <c r="AP858">
        <v>4.22</v>
      </c>
      <c r="AQ858" t="str">
        <f t="shared" si="145"/>
        <v>Almagro</v>
      </c>
      <c r="AR858" t="str">
        <f t="shared" si="146"/>
        <v>Querrey</v>
      </c>
      <c r="AS858" t="str">
        <f t="shared" si="147"/>
        <v>HoustonAlmagroQuerrey</v>
      </c>
      <c r="AT858" t="str">
        <f t="shared" si="148"/>
        <v>HoustonQuerreyAlmagro</v>
      </c>
      <c r="AU858">
        <f t="shared" si="149"/>
        <v>0</v>
      </c>
      <c r="AV858">
        <f t="shared" si="150"/>
        <v>0</v>
      </c>
      <c r="AW858">
        <f t="shared" si="151"/>
        <v>0</v>
      </c>
      <c r="AX858" t="b">
        <f t="shared" si="152"/>
        <v>0</v>
      </c>
      <c r="AY858" t="str">
        <f t="shared" si="153"/>
        <v>Querrey</v>
      </c>
      <c r="AZ858" t="b">
        <f t="shared" si="154"/>
        <v>0</v>
      </c>
      <c r="BA858" t="str">
        <f t="shared" si="155"/>
        <v>HoustonSemifinals</v>
      </c>
    </row>
    <row r="859" spans="1:53" x14ac:dyDescent="0.25">
      <c r="A859">
        <v>22</v>
      </c>
      <c r="B859" t="s">
        <v>888</v>
      </c>
      <c r="C859" t="s">
        <v>889</v>
      </c>
      <c r="D859" s="1">
        <v>41742</v>
      </c>
      <c r="E859" t="s">
        <v>663</v>
      </c>
      <c r="F859" s="1" t="s">
        <v>307</v>
      </c>
      <c r="G859" s="1" t="s">
        <v>503</v>
      </c>
      <c r="H859" t="s">
        <v>348</v>
      </c>
      <c r="I859" s="9">
        <v>3</v>
      </c>
      <c r="J859" t="s">
        <v>730</v>
      </c>
      <c r="K859" t="s">
        <v>834</v>
      </c>
      <c r="L859">
        <v>29</v>
      </c>
      <c r="M859">
        <v>20</v>
      </c>
      <c r="N859">
        <v>1270</v>
      </c>
      <c r="O859">
        <v>1750</v>
      </c>
      <c r="P859">
        <v>6</v>
      </c>
      <c r="Q859">
        <v>3</v>
      </c>
      <c r="R859">
        <v>7</v>
      </c>
      <c r="S859">
        <v>6</v>
      </c>
      <c r="Z859">
        <v>2</v>
      </c>
      <c r="AA859">
        <v>0</v>
      </c>
      <c r="AB859" t="s">
        <v>312</v>
      </c>
      <c r="AC859">
        <v>2.62</v>
      </c>
      <c r="AD859">
        <v>1.5</v>
      </c>
      <c r="AE859">
        <v>2.6</v>
      </c>
      <c r="AF859">
        <v>1.48</v>
      </c>
      <c r="AG859">
        <v>2.38</v>
      </c>
      <c r="AH859">
        <v>1.57</v>
      </c>
      <c r="AI859">
        <v>2.71</v>
      </c>
      <c r="AJ859">
        <v>1.54</v>
      </c>
      <c r="AK859">
        <v>2.5</v>
      </c>
      <c r="AL859">
        <v>1.53</v>
      </c>
      <c r="AM859">
        <v>2.71</v>
      </c>
      <c r="AN859">
        <v>1.6</v>
      </c>
      <c r="AO859">
        <v>2.4700000000000002</v>
      </c>
      <c r="AP859">
        <v>1.53</v>
      </c>
      <c r="AQ859" t="str">
        <f t="shared" si="145"/>
        <v>Verdasco</v>
      </c>
      <c r="AR859" t="str">
        <f t="shared" si="146"/>
        <v>Almagro</v>
      </c>
      <c r="AS859" t="str">
        <f t="shared" si="147"/>
        <v>HoustonVerdascoAlmagro</v>
      </c>
      <c r="AT859" t="str">
        <f t="shared" si="148"/>
        <v>HoustonAlmagroVerdasco</v>
      </c>
      <c r="AU859">
        <f t="shared" si="149"/>
        <v>2</v>
      </c>
      <c r="AV859">
        <f t="shared" si="150"/>
        <v>4</v>
      </c>
      <c r="AW859">
        <f t="shared" si="151"/>
        <v>22</v>
      </c>
      <c r="AX859" t="b">
        <f t="shared" si="152"/>
        <v>1</v>
      </c>
      <c r="AY859" t="str">
        <f t="shared" si="153"/>
        <v>Verdasco</v>
      </c>
      <c r="AZ859" t="b">
        <f t="shared" si="154"/>
        <v>0</v>
      </c>
      <c r="BA859" t="str">
        <f t="shared" si="155"/>
        <v>HoustonThe Final</v>
      </c>
    </row>
    <row r="860" spans="1:53" x14ac:dyDescent="0.25">
      <c r="A860">
        <v>23</v>
      </c>
      <c r="B860" t="s">
        <v>890</v>
      </c>
      <c r="C860" t="s">
        <v>891</v>
      </c>
      <c r="D860" s="1">
        <v>41742</v>
      </c>
      <c r="E860" t="s">
        <v>874</v>
      </c>
      <c r="F860" s="1" t="s">
        <v>307</v>
      </c>
      <c r="G860" s="1" t="s">
        <v>503</v>
      </c>
      <c r="H860" t="s">
        <v>309</v>
      </c>
      <c r="I860" s="9">
        <v>3</v>
      </c>
      <c r="J860" t="s">
        <v>745</v>
      </c>
      <c r="K860" t="s">
        <v>748</v>
      </c>
      <c r="L860">
        <v>22</v>
      </c>
      <c r="M860">
        <v>23</v>
      </c>
      <c r="N860">
        <v>1690</v>
      </c>
      <c r="O860">
        <v>1655</v>
      </c>
      <c r="P860">
        <v>6</v>
      </c>
      <c r="Q860">
        <v>2</v>
      </c>
      <c r="R860">
        <v>6</v>
      </c>
      <c r="S860">
        <v>4</v>
      </c>
      <c r="Z860">
        <v>2</v>
      </c>
      <c r="AA860">
        <v>0</v>
      </c>
      <c r="AB860" t="s">
        <v>312</v>
      </c>
      <c r="AC860">
        <v>2</v>
      </c>
      <c r="AD860">
        <v>1.72</v>
      </c>
      <c r="AE860">
        <v>1.9</v>
      </c>
      <c r="AF860">
        <v>1.85</v>
      </c>
      <c r="AG860">
        <v>1.91</v>
      </c>
      <c r="AH860">
        <v>1.8</v>
      </c>
      <c r="AI860">
        <v>2.14</v>
      </c>
      <c r="AJ860">
        <v>1.79</v>
      </c>
      <c r="AK860">
        <v>1.91</v>
      </c>
      <c r="AL860">
        <v>1.91</v>
      </c>
      <c r="AM860">
        <v>2.14</v>
      </c>
      <c r="AN860">
        <v>1.91</v>
      </c>
      <c r="AO860">
        <v>1.97</v>
      </c>
      <c r="AP860">
        <v>1.8</v>
      </c>
      <c r="AQ860" t="str">
        <f t="shared" si="145"/>
        <v>Dolgopolov</v>
      </c>
      <c r="AR860" t="str">
        <f t="shared" si="146"/>
        <v>Gulbis</v>
      </c>
      <c r="AS860" t="str">
        <f t="shared" si="147"/>
        <v>Monte CarloDolgopolovGulbis</v>
      </c>
      <c r="AT860" t="str">
        <f t="shared" si="148"/>
        <v>Monte CarloGulbisDolgopolov</v>
      </c>
      <c r="AU860">
        <f t="shared" si="149"/>
        <v>2</v>
      </c>
      <c r="AV860">
        <f t="shared" si="150"/>
        <v>6</v>
      </c>
      <c r="AW860">
        <f t="shared" si="151"/>
        <v>18</v>
      </c>
      <c r="AX860" t="b">
        <f t="shared" si="152"/>
        <v>0</v>
      </c>
      <c r="AY860" t="str">
        <f t="shared" si="153"/>
        <v>Dolgopolov</v>
      </c>
      <c r="AZ860" t="b">
        <f t="shared" si="154"/>
        <v>0</v>
      </c>
      <c r="BA860" t="str">
        <f t="shared" si="155"/>
        <v>Monte Carlo1st Round</v>
      </c>
    </row>
    <row r="861" spans="1:53" x14ac:dyDescent="0.25">
      <c r="A861">
        <v>23</v>
      </c>
      <c r="B861" t="s">
        <v>890</v>
      </c>
      <c r="C861" t="s">
        <v>891</v>
      </c>
      <c r="D861" s="1">
        <v>41742</v>
      </c>
      <c r="E861" t="s">
        <v>874</v>
      </c>
      <c r="F861" s="1" t="s">
        <v>307</v>
      </c>
      <c r="G861" s="1" t="s">
        <v>503</v>
      </c>
      <c r="H861" t="s">
        <v>309</v>
      </c>
      <c r="I861" s="9">
        <v>3</v>
      </c>
      <c r="J861" t="s">
        <v>680</v>
      </c>
      <c r="K861" t="s">
        <v>675</v>
      </c>
      <c r="L861">
        <v>48</v>
      </c>
      <c r="M861">
        <v>55</v>
      </c>
      <c r="N861">
        <v>970</v>
      </c>
      <c r="O861">
        <v>831</v>
      </c>
      <c r="P861">
        <v>1</v>
      </c>
      <c r="Q861">
        <v>6</v>
      </c>
      <c r="R861">
        <v>6</v>
      </c>
      <c r="S861">
        <v>2</v>
      </c>
      <c r="T861">
        <v>7</v>
      </c>
      <c r="U861">
        <v>6</v>
      </c>
      <c r="Z861">
        <v>2</v>
      </c>
      <c r="AA861">
        <v>1</v>
      </c>
      <c r="AB861" t="s">
        <v>312</v>
      </c>
      <c r="AC861">
        <v>1.25</v>
      </c>
      <c r="AD861">
        <v>3.75</v>
      </c>
      <c r="AE861">
        <v>1.25</v>
      </c>
      <c r="AF861">
        <v>3.75</v>
      </c>
      <c r="AG861">
        <v>1.25</v>
      </c>
      <c r="AH861">
        <v>3.75</v>
      </c>
      <c r="AI861">
        <v>1.36</v>
      </c>
      <c r="AJ861">
        <v>3.44</v>
      </c>
      <c r="AK861">
        <v>1.29</v>
      </c>
      <c r="AL861">
        <v>3.5</v>
      </c>
      <c r="AM861">
        <v>1.36</v>
      </c>
      <c r="AN861">
        <v>4.05</v>
      </c>
      <c r="AO861">
        <v>1.28</v>
      </c>
      <c r="AP861">
        <v>3.59</v>
      </c>
      <c r="AQ861" t="str">
        <f t="shared" si="145"/>
        <v>Chardy</v>
      </c>
      <c r="AR861" t="str">
        <f t="shared" si="146"/>
        <v>Sijsling</v>
      </c>
      <c r="AS861" t="str">
        <f t="shared" si="147"/>
        <v>Monte CarloChardySijsling</v>
      </c>
      <c r="AT861" t="str">
        <f t="shared" si="148"/>
        <v>Monte CarloSijslingChardy</v>
      </c>
      <c r="AU861">
        <f t="shared" si="149"/>
        <v>1</v>
      </c>
      <c r="AV861">
        <f t="shared" si="150"/>
        <v>0</v>
      </c>
      <c r="AW861">
        <f t="shared" si="151"/>
        <v>28</v>
      </c>
      <c r="AX861" t="b">
        <f t="shared" si="152"/>
        <v>1</v>
      </c>
      <c r="AY861" t="str">
        <f t="shared" si="153"/>
        <v>Sijsling</v>
      </c>
      <c r="AZ861" t="b">
        <f t="shared" si="154"/>
        <v>1</v>
      </c>
      <c r="BA861" t="str">
        <f t="shared" si="155"/>
        <v>Monte Carlo1st Round</v>
      </c>
    </row>
    <row r="862" spans="1:53" x14ac:dyDescent="0.25">
      <c r="A862">
        <v>23</v>
      </c>
      <c r="B862" t="s">
        <v>890</v>
      </c>
      <c r="C862" t="s">
        <v>891</v>
      </c>
      <c r="D862" s="1">
        <v>41742</v>
      </c>
      <c r="E862" t="s">
        <v>874</v>
      </c>
      <c r="F862" s="1" t="s">
        <v>307</v>
      </c>
      <c r="G862" s="1" t="s">
        <v>503</v>
      </c>
      <c r="H862" t="s">
        <v>309</v>
      </c>
      <c r="I862" s="9">
        <v>3</v>
      </c>
      <c r="J862" t="s">
        <v>671</v>
      </c>
      <c r="K862" t="s">
        <v>673</v>
      </c>
      <c r="L862">
        <v>33</v>
      </c>
      <c r="M862">
        <v>50</v>
      </c>
      <c r="N862">
        <v>1200</v>
      </c>
      <c r="O862">
        <v>947</v>
      </c>
      <c r="P862">
        <v>6</v>
      </c>
      <c r="Q862">
        <v>1</v>
      </c>
      <c r="R862">
        <v>5</v>
      </c>
      <c r="S862">
        <v>7</v>
      </c>
      <c r="T862">
        <v>6</v>
      </c>
      <c r="U862">
        <v>3</v>
      </c>
      <c r="Z862">
        <v>2</v>
      </c>
      <c r="AA862">
        <v>1</v>
      </c>
      <c r="AB862" t="s">
        <v>312</v>
      </c>
      <c r="AC862">
        <v>2.5</v>
      </c>
      <c r="AD862">
        <v>1.5</v>
      </c>
      <c r="AE862">
        <v>2.4</v>
      </c>
      <c r="AF862">
        <v>1.55</v>
      </c>
      <c r="AG862">
        <v>2.38</v>
      </c>
      <c r="AH862">
        <v>1.53</v>
      </c>
      <c r="AI862">
        <v>2.73</v>
      </c>
      <c r="AJ862">
        <v>1.52</v>
      </c>
      <c r="AK862">
        <v>2.5</v>
      </c>
      <c r="AL862">
        <v>1.53</v>
      </c>
      <c r="AM862">
        <v>2.73</v>
      </c>
      <c r="AN862">
        <v>1.6</v>
      </c>
      <c r="AO862">
        <v>2.4500000000000002</v>
      </c>
      <c r="AP862">
        <v>1.53</v>
      </c>
      <c r="AQ862" t="str">
        <f t="shared" si="145"/>
        <v>Tursunov</v>
      </c>
      <c r="AR862" t="str">
        <f t="shared" si="146"/>
        <v>Haase</v>
      </c>
      <c r="AS862" t="str">
        <f t="shared" si="147"/>
        <v>Monte CarloTursunovHaase</v>
      </c>
      <c r="AT862" t="str">
        <f t="shared" si="148"/>
        <v>Monte CarloHaaseTursunov</v>
      </c>
      <c r="AU862">
        <f t="shared" si="149"/>
        <v>1</v>
      </c>
      <c r="AV862">
        <f t="shared" si="150"/>
        <v>6</v>
      </c>
      <c r="AW862">
        <f t="shared" si="151"/>
        <v>28</v>
      </c>
      <c r="AX862" t="b">
        <f t="shared" si="152"/>
        <v>0</v>
      </c>
      <c r="AY862" t="str">
        <f t="shared" si="153"/>
        <v>Tursunov</v>
      </c>
      <c r="AZ862" t="b">
        <f t="shared" si="154"/>
        <v>1</v>
      </c>
      <c r="BA862" t="str">
        <f t="shared" si="155"/>
        <v>Monte Carlo1st Round</v>
      </c>
    </row>
    <row r="863" spans="1:53" x14ac:dyDescent="0.25">
      <c r="A863">
        <v>23</v>
      </c>
      <c r="B863" t="s">
        <v>890</v>
      </c>
      <c r="C863" t="s">
        <v>891</v>
      </c>
      <c r="D863" s="1">
        <v>41742</v>
      </c>
      <c r="E863" t="s">
        <v>874</v>
      </c>
      <c r="F863" s="1" t="s">
        <v>307</v>
      </c>
      <c r="G863" s="1" t="s">
        <v>503</v>
      </c>
      <c r="H863" t="s">
        <v>309</v>
      </c>
      <c r="I863" s="9">
        <v>3</v>
      </c>
      <c r="J863" t="s">
        <v>674</v>
      </c>
      <c r="K863" t="s">
        <v>739</v>
      </c>
      <c r="L863">
        <v>40</v>
      </c>
      <c r="M863">
        <v>84</v>
      </c>
      <c r="N863">
        <v>1042</v>
      </c>
      <c r="O863">
        <v>635</v>
      </c>
      <c r="P863">
        <v>4</v>
      </c>
      <c r="Q863">
        <v>6</v>
      </c>
      <c r="R863">
        <v>6</v>
      </c>
      <c r="S863">
        <v>3</v>
      </c>
      <c r="T863">
        <v>6</v>
      </c>
      <c r="U863">
        <v>2</v>
      </c>
      <c r="Z863">
        <v>2</v>
      </c>
      <c r="AA863">
        <v>1</v>
      </c>
      <c r="AB863" t="s">
        <v>312</v>
      </c>
      <c r="AC863">
        <v>3.75</v>
      </c>
      <c r="AD863">
        <v>1.25</v>
      </c>
      <c r="AE863">
        <v>3.5</v>
      </c>
      <c r="AF863">
        <v>1.28</v>
      </c>
      <c r="AG863">
        <v>3.75</v>
      </c>
      <c r="AH863">
        <v>1.25</v>
      </c>
      <c r="AI863">
        <v>3.92</v>
      </c>
      <c r="AJ863">
        <v>1.3</v>
      </c>
      <c r="AK863">
        <v>3.75</v>
      </c>
      <c r="AL863">
        <v>1.25</v>
      </c>
      <c r="AM863">
        <v>3.95</v>
      </c>
      <c r="AN863">
        <v>1.32</v>
      </c>
      <c r="AO863">
        <v>3.66</v>
      </c>
      <c r="AP863">
        <v>1.27</v>
      </c>
      <c r="AQ863" t="str">
        <f t="shared" si="145"/>
        <v>Mahut</v>
      </c>
      <c r="AR863" t="str">
        <f t="shared" si="146"/>
        <v>Thiem</v>
      </c>
      <c r="AS863" t="str">
        <f t="shared" si="147"/>
        <v>Monte CarloMahutThiem</v>
      </c>
      <c r="AT863" t="str">
        <f t="shared" si="148"/>
        <v>Monte CarloThiemMahut</v>
      </c>
      <c r="AU863">
        <f t="shared" si="149"/>
        <v>1</v>
      </c>
      <c r="AV863">
        <f t="shared" si="150"/>
        <v>5</v>
      </c>
      <c r="AW863">
        <f t="shared" si="151"/>
        <v>27</v>
      </c>
      <c r="AX863" t="b">
        <f t="shared" si="152"/>
        <v>0</v>
      </c>
      <c r="AY863" t="str">
        <f t="shared" si="153"/>
        <v>Thiem</v>
      </c>
      <c r="AZ863" t="b">
        <f t="shared" si="154"/>
        <v>1</v>
      </c>
      <c r="BA863" t="str">
        <f t="shared" si="155"/>
        <v>Monte Carlo1st Round</v>
      </c>
    </row>
    <row r="864" spans="1:53" x14ac:dyDescent="0.25">
      <c r="A864">
        <v>23</v>
      </c>
      <c r="B864" t="s">
        <v>890</v>
      </c>
      <c r="C864" t="s">
        <v>891</v>
      </c>
      <c r="D864" s="1">
        <v>41743</v>
      </c>
      <c r="E864" t="s">
        <v>874</v>
      </c>
      <c r="F864" s="1" t="s">
        <v>307</v>
      </c>
      <c r="G864" s="1" t="s">
        <v>503</v>
      </c>
      <c r="H864" t="s">
        <v>309</v>
      </c>
      <c r="I864" s="9">
        <v>3</v>
      </c>
      <c r="J864" t="s">
        <v>752</v>
      </c>
      <c r="K864" t="s">
        <v>892</v>
      </c>
      <c r="L864">
        <v>25</v>
      </c>
      <c r="M864">
        <v>329</v>
      </c>
      <c r="N864">
        <v>1510</v>
      </c>
      <c r="O864">
        <v>135</v>
      </c>
      <c r="P864">
        <v>6</v>
      </c>
      <c r="Q864">
        <v>3</v>
      </c>
      <c r="R864">
        <v>6</v>
      </c>
      <c r="S864">
        <v>4</v>
      </c>
      <c r="Z864">
        <v>2</v>
      </c>
      <c r="AA864">
        <v>0</v>
      </c>
      <c r="AB864" t="s">
        <v>312</v>
      </c>
      <c r="AC864">
        <v>1.3</v>
      </c>
      <c r="AD864">
        <v>3.4</v>
      </c>
      <c r="AE864">
        <v>1.3</v>
      </c>
      <c r="AF864">
        <v>3.4</v>
      </c>
      <c r="AG864">
        <v>1.33</v>
      </c>
      <c r="AH864">
        <v>3.25</v>
      </c>
      <c r="AI864">
        <v>1.38</v>
      </c>
      <c r="AJ864">
        <v>3.33</v>
      </c>
      <c r="AK864">
        <v>1.36</v>
      </c>
      <c r="AL864">
        <v>3</v>
      </c>
      <c r="AM864">
        <v>1.38</v>
      </c>
      <c r="AN864">
        <v>3.7</v>
      </c>
      <c r="AO864">
        <v>1.31</v>
      </c>
      <c r="AP864">
        <v>3.39</v>
      </c>
      <c r="AQ864" t="str">
        <f t="shared" si="145"/>
        <v>Kohlschreiber</v>
      </c>
      <c r="AR864" t="str">
        <f t="shared" si="146"/>
        <v>Bolelli</v>
      </c>
      <c r="AS864" t="str">
        <f t="shared" si="147"/>
        <v>Monte CarloKohlschreiberBolelli</v>
      </c>
      <c r="AT864" t="str">
        <f t="shared" si="148"/>
        <v>Monte CarloBolelliKohlschreiber</v>
      </c>
      <c r="AU864">
        <f t="shared" si="149"/>
        <v>2</v>
      </c>
      <c r="AV864">
        <f t="shared" si="150"/>
        <v>5</v>
      </c>
      <c r="AW864">
        <f t="shared" si="151"/>
        <v>19</v>
      </c>
      <c r="AX864" t="b">
        <f t="shared" si="152"/>
        <v>0</v>
      </c>
      <c r="AY864" t="str">
        <f t="shared" si="153"/>
        <v>Kohlschreiber</v>
      </c>
      <c r="AZ864" t="b">
        <f t="shared" si="154"/>
        <v>0</v>
      </c>
      <c r="BA864" t="str">
        <f t="shared" si="155"/>
        <v>Monte Carlo1st Round</v>
      </c>
    </row>
    <row r="865" spans="1:53" x14ac:dyDescent="0.25">
      <c r="A865">
        <v>23</v>
      </c>
      <c r="B865" t="s">
        <v>890</v>
      </c>
      <c r="C865" t="s">
        <v>891</v>
      </c>
      <c r="D865" s="1">
        <v>41743</v>
      </c>
      <c r="E865" t="s">
        <v>874</v>
      </c>
      <c r="F865" s="1" t="s">
        <v>307</v>
      </c>
      <c r="G865" s="1" t="s">
        <v>503</v>
      </c>
      <c r="H865" t="s">
        <v>309</v>
      </c>
      <c r="I865" s="9">
        <v>3</v>
      </c>
      <c r="J865" t="s">
        <v>771</v>
      </c>
      <c r="K865" t="s">
        <v>728</v>
      </c>
      <c r="L865">
        <v>41</v>
      </c>
      <c r="M865">
        <v>53</v>
      </c>
      <c r="N865">
        <v>1040</v>
      </c>
      <c r="O865">
        <v>892</v>
      </c>
      <c r="P865">
        <v>6</v>
      </c>
      <c r="Q865">
        <v>1</v>
      </c>
      <c r="R865">
        <v>6</v>
      </c>
      <c r="S865">
        <v>2</v>
      </c>
      <c r="Z865">
        <v>2</v>
      </c>
      <c r="AA865">
        <v>0</v>
      </c>
      <c r="AB865" t="s">
        <v>312</v>
      </c>
      <c r="AC865">
        <v>1.28</v>
      </c>
      <c r="AD865">
        <v>3.5</v>
      </c>
      <c r="AE865">
        <v>1.28</v>
      </c>
      <c r="AF865">
        <v>3.5</v>
      </c>
      <c r="AG865">
        <v>1.33</v>
      </c>
      <c r="AH865">
        <v>3.25</v>
      </c>
      <c r="AI865">
        <v>1.32</v>
      </c>
      <c r="AJ865">
        <v>3.74</v>
      </c>
      <c r="AK865">
        <v>1.29</v>
      </c>
      <c r="AL865">
        <v>3.5</v>
      </c>
      <c r="AM865">
        <v>1.33</v>
      </c>
      <c r="AN865">
        <v>4.0999999999999996</v>
      </c>
      <c r="AO865">
        <v>1.3</v>
      </c>
      <c r="AP865">
        <v>3.44</v>
      </c>
      <c r="AQ865" t="str">
        <f t="shared" si="145"/>
        <v>Stepanek</v>
      </c>
      <c r="AR865" t="str">
        <f t="shared" si="146"/>
        <v>Karlovic</v>
      </c>
      <c r="AS865" t="str">
        <f t="shared" si="147"/>
        <v>Monte CarloStepanekKarlovic</v>
      </c>
      <c r="AT865" t="str">
        <f t="shared" si="148"/>
        <v>Monte CarloKarlovicStepanek</v>
      </c>
      <c r="AU865">
        <f t="shared" si="149"/>
        <v>2</v>
      </c>
      <c r="AV865">
        <f t="shared" si="150"/>
        <v>9</v>
      </c>
      <c r="AW865">
        <f t="shared" si="151"/>
        <v>15</v>
      </c>
      <c r="AX865" t="b">
        <f t="shared" si="152"/>
        <v>0</v>
      </c>
      <c r="AY865" t="str">
        <f t="shared" si="153"/>
        <v>Stepanek</v>
      </c>
      <c r="AZ865" t="b">
        <f t="shared" si="154"/>
        <v>0</v>
      </c>
      <c r="BA865" t="str">
        <f t="shared" si="155"/>
        <v>Monte Carlo1st Round</v>
      </c>
    </row>
    <row r="866" spans="1:53" x14ac:dyDescent="0.25">
      <c r="A866">
        <v>23</v>
      </c>
      <c r="B866" t="s">
        <v>890</v>
      </c>
      <c r="C866" t="s">
        <v>891</v>
      </c>
      <c r="D866" s="1">
        <v>41743</v>
      </c>
      <c r="E866" t="s">
        <v>874</v>
      </c>
      <c r="F866" s="1" t="s">
        <v>307</v>
      </c>
      <c r="G866" s="1" t="s">
        <v>503</v>
      </c>
      <c r="H866" t="s">
        <v>309</v>
      </c>
      <c r="I866" s="9">
        <v>3</v>
      </c>
      <c r="J866" t="s">
        <v>720</v>
      </c>
      <c r="K866" t="s">
        <v>733</v>
      </c>
      <c r="L866">
        <v>13</v>
      </c>
      <c r="M866">
        <v>39</v>
      </c>
      <c r="N866">
        <v>2400</v>
      </c>
      <c r="O866">
        <v>1050</v>
      </c>
      <c r="P866">
        <v>5</v>
      </c>
      <c r="Q866">
        <v>7</v>
      </c>
      <c r="R866">
        <v>7</v>
      </c>
      <c r="S866">
        <v>5</v>
      </c>
      <c r="T866">
        <v>6</v>
      </c>
      <c r="U866">
        <v>4</v>
      </c>
      <c r="Z866">
        <v>2</v>
      </c>
      <c r="AA866">
        <v>1</v>
      </c>
      <c r="AB866" t="s">
        <v>312</v>
      </c>
      <c r="AC866">
        <v>1.1200000000000001</v>
      </c>
      <c r="AD866">
        <v>6</v>
      </c>
      <c r="AE866">
        <v>1.1499999999999999</v>
      </c>
      <c r="AF866">
        <v>5.25</v>
      </c>
      <c r="AG866">
        <v>1.17</v>
      </c>
      <c r="AH866">
        <v>4.5</v>
      </c>
      <c r="AI866">
        <v>1.1499999999999999</v>
      </c>
      <c r="AJ866">
        <v>6.34</v>
      </c>
      <c r="AK866">
        <v>1.1399999999999999</v>
      </c>
      <c r="AL866">
        <v>5.5</v>
      </c>
      <c r="AM866">
        <v>1.18</v>
      </c>
      <c r="AN866">
        <v>6.34</v>
      </c>
      <c r="AO866">
        <v>1.1399999999999999</v>
      </c>
      <c r="AP866">
        <v>5.39</v>
      </c>
      <c r="AQ866" t="str">
        <f t="shared" si="145"/>
        <v>Fognini</v>
      </c>
      <c r="AR866" t="str">
        <f t="shared" si="146"/>
        <v>Sousa</v>
      </c>
      <c r="AS866" t="str">
        <f t="shared" si="147"/>
        <v>Monte CarloFogniniSousa</v>
      </c>
      <c r="AT866" t="str">
        <f t="shared" si="148"/>
        <v>Monte CarloSousaFognini</v>
      </c>
      <c r="AU866">
        <f t="shared" si="149"/>
        <v>1</v>
      </c>
      <c r="AV866">
        <f t="shared" si="150"/>
        <v>2</v>
      </c>
      <c r="AW866">
        <f t="shared" si="151"/>
        <v>34</v>
      </c>
      <c r="AX866" t="b">
        <f t="shared" si="152"/>
        <v>0</v>
      </c>
      <c r="AY866" t="str">
        <f t="shared" si="153"/>
        <v>Sousa</v>
      </c>
      <c r="AZ866" t="b">
        <f t="shared" si="154"/>
        <v>1</v>
      </c>
      <c r="BA866" t="str">
        <f t="shared" si="155"/>
        <v>Monte Carlo1st Round</v>
      </c>
    </row>
    <row r="867" spans="1:53" x14ac:dyDescent="0.25">
      <c r="A867">
        <v>23</v>
      </c>
      <c r="B867" t="s">
        <v>890</v>
      </c>
      <c r="C867" t="s">
        <v>891</v>
      </c>
      <c r="D867" s="1">
        <v>41743</v>
      </c>
      <c r="E867" t="s">
        <v>874</v>
      </c>
      <c r="F867" s="1" t="s">
        <v>307</v>
      </c>
      <c r="G867" s="1" t="s">
        <v>503</v>
      </c>
      <c r="H867" t="s">
        <v>309</v>
      </c>
      <c r="I867" s="9">
        <v>3</v>
      </c>
      <c r="J867" t="s">
        <v>757</v>
      </c>
      <c r="K867" t="s">
        <v>721</v>
      </c>
      <c r="L867">
        <v>57</v>
      </c>
      <c r="M867">
        <v>34</v>
      </c>
      <c r="N867">
        <v>810</v>
      </c>
      <c r="O867">
        <v>1155</v>
      </c>
      <c r="P867">
        <v>7</v>
      </c>
      <c r="Q867">
        <v>5</v>
      </c>
      <c r="R867">
        <v>4</v>
      </c>
      <c r="S867">
        <v>6</v>
      </c>
      <c r="T867">
        <v>6</v>
      </c>
      <c r="U867">
        <v>2</v>
      </c>
      <c r="Z867">
        <v>2</v>
      </c>
      <c r="AA867">
        <v>1</v>
      </c>
      <c r="AB867" t="s">
        <v>312</v>
      </c>
      <c r="AC867">
        <v>1.83</v>
      </c>
      <c r="AD867">
        <v>1.83</v>
      </c>
      <c r="AE867">
        <v>1.88</v>
      </c>
      <c r="AF867">
        <v>1.88</v>
      </c>
      <c r="AG867">
        <v>1.83</v>
      </c>
      <c r="AH867">
        <v>1.83</v>
      </c>
      <c r="AI867">
        <v>1.96</v>
      </c>
      <c r="AJ867">
        <v>1.94</v>
      </c>
      <c r="AK867">
        <v>1.91</v>
      </c>
      <c r="AL867">
        <v>1.91</v>
      </c>
      <c r="AM867">
        <v>1.96</v>
      </c>
      <c r="AN867">
        <v>1.96</v>
      </c>
      <c r="AO867">
        <v>1.87</v>
      </c>
      <c r="AP867">
        <v>1.89</v>
      </c>
      <c r="AQ867" t="str">
        <f t="shared" si="145"/>
        <v>Montanes</v>
      </c>
      <c r="AR867" t="str">
        <f t="shared" si="146"/>
        <v>Paire</v>
      </c>
      <c r="AS867" t="str">
        <f t="shared" si="147"/>
        <v>Monte CarloMontanesPaire</v>
      </c>
      <c r="AT867" t="str">
        <f t="shared" si="148"/>
        <v>Monte CarloPaireMontanes</v>
      </c>
      <c r="AU867">
        <f t="shared" si="149"/>
        <v>1</v>
      </c>
      <c r="AV867">
        <f t="shared" si="150"/>
        <v>4</v>
      </c>
      <c r="AW867">
        <f t="shared" si="151"/>
        <v>30</v>
      </c>
      <c r="AX867" t="b">
        <f t="shared" si="152"/>
        <v>0</v>
      </c>
      <c r="AY867" t="str">
        <f t="shared" si="153"/>
        <v>Montanes</v>
      </c>
      <c r="AZ867" t="b">
        <f t="shared" si="154"/>
        <v>1</v>
      </c>
      <c r="BA867" t="str">
        <f t="shared" si="155"/>
        <v>Monte Carlo1st Round</v>
      </c>
    </row>
    <row r="868" spans="1:53" x14ac:dyDescent="0.25">
      <c r="A868">
        <v>23</v>
      </c>
      <c r="B868" t="s">
        <v>890</v>
      </c>
      <c r="C868" t="s">
        <v>891</v>
      </c>
      <c r="D868" s="1">
        <v>41743</v>
      </c>
      <c r="E868" t="s">
        <v>874</v>
      </c>
      <c r="F868" s="1" t="s">
        <v>307</v>
      </c>
      <c r="G868" s="1" t="s">
        <v>503</v>
      </c>
      <c r="H868" t="s">
        <v>309</v>
      </c>
      <c r="I868" s="9">
        <v>3</v>
      </c>
      <c r="J868" t="s">
        <v>751</v>
      </c>
      <c r="K868" t="s">
        <v>880</v>
      </c>
      <c r="L868">
        <v>47</v>
      </c>
      <c r="M868">
        <v>108</v>
      </c>
      <c r="N868">
        <v>971</v>
      </c>
      <c r="O868">
        <v>556</v>
      </c>
      <c r="P868">
        <v>7</v>
      </c>
      <c r="Q868">
        <v>5</v>
      </c>
      <c r="R868">
        <v>6</v>
      </c>
      <c r="S868">
        <v>1</v>
      </c>
      <c r="Z868">
        <v>2</v>
      </c>
      <c r="AA868">
        <v>0</v>
      </c>
      <c r="AB868" t="s">
        <v>312</v>
      </c>
      <c r="AC868">
        <v>1.61</v>
      </c>
      <c r="AD868">
        <v>2.2000000000000002</v>
      </c>
      <c r="AE868">
        <v>1.7</v>
      </c>
      <c r="AF868">
        <v>2.1</v>
      </c>
      <c r="AG868">
        <v>1.62</v>
      </c>
      <c r="AH868">
        <v>2.2000000000000002</v>
      </c>
      <c r="AI868">
        <v>1.75</v>
      </c>
      <c r="AJ868">
        <v>2.2000000000000002</v>
      </c>
      <c r="AK868">
        <v>1.67</v>
      </c>
      <c r="AL868">
        <v>2.2000000000000002</v>
      </c>
      <c r="AM868">
        <v>1.75</v>
      </c>
      <c r="AN868">
        <v>2.2999999999999998</v>
      </c>
      <c r="AO868">
        <v>1.64</v>
      </c>
      <c r="AP868">
        <v>2.21</v>
      </c>
      <c r="AQ868" t="str">
        <f t="shared" si="145"/>
        <v>Rosol</v>
      </c>
      <c r="AR868" t="str">
        <f t="shared" si="146"/>
        <v>Donskoy</v>
      </c>
      <c r="AS868" t="str">
        <f t="shared" si="147"/>
        <v>Monte CarloRosolDonskoy</v>
      </c>
      <c r="AT868" t="str">
        <f t="shared" si="148"/>
        <v>Monte CarloDonskoyRosol</v>
      </c>
      <c r="AU868">
        <f t="shared" si="149"/>
        <v>2</v>
      </c>
      <c r="AV868">
        <f t="shared" si="150"/>
        <v>7</v>
      </c>
      <c r="AW868">
        <f t="shared" si="151"/>
        <v>19</v>
      </c>
      <c r="AX868" t="b">
        <f t="shared" si="152"/>
        <v>0</v>
      </c>
      <c r="AY868" t="str">
        <f t="shared" si="153"/>
        <v>Rosol</v>
      </c>
      <c r="AZ868" t="b">
        <f t="shared" si="154"/>
        <v>0</v>
      </c>
      <c r="BA868" t="str">
        <f t="shared" si="155"/>
        <v>Monte Carlo1st Round</v>
      </c>
    </row>
    <row r="869" spans="1:53" x14ac:dyDescent="0.25">
      <c r="A869">
        <v>23</v>
      </c>
      <c r="B869" t="s">
        <v>890</v>
      </c>
      <c r="C869" t="s">
        <v>891</v>
      </c>
      <c r="D869" s="1">
        <v>41743</v>
      </c>
      <c r="E869" t="s">
        <v>874</v>
      </c>
      <c r="F869" s="1" t="s">
        <v>307</v>
      </c>
      <c r="G869" s="1" t="s">
        <v>503</v>
      </c>
      <c r="H869" t="s">
        <v>309</v>
      </c>
      <c r="I869" s="9">
        <v>3</v>
      </c>
      <c r="J869" t="s">
        <v>705</v>
      </c>
      <c r="K869" t="s">
        <v>666</v>
      </c>
      <c r="L869">
        <v>101</v>
      </c>
      <c r="M869">
        <v>46</v>
      </c>
      <c r="N869">
        <v>569</v>
      </c>
      <c r="O869">
        <v>1000</v>
      </c>
      <c r="P869">
        <v>6</v>
      </c>
      <c r="Q869">
        <v>2</v>
      </c>
      <c r="R869">
        <v>7</v>
      </c>
      <c r="S869">
        <v>5</v>
      </c>
      <c r="Z869">
        <v>2</v>
      </c>
      <c r="AA869">
        <v>0</v>
      </c>
      <c r="AB869" t="s">
        <v>312</v>
      </c>
      <c r="AC869">
        <v>1.83</v>
      </c>
      <c r="AD869">
        <v>1.83</v>
      </c>
      <c r="AE869">
        <v>1.88</v>
      </c>
      <c r="AF869">
        <v>1.88</v>
      </c>
      <c r="AG869">
        <v>1.83</v>
      </c>
      <c r="AH869">
        <v>1.83</v>
      </c>
      <c r="AI869">
        <v>1.88</v>
      </c>
      <c r="AJ869">
        <v>2.02</v>
      </c>
      <c r="AK869">
        <v>1.91</v>
      </c>
      <c r="AL869">
        <v>1.91</v>
      </c>
      <c r="AM869">
        <v>1.95</v>
      </c>
      <c r="AN869">
        <v>2.0499999999999998</v>
      </c>
      <c r="AO869">
        <v>1.84</v>
      </c>
      <c r="AP869">
        <v>1.92</v>
      </c>
      <c r="AQ869" t="str">
        <f t="shared" si="145"/>
        <v>Ramos</v>
      </c>
      <c r="AR869" t="str">
        <f t="shared" si="146"/>
        <v>Nieminen</v>
      </c>
      <c r="AS869" t="str">
        <f t="shared" si="147"/>
        <v>Monte CarloRamosNieminen</v>
      </c>
      <c r="AT869" t="str">
        <f t="shared" si="148"/>
        <v>Monte CarloNieminenRamos</v>
      </c>
      <c r="AU869">
        <f t="shared" si="149"/>
        <v>2</v>
      </c>
      <c r="AV869">
        <f t="shared" si="150"/>
        <v>6</v>
      </c>
      <c r="AW869">
        <f t="shared" si="151"/>
        <v>20</v>
      </c>
      <c r="AX869" t="b">
        <f t="shared" si="152"/>
        <v>0</v>
      </c>
      <c r="AY869" t="str">
        <f t="shared" si="153"/>
        <v>Ramos</v>
      </c>
      <c r="AZ869" t="b">
        <f t="shared" si="154"/>
        <v>0</v>
      </c>
      <c r="BA869" t="str">
        <f t="shared" si="155"/>
        <v>Monte Carlo1st Round</v>
      </c>
    </row>
    <row r="870" spans="1:53" x14ac:dyDescent="0.25">
      <c r="A870">
        <v>23</v>
      </c>
      <c r="B870" t="s">
        <v>890</v>
      </c>
      <c r="C870" t="s">
        <v>891</v>
      </c>
      <c r="D870" s="1">
        <v>41743</v>
      </c>
      <c r="E870" t="s">
        <v>874</v>
      </c>
      <c r="F870" s="1" t="s">
        <v>307</v>
      </c>
      <c r="G870" s="1" t="s">
        <v>503</v>
      </c>
      <c r="H870" t="s">
        <v>309</v>
      </c>
      <c r="I870" s="9">
        <v>3</v>
      </c>
      <c r="J870" t="s">
        <v>753</v>
      </c>
      <c r="K870" t="s">
        <v>704</v>
      </c>
      <c r="L870">
        <v>36</v>
      </c>
      <c r="M870">
        <v>42</v>
      </c>
      <c r="N870">
        <v>1116</v>
      </c>
      <c r="O870">
        <v>1035</v>
      </c>
      <c r="P870">
        <v>2</v>
      </c>
      <c r="Q870">
        <v>6</v>
      </c>
      <c r="R870">
        <v>7</v>
      </c>
      <c r="S870">
        <v>5</v>
      </c>
      <c r="T870">
        <v>7</v>
      </c>
      <c r="U870">
        <v>6</v>
      </c>
      <c r="Z870">
        <v>2</v>
      </c>
      <c r="AA870">
        <v>1</v>
      </c>
      <c r="AB870" t="s">
        <v>312</v>
      </c>
      <c r="AC870">
        <v>1.61</v>
      </c>
      <c r="AD870">
        <v>2.2000000000000002</v>
      </c>
      <c r="AE870">
        <v>1.7</v>
      </c>
      <c r="AF870">
        <v>2.1</v>
      </c>
      <c r="AG870">
        <v>1.67</v>
      </c>
      <c r="AH870">
        <v>2.1</v>
      </c>
      <c r="AI870">
        <v>1.66</v>
      </c>
      <c r="AJ870">
        <v>2.37</v>
      </c>
      <c r="AK870">
        <v>1.67</v>
      </c>
      <c r="AL870">
        <v>2.2000000000000002</v>
      </c>
      <c r="AM870">
        <v>1.75</v>
      </c>
      <c r="AN870">
        <v>2.4500000000000002</v>
      </c>
      <c r="AO870">
        <v>1.66</v>
      </c>
      <c r="AP870">
        <v>2.19</v>
      </c>
      <c r="AQ870" t="str">
        <f t="shared" si="145"/>
        <v>Andujar</v>
      </c>
      <c r="AR870" t="str">
        <f t="shared" si="146"/>
        <v>Roger-Vasselin</v>
      </c>
      <c r="AS870" t="str">
        <f t="shared" si="147"/>
        <v>Monte CarloAndujarRoger-Vasselin</v>
      </c>
      <c r="AT870" t="str">
        <f t="shared" si="148"/>
        <v>Monte CarloRoger-VasselinAndujar</v>
      </c>
      <c r="AU870">
        <f t="shared" si="149"/>
        <v>1</v>
      </c>
      <c r="AV870">
        <f t="shared" si="150"/>
        <v>-1</v>
      </c>
      <c r="AW870">
        <f t="shared" si="151"/>
        <v>33</v>
      </c>
      <c r="AX870" t="b">
        <f t="shared" si="152"/>
        <v>1</v>
      </c>
      <c r="AY870" t="str">
        <f t="shared" si="153"/>
        <v>Roger-Vasselin</v>
      </c>
      <c r="AZ870" t="b">
        <f t="shared" si="154"/>
        <v>1</v>
      </c>
      <c r="BA870" t="str">
        <f t="shared" si="155"/>
        <v>Monte Carlo1st Round</v>
      </c>
    </row>
    <row r="871" spans="1:53" x14ac:dyDescent="0.25">
      <c r="A871">
        <v>23</v>
      </c>
      <c r="B871" t="s">
        <v>890</v>
      </c>
      <c r="C871" t="s">
        <v>891</v>
      </c>
      <c r="D871" s="1">
        <v>41743</v>
      </c>
      <c r="E871" t="s">
        <v>874</v>
      </c>
      <c r="F871" s="1" t="s">
        <v>307</v>
      </c>
      <c r="G871" s="1" t="s">
        <v>503</v>
      </c>
      <c r="H871" t="s">
        <v>309</v>
      </c>
      <c r="I871" s="9">
        <v>3</v>
      </c>
      <c r="J871" t="s">
        <v>709</v>
      </c>
      <c r="K871" t="s">
        <v>700</v>
      </c>
      <c r="L871">
        <v>45</v>
      </c>
      <c r="M871">
        <v>29</v>
      </c>
      <c r="N871">
        <v>1000</v>
      </c>
      <c r="O871">
        <v>1290</v>
      </c>
      <c r="P871">
        <v>6</v>
      </c>
      <c r="Q871">
        <v>2</v>
      </c>
      <c r="R871">
        <v>6</v>
      </c>
      <c r="S871">
        <v>2</v>
      </c>
      <c r="Z871">
        <v>2</v>
      </c>
      <c r="AA871">
        <v>0</v>
      </c>
      <c r="AB871" t="s">
        <v>312</v>
      </c>
      <c r="AC871">
        <v>1.1200000000000001</v>
      </c>
      <c r="AD871">
        <v>6</v>
      </c>
      <c r="AE871">
        <v>1.1200000000000001</v>
      </c>
      <c r="AF871">
        <v>5.75</v>
      </c>
      <c r="AG871">
        <v>1.1399999999999999</v>
      </c>
      <c r="AH871">
        <v>5</v>
      </c>
      <c r="AI871">
        <v>1.17</v>
      </c>
      <c r="AJ871">
        <v>6.02</v>
      </c>
      <c r="AK871">
        <v>1.1399999999999999</v>
      </c>
      <c r="AL871">
        <v>5.5</v>
      </c>
      <c r="AM871">
        <v>1.17</v>
      </c>
      <c r="AN871">
        <v>6.02</v>
      </c>
      <c r="AO871">
        <v>1.1299999999999999</v>
      </c>
      <c r="AP871">
        <v>5.61</v>
      </c>
      <c r="AQ871" t="str">
        <f t="shared" si="145"/>
        <v>Bautista</v>
      </c>
      <c r="AR871" t="str">
        <f t="shared" si="146"/>
        <v>Pospisil</v>
      </c>
      <c r="AS871" t="str">
        <f t="shared" si="147"/>
        <v>Monte CarloBautistaPospisil</v>
      </c>
      <c r="AT871" t="str">
        <f t="shared" si="148"/>
        <v>Monte CarloPospisilBautista</v>
      </c>
      <c r="AU871">
        <f t="shared" si="149"/>
        <v>2</v>
      </c>
      <c r="AV871">
        <f t="shared" si="150"/>
        <v>8</v>
      </c>
      <c r="AW871">
        <f t="shared" si="151"/>
        <v>16</v>
      </c>
      <c r="AX871" t="b">
        <f t="shared" si="152"/>
        <v>0</v>
      </c>
      <c r="AY871" t="str">
        <f t="shared" si="153"/>
        <v>Bautista</v>
      </c>
      <c r="AZ871" t="b">
        <f t="shared" si="154"/>
        <v>0</v>
      </c>
      <c r="BA871" t="str">
        <f t="shared" si="155"/>
        <v>Monte Carlo1st Round</v>
      </c>
    </row>
    <row r="872" spans="1:53" x14ac:dyDescent="0.25">
      <c r="A872">
        <v>23</v>
      </c>
      <c r="B872" t="s">
        <v>890</v>
      </c>
      <c r="C872" t="s">
        <v>891</v>
      </c>
      <c r="D872" s="1">
        <v>41743</v>
      </c>
      <c r="E872" t="s">
        <v>874</v>
      </c>
      <c r="F872" s="1" t="s">
        <v>307</v>
      </c>
      <c r="G872" s="1" t="s">
        <v>503</v>
      </c>
      <c r="H872" t="s">
        <v>309</v>
      </c>
      <c r="I872" s="9">
        <v>3</v>
      </c>
      <c r="J872" t="s">
        <v>793</v>
      </c>
      <c r="K872" t="s">
        <v>850</v>
      </c>
      <c r="L872">
        <v>18</v>
      </c>
      <c r="M872">
        <v>105</v>
      </c>
      <c r="N872">
        <v>1890</v>
      </c>
      <c r="O872">
        <v>561</v>
      </c>
      <c r="P872">
        <v>6</v>
      </c>
      <c r="Q872">
        <v>4</v>
      </c>
      <c r="R872">
        <v>6</v>
      </c>
      <c r="S872">
        <v>1</v>
      </c>
      <c r="Z872">
        <v>2</v>
      </c>
      <c r="AA872">
        <v>0</v>
      </c>
      <c r="AB872" t="s">
        <v>312</v>
      </c>
      <c r="AC872">
        <v>1.28</v>
      </c>
      <c r="AD872">
        <v>3.5</v>
      </c>
      <c r="AE872">
        <v>1.28</v>
      </c>
      <c r="AF872">
        <v>3.5</v>
      </c>
      <c r="AG872">
        <v>1.3</v>
      </c>
      <c r="AH872">
        <v>3.4</v>
      </c>
      <c r="AI872">
        <v>1.32</v>
      </c>
      <c r="AJ872">
        <v>3.73</v>
      </c>
      <c r="AK872">
        <v>1.29</v>
      </c>
      <c r="AL872">
        <v>3.5</v>
      </c>
      <c r="AM872">
        <v>1.33</v>
      </c>
      <c r="AN872">
        <v>3.73</v>
      </c>
      <c r="AO872">
        <v>1.3</v>
      </c>
      <c r="AP872">
        <v>3.46</v>
      </c>
      <c r="AQ872" t="str">
        <f t="shared" si="145"/>
        <v>Robredo</v>
      </c>
      <c r="AR872" t="str">
        <f t="shared" si="146"/>
        <v>Goffin</v>
      </c>
      <c r="AS872" t="str">
        <f t="shared" si="147"/>
        <v>Monte CarloRobredoGoffin</v>
      </c>
      <c r="AT872" t="str">
        <f t="shared" si="148"/>
        <v>Monte CarloGoffinRobredo</v>
      </c>
      <c r="AU872">
        <f t="shared" si="149"/>
        <v>2</v>
      </c>
      <c r="AV872">
        <f t="shared" si="150"/>
        <v>7</v>
      </c>
      <c r="AW872">
        <f t="shared" si="151"/>
        <v>17</v>
      </c>
      <c r="AX872" t="b">
        <f t="shared" si="152"/>
        <v>0</v>
      </c>
      <c r="AY872" t="str">
        <f t="shared" si="153"/>
        <v>Robredo</v>
      </c>
      <c r="AZ872" t="b">
        <f t="shared" si="154"/>
        <v>0</v>
      </c>
      <c r="BA872" t="str">
        <f t="shared" si="155"/>
        <v>Monte Carlo1st Round</v>
      </c>
    </row>
    <row r="873" spans="1:53" x14ac:dyDescent="0.25">
      <c r="A873">
        <v>23</v>
      </c>
      <c r="B873" t="s">
        <v>890</v>
      </c>
      <c r="C873" t="s">
        <v>891</v>
      </c>
      <c r="D873" s="1">
        <v>41744</v>
      </c>
      <c r="E873" t="s">
        <v>874</v>
      </c>
      <c r="F873" s="1" t="s">
        <v>307</v>
      </c>
      <c r="G873" s="1" t="s">
        <v>503</v>
      </c>
      <c r="H873" t="s">
        <v>309</v>
      </c>
      <c r="I873" s="9">
        <v>3</v>
      </c>
      <c r="J873" t="s">
        <v>694</v>
      </c>
      <c r="K873" t="s">
        <v>761</v>
      </c>
      <c r="L873">
        <v>52</v>
      </c>
      <c r="M873">
        <v>44</v>
      </c>
      <c r="N873">
        <v>930</v>
      </c>
      <c r="O873">
        <v>1009</v>
      </c>
      <c r="P873">
        <v>7</v>
      </c>
      <c r="Q873">
        <v>6</v>
      </c>
      <c r="R873">
        <v>6</v>
      </c>
      <c r="S873">
        <v>1</v>
      </c>
      <c r="Z873">
        <v>2</v>
      </c>
      <c r="AA873">
        <v>0</v>
      </c>
      <c r="AB873" t="s">
        <v>312</v>
      </c>
      <c r="AC873">
        <v>5.5</v>
      </c>
      <c r="AD873">
        <v>1.1399999999999999</v>
      </c>
      <c r="AE873">
        <v>5</v>
      </c>
      <c r="AF873">
        <v>1.1599999999999999</v>
      </c>
      <c r="AG873">
        <v>5</v>
      </c>
      <c r="AH873">
        <v>1.1399999999999999</v>
      </c>
      <c r="AI873">
        <v>6.52</v>
      </c>
      <c r="AJ873">
        <v>1.1499999999999999</v>
      </c>
      <c r="AK873">
        <v>5.5</v>
      </c>
      <c r="AL873">
        <v>1.1399999999999999</v>
      </c>
      <c r="AM873">
        <v>6.52</v>
      </c>
      <c r="AN873">
        <v>1.17</v>
      </c>
      <c r="AO873">
        <v>5.44</v>
      </c>
      <c r="AP873">
        <v>1.1399999999999999</v>
      </c>
      <c r="AQ873" t="str">
        <f t="shared" si="145"/>
        <v>Lu</v>
      </c>
      <c r="AR873" t="str">
        <f t="shared" si="146"/>
        <v>Delbonis</v>
      </c>
      <c r="AS873" t="str">
        <f t="shared" si="147"/>
        <v>Monte CarloLuDelbonis</v>
      </c>
      <c r="AT873" t="str">
        <f t="shared" si="148"/>
        <v>Monte CarloDelbonisLu</v>
      </c>
      <c r="AU873">
        <f t="shared" si="149"/>
        <v>2</v>
      </c>
      <c r="AV873">
        <f t="shared" si="150"/>
        <v>6</v>
      </c>
      <c r="AW873">
        <f t="shared" si="151"/>
        <v>20</v>
      </c>
      <c r="AX873" t="b">
        <f t="shared" si="152"/>
        <v>1</v>
      </c>
      <c r="AY873" t="str">
        <f t="shared" si="153"/>
        <v>Lu</v>
      </c>
      <c r="AZ873" t="b">
        <f t="shared" si="154"/>
        <v>0</v>
      </c>
      <c r="BA873" t="str">
        <f t="shared" si="155"/>
        <v>Monte Carlo1st Round</v>
      </c>
    </row>
    <row r="874" spans="1:53" x14ac:dyDescent="0.25">
      <c r="A874">
        <v>23</v>
      </c>
      <c r="B874" t="s">
        <v>890</v>
      </c>
      <c r="C874" t="s">
        <v>891</v>
      </c>
      <c r="D874" s="1">
        <v>41744</v>
      </c>
      <c r="E874" t="s">
        <v>874</v>
      </c>
      <c r="F874" s="1" t="s">
        <v>307</v>
      </c>
      <c r="G874" s="1" t="s">
        <v>503</v>
      </c>
      <c r="H874" t="s">
        <v>309</v>
      </c>
      <c r="I874" s="9">
        <v>3</v>
      </c>
      <c r="J874" t="s">
        <v>776</v>
      </c>
      <c r="K874" t="s">
        <v>718</v>
      </c>
      <c r="L874">
        <v>35</v>
      </c>
      <c r="M874">
        <v>15</v>
      </c>
      <c r="N874">
        <v>1150</v>
      </c>
      <c r="O874">
        <v>2090</v>
      </c>
      <c r="P874">
        <v>6</v>
      </c>
      <c r="Q874">
        <v>3</v>
      </c>
      <c r="R874">
        <v>7</v>
      </c>
      <c r="S874">
        <v>6</v>
      </c>
      <c r="Z874">
        <v>2</v>
      </c>
      <c r="AA874">
        <v>0</v>
      </c>
      <c r="AB874" t="s">
        <v>312</v>
      </c>
      <c r="AC874">
        <v>1.72</v>
      </c>
      <c r="AD874">
        <v>2</v>
      </c>
      <c r="AE874">
        <v>1.8</v>
      </c>
      <c r="AF874">
        <v>2</v>
      </c>
      <c r="AG874">
        <v>1.73</v>
      </c>
      <c r="AH874">
        <v>2</v>
      </c>
      <c r="AI874">
        <v>1.93</v>
      </c>
      <c r="AJ874">
        <v>1.98</v>
      </c>
      <c r="AK874">
        <v>1.91</v>
      </c>
      <c r="AL874">
        <v>1.91</v>
      </c>
      <c r="AM874">
        <v>1.95</v>
      </c>
      <c r="AN874">
        <v>2.15</v>
      </c>
      <c r="AO874">
        <v>1.81</v>
      </c>
      <c r="AP874">
        <v>1.97</v>
      </c>
      <c r="AQ874" t="str">
        <f t="shared" si="145"/>
        <v>Seppi</v>
      </c>
      <c r="AR874" t="str">
        <f t="shared" si="146"/>
        <v>Youzhny</v>
      </c>
      <c r="AS874" t="str">
        <f t="shared" si="147"/>
        <v>Monte CarloSeppiYouzhny</v>
      </c>
      <c r="AT874" t="str">
        <f t="shared" si="148"/>
        <v>Monte CarloYouzhnySeppi</v>
      </c>
      <c r="AU874">
        <f t="shared" si="149"/>
        <v>2</v>
      </c>
      <c r="AV874">
        <f t="shared" si="150"/>
        <v>4</v>
      </c>
      <c r="AW874">
        <f t="shared" si="151"/>
        <v>22</v>
      </c>
      <c r="AX874" t="b">
        <f t="shared" si="152"/>
        <v>1</v>
      </c>
      <c r="AY874" t="str">
        <f t="shared" si="153"/>
        <v>Seppi</v>
      </c>
      <c r="AZ874" t="b">
        <f t="shared" si="154"/>
        <v>0</v>
      </c>
      <c r="BA874" t="str">
        <f t="shared" si="155"/>
        <v>Monte Carlo1st Round</v>
      </c>
    </row>
    <row r="875" spans="1:53" x14ac:dyDescent="0.25">
      <c r="A875">
        <v>23</v>
      </c>
      <c r="B875" t="s">
        <v>890</v>
      </c>
      <c r="C875" t="s">
        <v>891</v>
      </c>
      <c r="D875" s="1">
        <v>41744</v>
      </c>
      <c r="E875" t="s">
        <v>874</v>
      </c>
      <c r="F875" s="1" t="s">
        <v>307</v>
      </c>
      <c r="G875" s="1" t="s">
        <v>503</v>
      </c>
      <c r="H875" t="s">
        <v>309</v>
      </c>
      <c r="I875" s="9">
        <v>3</v>
      </c>
      <c r="J875" t="s">
        <v>806</v>
      </c>
      <c r="K875" t="s">
        <v>690</v>
      </c>
      <c r="L875">
        <v>58</v>
      </c>
      <c r="M875">
        <v>28</v>
      </c>
      <c r="N875">
        <v>779</v>
      </c>
      <c r="O875">
        <v>1315</v>
      </c>
      <c r="P875">
        <v>4</v>
      </c>
      <c r="Q875">
        <v>6</v>
      </c>
      <c r="R875">
        <v>6</v>
      </c>
      <c r="S875">
        <v>4</v>
      </c>
      <c r="T875">
        <v>6</v>
      </c>
      <c r="U875">
        <v>4</v>
      </c>
      <c r="Z875">
        <v>2</v>
      </c>
      <c r="AA875">
        <v>1</v>
      </c>
      <c r="AB875" t="s">
        <v>312</v>
      </c>
      <c r="AC875">
        <v>2.62</v>
      </c>
      <c r="AD875">
        <v>1.44</v>
      </c>
      <c r="AE875">
        <v>2.5</v>
      </c>
      <c r="AF875">
        <v>1.5</v>
      </c>
      <c r="AG875">
        <v>2.62</v>
      </c>
      <c r="AH875">
        <v>1.44</v>
      </c>
      <c r="AI875">
        <v>2.7</v>
      </c>
      <c r="AJ875">
        <v>1.53</v>
      </c>
      <c r="AK875">
        <v>2.63</v>
      </c>
      <c r="AL875">
        <v>1.5</v>
      </c>
      <c r="AM875">
        <v>2.75</v>
      </c>
      <c r="AN875">
        <v>1.57</v>
      </c>
      <c r="AO875">
        <v>2.59</v>
      </c>
      <c r="AP875">
        <v>1.48</v>
      </c>
      <c r="AQ875" t="str">
        <f t="shared" si="145"/>
        <v>Gabashvili</v>
      </c>
      <c r="AR875" t="str">
        <f t="shared" si="146"/>
        <v>Simon</v>
      </c>
      <c r="AS875" t="str">
        <f t="shared" si="147"/>
        <v>Monte CarloGabashviliSimon</v>
      </c>
      <c r="AT875" t="str">
        <f t="shared" si="148"/>
        <v>Monte CarloSimonGabashvili</v>
      </c>
      <c r="AU875">
        <f t="shared" si="149"/>
        <v>1</v>
      </c>
      <c r="AV875">
        <f t="shared" si="150"/>
        <v>2</v>
      </c>
      <c r="AW875">
        <f t="shared" si="151"/>
        <v>30</v>
      </c>
      <c r="AX875" t="b">
        <f t="shared" si="152"/>
        <v>0</v>
      </c>
      <c r="AY875" t="str">
        <f t="shared" si="153"/>
        <v>Simon</v>
      </c>
      <c r="AZ875" t="b">
        <f t="shared" si="154"/>
        <v>1</v>
      </c>
      <c r="BA875" t="str">
        <f t="shared" si="155"/>
        <v>Monte Carlo1st Round</v>
      </c>
    </row>
    <row r="876" spans="1:53" x14ac:dyDescent="0.25">
      <c r="A876">
        <v>23</v>
      </c>
      <c r="B876" t="s">
        <v>890</v>
      </c>
      <c r="C876" t="s">
        <v>891</v>
      </c>
      <c r="D876" s="1">
        <v>41744</v>
      </c>
      <c r="E876" t="s">
        <v>874</v>
      </c>
      <c r="F876" s="1" t="s">
        <v>307</v>
      </c>
      <c r="G876" s="1" t="s">
        <v>503</v>
      </c>
      <c r="H876" t="s">
        <v>309</v>
      </c>
      <c r="I876" s="9">
        <v>3</v>
      </c>
      <c r="J876" t="s">
        <v>812</v>
      </c>
      <c r="K876" t="s">
        <v>778</v>
      </c>
      <c r="L876">
        <v>147</v>
      </c>
      <c r="M876">
        <v>21</v>
      </c>
      <c r="N876">
        <v>381</v>
      </c>
      <c r="O876">
        <v>1715</v>
      </c>
      <c r="P876">
        <v>6</v>
      </c>
      <c r="Q876">
        <v>4</v>
      </c>
      <c r="R876">
        <v>6</v>
      </c>
      <c r="S876">
        <v>2</v>
      </c>
      <c r="Z876">
        <v>2</v>
      </c>
      <c r="AA876">
        <v>0</v>
      </c>
      <c r="AB876" t="s">
        <v>312</v>
      </c>
      <c r="AC876">
        <v>2.25</v>
      </c>
      <c r="AD876">
        <v>1.57</v>
      </c>
      <c r="AE876">
        <v>2.2000000000000002</v>
      </c>
      <c r="AF876">
        <v>1.65</v>
      </c>
      <c r="AG876">
        <v>2.25</v>
      </c>
      <c r="AH876">
        <v>1.57</v>
      </c>
      <c r="AI876">
        <v>2.27</v>
      </c>
      <c r="AJ876">
        <v>1.71</v>
      </c>
      <c r="AK876">
        <v>2.25</v>
      </c>
      <c r="AL876">
        <v>1.62</v>
      </c>
      <c r="AM876">
        <v>2.2999999999999998</v>
      </c>
      <c r="AN876">
        <v>1.71</v>
      </c>
      <c r="AO876">
        <v>2.2000000000000002</v>
      </c>
      <c r="AP876">
        <v>1.64</v>
      </c>
      <c r="AQ876" t="str">
        <f t="shared" si="145"/>
        <v>Llodra</v>
      </c>
      <c r="AR876" t="str">
        <f t="shared" si="146"/>
        <v>Janowicz</v>
      </c>
      <c r="AS876" t="str">
        <f t="shared" si="147"/>
        <v>Monte CarloLlodraJanowicz</v>
      </c>
      <c r="AT876" t="str">
        <f t="shared" si="148"/>
        <v>Monte CarloJanowiczLlodra</v>
      </c>
      <c r="AU876">
        <f t="shared" si="149"/>
        <v>2</v>
      </c>
      <c r="AV876">
        <f t="shared" si="150"/>
        <v>6</v>
      </c>
      <c r="AW876">
        <f t="shared" si="151"/>
        <v>18</v>
      </c>
      <c r="AX876" t="b">
        <f t="shared" si="152"/>
        <v>0</v>
      </c>
      <c r="AY876" t="str">
        <f t="shared" si="153"/>
        <v>Llodra</v>
      </c>
      <c r="AZ876" t="b">
        <f t="shared" si="154"/>
        <v>0</v>
      </c>
      <c r="BA876" t="str">
        <f t="shared" si="155"/>
        <v>Monte Carlo1st Round</v>
      </c>
    </row>
    <row r="877" spans="1:53" x14ac:dyDescent="0.25">
      <c r="A877">
        <v>23</v>
      </c>
      <c r="B877" t="s">
        <v>890</v>
      </c>
      <c r="C877" t="s">
        <v>891</v>
      </c>
      <c r="D877" s="1">
        <v>41744</v>
      </c>
      <c r="E877" t="s">
        <v>874</v>
      </c>
      <c r="F877" s="1" t="s">
        <v>307</v>
      </c>
      <c r="G877" s="1" t="s">
        <v>503</v>
      </c>
      <c r="H877" t="s">
        <v>309</v>
      </c>
      <c r="I877" s="9">
        <v>3</v>
      </c>
      <c r="J877" t="s">
        <v>665</v>
      </c>
      <c r="K877" t="s">
        <v>893</v>
      </c>
      <c r="L877">
        <v>51</v>
      </c>
      <c r="M877">
        <v>60</v>
      </c>
      <c r="N877">
        <v>935</v>
      </c>
      <c r="O877">
        <v>735</v>
      </c>
      <c r="P877">
        <v>6</v>
      </c>
      <c r="Q877">
        <v>4</v>
      </c>
      <c r="R877">
        <v>3</v>
      </c>
      <c r="S877">
        <v>6</v>
      </c>
      <c r="T877">
        <v>6</v>
      </c>
      <c r="U877">
        <v>4</v>
      </c>
      <c r="Z877">
        <v>2</v>
      </c>
      <c r="AA877">
        <v>1</v>
      </c>
      <c r="AB877" t="s">
        <v>312</v>
      </c>
      <c r="AC877">
        <v>1.2</v>
      </c>
      <c r="AD877">
        <v>4.33</v>
      </c>
      <c r="AE877">
        <v>1.22</v>
      </c>
      <c r="AF877">
        <v>4</v>
      </c>
      <c r="AG877">
        <v>1.22</v>
      </c>
      <c r="AH877">
        <v>4</v>
      </c>
      <c r="AI877">
        <v>1.25</v>
      </c>
      <c r="AJ877">
        <v>4.46</v>
      </c>
      <c r="AK877">
        <v>1.22</v>
      </c>
      <c r="AL877">
        <v>4</v>
      </c>
      <c r="AM877">
        <v>1.25</v>
      </c>
      <c r="AN877">
        <v>4.55</v>
      </c>
      <c r="AO877">
        <v>1.22</v>
      </c>
      <c r="AP877">
        <v>4.12</v>
      </c>
      <c r="AQ877" t="str">
        <f t="shared" si="145"/>
        <v>Benneteau</v>
      </c>
      <c r="AR877" t="str">
        <f t="shared" si="146"/>
        <v>Melzer</v>
      </c>
      <c r="AS877" t="str">
        <f t="shared" si="147"/>
        <v>Monte CarloBenneteauMelzer</v>
      </c>
      <c r="AT877" t="str">
        <f t="shared" si="148"/>
        <v>Monte CarloMelzerBenneteau</v>
      </c>
      <c r="AU877">
        <f t="shared" si="149"/>
        <v>1</v>
      </c>
      <c r="AV877">
        <f t="shared" si="150"/>
        <v>1</v>
      </c>
      <c r="AW877">
        <f t="shared" si="151"/>
        <v>29</v>
      </c>
      <c r="AX877" t="b">
        <f t="shared" si="152"/>
        <v>0</v>
      </c>
      <c r="AY877" t="str">
        <f t="shared" si="153"/>
        <v>Benneteau</v>
      </c>
      <c r="AZ877" t="b">
        <f t="shared" si="154"/>
        <v>1</v>
      </c>
      <c r="BA877" t="str">
        <f t="shared" si="155"/>
        <v>Monte Carlo1st Round</v>
      </c>
    </row>
    <row r="878" spans="1:53" x14ac:dyDescent="0.25">
      <c r="A878">
        <v>23</v>
      </c>
      <c r="B878" t="s">
        <v>890</v>
      </c>
      <c r="C878" t="s">
        <v>891</v>
      </c>
      <c r="D878" s="1">
        <v>41744</v>
      </c>
      <c r="E878" t="s">
        <v>874</v>
      </c>
      <c r="F878" s="1" t="s">
        <v>307</v>
      </c>
      <c r="G878" s="1" t="s">
        <v>503</v>
      </c>
      <c r="H878" t="s">
        <v>309</v>
      </c>
      <c r="I878" s="9">
        <v>3</v>
      </c>
      <c r="J878" t="s">
        <v>707</v>
      </c>
      <c r="K878" t="s">
        <v>737</v>
      </c>
      <c r="L878">
        <v>62</v>
      </c>
      <c r="M878">
        <v>37</v>
      </c>
      <c r="N878">
        <v>730</v>
      </c>
      <c r="O878">
        <v>1110</v>
      </c>
      <c r="P878">
        <v>6</v>
      </c>
      <c r="Q878">
        <v>3</v>
      </c>
      <c r="R878">
        <v>6</v>
      </c>
      <c r="S878">
        <v>3</v>
      </c>
      <c r="Z878">
        <v>2</v>
      </c>
      <c r="AA878">
        <v>0</v>
      </c>
      <c r="AB878" t="s">
        <v>312</v>
      </c>
      <c r="AC878">
        <v>1.57</v>
      </c>
      <c r="AD878">
        <v>2.25</v>
      </c>
      <c r="AE878">
        <v>1.6</v>
      </c>
      <c r="AF878">
        <v>2.2999999999999998</v>
      </c>
      <c r="AG878">
        <v>1.62</v>
      </c>
      <c r="AH878">
        <v>2.2000000000000002</v>
      </c>
      <c r="AI878">
        <v>1.69</v>
      </c>
      <c r="AJ878">
        <v>2.2999999999999998</v>
      </c>
      <c r="AK878">
        <v>1.62</v>
      </c>
      <c r="AL878">
        <v>2.25</v>
      </c>
      <c r="AM878">
        <v>1.69</v>
      </c>
      <c r="AN878">
        <v>2.4500000000000002</v>
      </c>
      <c r="AO878">
        <v>1.62</v>
      </c>
      <c r="AP878">
        <v>2.25</v>
      </c>
      <c r="AQ878" t="str">
        <f t="shared" si="145"/>
        <v>Carreno-Busta</v>
      </c>
      <c r="AR878" t="str">
        <f t="shared" si="146"/>
        <v>Dodig</v>
      </c>
      <c r="AS878" t="str">
        <f t="shared" si="147"/>
        <v>Monte CarloCarreno-BustaDodig</v>
      </c>
      <c r="AT878" t="str">
        <f t="shared" si="148"/>
        <v>Monte CarloDodigCarreno-Busta</v>
      </c>
      <c r="AU878">
        <f t="shared" si="149"/>
        <v>2</v>
      </c>
      <c r="AV878">
        <f t="shared" si="150"/>
        <v>6</v>
      </c>
      <c r="AW878">
        <f t="shared" si="151"/>
        <v>18</v>
      </c>
      <c r="AX878" t="b">
        <f t="shared" si="152"/>
        <v>0</v>
      </c>
      <c r="AY878" t="str">
        <f t="shared" si="153"/>
        <v>Carreno-Busta</v>
      </c>
      <c r="AZ878" t="b">
        <f t="shared" si="154"/>
        <v>0</v>
      </c>
      <c r="BA878" t="str">
        <f t="shared" si="155"/>
        <v>Monte Carlo1st Round</v>
      </c>
    </row>
    <row r="879" spans="1:53" x14ac:dyDescent="0.25">
      <c r="A879">
        <v>23</v>
      </c>
      <c r="B879" t="s">
        <v>890</v>
      </c>
      <c r="C879" t="s">
        <v>891</v>
      </c>
      <c r="D879" s="1">
        <v>41744</v>
      </c>
      <c r="E879" t="s">
        <v>874</v>
      </c>
      <c r="F879" s="1" t="s">
        <v>307</v>
      </c>
      <c r="G879" s="1" t="s">
        <v>503</v>
      </c>
      <c r="H879" t="s">
        <v>309</v>
      </c>
      <c r="I879" s="9">
        <v>3</v>
      </c>
      <c r="J879" t="s">
        <v>716</v>
      </c>
      <c r="K879" t="s">
        <v>894</v>
      </c>
      <c r="L879">
        <v>38</v>
      </c>
      <c r="M879">
        <v>275</v>
      </c>
      <c r="N879">
        <v>1071</v>
      </c>
      <c r="O879">
        <v>167</v>
      </c>
      <c r="P879">
        <v>7</v>
      </c>
      <c r="Q879">
        <v>5</v>
      </c>
      <c r="R879">
        <v>6</v>
      </c>
      <c r="S879">
        <v>2</v>
      </c>
      <c r="Z879">
        <v>2</v>
      </c>
      <c r="AA879">
        <v>0</v>
      </c>
      <c r="AB879" t="s">
        <v>312</v>
      </c>
      <c r="AC879">
        <v>1.1200000000000001</v>
      </c>
      <c r="AD879">
        <v>6</v>
      </c>
      <c r="AE879">
        <v>1.1200000000000001</v>
      </c>
      <c r="AF879">
        <v>5.75</v>
      </c>
      <c r="AG879">
        <v>1.1100000000000001</v>
      </c>
      <c r="AH879">
        <v>6</v>
      </c>
      <c r="AI879">
        <v>1.1299999999999999</v>
      </c>
      <c r="AJ879">
        <v>7</v>
      </c>
      <c r="AK879">
        <v>1.1299999999999999</v>
      </c>
      <c r="AL879">
        <v>6</v>
      </c>
      <c r="AM879">
        <v>1.1399999999999999</v>
      </c>
      <c r="AN879">
        <v>7</v>
      </c>
      <c r="AO879">
        <v>1.1200000000000001</v>
      </c>
      <c r="AP879">
        <v>6</v>
      </c>
      <c r="AQ879" t="str">
        <f t="shared" si="145"/>
        <v>Garcia-Lopez</v>
      </c>
      <c r="AR879" t="str">
        <f t="shared" si="146"/>
        <v>Balleret</v>
      </c>
      <c r="AS879" t="str">
        <f t="shared" si="147"/>
        <v>Monte CarloGarcia-LopezBalleret</v>
      </c>
      <c r="AT879" t="str">
        <f t="shared" si="148"/>
        <v>Monte CarloBalleretGarcia-Lopez</v>
      </c>
      <c r="AU879">
        <f t="shared" si="149"/>
        <v>2</v>
      </c>
      <c r="AV879">
        <f t="shared" si="150"/>
        <v>6</v>
      </c>
      <c r="AW879">
        <f t="shared" si="151"/>
        <v>20</v>
      </c>
      <c r="AX879" t="b">
        <f t="shared" si="152"/>
        <v>0</v>
      </c>
      <c r="AY879" t="str">
        <f t="shared" si="153"/>
        <v>Garcia-Lopez</v>
      </c>
      <c r="AZ879" t="b">
        <f t="shared" si="154"/>
        <v>0</v>
      </c>
      <c r="BA879" t="str">
        <f t="shared" si="155"/>
        <v>Monte Carlo1st Round</v>
      </c>
    </row>
    <row r="880" spans="1:53" x14ac:dyDescent="0.25">
      <c r="A880">
        <v>23</v>
      </c>
      <c r="B880" t="s">
        <v>890</v>
      </c>
      <c r="C880" t="s">
        <v>891</v>
      </c>
      <c r="D880" s="1">
        <v>41744</v>
      </c>
      <c r="E880" t="s">
        <v>874</v>
      </c>
      <c r="F880" s="1" t="s">
        <v>307</v>
      </c>
      <c r="G880" s="1" t="s">
        <v>503</v>
      </c>
      <c r="H880" t="s">
        <v>309</v>
      </c>
      <c r="I880" s="9">
        <v>3</v>
      </c>
      <c r="J880" t="s">
        <v>672</v>
      </c>
      <c r="K880" t="s">
        <v>714</v>
      </c>
      <c r="L880">
        <v>14</v>
      </c>
      <c r="M880">
        <v>32</v>
      </c>
      <c r="N880">
        <v>2130</v>
      </c>
      <c r="O880">
        <v>1215</v>
      </c>
      <c r="P880">
        <v>6</v>
      </c>
      <c r="Q880">
        <v>2</v>
      </c>
      <c r="R880">
        <v>4</v>
      </c>
      <c r="S880">
        <v>6</v>
      </c>
      <c r="T880">
        <v>6</v>
      </c>
      <c r="U880">
        <v>2</v>
      </c>
      <c r="Z880">
        <v>2</v>
      </c>
      <c r="AA880">
        <v>1</v>
      </c>
      <c r="AB880" t="s">
        <v>312</v>
      </c>
      <c r="AC880">
        <v>1.3</v>
      </c>
      <c r="AD880">
        <v>3.4</v>
      </c>
      <c r="AE880">
        <v>1.3</v>
      </c>
      <c r="AF880">
        <v>3.4</v>
      </c>
      <c r="AG880">
        <v>1.36</v>
      </c>
      <c r="AH880">
        <v>3</v>
      </c>
      <c r="AI880">
        <v>1.34</v>
      </c>
      <c r="AJ880">
        <v>3.56</v>
      </c>
      <c r="AK880">
        <v>1.33</v>
      </c>
      <c r="AL880">
        <v>3.25</v>
      </c>
      <c r="AM880">
        <v>1.37</v>
      </c>
      <c r="AN880">
        <v>3.56</v>
      </c>
      <c r="AO880">
        <v>1.32</v>
      </c>
      <c r="AP880">
        <v>3.28</v>
      </c>
      <c r="AQ880" t="str">
        <f t="shared" si="145"/>
        <v>Dimitrov</v>
      </c>
      <c r="AR880" t="str">
        <f t="shared" si="146"/>
        <v>Granollers</v>
      </c>
      <c r="AS880" t="str">
        <f t="shared" si="147"/>
        <v>Monte CarloDimitrovGranollers</v>
      </c>
      <c r="AT880" t="str">
        <f t="shared" si="148"/>
        <v>Monte CarloGranollersDimitrov</v>
      </c>
      <c r="AU880">
        <f t="shared" si="149"/>
        <v>1</v>
      </c>
      <c r="AV880">
        <f t="shared" si="150"/>
        <v>6</v>
      </c>
      <c r="AW880">
        <f t="shared" si="151"/>
        <v>26</v>
      </c>
      <c r="AX880" t="b">
        <f t="shared" si="152"/>
        <v>0</v>
      </c>
      <c r="AY880" t="str">
        <f t="shared" si="153"/>
        <v>Dimitrov</v>
      </c>
      <c r="AZ880" t="b">
        <f t="shared" si="154"/>
        <v>1</v>
      </c>
      <c r="BA880" t="str">
        <f t="shared" si="155"/>
        <v>Monte Carlo1st Round</v>
      </c>
    </row>
    <row r="881" spans="1:53" x14ac:dyDescent="0.25">
      <c r="A881">
        <v>23</v>
      </c>
      <c r="B881" t="s">
        <v>890</v>
      </c>
      <c r="C881" t="s">
        <v>891</v>
      </c>
      <c r="D881" s="1">
        <v>41744</v>
      </c>
      <c r="E881" t="s">
        <v>874</v>
      </c>
      <c r="F881" s="1" t="s">
        <v>307</v>
      </c>
      <c r="G881" s="1" t="s">
        <v>503</v>
      </c>
      <c r="H881" t="s">
        <v>309</v>
      </c>
      <c r="I881" s="9">
        <v>3</v>
      </c>
      <c r="J881" t="s">
        <v>668</v>
      </c>
      <c r="K881" t="s">
        <v>664</v>
      </c>
      <c r="L881">
        <v>27</v>
      </c>
      <c r="M881">
        <v>66</v>
      </c>
      <c r="N881">
        <v>1330</v>
      </c>
      <c r="O881">
        <v>704</v>
      </c>
      <c r="P881">
        <v>6</v>
      </c>
      <c r="Q881">
        <v>1</v>
      </c>
      <c r="R881">
        <v>3</v>
      </c>
      <c r="S881">
        <v>6</v>
      </c>
      <c r="T881">
        <v>6</v>
      </c>
      <c r="U881">
        <v>2</v>
      </c>
      <c r="Z881">
        <v>2</v>
      </c>
      <c r="AA881">
        <v>1</v>
      </c>
      <c r="AB881" t="s">
        <v>312</v>
      </c>
      <c r="AC881">
        <v>1.1100000000000001</v>
      </c>
      <c r="AD881">
        <v>6.5</v>
      </c>
      <c r="AE881">
        <v>1.1000000000000001</v>
      </c>
      <c r="AF881">
        <v>6.5</v>
      </c>
      <c r="AG881">
        <v>1.1100000000000001</v>
      </c>
      <c r="AH881">
        <v>6</v>
      </c>
      <c r="AI881">
        <v>1.1000000000000001</v>
      </c>
      <c r="AJ881">
        <v>8.6</v>
      </c>
      <c r="AM881">
        <v>1.1499999999999999</v>
      </c>
      <c r="AN881">
        <v>8.6</v>
      </c>
      <c r="AO881">
        <v>1.1000000000000001</v>
      </c>
      <c r="AP881">
        <v>6.83</v>
      </c>
      <c r="AQ881" t="str">
        <f t="shared" si="145"/>
        <v>Cilic</v>
      </c>
      <c r="AR881" t="str">
        <f t="shared" si="146"/>
        <v>Matosevic</v>
      </c>
      <c r="AS881" t="str">
        <f t="shared" si="147"/>
        <v>Monte CarloCilicMatosevic</v>
      </c>
      <c r="AT881" t="str">
        <f t="shared" si="148"/>
        <v>Monte CarloMatosevicCilic</v>
      </c>
      <c r="AU881">
        <f t="shared" si="149"/>
        <v>1</v>
      </c>
      <c r="AV881">
        <f t="shared" si="150"/>
        <v>6</v>
      </c>
      <c r="AW881">
        <f t="shared" si="151"/>
        <v>24</v>
      </c>
      <c r="AX881" t="b">
        <f t="shared" si="152"/>
        <v>0</v>
      </c>
      <c r="AY881" t="str">
        <f t="shared" si="153"/>
        <v>Cilic</v>
      </c>
      <c r="AZ881" t="b">
        <f t="shared" si="154"/>
        <v>1</v>
      </c>
      <c r="BA881" t="str">
        <f t="shared" si="155"/>
        <v>Monte Carlo1st Round</v>
      </c>
    </row>
    <row r="882" spans="1:53" x14ac:dyDescent="0.25">
      <c r="A882">
        <v>23</v>
      </c>
      <c r="B882" s="8" t="s">
        <v>890</v>
      </c>
      <c r="C882" t="s">
        <v>891</v>
      </c>
      <c r="D882" s="1">
        <v>41744</v>
      </c>
      <c r="E882" s="1" t="s">
        <v>874</v>
      </c>
      <c r="F882" s="1" t="s">
        <v>307</v>
      </c>
      <c r="G882" s="1" t="s">
        <v>503</v>
      </c>
      <c r="H882" t="s">
        <v>309</v>
      </c>
      <c r="I882">
        <v>3</v>
      </c>
      <c r="J882" t="s">
        <v>724</v>
      </c>
      <c r="K882" t="s">
        <v>768</v>
      </c>
      <c r="L882">
        <v>24</v>
      </c>
      <c r="M882">
        <v>19</v>
      </c>
      <c r="N882">
        <v>1555</v>
      </c>
      <c r="O882">
        <v>1835</v>
      </c>
      <c r="P882">
        <v>6</v>
      </c>
      <c r="Q882">
        <v>4</v>
      </c>
      <c r="R882">
        <v>7</v>
      </c>
      <c r="S882">
        <v>6</v>
      </c>
      <c r="Z882">
        <v>2</v>
      </c>
      <c r="AA882">
        <v>0</v>
      </c>
      <c r="AB882" t="s">
        <v>312</v>
      </c>
      <c r="AC882">
        <v>1.4</v>
      </c>
      <c r="AD882">
        <v>2.75</v>
      </c>
      <c r="AE882">
        <v>1.45</v>
      </c>
      <c r="AF882">
        <v>2.7</v>
      </c>
      <c r="AG882">
        <v>1.44</v>
      </c>
      <c r="AH882">
        <v>2.62</v>
      </c>
      <c r="AI882">
        <v>1.52</v>
      </c>
      <c r="AJ882">
        <v>2.73</v>
      </c>
      <c r="AK882">
        <v>1.5</v>
      </c>
      <c r="AL882">
        <v>2.63</v>
      </c>
      <c r="AM882">
        <v>1.52</v>
      </c>
      <c r="AN882">
        <v>2.88</v>
      </c>
      <c r="AO882">
        <v>1.45</v>
      </c>
      <c r="AP882">
        <v>2.69</v>
      </c>
      <c r="AQ882" t="str">
        <f t="shared" si="145"/>
        <v>Monfils</v>
      </c>
      <c r="AR882" t="str">
        <f t="shared" si="146"/>
        <v>Anderson</v>
      </c>
      <c r="AS882" t="str">
        <f t="shared" si="147"/>
        <v>Monte CarloMonfilsAnderson</v>
      </c>
      <c r="AT882" t="str">
        <f t="shared" si="148"/>
        <v>Monte CarloAndersonMonfils</v>
      </c>
      <c r="AU882">
        <f t="shared" si="149"/>
        <v>2</v>
      </c>
      <c r="AV882">
        <f t="shared" si="150"/>
        <v>3</v>
      </c>
      <c r="AW882">
        <f t="shared" si="151"/>
        <v>23</v>
      </c>
      <c r="AX882" t="b">
        <f t="shared" si="152"/>
        <v>1</v>
      </c>
      <c r="AY882" t="str">
        <f t="shared" si="153"/>
        <v>Monfils</v>
      </c>
      <c r="AZ882" t="b">
        <f t="shared" si="154"/>
        <v>0</v>
      </c>
      <c r="BA882" t="str">
        <f t="shared" si="155"/>
        <v>Monte Carlo1st Round</v>
      </c>
    </row>
    <row r="883" spans="1:53" x14ac:dyDescent="0.25">
      <c r="A883">
        <v>23</v>
      </c>
      <c r="B883" s="8" t="s">
        <v>890</v>
      </c>
      <c r="C883" t="s">
        <v>891</v>
      </c>
      <c r="D883" s="1">
        <v>41744</v>
      </c>
      <c r="E883" s="1" t="s">
        <v>874</v>
      </c>
      <c r="F883" s="1" t="s">
        <v>307</v>
      </c>
      <c r="G883" s="1" t="s">
        <v>503</v>
      </c>
      <c r="H883" t="s">
        <v>309</v>
      </c>
      <c r="I883">
        <v>3</v>
      </c>
      <c r="J883" t="s">
        <v>834</v>
      </c>
      <c r="K883" t="s">
        <v>819</v>
      </c>
      <c r="L883">
        <v>20</v>
      </c>
      <c r="M883">
        <v>113</v>
      </c>
      <c r="N883">
        <v>1750</v>
      </c>
      <c r="O883">
        <v>534</v>
      </c>
      <c r="P883">
        <v>6</v>
      </c>
      <c r="Q883">
        <v>3</v>
      </c>
      <c r="R883">
        <v>6</v>
      </c>
      <c r="S883">
        <v>2</v>
      </c>
      <c r="Z883">
        <v>2</v>
      </c>
      <c r="AA883">
        <v>0</v>
      </c>
      <c r="AB883" t="s">
        <v>312</v>
      </c>
      <c r="AC883">
        <v>1.3</v>
      </c>
      <c r="AD883">
        <v>3.4</v>
      </c>
      <c r="AE883">
        <v>1.33</v>
      </c>
      <c r="AF883">
        <v>3.2</v>
      </c>
      <c r="AG883">
        <v>1.3</v>
      </c>
      <c r="AH883">
        <v>3.4</v>
      </c>
      <c r="AI883">
        <v>1.34</v>
      </c>
      <c r="AJ883">
        <v>3.56</v>
      </c>
      <c r="AK883">
        <v>1.33</v>
      </c>
      <c r="AL883">
        <v>3.25</v>
      </c>
      <c r="AM883">
        <v>1.37</v>
      </c>
      <c r="AN883">
        <v>3.56</v>
      </c>
      <c r="AO883">
        <v>1.32</v>
      </c>
      <c r="AP883">
        <v>3.27</v>
      </c>
      <c r="AQ883" t="str">
        <f t="shared" si="145"/>
        <v>Almagro</v>
      </c>
      <c r="AR883" t="str">
        <f t="shared" si="146"/>
        <v>Mathieu</v>
      </c>
      <c r="AS883" t="str">
        <f t="shared" si="147"/>
        <v>Monte CarloAlmagroMathieu</v>
      </c>
      <c r="AT883" t="str">
        <f t="shared" si="148"/>
        <v>Monte CarloMathieuAlmagro</v>
      </c>
      <c r="AU883">
        <f t="shared" si="149"/>
        <v>2</v>
      </c>
      <c r="AV883">
        <f t="shared" si="150"/>
        <v>7</v>
      </c>
      <c r="AW883">
        <f t="shared" si="151"/>
        <v>17</v>
      </c>
      <c r="AX883" t="b">
        <f t="shared" si="152"/>
        <v>0</v>
      </c>
      <c r="AY883" t="str">
        <f t="shared" si="153"/>
        <v>Almagro</v>
      </c>
      <c r="AZ883" t="b">
        <f t="shared" si="154"/>
        <v>0</v>
      </c>
      <c r="BA883" t="str">
        <f t="shared" si="155"/>
        <v>Monte Carlo1st Round</v>
      </c>
    </row>
    <row r="884" spans="1:53" x14ac:dyDescent="0.25">
      <c r="A884">
        <v>23</v>
      </c>
      <c r="B884" s="8" t="s">
        <v>890</v>
      </c>
      <c r="C884" t="s">
        <v>891</v>
      </c>
      <c r="D884" s="1">
        <v>41744</v>
      </c>
      <c r="E884" s="1" t="s">
        <v>874</v>
      </c>
      <c r="F884" s="1" t="s">
        <v>307</v>
      </c>
      <c r="G884" s="1" t="s">
        <v>503</v>
      </c>
      <c r="H884" t="s">
        <v>344</v>
      </c>
      <c r="I884">
        <v>3</v>
      </c>
      <c r="J884" t="s">
        <v>804</v>
      </c>
      <c r="K884" t="s">
        <v>752</v>
      </c>
      <c r="L884">
        <v>12</v>
      </c>
      <c r="M884">
        <v>25</v>
      </c>
      <c r="N884">
        <v>2550</v>
      </c>
      <c r="O884">
        <v>1510</v>
      </c>
      <c r="P884">
        <v>6</v>
      </c>
      <c r="Q884">
        <v>4</v>
      </c>
      <c r="R884">
        <v>1</v>
      </c>
      <c r="S884">
        <v>6</v>
      </c>
      <c r="T884">
        <v>6</v>
      </c>
      <c r="U884">
        <v>4</v>
      </c>
      <c r="Z884">
        <v>2</v>
      </c>
      <c r="AA884">
        <v>1</v>
      </c>
      <c r="AB884" t="s">
        <v>312</v>
      </c>
      <c r="AC884">
        <v>1.5</v>
      </c>
      <c r="AD884">
        <v>2.5</v>
      </c>
      <c r="AE884">
        <v>1.5</v>
      </c>
      <c r="AF884">
        <v>2.5</v>
      </c>
      <c r="AG884">
        <v>1.4</v>
      </c>
      <c r="AH884">
        <v>2.75</v>
      </c>
      <c r="AI884">
        <v>1.56</v>
      </c>
      <c r="AJ884">
        <v>2.6</v>
      </c>
      <c r="AK884">
        <v>1.44</v>
      </c>
      <c r="AL884">
        <v>2.75</v>
      </c>
      <c r="AM884">
        <v>1.57</v>
      </c>
      <c r="AN884">
        <v>2.8</v>
      </c>
      <c r="AO884">
        <v>1.48</v>
      </c>
      <c r="AP884">
        <v>2.61</v>
      </c>
      <c r="AQ884" t="str">
        <f t="shared" ref="AQ884:AQ947" si="156">LEFT(J884,FIND(" ",J884)-1)</f>
        <v>Tsonga</v>
      </c>
      <c r="AR884" t="str">
        <f t="shared" ref="AR884:AR947" si="157">LEFT(K884,FIND(" ",K884)-1)</f>
        <v>Kohlschreiber</v>
      </c>
      <c r="AS884" t="str">
        <f t="shared" si="147"/>
        <v>Monte CarloTsongaKohlschreiber</v>
      </c>
      <c r="AT884" t="str">
        <f t="shared" si="148"/>
        <v>Monte CarloKohlschreiberTsonga</v>
      </c>
      <c r="AU884">
        <f t="shared" si="149"/>
        <v>1</v>
      </c>
      <c r="AV884">
        <f t="shared" si="150"/>
        <v>-1</v>
      </c>
      <c r="AW884">
        <f t="shared" si="151"/>
        <v>27</v>
      </c>
      <c r="AX884" t="b">
        <f t="shared" si="152"/>
        <v>0</v>
      </c>
      <c r="AY884" t="str">
        <f t="shared" si="153"/>
        <v>Tsonga</v>
      </c>
      <c r="AZ884" t="b">
        <f t="shared" si="154"/>
        <v>1</v>
      </c>
      <c r="BA884" t="str">
        <f t="shared" si="155"/>
        <v>Monte Carlo2nd Round</v>
      </c>
    </row>
    <row r="885" spans="1:53" x14ac:dyDescent="0.25">
      <c r="A885">
        <v>23</v>
      </c>
      <c r="B885" s="8" t="s">
        <v>890</v>
      </c>
      <c r="C885" t="s">
        <v>891</v>
      </c>
      <c r="D885" s="1">
        <v>41744</v>
      </c>
      <c r="E885" s="1" t="s">
        <v>874</v>
      </c>
      <c r="F885" s="1" t="s">
        <v>307</v>
      </c>
      <c r="G885" s="1" t="s">
        <v>503</v>
      </c>
      <c r="H885" t="s">
        <v>344</v>
      </c>
      <c r="I885">
        <v>3</v>
      </c>
      <c r="J885" t="s">
        <v>797</v>
      </c>
      <c r="K885" t="s">
        <v>757</v>
      </c>
      <c r="L885">
        <v>2</v>
      </c>
      <c r="M885">
        <v>57</v>
      </c>
      <c r="N885">
        <v>11680</v>
      </c>
      <c r="O885">
        <v>810</v>
      </c>
      <c r="P885">
        <v>6</v>
      </c>
      <c r="Q885">
        <v>1</v>
      </c>
      <c r="R885">
        <v>6</v>
      </c>
      <c r="S885">
        <v>0</v>
      </c>
      <c r="Z885">
        <v>2</v>
      </c>
      <c r="AA885">
        <v>0</v>
      </c>
      <c r="AB885" t="s">
        <v>312</v>
      </c>
      <c r="AC885">
        <v>1.01</v>
      </c>
      <c r="AD885">
        <v>21</v>
      </c>
      <c r="AE885">
        <v>1.02</v>
      </c>
      <c r="AF885">
        <v>12</v>
      </c>
      <c r="AG885">
        <v>1.02</v>
      </c>
      <c r="AH885">
        <v>13</v>
      </c>
      <c r="AI885">
        <v>1.02</v>
      </c>
      <c r="AJ885">
        <v>26</v>
      </c>
      <c r="AK885">
        <v>1.03</v>
      </c>
      <c r="AL885">
        <v>13</v>
      </c>
      <c r="AM885">
        <v>1.03</v>
      </c>
      <c r="AN885">
        <v>26</v>
      </c>
      <c r="AO885">
        <v>1.02</v>
      </c>
      <c r="AP885">
        <v>14.95</v>
      </c>
      <c r="AQ885" t="str">
        <f t="shared" si="156"/>
        <v>Djokovic</v>
      </c>
      <c r="AR885" t="str">
        <f t="shared" si="157"/>
        <v>Montanes</v>
      </c>
      <c r="AS885" t="str">
        <f t="shared" si="147"/>
        <v>Monte CarloDjokovicMontanes</v>
      </c>
      <c r="AT885" t="str">
        <f t="shared" si="148"/>
        <v>Monte CarloMontanesDjokovic</v>
      </c>
      <c r="AU885">
        <f t="shared" si="149"/>
        <v>2</v>
      </c>
      <c r="AV885">
        <f t="shared" si="150"/>
        <v>11</v>
      </c>
      <c r="AW885">
        <f t="shared" si="151"/>
        <v>13</v>
      </c>
      <c r="AX885" t="b">
        <f t="shared" si="152"/>
        <v>0</v>
      </c>
      <c r="AY885" t="str">
        <f t="shared" si="153"/>
        <v>Djokovic</v>
      </c>
      <c r="AZ885" t="b">
        <f t="shared" si="154"/>
        <v>0</v>
      </c>
      <c r="BA885" t="str">
        <f t="shared" si="155"/>
        <v>Monte Carlo2nd Round</v>
      </c>
    </row>
    <row r="886" spans="1:53" x14ac:dyDescent="0.25">
      <c r="A886">
        <v>23</v>
      </c>
      <c r="B886" s="8" t="s">
        <v>890</v>
      </c>
      <c r="C886" t="s">
        <v>891</v>
      </c>
      <c r="D886" s="1">
        <v>41744</v>
      </c>
      <c r="E886" s="1" t="s">
        <v>874</v>
      </c>
      <c r="F886" s="1" t="s">
        <v>307</v>
      </c>
      <c r="G886" s="1" t="s">
        <v>503</v>
      </c>
      <c r="H886" t="s">
        <v>344</v>
      </c>
      <c r="I886">
        <v>3</v>
      </c>
      <c r="J886" t="s">
        <v>744</v>
      </c>
      <c r="K886" t="s">
        <v>680</v>
      </c>
      <c r="L886">
        <v>6</v>
      </c>
      <c r="M886">
        <v>48</v>
      </c>
      <c r="N886">
        <v>4640</v>
      </c>
      <c r="O886">
        <v>970</v>
      </c>
      <c r="P886">
        <v>6</v>
      </c>
      <c r="Q886">
        <v>3</v>
      </c>
      <c r="R886">
        <v>6</v>
      </c>
      <c r="S886">
        <v>0</v>
      </c>
      <c r="Z886">
        <v>2</v>
      </c>
      <c r="AA886">
        <v>0</v>
      </c>
      <c r="AB886" t="s">
        <v>312</v>
      </c>
      <c r="AC886">
        <v>1.08</v>
      </c>
      <c r="AD886">
        <v>8</v>
      </c>
      <c r="AE886">
        <v>1.08</v>
      </c>
      <c r="AF886">
        <v>7.5</v>
      </c>
      <c r="AG886">
        <v>1.1000000000000001</v>
      </c>
      <c r="AH886">
        <v>6.5</v>
      </c>
      <c r="AI886">
        <v>1.1100000000000001</v>
      </c>
      <c r="AJ886">
        <v>8.36</v>
      </c>
      <c r="AK886">
        <v>1.1000000000000001</v>
      </c>
      <c r="AL886">
        <v>7</v>
      </c>
      <c r="AM886">
        <v>1.1100000000000001</v>
      </c>
      <c r="AN886">
        <v>8.5</v>
      </c>
      <c r="AO886">
        <v>1.0900000000000001</v>
      </c>
      <c r="AP886">
        <v>7.2</v>
      </c>
      <c r="AQ886" t="str">
        <f t="shared" si="156"/>
        <v>Ferrer</v>
      </c>
      <c r="AR886" t="str">
        <f t="shared" si="157"/>
        <v>Chardy</v>
      </c>
      <c r="AS886" t="str">
        <f t="shared" si="147"/>
        <v>Monte CarloFerrerChardy</v>
      </c>
      <c r="AT886" t="str">
        <f t="shared" si="148"/>
        <v>Monte CarloChardyFerrer</v>
      </c>
      <c r="AU886">
        <f t="shared" si="149"/>
        <v>2</v>
      </c>
      <c r="AV886">
        <f t="shared" si="150"/>
        <v>9</v>
      </c>
      <c r="AW886">
        <f t="shared" si="151"/>
        <v>15</v>
      </c>
      <c r="AX886" t="b">
        <f t="shared" si="152"/>
        <v>0</v>
      </c>
      <c r="AY886" t="str">
        <f t="shared" si="153"/>
        <v>Ferrer</v>
      </c>
      <c r="AZ886" t="b">
        <f t="shared" si="154"/>
        <v>0</v>
      </c>
      <c r="BA886" t="str">
        <f t="shared" si="155"/>
        <v>Monte Carlo2nd Round</v>
      </c>
    </row>
    <row r="887" spans="1:53" x14ac:dyDescent="0.25">
      <c r="A887">
        <v>23</v>
      </c>
      <c r="B887" s="8" t="s">
        <v>890</v>
      </c>
      <c r="C887" t="s">
        <v>891</v>
      </c>
      <c r="D887" s="1">
        <v>41744</v>
      </c>
      <c r="E887" s="1" t="s">
        <v>874</v>
      </c>
      <c r="F887" s="1" t="s">
        <v>307</v>
      </c>
      <c r="G887" s="1" t="s">
        <v>503</v>
      </c>
      <c r="H887" t="s">
        <v>344</v>
      </c>
      <c r="I887">
        <v>3</v>
      </c>
      <c r="J887" t="s">
        <v>729</v>
      </c>
      <c r="K887" t="s">
        <v>671</v>
      </c>
      <c r="L887">
        <v>5</v>
      </c>
      <c r="M887">
        <v>33</v>
      </c>
      <c r="N887">
        <v>4720</v>
      </c>
      <c r="O887">
        <v>1200</v>
      </c>
      <c r="P887">
        <v>7</v>
      </c>
      <c r="Q887">
        <v>5</v>
      </c>
      <c r="R887">
        <v>6</v>
      </c>
      <c r="S887">
        <v>4</v>
      </c>
      <c r="Z887">
        <v>2</v>
      </c>
      <c r="AA887">
        <v>0</v>
      </c>
      <c r="AB887" t="s">
        <v>312</v>
      </c>
      <c r="AC887">
        <v>1.07</v>
      </c>
      <c r="AD887">
        <v>9</v>
      </c>
      <c r="AE887">
        <v>1.07</v>
      </c>
      <c r="AF887">
        <v>8</v>
      </c>
      <c r="AG887">
        <v>1.07</v>
      </c>
      <c r="AH887">
        <v>7.5</v>
      </c>
      <c r="AI887">
        <v>1.0900000000000001</v>
      </c>
      <c r="AJ887">
        <v>9.16</v>
      </c>
      <c r="AK887">
        <v>1.08</v>
      </c>
      <c r="AL887">
        <v>7.5</v>
      </c>
      <c r="AM887">
        <v>1.1000000000000001</v>
      </c>
      <c r="AN887">
        <v>10</v>
      </c>
      <c r="AO887">
        <v>1.07</v>
      </c>
      <c r="AP887">
        <v>8.32</v>
      </c>
      <c r="AQ887" t="str">
        <f t="shared" si="156"/>
        <v>Berdych</v>
      </c>
      <c r="AR887" t="str">
        <f t="shared" si="157"/>
        <v>Tursunov</v>
      </c>
      <c r="AS887" t="str">
        <f t="shared" si="147"/>
        <v>Monte CarloBerdychTursunov</v>
      </c>
      <c r="AT887" t="str">
        <f t="shared" si="148"/>
        <v>Monte CarloTursunovBerdych</v>
      </c>
      <c r="AU887">
        <f t="shared" si="149"/>
        <v>2</v>
      </c>
      <c r="AV887">
        <f t="shared" si="150"/>
        <v>4</v>
      </c>
      <c r="AW887">
        <f t="shared" si="151"/>
        <v>22</v>
      </c>
      <c r="AX887" t="b">
        <f t="shared" si="152"/>
        <v>0</v>
      </c>
      <c r="AY887" t="str">
        <f t="shared" si="153"/>
        <v>Berdych</v>
      </c>
      <c r="AZ887" t="b">
        <f t="shared" si="154"/>
        <v>0</v>
      </c>
      <c r="BA887" t="str">
        <f t="shared" si="155"/>
        <v>Monte Carlo2nd Round</v>
      </c>
    </row>
    <row r="888" spans="1:53" x14ac:dyDescent="0.25">
      <c r="A888">
        <v>23</v>
      </c>
      <c r="B888" s="8" t="s">
        <v>890</v>
      </c>
      <c r="C888" t="s">
        <v>891</v>
      </c>
      <c r="D888" s="1">
        <v>41745</v>
      </c>
      <c r="E888" s="1" t="s">
        <v>874</v>
      </c>
      <c r="F888" s="1" t="s">
        <v>307</v>
      </c>
      <c r="G888" s="1" t="s">
        <v>503</v>
      </c>
      <c r="H888" t="s">
        <v>344</v>
      </c>
      <c r="I888">
        <v>3</v>
      </c>
      <c r="J888" t="s">
        <v>720</v>
      </c>
      <c r="K888" t="s">
        <v>709</v>
      </c>
      <c r="L888">
        <v>13</v>
      </c>
      <c r="M888">
        <v>45</v>
      </c>
      <c r="N888">
        <v>2400</v>
      </c>
      <c r="O888">
        <v>1000</v>
      </c>
      <c r="P888">
        <v>7</v>
      </c>
      <c r="Q888">
        <v>6</v>
      </c>
      <c r="R888">
        <v>6</v>
      </c>
      <c r="S888">
        <v>4</v>
      </c>
      <c r="Z888">
        <v>2</v>
      </c>
      <c r="AA888">
        <v>0</v>
      </c>
      <c r="AB888" t="s">
        <v>312</v>
      </c>
      <c r="AC888">
        <v>1.38</v>
      </c>
      <c r="AD888">
        <v>2.87</v>
      </c>
      <c r="AE888">
        <v>1.42</v>
      </c>
      <c r="AF888">
        <v>2.8</v>
      </c>
      <c r="AG888">
        <v>1.4</v>
      </c>
      <c r="AH888">
        <v>2.75</v>
      </c>
      <c r="AI888">
        <v>1.47</v>
      </c>
      <c r="AJ888">
        <v>2.89</v>
      </c>
      <c r="AK888">
        <v>1.44</v>
      </c>
      <c r="AL888">
        <v>2.88</v>
      </c>
      <c r="AM888">
        <v>1.48</v>
      </c>
      <c r="AN888">
        <v>3</v>
      </c>
      <c r="AO888">
        <v>1.42</v>
      </c>
      <c r="AP888">
        <v>2.81</v>
      </c>
      <c r="AQ888" t="str">
        <f t="shared" si="156"/>
        <v>Fognini</v>
      </c>
      <c r="AR888" t="str">
        <f t="shared" si="157"/>
        <v>Bautista</v>
      </c>
      <c r="AS888" t="str">
        <f t="shared" si="147"/>
        <v>Monte CarloFogniniBautista</v>
      </c>
      <c r="AT888" t="str">
        <f t="shared" si="148"/>
        <v>Monte CarloBautistaFognini</v>
      </c>
      <c r="AU888">
        <f t="shared" si="149"/>
        <v>2</v>
      </c>
      <c r="AV888">
        <f t="shared" si="150"/>
        <v>3</v>
      </c>
      <c r="AW888">
        <f t="shared" si="151"/>
        <v>23</v>
      </c>
      <c r="AX888" t="b">
        <f t="shared" si="152"/>
        <v>1</v>
      </c>
      <c r="AY888" t="str">
        <f t="shared" si="153"/>
        <v>Fognini</v>
      </c>
      <c r="AZ888" t="b">
        <f t="shared" si="154"/>
        <v>0</v>
      </c>
      <c r="BA888" t="str">
        <f t="shared" si="155"/>
        <v>Monte Carlo2nd Round</v>
      </c>
    </row>
    <row r="889" spans="1:53" x14ac:dyDescent="0.25">
      <c r="A889">
        <v>23</v>
      </c>
      <c r="B889" s="8" t="s">
        <v>890</v>
      </c>
      <c r="C889" t="s">
        <v>891</v>
      </c>
      <c r="D889" s="1">
        <v>41745</v>
      </c>
      <c r="E889" s="1" t="s">
        <v>874</v>
      </c>
      <c r="F889" s="1" t="s">
        <v>307</v>
      </c>
      <c r="G889" s="1" t="s">
        <v>503</v>
      </c>
      <c r="H889" t="s">
        <v>344</v>
      </c>
      <c r="I889">
        <v>3</v>
      </c>
      <c r="J889" t="s">
        <v>751</v>
      </c>
      <c r="K889" t="s">
        <v>812</v>
      </c>
      <c r="L889">
        <v>47</v>
      </c>
      <c r="M889">
        <v>147</v>
      </c>
      <c r="N889">
        <v>971</v>
      </c>
      <c r="O889">
        <v>381</v>
      </c>
      <c r="P889">
        <v>6</v>
      </c>
      <c r="Q889">
        <v>4</v>
      </c>
      <c r="R889">
        <v>6</v>
      </c>
      <c r="S889">
        <v>4</v>
      </c>
      <c r="Z889">
        <v>2</v>
      </c>
      <c r="AA889">
        <v>0</v>
      </c>
      <c r="AB889" t="s">
        <v>312</v>
      </c>
      <c r="AC889">
        <v>1.83</v>
      </c>
      <c r="AD889">
        <v>1.83</v>
      </c>
      <c r="AE889">
        <v>2</v>
      </c>
      <c r="AF889">
        <v>1.8</v>
      </c>
      <c r="AG889">
        <v>1.83</v>
      </c>
      <c r="AH889">
        <v>1.83</v>
      </c>
      <c r="AI889">
        <v>1.94</v>
      </c>
      <c r="AJ889">
        <v>1.96</v>
      </c>
      <c r="AK889">
        <v>1.8</v>
      </c>
      <c r="AL889">
        <v>2</v>
      </c>
      <c r="AM889">
        <v>2</v>
      </c>
      <c r="AN889">
        <v>2.0499999999999998</v>
      </c>
      <c r="AO889">
        <v>1.87</v>
      </c>
      <c r="AP889">
        <v>1.89</v>
      </c>
      <c r="AQ889" t="str">
        <f t="shared" si="156"/>
        <v>Rosol</v>
      </c>
      <c r="AR889" t="str">
        <f t="shared" si="157"/>
        <v>Llodra</v>
      </c>
      <c r="AS889" t="str">
        <f t="shared" si="147"/>
        <v>Monte CarloRosolLlodra</v>
      </c>
      <c r="AT889" t="str">
        <f t="shared" si="148"/>
        <v>Monte CarloLlodraRosol</v>
      </c>
      <c r="AU889">
        <f t="shared" si="149"/>
        <v>2</v>
      </c>
      <c r="AV889">
        <f t="shared" si="150"/>
        <v>4</v>
      </c>
      <c r="AW889">
        <f t="shared" si="151"/>
        <v>20</v>
      </c>
      <c r="AX889" t="b">
        <f t="shared" si="152"/>
        <v>0</v>
      </c>
      <c r="AY889" t="str">
        <f t="shared" si="153"/>
        <v>Rosol</v>
      </c>
      <c r="AZ889" t="b">
        <f t="shared" si="154"/>
        <v>0</v>
      </c>
      <c r="BA889" t="str">
        <f t="shared" si="155"/>
        <v>Monte Carlo2nd Round</v>
      </c>
    </row>
    <row r="890" spans="1:53" x14ac:dyDescent="0.25">
      <c r="A890">
        <v>23</v>
      </c>
      <c r="B890" s="8" t="s">
        <v>890</v>
      </c>
      <c r="C890" t="s">
        <v>891</v>
      </c>
      <c r="D890" s="1">
        <v>41745</v>
      </c>
      <c r="E890" s="1" t="s">
        <v>874</v>
      </c>
      <c r="F890" s="1" t="s">
        <v>307</v>
      </c>
      <c r="G890" s="1" t="s">
        <v>503</v>
      </c>
      <c r="H890" t="s">
        <v>344</v>
      </c>
      <c r="I890">
        <v>3</v>
      </c>
      <c r="J890" t="s">
        <v>800</v>
      </c>
      <c r="K890" t="s">
        <v>694</v>
      </c>
      <c r="L890">
        <v>10</v>
      </c>
      <c r="M890">
        <v>52</v>
      </c>
      <c r="N890">
        <v>2580</v>
      </c>
      <c r="O890">
        <v>930</v>
      </c>
      <c r="P890">
        <v>6</v>
      </c>
      <c r="Q890">
        <v>7</v>
      </c>
      <c r="R890">
        <v>6</v>
      </c>
      <c r="S890">
        <v>2</v>
      </c>
      <c r="T890">
        <v>6</v>
      </c>
      <c r="U890">
        <v>1</v>
      </c>
      <c r="Z890">
        <v>2</v>
      </c>
      <c r="AA890">
        <v>1</v>
      </c>
      <c r="AB890" t="s">
        <v>312</v>
      </c>
      <c r="AC890">
        <v>1.18</v>
      </c>
      <c r="AD890">
        <v>4.5</v>
      </c>
      <c r="AE890">
        <v>1.18</v>
      </c>
      <c r="AF890">
        <v>4.5</v>
      </c>
      <c r="AG890">
        <v>1.17</v>
      </c>
      <c r="AH890">
        <v>4.5</v>
      </c>
      <c r="AI890">
        <v>1.1599999999999999</v>
      </c>
      <c r="AJ890">
        <v>6.12</v>
      </c>
      <c r="AK890">
        <v>1.17</v>
      </c>
      <c r="AL890">
        <v>5</v>
      </c>
      <c r="AM890">
        <v>1.24</v>
      </c>
      <c r="AN890">
        <v>6.12</v>
      </c>
      <c r="AO890">
        <v>1.18</v>
      </c>
      <c r="AP890">
        <v>4.78</v>
      </c>
      <c r="AQ890" t="str">
        <f t="shared" si="156"/>
        <v>Raonic</v>
      </c>
      <c r="AR890" t="str">
        <f t="shared" si="157"/>
        <v>Lu</v>
      </c>
      <c r="AS890" t="str">
        <f t="shared" si="147"/>
        <v>Monte CarloRaonicLu</v>
      </c>
      <c r="AT890" t="str">
        <f t="shared" si="148"/>
        <v>Monte CarloLuRaonic</v>
      </c>
      <c r="AU890">
        <f t="shared" si="149"/>
        <v>1</v>
      </c>
      <c r="AV890">
        <f t="shared" si="150"/>
        <v>8</v>
      </c>
      <c r="AW890">
        <f t="shared" si="151"/>
        <v>28</v>
      </c>
      <c r="AX890" t="b">
        <f t="shared" si="152"/>
        <v>1</v>
      </c>
      <c r="AY890" t="str">
        <f t="shared" si="153"/>
        <v>Lu</v>
      </c>
      <c r="AZ890" t="b">
        <f t="shared" si="154"/>
        <v>1</v>
      </c>
      <c r="BA890" t="str">
        <f t="shared" si="155"/>
        <v>Monte Carlo2nd Round</v>
      </c>
    </row>
    <row r="891" spans="1:53" x14ac:dyDescent="0.25">
      <c r="A891">
        <v>23</v>
      </c>
      <c r="B891" s="8" t="s">
        <v>890</v>
      </c>
      <c r="C891" t="s">
        <v>891</v>
      </c>
      <c r="D891" s="1">
        <v>41745</v>
      </c>
      <c r="E891" s="1" t="s">
        <v>874</v>
      </c>
      <c r="F891" s="1" t="s">
        <v>307</v>
      </c>
      <c r="G891" s="1" t="s">
        <v>503</v>
      </c>
      <c r="H891" t="s">
        <v>344</v>
      </c>
      <c r="I891">
        <v>3</v>
      </c>
      <c r="J891" t="s">
        <v>776</v>
      </c>
      <c r="K891" t="s">
        <v>753</v>
      </c>
      <c r="L891">
        <v>35</v>
      </c>
      <c r="M891">
        <v>36</v>
      </c>
      <c r="N891">
        <v>1150</v>
      </c>
      <c r="O891">
        <v>1116</v>
      </c>
      <c r="P891">
        <v>7</v>
      </c>
      <c r="Q891">
        <v>6</v>
      </c>
      <c r="R891">
        <v>5</v>
      </c>
      <c r="S891">
        <v>7</v>
      </c>
      <c r="T891">
        <v>6</v>
      </c>
      <c r="U891">
        <v>4</v>
      </c>
      <c r="Z891">
        <v>2</v>
      </c>
      <c r="AA891">
        <v>1</v>
      </c>
      <c r="AB891" t="s">
        <v>312</v>
      </c>
      <c r="AC891">
        <v>1.72</v>
      </c>
      <c r="AD891">
        <v>2</v>
      </c>
      <c r="AE891">
        <v>1.75</v>
      </c>
      <c r="AF891">
        <v>2.0499999999999998</v>
      </c>
      <c r="AG891">
        <v>1.83</v>
      </c>
      <c r="AH891">
        <v>1.83</v>
      </c>
      <c r="AI891">
        <v>1.88</v>
      </c>
      <c r="AJ891">
        <v>2.02</v>
      </c>
      <c r="AK891">
        <v>1.73</v>
      </c>
      <c r="AL891">
        <v>2.1</v>
      </c>
      <c r="AM891">
        <v>1.93</v>
      </c>
      <c r="AN891">
        <v>2.15</v>
      </c>
      <c r="AO891">
        <v>1.77</v>
      </c>
      <c r="AP891">
        <v>2.0099999999999998</v>
      </c>
      <c r="AQ891" t="str">
        <f t="shared" si="156"/>
        <v>Seppi</v>
      </c>
      <c r="AR891" t="str">
        <f t="shared" si="157"/>
        <v>Andujar</v>
      </c>
      <c r="AS891" t="str">
        <f t="shared" si="147"/>
        <v>Monte CarloSeppiAndujar</v>
      </c>
      <c r="AT891" t="str">
        <f t="shared" si="148"/>
        <v>Monte CarloAndujarSeppi</v>
      </c>
      <c r="AU891">
        <f t="shared" si="149"/>
        <v>1</v>
      </c>
      <c r="AV891">
        <f t="shared" si="150"/>
        <v>1</v>
      </c>
      <c r="AW891">
        <f t="shared" si="151"/>
        <v>35</v>
      </c>
      <c r="AX891" t="b">
        <f t="shared" si="152"/>
        <v>1</v>
      </c>
      <c r="AY891" t="str">
        <f t="shared" si="153"/>
        <v>Seppi</v>
      </c>
      <c r="AZ891" t="b">
        <f t="shared" si="154"/>
        <v>1</v>
      </c>
      <c r="BA891" t="str">
        <f t="shared" si="155"/>
        <v>Monte Carlo2nd Round</v>
      </c>
    </row>
    <row r="892" spans="1:53" x14ac:dyDescent="0.25">
      <c r="A892">
        <v>23</v>
      </c>
      <c r="B892" s="8" t="s">
        <v>890</v>
      </c>
      <c r="C892" t="s">
        <v>891</v>
      </c>
      <c r="D892" s="1">
        <v>41745</v>
      </c>
      <c r="E892" s="1" t="s">
        <v>874</v>
      </c>
      <c r="F892" s="1" t="s">
        <v>307</v>
      </c>
      <c r="G892" s="1" t="s">
        <v>503</v>
      </c>
      <c r="H892" t="s">
        <v>344</v>
      </c>
      <c r="I892">
        <v>3</v>
      </c>
      <c r="J892" t="s">
        <v>689</v>
      </c>
      <c r="K892" t="s">
        <v>771</v>
      </c>
      <c r="L892">
        <v>4</v>
      </c>
      <c r="M892">
        <v>41</v>
      </c>
      <c r="N892">
        <v>5355</v>
      </c>
      <c r="O892">
        <v>1040</v>
      </c>
      <c r="P892">
        <v>6</v>
      </c>
      <c r="Q892">
        <v>1</v>
      </c>
      <c r="R892">
        <v>6</v>
      </c>
      <c r="S892">
        <v>2</v>
      </c>
      <c r="Z892">
        <v>2</v>
      </c>
      <c r="AA892">
        <v>0</v>
      </c>
      <c r="AB892" t="s">
        <v>312</v>
      </c>
      <c r="AC892">
        <v>1.08</v>
      </c>
      <c r="AD892">
        <v>8</v>
      </c>
      <c r="AE892">
        <v>1.06</v>
      </c>
      <c r="AF892">
        <v>8.5</v>
      </c>
      <c r="AG892">
        <v>1.07</v>
      </c>
      <c r="AH892">
        <v>7.5</v>
      </c>
      <c r="AI892">
        <v>1.1200000000000001</v>
      </c>
      <c r="AJ892">
        <v>7.41</v>
      </c>
      <c r="AK892">
        <v>1.1000000000000001</v>
      </c>
      <c r="AL892">
        <v>7</v>
      </c>
      <c r="AM892">
        <v>1.1299999999999999</v>
      </c>
      <c r="AN892">
        <v>9</v>
      </c>
      <c r="AO892">
        <v>1.0900000000000001</v>
      </c>
      <c r="AP892">
        <v>7.15</v>
      </c>
      <c r="AQ892" t="str">
        <f t="shared" si="156"/>
        <v>Federer</v>
      </c>
      <c r="AR892" t="str">
        <f t="shared" si="157"/>
        <v>Stepanek</v>
      </c>
      <c r="AS892" t="str">
        <f t="shared" si="147"/>
        <v>Monte CarloFedererStepanek</v>
      </c>
      <c r="AT892" t="str">
        <f t="shared" si="148"/>
        <v>Monte CarloStepanekFederer</v>
      </c>
      <c r="AU892">
        <f t="shared" si="149"/>
        <v>2</v>
      </c>
      <c r="AV892">
        <f t="shared" si="150"/>
        <v>9</v>
      </c>
      <c r="AW892">
        <f t="shared" si="151"/>
        <v>15</v>
      </c>
      <c r="AX892" t="b">
        <f t="shared" si="152"/>
        <v>0</v>
      </c>
      <c r="AY892" t="str">
        <f t="shared" si="153"/>
        <v>Federer</v>
      </c>
      <c r="AZ892" t="b">
        <f t="shared" si="154"/>
        <v>0</v>
      </c>
      <c r="BA892" t="str">
        <f t="shared" si="155"/>
        <v>Monte Carlo2nd Round</v>
      </c>
    </row>
    <row r="893" spans="1:53" x14ac:dyDescent="0.25">
      <c r="A893">
        <v>23</v>
      </c>
      <c r="B893" s="8" t="s">
        <v>890</v>
      </c>
      <c r="C893" t="s">
        <v>891</v>
      </c>
      <c r="D893" s="1">
        <v>41745</v>
      </c>
      <c r="E893" s="1" t="s">
        <v>874</v>
      </c>
      <c r="F893" s="1" t="s">
        <v>307</v>
      </c>
      <c r="G893" s="1" t="s">
        <v>503</v>
      </c>
      <c r="H893" t="s">
        <v>344</v>
      </c>
      <c r="I893">
        <v>3</v>
      </c>
      <c r="J893" t="s">
        <v>793</v>
      </c>
      <c r="K893" t="s">
        <v>665</v>
      </c>
      <c r="L893">
        <v>18</v>
      </c>
      <c r="M893">
        <v>51</v>
      </c>
      <c r="N893">
        <v>1890</v>
      </c>
      <c r="O893">
        <v>935</v>
      </c>
      <c r="P893">
        <v>4</v>
      </c>
      <c r="Q893">
        <v>6</v>
      </c>
      <c r="R893">
        <v>6</v>
      </c>
      <c r="S893">
        <v>0</v>
      </c>
      <c r="T893">
        <v>6</v>
      </c>
      <c r="U893">
        <v>1</v>
      </c>
      <c r="Z893">
        <v>2</v>
      </c>
      <c r="AA893">
        <v>1</v>
      </c>
      <c r="AB893" t="s">
        <v>312</v>
      </c>
      <c r="AC893">
        <v>1.2</v>
      </c>
      <c r="AD893">
        <v>4.33</v>
      </c>
      <c r="AE893">
        <v>1.22</v>
      </c>
      <c r="AF893">
        <v>4</v>
      </c>
      <c r="AG893">
        <v>1.22</v>
      </c>
      <c r="AH893">
        <v>4</v>
      </c>
      <c r="AI893">
        <v>1.24</v>
      </c>
      <c r="AJ893">
        <v>4.6500000000000004</v>
      </c>
      <c r="AK893">
        <v>1.22</v>
      </c>
      <c r="AL893">
        <v>4</v>
      </c>
      <c r="AM893">
        <v>1.25</v>
      </c>
      <c r="AN893">
        <v>4.6500000000000004</v>
      </c>
      <c r="AO893">
        <v>1.22</v>
      </c>
      <c r="AP893">
        <v>4.13</v>
      </c>
      <c r="AQ893" t="str">
        <f t="shared" si="156"/>
        <v>Robredo</v>
      </c>
      <c r="AR893" t="str">
        <f t="shared" si="157"/>
        <v>Benneteau</v>
      </c>
      <c r="AS893" t="str">
        <f t="shared" si="147"/>
        <v>Monte CarloRobredoBenneteau</v>
      </c>
      <c r="AT893" t="str">
        <f t="shared" si="148"/>
        <v>Monte CarloBenneteauRobredo</v>
      </c>
      <c r="AU893">
        <f t="shared" si="149"/>
        <v>1</v>
      </c>
      <c r="AV893">
        <f t="shared" si="150"/>
        <v>9</v>
      </c>
      <c r="AW893">
        <f t="shared" si="151"/>
        <v>23</v>
      </c>
      <c r="AX893" t="b">
        <f t="shared" si="152"/>
        <v>0</v>
      </c>
      <c r="AY893" t="str">
        <f t="shared" si="153"/>
        <v>Benneteau</v>
      </c>
      <c r="AZ893" t="b">
        <f t="shared" si="154"/>
        <v>1</v>
      </c>
      <c r="BA893" t="str">
        <f t="shared" si="155"/>
        <v>Monte Carlo2nd Round</v>
      </c>
    </row>
    <row r="894" spans="1:53" x14ac:dyDescent="0.25">
      <c r="A894">
        <v>23</v>
      </c>
      <c r="B894" s="8" t="s">
        <v>890</v>
      </c>
      <c r="C894" t="s">
        <v>891</v>
      </c>
      <c r="D894" s="1">
        <v>41745</v>
      </c>
      <c r="E894" s="1" t="s">
        <v>874</v>
      </c>
      <c r="F894" s="1" t="s">
        <v>307</v>
      </c>
      <c r="G894" s="1" t="s">
        <v>503</v>
      </c>
      <c r="H894" t="s">
        <v>344</v>
      </c>
      <c r="I894">
        <v>3</v>
      </c>
      <c r="J894" t="s">
        <v>750</v>
      </c>
      <c r="K894" t="s">
        <v>806</v>
      </c>
      <c r="L894">
        <v>1</v>
      </c>
      <c r="M894">
        <v>58</v>
      </c>
      <c r="N894">
        <v>13730</v>
      </c>
      <c r="O894">
        <v>779</v>
      </c>
      <c r="P894">
        <v>6</v>
      </c>
      <c r="Q894">
        <v>4</v>
      </c>
      <c r="R894">
        <v>6</v>
      </c>
      <c r="S894">
        <v>1</v>
      </c>
      <c r="Z894">
        <v>2</v>
      </c>
      <c r="AA894">
        <v>0</v>
      </c>
      <c r="AB894" t="s">
        <v>312</v>
      </c>
      <c r="AC894">
        <v>1.0049999999999999</v>
      </c>
      <c r="AD894">
        <v>29</v>
      </c>
      <c r="AE894">
        <v>1.01</v>
      </c>
      <c r="AF894">
        <v>13</v>
      </c>
      <c r="AG894">
        <v>1</v>
      </c>
      <c r="AH894">
        <v>21</v>
      </c>
      <c r="AI894">
        <v>1.01</v>
      </c>
      <c r="AJ894">
        <v>61</v>
      </c>
      <c r="AK894">
        <v>1.01</v>
      </c>
      <c r="AL894">
        <v>21</v>
      </c>
      <c r="AM894">
        <v>1.01</v>
      </c>
      <c r="AN894">
        <v>61</v>
      </c>
      <c r="AO894">
        <v>1.01</v>
      </c>
      <c r="AP894">
        <v>24.31</v>
      </c>
      <c r="AQ894" t="str">
        <f t="shared" si="156"/>
        <v>Nadal</v>
      </c>
      <c r="AR894" t="str">
        <f t="shared" si="157"/>
        <v>Gabashvili</v>
      </c>
      <c r="AS894" t="str">
        <f t="shared" si="147"/>
        <v>Monte CarloNadalGabashvili</v>
      </c>
      <c r="AT894" t="str">
        <f t="shared" si="148"/>
        <v>Monte CarloGabashviliNadal</v>
      </c>
      <c r="AU894">
        <f t="shared" si="149"/>
        <v>2</v>
      </c>
      <c r="AV894">
        <f t="shared" si="150"/>
        <v>7</v>
      </c>
      <c r="AW894">
        <f t="shared" si="151"/>
        <v>17</v>
      </c>
      <c r="AX894" t="b">
        <f t="shared" si="152"/>
        <v>0</v>
      </c>
      <c r="AY894" t="str">
        <f t="shared" si="153"/>
        <v>Nadal</v>
      </c>
      <c r="AZ894" t="b">
        <f t="shared" si="154"/>
        <v>0</v>
      </c>
      <c r="BA894" t="str">
        <f t="shared" si="155"/>
        <v>Monte Carlo2nd Round</v>
      </c>
    </row>
    <row r="895" spans="1:53" x14ac:dyDescent="0.25">
      <c r="A895">
        <v>23</v>
      </c>
      <c r="B895" s="8" t="s">
        <v>890</v>
      </c>
      <c r="C895" t="s">
        <v>891</v>
      </c>
      <c r="D895" s="1">
        <v>41745</v>
      </c>
      <c r="E895" s="1" t="s">
        <v>874</v>
      </c>
      <c r="F895" s="1" t="s">
        <v>307</v>
      </c>
      <c r="G895" s="1" t="s">
        <v>503</v>
      </c>
      <c r="H895" t="s">
        <v>344</v>
      </c>
      <c r="I895">
        <v>3</v>
      </c>
      <c r="J895" t="s">
        <v>672</v>
      </c>
      <c r="K895" t="s">
        <v>705</v>
      </c>
      <c r="L895">
        <v>14</v>
      </c>
      <c r="M895">
        <v>101</v>
      </c>
      <c r="N895">
        <v>2130</v>
      </c>
      <c r="O895">
        <v>569</v>
      </c>
      <c r="P895">
        <v>4</v>
      </c>
      <c r="Q895">
        <v>6</v>
      </c>
      <c r="R895">
        <v>6</v>
      </c>
      <c r="S895">
        <v>3</v>
      </c>
      <c r="T895">
        <v>6</v>
      </c>
      <c r="U895">
        <v>4</v>
      </c>
      <c r="Z895">
        <v>2</v>
      </c>
      <c r="AA895">
        <v>1</v>
      </c>
      <c r="AB895" t="s">
        <v>312</v>
      </c>
      <c r="AC895">
        <v>1.25</v>
      </c>
      <c r="AD895">
        <v>3.75</v>
      </c>
      <c r="AE895">
        <v>1.25</v>
      </c>
      <c r="AF895">
        <v>3.75</v>
      </c>
      <c r="AG895">
        <v>1.29</v>
      </c>
      <c r="AH895">
        <v>3.5</v>
      </c>
      <c r="AI895">
        <v>1.31</v>
      </c>
      <c r="AJ895">
        <v>3.83</v>
      </c>
      <c r="AK895">
        <v>1.25</v>
      </c>
      <c r="AL895">
        <v>3.75</v>
      </c>
      <c r="AM895">
        <v>1.31</v>
      </c>
      <c r="AN895">
        <v>4.0999999999999996</v>
      </c>
      <c r="AO895">
        <v>1.26</v>
      </c>
      <c r="AP895">
        <v>3.73</v>
      </c>
      <c r="AQ895" t="str">
        <f t="shared" si="156"/>
        <v>Dimitrov</v>
      </c>
      <c r="AR895" t="str">
        <f t="shared" si="157"/>
        <v>Ramos</v>
      </c>
      <c r="AS895" t="str">
        <f t="shared" si="147"/>
        <v>Monte CarloDimitrovRamos</v>
      </c>
      <c r="AT895" t="str">
        <f t="shared" si="148"/>
        <v>Monte CarloRamosDimitrov</v>
      </c>
      <c r="AU895">
        <f t="shared" si="149"/>
        <v>1</v>
      </c>
      <c r="AV895">
        <f t="shared" si="150"/>
        <v>3</v>
      </c>
      <c r="AW895">
        <f t="shared" si="151"/>
        <v>29</v>
      </c>
      <c r="AX895" t="b">
        <f t="shared" si="152"/>
        <v>0</v>
      </c>
      <c r="AY895" t="str">
        <f t="shared" si="153"/>
        <v>Ramos</v>
      </c>
      <c r="AZ895" t="b">
        <f t="shared" si="154"/>
        <v>1</v>
      </c>
      <c r="BA895" t="str">
        <f t="shared" si="155"/>
        <v>Monte Carlo2nd Round</v>
      </c>
    </row>
    <row r="896" spans="1:53" x14ac:dyDescent="0.25">
      <c r="A896">
        <v>23</v>
      </c>
      <c r="B896" s="8" t="s">
        <v>890</v>
      </c>
      <c r="C896" t="s">
        <v>891</v>
      </c>
      <c r="D896" s="1">
        <v>41745</v>
      </c>
      <c r="E896" s="1" t="s">
        <v>874</v>
      </c>
      <c r="F896" s="1" t="s">
        <v>307</v>
      </c>
      <c r="G896" s="1" t="s">
        <v>503</v>
      </c>
      <c r="H896" t="s">
        <v>344</v>
      </c>
      <c r="I896">
        <v>3</v>
      </c>
      <c r="J896" t="s">
        <v>834</v>
      </c>
      <c r="K896" t="s">
        <v>674</v>
      </c>
      <c r="L896">
        <v>20</v>
      </c>
      <c r="M896">
        <v>40</v>
      </c>
      <c r="N896">
        <v>1750</v>
      </c>
      <c r="O896">
        <v>1042</v>
      </c>
      <c r="P896">
        <v>7</v>
      </c>
      <c r="Q896">
        <v>6</v>
      </c>
      <c r="R896">
        <v>6</v>
      </c>
      <c r="S896">
        <v>3</v>
      </c>
      <c r="Z896">
        <v>2</v>
      </c>
      <c r="AA896">
        <v>0</v>
      </c>
      <c r="AB896" t="s">
        <v>312</v>
      </c>
      <c r="AC896">
        <v>1.1000000000000001</v>
      </c>
      <c r="AD896">
        <v>7</v>
      </c>
      <c r="AE896">
        <v>1.1100000000000001</v>
      </c>
      <c r="AF896">
        <v>6</v>
      </c>
      <c r="AG896">
        <v>1.1200000000000001</v>
      </c>
      <c r="AH896">
        <v>5.5</v>
      </c>
      <c r="AI896">
        <v>1.1299999999999999</v>
      </c>
      <c r="AJ896">
        <v>7.45</v>
      </c>
      <c r="AK896">
        <v>1.1000000000000001</v>
      </c>
      <c r="AL896">
        <v>7</v>
      </c>
      <c r="AM896">
        <v>1.1399999999999999</v>
      </c>
      <c r="AN896">
        <v>7.45</v>
      </c>
      <c r="AO896">
        <v>1.1200000000000001</v>
      </c>
      <c r="AP896">
        <v>6.26</v>
      </c>
      <c r="AQ896" t="str">
        <f t="shared" si="156"/>
        <v>Almagro</v>
      </c>
      <c r="AR896" t="str">
        <f t="shared" si="157"/>
        <v>Mahut</v>
      </c>
      <c r="AS896" t="str">
        <f t="shared" si="147"/>
        <v>Monte CarloAlmagroMahut</v>
      </c>
      <c r="AT896" t="str">
        <f t="shared" si="148"/>
        <v>Monte CarloMahutAlmagro</v>
      </c>
      <c r="AU896">
        <f t="shared" si="149"/>
        <v>2</v>
      </c>
      <c r="AV896">
        <f t="shared" si="150"/>
        <v>4</v>
      </c>
      <c r="AW896">
        <f t="shared" si="151"/>
        <v>22</v>
      </c>
      <c r="AX896" t="b">
        <f t="shared" si="152"/>
        <v>1</v>
      </c>
      <c r="AY896" t="str">
        <f t="shared" si="153"/>
        <v>Almagro</v>
      </c>
      <c r="AZ896" t="b">
        <f t="shared" si="154"/>
        <v>0</v>
      </c>
      <c r="BA896" t="str">
        <f t="shared" si="155"/>
        <v>Monte Carlo2nd Round</v>
      </c>
    </row>
    <row r="897" spans="1:53" x14ac:dyDescent="0.25">
      <c r="A897">
        <v>23</v>
      </c>
      <c r="B897" s="8" t="s">
        <v>890</v>
      </c>
      <c r="C897" t="s">
        <v>891</v>
      </c>
      <c r="D897" s="1">
        <v>41745</v>
      </c>
      <c r="E897" s="1" t="s">
        <v>874</v>
      </c>
      <c r="F897" s="1" t="s">
        <v>307</v>
      </c>
      <c r="G897" s="1" t="s">
        <v>503</v>
      </c>
      <c r="H897" t="s">
        <v>344</v>
      </c>
      <c r="I897">
        <v>3</v>
      </c>
      <c r="J897" t="s">
        <v>719</v>
      </c>
      <c r="K897" t="s">
        <v>668</v>
      </c>
      <c r="L897">
        <v>3</v>
      </c>
      <c r="M897">
        <v>27</v>
      </c>
      <c r="N897">
        <v>5760</v>
      </c>
      <c r="O897">
        <v>1330</v>
      </c>
      <c r="P897">
        <v>6</v>
      </c>
      <c r="Q897">
        <v>0</v>
      </c>
      <c r="R897">
        <v>6</v>
      </c>
      <c r="S897">
        <v>2</v>
      </c>
      <c r="Z897">
        <v>2</v>
      </c>
      <c r="AA897">
        <v>0</v>
      </c>
      <c r="AB897" t="s">
        <v>312</v>
      </c>
      <c r="AC897">
        <v>1.5</v>
      </c>
      <c r="AD897">
        <v>2.5</v>
      </c>
      <c r="AE897">
        <v>1.48</v>
      </c>
      <c r="AF897">
        <v>2.6</v>
      </c>
      <c r="AG897">
        <v>1.44</v>
      </c>
      <c r="AH897">
        <v>2.62</v>
      </c>
      <c r="AI897">
        <v>1.52</v>
      </c>
      <c r="AJ897">
        <v>2.72</v>
      </c>
      <c r="AK897">
        <v>1.53</v>
      </c>
      <c r="AL897">
        <v>2.5</v>
      </c>
      <c r="AM897">
        <v>1.54</v>
      </c>
      <c r="AN897">
        <v>2.75</v>
      </c>
      <c r="AO897">
        <v>1.48</v>
      </c>
      <c r="AP897">
        <v>2.6</v>
      </c>
      <c r="AQ897" t="str">
        <f t="shared" si="156"/>
        <v>Wawrinka</v>
      </c>
      <c r="AR897" t="str">
        <f t="shared" si="157"/>
        <v>Cilic</v>
      </c>
      <c r="AS897" t="str">
        <f t="shared" si="147"/>
        <v>Monte CarloWawrinkaCilic</v>
      </c>
      <c r="AT897" t="str">
        <f t="shared" si="148"/>
        <v>Monte CarloCilicWawrinka</v>
      </c>
      <c r="AU897">
        <f t="shared" si="149"/>
        <v>2</v>
      </c>
      <c r="AV897">
        <f t="shared" si="150"/>
        <v>10</v>
      </c>
      <c r="AW897">
        <f t="shared" si="151"/>
        <v>14</v>
      </c>
      <c r="AX897" t="b">
        <f t="shared" si="152"/>
        <v>0</v>
      </c>
      <c r="AY897" t="str">
        <f t="shared" si="153"/>
        <v>Wawrinka</v>
      </c>
      <c r="AZ897" t="b">
        <f t="shared" si="154"/>
        <v>0</v>
      </c>
      <c r="BA897" t="str">
        <f t="shared" si="155"/>
        <v>Monte Carlo2nd Round</v>
      </c>
    </row>
    <row r="898" spans="1:53" x14ac:dyDescent="0.25">
      <c r="A898">
        <v>23</v>
      </c>
      <c r="B898" s="8" t="s">
        <v>890</v>
      </c>
      <c r="C898" t="s">
        <v>891</v>
      </c>
      <c r="D898" s="1">
        <v>41745</v>
      </c>
      <c r="E898" s="1" t="s">
        <v>874</v>
      </c>
      <c r="F898" s="1" t="s">
        <v>307</v>
      </c>
      <c r="G898" s="1" t="s">
        <v>503</v>
      </c>
      <c r="H898" t="s">
        <v>344</v>
      </c>
      <c r="I898">
        <v>3</v>
      </c>
      <c r="J898" t="s">
        <v>716</v>
      </c>
      <c r="K898" t="s">
        <v>745</v>
      </c>
      <c r="L898">
        <v>38</v>
      </c>
      <c r="M898">
        <v>22</v>
      </c>
      <c r="N898">
        <v>1071</v>
      </c>
      <c r="O898">
        <v>1690</v>
      </c>
      <c r="P898">
        <v>6</v>
      </c>
      <c r="Q898">
        <v>1</v>
      </c>
      <c r="R898">
        <v>7</v>
      </c>
      <c r="S898">
        <v>5</v>
      </c>
      <c r="Z898">
        <v>2</v>
      </c>
      <c r="AA898">
        <v>0</v>
      </c>
      <c r="AB898" t="s">
        <v>312</v>
      </c>
      <c r="AC898">
        <v>3.5</v>
      </c>
      <c r="AD898">
        <v>1.28</v>
      </c>
      <c r="AE898">
        <v>3.5</v>
      </c>
      <c r="AF898">
        <v>1.28</v>
      </c>
      <c r="AG898">
        <v>3.5</v>
      </c>
      <c r="AH898">
        <v>1.29</v>
      </c>
      <c r="AI898">
        <v>4.22</v>
      </c>
      <c r="AJ898">
        <v>1.27</v>
      </c>
      <c r="AK898">
        <v>3.5</v>
      </c>
      <c r="AL898">
        <v>1.29</v>
      </c>
      <c r="AM898">
        <v>4.22</v>
      </c>
      <c r="AN898">
        <v>1.32</v>
      </c>
      <c r="AO898">
        <v>3.6</v>
      </c>
      <c r="AP898">
        <v>1.28</v>
      </c>
      <c r="AQ898" t="str">
        <f t="shared" si="156"/>
        <v>Garcia-Lopez</v>
      </c>
      <c r="AR898" t="str">
        <f t="shared" si="157"/>
        <v>Dolgopolov</v>
      </c>
      <c r="AS898" t="str">
        <f t="shared" si="147"/>
        <v>Monte CarloGarcia-LopezDolgopolov</v>
      </c>
      <c r="AT898" t="str">
        <f t="shared" si="148"/>
        <v>Monte CarloDolgopolovGarcia-Lopez</v>
      </c>
      <c r="AU898">
        <f t="shared" si="149"/>
        <v>2</v>
      </c>
      <c r="AV898">
        <f t="shared" si="150"/>
        <v>7</v>
      </c>
      <c r="AW898">
        <f t="shared" si="151"/>
        <v>19</v>
      </c>
      <c r="AX898" t="b">
        <f t="shared" si="152"/>
        <v>0</v>
      </c>
      <c r="AY898" t="str">
        <f t="shared" si="153"/>
        <v>Garcia-Lopez</v>
      </c>
      <c r="AZ898" t="b">
        <f t="shared" si="154"/>
        <v>0</v>
      </c>
      <c r="BA898" t="str">
        <f t="shared" si="155"/>
        <v>Monte Carlo2nd Round</v>
      </c>
    </row>
    <row r="899" spans="1:53" x14ac:dyDescent="0.25">
      <c r="A899">
        <v>23</v>
      </c>
      <c r="B899" s="8" t="s">
        <v>890</v>
      </c>
      <c r="C899" t="s">
        <v>891</v>
      </c>
      <c r="D899" s="1">
        <v>41745</v>
      </c>
      <c r="E899" s="1" t="s">
        <v>874</v>
      </c>
      <c r="F899" s="1" t="s">
        <v>307</v>
      </c>
      <c r="G899" s="1" t="s">
        <v>503</v>
      </c>
      <c r="H899" t="s">
        <v>344</v>
      </c>
      <c r="I899">
        <v>3</v>
      </c>
      <c r="J899" t="s">
        <v>707</v>
      </c>
      <c r="K899" t="s">
        <v>724</v>
      </c>
      <c r="L899">
        <v>62</v>
      </c>
      <c r="M899">
        <v>24</v>
      </c>
      <c r="N899">
        <v>730</v>
      </c>
      <c r="O899">
        <v>1555</v>
      </c>
      <c r="P899">
        <v>6</v>
      </c>
      <c r="Q899">
        <v>3</v>
      </c>
      <c r="R899">
        <v>7</v>
      </c>
      <c r="S899">
        <v>6</v>
      </c>
      <c r="Z899">
        <v>2</v>
      </c>
      <c r="AA899">
        <v>0</v>
      </c>
      <c r="AB899" t="s">
        <v>312</v>
      </c>
      <c r="AC899">
        <v>3.75</v>
      </c>
      <c r="AD899">
        <v>1.25</v>
      </c>
      <c r="AE899">
        <v>3.75</v>
      </c>
      <c r="AF899">
        <v>1.25</v>
      </c>
      <c r="AG899">
        <v>3.75</v>
      </c>
      <c r="AH899">
        <v>1.25</v>
      </c>
      <c r="AI899">
        <v>4.38</v>
      </c>
      <c r="AJ899">
        <v>1.26</v>
      </c>
      <c r="AK899">
        <v>3.5</v>
      </c>
      <c r="AL899">
        <v>1.29</v>
      </c>
      <c r="AM899">
        <v>4.38</v>
      </c>
      <c r="AN899">
        <v>1.3</v>
      </c>
      <c r="AO899">
        <v>3.87</v>
      </c>
      <c r="AP899">
        <v>1.25</v>
      </c>
      <c r="AQ899" t="str">
        <f t="shared" si="156"/>
        <v>Carreno-Busta</v>
      </c>
      <c r="AR899" t="str">
        <f t="shared" si="157"/>
        <v>Monfils</v>
      </c>
      <c r="AS899" t="str">
        <f t="shared" ref="AS899:AS962" si="158">B899&amp;AQ899&amp;AR899</f>
        <v>Monte CarloCarreno-BustaMonfils</v>
      </c>
      <c r="AT899" t="str">
        <f t="shared" ref="AT899:AT962" si="159">B899&amp;AR899&amp;AQ899</f>
        <v>Monte CarloMonfilsCarreno-Busta</v>
      </c>
      <c r="AU899">
        <f t="shared" ref="AU899:AU962" si="160">Z899-AA899</f>
        <v>2</v>
      </c>
      <c r="AV899">
        <f t="shared" ref="AV899:AV962" si="161">X899+V899+T899+R899+P899-Y899-W899-U899-S899-Q899</f>
        <v>4</v>
      </c>
      <c r="AW899">
        <f t="shared" ref="AW899:AW962" si="162">X899+V899+T899+R899+P899+Y899+W899+U899+S899+Q899</f>
        <v>22</v>
      </c>
      <c r="AX899" t="b">
        <f t="shared" ref="AX899:AX962" si="163">OR(P899+Q899=13,R899+S899=13,T899+U899=13,V899+W899=13,X899+Y899=13)</f>
        <v>1</v>
      </c>
      <c r="AY899" t="str">
        <f t="shared" ref="AY899:AY962" si="164">IF(P899&gt;Q899,AQ899,AR899)</f>
        <v>Carreno-Busta</v>
      </c>
      <c r="AZ899" t="b">
        <f t="shared" ref="AZ899:AZ962" si="165">AA899&lt;&gt;0</f>
        <v>0</v>
      </c>
      <c r="BA899" t="str">
        <f t="shared" ref="BA899:BA962" si="166">B899&amp;H899</f>
        <v>Monte Carlo2nd Round</v>
      </c>
    </row>
    <row r="900" spans="1:53" x14ac:dyDescent="0.25">
      <c r="A900">
        <v>23</v>
      </c>
      <c r="B900" s="8" t="s">
        <v>890</v>
      </c>
      <c r="C900" t="s">
        <v>891</v>
      </c>
      <c r="D900" s="1">
        <v>41746</v>
      </c>
      <c r="E900" s="1" t="s">
        <v>874</v>
      </c>
      <c r="F900" s="1" t="s">
        <v>307</v>
      </c>
      <c r="G900" s="1" t="s">
        <v>503</v>
      </c>
      <c r="H900" t="s">
        <v>478</v>
      </c>
      <c r="I900">
        <v>3</v>
      </c>
      <c r="J900" t="s">
        <v>800</v>
      </c>
      <c r="K900" t="s">
        <v>793</v>
      </c>
      <c r="L900">
        <v>10</v>
      </c>
      <c r="M900">
        <v>18</v>
      </c>
      <c r="N900">
        <v>2580</v>
      </c>
      <c r="O900">
        <v>1890</v>
      </c>
      <c r="P900">
        <v>6</v>
      </c>
      <c r="Q900">
        <v>4</v>
      </c>
      <c r="R900">
        <v>6</v>
      </c>
      <c r="S900">
        <v>3</v>
      </c>
      <c r="Z900">
        <v>2</v>
      </c>
      <c r="AA900">
        <v>0</v>
      </c>
      <c r="AB900" t="s">
        <v>312</v>
      </c>
      <c r="AC900">
        <v>2</v>
      </c>
      <c r="AD900">
        <v>1.72</v>
      </c>
      <c r="AE900">
        <v>2.15</v>
      </c>
      <c r="AF900">
        <v>1.68</v>
      </c>
      <c r="AG900">
        <v>2.2000000000000002</v>
      </c>
      <c r="AH900">
        <v>1.67</v>
      </c>
      <c r="AI900">
        <v>2.11</v>
      </c>
      <c r="AJ900">
        <v>1.84</v>
      </c>
      <c r="AK900">
        <v>2.2000000000000002</v>
      </c>
      <c r="AL900">
        <v>1.73</v>
      </c>
      <c r="AM900">
        <v>2.2200000000000002</v>
      </c>
      <c r="AN900">
        <v>1.84</v>
      </c>
      <c r="AO900">
        <v>2.11</v>
      </c>
      <c r="AP900">
        <v>1.71</v>
      </c>
      <c r="AQ900" t="str">
        <f t="shared" si="156"/>
        <v>Raonic</v>
      </c>
      <c r="AR900" t="str">
        <f t="shared" si="157"/>
        <v>Robredo</v>
      </c>
      <c r="AS900" t="str">
        <f t="shared" si="158"/>
        <v>Monte CarloRaonicRobredo</v>
      </c>
      <c r="AT900" t="str">
        <f t="shared" si="159"/>
        <v>Monte CarloRobredoRaonic</v>
      </c>
      <c r="AU900">
        <f t="shared" si="160"/>
        <v>2</v>
      </c>
      <c r="AV900">
        <f t="shared" si="161"/>
        <v>5</v>
      </c>
      <c r="AW900">
        <f t="shared" si="162"/>
        <v>19</v>
      </c>
      <c r="AX900" t="b">
        <f t="shared" si="163"/>
        <v>0</v>
      </c>
      <c r="AY900" t="str">
        <f t="shared" si="164"/>
        <v>Raonic</v>
      </c>
      <c r="AZ900" t="b">
        <f t="shared" si="165"/>
        <v>0</v>
      </c>
      <c r="BA900" t="str">
        <f t="shared" si="166"/>
        <v>Monte Carlo3rd Round</v>
      </c>
    </row>
    <row r="901" spans="1:53" x14ac:dyDescent="0.25">
      <c r="A901">
        <v>23</v>
      </c>
      <c r="B901" s="8" t="s">
        <v>890</v>
      </c>
      <c r="C901" t="s">
        <v>891</v>
      </c>
      <c r="D901" s="1">
        <v>41746</v>
      </c>
      <c r="E901" s="1" t="s">
        <v>874</v>
      </c>
      <c r="F901" s="1" t="s">
        <v>307</v>
      </c>
      <c r="G901" s="1" t="s">
        <v>503</v>
      </c>
      <c r="H901" t="s">
        <v>478</v>
      </c>
      <c r="I901">
        <v>3</v>
      </c>
      <c r="J901" t="s">
        <v>804</v>
      </c>
      <c r="K901" t="s">
        <v>720</v>
      </c>
      <c r="L901">
        <v>12</v>
      </c>
      <c r="M901">
        <v>13</v>
      </c>
      <c r="N901">
        <v>2550</v>
      </c>
      <c r="O901">
        <v>2400</v>
      </c>
      <c r="P901">
        <v>5</v>
      </c>
      <c r="Q901">
        <v>7</v>
      </c>
      <c r="R901">
        <v>6</v>
      </c>
      <c r="S901">
        <v>3</v>
      </c>
      <c r="T901">
        <v>6</v>
      </c>
      <c r="U901">
        <v>0</v>
      </c>
      <c r="Z901">
        <v>2</v>
      </c>
      <c r="AA901">
        <v>1</v>
      </c>
      <c r="AB901" t="s">
        <v>312</v>
      </c>
      <c r="AC901">
        <v>2</v>
      </c>
      <c r="AD901">
        <v>1.72</v>
      </c>
      <c r="AE901">
        <v>2.1</v>
      </c>
      <c r="AF901">
        <v>1.7</v>
      </c>
      <c r="AG901">
        <v>2.1</v>
      </c>
      <c r="AH901">
        <v>1.73</v>
      </c>
      <c r="AI901">
        <v>2.2599999999999998</v>
      </c>
      <c r="AJ901">
        <v>1.73</v>
      </c>
      <c r="AK901">
        <v>2.2000000000000002</v>
      </c>
      <c r="AL901">
        <v>1.73</v>
      </c>
      <c r="AM901">
        <v>2.2599999999999998</v>
      </c>
      <c r="AN901">
        <v>1.8</v>
      </c>
      <c r="AO901">
        <v>2.13</v>
      </c>
      <c r="AP901">
        <v>1.7</v>
      </c>
      <c r="AQ901" t="str">
        <f t="shared" si="156"/>
        <v>Tsonga</v>
      </c>
      <c r="AR901" t="str">
        <f t="shared" si="157"/>
        <v>Fognini</v>
      </c>
      <c r="AS901" t="str">
        <f t="shared" si="158"/>
        <v>Monte CarloTsongaFognini</v>
      </c>
      <c r="AT901" t="str">
        <f t="shared" si="159"/>
        <v>Monte CarloFogniniTsonga</v>
      </c>
      <c r="AU901">
        <f t="shared" si="160"/>
        <v>1</v>
      </c>
      <c r="AV901">
        <f t="shared" si="161"/>
        <v>7</v>
      </c>
      <c r="AW901">
        <f t="shared" si="162"/>
        <v>27</v>
      </c>
      <c r="AX901" t="b">
        <f t="shared" si="163"/>
        <v>0</v>
      </c>
      <c r="AY901" t="str">
        <f t="shared" si="164"/>
        <v>Fognini</v>
      </c>
      <c r="AZ901" t="b">
        <f t="shared" si="165"/>
        <v>1</v>
      </c>
      <c r="BA901" t="str">
        <f t="shared" si="166"/>
        <v>Monte Carlo3rd Round</v>
      </c>
    </row>
    <row r="902" spans="1:53" x14ac:dyDescent="0.25">
      <c r="A902">
        <v>23</v>
      </c>
      <c r="B902" s="8" t="s">
        <v>890</v>
      </c>
      <c r="C902" t="s">
        <v>891</v>
      </c>
      <c r="D902" s="1">
        <v>41746</v>
      </c>
      <c r="E902" s="1" t="s">
        <v>874</v>
      </c>
      <c r="F902" s="1" t="s">
        <v>307</v>
      </c>
      <c r="G902" s="1" t="s">
        <v>503</v>
      </c>
      <c r="H902" t="s">
        <v>478</v>
      </c>
      <c r="I902">
        <v>3</v>
      </c>
      <c r="J902" t="s">
        <v>750</v>
      </c>
      <c r="K902" t="s">
        <v>776</v>
      </c>
      <c r="L902">
        <v>1</v>
      </c>
      <c r="M902">
        <v>35</v>
      </c>
      <c r="N902">
        <v>13730</v>
      </c>
      <c r="O902">
        <v>1150</v>
      </c>
      <c r="P902">
        <v>6</v>
      </c>
      <c r="Q902">
        <v>1</v>
      </c>
      <c r="R902">
        <v>6</v>
      </c>
      <c r="S902">
        <v>3</v>
      </c>
      <c r="Z902">
        <v>2</v>
      </c>
      <c r="AA902">
        <v>0</v>
      </c>
      <c r="AB902" t="s">
        <v>312</v>
      </c>
      <c r="AC902">
        <v>1.01</v>
      </c>
      <c r="AD902">
        <v>26</v>
      </c>
      <c r="AE902">
        <v>1.01</v>
      </c>
      <c r="AF902">
        <v>13</v>
      </c>
      <c r="AG902">
        <v>1.01</v>
      </c>
      <c r="AH902">
        <v>21</v>
      </c>
      <c r="AI902">
        <v>1.01</v>
      </c>
      <c r="AJ902">
        <v>31</v>
      </c>
      <c r="AK902">
        <v>1.02</v>
      </c>
      <c r="AL902">
        <v>19</v>
      </c>
      <c r="AM902">
        <v>1.02</v>
      </c>
      <c r="AN902">
        <v>32</v>
      </c>
      <c r="AO902">
        <v>1.01</v>
      </c>
      <c r="AP902">
        <v>19.04</v>
      </c>
      <c r="AQ902" t="str">
        <f t="shared" si="156"/>
        <v>Nadal</v>
      </c>
      <c r="AR902" t="str">
        <f t="shared" si="157"/>
        <v>Seppi</v>
      </c>
      <c r="AS902" t="str">
        <f t="shared" si="158"/>
        <v>Monte CarloNadalSeppi</v>
      </c>
      <c r="AT902" t="str">
        <f t="shared" si="159"/>
        <v>Monte CarloSeppiNadal</v>
      </c>
      <c r="AU902">
        <f t="shared" si="160"/>
        <v>2</v>
      </c>
      <c r="AV902">
        <f t="shared" si="161"/>
        <v>8</v>
      </c>
      <c r="AW902">
        <f t="shared" si="162"/>
        <v>16</v>
      </c>
      <c r="AX902" t="b">
        <f t="shared" si="163"/>
        <v>0</v>
      </c>
      <c r="AY902" t="str">
        <f t="shared" si="164"/>
        <v>Nadal</v>
      </c>
      <c r="AZ902" t="b">
        <f t="shared" si="165"/>
        <v>0</v>
      </c>
      <c r="BA902" t="str">
        <f t="shared" si="166"/>
        <v>Monte Carlo3rd Round</v>
      </c>
    </row>
    <row r="903" spans="1:53" x14ac:dyDescent="0.25">
      <c r="A903">
        <v>23</v>
      </c>
      <c r="B903" s="8" t="s">
        <v>890</v>
      </c>
      <c r="C903" t="s">
        <v>891</v>
      </c>
      <c r="D903" s="1">
        <v>41746</v>
      </c>
      <c r="E903" s="1" t="s">
        <v>874</v>
      </c>
      <c r="F903" s="1" t="s">
        <v>307</v>
      </c>
      <c r="G903" s="1" t="s">
        <v>503</v>
      </c>
      <c r="H903" t="s">
        <v>478</v>
      </c>
      <c r="I903">
        <v>3</v>
      </c>
      <c r="J903" t="s">
        <v>719</v>
      </c>
      <c r="K903" t="s">
        <v>834</v>
      </c>
      <c r="L903">
        <v>3</v>
      </c>
      <c r="M903">
        <v>20</v>
      </c>
      <c r="N903">
        <v>5760</v>
      </c>
      <c r="O903">
        <v>1750</v>
      </c>
      <c r="AB903" t="s">
        <v>347</v>
      </c>
      <c r="AC903">
        <v>1.25</v>
      </c>
      <c r="AD903">
        <v>3.75</v>
      </c>
      <c r="AE903">
        <v>1.3</v>
      </c>
      <c r="AF903">
        <v>3.4</v>
      </c>
      <c r="AG903">
        <v>1.3</v>
      </c>
      <c r="AH903">
        <v>3.5</v>
      </c>
      <c r="AI903">
        <v>1.35</v>
      </c>
      <c r="AJ903">
        <v>3.57</v>
      </c>
      <c r="AK903">
        <v>1.33</v>
      </c>
      <c r="AL903">
        <v>3.5</v>
      </c>
      <c r="AM903">
        <v>1.35</v>
      </c>
      <c r="AN903">
        <v>3.95</v>
      </c>
      <c r="AO903">
        <v>1.3</v>
      </c>
      <c r="AP903">
        <v>3.49</v>
      </c>
      <c r="AQ903" t="str">
        <f t="shared" si="156"/>
        <v>Wawrinka</v>
      </c>
      <c r="AR903" t="str">
        <f t="shared" si="157"/>
        <v>Almagro</v>
      </c>
      <c r="AS903" t="str">
        <f t="shared" si="158"/>
        <v>Monte CarloWawrinkaAlmagro</v>
      </c>
      <c r="AT903" t="str">
        <f t="shared" si="159"/>
        <v>Monte CarloAlmagroWawrinka</v>
      </c>
      <c r="AU903">
        <f t="shared" si="160"/>
        <v>0</v>
      </c>
      <c r="AV903">
        <f t="shared" si="161"/>
        <v>0</v>
      </c>
      <c r="AW903">
        <f t="shared" si="162"/>
        <v>0</v>
      </c>
      <c r="AX903" t="b">
        <f t="shared" si="163"/>
        <v>0</v>
      </c>
      <c r="AY903" t="str">
        <f t="shared" si="164"/>
        <v>Almagro</v>
      </c>
      <c r="AZ903" t="b">
        <f t="shared" si="165"/>
        <v>0</v>
      </c>
      <c r="BA903" t="str">
        <f t="shared" si="166"/>
        <v>Monte Carlo3rd Round</v>
      </c>
    </row>
    <row r="904" spans="1:53" x14ac:dyDescent="0.25">
      <c r="A904">
        <v>23</v>
      </c>
      <c r="B904" s="8" t="s">
        <v>890</v>
      </c>
      <c r="C904" t="s">
        <v>891</v>
      </c>
      <c r="D904" s="1">
        <v>41746</v>
      </c>
      <c r="E904" s="1" t="s">
        <v>874</v>
      </c>
      <c r="F904" s="1" t="s">
        <v>307</v>
      </c>
      <c r="G904" s="1" t="s">
        <v>503</v>
      </c>
      <c r="H904" t="s">
        <v>478</v>
      </c>
      <c r="I904">
        <v>3</v>
      </c>
      <c r="J904" t="s">
        <v>744</v>
      </c>
      <c r="K904" t="s">
        <v>672</v>
      </c>
      <c r="L904">
        <v>6</v>
      </c>
      <c r="M904">
        <v>14</v>
      </c>
      <c r="N904">
        <v>4640</v>
      </c>
      <c r="O904">
        <v>2130</v>
      </c>
      <c r="P904">
        <v>6</v>
      </c>
      <c r="Q904">
        <v>4</v>
      </c>
      <c r="R904">
        <v>6</v>
      </c>
      <c r="S904">
        <v>2</v>
      </c>
      <c r="Z904">
        <v>2</v>
      </c>
      <c r="AA904">
        <v>0</v>
      </c>
      <c r="AB904" t="s">
        <v>312</v>
      </c>
      <c r="AC904">
        <v>1.33</v>
      </c>
      <c r="AD904">
        <v>3.25</v>
      </c>
      <c r="AE904">
        <v>1.35</v>
      </c>
      <c r="AF904">
        <v>3.1</v>
      </c>
      <c r="AG904">
        <v>1.3</v>
      </c>
      <c r="AH904">
        <v>3.5</v>
      </c>
      <c r="AI904">
        <v>1.39</v>
      </c>
      <c r="AJ904">
        <v>3.31</v>
      </c>
      <c r="AK904">
        <v>1.36</v>
      </c>
      <c r="AL904">
        <v>3.25</v>
      </c>
      <c r="AM904">
        <v>1.42</v>
      </c>
      <c r="AN904">
        <v>3.5</v>
      </c>
      <c r="AO904">
        <v>1.34</v>
      </c>
      <c r="AP904">
        <v>3.24</v>
      </c>
      <c r="AQ904" t="str">
        <f t="shared" si="156"/>
        <v>Ferrer</v>
      </c>
      <c r="AR904" t="str">
        <f t="shared" si="157"/>
        <v>Dimitrov</v>
      </c>
      <c r="AS904" t="str">
        <f t="shared" si="158"/>
        <v>Monte CarloFerrerDimitrov</v>
      </c>
      <c r="AT904" t="str">
        <f t="shared" si="159"/>
        <v>Monte CarloDimitrovFerrer</v>
      </c>
      <c r="AU904">
        <f t="shared" si="160"/>
        <v>2</v>
      </c>
      <c r="AV904">
        <f t="shared" si="161"/>
        <v>6</v>
      </c>
      <c r="AW904">
        <f t="shared" si="162"/>
        <v>18</v>
      </c>
      <c r="AX904" t="b">
        <f t="shared" si="163"/>
        <v>0</v>
      </c>
      <c r="AY904" t="str">
        <f t="shared" si="164"/>
        <v>Ferrer</v>
      </c>
      <c r="AZ904" t="b">
        <f t="shared" si="165"/>
        <v>0</v>
      </c>
      <c r="BA904" t="str">
        <f t="shared" si="166"/>
        <v>Monte Carlo3rd Round</v>
      </c>
    </row>
    <row r="905" spans="1:53" x14ac:dyDescent="0.25">
      <c r="A905">
        <v>23</v>
      </c>
      <c r="B905" s="8" t="s">
        <v>890</v>
      </c>
      <c r="C905" t="s">
        <v>891</v>
      </c>
      <c r="D905" s="1">
        <v>41746</v>
      </c>
      <c r="E905" s="1" t="s">
        <v>874</v>
      </c>
      <c r="F905" s="1" t="s">
        <v>307</v>
      </c>
      <c r="G905" s="1" t="s">
        <v>503</v>
      </c>
      <c r="H905" t="s">
        <v>478</v>
      </c>
      <c r="I905">
        <v>3</v>
      </c>
      <c r="J905" t="s">
        <v>689</v>
      </c>
      <c r="K905" t="s">
        <v>751</v>
      </c>
      <c r="L905">
        <v>4</v>
      </c>
      <c r="M905">
        <v>47</v>
      </c>
      <c r="N905">
        <v>5355</v>
      </c>
      <c r="O905">
        <v>971</v>
      </c>
      <c r="P905">
        <v>6</v>
      </c>
      <c r="Q905">
        <v>4</v>
      </c>
      <c r="R905">
        <v>6</v>
      </c>
      <c r="S905">
        <v>1</v>
      </c>
      <c r="Z905">
        <v>2</v>
      </c>
      <c r="AA905">
        <v>0</v>
      </c>
      <c r="AB905" t="s">
        <v>312</v>
      </c>
      <c r="AC905">
        <v>1.06</v>
      </c>
      <c r="AD905">
        <v>10</v>
      </c>
      <c r="AE905">
        <v>1.05</v>
      </c>
      <c r="AF905">
        <v>9</v>
      </c>
      <c r="AG905">
        <v>1.05</v>
      </c>
      <c r="AH905">
        <v>10</v>
      </c>
      <c r="AI905">
        <v>1.08</v>
      </c>
      <c r="AJ905">
        <v>10.75</v>
      </c>
      <c r="AK905">
        <v>1.05</v>
      </c>
      <c r="AL905">
        <v>12</v>
      </c>
      <c r="AM905">
        <v>1.08</v>
      </c>
      <c r="AN905">
        <v>12.5</v>
      </c>
      <c r="AO905">
        <v>1.05</v>
      </c>
      <c r="AP905">
        <v>10.01</v>
      </c>
      <c r="AQ905" t="str">
        <f t="shared" si="156"/>
        <v>Federer</v>
      </c>
      <c r="AR905" t="str">
        <f t="shared" si="157"/>
        <v>Rosol</v>
      </c>
      <c r="AS905" t="str">
        <f t="shared" si="158"/>
        <v>Monte CarloFedererRosol</v>
      </c>
      <c r="AT905" t="str">
        <f t="shared" si="159"/>
        <v>Monte CarloRosolFederer</v>
      </c>
      <c r="AU905">
        <f t="shared" si="160"/>
        <v>2</v>
      </c>
      <c r="AV905">
        <f t="shared" si="161"/>
        <v>7</v>
      </c>
      <c r="AW905">
        <f t="shared" si="162"/>
        <v>17</v>
      </c>
      <c r="AX905" t="b">
        <f t="shared" si="163"/>
        <v>0</v>
      </c>
      <c r="AY905" t="str">
        <f t="shared" si="164"/>
        <v>Federer</v>
      </c>
      <c r="AZ905" t="b">
        <f t="shared" si="165"/>
        <v>0</v>
      </c>
      <c r="BA905" t="str">
        <f t="shared" si="166"/>
        <v>Monte Carlo3rd Round</v>
      </c>
    </row>
    <row r="906" spans="1:53" x14ac:dyDescent="0.25">
      <c r="A906">
        <v>23</v>
      </c>
      <c r="B906" s="8" t="s">
        <v>890</v>
      </c>
      <c r="C906" t="s">
        <v>891</v>
      </c>
      <c r="D906" s="1">
        <v>41746</v>
      </c>
      <c r="E906" s="1" t="s">
        <v>874</v>
      </c>
      <c r="F906" s="1" t="s">
        <v>307</v>
      </c>
      <c r="G906" s="1" t="s">
        <v>503</v>
      </c>
      <c r="H906" t="s">
        <v>478</v>
      </c>
      <c r="I906">
        <v>3</v>
      </c>
      <c r="J906" t="s">
        <v>716</v>
      </c>
      <c r="K906" t="s">
        <v>729</v>
      </c>
      <c r="L906">
        <v>38</v>
      </c>
      <c r="M906">
        <v>5</v>
      </c>
      <c r="N906">
        <v>1071</v>
      </c>
      <c r="O906">
        <v>4720</v>
      </c>
      <c r="P906">
        <v>4</v>
      </c>
      <c r="Q906">
        <v>6</v>
      </c>
      <c r="R906">
        <v>6</v>
      </c>
      <c r="S906">
        <v>3</v>
      </c>
      <c r="T906">
        <v>6</v>
      </c>
      <c r="U906">
        <v>1</v>
      </c>
      <c r="Z906">
        <v>2</v>
      </c>
      <c r="AA906">
        <v>1</v>
      </c>
      <c r="AB906" t="s">
        <v>312</v>
      </c>
      <c r="AC906">
        <v>4.33</v>
      </c>
      <c r="AD906">
        <v>1.2</v>
      </c>
      <c r="AE906">
        <v>4</v>
      </c>
      <c r="AF906">
        <v>1.22</v>
      </c>
      <c r="AG906">
        <v>4.5</v>
      </c>
      <c r="AH906">
        <v>1.2</v>
      </c>
      <c r="AI906">
        <v>4.47</v>
      </c>
      <c r="AJ906">
        <v>1.26</v>
      </c>
      <c r="AK906">
        <v>4.5</v>
      </c>
      <c r="AL906">
        <v>1.22</v>
      </c>
      <c r="AM906">
        <v>4.6500000000000004</v>
      </c>
      <c r="AN906">
        <v>1.26</v>
      </c>
      <c r="AO906">
        <v>4.25</v>
      </c>
      <c r="AP906">
        <v>1.22</v>
      </c>
      <c r="AQ906" t="str">
        <f t="shared" si="156"/>
        <v>Garcia-Lopez</v>
      </c>
      <c r="AR906" t="str">
        <f t="shared" si="157"/>
        <v>Berdych</v>
      </c>
      <c r="AS906" t="str">
        <f t="shared" si="158"/>
        <v>Monte CarloGarcia-LopezBerdych</v>
      </c>
      <c r="AT906" t="str">
        <f t="shared" si="159"/>
        <v>Monte CarloBerdychGarcia-Lopez</v>
      </c>
      <c r="AU906">
        <f t="shared" si="160"/>
        <v>1</v>
      </c>
      <c r="AV906">
        <f t="shared" si="161"/>
        <v>6</v>
      </c>
      <c r="AW906">
        <f t="shared" si="162"/>
        <v>26</v>
      </c>
      <c r="AX906" t="b">
        <f t="shared" si="163"/>
        <v>0</v>
      </c>
      <c r="AY906" t="str">
        <f t="shared" si="164"/>
        <v>Berdych</v>
      </c>
      <c r="AZ906" t="b">
        <f t="shared" si="165"/>
        <v>1</v>
      </c>
      <c r="BA906" t="str">
        <f t="shared" si="166"/>
        <v>Monte Carlo3rd Round</v>
      </c>
    </row>
    <row r="907" spans="1:53" x14ac:dyDescent="0.25">
      <c r="A907">
        <v>23</v>
      </c>
      <c r="B907" s="8" t="s">
        <v>890</v>
      </c>
      <c r="C907" t="s">
        <v>891</v>
      </c>
      <c r="D907" s="1">
        <v>41746</v>
      </c>
      <c r="E907" s="1" t="s">
        <v>874</v>
      </c>
      <c r="F907" s="1" t="s">
        <v>307</v>
      </c>
      <c r="G907" s="1" t="s">
        <v>503</v>
      </c>
      <c r="H907" t="s">
        <v>478</v>
      </c>
      <c r="I907">
        <v>3</v>
      </c>
      <c r="J907" t="s">
        <v>797</v>
      </c>
      <c r="K907" t="s">
        <v>707</v>
      </c>
      <c r="L907">
        <v>2</v>
      </c>
      <c r="M907">
        <v>62</v>
      </c>
      <c r="N907">
        <v>11680</v>
      </c>
      <c r="O907">
        <v>730</v>
      </c>
      <c r="P907">
        <v>6</v>
      </c>
      <c r="Q907">
        <v>0</v>
      </c>
      <c r="R907">
        <v>6</v>
      </c>
      <c r="S907">
        <v>1</v>
      </c>
      <c r="Z907">
        <v>2</v>
      </c>
      <c r="AA907">
        <v>0</v>
      </c>
      <c r="AB907" t="s">
        <v>312</v>
      </c>
      <c r="AC907">
        <v>1.01</v>
      </c>
      <c r="AD907">
        <v>26</v>
      </c>
      <c r="AE907">
        <v>1.02</v>
      </c>
      <c r="AF907">
        <v>12</v>
      </c>
      <c r="AG907">
        <v>1.02</v>
      </c>
      <c r="AH907">
        <v>15</v>
      </c>
      <c r="AK907">
        <v>1.02</v>
      </c>
      <c r="AL907">
        <v>19</v>
      </c>
      <c r="AM907">
        <v>1.03</v>
      </c>
      <c r="AN907">
        <v>26</v>
      </c>
      <c r="AO907">
        <v>1.02</v>
      </c>
      <c r="AP907">
        <v>16.3</v>
      </c>
      <c r="AQ907" t="str">
        <f t="shared" si="156"/>
        <v>Djokovic</v>
      </c>
      <c r="AR907" t="str">
        <f t="shared" si="157"/>
        <v>Carreno-Busta</v>
      </c>
      <c r="AS907" t="str">
        <f t="shared" si="158"/>
        <v>Monte CarloDjokovicCarreno-Busta</v>
      </c>
      <c r="AT907" t="str">
        <f t="shared" si="159"/>
        <v>Monte CarloCarreno-BustaDjokovic</v>
      </c>
      <c r="AU907">
        <f t="shared" si="160"/>
        <v>2</v>
      </c>
      <c r="AV907">
        <f t="shared" si="161"/>
        <v>11</v>
      </c>
      <c r="AW907">
        <f t="shared" si="162"/>
        <v>13</v>
      </c>
      <c r="AX907" t="b">
        <f t="shared" si="163"/>
        <v>0</v>
      </c>
      <c r="AY907" t="str">
        <f t="shared" si="164"/>
        <v>Djokovic</v>
      </c>
      <c r="AZ907" t="b">
        <f t="shared" si="165"/>
        <v>0</v>
      </c>
      <c r="BA907" t="str">
        <f t="shared" si="166"/>
        <v>Monte Carlo3rd Round</v>
      </c>
    </row>
    <row r="908" spans="1:53" x14ac:dyDescent="0.25">
      <c r="A908">
        <v>23</v>
      </c>
      <c r="B908" s="8" t="s">
        <v>890</v>
      </c>
      <c r="C908" t="s">
        <v>891</v>
      </c>
      <c r="D908" s="1">
        <v>41747</v>
      </c>
      <c r="E908" s="1" t="s">
        <v>874</v>
      </c>
      <c r="F908" s="1" t="s">
        <v>307</v>
      </c>
      <c r="G908" s="1" t="s">
        <v>503</v>
      </c>
      <c r="H908" t="s">
        <v>345</v>
      </c>
      <c r="I908">
        <v>3</v>
      </c>
      <c r="J908" t="s">
        <v>719</v>
      </c>
      <c r="K908" t="s">
        <v>800</v>
      </c>
      <c r="L908">
        <v>3</v>
      </c>
      <c r="M908">
        <v>10</v>
      </c>
      <c r="N908">
        <v>5760</v>
      </c>
      <c r="O908">
        <v>2580</v>
      </c>
      <c r="P908">
        <v>7</v>
      </c>
      <c r="Q908">
        <v>6</v>
      </c>
      <c r="R908">
        <v>6</v>
      </c>
      <c r="S908">
        <v>2</v>
      </c>
      <c r="Z908">
        <v>2</v>
      </c>
      <c r="AA908">
        <v>0</v>
      </c>
      <c r="AB908" t="s">
        <v>312</v>
      </c>
      <c r="AC908">
        <v>1.28</v>
      </c>
      <c r="AD908">
        <v>3.75</v>
      </c>
      <c r="AE908">
        <v>1.25</v>
      </c>
      <c r="AF908">
        <v>3.75</v>
      </c>
      <c r="AG908">
        <v>1.29</v>
      </c>
      <c r="AH908">
        <v>3.75</v>
      </c>
      <c r="AI908">
        <v>1.39</v>
      </c>
      <c r="AJ908">
        <v>3.34</v>
      </c>
      <c r="AK908">
        <v>1.33</v>
      </c>
      <c r="AL908">
        <v>3.5</v>
      </c>
      <c r="AM908">
        <v>1.4</v>
      </c>
      <c r="AN908">
        <v>3.75</v>
      </c>
      <c r="AO908">
        <v>1.3</v>
      </c>
      <c r="AP908">
        <v>3.49</v>
      </c>
      <c r="AQ908" t="str">
        <f t="shared" si="156"/>
        <v>Wawrinka</v>
      </c>
      <c r="AR908" t="str">
        <f t="shared" si="157"/>
        <v>Raonic</v>
      </c>
      <c r="AS908" t="str">
        <f t="shared" si="158"/>
        <v>Monte CarloWawrinkaRaonic</v>
      </c>
      <c r="AT908" t="str">
        <f t="shared" si="159"/>
        <v>Monte CarloRaonicWawrinka</v>
      </c>
      <c r="AU908">
        <f t="shared" si="160"/>
        <v>2</v>
      </c>
      <c r="AV908">
        <f t="shared" si="161"/>
        <v>5</v>
      </c>
      <c r="AW908">
        <f t="shared" si="162"/>
        <v>21</v>
      </c>
      <c r="AX908" t="b">
        <f t="shared" si="163"/>
        <v>1</v>
      </c>
      <c r="AY908" t="str">
        <f t="shared" si="164"/>
        <v>Wawrinka</v>
      </c>
      <c r="AZ908" t="b">
        <f t="shared" si="165"/>
        <v>0</v>
      </c>
      <c r="BA908" t="str">
        <f t="shared" si="166"/>
        <v>Monte CarloQuarterfinals</v>
      </c>
    </row>
    <row r="909" spans="1:53" x14ac:dyDescent="0.25">
      <c r="A909">
        <v>23</v>
      </c>
      <c r="B909" s="8" t="s">
        <v>890</v>
      </c>
      <c r="C909" t="s">
        <v>891</v>
      </c>
      <c r="D909" s="1">
        <v>41747</v>
      </c>
      <c r="E909" s="1" t="s">
        <v>874</v>
      </c>
      <c r="F909" s="1" t="s">
        <v>307</v>
      </c>
      <c r="G909" s="1" t="s">
        <v>503</v>
      </c>
      <c r="H909" t="s">
        <v>345</v>
      </c>
      <c r="I909">
        <v>3</v>
      </c>
      <c r="J909" t="s">
        <v>744</v>
      </c>
      <c r="K909" t="s">
        <v>750</v>
      </c>
      <c r="L909">
        <v>6</v>
      </c>
      <c r="M909">
        <v>1</v>
      </c>
      <c r="N909">
        <v>4640</v>
      </c>
      <c r="O909">
        <v>13730</v>
      </c>
      <c r="P909">
        <v>7</v>
      </c>
      <c r="Q909">
        <v>6</v>
      </c>
      <c r="R909">
        <v>6</v>
      </c>
      <c r="S909">
        <v>4</v>
      </c>
      <c r="Z909">
        <v>2</v>
      </c>
      <c r="AA909">
        <v>0</v>
      </c>
      <c r="AB909" t="s">
        <v>312</v>
      </c>
      <c r="AC909">
        <v>8</v>
      </c>
      <c r="AD909">
        <v>1.08</v>
      </c>
      <c r="AE909">
        <v>7.5</v>
      </c>
      <c r="AF909">
        <v>1.08</v>
      </c>
      <c r="AG909">
        <v>7</v>
      </c>
      <c r="AH909">
        <v>1.1000000000000001</v>
      </c>
      <c r="AI909">
        <v>8.7799999999999994</v>
      </c>
      <c r="AJ909">
        <v>1.1000000000000001</v>
      </c>
      <c r="AK909">
        <v>7.5</v>
      </c>
      <c r="AL909">
        <v>1.1000000000000001</v>
      </c>
      <c r="AM909">
        <v>8.7799999999999994</v>
      </c>
      <c r="AN909">
        <v>1.1100000000000001</v>
      </c>
      <c r="AO909">
        <v>7.33</v>
      </c>
      <c r="AP909">
        <v>1.0900000000000001</v>
      </c>
      <c r="AQ909" t="str">
        <f t="shared" si="156"/>
        <v>Ferrer</v>
      </c>
      <c r="AR909" t="str">
        <f t="shared" si="157"/>
        <v>Nadal</v>
      </c>
      <c r="AS909" t="str">
        <f t="shared" si="158"/>
        <v>Monte CarloFerrerNadal</v>
      </c>
      <c r="AT909" t="str">
        <f t="shared" si="159"/>
        <v>Monte CarloNadalFerrer</v>
      </c>
      <c r="AU909">
        <f t="shared" si="160"/>
        <v>2</v>
      </c>
      <c r="AV909">
        <f t="shared" si="161"/>
        <v>3</v>
      </c>
      <c r="AW909">
        <f t="shared" si="162"/>
        <v>23</v>
      </c>
      <c r="AX909" t="b">
        <f t="shared" si="163"/>
        <v>1</v>
      </c>
      <c r="AY909" t="str">
        <f t="shared" si="164"/>
        <v>Ferrer</v>
      </c>
      <c r="AZ909" t="b">
        <f t="shared" si="165"/>
        <v>0</v>
      </c>
      <c r="BA909" t="str">
        <f t="shared" si="166"/>
        <v>Monte CarloQuarterfinals</v>
      </c>
    </row>
    <row r="910" spans="1:53" x14ac:dyDescent="0.25">
      <c r="A910">
        <v>23</v>
      </c>
      <c r="B910" s="8" t="s">
        <v>890</v>
      </c>
      <c r="C910" t="s">
        <v>891</v>
      </c>
      <c r="D910" s="1">
        <v>41747</v>
      </c>
      <c r="E910" s="1" t="s">
        <v>874</v>
      </c>
      <c r="F910" s="1" t="s">
        <v>307</v>
      </c>
      <c r="G910" s="1" t="s">
        <v>503</v>
      </c>
      <c r="H910" t="s">
        <v>345</v>
      </c>
      <c r="I910">
        <v>3</v>
      </c>
      <c r="J910" t="s">
        <v>689</v>
      </c>
      <c r="K910" t="s">
        <v>804</v>
      </c>
      <c r="L910">
        <v>4</v>
      </c>
      <c r="M910">
        <v>12</v>
      </c>
      <c r="N910">
        <v>5355</v>
      </c>
      <c r="O910">
        <v>2550</v>
      </c>
      <c r="P910">
        <v>2</v>
      </c>
      <c r="Q910">
        <v>6</v>
      </c>
      <c r="R910">
        <v>7</v>
      </c>
      <c r="S910">
        <v>6</v>
      </c>
      <c r="T910">
        <v>6</v>
      </c>
      <c r="U910">
        <v>1</v>
      </c>
      <c r="Z910">
        <v>2</v>
      </c>
      <c r="AA910">
        <v>1</v>
      </c>
      <c r="AB910" t="s">
        <v>312</v>
      </c>
      <c r="AC910">
        <v>1.25</v>
      </c>
      <c r="AD910">
        <v>4</v>
      </c>
      <c r="AE910">
        <v>1.25</v>
      </c>
      <c r="AF910">
        <v>3.75</v>
      </c>
      <c r="AG910">
        <v>1.3</v>
      </c>
      <c r="AH910">
        <v>3.5</v>
      </c>
      <c r="AI910">
        <v>1.29</v>
      </c>
      <c r="AJ910">
        <v>4.09</v>
      </c>
      <c r="AK910">
        <v>1.29</v>
      </c>
      <c r="AL910">
        <v>3.75</v>
      </c>
      <c r="AM910">
        <v>1.3</v>
      </c>
      <c r="AN910">
        <v>4.33</v>
      </c>
      <c r="AO910">
        <v>1.26</v>
      </c>
      <c r="AP910">
        <v>3.81</v>
      </c>
      <c r="AQ910" t="str">
        <f t="shared" si="156"/>
        <v>Federer</v>
      </c>
      <c r="AR910" t="str">
        <f t="shared" si="157"/>
        <v>Tsonga</v>
      </c>
      <c r="AS910" t="str">
        <f t="shared" si="158"/>
        <v>Monte CarloFedererTsonga</v>
      </c>
      <c r="AT910" t="str">
        <f t="shared" si="159"/>
        <v>Monte CarloTsongaFederer</v>
      </c>
      <c r="AU910">
        <f t="shared" si="160"/>
        <v>1</v>
      </c>
      <c r="AV910">
        <f t="shared" si="161"/>
        <v>2</v>
      </c>
      <c r="AW910">
        <f t="shared" si="162"/>
        <v>28</v>
      </c>
      <c r="AX910" t="b">
        <f t="shared" si="163"/>
        <v>1</v>
      </c>
      <c r="AY910" t="str">
        <f t="shared" si="164"/>
        <v>Tsonga</v>
      </c>
      <c r="AZ910" t="b">
        <f t="shared" si="165"/>
        <v>1</v>
      </c>
      <c r="BA910" t="str">
        <f t="shared" si="166"/>
        <v>Monte CarloQuarterfinals</v>
      </c>
    </row>
    <row r="911" spans="1:53" x14ac:dyDescent="0.25">
      <c r="A911">
        <v>23</v>
      </c>
      <c r="B911" s="8" t="s">
        <v>890</v>
      </c>
      <c r="C911" t="s">
        <v>891</v>
      </c>
      <c r="D911" s="1">
        <v>41747</v>
      </c>
      <c r="E911" s="1" t="s">
        <v>874</v>
      </c>
      <c r="F911" s="1" t="s">
        <v>307</v>
      </c>
      <c r="G911" s="1" t="s">
        <v>503</v>
      </c>
      <c r="H911" t="s">
        <v>345</v>
      </c>
      <c r="I911">
        <v>3</v>
      </c>
      <c r="J911" t="s">
        <v>797</v>
      </c>
      <c r="K911" t="s">
        <v>716</v>
      </c>
      <c r="L911">
        <v>2</v>
      </c>
      <c r="M911">
        <v>38</v>
      </c>
      <c r="N911">
        <v>11680</v>
      </c>
      <c r="O911">
        <v>1071</v>
      </c>
      <c r="P911">
        <v>4</v>
      </c>
      <c r="Q911">
        <v>6</v>
      </c>
      <c r="R911">
        <v>6</v>
      </c>
      <c r="S911">
        <v>3</v>
      </c>
      <c r="T911">
        <v>6</v>
      </c>
      <c r="U911">
        <v>1</v>
      </c>
      <c r="Z911">
        <v>2</v>
      </c>
      <c r="AA911">
        <v>1</v>
      </c>
      <c r="AB911" t="s">
        <v>312</v>
      </c>
      <c r="AC911">
        <v>1.01</v>
      </c>
      <c r="AD911">
        <v>21</v>
      </c>
      <c r="AE911">
        <v>1.02</v>
      </c>
      <c r="AF911">
        <v>12</v>
      </c>
      <c r="AG911">
        <v>1.02</v>
      </c>
      <c r="AH911">
        <v>15</v>
      </c>
      <c r="AI911">
        <v>1.03</v>
      </c>
      <c r="AJ911">
        <v>21</v>
      </c>
      <c r="AK911">
        <v>1.02</v>
      </c>
      <c r="AL911">
        <v>17</v>
      </c>
      <c r="AM911">
        <v>1.04</v>
      </c>
      <c r="AN911">
        <v>23</v>
      </c>
      <c r="AO911">
        <v>1.02</v>
      </c>
      <c r="AP911">
        <v>15.15</v>
      </c>
      <c r="AQ911" t="str">
        <f t="shared" si="156"/>
        <v>Djokovic</v>
      </c>
      <c r="AR911" t="str">
        <f t="shared" si="157"/>
        <v>Garcia-Lopez</v>
      </c>
      <c r="AS911" t="str">
        <f t="shared" si="158"/>
        <v>Monte CarloDjokovicGarcia-Lopez</v>
      </c>
      <c r="AT911" t="str">
        <f t="shared" si="159"/>
        <v>Monte CarloGarcia-LopezDjokovic</v>
      </c>
      <c r="AU911">
        <f t="shared" si="160"/>
        <v>1</v>
      </c>
      <c r="AV911">
        <f t="shared" si="161"/>
        <v>6</v>
      </c>
      <c r="AW911">
        <f t="shared" si="162"/>
        <v>26</v>
      </c>
      <c r="AX911" t="b">
        <f t="shared" si="163"/>
        <v>0</v>
      </c>
      <c r="AY911" t="str">
        <f t="shared" si="164"/>
        <v>Garcia-Lopez</v>
      </c>
      <c r="AZ911" t="b">
        <f t="shared" si="165"/>
        <v>1</v>
      </c>
      <c r="BA911" t="str">
        <f t="shared" si="166"/>
        <v>Monte CarloQuarterfinals</v>
      </c>
    </row>
    <row r="912" spans="1:53" x14ac:dyDescent="0.25">
      <c r="A912">
        <v>23</v>
      </c>
      <c r="B912" s="8" t="s">
        <v>890</v>
      </c>
      <c r="C912" t="s">
        <v>891</v>
      </c>
      <c r="D912" s="1">
        <v>41748</v>
      </c>
      <c r="E912" s="1" t="s">
        <v>874</v>
      </c>
      <c r="F912" s="1" t="s">
        <v>307</v>
      </c>
      <c r="G912" s="1" t="s">
        <v>503</v>
      </c>
      <c r="H912" t="s">
        <v>346</v>
      </c>
      <c r="I912">
        <v>3</v>
      </c>
      <c r="J912" t="s">
        <v>719</v>
      </c>
      <c r="K912" t="s">
        <v>744</v>
      </c>
      <c r="L912">
        <v>3</v>
      </c>
      <c r="M912">
        <v>6</v>
      </c>
      <c r="N912">
        <v>5760</v>
      </c>
      <c r="O912">
        <v>4640</v>
      </c>
      <c r="P912">
        <v>6</v>
      </c>
      <c r="Q912">
        <v>1</v>
      </c>
      <c r="R912">
        <v>7</v>
      </c>
      <c r="S912">
        <v>6</v>
      </c>
      <c r="Z912">
        <v>2</v>
      </c>
      <c r="AA912">
        <v>0</v>
      </c>
      <c r="AB912" t="s">
        <v>312</v>
      </c>
      <c r="AC912">
        <v>2.1</v>
      </c>
      <c r="AD912">
        <v>1.72</v>
      </c>
      <c r="AE912">
        <v>2.1</v>
      </c>
      <c r="AF912">
        <v>1.7</v>
      </c>
      <c r="AG912">
        <v>2.1</v>
      </c>
      <c r="AH912">
        <v>1.73</v>
      </c>
      <c r="AI912">
        <v>2.31</v>
      </c>
      <c r="AJ912">
        <v>1.7</v>
      </c>
      <c r="AK912">
        <v>2.1</v>
      </c>
      <c r="AL912">
        <v>1.73</v>
      </c>
      <c r="AM912">
        <v>2.35</v>
      </c>
      <c r="AN912">
        <v>1.73</v>
      </c>
      <c r="AO912">
        <v>2.15</v>
      </c>
      <c r="AP912">
        <v>1.69</v>
      </c>
      <c r="AQ912" t="str">
        <f t="shared" si="156"/>
        <v>Wawrinka</v>
      </c>
      <c r="AR912" t="str">
        <f t="shared" si="157"/>
        <v>Ferrer</v>
      </c>
      <c r="AS912" t="str">
        <f t="shared" si="158"/>
        <v>Monte CarloWawrinkaFerrer</v>
      </c>
      <c r="AT912" t="str">
        <f t="shared" si="159"/>
        <v>Monte CarloFerrerWawrinka</v>
      </c>
      <c r="AU912">
        <f t="shared" si="160"/>
        <v>2</v>
      </c>
      <c r="AV912">
        <f t="shared" si="161"/>
        <v>6</v>
      </c>
      <c r="AW912">
        <f t="shared" si="162"/>
        <v>20</v>
      </c>
      <c r="AX912" t="b">
        <f t="shared" si="163"/>
        <v>1</v>
      </c>
      <c r="AY912" t="str">
        <f t="shared" si="164"/>
        <v>Wawrinka</v>
      </c>
      <c r="AZ912" t="b">
        <f t="shared" si="165"/>
        <v>0</v>
      </c>
      <c r="BA912" t="str">
        <f t="shared" si="166"/>
        <v>Monte CarloSemifinals</v>
      </c>
    </row>
    <row r="913" spans="1:53" x14ac:dyDescent="0.25">
      <c r="A913">
        <v>23</v>
      </c>
      <c r="B913" t="s">
        <v>890</v>
      </c>
      <c r="C913" t="s">
        <v>891</v>
      </c>
      <c r="D913" s="1">
        <v>41748</v>
      </c>
      <c r="E913" s="1" t="s">
        <v>874</v>
      </c>
      <c r="F913" s="1" t="s">
        <v>307</v>
      </c>
      <c r="G913" s="1" t="s">
        <v>503</v>
      </c>
      <c r="H913" t="s">
        <v>346</v>
      </c>
      <c r="I913">
        <v>3</v>
      </c>
      <c r="J913" t="s">
        <v>689</v>
      </c>
      <c r="K913" t="s">
        <v>797</v>
      </c>
      <c r="L913">
        <v>4</v>
      </c>
      <c r="M913">
        <v>2</v>
      </c>
      <c r="N913">
        <v>5355</v>
      </c>
      <c r="O913">
        <v>11680</v>
      </c>
      <c r="P913">
        <v>7</v>
      </c>
      <c r="Q913">
        <v>5</v>
      </c>
      <c r="R913">
        <v>6</v>
      </c>
      <c r="S913">
        <v>2</v>
      </c>
      <c r="Z913">
        <v>2</v>
      </c>
      <c r="AA913">
        <v>0</v>
      </c>
      <c r="AB913" t="s">
        <v>312</v>
      </c>
      <c r="AC913">
        <v>3.75</v>
      </c>
      <c r="AD913">
        <v>1.28</v>
      </c>
      <c r="AE913">
        <v>3.5</v>
      </c>
      <c r="AF913">
        <v>1.28</v>
      </c>
      <c r="AG913">
        <v>3.25</v>
      </c>
      <c r="AH913">
        <v>1.36</v>
      </c>
      <c r="AI913">
        <v>3.45</v>
      </c>
      <c r="AJ913">
        <v>1.37</v>
      </c>
      <c r="AK913">
        <v>3.4</v>
      </c>
      <c r="AL913">
        <v>1.33</v>
      </c>
      <c r="AM913">
        <v>3.75</v>
      </c>
      <c r="AN913">
        <v>1.37</v>
      </c>
      <c r="AO913">
        <v>3.35</v>
      </c>
      <c r="AP913">
        <v>1.32</v>
      </c>
      <c r="AQ913" t="str">
        <f t="shared" si="156"/>
        <v>Federer</v>
      </c>
      <c r="AR913" t="str">
        <f t="shared" si="157"/>
        <v>Djokovic</v>
      </c>
      <c r="AS913" t="str">
        <f t="shared" si="158"/>
        <v>Monte CarloFedererDjokovic</v>
      </c>
      <c r="AT913" t="str">
        <f t="shared" si="159"/>
        <v>Monte CarloDjokovicFederer</v>
      </c>
      <c r="AU913">
        <f t="shared" si="160"/>
        <v>2</v>
      </c>
      <c r="AV913">
        <f t="shared" si="161"/>
        <v>6</v>
      </c>
      <c r="AW913">
        <f t="shared" si="162"/>
        <v>20</v>
      </c>
      <c r="AX913" t="b">
        <f t="shared" si="163"/>
        <v>0</v>
      </c>
      <c r="AY913" t="str">
        <f t="shared" si="164"/>
        <v>Federer</v>
      </c>
      <c r="AZ913" t="b">
        <f t="shared" si="165"/>
        <v>0</v>
      </c>
      <c r="BA913" t="str">
        <f t="shared" si="166"/>
        <v>Monte CarloSemifinals</v>
      </c>
    </row>
    <row r="914" spans="1:53" x14ac:dyDescent="0.25">
      <c r="A914">
        <v>23</v>
      </c>
      <c r="B914" t="s">
        <v>890</v>
      </c>
      <c r="C914" t="s">
        <v>891</v>
      </c>
      <c r="D914" s="1">
        <v>41749</v>
      </c>
      <c r="E914" s="1" t="s">
        <v>874</v>
      </c>
      <c r="F914" s="1" t="s">
        <v>307</v>
      </c>
      <c r="G914" s="1" t="s">
        <v>503</v>
      </c>
      <c r="H914" t="s">
        <v>348</v>
      </c>
      <c r="I914">
        <v>3</v>
      </c>
      <c r="J914" t="s">
        <v>719</v>
      </c>
      <c r="K914" t="s">
        <v>689</v>
      </c>
      <c r="L914">
        <v>3</v>
      </c>
      <c r="M914">
        <v>4</v>
      </c>
      <c r="N914">
        <v>5760</v>
      </c>
      <c r="O914">
        <v>5355</v>
      </c>
      <c r="P914">
        <v>4</v>
      </c>
      <c r="Q914">
        <v>6</v>
      </c>
      <c r="R914">
        <v>7</v>
      </c>
      <c r="S914">
        <v>6</v>
      </c>
      <c r="T914">
        <v>6</v>
      </c>
      <c r="U914">
        <v>2</v>
      </c>
      <c r="Z914">
        <v>2</v>
      </c>
      <c r="AA914">
        <v>1</v>
      </c>
      <c r="AB914" t="s">
        <v>312</v>
      </c>
      <c r="AC914">
        <v>2.2999999999999998</v>
      </c>
      <c r="AD914">
        <v>1.61</v>
      </c>
      <c r="AE914">
        <v>2.2000000000000002</v>
      </c>
      <c r="AF914">
        <v>1.65</v>
      </c>
      <c r="AG914">
        <v>2.2000000000000002</v>
      </c>
      <c r="AH914">
        <v>1.67</v>
      </c>
      <c r="AI914">
        <v>2.35</v>
      </c>
      <c r="AJ914">
        <v>1.68</v>
      </c>
      <c r="AK914">
        <v>2.25</v>
      </c>
      <c r="AL914">
        <v>1.67</v>
      </c>
      <c r="AM914">
        <v>2.4</v>
      </c>
      <c r="AN914">
        <v>1.7</v>
      </c>
      <c r="AO914">
        <v>2.2400000000000002</v>
      </c>
      <c r="AP914">
        <v>1.65</v>
      </c>
      <c r="AQ914" t="str">
        <f t="shared" si="156"/>
        <v>Wawrinka</v>
      </c>
      <c r="AR914" t="str">
        <f t="shared" si="157"/>
        <v>Federer</v>
      </c>
      <c r="AS914" t="str">
        <f t="shared" si="158"/>
        <v>Monte CarloWawrinkaFederer</v>
      </c>
      <c r="AT914" t="str">
        <f t="shared" si="159"/>
        <v>Monte CarloFedererWawrinka</v>
      </c>
      <c r="AU914">
        <f t="shared" si="160"/>
        <v>1</v>
      </c>
      <c r="AV914">
        <f t="shared" si="161"/>
        <v>3</v>
      </c>
      <c r="AW914">
        <f t="shared" si="162"/>
        <v>31</v>
      </c>
      <c r="AX914" t="b">
        <f t="shared" si="163"/>
        <v>1</v>
      </c>
      <c r="AY914" t="str">
        <f t="shared" si="164"/>
        <v>Federer</v>
      </c>
      <c r="AZ914" t="b">
        <f t="shared" si="165"/>
        <v>1</v>
      </c>
      <c r="BA914" t="str">
        <f t="shared" si="166"/>
        <v>Monte CarloThe Final</v>
      </c>
    </row>
    <row r="915" spans="1:53" x14ac:dyDescent="0.25">
      <c r="A915">
        <v>24</v>
      </c>
      <c r="B915" t="s">
        <v>895</v>
      </c>
      <c r="C915" t="s">
        <v>896</v>
      </c>
      <c r="D915" s="1">
        <v>41750</v>
      </c>
      <c r="E915" s="1" t="s">
        <v>853</v>
      </c>
      <c r="F915" s="1" t="s">
        <v>307</v>
      </c>
      <c r="G915" s="1" t="s">
        <v>503</v>
      </c>
      <c r="H915" t="s">
        <v>309</v>
      </c>
      <c r="I915">
        <v>3</v>
      </c>
      <c r="J915" t="s">
        <v>806</v>
      </c>
      <c r="K915" t="s">
        <v>747</v>
      </c>
      <c r="L915">
        <v>55</v>
      </c>
      <c r="M915">
        <v>77</v>
      </c>
      <c r="N915">
        <v>833</v>
      </c>
      <c r="O915">
        <v>637</v>
      </c>
      <c r="P915">
        <v>6</v>
      </c>
      <c r="Q915">
        <v>3</v>
      </c>
      <c r="R915">
        <v>6</v>
      </c>
      <c r="S915">
        <v>4</v>
      </c>
      <c r="Z915">
        <v>2</v>
      </c>
      <c r="AA915">
        <v>0</v>
      </c>
      <c r="AB915" t="s">
        <v>312</v>
      </c>
      <c r="AC915">
        <v>1.22</v>
      </c>
      <c r="AD915">
        <v>4</v>
      </c>
      <c r="AE915">
        <v>1.25</v>
      </c>
      <c r="AF915">
        <v>3.75</v>
      </c>
      <c r="AG915">
        <v>1.25</v>
      </c>
      <c r="AH915">
        <v>3.75</v>
      </c>
      <c r="AI915">
        <v>1.24</v>
      </c>
      <c r="AJ915">
        <v>4.55</v>
      </c>
      <c r="AK915">
        <v>1.25</v>
      </c>
      <c r="AL915">
        <v>3.75</v>
      </c>
      <c r="AM915">
        <v>1.28</v>
      </c>
      <c r="AN915">
        <v>4.55</v>
      </c>
      <c r="AO915">
        <v>1.24</v>
      </c>
      <c r="AP915">
        <v>3.92</v>
      </c>
      <c r="AQ915" t="str">
        <f t="shared" si="156"/>
        <v>Gabashvili</v>
      </c>
      <c r="AR915" t="str">
        <f t="shared" si="157"/>
        <v>Przysiezny</v>
      </c>
      <c r="AS915" t="str">
        <f t="shared" si="158"/>
        <v>BarcelonaGabashviliPrzysiezny</v>
      </c>
      <c r="AT915" t="str">
        <f t="shared" si="159"/>
        <v>BarcelonaPrzysieznyGabashvili</v>
      </c>
      <c r="AU915">
        <f t="shared" si="160"/>
        <v>2</v>
      </c>
      <c r="AV915">
        <f t="shared" si="161"/>
        <v>5</v>
      </c>
      <c r="AW915">
        <f t="shared" si="162"/>
        <v>19</v>
      </c>
      <c r="AX915" t="b">
        <f t="shared" si="163"/>
        <v>0</v>
      </c>
      <c r="AY915" t="str">
        <f t="shared" si="164"/>
        <v>Gabashvili</v>
      </c>
      <c r="AZ915" t="b">
        <f t="shared" si="165"/>
        <v>0</v>
      </c>
      <c r="BA915" t="str">
        <f t="shared" si="166"/>
        <v>Barcelona1st Round</v>
      </c>
    </row>
    <row r="916" spans="1:53" x14ac:dyDescent="0.25">
      <c r="A916">
        <v>24</v>
      </c>
      <c r="B916" t="s">
        <v>895</v>
      </c>
      <c r="C916" t="s">
        <v>896</v>
      </c>
      <c r="D916" s="1">
        <v>41750</v>
      </c>
      <c r="E916" s="1" t="s">
        <v>853</v>
      </c>
      <c r="F916" s="1" t="s">
        <v>307</v>
      </c>
      <c r="G916" s="1" t="s">
        <v>503</v>
      </c>
      <c r="H916" t="s">
        <v>309</v>
      </c>
      <c r="I916">
        <v>3</v>
      </c>
      <c r="J916" t="s">
        <v>725</v>
      </c>
      <c r="K916" t="s">
        <v>675</v>
      </c>
      <c r="L916">
        <v>65</v>
      </c>
      <c r="M916">
        <v>56</v>
      </c>
      <c r="N916">
        <v>703</v>
      </c>
      <c r="O916">
        <v>831</v>
      </c>
      <c r="P916">
        <v>6</v>
      </c>
      <c r="Q916">
        <v>4</v>
      </c>
      <c r="R916">
        <v>6</v>
      </c>
      <c r="S916">
        <v>2</v>
      </c>
      <c r="Z916">
        <v>2</v>
      </c>
      <c r="AA916">
        <v>0</v>
      </c>
      <c r="AB916" t="s">
        <v>312</v>
      </c>
      <c r="AC916">
        <v>1.28</v>
      </c>
      <c r="AD916">
        <v>3.5</v>
      </c>
      <c r="AE916">
        <v>1.3</v>
      </c>
      <c r="AF916">
        <v>3.4</v>
      </c>
      <c r="AG916">
        <v>1.29</v>
      </c>
      <c r="AH916">
        <v>3.5</v>
      </c>
      <c r="AI916">
        <v>1.35</v>
      </c>
      <c r="AJ916">
        <v>3.46</v>
      </c>
      <c r="AK916">
        <v>1.29</v>
      </c>
      <c r="AL916">
        <v>3.5</v>
      </c>
      <c r="AM916">
        <v>1.4</v>
      </c>
      <c r="AN916">
        <v>3.5</v>
      </c>
      <c r="AO916">
        <v>1.31</v>
      </c>
      <c r="AP916">
        <v>3.33</v>
      </c>
      <c r="AQ916" t="str">
        <f t="shared" si="156"/>
        <v>Giraldo</v>
      </c>
      <c r="AR916" t="str">
        <f t="shared" si="157"/>
        <v>Sijsling</v>
      </c>
      <c r="AS916" t="str">
        <f t="shared" si="158"/>
        <v>BarcelonaGiraldoSijsling</v>
      </c>
      <c r="AT916" t="str">
        <f t="shared" si="159"/>
        <v>BarcelonaSijslingGiraldo</v>
      </c>
      <c r="AU916">
        <f t="shared" si="160"/>
        <v>2</v>
      </c>
      <c r="AV916">
        <f t="shared" si="161"/>
        <v>6</v>
      </c>
      <c r="AW916">
        <f t="shared" si="162"/>
        <v>18</v>
      </c>
      <c r="AX916" t="b">
        <f t="shared" si="163"/>
        <v>0</v>
      </c>
      <c r="AY916" t="str">
        <f t="shared" si="164"/>
        <v>Giraldo</v>
      </c>
      <c r="AZ916" t="b">
        <f t="shared" si="165"/>
        <v>0</v>
      </c>
      <c r="BA916" t="str">
        <f t="shared" si="166"/>
        <v>Barcelona1st Round</v>
      </c>
    </row>
    <row r="917" spans="1:53" x14ac:dyDescent="0.25">
      <c r="A917">
        <v>24</v>
      </c>
      <c r="B917" t="s">
        <v>895</v>
      </c>
      <c r="C917" t="s">
        <v>896</v>
      </c>
      <c r="D917" s="1">
        <v>41750</v>
      </c>
      <c r="E917" s="1" t="s">
        <v>853</v>
      </c>
      <c r="F917" s="1" t="s">
        <v>307</v>
      </c>
      <c r="G917" s="1" t="s">
        <v>503</v>
      </c>
      <c r="H917" t="s">
        <v>309</v>
      </c>
      <c r="I917">
        <v>3</v>
      </c>
      <c r="J917" t="s">
        <v>727</v>
      </c>
      <c r="K917" t="s">
        <v>884</v>
      </c>
      <c r="L917">
        <v>104</v>
      </c>
      <c r="M917">
        <v>187</v>
      </c>
      <c r="N917">
        <v>567</v>
      </c>
      <c r="O917">
        <v>270</v>
      </c>
      <c r="P917">
        <v>6</v>
      </c>
      <c r="Q917">
        <v>3</v>
      </c>
      <c r="R917">
        <v>7</v>
      </c>
      <c r="S917">
        <v>5</v>
      </c>
      <c r="Z917">
        <v>2</v>
      </c>
      <c r="AA917">
        <v>0</v>
      </c>
      <c r="AB917" t="s">
        <v>312</v>
      </c>
      <c r="AC917">
        <v>1.72</v>
      </c>
      <c r="AD917">
        <v>2</v>
      </c>
      <c r="AE917">
        <v>1.85</v>
      </c>
      <c r="AF917">
        <v>1.9</v>
      </c>
      <c r="AG917">
        <v>1.73</v>
      </c>
      <c r="AH917">
        <v>2</v>
      </c>
      <c r="AI917">
        <v>1.66</v>
      </c>
      <c r="AJ917">
        <v>2.33</v>
      </c>
      <c r="AK917">
        <v>1.91</v>
      </c>
      <c r="AL917">
        <v>1.91</v>
      </c>
      <c r="AM917">
        <v>1.91</v>
      </c>
      <c r="AN917">
        <v>2.33</v>
      </c>
      <c r="AO917">
        <v>1.8</v>
      </c>
      <c r="AP917">
        <v>1.98</v>
      </c>
      <c r="AQ917" t="str">
        <f t="shared" si="156"/>
        <v>Gimeno-Traver</v>
      </c>
      <c r="AR917" t="str">
        <f t="shared" si="157"/>
        <v>Carballes</v>
      </c>
      <c r="AS917" t="str">
        <f t="shared" si="158"/>
        <v>BarcelonaGimeno-TraverCarballes</v>
      </c>
      <c r="AT917" t="str">
        <f t="shared" si="159"/>
        <v>BarcelonaCarballesGimeno-Traver</v>
      </c>
      <c r="AU917">
        <f t="shared" si="160"/>
        <v>2</v>
      </c>
      <c r="AV917">
        <f t="shared" si="161"/>
        <v>5</v>
      </c>
      <c r="AW917">
        <f t="shared" si="162"/>
        <v>21</v>
      </c>
      <c r="AX917" t="b">
        <f t="shared" si="163"/>
        <v>0</v>
      </c>
      <c r="AY917" t="str">
        <f t="shared" si="164"/>
        <v>Gimeno-Traver</v>
      </c>
      <c r="AZ917" t="b">
        <f t="shared" si="165"/>
        <v>0</v>
      </c>
      <c r="BA917" t="str">
        <f t="shared" si="166"/>
        <v>Barcelona1st Round</v>
      </c>
    </row>
    <row r="918" spans="1:53" x14ac:dyDescent="0.25">
      <c r="A918">
        <v>24</v>
      </c>
      <c r="B918" t="s">
        <v>895</v>
      </c>
      <c r="C918" t="s">
        <v>896</v>
      </c>
      <c r="D918" s="1">
        <v>41750</v>
      </c>
      <c r="E918" s="1" t="s">
        <v>853</v>
      </c>
      <c r="F918" s="1" t="s">
        <v>307</v>
      </c>
      <c r="G918" s="1" t="s">
        <v>503</v>
      </c>
      <c r="H918" t="s">
        <v>309</v>
      </c>
      <c r="I918">
        <v>3</v>
      </c>
      <c r="J918" t="s">
        <v>897</v>
      </c>
      <c r="K918" t="s">
        <v>717</v>
      </c>
      <c r="L918">
        <v>824</v>
      </c>
      <c r="M918">
        <v>72</v>
      </c>
      <c r="N918">
        <v>20</v>
      </c>
      <c r="O918">
        <v>659</v>
      </c>
      <c r="P918">
        <v>3</v>
      </c>
      <c r="Q918">
        <v>6</v>
      </c>
      <c r="R918">
        <v>6</v>
      </c>
      <c r="S918">
        <v>2</v>
      </c>
      <c r="T918">
        <v>6</v>
      </c>
      <c r="U918">
        <v>4</v>
      </c>
      <c r="Z918">
        <v>2</v>
      </c>
      <c r="AA918">
        <v>1</v>
      </c>
      <c r="AB918" t="s">
        <v>312</v>
      </c>
      <c r="AC918">
        <v>2.75</v>
      </c>
      <c r="AD918">
        <v>1.4</v>
      </c>
      <c r="AE918">
        <v>2.7</v>
      </c>
      <c r="AF918">
        <v>1.45</v>
      </c>
      <c r="AG918">
        <v>2.75</v>
      </c>
      <c r="AH918">
        <v>1.4</v>
      </c>
      <c r="AI918">
        <v>2.76</v>
      </c>
      <c r="AJ918">
        <v>1.5</v>
      </c>
      <c r="AK918">
        <v>2.75</v>
      </c>
      <c r="AL918">
        <v>1.44</v>
      </c>
      <c r="AM918">
        <v>2.85</v>
      </c>
      <c r="AN918">
        <v>1.53</v>
      </c>
      <c r="AO918">
        <v>2.68</v>
      </c>
      <c r="AP918">
        <v>1.45</v>
      </c>
      <c r="AQ918" t="str">
        <f t="shared" si="156"/>
        <v>Cervantes</v>
      </c>
      <c r="AR918" t="str">
        <f t="shared" si="157"/>
        <v>Nedovyesov</v>
      </c>
      <c r="AS918" t="str">
        <f t="shared" si="158"/>
        <v>BarcelonaCervantesNedovyesov</v>
      </c>
      <c r="AT918" t="str">
        <f t="shared" si="159"/>
        <v>BarcelonaNedovyesovCervantes</v>
      </c>
      <c r="AU918">
        <f t="shared" si="160"/>
        <v>1</v>
      </c>
      <c r="AV918">
        <f t="shared" si="161"/>
        <v>3</v>
      </c>
      <c r="AW918">
        <f t="shared" si="162"/>
        <v>27</v>
      </c>
      <c r="AX918" t="b">
        <f t="shared" si="163"/>
        <v>0</v>
      </c>
      <c r="AY918" t="str">
        <f t="shared" si="164"/>
        <v>Nedovyesov</v>
      </c>
      <c r="AZ918" t="b">
        <f t="shared" si="165"/>
        <v>1</v>
      </c>
      <c r="BA918" t="str">
        <f t="shared" si="166"/>
        <v>Barcelona1st Round</v>
      </c>
    </row>
    <row r="919" spans="1:53" x14ac:dyDescent="0.25">
      <c r="A919">
        <v>24</v>
      </c>
      <c r="B919" t="s">
        <v>895</v>
      </c>
      <c r="C919" t="s">
        <v>896</v>
      </c>
      <c r="D919" s="1">
        <v>41750</v>
      </c>
      <c r="E919" s="1" t="s">
        <v>853</v>
      </c>
      <c r="F919" s="1" t="s">
        <v>307</v>
      </c>
      <c r="G919" s="1" t="s">
        <v>503</v>
      </c>
      <c r="H919" t="s">
        <v>309</v>
      </c>
      <c r="I919">
        <v>3</v>
      </c>
      <c r="J919" t="s">
        <v>781</v>
      </c>
      <c r="K919" t="s">
        <v>898</v>
      </c>
      <c r="L919">
        <v>60</v>
      </c>
      <c r="M919">
        <v>190</v>
      </c>
      <c r="N919">
        <v>776</v>
      </c>
      <c r="O919">
        <v>268</v>
      </c>
      <c r="P919">
        <v>6</v>
      </c>
      <c r="Q919">
        <v>4</v>
      </c>
      <c r="R919">
        <v>6</v>
      </c>
      <c r="S919">
        <v>3</v>
      </c>
      <c r="Z919">
        <v>2</v>
      </c>
      <c r="AA919">
        <v>0</v>
      </c>
      <c r="AB919" t="s">
        <v>312</v>
      </c>
      <c r="AC919">
        <v>1.44</v>
      </c>
      <c r="AD919">
        <v>2.62</v>
      </c>
      <c r="AE919">
        <v>1.48</v>
      </c>
      <c r="AF919">
        <v>2.6</v>
      </c>
      <c r="AG919">
        <v>1.4</v>
      </c>
      <c r="AH919">
        <v>2.75</v>
      </c>
      <c r="AI919">
        <v>1.53</v>
      </c>
      <c r="AJ919">
        <v>2.67</v>
      </c>
      <c r="AK919">
        <v>1.4</v>
      </c>
      <c r="AL919">
        <v>2.88</v>
      </c>
      <c r="AM919">
        <v>1.53</v>
      </c>
      <c r="AN919">
        <v>2.88</v>
      </c>
      <c r="AO919">
        <v>1.45</v>
      </c>
      <c r="AP919">
        <v>2.65</v>
      </c>
      <c r="AQ919" t="str">
        <f t="shared" si="156"/>
        <v>Golubev</v>
      </c>
      <c r="AR919" t="str">
        <f t="shared" si="157"/>
        <v>Viola</v>
      </c>
      <c r="AS919" t="str">
        <f t="shared" si="158"/>
        <v>BarcelonaGolubevViola</v>
      </c>
      <c r="AT919" t="str">
        <f t="shared" si="159"/>
        <v>BarcelonaViolaGolubev</v>
      </c>
      <c r="AU919">
        <f t="shared" si="160"/>
        <v>2</v>
      </c>
      <c r="AV919">
        <f t="shared" si="161"/>
        <v>5</v>
      </c>
      <c r="AW919">
        <f t="shared" si="162"/>
        <v>19</v>
      </c>
      <c r="AX919" t="b">
        <f t="shared" si="163"/>
        <v>0</v>
      </c>
      <c r="AY919" t="str">
        <f t="shared" si="164"/>
        <v>Golubev</v>
      </c>
      <c r="AZ919" t="b">
        <f t="shared" si="165"/>
        <v>0</v>
      </c>
      <c r="BA919" t="str">
        <f t="shared" si="166"/>
        <v>Barcelona1st Round</v>
      </c>
    </row>
    <row r="920" spans="1:53" x14ac:dyDescent="0.25">
      <c r="A920">
        <v>24</v>
      </c>
      <c r="B920" t="s">
        <v>895</v>
      </c>
      <c r="C920" t="s">
        <v>896</v>
      </c>
      <c r="D920" s="1">
        <v>41750</v>
      </c>
      <c r="E920" s="1" t="s">
        <v>853</v>
      </c>
      <c r="F920" s="1" t="s">
        <v>307</v>
      </c>
      <c r="G920" s="1" t="s">
        <v>503</v>
      </c>
      <c r="H920" t="s">
        <v>309</v>
      </c>
      <c r="I920">
        <v>3</v>
      </c>
      <c r="J920" t="s">
        <v>842</v>
      </c>
      <c r="K920" t="s">
        <v>707</v>
      </c>
      <c r="L920">
        <v>131</v>
      </c>
      <c r="M920">
        <v>58</v>
      </c>
      <c r="N920">
        <v>444</v>
      </c>
      <c r="O920">
        <v>816</v>
      </c>
      <c r="P920">
        <v>2</v>
      </c>
      <c r="Q920">
        <v>6</v>
      </c>
      <c r="R920">
        <v>6</v>
      </c>
      <c r="S920">
        <v>1</v>
      </c>
      <c r="T920">
        <v>6</v>
      </c>
      <c r="U920">
        <v>2</v>
      </c>
      <c r="Z920">
        <v>2</v>
      </c>
      <c r="AA920">
        <v>1</v>
      </c>
      <c r="AB920" t="s">
        <v>312</v>
      </c>
      <c r="AC920">
        <v>3.4</v>
      </c>
      <c r="AD920">
        <v>1.3</v>
      </c>
      <c r="AE920">
        <v>3.1</v>
      </c>
      <c r="AF920">
        <v>1.35</v>
      </c>
      <c r="AG920">
        <v>3</v>
      </c>
      <c r="AH920">
        <v>1.36</v>
      </c>
      <c r="AI920">
        <v>3</v>
      </c>
      <c r="AJ920">
        <v>1.44</v>
      </c>
      <c r="AK920">
        <v>3</v>
      </c>
      <c r="AL920">
        <v>1.36</v>
      </c>
      <c r="AM920">
        <v>3.4</v>
      </c>
      <c r="AN920">
        <v>1.44</v>
      </c>
      <c r="AO920">
        <v>3.06</v>
      </c>
      <c r="AP920">
        <v>1.36</v>
      </c>
      <c r="AQ920" t="str">
        <f t="shared" si="156"/>
        <v>Kuznetsov</v>
      </c>
      <c r="AR920" t="str">
        <f t="shared" si="157"/>
        <v>Carreno-Busta</v>
      </c>
      <c r="AS920" t="str">
        <f t="shared" si="158"/>
        <v>BarcelonaKuznetsovCarreno-Busta</v>
      </c>
      <c r="AT920" t="str">
        <f t="shared" si="159"/>
        <v>BarcelonaCarreno-BustaKuznetsov</v>
      </c>
      <c r="AU920">
        <f t="shared" si="160"/>
        <v>1</v>
      </c>
      <c r="AV920">
        <f t="shared" si="161"/>
        <v>5</v>
      </c>
      <c r="AW920">
        <f t="shared" si="162"/>
        <v>23</v>
      </c>
      <c r="AX920" t="b">
        <f t="shared" si="163"/>
        <v>0</v>
      </c>
      <c r="AY920" t="str">
        <f t="shared" si="164"/>
        <v>Carreno-Busta</v>
      </c>
      <c r="AZ920" t="b">
        <f t="shared" si="165"/>
        <v>1</v>
      </c>
      <c r="BA920" t="str">
        <f t="shared" si="166"/>
        <v>Barcelona1st Round</v>
      </c>
    </row>
    <row r="921" spans="1:53" x14ac:dyDescent="0.25">
      <c r="A921">
        <v>24</v>
      </c>
      <c r="B921" t="s">
        <v>895</v>
      </c>
      <c r="C921" t="s">
        <v>896</v>
      </c>
      <c r="D921" s="1">
        <v>41750</v>
      </c>
      <c r="E921" s="1" t="s">
        <v>853</v>
      </c>
      <c r="F921" s="1" t="s">
        <v>307</v>
      </c>
      <c r="G921" s="1" t="s">
        <v>503</v>
      </c>
      <c r="H921" t="s">
        <v>309</v>
      </c>
      <c r="I921">
        <v>3</v>
      </c>
      <c r="J921" t="s">
        <v>704</v>
      </c>
      <c r="K921" t="s">
        <v>391</v>
      </c>
      <c r="L921">
        <v>46</v>
      </c>
      <c r="M921">
        <v>49</v>
      </c>
      <c r="N921">
        <v>985</v>
      </c>
      <c r="O921">
        <v>1146</v>
      </c>
      <c r="P921">
        <v>6</v>
      </c>
      <c r="Q921">
        <v>2</v>
      </c>
      <c r="R921">
        <v>6</v>
      </c>
      <c r="S921">
        <v>2</v>
      </c>
      <c r="Z921">
        <v>2</v>
      </c>
      <c r="AA921">
        <v>0</v>
      </c>
      <c r="AB921" t="s">
        <v>312</v>
      </c>
      <c r="AC921">
        <v>1.44</v>
      </c>
      <c r="AD921">
        <v>2.62</v>
      </c>
      <c r="AE921">
        <v>1.45</v>
      </c>
      <c r="AF921">
        <v>2.7</v>
      </c>
      <c r="AG921">
        <v>1.44</v>
      </c>
      <c r="AH921">
        <v>2.62</v>
      </c>
      <c r="AI921">
        <v>1.45</v>
      </c>
      <c r="AJ921">
        <v>2.94</v>
      </c>
      <c r="AK921">
        <v>1.53</v>
      </c>
      <c r="AL921">
        <v>2.5</v>
      </c>
      <c r="AM921">
        <v>1.63</v>
      </c>
      <c r="AN921">
        <v>2.94</v>
      </c>
      <c r="AO921">
        <v>1.46</v>
      </c>
      <c r="AP921">
        <v>2.66</v>
      </c>
      <c r="AQ921" t="str">
        <f t="shared" si="156"/>
        <v>Roger-Vasselin</v>
      </c>
      <c r="AR921" t="str">
        <f t="shared" si="157"/>
        <v>Beck</v>
      </c>
      <c r="AS921" t="str">
        <f t="shared" si="158"/>
        <v>BarcelonaRoger-VasselinBeck</v>
      </c>
      <c r="AT921" t="str">
        <f t="shared" si="159"/>
        <v>BarcelonaBeckRoger-Vasselin</v>
      </c>
      <c r="AU921">
        <f t="shared" si="160"/>
        <v>2</v>
      </c>
      <c r="AV921">
        <f t="shared" si="161"/>
        <v>8</v>
      </c>
      <c r="AW921">
        <f t="shared" si="162"/>
        <v>16</v>
      </c>
      <c r="AX921" t="b">
        <f t="shared" si="163"/>
        <v>0</v>
      </c>
      <c r="AY921" t="str">
        <f t="shared" si="164"/>
        <v>Roger-Vasselin</v>
      </c>
      <c r="AZ921" t="b">
        <f t="shared" si="165"/>
        <v>0</v>
      </c>
      <c r="BA921" t="str">
        <f t="shared" si="166"/>
        <v>Barcelona1st Round</v>
      </c>
    </row>
    <row r="922" spans="1:53" x14ac:dyDescent="0.25">
      <c r="A922">
        <v>24</v>
      </c>
      <c r="B922" t="s">
        <v>895</v>
      </c>
      <c r="C922" t="s">
        <v>896</v>
      </c>
      <c r="D922" s="1">
        <v>41750</v>
      </c>
      <c r="E922" s="1" t="s">
        <v>853</v>
      </c>
      <c r="F922" s="1" t="s">
        <v>307</v>
      </c>
      <c r="G922" s="1" t="s">
        <v>503</v>
      </c>
      <c r="H922" t="s">
        <v>309</v>
      </c>
      <c r="I922">
        <v>3</v>
      </c>
      <c r="J922" t="s">
        <v>739</v>
      </c>
      <c r="K922" t="s">
        <v>771</v>
      </c>
      <c r="L922">
        <v>80</v>
      </c>
      <c r="M922">
        <v>41</v>
      </c>
      <c r="N922">
        <v>632</v>
      </c>
      <c r="O922">
        <v>1040</v>
      </c>
      <c r="P922">
        <v>6</v>
      </c>
      <c r="Q922">
        <v>4</v>
      </c>
      <c r="R922">
        <v>6</v>
      </c>
      <c r="S922">
        <v>4</v>
      </c>
      <c r="Z922">
        <v>2</v>
      </c>
      <c r="AA922">
        <v>0</v>
      </c>
      <c r="AB922" t="s">
        <v>312</v>
      </c>
      <c r="AC922">
        <v>2.1</v>
      </c>
      <c r="AD922">
        <v>1.66</v>
      </c>
      <c r="AE922">
        <v>2.1</v>
      </c>
      <c r="AF922">
        <v>1.7</v>
      </c>
      <c r="AG922">
        <v>2.1</v>
      </c>
      <c r="AH922">
        <v>1.67</v>
      </c>
      <c r="AI922">
        <v>2.02</v>
      </c>
      <c r="AJ922">
        <v>1.87</v>
      </c>
      <c r="AK922">
        <v>2.25</v>
      </c>
      <c r="AL922">
        <v>1.62</v>
      </c>
      <c r="AM922">
        <v>2.25</v>
      </c>
      <c r="AN922">
        <v>1.87</v>
      </c>
      <c r="AO922">
        <v>2.06</v>
      </c>
      <c r="AP922">
        <v>1.73</v>
      </c>
      <c r="AQ922" t="str">
        <f t="shared" si="156"/>
        <v>Thiem</v>
      </c>
      <c r="AR922" t="str">
        <f t="shared" si="157"/>
        <v>Stepanek</v>
      </c>
      <c r="AS922" t="str">
        <f t="shared" si="158"/>
        <v>BarcelonaThiemStepanek</v>
      </c>
      <c r="AT922" t="str">
        <f t="shared" si="159"/>
        <v>BarcelonaStepanekThiem</v>
      </c>
      <c r="AU922">
        <f t="shared" si="160"/>
        <v>2</v>
      </c>
      <c r="AV922">
        <f t="shared" si="161"/>
        <v>4</v>
      </c>
      <c r="AW922">
        <f t="shared" si="162"/>
        <v>20</v>
      </c>
      <c r="AX922" t="b">
        <f t="shared" si="163"/>
        <v>0</v>
      </c>
      <c r="AY922" t="str">
        <f t="shared" si="164"/>
        <v>Thiem</v>
      </c>
      <c r="AZ922" t="b">
        <f t="shared" si="165"/>
        <v>0</v>
      </c>
      <c r="BA922" t="str">
        <f t="shared" si="166"/>
        <v>Barcelona1st Round</v>
      </c>
    </row>
    <row r="923" spans="1:53" x14ac:dyDescent="0.25">
      <c r="A923">
        <v>24</v>
      </c>
      <c r="B923" t="s">
        <v>895</v>
      </c>
      <c r="C923" t="s">
        <v>896</v>
      </c>
      <c r="D923" s="1">
        <v>41750</v>
      </c>
      <c r="E923" s="1" t="s">
        <v>853</v>
      </c>
      <c r="F923" s="1" t="s">
        <v>307</v>
      </c>
      <c r="G923" s="1" t="s">
        <v>503</v>
      </c>
      <c r="H923" t="s">
        <v>309</v>
      </c>
      <c r="I923">
        <v>3</v>
      </c>
      <c r="J923" t="s">
        <v>709</v>
      </c>
      <c r="K923" t="s">
        <v>726</v>
      </c>
      <c r="L923">
        <v>45</v>
      </c>
      <c r="M923">
        <v>75</v>
      </c>
      <c r="N923">
        <v>1000</v>
      </c>
      <c r="O923">
        <v>646</v>
      </c>
      <c r="P923">
        <v>6</v>
      </c>
      <c r="Q923">
        <v>1</v>
      </c>
      <c r="R923">
        <v>6</v>
      </c>
      <c r="S923">
        <v>0</v>
      </c>
      <c r="Z923">
        <v>2</v>
      </c>
      <c r="AA923">
        <v>0</v>
      </c>
      <c r="AB923" t="s">
        <v>312</v>
      </c>
      <c r="AC923">
        <v>1.1399999999999999</v>
      </c>
      <c r="AD923">
        <v>5.5</v>
      </c>
      <c r="AE923">
        <v>1.1200000000000001</v>
      </c>
      <c r="AF923">
        <v>5.75</v>
      </c>
      <c r="AG923">
        <v>1.1399999999999999</v>
      </c>
      <c r="AH923">
        <v>5</v>
      </c>
      <c r="AI923">
        <v>1.1499999999999999</v>
      </c>
      <c r="AJ923">
        <v>6.22</v>
      </c>
      <c r="AK923">
        <v>1.1399999999999999</v>
      </c>
      <c r="AL923">
        <v>5.5</v>
      </c>
      <c r="AM923">
        <v>1.17</v>
      </c>
      <c r="AN923">
        <v>6.5</v>
      </c>
      <c r="AO923">
        <v>1.1399999999999999</v>
      </c>
      <c r="AP923">
        <v>5.52</v>
      </c>
      <c r="AQ923" t="str">
        <f t="shared" si="156"/>
        <v>Bautista</v>
      </c>
      <c r="AR923" t="str">
        <f t="shared" si="157"/>
        <v>Kubot</v>
      </c>
      <c r="AS923" t="str">
        <f t="shared" si="158"/>
        <v>BarcelonaBautistaKubot</v>
      </c>
      <c r="AT923" t="str">
        <f t="shared" si="159"/>
        <v>BarcelonaKubotBautista</v>
      </c>
      <c r="AU923">
        <f t="shared" si="160"/>
        <v>2</v>
      </c>
      <c r="AV923">
        <f t="shared" si="161"/>
        <v>11</v>
      </c>
      <c r="AW923">
        <f t="shared" si="162"/>
        <v>13</v>
      </c>
      <c r="AX923" t="b">
        <f t="shared" si="163"/>
        <v>0</v>
      </c>
      <c r="AY923" t="str">
        <f t="shared" si="164"/>
        <v>Bautista</v>
      </c>
      <c r="AZ923" t="b">
        <f t="shared" si="165"/>
        <v>0</v>
      </c>
      <c r="BA923" t="str">
        <f t="shared" si="166"/>
        <v>Barcelona1st Round</v>
      </c>
    </row>
    <row r="924" spans="1:53" x14ac:dyDescent="0.25">
      <c r="A924">
        <v>24</v>
      </c>
      <c r="B924" t="s">
        <v>895</v>
      </c>
      <c r="C924" t="s">
        <v>896</v>
      </c>
      <c r="D924" s="1">
        <v>41750</v>
      </c>
      <c r="E924" s="1" t="s">
        <v>853</v>
      </c>
      <c r="F924" s="1" t="s">
        <v>307</v>
      </c>
      <c r="G924" s="1" t="s">
        <v>503</v>
      </c>
      <c r="H924" t="s">
        <v>309</v>
      </c>
      <c r="I924">
        <v>3</v>
      </c>
      <c r="J924" t="s">
        <v>787</v>
      </c>
      <c r="K924" t="s">
        <v>820</v>
      </c>
      <c r="L924">
        <v>63</v>
      </c>
      <c r="M924">
        <v>154</v>
      </c>
      <c r="N924">
        <v>719</v>
      </c>
      <c r="O924">
        <v>356</v>
      </c>
      <c r="P924">
        <v>6</v>
      </c>
      <c r="Q924">
        <v>3</v>
      </c>
      <c r="R924">
        <v>7</v>
      </c>
      <c r="S924">
        <v>5</v>
      </c>
      <c r="Z924">
        <v>2</v>
      </c>
      <c r="AA924">
        <v>0</v>
      </c>
      <c r="AB924" t="s">
        <v>312</v>
      </c>
      <c r="AC924">
        <v>1.83</v>
      </c>
      <c r="AD924">
        <v>1.83</v>
      </c>
      <c r="AE924">
        <v>1.85</v>
      </c>
      <c r="AF924">
        <v>1.9</v>
      </c>
      <c r="AG924">
        <v>1.83</v>
      </c>
      <c r="AH924">
        <v>1.83</v>
      </c>
      <c r="AI924">
        <v>2.2000000000000002</v>
      </c>
      <c r="AJ924">
        <v>1.74</v>
      </c>
      <c r="AK924">
        <v>2</v>
      </c>
      <c r="AL924">
        <v>1.8</v>
      </c>
      <c r="AM924">
        <v>2.2000000000000002</v>
      </c>
      <c r="AN924">
        <v>1.95</v>
      </c>
      <c r="AO924">
        <v>1.94</v>
      </c>
      <c r="AP924">
        <v>1.82</v>
      </c>
      <c r="AQ924" t="str">
        <f t="shared" si="156"/>
        <v>De</v>
      </c>
      <c r="AR924" t="str">
        <f t="shared" si="157"/>
        <v>Ilhan</v>
      </c>
      <c r="AS924" t="str">
        <f t="shared" si="158"/>
        <v>BarcelonaDeIlhan</v>
      </c>
      <c r="AT924" t="str">
        <f t="shared" si="159"/>
        <v>BarcelonaIlhanDe</v>
      </c>
      <c r="AU924">
        <f t="shared" si="160"/>
        <v>2</v>
      </c>
      <c r="AV924">
        <f t="shared" si="161"/>
        <v>5</v>
      </c>
      <c r="AW924">
        <f t="shared" si="162"/>
        <v>21</v>
      </c>
      <c r="AX924" t="b">
        <f t="shared" si="163"/>
        <v>0</v>
      </c>
      <c r="AY924" t="str">
        <f t="shared" si="164"/>
        <v>De</v>
      </c>
      <c r="AZ924" t="b">
        <f t="shared" si="165"/>
        <v>0</v>
      </c>
      <c r="BA924" t="str">
        <f t="shared" si="166"/>
        <v>Barcelona1st Round</v>
      </c>
    </row>
    <row r="925" spans="1:53" x14ac:dyDescent="0.25">
      <c r="A925">
        <v>24</v>
      </c>
      <c r="B925" t="s">
        <v>895</v>
      </c>
      <c r="C925" t="s">
        <v>896</v>
      </c>
      <c r="D925" s="1">
        <v>41750</v>
      </c>
      <c r="E925" s="1" t="s">
        <v>853</v>
      </c>
      <c r="F925" s="1" t="s">
        <v>307</v>
      </c>
      <c r="G925" s="1" t="s">
        <v>503</v>
      </c>
      <c r="H925" t="s">
        <v>309</v>
      </c>
      <c r="I925">
        <v>3</v>
      </c>
      <c r="J925" t="s">
        <v>664</v>
      </c>
      <c r="K925" t="s">
        <v>733</v>
      </c>
      <c r="L925">
        <v>70</v>
      </c>
      <c r="M925">
        <v>40</v>
      </c>
      <c r="N925">
        <v>685</v>
      </c>
      <c r="O925">
        <v>1050</v>
      </c>
      <c r="P925">
        <v>6</v>
      </c>
      <c r="Q925">
        <v>3</v>
      </c>
      <c r="R925">
        <v>6</v>
      </c>
      <c r="S925">
        <v>2</v>
      </c>
      <c r="Z925">
        <v>2</v>
      </c>
      <c r="AA925">
        <v>0</v>
      </c>
      <c r="AB925" t="s">
        <v>312</v>
      </c>
      <c r="AC925">
        <v>3.75</v>
      </c>
      <c r="AD925">
        <v>1.25</v>
      </c>
      <c r="AE925">
        <v>3.75</v>
      </c>
      <c r="AF925">
        <v>1.25</v>
      </c>
      <c r="AG925">
        <v>3.75</v>
      </c>
      <c r="AH925">
        <v>1.25</v>
      </c>
      <c r="AI925">
        <v>4.01</v>
      </c>
      <c r="AJ925">
        <v>1.28</v>
      </c>
      <c r="AK925">
        <v>3.75</v>
      </c>
      <c r="AL925">
        <v>1.25</v>
      </c>
      <c r="AM925">
        <v>4.01</v>
      </c>
      <c r="AN925">
        <v>1.3</v>
      </c>
      <c r="AO925">
        <v>3.72</v>
      </c>
      <c r="AP925">
        <v>1.26</v>
      </c>
      <c r="AQ925" t="str">
        <f t="shared" si="156"/>
        <v>Matosevic</v>
      </c>
      <c r="AR925" t="str">
        <f t="shared" si="157"/>
        <v>Sousa</v>
      </c>
      <c r="AS925" t="str">
        <f t="shared" si="158"/>
        <v>BarcelonaMatosevicSousa</v>
      </c>
      <c r="AT925" t="str">
        <f t="shared" si="159"/>
        <v>BarcelonaSousaMatosevic</v>
      </c>
      <c r="AU925">
        <f t="shared" si="160"/>
        <v>2</v>
      </c>
      <c r="AV925">
        <f t="shared" si="161"/>
        <v>7</v>
      </c>
      <c r="AW925">
        <f t="shared" si="162"/>
        <v>17</v>
      </c>
      <c r="AX925" t="b">
        <f t="shared" si="163"/>
        <v>0</v>
      </c>
      <c r="AY925" t="str">
        <f t="shared" si="164"/>
        <v>Matosevic</v>
      </c>
      <c r="AZ925" t="b">
        <f t="shared" si="165"/>
        <v>0</v>
      </c>
      <c r="BA925" t="str">
        <f t="shared" si="166"/>
        <v>Barcelona1st Round</v>
      </c>
    </row>
    <row r="926" spans="1:53" x14ac:dyDescent="0.25">
      <c r="A926">
        <v>24</v>
      </c>
      <c r="B926" t="s">
        <v>895</v>
      </c>
      <c r="C926" t="s">
        <v>896</v>
      </c>
      <c r="D926" s="1">
        <v>41750</v>
      </c>
      <c r="E926" s="1" t="s">
        <v>853</v>
      </c>
      <c r="F926" s="1" t="s">
        <v>307</v>
      </c>
      <c r="G926" s="1" t="s">
        <v>503</v>
      </c>
      <c r="H926" t="s">
        <v>309</v>
      </c>
      <c r="I926">
        <v>3</v>
      </c>
      <c r="J926" t="s">
        <v>757</v>
      </c>
      <c r="K926" t="s">
        <v>899</v>
      </c>
      <c r="L926">
        <v>59</v>
      </c>
      <c r="M926">
        <v>1014</v>
      </c>
      <c r="N926">
        <v>810</v>
      </c>
      <c r="O926">
        <v>10</v>
      </c>
      <c r="P926">
        <v>7</v>
      </c>
      <c r="Q926">
        <v>6</v>
      </c>
      <c r="R926">
        <v>6</v>
      </c>
      <c r="S926">
        <v>2</v>
      </c>
      <c r="Z926">
        <v>2</v>
      </c>
      <c r="AA926">
        <v>0</v>
      </c>
      <c r="AB926" t="s">
        <v>312</v>
      </c>
      <c r="AC926">
        <v>1.28</v>
      </c>
      <c r="AD926">
        <v>3.5</v>
      </c>
      <c r="AE926">
        <v>1.28</v>
      </c>
      <c r="AF926">
        <v>3.5</v>
      </c>
      <c r="AG926">
        <v>1.33</v>
      </c>
      <c r="AH926">
        <v>3.25</v>
      </c>
      <c r="AI926">
        <v>1.29</v>
      </c>
      <c r="AJ926">
        <v>3.95</v>
      </c>
      <c r="AK926">
        <v>1.36</v>
      </c>
      <c r="AL926">
        <v>3</v>
      </c>
      <c r="AM926">
        <v>1.36</v>
      </c>
      <c r="AN926">
        <v>3.95</v>
      </c>
      <c r="AO926">
        <v>1.31</v>
      </c>
      <c r="AP926">
        <v>3.36</v>
      </c>
      <c r="AQ926" t="str">
        <f t="shared" si="156"/>
        <v>Montanes</v>
      </c>
      <c r="AR926" t="str">
        <f t="shared" si="157"/>
        <v>Lopez</v>
      </c>
      <c r="AS926" t="str">
        <f t="shared" si="158"/>
        <v>BarcelonaMontanesLopez</v>
      </c>
      <c r="AT926" t="str">
        <f t="shared" si="159"/>
        <v>BarcelonaLopezMontanes</v>
      </c>
      <c r="AU926">
        <f t="shared" si="160"/>
        <v>2</v>
      </c>
      <c r="AV926">
        <f t="shared" si="161"/>
        <v>5</v>
      </c>
      <c r="AW926">
        <f t="shared" si="162"/>
        <v>21</v>
      </c>
      <c r="AX926" t="b">
        <f t="shared" si="163"/>
        <v>1</v>
      </c>
      <c r="AY926" t="str">
        <f t="shared" si="164"/>
        <v>Montanes</v>
      </c>
      <c r="AZ926" t="b">
        <f t="shared" si="165"/>
        <v>0</v>
      </c>
      <c r="BA926" t="str">
        <f t="shared" si="166"/>
        <v>Barcelona1st Round</v>
      </c>
    </row>
    <row r="927" spans="1:53" x14ac:dyDescent="0.25">
      <c r="A927">
        <v>24</v>
      </c>
      <c r="B927" t="s">
        <v>895</v>
      </c>
      <c r="C927" t="s">
        <v>896</v>
      </c>
      <c r="D927" s="1">
        <v>41751</v>
      </c>
      <c r="E927" s="1" t="s">
        <v>853</v>
      </c>
      <c r="F927" s="1" t="s">
        <v>307</v>
      </c>
      <c r="G927" s="1" t="s">
        <v>503</v>
      </c>
      <c r="H927" t="s">
        <v>309</v>
      </c>
      <c r="I927">
        <v>3</v>
      </c>
      <c r="J927" t="s">
        <v>737</v>
      </c>
      <c r="K927" t="s">
        <v>846</v>
      </c>
      <c r="L927">
        <v>37</v>
      </c>
      <c r="M927">
        <v>107</v>
      </c>
      <c r="N927">
        <v>1110</v>
      </c>
      <c r="O927">
        <v>559</v>
      </c>
      <c r="P927">
        <v>6</v>
      </c>
      <c r="Q927">
        <v>3</v>
      </c>
      <c r="R927">
        <v>6</v>
      </c>
      <c r="S927">
        <v>7</v>
      </c>
      <c r="T927">
        <v>6</v>
      </c>
      <c r="U927">
        <v>2</v>
      </c>
      <c r="Z927">
        <v>2</v>
      </c>
      <c r="AA927">
        <v>1</v>
      </c>
      <c r="AB927" t="s">
        <v>312</v>
      </c>
      <c r="AC927">
        <v>1.57</v>
      </c>
      <c r="AD927">
        <v>2.25</v>
      </c>
      <c r="AE927">
        <v>1.65</v>
      </c>
      <c r="AF927">
        <v>2.2000000000000002</v>
      </c>
      <c r="AG927">
        <v>1.67</v>
      </c>
      <c r="AH927">
        <v>2.1</v>
      </c>
      <c r="AI927">
        <v>1.63</v>
      </c>
      <c r="AJ927">
        <v>2.41</v>
      </c>
      <c r="AK927">
        <v>1.62</v>
      </c>
      <c r="AL927">
        <v>2.25</v>
      </c>
      <c r="AM927">
        <v>1.67</v>
      </c>
      <c r="AN927">
        <v>2.41</v>
      </c>
      <c r="AO927">
        <v>1.63</v>
      </c>
      <c r="AP927">
        <v>2.23</v>
      </c>
      <c r="AQ927" t="str">
        <f t="shared" si="156"/>
        <v>Dodig</v>
      </c>
      <c r="AR927" t="str">
        <f t="shared" si="157"/>
        <v>Arguello</v>
      </c>
      <c r="AS927" t="str">
        <f t="shared" si="158"/>
        <v>BarcelonaDodigArguello</v>
      </c>
      <c r="AT927" t="str">
        <f t="shared" si="159"/>
        <v>BarcelonaArguelloDodig</v>
      </c>
      <c r="AU927">
        <f t="shared" si="160"/>
        <v>1</v>
      </c>
      <c r="AV927">
        <f t="shared" si="161"/>
        <v>6</v>
      </c>
      <c r="AW927">
        <f t="shared" si="162"/>
        <v>30</v>
      </c>
      <c r="AX927" t="b">
        <f t="shared" si="163"/>
        <v>1</v>
      </c>
      <c r="AY927" t="str">
        <f t="shared" si="164"/>
        <v>Dodig</v>
      </c>
      <c r="AZ927" t="b">
        <f t="shared" si="165"/>
        <v>1</v>
      </c>
      <c r="BA927" t="str">
        <f t="shared" si="166"/>
        <v>Barcelona1st Round</v>
      </c>
    </row>
    <row r="928" spans="1:53" x14ac:dyDescent="0.25">
      <c r="A928">
        <v>24</v>
      </c>
      <c r="B928" t="s">
        <v>895</v>
      </c>
      <c r="C928" t="s">
        <v>896</v>
      </c>
      <c r="D928" s="1">
        <v>41751</v>
      </c>
      <c r="E928" s="1" t="s">
        <v>853</v>
      </c>
      <c r="F928" s="1" t="s">
        <v>307</v>
      </c>
      <c r="G928" s="1" t="s">
        <v>503</v>
      </c>
      <c r="H928" t="s">
        <v>309</v>
      </c>
      <c r="I928">
        <v>3</v>
      </c>
      <c r="J928" t="s">
        <v>893</v>
      </c>
      <c r="K928" t="s">
        <v>679</v>
      </c>
      <c r="L928">
        <v>73</v>
      </c>
      <c r="M928">
        <v>57</v>
      </c>
      <c r="N928">
        <v>655</v>
      </c>
      <c r="O928">
        <v>825</v>
      </c>
      <c r="P928">
        <v>7</v>
      </c>
      <c r="Q928">
        <v>6</v>
      </c>
      <c r="R928">
        <v>3</v>
      </c>
      <c r="S928">
        <v>6</v>
      </c>
      <c r="T928">
        <v>6</v>
      </c>
      <c r="U928">
        <v>3</v>
      </c>
      <c r="Z928">
        <v>2</v>
      </c>
      <c r="AA928">
        <v>1</v>
      </c>
      <c r="AB928" t="s">
        <v>312</v>
      </c>
      <c r="AC928">
        <v>1.83</v>
      </c>
      <c r="AD928">
        <v>1.83</v>
      </c>
      <c r="AE928">
        <v>2.0499999999999998</v>
      </c>
      <c r="AF928">
        <v>1.75</v>
      </c>
      <c r="AG928">
        <v>1.91</v>
      </c>
      <c r="AH928">
        <v>1.8</v>
      </c>
      <c r="AI928">
        <v>1.97</v>
      </c>
      <c r="AJ928">
        <v>1.92</v>
      </c>
      <c r="AK928">
        <v>1.91</v>
      </c>
      <c r="AL928">
        <v>1.91</v>
      </c>
      <c r="AM928">
        <v>2.0499999999999998</v>
      </c>
      <c r="AN928">
        <v>1.95</v>
      </c>
      <c r="AO928">
        <v>1.92</v>
      </c>
      <c r="AP928">
        <v>1.84</v>
      </c>
      <c r="AQ928" t="str">
        <f t="shared" si="156"/>
        <v>Melzer</v>
      </c>
      <c r="AR928" t="str">
        <f t="shared" si="157"/>
        <v>Kukushkin</v>
      </c>
      <c r="AS928" t="str">
        <f t="shared" si="158"/>
        <v>BarcelonaMelzerKukushkin</v>
      </c>
      <c r="AT928" t="str">
        <f t="shared" si="159"/>
        <v>BarcelonaKukushkinMelzer</v>
      </c>
      <c r="AU928">
        <f t="shared" si="160"/>
        <v>1</v>
      </c>
      <c r="AV928">
        <f t="shared" si="161"/>
        <v>1</v>
      </c>
      <c r="AW928">
        <f t="shared" si="162"/>
        <v>31</v>
      </c>
      <c r="AX928" t="b">
        <f t="shared" si="163"/>
        <v>1</v>
      </c>
      <c r="AY928" t="str">
        <f t="shared" si="164"/>
        <v>Melzer</v>
      </c>
      <c r="AZ928" t="b">
        <f t="shared" si="165"/>
        <v>1</v>
      </c>
      <c r="BA928" t="str">
        <f t="shared" si="166"/>
        <v>Barcelona1st Round</v>
      </c>
    </row>
    <row r="929" spans="1:53" x14ac:dyDescent="0.25">
      <c r="A929">
        <v>24</v>
      </c>
      <c r="B929" t="s">
        <v>895</v>
      </c>
      <c r="C929" t="s">
        <v>896</v>
      </c>
      <c r="D929" s="1">
        <v>41751</v>
      </c>
      <c r="E929" s="1" t="s">
        <v>853</v>
      </c>
      <c r="F929" s="1" t="s">
        <v>307</v>
      </c>
      <c r="G929" s="1" t="s">
        <v>503</v>
      </c>
      <c r="H929" t="s">
        <v>309</v>
      </c>
      <c r="I929">
        <v>3</v>
      </c>
      <c r="J929" t="s">
        <v>803</v>
      </c>
      <c r="K929" t="s">
        <v>711</v>
      </c>
      <c r="L929">
        <v>108</v>
      </c>
      <c r="M929">
        <v>100</v>
      </c>
      <c r="N929">
        <v>558</v>
      </c>
      <c r="O929">
        <v>582</v>
      </c>
      <c r="P929">
        <v>6</v>
      </c>
      <c r="Q929">
        <v>2</v>
      </c>
      <c r="R929">
        <v>6</v>
      </c>
      <c r="S929">
        <v>4</v>
      </c>
      <c r="Z929">
        <v>2</v>
      </c>
      <c r="AA929">
        <v>0</v>
      </c>
      <c r="AB929" t="s">
        <v>312</v>
      </c>
      <c r="AC929">
        <v>1.18</v>
      </c>
      <c r="AD929">
        <v>4.5</v>
      </c>
      <c r="AE929">
        <v>1.2</v>
      </c>
      <c r="AF929">
        <v>4.3</v>
      </c>
      <c r="AG929">
        <v>1.22</v>
      </c>
      <c r="AH929">
        <v>4</v>
      </c>
      <c r="AI929">
        <v>1.23</v>
      </c>
      <c r="AJ929">
        <v>4.5999999999999996</v>
      </c>
      <c r="AK929">
        <v>1.22</v>
      </c>
      <c r="AL929">
        <v>4</v>
      </c>
      <c r="AM929">
        <v>1.25</v>
      </c>
      <c r="AN929">
        <v>4.5999999999999996</v>
      </c>
      <c r="AO929">
        <v>1.21</v>
      </c>
      <c r="AP929">
        <v>4.2</v>
      </c>
      <c r="AQ929" t="str">
        <f t="shared" si="156"/>
        <v>Klizan</v>
      </c>
      <c r="AR929" t="str">
        <f t="shared" si="157"/>
        <v>Devvarman</v>
      </c>
      <c r="AS929" t="str">
        <f t="shared" si="158"/>
        <v>BarcelonaKlizanDevvarman</v>
      </c>
      <c r="AT929" t="str">
        <f t="shared" si="159"/>
        <v>BarcelonaDevvarmanKlizan</v>
      </c>
      <c r="AU929">
        <f t="shared" si="160"/>
        <v>2</v>
      </c>
      <c r="AV929">
        <f t="shared" si="161"/>
        <v>6</v>
      </c>
      <c r="AW929">
        <f t="shared" si="162"/>
        <v>18</v>
      </c>
      <c r="AX929" t="b">
        <f t="shared" si="163"/>
        <v>0</v>
      </c>
      <c r="AY929" t="str">
        <f t="shared" si="164"/>
        <v>Klizan</v>
      </c>
      <c r="AZ929" t="b">
        <f t="shared" si="165"/>
        <v>0</v>
      </c>
      <c r="BA929" t="str">
        <f t="shared" si="166"/>
        <v>Barcelona1st Round</v>
      </c>
    </row>
    <row r="930" spans="1:53" x14ac:dyDescent="0.25">
      <c r="A930">
        <v>24</v>
      </c>
      <c r="B930" t="s">
        <v>895</v>
      </c>
      <c r="C930" t="s">
        <v>896</v>
      </c>
      <c r="D930" s="1">
        <v>41751</v>
      </c>
      <c r="E930" s="1" t="s">
        <v>853</v>
      </c>
      <c r="F930" s="1" t="s">
        <v>307</v>
      </c>
      <c r="G930" s="1" t="s">
        <v>503</v>
      </c>
      <c r="H930" t="s">
        <v>309</v>
      </c>
      <c r="I930">
        <v>3</v>
      </c>
      <c r="J930" t="s">
        <v>705</v>
      </c>
      <c r="K930" t="s">
        <v>743</v>
      </c>
      <c r="L930">
        <v>103</v>
      </c>
      <c r="M930">
        <v>82</v>
      </c>
      <c r="N930">
        <v>569</v>
      </c>
      <c r="O930">
        <v>630</v>
      </c>
      <c r="P930">
        <v>6</v>
      </c>
      <c r="Q930">
        <v>4</v>
      </c>
      <c r="R930">
        <v>6</v>
      </c>
      <c r="S930">
        <v>4</v>
      </c>
      <c r="Z930">
        <v>2</v>
      </c>
      <c r="AA930">
        <v>0</v>
      </c>
      <c r="AB930" t="s">
        <v>312</v>
      </c>
      <c r="AC930">
        <v>1.36</v>
      </c>
      <c r="AD930">
        <v>3</v>
      </c>
      <c r="AE930">
        <v>1.35</v>
      </c>
      <c r="AF930">
        <v>3.1</v>
      </c>
      <c r="AG930">
        <v>1.4</v>
      </c>
      <c r="AH930">
        <v>2.75</v>
      </c>
      <c r="AI930">
        <v>1.4</v>
      </c>
      <c r="AJ930">
        <v>3.18</v>
      </c>
      <c r="AK930">
        <v>1.4</v>
      </c>
      <c r="AL930">
        <v>2.88</v>
      </c>
      <c r="AM930">
        <v>1.43</v>
      </c>
      <c r="AN930">
        <v>3.18</v>
      </c>
      <c r="AO930">
        <v>1.38</v>
      </c>
      <c r="AP930">
        <v>2.94</v>
      </c>
      <c r="AQ930" t="str">
        <f t="shared" si="156"/>
        <v>Ramos</v>
      </c>
      <c r="AR930" t="str">
        <f t="shared" si="157"/>
        <v>Davydenko</v>
      </c>
      <c r="AS930" t="str">
        <f t="shared" si="158"/>
        <v>BarcelonaRamosDavydenko</v>
      </c>
      <c r="AT930" t="str">
        <f t="shared" si="159"/>
        <v>BarcelonaDavydenkoRamos</v>
      </c>
      <c r="AU930">
        <f t="shared" si="160"/>
        <v>2</v>
      </c>
      <c r="AV930">
        <f t="shared" si="161"/>
        <v>4</v>
      </c>
      <c r="AW930">
        <f t="shared" si="162"/>
        <v>20</v>
      </c>
      <c r="AX930" t="b">
        <f t="shared" si="163"/>
        <v>0</v>
      </c>
      <c r="AY930" t="str">
        <f t="shared" si="164"/>
        <v>Ramos</v>
      </c>
      <c r="AZ930" t="b">
        <f t="shared" si="165"/>
        <v>0</v>
      </c>
      <c r="BA930" t="str">
        <f t="shared" si="166"/>
        <v>Barcelona1st Round</v>
      </c>
    </row>
    <row r="931" spans="1:53" x14ac:dyDescent="0.25">
      <c r="A931">
        <v>24</v>
      </c>
      <c r="B931" t="s">
        <v>895</v>
      </c>
      <c r="C931" t="s">
        <v>896</v>
      </c>
      <c r="D931" s="1">
        <v>41751</v>
      </c>
      <c r="E931" s="1" t="s">
        <v>853</v>
      </c>
      <c r="F931" s="1" t="s">
        <v>307</v>
      </c>
      <c r="G931" s="1" t="s">
        <v>503</v>
      </c>
      <c r="H931" t="s">
        <v>344</v>
      </c>
      <c r="I931">
        <v>3</v>
      </c>
      <c r="J931" t="s">
        <v>748</v>
      </c>
      <c r="K931" t="s">
        <v>727</v>
      </c>
      <c r="L931">
        <v>23</v>
      </c>
      <c r="M931">
        <v>104</v>
      </c>
      <c r="N931">
        <v>1655</v>
      </c>
      <c r="O931">
        <v>567</v>
      </c>
      <c r="P931">
        <v>7</v>
      </c>
      <c r="Q931">
        <v>5</v>
      </c>
      <c r="R931">
        <v>7</v>
      </c>
      <c r="S931">
        <v>6</v>
      </c>
      <c r="Z931">
        <v>2</v>
      </c>
      <c r="AA931">
        <v>0</v>
      </c>
      <c r="AB931" t="s">
        <v>312</v>
      </c>
      <c r="AC931">
        <v>1.53</v>
      </c>
      <c r="AD931">
        <v>2.37</v>
      </c>
      <c r="AE931">
        <v>1.52</v>
      </c>
      <c r="AF931">
        <v>2.4500000000000002</v>
      </c>
      <c r="AG931">
        <v>1.4</v>
      </c>
      <c r="AH931">
        <v>2.75</v>
      </c>
      <c r="AI931">
        <v>1.5</v>
      </c>
      <c r="AJ931">
        <v>2.8</v>
      </c>
      <c r="AK931">
        <v>1.5</v>
      </c>
      <c r="AL931">
        <v>2.63</v>
      </c>
      <c r="AM931">
        <v>1.6</v>
      </c>
      <c r="AN931">
        <v>3.21</v>
      </c>
      <c r="AO931">
        <v>1.48</v>
      </c>
      <c r="AP931">
        <v>2.61</v>
      </c>
      <c r="AQ931" t="str">
        <f t="shared" si="156"/>
        <v>Gulbis</v>
      </c>
      <c r="AR931" t="str">
        <f t="shared" si="157"/>
        <v>Gimeno-Traver</v>
      </c>
      <c r="AS931" t="str">
        <f t="shared" si="158"/>
        <v>BarcelonaGulbisGimeno-Traver</v>
      </c>
      <c r="AT931" t="str">
        <f t="shared" si="159"/>
        <v>BarcelonaGimeno-TraverGulbis</v>
      </c>
      <c r="AU931">
        <f t="shared" si="160"/>
        <v>2</v>
      </c>
      <c r="AV931">
        <f t="shared" si="161"/>
        <v>3</v>
      </c>
      <c r="AW931">
        <f t="shared" si="162"/>
        <v>25</v>
      </c>
      <c r="AX931" t="b">
        <f t="shared" si="163"/>
        <v>1</v>
      </c>
      <c r="AY931" t="str">
        <f t="shared" si="164"/>
        <v>Gulbis</v>
      </c>
      <c r="AZ931" t="b">
        <f t="shared" si="165"/>
        <v>0</v>
      </c>
      <c r="BA931" t="str">
        <f t="shared" si="166"/>
        <v>Barcelona2nd Round</v>
      </c>
    </row>
    <row r="932" spans="1:53" x14ac:dyDescent="0.25">
      <c r="A932">
        <v>24</v>
      </c>
      <c r="B932" t="s">
        <v>895</v>
      </c>
      <c r="C932" t="s">
        <v>896</v>
      </c>
      <c r="D932" s="1">
        <v>41751</v>
      </c>
      <c r="E932" s="1" t="s">
        <v>853</v>
      </c>
      <c r="F932" s="1" t="s">
        <v>307</v>
      </c>
      <c r="G932" s="1" t="s">
        <v>503</v>
      </c>
      <c r="H932" t="s">
        <v>344</v>
      </c>
      <c r="I932">
        <v>3</v>
      </c>
      <c r="J932" t="s">
        <v>688</v>
      </c>
      <c r="K932" t="s">
        <v>709</v>
      </c>
      <c r="L932">
        <v>17</v>
      </c>
      <c r="M932">
        <v>45</v>
      </c>
      <c r="N932">
        <v>1985</v>
      </c>
      <c r="O932">
        <v>1000</v>
      </c>
      <c r="P932">
        <v>6</v>
      </c>
      <c r="Q932">
        <v>1</v>
      </c>
      <c r="R932">
        <v>4</v>
      </c>
      <c r="S932">
        <v>6</v>
      </c>
      <c r="T932">
        <v>6</v>
      </c>
      <c r="U932">
        <v>3</v>
      </c>
      <c r="Z932">
        <v>2</v>
      </c>
      <c r="AA932">
        <v>1</v>
      </c>
      <c r="AB932" t="s">
        <v>312</v>
      </c>
      <c r="AC932">
        <v>1.83</v>
      </c>
      <c r="AD932">
        <v>1.83</v>
      </c>
      <c r="AE932">
        <v>1.88</v>
      </c>
      <c r="AF932">
        <v>1.88</v>
      </c>
      <c r="AG932">
        <v>1.8</v>
      </c>
      <c r="AH932">
        <v>1.91</v>
      </c>
      <c r="AI932">
        <v>1.93</v>
      </c>
      <c r="AJ932">
        <v>1.97</v>
      </c>
      <c r="AK932">
        <v>1.91</v>
      </c>
      <c r="AL932">
        <v>1.91</v>
      </c>
      <c r="AM932">
        <v>2.0299999999999998</v>
      </c>
      <c r="AN932">
        <v>2.0499999999999998</v>
      </c>
      <c r="AO932">
        <v>1.85</v>
      </c>
      <c r="AP932">
        <v>1.91</v>
      </c>
      <c r="AQ932" t="str">
        <f t="shared" si="156"/>
        <v>Nishikori</v>
      </c>
      <c r="AR932" t="str">
        <f t="shared" si="157"/>
        <v>Bautista</v>
      </c>
      <c r="AS932" t="str">
        <f t="shared" si="158"/>
        <v>BarcelonaNishikoriBautista</v>
      </c>
      <c r="AT932" t="str">
        <f t="shared" si="159"/>
        <v>BarcelonaBautistaNishikori</v>
      </c>
      <c r="AU932">
        <f t="shared" si="160"/>
        <v>1</v>
      </c>
      <c r="AV932">
        <f t="shared" si="161"/>
        <v>6</v>
      </c>
      <c r="AW932">
        <f t="shared" si="162"/>
        <v>26</v>
      </c>
      <c r="AX932" t="b">
        <f t="shared" si="163"/>
        <v>0</v>
      </c>
      <c r="AY932" t="str">
        <f t="shared" si="164"/>
        <v>Nishikori</v>
      </c>
      <c r="AZ932" t="b">
        <f t="shared" si="165"/>
        <v>1</v>
      </c>
      <c r="BA932" t="str">
        <f t="shared" si="166"/>
        <v>Barcelona2nd Round</v>
      </c>
    </row>
    <row r="933" spans="1:53" x14ac:dyDescent="0.25">
      <c r="A933">
        <v>24</v>
      </c>
      <c r="B933" t="s">
        <v>895</v>
      </c>
      <c r="C933" t="s">
        <v>896</v>
      </c>
      <c r="D933" s="1">
        <v>41751</v>
      </c>
      <c r="E933" s="1" t="s">
        <v>853</v>
      </c>
      <c r="F933" s="1" t="s">
        <v>307</v>
      </c>
      <c r="G933" s="1" t="s">
        <v>503</v>
      </c>
      <c r="H933" t="s">
        <v>344</v>
      </c>
      <c r="I933">
        <v>3</v>
      </c>
      <c r="J933" t="s">
        <v>781</v>
      </c>
      <c r="K933" t="s">
        <v>721</v>
      </c>
      <c r="L933">
        <v>60</v>
      </c>
      <c r="M933">
        <v>36</v>
      </c>
      <c r="N933">
        <v>776</v>
      </c>
      <c r="O933">
        <v>1155</v>
      </c>
      <c r="P933">
        <v>6</v>
      </c>
      <c r="Q933">
        <v>4</v>
      </c>
      <c r="R933">
        <v>5</v>
      </c>
      <c r="S933">
        <v>1</v>
      </c>
      <c r="Z933">
        <v>1</v>
      </c>
      <c r="AA933">
        <v>0</v>
      </c>
      <c r="AB933" t="s">
        <v>323</v>
      </c>
      <c r="AC933">
        <v>2.25</v>
      </c>
      <c r="AD933">
        <v>1.57</v>
      </c>
      <c r="AE933">
        <v>2.2999999999999998</v>
      </c>
      <c r="AF933">
        <v>1.6</v>
      </c>
      <c r="AG933">
        <v>2.2000000000000002</v>
      </c>
      <c r="AH933">
        <v>1.62</v>
      </c>
      <c r="AI933">
        <v>2.37</v>
      </c>
      <c r="AJ933">
        <v>1.66</v>
      </c>
      <c r="AK933">
        <v>2.38</v>
      </c>
      <c r="AL933">
        <v>1.57</v>
      </c>
      <c r="AM933">
        <v>2.4500000000000002</v>
      </c>
      <c r="AN933">
        <v>1.67</v>
      </c>
      <c r="AO933">
        <v>2.29</v>
      </c>
      <c r="AP933">
        <v>1.6</v>
      </c>
      <c r="AQ933" t="str">
        <f t="shared" si="156"/>
        <v>Golubev</v>
      </c>
      <c r="AR933" t="str">
        <f t="shared" si="157"/>
        <v>Paire</v>
      </c>
      <c r="AS933" t="str">
        <f t="shared" si="158"/>
        <v>BarcelonaGolubevPaire</v>
      </c>
      <c r="AT933" t="str">
        <f t="shared" si="159"/>
        <v>BarcelonaPaireGolubev</v>
      </c>
      <c r="AU933">
        <f t="shared" si="160"/>
        <v>1</v>
      </c>
      <c r="AV933">
        <f t="shared" si="161"/>
        <v>6</v>
      </c>
      <c r="AW933">
        <f t="shared" si="162"/>
        <v>16</v>
      </c>
      <c r="AX933" t="b">
        <f t="shared" si="163"/>
        <v>0</v>
      </c>
      <c r="AY933" t="str">
        <f t="shared" si="164"/>
        <v>Golubev</v>
      </c>
      <c r="AZ933" t="b">
        <f t="shared" si="165"/>
        <v>0</v>
      </c>
      <c r="BA933" t="str">
        <f t="shared" si="166"/>
        <v>Barcelona2nd Round</v>
      </c>
    </row>
    <row r="934" spans="1:53" x14ac:dyDescent="0.25">
      <c r="A934">
        <v>24</v>
      </c>
      <c r="B934" t="s">
        <v>895</v>
      </c>
      <c r="C934" t="s">
        <v>896</v>
      </c>
      <c r="D934" s="1">
        <v>41751</v>
      </c>
      <c r="E934" s="1" t="s">
        <v>853</v>
      </c>
      <c r="F934" s="1" t="s">
        <v>307</v>
      </c>
      <c r="G934" s="1" t="s">
        <v>503</v>
      </c>
      <c r="H934" t="s">
        <v>344</v>
      </c>
      <c r="I934">
        <v>3</v>
      </c>
      <c r="J934" t="s">
        <v>752</v>
      </c>
      <c r="K934" t="s">
        <v>704</v>
      </c>
      <c r="L934">
        <v>26</v>
      </c>
      <c r="M934">
        <v>46</v>
      </c>
      <c r="N934">
        <v>1465</v>
      </c>
      <c r="O934">
        <v>985</v>
      </c>
      <c r="P934">
        <v>7</v>
      </c>
      <c r="Q934">
        <v>6</v>
      </c>
      <c r="R934">
        <v>6</v>
      </c>
      <c r="S934">
        <v>2</v>
      </c>
      <c r="Z934">
        <v>2</v>
      </c>
      <c r="AA934">
        <v>0</v>
      </c>
      <c r="AB934" t="s">
        <v>312</v>
      </c>
      <c r="AC934">
        <v>1.4</v>
      </c>
      <c r="AD934">
        <v>2.75</v>
      </c>
      <c r="AE934">
        <v>1.45</v>
      </c>
      <c r="AF934">
        <v>2.7</v>
      </c>
      <c r="AG934">
        <v>1.44</v>
      </c>
      <c r="AH934">
        <v>2.62</v>
      </c>
      <c r="AI934">
        <v>1.47</v>
      </c>
      <c r="AJ934">
        <v>2.92</v>
      </c>
      <c r="AK934">
        <v>1.4</v>
      </c>
      <c r="AL934">
        <v>2.88</v>
      </c>
      <c r="AM934">
        <v>1.5</v>
      </c>
      <c r="AN934">
        <v>3.15</v>
      </c>
      <c r="AO934">
        <v>1.43</v>
      </c>
      <c r="AP934">
        <v>2.74</v>
      </c>
      <c r="AQ934" t="str">
        <f t="shared" si="156"/>
        <v>Kohlschreiber</v>
      </c>
      <c r="AR934" t="str">
        <f t="shared" si="157"/>
        <v>Roger-Vasselin</v>
      </c>
      <c r="AS934" t="str">
        <f t="shared" si="158"/>
        <v>BarcelonaKohlschreiberRoger-Vasselin</v>
      </c>
      <c r="AT934" t="str">
        <f t="shared" si="159"/>
        <v>BarcelonaRoger-VasselinKohlschreiber</v>
      </c>
      <c r="AU934">
        <f t="shared" si="160"/>
        <v>2</v>
      </c>
      <c r="AV934">
        <f t="shared" si="161"/>
        <v>5</v>
      </c>
      <c r="AW934">
        <f t="shared" si="162"/>
        <v>21</v>
      </c>
      <c r="AX934" t="b">
        <f t="shared" si="163"/>
        <v>1</v>
      </c>
      <c r="AY934" t="str">
        <f t="shared" si="164"/>
        <v>Kohlschreiber</v>
      </c>
      <c r="AZ934" t="b">
        <f t="shared" si="165"/>
        <v>0</v>
      </c>
      <c r="BA934" t="str">
        <f t="shared" si="166"/>
        <v>Barcelona2nd Round</v>
      </c>
    </row>
    <row r="935" spans="1:53" x14ac:dyDescent="0.25">
      <c r="A935">
        <v>24</v>
      </c>
      <c r="B935" t="s">
        <v>895</v>
      </c>
      <c r="C935" t="s">
        <v>896</v>
      </c>
      <c r="D935" s="1">
        <v>41751</v>
      </c>
      <c r="E935" s="1" t="s">
        <v>853</v>
      </c>
      <c r="F935" s="1" t="s">
        <v>307</v>
      </c>
      <c r="G935" s="1" t="s">
        <v>503</v>
      </c>
      <c r="H935" t="s">
        <v>344</v>
      </c>
      <c r="I935">
        <v>3</v>
      </c>
      <c r="J935" t="s">
        <v>793</v>
      </c>
      <c r="K935" t="s">
        <v>664</v>
      </c>
      <c r="L935">
        <v>18</v>
      </c>
      <c r="M935">
        <v>70</v>
      </c>
      <c r="N935">
        <v>1980</v>
      </c>
      <c r="O935">
        <v>685</v>
      </c>
      <c r="P935">
        <v>6</v>
      </c>
      <c r="Q935">
        <v>3</v>
      </c>
      <c r="R935">
        <v>6</v>
      </c>
      <c r="S935">
        <v>4</v>
      </c>
      <c r="Z935">
        <v>2</v>
      </c>
      <c r="AA935">
        <v>0</v>
      </c>
      <c r="AB935" t="s">
        <v>312</v>
      </c>
      <c r="AC935">
        <v>1.1200000000000001</v>
      </c>
      <c r="AD935">
        <v>6</v>
      </c>
      <c r="AE935">
        <v>1.1200000000000001</v>
      </c>
      <c r="AF935">
        <v>5.75</v>
      </c>
      <c r="AG935">
        <v>1.1399999999999999</v>
      </c>
      <c r="AH935">
        <v>5</v>
      </c>
      <c r="AI935">
        <v>1.1399999999999999</v>
      </c>
      <c r="AJ935">
        <v>6.87</v>
      </c>
      <c r="AK935">
        <v>1.1299999999999999</v>
      </c>
      <c r="AL935">
        <v>6</v>
      </c>
      <c r="AM935">
        <v>1.1499999999999999</v>
      </c>
      <c r="AN935">
        <v>6.87</v>
      </c>
      <c r="AO935">
        <v>1.1200000000000001</v>
      </c>
      <c r="AP935">
        <v>5.9</v>
      </c>
      <c r="AQ935" t="str">
        <f t="shared" si="156"/>
        <v>Robredo</v>
      </c>
      <c r="AR935" t="str">
        <f t="shared" si="157"/>
        <v>Matosevic</v>
      </c>
      <c r="AS935" t="str">
        <f t="shared" si="158"/>
        <v>BarcelonaRobredoMatosevic</v>
      </c>
      <c r="AT935" t="str">
        <f t="shared" si="159"/>
        <v>BarcelonaMatosevicRobredo</v>
      </c>
      <c r="AU935">
        <f t="shared" si="160"/>
        <v>2</v>
      </c>
      <c r="AV935">
        <f t="shared" si="161"/>
        <v>5</v>
      </c>
      <c r="AW935">
        <f t="shared" si="162"/>
        <v>19</v>
      </c>
      <c r="AX935" t="b">
        <f t="shared" si="163"/>
        <v>0</v>
      </c>
      <c r="AY935" t="str">
        <f t="shared" si="164"/>
        <v>Robredo</v>
      </c>
      <c r="AZ935" t="b">
        <f t="shared" si="165"/>
        <v>0</v>
      </c>
      <c r="BA935" t="str">
        <f t="shared" si="166"/>
        <v>Barcelona2nd Round</v>
      </c>
    </row>
    <row r="936" spans="1:53" x14ac:dyDescent="0.25">
      <c r="A936">
        <v>24</v>
      </c>
      <c r="B936" t="s">
        <v>895</v>
      </c>
      <c r="C936" t="s">
        <v>896</v>
      </c>
      <c r="D936" s="1">
        <v>41751</v>
      </c>
      <c r="E936" s="1" t="s">
        <v>853</v>
      </c>
      <c r="F936" s="1" t="s">
        <v>307</v>
      </c>
      <c r="G936" s="1" t="s">
        <v>503</v>
      </c>
      <c r="H936" t="s">
        <v>344</v>
      </c>
      <c r="I936">
        <v>3</v>
      </c>
      <c r="J936" t="s">
        <v>897</v>
      </c>
      <c r="K936" t="s">
        <v>671</v>
      </c>
      <c r="L936">
        <v>824</v>
      </c>
      <c r="M936">
        <v>34</v>
      </c>
      <c r="N936">
        <v>20</v>
      </c>
      <c r="O936">
        <v>1200</v>
      </c>
      <c r="P936">
        <v>5</v>
      </c>
      <c r="Q936">
        <v>7</v>
      </c>
      <c r="R936">
        <v>6</v>
      </c>
      <c r="S936">
        <v>0</v>
      </c>
      <c r="T936">
        <v>6</v>
      </c>
      <c r="U936">
        <v>3</v>
      </c>
      <c r="Z936">
        <v>2</v>
      </c>
      <c r="AA936">
        <v>1</v>
      </c>
      <c r="AB936" t="s">
        <v>312</v>
      </c>
      <c r="AC936">
        <v>3.5</v>
      </c>
      <c r="AD936">
        <v>1.28</v>
      </c>
      <c r="AE936">
        <v>2.9</v>
      </c>
      <c r="AF936">
        <v>1.4</v>
      </c>
      <c r="AG936">
        <v>3</v>
      </c>
      <c r="AH936">
        <v>1.36</v>
      </c>
      <c r="AI936">
        <v>3.85</v>
      </c>
      <c r="AJ936">
        <v>1.31</v>
      </c>
      <c r="AK936">
        <v>3</v>
      </c>
      <c r="AL936">
        <v>1.36</v>
      </c>
      <c r="AM936">
        <v>3.85</v>
      </c>
      <c r="AN936">
        <v>1.4</v>
      </c>
      <c r="AO936">
        <v>3.1</v>
      </c>
      <c r="AP936">
        <v>1.35</v>
      </c>
      <c r="AQ936" t="str">
        <f t="shared" si="156"/>
        <v>Cervantes</v>
      </c>
      <c r="AR936" t="str">
        <f t="shared" si="157"/>
        <v>Tursunov</v>
      </c>
      <c r="AS936" t="str">
        <f t="shared" si="158"/>
        <v>BarcelonaCervantesTursunov</v>
      </c>
      <c r="AT936" t="str">
        <f t="shared" si="159"/>
        <v>BarcelonaTursunovCervantes</v>
      </c>
      <c r="AU936">
        <f t="shared" si="160"/>
        <v>1</v>
      </c>
      <c r="AV936">
        <f t="shared" si="161"/>
        <v>7</v>
      </c>
      <c r="AW936">
        <f t="shared" si="162"/>
        <v>27</v>
      </c>
      <c r="AX936" t="b">
        <f t="shared" si="163"/>
        <v>0</v>
      </c>
      <c r="AY936" t="str">
        <f t="shared" si="164"/>
        <v>Tursunov</v>
      </c>
      <c r="AZ936" t="b">
        <f t="shared" si="165"/>
        <v>1</v>
      </c>
      <c r="BA936" t="str">
        <f t="shared" si="166"/>
        <v>Barcelona2nd Round</v>
      </c>
    </row>
    <row r="937" spans="1:53" x14ac:dyDescent="0.25">
      <c r="A937">
        <v>24</v>
      </c>
      <c r="B937" t="s">
        <v>895</v>
      </c>
      <c r="C937" t="s">
        <v>896</v>
      </c>
      <c r="D937" s="1">
        <v>41751</v>
      </c>
      <c r="E937" s="1" t="s">
        <v>853</v>
      </c>
      <c r="F937" s="1" t="s">
        <v>307</v>
      </c>
      <c r="G937" s="1" t="s">
        <v>503</v>
      </c>
      <c r="H937" t="s">
        <v>344</v>
      </c>
      <c r="I937">
        <v>3</v>
      </c>
      <c r="J937" t="s">
        <v>739</v>
      </c>
      <c r="K937" t="s">
        <v>714</v>
      </c>
      <c r="L937">
        <v>80</v>
      </c>
      <c r="M937">
        <v>31</v>
      </c>
      <c r="N937">
        <v>632</v>
      </c>
      <c r="O937">
        <v>1215</v>
      </c>
      <c r="P937">
        <v>3</v>
      </c>
      <c r="Q937">
        <v>6</v>
      </c>
      <c r="R937">
        <v>6</v>
      </c>
      <c r="S937">
        <v>3</v>
      </c>
      <c r="T937">
        <v>6</v>
      </c>
      <c r="U937">
        <v>2</v>
      </c>
      <c r="Z937">
        <v>2</v>
      </c>
      <c r="AA937">
        <v>1</v>
      </c>
      <c r="AB937" t="s">
        <v>312</v>
      </c>
      <c r="AC937">
        <v>2</v>
      </c>
      <c r="AD937">
        <v>1.72</v>
      </c>
      <c r="AE937">
        <v>2.4500000000000002</v>
      </c>
      <c r="AF937">
        <v>1.52</v>
      </c>
      <c r="AG937">
        <v>2.1</v>
      </c>
      <c r="AH937">
        <v>1.67</v>
      </c>
      <c r="AI937">
        <v>2.0499999999999998</v>
      </c>
      <c r="AJ937">
        <v>1.86</v>
      </c>
      <c r="AK937">
        <v>2.2000000000000002</v>
      </c>
      <c r="AL937">
        <v>1.67</v>
      </c>
      <c r="AM937">
        <v>2.4500000000000002</v>
      </c>
      <c r="AN937">
        <v>1.86</v>
      </c>
      <c r="AO937">
        <v>2.19</v>
      </c>
      <c r="AP937">
        <v>1.66</v>
      </c>
      <c r="AQ937" t="str">
        <f t="shared" si="156"/>
        <v>Thiem</v>
      </c>
      <c r="AR937" t="str">
        <f t="shared" si="157"/>
        <v>Granollers</v>
      </c>
      <c r="AS937" t="str">
        <f t="shared" si="158"/>
        <v>BarcelonaThiemGranollers</v>
      </c>
      <c r="AT937" t="str">
        <f t="shared" si="159"/>
        <v>BarcelonaGranollersThiem</v>
      </c>
      <c r="AU937">
        <f t="shared" si="160"/>
        <v>1</v>
      </c>
      <c r="AV937">
        <f t="shared" si="161"/>
        <v>4</v>
      </c>
      <c r="AW937">
        <f t="shared" si="162"/>
        <v>26</v>
      </c>
      <c r="AX937" t="b">
        <f t="shared" si="163"/>
        <v>0</v>
      </c>
      <c r="AY937" t="str">
        <f t="shared" si="164"/>
        <v>Granollers</v>
      </c>
      <c r="AZ937" t="b">
        <f t="shared" si="165"/>
        <v>1</v>
      </c>
      <c r="BA937" t="str">
        <f t="shared" si="166"/>
        <v>Barcelona2nd Round</v>
      </c>
    </row>
    <row r="938" spans="1:53" x14ac:dyDescent="0.25">
      <c r="A938">
        <v>24</v>
      </c>
      <c r="B938" t="s">
        <v>895</v>
      </c>
      <c r="C938" t="s">
        <v>896</v>
      </c>
      <c r="D938" s="1">
        <v>41752</v>
      </c>
      <c r="E938" s="1" t="s">
        <v>853</v>
      </c>
      <c r="F938" s="1" t="s">
        <v>307</v>
      </c>
      <c r="G938" s="1" t="s">
        <v>503</v>
      </c>
      <c r="H938" t="s">
        <v>344</v>
      </c>
      <c r="I938">
        <v>3</v>
      </c>
      <c r="J938" t="s">
        <v>757</v>
      </c>
      <c r="K938" t="s">
        <v>745</v>
      </c>
      <c r="L938">
        <v>59</v>
      </c>
      <c r="M938">
        <v>22</v>
      </c>
      <c r="N938">
        <v>810</v>
      </c>
      <c r="O938">
        <v>1690</v>
      </c>
      <c r="P938">
        <v>7</v>
      </c>
      <c r="Q938">
        <v>6</v>
      </c>
      <c r="R938">
        <v>6</v>
      </c>
      <c r="S938">
        <v>3</v>
      </c>
      <c r="Z938">
        <v>2</v>
      </c>
      <c r="AA938">
        <v>0</v>
      </c>
      <c r="AB938" t="s">
        <v>312</v>
      </c>
      <c r="AC938">
        <v>3</v>
      </c>
      <c r="AD938">
        <v>1.36</v>
      </c>
      <c r="AE938">
        <v>2.7</v>
      </c>
      <c r="AF938">
        <v>1.45</v>
      </c>
      <c r="AG938">
        <v>3</v>
      </c>
      <c r="AH938">
        <v>1.36</v>
      </c>
      <c r="AI938">
        <v>2.8</v>
      </c>
      <c r="AJ938">
        <v>1.5</v>
      </c>
      <c r="AK938">
        <v>2.88</v>
      </c>
      <c r="AL938">
        <v>1.4</v>
      </c>
      <c r="AM938">
        <v>3</v>
      </c>
      <c r="AN938">
        <v>1.51</v>
      </c>
      <c r="AO938">
        <v>2.72</v>
      </c>
      <c r="AP938">
        <v>1.44</v>
      </c>
      <c r="AQ938" t="str">
        <f t="shared" si="156"/>
        <v>Montanes</v>
      </c>
      <c r="AR938" t="str">
        <f t="shared" si="157"/>
        <v>Dolgopolov</v>
      </c>
      <c r="AS938" t="str">
        <f t="shared" si="158"/>
        <v>BarcelonaMontanesDolgopolov</v>
      </c>
      <c r="AT938" t="str">
        <f t="shared" si="159"/>
        <v>BarcelonaDolgopolovMontanes</v>
      </c>
      <c r="AU938">
        <f t="shared" si="160"/>
        <v>2</v>
      </c>
      <c r="AV938">
        <f t="shared" si="161"/>
        <v>4</v>
      </c>
      <c r="AW938">
        <f t="shared" si="162"/>
        <v>22</v>
      </c>
      <c r="AX938" t="b">
        <f t="shared" si="163"/>
        <v>1</v>
      </c>
      <c r="AY938" t="str">
        <f t="shared" si="164"/>
        <v>Montanes</v>
      </c>
      <c r="AZ938" t="b">
        <f t="shared" si="165"/>
        <v>0</v>
      </c>
      <c r="BA938" t="str">
        <f t="shared" si="166"/>
        <v>Barcelona2nd Round</v>
      </c>
    </row>
    <row r="939" spans="1:53" x14ac:dyDescent="0.25">
      <c r="A939">
        <v>24</v>
      </c>
      <c r="B939" t="s">
        <v>895</v>
      </c>
      <c r="C939" t="s">
        <v>896</v>
      </c>
      <c r="D939" s="1">
        <v>41752</v>
      </c>
      <c r="E939" s="1" t="s">
        <v>853</v>
      </c>
      <c r="F939" s="1" t="s">
        <v>307</v>
      </c>
      <c r="G939" s="1" t="s">
        <v>503</v>
      </c>
      <c r="H939" t="s">
        <v>344</v>
      </c>
      <c r="I939">
        <v>3</v>
      </c>
      <c r="J939" t="s">
        <v>834</v>
      </c>
      <c r="K939" t="s">
        <v>803</v>
      </c>
      <c r="L939">
        <v>20</v>
      </c>
      <c r="M939">
        <v>108</v>
      </c>
      <c r="N939">
        <v>1750</v>
      </c>
      <c r="O939">
        <v>558</v>
      </c>
      <c r="P939">
        <v>7</v>
      </c>
      <c r="Q939">
        <v>5</v>
      </c>
      <c r="R939">
        <v>7</v>
      </c>
      <c r="S939">
        <v>6</v>
      </c>
      <c r="Z939">
        <v>2</v>
      </c>
      <c r="AA939">
        <v>0</v>
      </c>
      <c r="AB939" t="s">
        <v>312</v>
      </c>
      <c r="AC939">
        <v>1.22</v>
      </c>
      <c r="AD939">
        <v>4</v>
      </c>
      <c r="AE939">
        <v>1.25</v>
      </c>
      <c r="AF939">
        <v>3.75</v>
      </c>
      <c r="AG939">
        <v>1.25</v>
      </c>
      <c r="AH939">
        <v>3.75</v>
      </c>
      <c r="AI939">
        <v>1.26</v>
      </c>
      <c r="AJ939">
        <v>4.38</v>
      </c>
      <c r="AK939">
        <v>1.25</v>
      </c>
      <c r="AL939">
        <v>3.75</v>
      </c>
      <c r="AM939">
        <v>1.29</v>
      </c>
      <c r="AN939">
        <v>4.38</v>
      </c>
      <c r="AO939">
        <v>1.24</v>
      </c>
      <c r="AP939">
        <v>3.88</v>
      </c>
      <c r="AQ939" t="str">
        <f t="shared" si="156"/>
        <v>Almagro</v>
      </c>
      <c r="AR939" t="str">
        <f t="shared" si="157"/>
        <v>Klizan</v>
      </c>
      <c r="AS939" t="str">
        <f t="shared" si="158"/>
        <v>BarcelonaAlmagroKlizan</v>
      </c>
      <c r="AT939" t="str">
        <f t="shared" si="159"/>
        <v>BarcelonaKlizanAlmagro</v>
      </c>
      <c r="AU939">
        <f t="shared" si="160"/>
        <v>2</v>
      </c>
      <c r="AV939">
        <f t="shared" si="161"/>
        <v>3</v>
      </c>
      <c r="AW939">
        <f t="shared" si="162"/>
        <v>25</v>
      </c>
      <c r="AX939" t="b">
        <f t="shared" si="163"/>
        <v>1</v>
      </c>
      <c r="AY939" t="str">
        <f t="shared" si="164"/>
        <v>Almagro</v>
      </c>
      <c r="AZ939" t="b">
        <f t="shared" si="165"/>
        <v>0</v>
      </c>
      <c r="BA939" t="str">
        <f t="shared" si="166"/>
        <v>Barcelona2nd Round</v>
      </c>
    </row>
    <row r="940" spans="1:53" x14ac:dyDescent="0.25">
      <c r="A940">
        <v>24</v>
      </c>
      <c r="B940" s="8" t="s">
        <v>895</v>
      </c>
      <c r="C940" s="8" t="s">
        <v>896</v>
      </c>
      <c r="D940" s="1">
        <v>41752</v>
      </c>
      <c r="E940" s="1" t="s">
        <v>853</v>
      </c>
      <c r="F940" s="1" t="s">
        <v>307</v>
      </c>
      <c r="G940" s="1" t="s">
        <v>503</v>
      </c>
      <c r="H940" t="s">
        <v>344</v>
      </c>
      <c r="I940">
        <v>3</v>
      </c>
      <c r="J940" t="s">
        <v>737</v>
      </c>
      <c r="K940" t="s">
        <v>678</v>
      </c>
      <c r="L940">
        <v>37</v>
      </c>
      <c r="M940">
        <v>30</v>
      </c>
      <c r="N940">
        <v>1110</v>
      </c>
      <c r="O940">
        <v>1225</v>
      </c>
      <c r="P940">
        <v>6</v>
      </c>
      <c r="Q940">
        <v>1</v>
      </c>
      <c r="R940">
        <v>6</v>
      </c>
      <c r="S940">
        <v>4</v>
      </c>
      <c r="Z940">
        <v>2</v>
      </c>
      <c r="AA940">
        <v>0</v>
      </c>
      <c r="AB940" t="s">
        <v>312</v>
      </c>
      <c r="AC940">
        <v>2.2000000000000002</v>
      </c>
      <c r="AD940">
        <v>1.61</v>
      </c>
      <c r="AE940">
        <v>2.25</v>
      </c>
      <c r="AF940">
        <v>1.62</v>
      </c>
      <c r="AG940">
        <v>2.38</v>
      </c>
      <c r="AH940">
        <v>1.53</v>
      </c>
      <c r="AI940">
        <v>2.34</v>
      </c>
      <c r="AJ940">
        <v>1.68</v>
      </c>
      <c r="AK940">
        <v>2.38</v>
      </c>
      <c r="AL940">
        <v>1.57</v>
      </c>
      <c r="AM940">
        <v>2.5</v>
      </c>
      <c r="AN940">
        <v>1.72</v>
      </c>
      <c r="AO940">
        <v>2.2799999999999998</v>
      </c>
      <c r="AP940">
        <v>1.6</v>
      </c>
      <c r="AQ940" t="str">
        <f t="shared" si="156"/>
        <v>Dodig</v>
      </c>
      <c r="AR940" t="str">
        <f t="shared" si="157"/>
        <v>Lopez</v>
      </c>
      <c r="AS940" t="str">
        <f t="shared" si="158"/>
        <v>BarcelonaDodigLopez</v>
      </c>
      <c r="AT940" t="str">
        <f t="shared" si="159"/>
        <v>BarcelonaLopezDodig</v>
      </c>
      <c r="AU940">
        <f t="shared" si="160"/>
        <v>2</v>
      </c>
      <c r="AV940">
        <f t="shared" si="161"/>
        <v>7</v>
      </c>
      <c r="AW940">
        <f t="shared" si="162"/>
        <v>17</v>
      </c>
      <c r="AX940" t="b">
        <f t="shared" si="163"/>
        <v>0</v>
      </c>
      <c r="AY940" t="str">
        <f t="shared" si="164"/>
        <v>Dodig</v>
      </c>
      <c r="AZ940" t="b">
        <f t="shared" si="165"/>
        <v>0</v>
      </c>
      <c r="BA940" t="str">
        <f t="shared" si="166"/>
        <v>Barcelona2nd Round</v>
      </c>
    </row>
    <row r="941" spans="1:53" x14ac:dyDescent="0.25">
      <c r="A941">
        <v>24</v>
      </c>
      <c r="B941" s="8" t="s">
        <v>895</v>
      </c>
      <c r="C941" s="8" t="s">
        <v>896</v>
      </c>
      <c r="D941" s="1">
        <v>41752</v>
      </c>
      <c r="E941" s="1" t="s">
        <v>853</v>
      </c>
      <c r="F941" s="1" t="s">
        <v>307</v>
      </c>
      <c r="G941" s="1" t="s">
        <v>503</v>
      </c>
      <c r="H941" t="s">
        <v>344</v>
      </c>
      <c r="I941">
        <v>3</v>
      </c>
      <c r="J941" t="s">
        <v>806</v>
      </c>
      <c r="K941" t="s">
        <v>744</v>
      </c>
      <c r="L941">
        <v>55</v>
      </c>
      <c r="M941">
        <v>5</v>
      </c>
      <c r="N941">
        <v>833</v>
      </c>
      <c r="O941">
        <v>4910</v>
      </c>
      <c r="P941">
        <v>6</v>
      </c>
      <c r="Q941">
        <v>4</v>
      </c>
      <c r="R941">
        <v>6</v>
      </c>
      <c r="S941">
        <v>2</v>
      </c>
      <c r="Z941">
        <v>2</v>
      </c>
      <c r="AA941">
        <v>0</v>
      </c>
      <c r="AB941" t="s">
        <v>312</v>
      </c>
      <c r="AC941">
        <v>13</v>
      </c>
      <c r="AD941">
        <v>1.04</v>
      </c>
      <c r="AE941">
        <v>10</v>
      </c>
      <c r="AF941">
        <v>1.04</v>
      </c>
      <c r="AG941">
        <v>9</v>
      </c>
      <c r="AH941">
        <v>1.04</v>
      </c>
      <c r="AI941">
        <v>15</v>
      </c>
      <c r="AJ941">
        <v>1.04</v>
      </c>
      <c r="AK941">
        <v>10</v>
      </c>
      <c r="AL941">
        <v>1.05</v>
      </c>
      <c r="AM941">
        <v>16</v>
      </c>
      <c r="AN941">
        <v>1.05</v>
      </c>
      <c r="AO941">
        <v>11.33</v>
      </c>
      <c r="AP941">
        <v>1.04</v>
      </c>
      <c r="AQ941" t="str">
        <f t="shared" si="156"/>
        <v>Gabashvili</v>
      </c>
      <c r="AR941" t="str">
        <f t="shared" si="157"/>
        <v>Ferrer</v>
      </c>
      <c r="AS941" t="str">
        <f t="shared" si="158"/>
        <v>BarcelonaGabashviliFerrer</v>
      </c>
      <c r="AT941" t="str">
        <f t="shared" si="159"/>
        <v>BarcelonaFerrerGabashvili</v>
      </c>
      <c r="AU941">
        <f t="shared" si="160"/>
        <v>2</v>
      </c>
      <c r="AV941">
        <f t="shared" si="161"/>
        <v>6</v>
      </c>
      <c r="AW941">
        <f t="shared" si="162"/>
        <v>18</v>
      </c>
      <c r="AX941" t="b">
        <f t="shared" si="163"/>
        <v>0</v>
      </c>
      <c r="AY941" t="str">
        <f t="shared" si="164"/>
        <v>Gabashvili</v>
      </c>
      <c r="AZ941" t="b">
        <f t="shared" si="165"/>
        <v>0</v>
      </c>
      <c r="BA941" t="str">
        <f t="shared" si="166"/>
        <v>Barcelona2nd Round</v>
      </c>
    </row>
    <row r="942" spans="1:53" x14ac:dyDescent="0.25">
      <c r="A942">
        <v>24</v>
      </c>
      <c r="B942" s="8" t="s">
        <v>895</v>
      </c>
      <c r="C942" s="8" t="s">
        <v>896</v>
      </c>
      <c r="D942" s="1">
        <v>41752</v>
      </c>
      <c r="E942" s="1" t="s">
        <v>853</v>
      </c>
      <c r="F942" s="1" t="s">
        <v>307</v>
      </c>
      <c r="G942" s="1" t="s">
        <v>503</v>
      </c>
      <c r="H942" t="s">
        <v>344</v>
      </c>
      <c r="I942">
        <v>3</v>
      </c>
      <c r="J942" t="s">
        <v>725</v>
      </c>
      <c r="K942" t="s">
        <v>720</v>
      </c>
      <c r="L942">
        <v>65</v>
      </c>
      <c r="M942">
        <v>13</v>
      </c>
      <c r="N942">
        <v>703</v>
      </c>
      <c r="O942">
        <v>2190</v>
      </c>
      <c r="P942">
        <v>6</v>
      </c>
      <c r="Q942">
        <v>0</v>
      </c>
      <c r="R942">
        <v>4</v>
      </c>
      <c r="S942">
        <v>0</v>
      </c>
      <c r="Z942">
        <v>1</v>
      </c>
      <c r="AA942">
        <v>0</v>
      </c>
      <c r="AB942" t="s">
        <v>323</v>
      </c>
      <c r="AC942">
        <v>3.75</v>
      </c>
      <c r="AD942">
        <v>1.25</v>
      </c>
      <c r="AE942">
        <v>3.5</v>
      </c>
      <c r="AF942">
        <v>1.28</v>
      </c>
      <c r="AG942">
        <v>3.75</v>
      </c>
      <c r="AH942">
        <v>1.25</v>
      </c>
      <c r="AI942">
        <v>3.56</v>
      </c>
      <c r="AJ942">
        <v>1.34</v>
      </c>
      <c r="AK942">
        <v>3.5</v>
      </c>
      <c r="AL942">
        <v>1.29</v>
      </c>
      <c r="AM942">
        <v>3.8</v>
      </c>
      <c r="AN942">
        <v>1.34</v>
      </c>
      <c r="AO942">
        <v>3.5</v>
      </c>
      <c r="AP942">
        <v>1.29</v>
      </c>
      <c r="AQ942" t="str">
        <f t="shared" si="156"/>
        <v>Giraldo</v>
      </c>
      <c r="AR942" t="str">
        <f t="shared" si="157"/>
        <v>Fognini</v>
      </c>
      <c r="AS942" t="str">
        <f t="shared" si="158"/>
        <v>BarcelonaGiraldoFognini</v>
      </c>
      <c r="AT942" t="str">
        <f t="shared" si="159"/>
        <v>BarcelonaFogniniGiraldo</v>
      </c>
      <c r="AU942">
        <f t="shared" si="160"/>
        <v>1</v>
      </c>
      <c r="AV942">
        <f t="shared" si="161"/>
        <v>10</v>
      </c>
      <c r="AW942">
        <f t="shared" si="162"/>
        <v>10</v>
      </c>
      <c r="AX942" t="b">
        <f t="shared" si="163"/>
        <v>0</v>
      </c>
      <c r="AY942" t="str">
        <f t="shared" si="164"/>
        <v>Giraldo</v>
      </c>
      <c r="AZ942" t="b">
        <f t="shared" si="165"/>
        <v>0</v>
      </c>
      <c r="BA942" t="str">
        <f t="shared" si="166"/>
        <v>Barcelona2nd Round</v>
      </c>
    </row>
    <row r="943" spans="1:53" x14ac:dyDescent="0.25">
      <c r="A943">
        <v>24</v>
      </c>
      <c r="B943" s="8" t="s">
        <v>895</v>
      </c>
      <c r="C943" s="8" t="s">
        <v>896</v>
      </c>
      <c r="D943" s="1">
        <v>41752</v>
      </c>
      <c r="E943" s="1" t="s">
        <v>853</v>
      </c>
      <c r="F943" s="1" t="s">
        <v>307</v>
      </c>
      <c r="G943" s="1" t="s">
        <v>503</v>
      </c>
      <c r="H943" t="s">
        <v>344</v>
      </c>
      <c r="I943">
        <v>3</v>
      </c>
      <c r="J943" t="s">
        <v>750</v>
      </c>
      <c r="K943" t="s">
        <v>705</v>
      </c>
      <c r="L943">
        <v>1</v>
      </c>
      <c r="M943">
        <v>103</v>
      </c>
      <c r="N943">
        <v>13310</v>
      </c>
      <c r="O943">
        <v>569</v>
      </c>
      <c r="P943">
        <v>7</v>
      </c>
      <c r="Q943">
        <v>6</v>
      </c>
      <c r="R943">
        <v>6</v>
      </c>
      <c r="S943">
        <v>4</v>
      </c>
      <c r="Z943">
        <v>2</v>
      </c>
      <c r="AA943">
        <v>0</v>
      </c>
      <c r="AB943" t="s">
        <v>312</v>
      </c>
      <c r="AC943">
        <v>1.02</v>
      </c>
      <c r="AD943">
        <v>19</v>
      </c>
      <c r="AE943">
        <v>1.02</v>
      </c>
      <c r="AF943">
        <v>12</v>
      </c>
      <c r="AG943">
        <v>1.02</v>
      </c>
      <c r="AH943">
        <v>11</v>
      </c>
      <c r="AI943">
        <v>1.03</v>
      </c>
      <c r="AJ943">
        <v>20</v>
      </c>
      <c r="AK943">
        <v>1.02</v>
      </c>
      <c r="AL943">
        <v>13</v>
      </c>
      <c r="AM943">
        <v>1.03</v>
      </c>
      <c r="AN943">
        <v>25</v>
      </c>
      <c r="AO943">
        <v>1.02</v>
      </c>
      <c r="AP943">
        <v>15.22</v>
      </c>
      <c r="AQ943" t="str">
        <f t="shared" si="156"/>
        <v>Nadal</v>
      </c>
      <c r="AR943" t="str">
        <f t="shared" si="157"/>
        <v>Ramos</v>
      </c>
      <c r="AS943" t="str">
        <f t="shared" si="158"/>
        <v>BarcelonaNadalRamos</v>
      </c>
      <c r="AT943" t="str">
        <f t="shared" si="159"/>
        <v>BarcelonaRamosNadal</v>
      </c>
      <c r="AU943">
        <f t="shared" si="160"/>
        <v>2</v>
      </c>
      <c r="AV943">
        <f t="shared" si="161"/>
        <v>3</v>
      </c>
      <c r="AW943">
        <f t="shared" si="162"/>
        <v>23</v>
      </c>
      <c r="AX943" t="b">
        <f t="shared" si="163"/>
        <v>1</v>
      </c>
      <c r="AY943" t="str">
        <f t="shared" si="164"/>
        <v>Nadal</v>
      </c>
      <c r="AZ943" t="b">
        <f t="shared" si="165"/>
        <v>0</v>
      </c>
      <c r="BA943" t="str">
        <f t="shared" si="166"/>
        <v>Barcelona2nd Round</v>
      </c>
    </row>
    <row r="944" spans="1:53" x14ac:dyDescent="0.25">
      <c r="A944">
        <v>24</v>
      </c>
      <c r="B944" s="8" t="s">
        <v>895</v>
      </c>
      <c r="C944" s="8" t="s">
        <v>896</v>
      </c>
      <c r="D944" s="1">
        <v>41752</v>
      </c>
      <c r="E944" s="1" t="s">
        <v>853</v>
      </c>
      <c r="F944" s="1" t="s">
        <v>307</v>
      </c>
      <c r="G944" s="1" t="s">
        <v>503</v>
      </c>
      <c r="H944" t="s">
        <v>344</v>
      </c>
      <c r="I944">
        <v>3</v>
      </c>
      <c r="J944" t="s">
        <v>893</v>
      </c>
      <c r="K944" t="s">
        <v>778</v>
      </c>
      <c r="L944">
        <v>73</v>
      </c>
      <c r="M944">
        <v>21</v>
      </c>
      <c r="N944">
        <v>655</v>
      </c>
      <c r="O944">
        <v>1715</v>
      </c>
      <c r="P944">
        <v>6</v>
      </c>
      <c r="Q944">
        <v>4</v>
      </c>
      <c r="R944">
        <v>7</v>
      </c>
      <c r="S944">
        <v>6</v>
      </c>
      <c r="Z944">
        <v>2</v>
      </c>
      <c r="AA944">
        <v>0</v>
      </c>
      <c r="AB944" t="s">
        <v>312</v>
      </c>
      <c r="AC944">
        <v>1.72</v>
      </c>
      <c r="AD944">
        <v>2</v>
      </c>
      <c r="AE944">
        <v>1.7</v>
      </c>
      <c r="AF944">
        <v>2.1</v>
      </c>
      <c r="AG944">
        <v>1.73</v>
      </c>
      <c r="AH944">
        <v>2</v>
      </c>
      <c r="AI944">
        <v>1.83</v>
      </c>
      <c r="AJ944">
        <v>2.09</v>
      </c>
      <c r="AK944">
        <v>1.73</v>
      </c>
      <c r="AL944">
        <v>2.1</v>
      </c>
      <c r="AM944">
        <v>1.83</v>
      </c>
      <c r="AN944">
        <v>2.1800000000000002</v>
      </c>
      <c r="AO944">
        <v>1.73</v>
      </c>
      <c r="AP944">
        <v>2.0499999999999998</v>
      </c>
      <c r="AQ944" t="str">
        <f t="shared" si="156"/>
        <v>Melzer</v>
      </c>
      <c r="AR944" t="str">
        <f t="shared" si="157"/>
        <v>Janowicz</v>
      </c>
      <c r="AS944" t="str">
        <f t="shared" si="158"/>
        <v>BarcelonaMelzerJanowicz</v>
      </c>
      <c r="AT944" t="str">
        <f t="shared" si="159"/>
        <v>BarcelonaJanowiczMelzer</v>
      </c>
      <c r="AU944">
        <f t="shared" si="160"/>
        <v>2</v>
      </c>
      <c r="AV944">
        <f t="shared" si="161"/>
        <v>3</v>
      </c>
      <c r="AW944">
        <f t="shared" si="162"/>
        <v>23</v>
      </c>
      <c r="AX944" t="b">
        <f t="shared" si="163"/>
        <v>1</v>
      </c>
      <c r="AY944" t="str">
        <f t="shared" si="164"/>
        <v>Melzer</v>
      </c>
      <c r="AZ944" t="b">
        <f t="shared" si="165"/>
        <v>0</v>
      </c>
      <c r="BA944" t="str">
        <f t="shared" si="166"/>
        <v>Barcelona2nd Round</v>
      </c>
    </row>
    <row r="945" spans="1:53" x14ac:dyDescent="0.25">
      <c r="A945">
        <v>24</v>
      </c>
      <c r="B945" s="8" t="s">
        <v>895</v>
      </c>
      <c r="C945" s="8" t="s">
        <v>896</v>
      </c>
      <c r="D945" s="1">
        <v>41752</v>
      </c>
      <c r="E945" s="1" t="s">
        <v>853</v>
      </c>
      <c r="F945" s="1" t="s">
        <v>307</v>
      </c>
      <c r="G945" s="1" t="s">
        <v>503</v>
      </c>
      <c r="H945" t="s">
        <v>344</v>
      </c>
      <c r="I945">
        <v>3</v>
      </c>
      <c r="J945" t="s">
        <v>730</v>
      </c>
      <c r="K945" t="s">
        <v>787</v>
      </c>
      <c r="L945">
        <v>25</v>
      </c>
      <c r="M945">
        <v>63</v>
      </c>
      <c r="N945">
        <v>1500</v>
      </c>
      <c r="O945">
        <v>719</v>
      </c>
      <c r="P945">
        <v>6</v>
      </c>
      <c r="Q945">
        <v>4</v>
      </c>
      <c r="R945">
        <v>6</v>
      </c>
      <c r="S945">
        <v>3</v>
      </c>
      <c r="Z945">
        <v>2</v>
      </c>
      <c r="AA945">
        <v>0</v>
      </c>
      <c r="AB945" t="s">
        <v>312</v>
      </c>
      <c r="AC945">
        <v>1.1100000000000001</v>
      </c>
      <c r="AD945">
        <v>6.5</v>
      </c>
      <c r="AE945">
        <v>1.1000000000000001</v>
      </c>
      <c r="AF945">
        <v>6.5</v>
      </c>
      <c r="AG945">
        <v>1.1100000000000001</v>
      </c>
      <c r="AH945">
        <v>6</v>
      </c>
      <c r="AI945">
        <v>1.1299999999999999</v>
      </c>
      <c r="AJ945">
        <v>7.38</v>
      </c>
      <c r="AK945">
        <v>1.1000000000000001</v>
      </c>
      <c r="AL945">
        <v>7</v>
      </c>
      <c r="AM945">
        <v>1.1399999999999999</v>
      </c>
      <c r="AN945">
        <v>7.38</v>
      </c>
      <c r="AO945">
        <v>1.1100000000000001</v>
      </c>
      <c r="AP945">
        <v>6.25</v>
      </c>
      <c r="AQ945" t="str">
        <f t="shared" si="156"/>
        <v>Verdasco</v>
      </c>
      <c r="AR945" t="str">
        <f t="shared" si="157"/>
        <v>De</v>
      </c>
      <c r="AS945" t="str">
        <f t="shared" si="158"/>
        <v>BarcelonaVerdascoDe</v>
      </c>
      <c r="AT945" t="str">
        <f t="shared" si="159"/>
        <v>BarcelonaDeVerdasco</v>
      </c>
      <c r="AU945">
        <f t="shared" si="160"/>
        <v>2</v>
      </c>
      <c r="AV945">
        <f t="shared" si="161"/>
        <v>5</v>
      </c>
      <c r="AW945">
        <f t="shared" si="162"/>
        <v>19</v>
      </c>
      <c r="AX945" t="b">
        <f t="shared" si="163"/>
        <v>0</v>
      </c>
      <c r="AY945" t="str">
        <f t="shared" si="164"/>
        <v>Verdasco</v>
      </c>
      <c r="AZ945" t="b">
        <f t="shared" si="165"/>
        <v>0</v>
      </c>
      <c r="BA945" t="str">
        <f t="shared" si="166"/>
        <v>Barcelona2nd Round</v>
      </c>
    </row>
    <row r="946" spans="1:53" x14ac:dyDescent="0.25">
      <c r="A946">
        <v>24</v>
      </c>
      <c r="B946" s="8" t="s">
        <v>895</v>
      </c>
      <c r="C946" s="8" t="s">
        <v>896</v>
      </c>
      <c r="D946" s="1">
        <v>41752</v>
      </c>
      <c r="E946" s="1" t="s">
        <v>853</v>
      </c>
      <c r="F946" s="1" t="s">
        <v>307</v>
      </c>
      <c r="G946" s="1" t="s">
        <v>503</v>
      </c>
      <c r="H946" t="s">
        <v>344</v>
      </c>
      <c r="I946">
        <v>3</v>
      </c>
      <c r="J946" t="s">
        <v>668</v>
      </c>
      <c r="K946" t="s">
        <v>842</v>
      </c>
      <c r="L946">
        <v>27</v>
      </c>
      <c r="M946">
        <v>131</v>
      </c>
      <c r="N946">
        <v>1330</v>
      </c>
      <c r="O946">
        <v>444</v>
      </c>
      <c r="P946">
        <v>6</v>
      </c>
      <c r="Q946">
        <v>1</v>
      </c>
      <c r="R946">
        <v>7</v>
      </c>
      <c r="S946">
        <v>6</v>
      </c>
      <c r="Z946">
        <v>2</v>
      </c>
      <c r="AA946">
        <v>0</v>
      </c>
      <c r="AB946" t="s">
        <v>312</v>
      </c>
      <c r="AC946">
        <v>1.3</v>
      </c>
      <c r="AD946">
        <v>3.4</v>
      </c>
      <c r="AE946">
        <v>1.3</v>
      </c>
      <c r="AF946">
        <v>3.4</v>
      </c>
      <c r="AG946">
        <v>1.3</v>
      </c>
      <c r="AH946">
        <v>3.4</v>
      </c>
      <c r="AI946">
        <v>1.35</v>
      </c>
      <c r="AJ946">
        <v>3.55</v>
      </c>
      <c r="AK946">
        <v>1.33</v>
      </c>
      <c r="AL946">
        <v>3.25</v>
      </c>
      <c r="AM946">
        <v>1.36</v>
      </c>
      <c r="AN946">
        <v>3.55</v>
      </c>
      <c r="AO946">
        <v>1.31</v>
      </c>
      <c r="AP946">
        <v>3.35</v>
      </c>
      <c r="AQ946" t="str">
        <f t="shared" si="156"/>
        <v>Cilic</v>
      </c>
      <c r="AR946" t="str">
        <f t="shared" si="157"/>
        <v>Kuznetsov</v>
      </c>
      <c r="AS946" t="str">
        <f t="shared" si="158"/>
        <v>BarcelonaCilicKuznetsov</v>
      </c>
      <c r="AT946" t="str">
        <f t="shared" si="159"/>
        <v>BarcelonaKuznetsovCilic</v>
      </c>
      <c r="AU946">
        <f t="shared" si="160"/>
        <v>2</v>
      </c>
      <c r="AV946">
        <f t="shared" si="161"/>
        <v>6</v>
      </c>
      <c r="AW946">
        <f t="shared" si="162"/>
        <v>20</v>
      </c>
      <c r="AX946" t="b">
        <f t="shared" si="163"/>
        <v>1</v>
      </c>
      <c r="AY946" t="str">
        <f t="shared" si="164"/>
        <v>Cilic</v>
      </c>
      <c r="AZ946" t="b">
        <f t="shared" si="165"/>
        <v>0</v>
      </c>
      <c r="BA946" t="str">
        <f t="shared" si="166"/>
        <v>Barcelona2nd Round</v>
      </c>
    </row>
    <row r="947" spans="1:53" x14ac:dyDescent="0.25">
      <c r="A947">
        <v>24</v>
      </c>
      <c r="B947" s="8" t="s">
        <v>895</v>
      </c>
      <c r="C947" s="8" t="s">
        <v>896</v>
      </c>
      <c r="D947" s="1">
        <v>41753</v>
      </c>
      <c r="E947" s="1" t="s">
        <v>853</v>
      </c>
      <c r="F947" s="1" t="s">
        <v>307</v>
      </c>
      <c r="G947" s="1" t="s">
        <v>503</v>
      </c>
      <c r="H947" t="s">
        <v>478</v>
      </c>
      <c r="I947">
        <v>3</v>
      </c>
      <c r="J947" t="s">
        <v>806</v>
      </c>
      <c r="K947" t="s">
        <v>897</v>
      </c>
      <c r="L947">
        <v>55</v>
      </c>
      <c r="M947">
        <v>824</v>
      </c>
      <c r="N947">
        <v>833</v>
      </c>
      <c r="O947">
        <v>20</v>
      </c>
      <c r="P947">
        <v>6</v>
      </c>
      <c r="Q947">
        <v>4</v>
      </c>
      <c r="R947">
        <v>6</v>
      </c>
      <c r="S947">
        <v>2</v>
      </c>
      <c r="Z947">
        <v>2</v>
      </c>
      <c r="AA947">
        <v>0</v>
      </c>
      <c r="AB947" t="s">
        <v>312</v>
      </c>
      <c r="AC947">
        <v>1.3</v>
      </c>
      <c r="AD947">
        <v>3.4</v>
      </c>
      <c r="AE947">
        <v>1.3</v>
      </c>
      <c r="AF947">
        <v>3.4</v>
      </c>
      <c r="AG947">
        <v>1.29</v>
      </c>
      <c r="AH947">
        <v>3.5</v>
      </c>
      <c r="AI947">
        <v>1.35</v>
      </c>
      <c r="AJ947">
        <v>3.51</v>
      </c>
      <c r="AK947">
        <v>1.29</v>
      </c>
      <c r="AL947">
        <v>3.5</v>
      </c>
      <c r="AM947">
        <v>1.36</v>
      </c>
      <c r="AN947">
        <v>3.7</v>
      </c>
      <c r="AO947">
        <v>1.3</v>
      </c>
      <c r="AP947">
        <v>3.38</v>
      </c>
      <c r="AQ947" t="str">
        <f t="shared" si="156"/>
        <v>Gabashvili</v>
      </c>
      <c r="AR947" t="str">
        <f t="shared" si="157"/>
        <v>Cervantes</v>
      </c>
      <c r="AS947" t="str">
        <f t="shared" si="158"/>
        <v>BarcelonaGabashviliCervantes</v>
      </c>
      <c r="AT947" t="str">
        <f t="shared" si="159"/>
        <v>BarcelonaCervantesGabashvili</v>
      </c>
      <c r="AU947">
        <f t="shared" si="160"/>
        <v>2</v>
      </c>
      <c r="AV947">
        <f t="shared" si="161"/>
        <v>6</v>
      </c>
      <c r="AW947">
        <f t="shared" si="162"/>
        <v>18</v>
      </c>
      <c r="AX947" t="b">
        <f t="shared" si="163"/>
        <v>0</v>
      </c>
      <c r="AY947" t="str">
        <f t="shared" si="164"/>
        <v>Gabashvili</v>
      </c>
      <c r="AZ947" t="b">
        <f t="shared" si="165"/>
        <v>0</v>
      </c>
      <c r="BA947" t="str">
        <f t="shared" si="166"/>
        <v>Barcelona3rd Round</v>
      </c>
    </row>
    <row r="948" spans="1:53" x14ac:dyDescent="0.25">
      <c r="A948">
        <v>24</v>
      </c>
      <c r="B948" s="8" t="s">
        <v>895</v>
      </c>
      <c r="C948" s="8" t="s">
        <v>896</v>
      </c>
      <c r="D948" s="1">
        <v>41753</v>
      </c>
      <c r="E948" s="1" t="s">
        <v>853</v>
      </c>
      <c r="F948" s="1" t="s">
        <v>307</v>
      </c>
      <c r="G948" s="1" t="s">
        <v>503</v>
      </c>
      <c r="H948" t="s">
        <v>478</v>
      </c>
      <c r="I948">
        <v>3</v>
      </c>
      <c r="J948" t="s">
        <v>688</v>
      </c>
      <c r="K948" t="s">
        <v>781</v>
      </c>
      <c r="L948">
        <v>17</v>
      </c>
      <c r="M948">
        <v>60</v>
      </c>
      <c r="N948">
        <v>1985</v>
      </c>
      <c r="O948">
        <v>776</v>
      </c>
      <c r="P948">
        <v>6</v>
      </c>
      <c r="Q948">
        <v>0</v>
      </c>
      <c r="R948">
        <v>6</v>
      </c>
      <c r="S948">
        <v>4</v>
      </c>
      <c r="Z948">
        <v>2</v>
      </c>
      <c r="AA948">
        <v>0</v>
      </c>
      <c r="AB948" t="s">
        <v>312</v>
      </c>
      <c r="AC948">
        <v>1.1599999999999999</v>
      </c>
      <c r="AD948">
        <v>5</v>
      </c>
      <c r="AE948">
        <v>1.18</v>
      </c>
      <c r="AF948">
        <v>4.5</v>
      </c>
      <c r="AG948">
        <v>1.2</v>
      </c>
      <c r="AH948">
        <v>4.33</v>
      </c>
      <c r="AI948">
        <v>1.2</v>
      </c>
      <c r="AJ948">
        <v>5.32</v>
      </c>
      <c r="AK948">
        <v>1.17</v>
      </c>
      <c r="AL948">
        <v>5</v>
      </c>
      <c r="AM948">
        <v>1.2</v>
      </c>
      <c r="AN948">
        <v>5.32</v>
      </c>
      <c r="AO948">
        <v>1.18</v>
      </c>
      <c r="AP948">
        <v>4.68</v>
      </c>
      <c r="AQ948" t="str">
        <f t="shared" ref="AQ948:AQ1011" si="167">LEFT(J948,FIND(" ",J948)-1)</f>
        <v>Nishikori</v>
      </c>
      <c r="AR948" t="str">
        <f t="shared" ref="AR948:AR1011" si="168">LEFT(K948,FIND(" ",K948)-1)</f>
        <v>Golubev</v>
      </c>
      <c r="AS948" t="str">
        <f t="shared" si="158"/>
        <v>BarcelonaNishikoriGolubev</v>
      </c>
      <c r="AT948" t="str">
        <f t="shared" si="159"/>
        <v>BarcelonaGolubevNishikori</v>
      </c>
      <c r="AU948">
        <f t="shared" si="160"/>
        <v>2</v>
      </c>
      <c r="AV948">
        <f t="shared" si="161"/>
        <v>8</v>
      </c>
      <c r="AW948">
        <f t="shared" si="162"/>
        <v>16</v>
      </c>
      <c r="AX948" t="b">
        <f t="shared" si="163"/>
        <v>0</v>
      </c>
      <c r="AY948" t="str">
        <f t="shared" si="164"/>
        <v>Nishikori</v>
      </c>
      <c r="AZ948" t="b">
        <f t="shared" si="165"/>
        <v>0</v>
      </c>
      <c r="BA948" t="str">
        <f t="shared" si="166"/>
        <v>Barcelona3rd Round</v>
      </c>
    </row>
    <row r="949" spans="1:53" x14ac:dyDescent="0.25">
      <c r="A949">
        <v>24</v>
      </c>
      <c r="B949" s="8" t="s">
        <v>895</v>
      </c>
      <c r="C949" s="8" t="s">
        <v>896</v>
      </c>
      <c r="D949" s="1">
        <v>41753</v>
      </c>
      <c r="E949" s="1" t="s">
        <v>853</v>
      </c>
      <c r="F949" s="1" t="s">
        <v>307</v>
      </c>
      <c r="G949" s="1" t="s">
        <v>503</v>
      </c>
      <c r="H949" t="s">
        <v>478</v>
      </c>
      <c r="I949">
        <v>3</v>
      </c>
      <c r="J949" t="s">
        <v>748</v>
      </c>
      <c r="K949" t="s">
        <v>757</v>
      </c>
      <c r="L949">
        <v>23</v>
      </c>
      <c r="M949">
        <v>59</v>
      </c>
      <c r="N949">
        <v>1655</v>
      </c>
      <c r="O949">
        <v>810</v>
      </c>
      <c r="P949">
        <v>7</v>
      </c>
      <c r="Q949">
        <v>5</v>
      </c>
      <c r="R949">
        <v>6</v>
      </c>
      <c r="S949">
        <v>1</v>
      </c>
      <c r="Z949">
        <v>2</v>
      </c>
      <c r="AA949">
        <v>0</v>
      </c>
      <c r="AB949" t="s">
        <v>312</v>
      </c>
      <c r="AC949">
        <v>1.4</v>
      </c>
      <c r="AD949">
        <v>2.75</v>
      </c>
      <c r="AE949">
        <v>1.45</v>
      </c>
      <c r="AF949">
        <v>2.7</v>
      </c>
      <c r="AG949">
        <v>1.4</v>
      </c>
      <c r="AH949">
        <v>2.75</v>
      </c>
      <c r="AI949">
        <v>1.47</v>
      </c>
      <c r="AJ949">
        <v>2.89</v>
      </c>
      <c r="AK949">
        <v>1.44</v>
      </c>
      <c r="AL949">
        <v>2.75</v>
      </c>
      <c r="AM949">
        <v>1.5</v>
      </c>
      <c r="AN949">
        <v>2.89</v>
      </c>
      <c r="AO949">
        <v>1.44</v>
      </c>
      <c r="AP949">
        <v>2.7</v>
      </c>
      <c r="AQ949" t="str">
        <f t="shared" si="167"/>
        <v>Gulbis</v>
      </c>
      <c r="AR949" t="str">
        <f t="shared" si="168"/>
        <v>Montanes</v>
      </c>
      <c r="AS949" t="str">
        <f t="shared" si="158"/>
        <v>BarcelonaGulbisMontanes</v>
      </c>
      <c r="AT949" t="str">
        <f t="shared" si="159"/>
        <v>BarcelonaMontanesGulbis</v>
      </c>
      <c r="AU949">
        <f t="shared" si="160"/>
        <v>2</v>
      </c>
      <c r="AV949">
        <f t="shared" si="161"/>
        <v>7</v>
      </c>
      <c r="AW949">
        <f t="shared" si="162"/>
        <v>19</v>
      </c>
      <c r="AX949" t="b">
        <f t="shared" si="163"/>
        <v>0</v>
      </c>
      <c r="AY949" t="str">
        <f t="shared" si="164"/>
        <v>Gulbis</v>
      </c>
      <c r="AZ949" t="b">
        <f t="shared" si="165"/>
        <v>0</v>
      </c>
      <c r="BA949" t="str">
        <f t="shared" si="166"/>
        <v>Barcelona3rd Round</v>
      </c>
    </row>
    <row r="950" spans="1:53" x14ac:dyDescent="0.25">
      <c r="A950">
        <v>24</v>
      </c>
      <c r="B950" s="8" t="s">
        <v>895</v>
      </c>
      <c r="C950" s="8" t="s">
        <v>896</v>
      </c>
      <c r="D950" s="1">
        <v>41753</v>
      </c>
      <c r="E950" s="1" t="s">
        <v>853</v>
      </c>
      <c r="F950" s="1" t="s">
        <v>307</v>
      </c>
      <c r="G950" s="1" t="s">
        <v>503</v>
      </c>
      <c r="H950" t="s">
        <v>478</v>
      </c>
      <c r="I950">
        <v>3</v>
      </c>
      <c r="J950" t="s">
        <v>834</v>
      </c>
      <c r="K950" t="s">
        <v>730</v>
      </c>
      <c r="L950">
        <v>20</v>
      </c>
      <c r="M950">
        <v>25</v>
      </c>
      <c r="N950">
        <v>1750</v>
      </c>
      <c r="O950">
        <v>1500</v>
      </c>
      <c r="P950">
        <v>6</v>
      </c>
      <c r="Q950">
        <v>3</v>
      </c>
      <c r="R950">
        <v>6</v>
      </c>
      <c r="S950">
        <v>3</v>
      </c>
      <c r="Z950">
        <v>2</v>
      </c>
      <c r="AA950">
        <v>0</v>
      </c>
      <c r="AB950" t="s">
        <v>312</v>
      </c>
      <c r="AC950">
        <v>1.8</v>
      </c>
      <c r="AD950">
        <v>1.9</v>
      </c>
      <c r="AE950">
        <v>1.88</v>
      </c>
      <c r="AF950">
        <v>1.88</v>
      </c>
      <c r="AG950">
        <v>1.8</v>
      </c>
      <c r="AH950">
        <v>1.91</v>
      </c>
      <c r="AI950">
        <v>1.95</v>
      </c>
      <c r="AJ950">
        <v>1.95</v>
      </c>
      <c r="AK950">
        <v>1.8</v>
      </c>
      <c r="AL950">
        <v>2</v>
      </c>
      <c r="AM950">
        <v>1.95</v>
      </c>
      <c r="AN950">
        <v>2</v>
      </c>
      <c r="AO950">
        <v>1.85</v>
      </c>
      <c r="AP950">
        <v>1.91</v>
      </c>
      <c r="AQ950" t="str">
        <f t="shared" si="167"/>
        <v>Almagro</v>
      </c>
      <c r="AR950" t="str">
        <f t="shared" si="168"/>
        <v>Verdasco</v>
      </c>
      <c r="AS950" t="str">
        <f t="shared" si="158"/>
        <v>BarcelonaAlmagroVerdasco</v>
      </c>
      <c r="AT950" t="str">
        <f t="shared" si="159"/>
        <v>BarcelonaVerdascoAlmagro</v>
      </c>
      <c r="AU950">
        <f t="shared" si="160"/>
        <v>2</v>
      </c>
      <c r="AV950">
        <f t="shared" si="161"/>
        <v>6</v>
      </c>
      <c r="AW950">
        <f t="shared" si="162"/>
        <v>18</v>
      </c>
      <c r="AX950" t="b">
        <f t="shared" si="163"/>
        <v>0</v>
      </c>
      <c r="AY950" t="str">
        <f t="shared" si="164"/>
        <v>Almagro</v>
      </c>
      <c r="AZ950" t="b">
        <f t="shared" si="165"/>
        <v>0</v>
      </c>
      <c r="BA950" t="str">
        <f t="shared" si="166"/>
        <v>Barcelona3rd Round</v>
      </c>
    </row>
    <row r="951" spans="1:53" x14ac:dyDescent="0.25">
      <c r="A951">
        <v>24</v>
      </c>
      <c r="B951" s="8" t="s">
        <v>895</v>
      </c>
      <c r="C951" s="8" t="s">
        <v>896</v>
      </c>
      <c r="D951" s="1">
        <v>41753</v>
      </c>
      <c r="E951" s="1" t="s">
        <v>853</v>
      </c>
      <c r="F951" s="1" t="s">
        <v>307</v>
      </c>
      <c r="G951" s="1" t="s">
        <v>503</v>
      </c>
      <c r="H951" t="s">
        <v>478</v>
      </c>
      <c r="I951">
        <v>3</v>
      </c>
      <c r="J951" t="s">
        <v>752</v>
      </c>
      <c r="K951" t="s">
        <v>893</v>
      </c>
      <c r="L951">
        <v>26</v>
      </c>
      <c r="M951">
        <v>73</v>
      </c>
      <c r="N951">
        <v>1465</v>
      </c>
      <c r="O951">
        <v>655</v>
      </c>
      <c r="P951">
        <v>7</v>
      </c>
      <c r="Q951">
        <v>5</v>
      </c>
      <c r="R951">
        <v>6</v>
      </c>
      <c r="S951">
        <v>3</v>
      </c>
      <c r="Z951">
        <v>2</v>
      </c>
      <c r="AA951">
        <v>0</v>
      </c>
      <c r="AB951" t="s">
        <v>312</v>
      </c>
      <c r="AC951">
        <v>1.25</v>
      </c>
      <c r="AD951">
        <v>3.75</v>
      </c>
      <c r="AE951">
        <v>1.25</v>
      </c>
      <c r="AF951">
        <v>3.75</v>
      </c>
      <c r="AG951">
        <v>1.33</v>
      </c>
      <c r="AH951">
        <v>3.25</v>
      </c>
      <c r="AI951">
        <v>1.28</v>
      </c>
      <c r="AJ951">
        <v>4.1399999999999997</v>
      </c>
      <c r="AK951">
        <v>1.33</v>
      </c>
      <c r="AL951">
        <v>3.25</v>
      </c>
      <c r="AM951">
        <v>1.33</v>
      </c>
      <c r="AN951">
        <v>4.1399999999999997</v>
      </c>
      <c r="AO951">
        <v>1.28</v>
      </c>
      <c r="AP951">
        <v>3.56</v>
      </c>
      <c r="AQ951" t="str">
        <f t="shared" si="167"/>
        <v>Kohlschreiber</v>
      </c>
      <c r="AR951" t="str">
        <f t="shared" si="168"/>
        <v>Melzer</v>
      </c>
      <c r="AS951" t="str">
        <f t="shared" si="158"/>
        <v>BarcelonaKohlschreiberMelzer</v>
      </c>
      <c r="AT951" t="str">
        <f t="shared" si="159"/>
        <v>BarcelonaMelzerKohlschreiber</v>
      </c>
      <c r="AU951">
        <f t="shared" si="160"/>
        <v>2</v>
      </c>
      <c r="AV951">
        <f t="shared" si="161"/>
        <v>5</v>
      </c>
      <c r="AW951">
        <f t="shared" si="162"/>
        <v>21</v>
      </c>
      <c r="AX951" t="b">
        <f t="shared" si="163"/>
        <v>0</v>
      </c>
      <c r="AY951" t="str">
        <f t="shared" si="164"/>
        <v>Kohlschreiber</v>
      </c>
      <c r="AZ951" t="b">
        <f t="shared" si="165"/>
        <v>0</v>
      </c>
      <c r="BA951" t="str">
        <f t="shared" si="166"/>
        <v>Barcelona3rd Round</v>
      </c>
    </row>
    <row r="952" spans="1:53" x14ac:dyDescent="0.25">
      <c r="A952">
        <v>24</v>
      </c>
      <c r="B952" s="8" t="s">
        <v>895</v>
      </c>
      <c r="C952" s="8" t="s">
        <v>896</v>
      </c>
      <c r="D952" s="1">
        <v>41753</v>
      </c>
      <c r="E952" s="1" t="s">
        <v>853</v>
      </c>
      <c r="F952" s="1" t="s">
        <v>307</v>
      </c>
      <c r="G952" s="1" t="s">
        <v>503</v>
      </c>
      <c r="H952" t="s">
        <v>478</v>
      </c>
      <c r="I952">
        <v>3</v>
      </c>
      <c r="J952" t="s">
        <v>668</v>
      </c>
      <c r="K952" t="s">
        <v>793</v>
      </c>
      <c r="L952">
        <v>27</v>
      </c>
      <c r="M952">
        <v>18</v>
      </c>
      <c r="N952">
        <v>1330</v>
      </c>
      <c r="O952">
        <v>1980</v>
      </c>
      <c r="P952">
        <v>7</v>
      </c>
      <c r="Q952">
        <v>5</v>
      </c>
      <c r="R952">
        <v>6</v>
      </c>
      <c r="S952">
        <v>7</v>
      </c>
      <c r="T952">
        <v>7</v>
      </c>
      <c r="U952">
        <v>6</v>
      </c>
      <c r="Z952">
        <v>2</v>
      </c>
      <c r="AA952">
        <v>1</v>
      </c>
      <c r="AB952" t="s">
        <v>312</v>
      </c>
      <c r="AC952">
        <v>2.2000000000000002</v>
      </c>
      <c r="AD952">
        <v>1.61</v>
      </c>
      <c r="AE952">
        <v>2.15</v>
      </c>
      <c r="AF952">
        <v>1.68</v>
      </c>
      <c r="AG952">
        <v>2.1</v>
      </c>
      <c r="AH952">
        <v>1.67</v>
      </c>
      <c r="AI952">
        <v>2.2200000000000002</v>
      </c>
      <c r="AJ952">
        <v>1.74</v>
      </c>
      <c r="AK952">
        <v>2.2000000000000002</v>
      </c>
      <c r="AL952">
        <v>1.67</v>
      </c>
      <c r="AM952">
        <v>2.35</v>
      </c>
      <c r="AN952">
        <v>1.74</v>
      </c>
      <c r="AO952">
        <v>2.1800000000000002</v>
      </c>
      <c r="AP952">
        <v>1.66</v>
      </c>
      <c r="AQ952" t="str">
        <f t="shared" si="167"/>
        <v>Cilic</v>
      </c>
      <c r="AR952" t="str">
        <f t="shared" si="168"/>
        <v>Robredo</v>
      </c>
      <c r="AS952" t="str">
        <f t="shared" si="158"/>
        <v>BarcelonaCilicRobredo</v>
      </c>
      <c r="AT952" t="str">
        <f t="shared" si="159"/>
        <v>BarcelonaRobredoCilic</v>
      </c>
      <c r="AU952">
        <f t="shared" si="160"/>
        <v>1</v>
      </c>
      <c r="AV952">
        <f t="shared" si="161"/>
        <v>2</v>
      </c>
      <c r="AW952">
        <f t="shared" si="162"/>
        <v>38</v>
      </c>
      <c r="AX952" t="b">
        <f t="shared" si="163"/>
        <v>1</v>
      </c>
      <c r="AY952" t="str">
        <f t="shared" si="164"/>
        <v>Cilic</v>
      </c>
      <c r="AZ952" t="b">
        <f t="shared" si="165"/>
        <v>1</v>
      </c>
      <c r="BA952" t="str">
        <f t="shared" si="166"/>
        <v>Barcelona3rd Round</v>
      </c>
    </row>
    <row r="953" spans="1:53" x14ac:dyDescent="0.25">
      <c r="A953">
        <v>24</v>
      </c>
      <c r="B953" s="8" t="s">
        <v>895</v>
      </c>
      <c r="C953" s="8" t="s">
        <v>896</v>
      </c>
      <c r="D953" s="1">
        <v>41753</v>
      </c>
      <c r="E953" s="1" t="s">
        <v>853</v>
      </c>
      <c r="F953" s="1" t="s">
        <v>307</v>
      </c>
      <c r="G953" s="1" t="s">
        <v>503</v>
      </c>
      <c r="H953" t="s">
        <v>478</v>
      </c>
      <c r="I953">
        <v>3</v>
      </c>
      <c r="J953" t="s">
        <v>725</v>
      </c>
      <c r="K953" t="s">
        <v>739</v>
      </c>
      <c r="L953">
        <v>65</v>
      </c>
      <c r="M953">
        <v>80</v>
      </c>
      <c r="N953">
        <v>703</v>
      </c>
      <c r="O953">
        <v>632</v>
      </c>
      <c r="P953">
        <v>4</v>
      </c>
      <c r="Q953">
        <v>6</v>
      </c>
      <c r="R953">
        <v>6</v>
      </c>
      <c r="S953">
        <v>4</v>
      </c>
      <c r="T953">
        <v>7</v>
      </c>
      <c r="U953">
        <v>5</v>
      </c>
      <c r="Z953">
        <v>2</v>
      </c>
      <c r="AA953">
        <v>1</v>
      </c>
      <c r="AB953" t="s">
        <v>312</v>
      </c>
      <c r="AC953">
        <v>1.72</v>
      </c>
      <c r="AD953">
        <v>2</v>
      </c>
      <c r="AE953">
        <v>1.8</v>
      </c>
      <c r="AF953">
        <v>2</v>
      </c>
      <c r="AG953">
        <v>1.67</v>
      </c>
      <c r="AH953">
        <v>2.1</v>
      </c>
      <c r="AI953">
        <v>1.86</v>
      </c>
      <c r="AJ953">
        <v>2.0499999999999998</v>
      </c>
      <c r="AK953">
        <v>1.91</v>
      </c>
      <c r="AL953">
        <v>1.91</v>
      </c>
      <c r="AM953">
        <v>1.91</v>
      </c>
      <c r="AN953">
        <v>2.12</v>
      </c>
      <c r="AO953">
        <v>1.78</v>
      </c>
      <c r="AP953">
        <v>1.99</v>
      </c>
      <c r="AQ953" t="str">
        <f t="shared" si="167"/>
        <v>Giraldo</v>
      </c>
      <c r="AR953" t="str">
        <f t="shared" si="168"/>
        <v>Thiem</v>
      </c>
      <c r="AS953" t="str">
        <f t="shared" si="158"/>
        <v>BarcelonaGiraldoThiem</v>
      </c>
      <c r="AT953" t="str">
        <f t="shared" si="159"/>
        <v>BarcelonaThiemGiraldo</v>
      </c>
      <c r="AU953">
        <f t="shared" si="160"/>
        <v>1</v>
      </c>
      <c r="AV953">
        <f t="shared" si="161"/>
        <v>2</v>
      </c>
      <c r="AW953">
        <f t="shared" si="162"/>
        <v>32</v>
      </c>
      <c r="AX953" t="b">
        <f t="shared" si="163"/>
        <v>0</v>
      </c>
      <c r="AY953" t="str">
        <f t="shared" si="164"/>
        <v>Thiem</v>
      </c>
      <c r="AZ953" t="b">
        <f t="shared" si="165"/>
        <v>1</v>
      </c>
      <c r="BA953" t="str">
        <f t="shared" si="166"/>
        <v>Barcelona3rd Round</v>
      </c>
    </row>
    <row r="954" spans="1:53" x14ac:dyDescent="0.25">
      <c r="A954">
        <v>24</v>
      </c>
      <c r="B954" s="8" t="s">
        <v>895</v>
      </c>
      <c r="C954" s="8" t="s">
        <v>896</v>
      </c>
      <c r="D954" s="1">
        <v>41753</v>
      </c>
      <c r="E954" s="1" t="s">
        <v>853</v>
      </c>
      <c r="F954" s="1" t="s">
        <v>307</v>
      </c>
      <c r="G954" s="1" t="s">
        <v>503</v>
      </c>
      <c r="H954" t="s">
        <v>478</v>
      </c>
      <c r="I954">
        <v>3</v>
      </c>
      <c r="J954" t="s">
        <v>750</v>
      </c>
      <c r="K954" t="s">
        <v>737</v>
      </c>
      <c r="L954">
        <v>1</v>
      </c>
      <c r="M954">
        <v>37</v>
      </c>
      <c r="N954">
        <v>13310</v>
      </c>
      <c r="O954">
        <v>1110</v>
      </c>
      <c r="P954">
        <v>6</v>
      </c>
      <c r="Q954">
        <v>3</v>
      </c>
      <c r="R954">
        <v>6</v>
      </c>
      <c r="S954">
        <v>3</v>
      </c>
      <c r="Z954">
        <v>2</v>
      </c>
      <c r="AA954">
        <v>0</v>
      </c>
      <c r="AB954" t="s">
        <v>312</v>
      </c>
      <c r="AC954">
        <v>1.03</v>
      </c>
      <c r="AD954">
        <v>15</v>
      </c>
      <c r="AE954">
        <v>1.03</v>
      </c>
      <c r="AF954">
        <v>11</v>
      </c>
      <c r="AG954">
        <v>1.03</v>
      </c>
      <c r="AH954">
        <v>10</v>
      </c>
      <c r="AI954">
        <v>1.04</v>
      </c>
      <c r="AJ954">
        <v>16</v>
      </c>
      <c r="AK954">
        <v>1.02</v>
      </c>
      <c r="AL954">
        <v>15</v>
      </c>
      <c r="AM954">
        <v>1.04</v>
      </c>
      <c r="AN954">
        <v>20</v>
      </c>
      <c r="AO954">
        <v>1.03</v>
      </c>
      <c r="AP954">
        <v>13.17</v>
      </c>
      <c r="AQ954" t="str">
        <f t="shared" si="167"/>
        <v>Nadal</v>
      </c>
      <c r="AR954" t="str">
        <f t="shared" si="168"/>
        <v>Dodig</v>
      </c>
      <c r="AS954" t="str">
        <f t="shared" si="158"/>
        <v>BarcelonaNadalDodig</v>
      </c>
      <c r="AT954" t="str">
        <f t="shared" si="159"/>
        <v>BarcelonaDodigNadal</v>
      </c>
      <c r="AU954">
        <f t="shared" si="160"/>
        <v>2</v>
      </c>
      <c r="AV954">
        <f t="shared" si="161"/>
        <v>6</v>
      </c>
      <c r="AW954">
        <f t="shared" si="162"/>
        <v>18</v>
      </c>
      <c r="AX954" t="b">
        <f t="shared" si="163"/>
        <v>0</v>
      </c>
      <c r="AY954" t="str">
        <f t="shared" si="164"/>
        <v>Nadal</v>
      </c>
      <c r="AZ954" t="b">
        <f t="shared" si="165"/>
        <v>0</v>
      </c>
      <c r="BA954" t="str">
        <f t="shared" si="166"/>
        <v>Barcelona3rd Round</v>
      </c>
    </row>
    <row r="955" spans="1:53" x14ac:dyDescent="0.25">
      <c r="A955">
        <v>24</v>
      </c>
      <c r="B955" s="8" t="s">
        <v>895</v>
      </c>
      <c r="C955" s="8" t="s">
        <v>896</v>
      </c>
      <c r="D955" s="1">
        <v>41754</v>
      </c>
      <c r="E955" s="1" t="s">
        <v>853</v>
      </c>
      <c r="F955" s="1" t="s">
        <v>307</v>
      </c>
      <c r="G955" s="1" t="s">
        <v>503</v>
      </c>
      <c r="H955" t="s">
        <v>345</v>
      </c>
      <c r="I955">
        <v>3</v>
      </c>
      <c r="J955" t="s">
        <v>748</v>
      </c>
      <c r="K955" t="s">
        <v>806</v>
      </c>
      <c r="L955">
        <v>23</v>
      </c>
      <c r="M955">
        <v>55</v>
      </c>
      <c r="N955">
        <v>1655</v>
      </c>
      <c r="O955">
        <v>833</v>
      </c>
      <c r="P955">
        <v>6</v>
      </c>
      <c r="Q955">
        <v>1</v>
      </c>
      <c r="R955">
        <v>6</v>
      </c>
      <c r="S955">
        <v>4</v>
      </c>
      <c r="Z955">
        <v>2</v>
      </c>
      <c r="AA955">
        <v>0</v>
      </c>
      <c r="AB955" t="s">
        <v>312</v>
      </c>
      <c r="AC955">
        <v>1.3</v>
      </c>
      <c r="AD955">
        <v>3.4</v>
      </c>
      <c r="AE955">
        <v>1.42</v>
      </c>
      <c r="AF955">
        <v>2.8</v>
      </c>
      <c r="AG955">
        <v>1.44</v>
      </c>
      <c r="AH955">
        <v>2.75</v>
      </c>
      <c r="AI955">
        <v>1.37</v>
      </c>
      <c r="AJ955">
        <v>3.45</v>
      </c>
      <c r="AK955">
        <v>1.44</v>
      </c>
      <c r="AL955">
        <v>2.75</v>
      </c>
      <c r="AM955">
        <v>1.48</v>
      </c>
      <c r="AN955">
        <v>3.45</v>
      </c>
      <c r="AO955">
        <v>1.4</v>
      </c>
      <c r="AP955">
        <v>2.89</v>
      </c>
      <c r="AQ955" t="str">
        <f t="shared" si="167"/>
        <v>Gulbis</v>
      </c>
      <c r="AR955" t="str">
        <f t="shared" si="168"/>
        <v>Gabashvili</v>
      </c>
      <c r="AS955" t="str">
        <f t="shared" si="158"/>
        <v>BarcelonaGulbisGabashvili</v>
      </c>
      <c r="AT955" t="str">
        <f t="shared" si="159"/>
        <v>BarcelonaGabashviliGulbis</v>
      </c>
      <c r="AU955">
        <f t="shared" si="160"/>
        <v>2</v>
      </c>
      <c r="AV955">
        <f t="shared" si="161"/>
        <v>7</v>
      </c>
      <c r="AW955">
        <f t="shared" si="162"/>
        <v>17</v>
      </c>
      <c r="AX955" t="b">
        <f t="shared" si="163"/>
        <v>0</v>
      </c>
      <c r="AY955" t="str">
        <f t="shared" si="164"/>
        <v>Gulbis</v>
      </c>
      <c r="AZ955" t="b">
        <f t="shared" si="165"/>
        <v>0</v>
      </c>
      <c r="BA955" t="str">
        <f t="shared" si="166"/>
        <v>BarcelonaQuarterfinals</v>
      </c>
    </row>
    <row r="956" spans="1:53" x14ac:dyDescent="0.25">
      <c r="A956">
        <v>24</v>
      </c>
      <c r="B956" s="8" t="s">
        <v>895</v>
      </c>
      <c r="C956" s="8" t="s">
        <v>896</v>
      </c>
      <c r="D956" s="1">
        <v>41754</v>
      </c>
      <c r="E956" s="1" t="s">
        <v>853</v>
      </c>
      <c r="F956" s="1" t="s">
        <v>307</v>
      </c>
      <c r="G956" s="1" t="s">
        <v>503</v>
      </c>
      <c r="H956" t="s">
        <v>345</v>
      </c>
      <c r="I956">
        <v>3</v>
      </c>
      <c r="J956" t="s">
        <v>688</v>
      </c>
      <c r="K956" t="s">
        <v>668</v>
      </c>
      <c r="L956">
        <v>17</v>
      </c>
      <c r="M956">
        <v>27</v>
      </c>
      <c r="N956">
        <v>1985</v>
      </c>
      <c r="O956">
        <v>1330</v>
      </c>
      <c r="P956">
        <v>6</v>
      </c>
      <c r="Q956">
        <v>1</v>
      </c>
      <c r="R956">
        <v>6</v>
      </c>
      <c r="S956">
        <v>3</v>
      </c>
      <c r="Z956">
        <v>2</v>
      </c>
      <c r="AA956">
        <v>0</v>
      </c>
      <c r="AB956" t="s">
        <v>312</v>
      </c>
      <c r="AC956">
        <v>1.5</v>
      </c>
      <c r="AD956">
        <v>2.5</v>
      </c>
      <c r="AE956">
        <v>1.6</v>
      </c>
      <c r="AF956">
        <v>2.2999999999999998</v>
      </c>
      <c r="AG956">
        <v>1.62</v>
      </c>
      <c r="AH956">
        <v>2.25</v>
      </c>
      <c r="AI956">
        <v>1.61</v>
      </c>
      <c r="AJ956">
        <v>2.5</v>
      </c>
      <c r="AK956">
        <v>1.57</v>
      </c>
      <c r="AL956">
        <v>2.38</v>
      </c>
      <c r="AM956">
        <v>1.65</v>
      </c>
      <c r="AN956">
        <v>2.5</v>
      </c>
      <c r="AO956">
        <v>1.57</v>
      </c>
      <c r="AP956">
        <v>2.36</v>
      </c>
      <c r="AQ956" t="str">
        <f t="shared" si="167"/>
        <v>Nishikori</v>
      </c>
      <c r="AR956" t="str">
        <f t="shared" si="168"/>
        <v>Cilic</v>
      </c>
      <c r="AS956" t="str">
        <f t="shared" si="158"/>
        <v>BarcelonaNishikoriCilic</v>
      </c>
      <c r="AT956" t="str">
        <f t="shared" si="159"/>
        <v>BarcelonaCilicNishikori</v>
      </c>
      <c r="AU956">
        <f t="shared" si="160"/>
        <v>2</v>
      </c>
      <c r="AV956">
        <f t="shared" si="161"/>
        <v>8</v>
      </c>
      <c r="AW956">
        <f t="shared" si="162"/>
        <v>16</v>
      </c>
      <c r="AX956" t="b">
        <f t="shared" si="163"/>
        <v>0</v>
      </c>
      <c r="AY956" t="str">
        <f t="shared" si="164"/>
        <v>Nishikori</v>
      </c>
      <c r="AZ956" t="b">
        <f t="shared" si="165"/>
        <v>0</v>
      </c>
      <c r="BA956" t="str">
        <f t="shared" si="166"/>
        <v>BarcelonaQuarterfinals</v>
      </c>
    </row>
    <row r="957" spans="1:53" x14ac:dyDescent="0.25">
      <c r="A957">
        <v>24</v>
      </c>
      <c r="B957" s="8" t="s">
        <v>895</v>
      </c>
      <c r="C957" s="8" t="s">
        <v>896</v>
      </c>
      <c r="D957" s="1">
        <v>41754</v>
      </c>
      <c r="E957" s="1" t="s">
        <v>853</v>
      </c>
      <c r="F957" s="1" t="s">
        <v>307</v>
      </c>
      <c r="G957" s="1" t="s">
        <v>503</v>
      </c>
      <c r="H957" t="s">
        <v>345</v>
      </c>
      <c r="I957">
        <v>3</v>
      </c>
      <c r="J957" t="s">
        <v>834</v>
      </c>
      <c r="K957" t="s">
        <v>750</v>
      </c>
      <c r="L957">
        <v>20</v>
      </c>
      <c r="M957">
        <v>1</v>
      </c>
      <c r="N957">
        <v>1750</v>
      </c>
      <c r="O957">
        <v>13310</v>
      </c>
      <c r="P957">
        <v>2</v>
      </c>
      <c r="Q957">
        <v>6</v>
      </c>
      <c r="R957">
        <v>7</v>
      </c>
      <c r="S957">
        <v>6</v>
      </c>
      <c r="T957">
        <v>6</v>
      </c>
      <c r="U957">
        <v>4</v>
      </c>
      <c r="Z957">
        <v>2</v>
      </c>
      <c r="AA957">
        <v>1</v>
      </c>
      <c r="AB957" t="s">
        <v>312</v>
      </c>
      <c r="AC957">
        <v>7</v>
      </c>
      <c r="AD957">
        <v>1.1000000000000001</v>
      </c>
      <c r="AE957">
        <v>7</v>
      </c>
      <c r="AF957">
        <v>1.0900000000000001</v>
      </c>
      <c r="AG957">
        <v>6.5</v>
      </c>
      <c r="AH957">
        <v>1.1100000000000001</v>
      </c>
      <c r="AI957">
        <v>7.06</v>
      </c>
      <c r="AJ957">
        <v>1.1399999999999999</v>
      </c>
      <c r="AK957">
        <v>7</v>
      </c>
      <c r="AL957">
        <v>1.1000000000000001</v>
      </c>
      <c r="AM957">
        <v>7.25</v>
      </c>
      <c r="AN957">
        <v>1.1399999999999999</v>
      </c>
      <c r="AO957">
        <v>6.54</v>
      </c>
      <c r="AP957">
        <v>1.1100000000000001</v>
      </c>
      <c r="AQ957" t="str">
        <f t="shared" si="167"/>
        <v>Almagro</v>
      </c>
      <c r="AR957" t="str">
        <f t="shared" si="168"/>
        <v>Nadal</v>
      </c>
      <c r="AS957" t="str">
        <f t="shared" si="158"/>
        <v>BarcelonaAlmagroNadal</v>
      </c>
      <c r="AT957" t="str">
        <f t="shared" si="159"/>
        <v>BarcelonaNadalAlmagro</v>
      </c>
      <c r="AU957">
        <f t="shared" si="160"/>
        <v>1</v>
      </c>
      <c r="AV957">
        <f t="shared" si="161"/>
        <v>-1</v>
      </c>
      <c r="AW957">
        <f t="shared" si="162"/>
        <v>31</v>
      </c>
      <c r="AX957" t="b">
        <f t="shared" si="163"/>
        <v>1</v>
      </c>
      <c r="AY957" t="str">
        <f t="shared" si="164"/>
        <v>Nadal</v>
      </c>
      <c r="AZ957" t="b">
        <f t="shared" si="165"/>
        <v>1</v>
      </c>
      <c r="BA957" t="str">
        <f t="shared" si="166"/>
        <v>BarcelonaQuarterfinals</v>
      </c>
    </row>
    <row r="958" spans="1:53" x14ac:dyDescent="0.25">
      <c r="A958">
        <v>24</v>
      </c>
      <c r="B958" s="8" t="s">
        <v>895</v>
      </c>
      <c r="C958" s="8" t="s">
        <v>896</v>
      </c>
      <c r="D958" s="1">
        <v>41754</v>
      </c>
      <c r="E958" s="1" t="s">
        <v>853</v>
      </c>
      <c r="F958" s="1" t="s">
        <v>307</v>
      </c>
      <c r="G958" s="1" t="s">
        <v>503</v>
      </c>
      <c r="H958" t="s">
        <v>345</v>
      </c>
      <c r="I958">
        <v>3</v>
      </c>
      <c r="J958" t="s">
        <v>725</v>
      </c>
      <c r="K958" t="s">
        <v>752</v>
      </c>
      <c r="L958">
        <v>65</v>
      </c>
      <c r="M958">
        <v>26</v>
      </c>
      <c r="N958">
        <v>703</v>
      </c>
      <c r="O958">
        <v>1465</v>
      </c>
      <c r="P958">
        <v>6</v>
      </c>
      <c r="Q958">
        <v>4</v>
      </c>
      <c r="R958">
        <v>4</v>
      </c>
      <c r="S958">
        <v>3</v>
      </c>
      <c r="Z958">
        <v>1</v>
      </c>
      <c r="AA958">
        <v>0</v>
      </c>
      <c r="AB958" t="s">
        <v>323</v>
      </c>
      <c r="AC958">
        <v>2.75</v>
      </c>
      <c r="AD958">
        <v>1.4</v>
      </c>
      <c r="AE958">
        <v>2.8</v>
      </c>
      <c r="AF958">
        <v>1.42</v>
      </c>
      <c r="AG958">
        <v>2.75</v>
      </c>
      <c r="AH958">
        <v>1.44</v>
      </c>
      <c r="AI958">
        <v>2.4500000000000002</v>
      </c>
      <c r="AJ958">
        <v>1.64</v>
      </c>
      <c r="AK958">
        <v>2.75</v>
      </c>
      <c r="AL958">
        <v>1.44</v>
      </c>
      <c r="AM958">
        <v>2.88</v>
      </c>
      <c r="AN958">
        <v>1.64</v>
      </c>
      <c r="AO958">
        <v>2.68</v>
      </c>
      <c r="AP958">
        <v>1.45</v>
      </c>
      <c r="AQ958" t="str">
        <f t="shared" si="167"/>
        <v>Giraldo</v>
      </c>
      <c r="AR958" t="str">
        <f t="shared" si="168"/>
        <v>Kohlschreiber</v>
      </c>
      <c r="AS958" t="str">
        <f t="shared" si="158"/>
        <v>BarcelonaGiraldoKohlschreiber</v>
      </c>
      <c r="AT958" t="str">
        <f t="shared" si="159"/>
        <v>BarcelonaKohlschreiberGiraldo</v>
      </c>
      <c r="AU958">
        <f t="shared" si="160"/>
        <v>1</v>
      </c>
      <c r="AV958">
        <f t="shared" si="161"/>
        <v>3</v>
      </c>
      <c r="AW958">
        <f t="shared" si="162"/>
        <v>17</v>
      </c>
      <c r="AX958" t="b">
        <f t="shared" si="163"/>
        <v>0</v>
      </c>
      <c r="AY958" t="str">
        <f t="shared" si="164"/>
        <v>Giraldo</v>
      </c>
      <c r="AZ958" t="b">
        <f t="shared" si="165"/>
        <v>0</v>
      </c>
      <c r="BA958" t="str">
        <f t="shared" si="166"/>
        <v>BarcelonaQuarterfinals</v>
      </c>
    </row>
    <row r="959" spans="1:53" x14ac:dyDescent="0.25">
      <c r="A959">
        <v>24</v>
      </c>
      <c r="B959" s="8" t="s">
        <v>895</v>
      </c>
      <c r="C959" s="8" t="s">
        <v>896</v>
      </c>
      <c r="D959" s="1">
        <v>41755</v>
      </c>
      <c r="E959" s="1" t="s">
        <v>853</v>
      </c>
      <c r="F959" s="1" t="s">
        <v>307</v>
      </c>
      <c r="G959" s="1" t="s">
        <v>503</v>
      </c>
      <c r="H959" t="s">
        <v>346</v>
      </c>
      <c r="I959">
        <v>3</v>
      </c>
      <c r="J959" t="s">
        <v>688</v>
      </c>
      <c r="K959" t="s">
        <v>748</v>
      </c>
      <c r="L959">
        <v>17</v>
      </c>
      <c r="M959">
        <v>23</v>
      </c>
      <c r="N959">
        <v>1985</v>
      </c>
      <c r="O959">
        <v>1655</v>
      </c>
      <c r="P959">
        <v>6</v>
      </c>
      <c r="Q959">
        <v>2</v>
      </c>
      <c r="R959">
        <v>6</v>
      </c>
      <c r="S959">
        <v>4</v>
      </c>
      <c r="Z959">
        <v>2</v>
      </c>
      <c r="AA959">
        <v>0</v>
      </c>
      <c r="AB959" t="s">
        <v>312</v>
      </c>
      <c r="AC959">
        <v>1.61</v>
      </c>
      <c r="AD959">
        <v>2.2999999999999998</v>
      </c>
      <c r="AE959">
        <v>1.6</v>
      </c>
      <c r="AF959">
        <v>2.2999999999999998</v>
      </c>
      <c r="AG959">
        <v>1.62</v>
      </c>
      <c r="AH959">
        <v>2.25</v>
      </c>
      <c r="AI959">
        <v>1.7</v>
      </c>
      <c r="AJ959">
        <v>2.31</v>
      </c>
      <c r="AK959">
        <v>1.67</v>
      </c>
      <c r="AL959">
        <v>2.2000000000000002</v>
      </c>
      <c r="AM959">
        <v>1.7</v>
      </c>
      <c r="AN959">
        <v>2.48</v>
      </c>
      <c r="AO959">
        <v>1.62</v>
      </c>
      <c r="AP959">
        <v>2.2599999999999998</v>
      </c>
      <c r="AQ959" t="str">
        <f t="shared" si="167"/>
        <v>Nishikori</v>
      </c>
      <c r="AR959" t="str">
        <f t="shared" si="168"/>
        <v>Gulbis</v>
      </c>
      <c r="AS959" t="str">
        <f t="shared" si="158"/>
        <v>BarcelonaNishikoriGulbis</v>
      </c>
      <c r="AT959" t="str">
        <f t="shared" si="159"/>
        <v>BarcelonaGulbisNishikori</v>
      </c>
      <c r="AU959">
        <f t="shared" si="160"/>
        <v>2</v>
      </c>
      <c r="AV959">
        <f t="shared" si="161"/>
        <v>6</v>
      </c>
      <c r="AW959">
        <f t="shared" si="162"/>
        <v>18</v>
      </c>
      <c r="AX959" t="b">
        <f t="shared" si="163"/>
        <v>0</v>
      </c>
      <c r="AY959" t="str">
        <f t="shared" si="164"/>
        <v>Nishikori</v>
      </c>
      <c r="AZ959" t="b">
        <f t="shared" si="165"/>
        <v>0</v>
      </c>
      <c r="BA959" t="str">
        <f t="shared" si="166"/>
        <v>BarcelonaSemifinals</v>
      </c>
    </row>
    <row r="960" spans="1:53" x14ac:dyDescent="0.25">
      <c r="A960">
        <v>24</v>
      </c>
      <c r="B960" s="8" t="s">
        <v>895</v>
      </c>
      <c r="C960" s="8" t="s">
        <v>896</v>
      </c>
      <c r="D960" s="1">
        <v>41755</v>
      </c>
      <c r="E960" s="1" t="s">
        <v>853</v>
      </c>
      <c r="F960" s="1" t="s">
        <v>307</v>
      </c>
      <c r="G960" s="1" t="s">
        <v>503</v>
      </c>
      <c r="H960" t="s">
        <v>346</v>
      </c>
      <c r="I960">
        <v>3</v>
      </c>
      <c r="J960" t="s">
        <v>725</v>
      </c>
      <c r="K960" t="s">
        <v>834</v>
      </c>
      <c r="L960">
        <v>65</v>
      </c>
      <c r="M960">
        <v>20</v>
      </c>
      <c r="N960">
        <v>703</v>
      </c>
      <c r="O960">
        <v>1750</v>
      </c>
      <c r="P960">
        <v>7</v>
      </c>
      <c r="Q960">
        <v>5</v>
      </c>
      <c r="R960">
        <v>6</v>
      </c>
      <c r="S960">
        <v>3</v>
      </c>
      <c r="Z960">
        <v>2</v>
      </c>
      <c r="AA960">
        <v>0</v>
      </c>
      <c r="AB960" t="s">
        <v>312</v>
      </c>
      <c r="AC960">
        <v>4.5</v>
      </c>
      <c r="AD960">
        <v>1.2</v>
      </c>
      <c r="AE960">
        <v>4</v>
      </c>
      <c r="AF960">
        <v>1.22</v>
      </c>
      <c r="AG960">
        <v>4.33</v>
      </c>
      <c r="AH960">
        <v>1.22</v>
      </c>
      <c r="AI960">
        <v>4.6500000000000004</v>
      </c>
      <c r="AJ960">
        <v>1.24</v>
      </c>
      <c r="AK960">
        <v>4</v>
      </c>
      <c r="AL960">
        <v>1.22</v>
      </c>
      <c r="AM960">
        <v>4.95</v>
      </c>
      <c r="AN960">
        <v>1.26</v>
      </c>
      <c r="AO960">
        <v>4.12</v>
      </c>
      <c r="AP960">
        <v>1.22</v>
      </c>
      <c r="AQ960" t="str">
        <f t="shared" si="167"/>
        <v>Giraldo</v>
      </c>
      <c r="AR960" t="str">
        <f t="shared" si="168"/>
        <v>Almagro</v>
      </c>
      <c r="AS960" t="str">
        <f t="shared" si="158"/>
        <v>BarcelonaGiraldoAlmagro</v>
      </c>
      <c r="AT960" t="str">
        <f t="shared" si="159"/>
        <v>BarcelonaAlmagroGiraldo</v>
      </c>
      <c r="AU960">
        <f t="shared" si="160"/>
        <v>2</v>
      </c>
      <c r="AV960">
        <f t="shared" si="161"/>
        <v>5</v>
      </c>
      <c r="AW960">
        <f t="shared" si="162"/>
        <v>21</v>
      </c>
      <c r="AX960" t="b">
        <f t="shared" si="163"/>
        <v>0</v>
      </c>
      <c r="AY960" t="str">
        <f t="shared" si="164"/>
        <v>Giraldo</v>
      </c>
      <c r="AZ960" t="b">
        <f t="shared" si="165"/>
        <v>0</v>
      </c>
      <c r="BA960" t="str">
        <f t="shared" si="166"/>
        <v>BarcelonaSemifinals</v>
      </c>
    </row>
    <row r="961" spans="1:53" x14ac:dyDescent="0.25">
      <c r="A961">
        <v>24</v>
      </c>
      <c r="B961" s="8" t="s">
        <v>895</v>
      </c>
      <c r="C961" s="8" t="s">
        <v>896</v>
      </c>
      <c r="D961" s="1">
        <v>41756</v>
      </c>
      <c r="E961" s="1" t="s">
        <v>853</v>
      </c>
      <c r="F961" s="1" t="s">
        <v>307</v>
      </c>
      <c r="G961" s="1" t="s">
        <v>503</v>
      </c>
      <c r="H961" t="s">
        <v>348</v>
      </c>
      <c r="I961">
        <v>3</v>
      </c>
      <c r="J961" t="s">
        <v>688</v>
      </c>
      <c r="K961" t="s">
        <v>725</v>
      </c>
      <c r="L961">
        <v>17</v>
      </c>
      <c r="M961">
        <v>65</v>
      </c>
      <c r="N961">
        <v>1985</v>
      </c>
      <c r="O961">
        <v>703</v>
      </c>
      <c r="P961">
        <v>6</v>
      </c>
      <c r="Q961">
        <v>2</v>
      </c>
      <c r="R961">
        <v>6</v>
      </c>
      <c r="S961">
        <v>2</v>
      </c>
      <c r="Z961">
        <v>2</v>
      </c>
      <c r="AA961">
        <v>0</v>
      </c>
      <c r="AB961" t="s">
        <v>312</v>
      </c>
      <c r="AC961">
        <v>1.22</v>
      </c>
      <c r="AD961">
        <v>4.33</v>
      </c>
      <c r="AE961">
        <v>1.22</v>
      </c>
      <c r="AF961">
        <v>4</v>
      </c>
      <c r="AG961">
        <v>1.25</v>
      </c>
      <c r="AH961">
        <v>4</v>
      </c>
      <c r="AI961">
        <v>1.26</v>
      </c>
      <c r="AJ961">
        <v>4.47</v>
      </c>
      <c r="AK961">
        <v>1.29</v>
      </c>
      <c r="AL961">
        <v>3.75</v>
      </c>
      <c r="AM961">
        <v>1.29</v>
      </c>
      <c r="AN961">
        <v>4.5999999999999996</v>
      </c>
      <c r="AO961">
        <v>1.23</v>
      </c>
      <c r="AP961">
        <v>4.12</v>
      </c>
      <c r="AQ961" t="str">
        <f t="shared" si="167"/>
        <v>Nishikori</v>
      </c>
      <c r="AR961" t="str">
        <f t="shared" si="168"/>
        <v>Giraldo</v>
      </c>
      <c r="AS961" t="str">
        <f t="shared" si="158"/>
        <v>BarcelonaNishikoriGiraldo</v>
      </c>
      <c r="AT961" t="str">
        <f t="shared" si="159"/>
        <v>BarcelonaGiraldoNishikori</v>
      </c>
      <c r="AU961">
        <f t="shared" si="160"/>
        <v>2</v>
      </c>
      <c r="AV961">
        <f t="shared" si="161"/>
        <v>8</v>
      </c>
      <c r="AW961">
        <f t="shared" si="162"/>
        <v>16</v>
      </c>
      <c r="AX961" t="b">
        <f t="shared" si="163"/>
        <v>0</v>
      </c>
      <c r="AY961" t="str">
        <f t="shared" si="164"/>
        <v>Nishikori</v>
      </c>
      <c r="AZ961" t="b">
        <f t="shared" si="165"/>
        <v>0</v>
      </c>
      <c r="BA961" t="str">
        <f t="shared" si="166"/>
        <v>BarcelonaThe Final</v>
      </c>
    </row>
    <row r="962" spans="1:53" x14ac:dyDescent="0.25">
      <c r="A962">
        <v>25</v>
      </c>
      <c r="B962" s="8" t="s">
        <v>635</v>
      </c>
      <c r="C962" s="8" t="s">
        <v>900</v>
      </c>
      <c r="D962" s="1">
        <v>41750</v>
      </c>
      <c r="E962" s="1" t="s">
        <v>663</v>
      </c>
      <c r="F962" s="1" t="s">
        <v>307</v>
      </c>
      <c r="G962" s="1" t="s">
        <v>503</v>
      </c>
      <c r="H962" t="s">
        <v>309</v>
      </c>
      <c r="I962">
        <v>3</v>
      </c>
      <c r="J962" t="s">
        <v>696</v>
      </c>
      <c r="K962" t="s">
        <v>680</v>
      </c>
      <c r="L962">
        <v>79</v>
      </c>
      <c r="M962">
        <v>48</v>
      </c>
      <c r="N962">
        <v>635</v>
      </c>
      <c r="O962">
        <v>970</v>
      </c>
      <c r="P962">
        <v>7</v>
      </c>
      <c r="Q962">
        <v>6</v>
      </c>
      <c r="R962">
        <v>6</v>
      </c>
      <c r="S962">
        <v>0</v>
      </c>
      <c r="Z962">
        <v>2</v>
      </c>
      <c r="AA962">
        <v>0</v>
      </c>
      <c r="AB962" t="s">
        <v>312</v>
      </c>
      <c r="AC962">
        <v>2.1</v>
      </c>
      <c r="AD962">
        <v>1.66</v>
      </c>
      <c r="AE962">
        <v>2.1</v>
      </c>
      <c r="AF962">
        <v>1.7</v>
      </c>
      <c r="AG962">
        <v>2.2000000000000002</v>
      </c>
      <c r="AH962">
        <v>1.62</v>
      </c>
      <c r="AI962">
        <v>2.06</v>
      </c>
      <c r="AJ962">
        <v>1.83</v>
      </c>
      <c r="AK962">
        <v>2.2000000000000002</v>
      </c>
      <c r="AL962">
        <v>1.67</v>
      </c>
      <c r="AM962">
        <v>2.2999999999999998</v>
      </c>
      <c r="AN962">
        <v>1.83</v>
      </c>
      <c r="AO962">
        <v>2.11</v>
      </c>
      <c r="AP962">
        <v>1.7</v>
      </c>
      <c r="AQ962" t="str">
        <f t="shared" si="167"/>
        <v>Vesely</v>
      </c>
      <c r="AR962" t="str">
        <f t="shared" si="168"/>
        <v>Chardy</v>
      </c>
      <c r="AS962" t="str">
        <f t="shared" si="158"/>
        <v>BucharestVeselyChardy</v>
      </c>
      <c r="AT962" t="str">
        <f t="shared" si="159"/>
        <v>BucharestChardyVesely</v>
      </c>
      <c r="AU962">
        <f t="shared" si="160"/>
        <v>2</v>
      </c>
      <c r="AV962">
        <f t="shared" si="161"/>
        <v>7</v>
      </c>
      <c r="AW962">
        <f t="shared" si="162"/>
        <v>19</v>
      </c>
      <c r="AX962" t="b">
        <f t="shared" si="163"/>
        <v>1</v>
      </c>
      <c r="AY962" t="str">
        <f t="shared" si="164"/>
        <v>Vesely</v>
      </c>
      <c r="AZ962" t="b">
        <f t="shared" si="165"/>
        <v>0</v>
      </c>
      <c r="BA962" t="str">
        <f t="shared" si="166"/>
        <v>Bucharest1st Round</v>
      </c>
    </row>
    <row r="963" spans="1:53" x14ac:dyDescent="0.25">
      <c r="A963">
        <v>25</v>
      </c>
      <c r="B963" s="8" t="s">
        <v>635</v>
      </c>
      <c r="C963" s="8" t="s">
        <v>900</v>
      </c>
      <c r="D963" s="1">
        <v>41750</v>
      </c>
      <c r="E963" s="1" t="s">
        <v>663</v>
      </c>
      <c r="F963" s="1" t="s">
        <v>307</v>
      </c>
      <c r="G963" s="1" t="s">
        <v>503</v>
      </c>
      <c r="H963" t="s">
        <v>309</v>
      </c>
      <c r="I963">
        <v>3</v>
      </c>
      <c r="J963" t="s">
        <v>772</v>
      </c>
      <c r="K963" t="s">
        <v>901</v>
      </c>
      <c r="L963">
        <v>92</v>
      </c>
      <c r="M963">
        <v>589</v>
      </c>
      <c r="N963">
        <v>605</v>
      </c>
      <c r="O963">
        <v>52</v>
      </c>
      <c r="P963">
        <v>2</v>
      </c>
      <c r="Q963">
        <v>6</v>
      </c>
      <c r="R963">
        <v>6</v>
      </c>
      <c r="S963">
        <v>2</v>
      </c>
      <c r="T963">
        <v>6</v>
      </c>
      <c r="U963">
        <v>1</v>
      </c>
      <c r="Z963">
        <v>2</v>
      </c>
      <c r="AA963">
        <v>1</v>
      </c>
      <c r="AB963" t="s">
        <v>312</v>
      </c>
      <c r="AC963">
        <v>1.1599999999999999</v>
      </c>
      <c r="AD963">
        <v>5</v>
      </c>
      <c r="AE963">
        <v>1.1200000000000001</v>
      </c>
      <c r="AF963">
        <v>5.5</v>
      </c>
      <c r="AG963">
        <v>1.1200000000000001</v>
      </c>
      <c r="AH963">
        <v>5.5</v>
      </c>
      <c r="AI963">
        <v>1.17</v>
      </c>
      <c r="AJ963">
        <v>5.7</v>
      </c>
      <c r="AK963">
        <v>1.1399999999999999</v>
      </c>
      <c r="AL963">
        <v>5.5</v>
      </c>
      <c r="AM963">
        <v>1.17</v>
      </c>
      <c r="AN963">
        <v>6.5</v>
      </c>
      <c r="AO963">
        <v>1.1299999999999999</v>
      </c>
      <c r="AP963">
        <v>5.48</v>
      </c>
      <c r="AQ963" t="str">
        <f t="shared" si="167"/>
        <v>Stakhovsky</v>
      </c>
      <c r="AR963" t="str">
        <f t="shared" si="168"/>
        <v>Ciorcila</v>
      </c>
      <c r="AS963" t="str">
        <f t="shared" ref="AS963:AS1026" si="169">B963&amp;AQ963&amp;AR963</f>
        <v>BucharestStakhovskyCiorcila</v>
      </c>
      <c r="AT963" t="str">
        <f t="shared" ref="AT963:AT1026" si="170">B963&amp;AR963&amp;AQ963</f>
        <v>BucharestCiorcilaStakhovsky</v>
      </c>
      <c r="AU963">
        <f t="shared" ref="AU963:AU1026" si="171">Z963-AA963</f>
        <v>1</v>
      </c>
      <c r="AV963">
        <f t="shared" ref="AV963:AV1026" si="172">X963+V963+T963+R963+P963-Y963-W963-U963-S963-Q963</f>
        <v>5</v>
      </c>
      <c r="AW963">
        <f t="shared" ref="AW963:AW1026" si="173">X963+V963+T963+R963+P963+Y963+W963+U963+S963+Q963</f>
        <v>23</v>
      </c>
      <c r="AX963" t="b">
        <f t="shared" ref="AX963:AX1026" si="174">OR(P963+Q963=13,R963+S963=13,T963+U963=13,V963+W963=13,X963+Y963=13)</f>
        <v>0</v>
      </c>
      <c r="AY963" t="str">
        <f t="shared" ref="AY963:AY1026" si="175">IF(P963&gt;Q963,AQ963,AR963)</f>
        <v>Ciorcila</v>
      </c>
      <c r="AZ963" t="b">
        <f t="shared" ref="AZ963:AZ1026" si="176">AA963&lt;&gt;0</f>
        <v>1</v>
      </c>
      <c r="BA963" t="str">
        <f t="shared" ref="BA963:BA1026" si="177">B963&amp;H963</f>
        <v>Bucharest1st Round</v>
      </c>
    </row>
    <row r="964" spans="1:53" x14ac:dyDescent="0.25">
      <c r="A964">
        <v>25</v>
      </c>
      <c r="B964" s="8" t="s">
        <v>635</v>
      </c>
      <c r="C964" s="8" t="s">
        <v>900</v>
      </c>
      <c r="D964" s="1">
        <v>41750</v>
      </c>
      <c r="E964" s="1" t="s">
        <v>663</v>
      </c>
      <c r="F964" s="1" t="s">
        <v>307</v>
      </c>
      <c r="G964" s="1" t="s">
        <v>503</v>
      </c>
      <c r="H964" t="s">
        <v>309</v>
      </c>
      <c r="I964">
        <v>3</v>
      </c>
      <c r="J964" t="s">
        <v>666</v>
      </c>
      <c r="K964" t="s">
        <v>792</v>
      </c>
      <c r="L964">
        <v>54</v>
      </c>
      <c r="M964">
        <v>86</v>
      </c>
      <c r="N964">
        <v>840</v>
      </c>
      <c r="O964">
        <v>619</v>
      </c>
      <c r="P964">
        <v>6</v>
      </c>
      <c r="Q964">
        <v>3</v>
      </c>
      <c r="R964">
        <v>3</v>
      </c>
      <c r="S964">
        <v>6</v>
      </c>
      <c r="T964">
        <v>7</v>
      </c>
      <c r="U964">
        <v>6</v>
      </c>
      <c r="Z964">
        <v>2</v>
      </c>
      <c r="AA964">
        <v>1</v>
      </c>
      <c r="AB964" t="s">
        <v>312</v>
      </c>
      <c r="AC964">
        <v>1.57</v>
      </c>
      <c r="AD964">
        <v>2.25</v>
      </c>
      <c r="AE964">
        <v>1.62</v>
      </c>
      <c r="AF964">
        <v>2.25</v>
      </c>
      <c r="AG964">
        <v>1.62</v>
      </c>
      <c r="AH964">
        <v>2.2000000000000002</v>
      </c>
      <c r="AI964">
        <v>1.68</v>
      </c>
      <c r="AJ964">
        <v>2.2999999999999998</v>
      </c>
      <c r="AK964">
        <v>1.57</v>
      </c>
      <c r="AL964">
        <v>2.38</v>
      </c>
      <c r="AM964">
        <v>1.71</v>
      </c>
      <c r="AN964">
        <v>2.38</v>
      </c>
      <c r="AO964">
        <v>1.62</v>
      </c>
      <c r="AP964">
        <v>2.25</v>
      </c>
      <c r="AQ964" t="str">
        <f t="shared" si="167"/>
        <v>Nieminen</v>
      </c>
      <c r="AR964" t="str">
        <f t="shared" si="168"/>
        <v>Mayer</v>
      </c>
      <c r="AS964" t="str">
        <f t="shared" si="169"/>
        <v>BucharestNieminenMayer</v>
      </c>
      <c r="AT964" t="str">
        <f t="shared" si="170"/>
        <v>BucharestMayerNieminen</v>
      </c>
      <c r="AU964">
        <f t="shared" si="171"/>
        <v>1</v>
      </c>
      <c r="AV964">
        <f t="shared" si="172"/>
        <v>1</v>
      </c>
      <c r="AW964">
        <f t="shared" si="173"/>
        <v>31</v>
      </c>
      <c r="AX964" t="b">
        <f t="shared" si="174"/>
        <v>1</v>
      </c>
      <c r="AY964" t="str">
        <f t="shared" si="175"/>
        <v>Nieminen</v>
      </c>
      <c r="AZ964" t="b">
        <f t="shared" si="176"/>
        <v>1</v>
      </c>
      <c r="BA964" t="str">
        <f t="shared" si="177"/>
        <v>Bucharest1st Round</v>
      </c>
    </row>
    <row r="965" spans="1:53" x14ac:dyDescent="0.25">
      <c r="A965">
        <v>25</v>
      </c>
      <c r="B965" s="8" t="s">
        <v>635</v>
      </c>
      <c r="C965" s="8" t="s">
        <v>900</v>
      </c>
      <c r="D965" s="1">
        <v>41751</v>
      </c>
      <c r="E965" s="1" t="s">
        <v>663</v>
      </c>
      <c r="F965" s="1" t="s">
        <v>307</v>
      </c>
      <c r="G965" s="1" t="s">
        <v>503</v>
      </c>
      <c r="H965" t="s">
        <v>309</v>
      </c>
      <c r="I965">
        <v>3</v>
      </c>
      <c r="J965" t="s">
        <v>751</v>
      </c>
      <c r="K965" t="s">
        <v>731</v>
      </c>
      <c r="L965">
        <v>43</v>
      </c>
      <c r="M965">
        <v>83</v>
      </c>
      <c r="N965">
        <v>1016</v>
      </c>
      <c r="O965">
        <v>627</v>
      </c>
      <c r="P965">
        <v>6</v>
      </c>
      <c r="Q965">
        <v>1</v>
      </c>
      <c r="R965">
        <v>7</v>
      </c>
      <c r="S965">
        <v>6</v>
      </c>
      <c r="Z965">
        <v>2</v>
      </c>
      <c r="AA965">
        <v>0</v>
      </c>
      <c r="AB965" t="s">
        <v>312</v>
      </c>
      <c r="AC965">
        <v>1.25</v>
      </c>
      <c r="AD965">
        <v>3.75</v>
      </c>
      <c r="AE965">
        <v>1.2</v>
      </c>
      <c r="AF965">
        <v>4.3</v>
      </c>
      <c r="AG965">
        <v>1.22</v>
      </c>
      <c r="AH965">
        <v>4</v>
      </c>
      <c r="AI965">
        <v>1.29</v>
      </c>
      <c r="AJ965">
        <v>3.9</v>
      </c>
      <c r="AK965">
        <v>1.22</v>
      </c>
      <c r="AL965">
        <v>4</v>
      </c>
      <c r="AM965">
        <v>1.3</v>
      </c>
      <c r="AN965">
        <v>4.75</v>
      </c>
      <c r="AO965">
        <v>1.23</v>
      </c>
      <c r="AP965">
        <v>4.0199999999999996</v>
      </c>
      <c r="AQ965" t="str">
        <f t="shared" si="167"/>
        <v>Rosol</v>
      </c>
      <c r="AR965" t="str">
        <f t="shared" si="168"/>
        <v>Volandri</v>
      </c>
      <c r="AS965" t="str">
        <f t="shared" si="169"/>
        <v>BucharestRosolVolandri</v>
      </c>
      <c r="AT965" t="str">
        <f t="shared" si="170"/>
        <v>BucharestVolandriRosol</v>
      </c>
      <c r="AU965">
        <f t="shared" si="171"/>
        <v>2</v>
      </c>
      <c r="AV965">
        <f t="shared" si="172"/>
        <v>6</v>
      </c>
      <c r="AW965">
        <f t="shared" si="173"/>
        <v>20</v>
      </c>
      <c r="AX965" t="b">
        <f t="shared" si="174"/>
        <v>1</v>
      </c>
      <c r="AY965" t="str">
        <f t="shared" si="175"/>
        <v>Rosol</v>
      </c>
      <c r="AZ965" t="b">
        <f t="shared" si="176"/>
        <v>0</v>
      </c>
      <c r="BA965" t="str">
        <f t="shared" si="177"/>
        <v>Bucharest1st Round</v>
      </c>
    </row>
    <row r="966" spans="1:53" x14ac:dyDescent="0.25">
      <c r="A966">
        <v>25</v>
      </c>
      <c r="B966" s="8" t="s">
        <v>635</v>
      </c>
      <c r="C966" s="8" t="s">
        <v>900</v>
      </c>
      <c r="D966" s="1">
        <v>41751</v>
      </c>
      <c r="E966" s="1" t="s">
        <v>663</v>
      </c>
      <c r="F966" s="1" t="s">
        <v>307</v>
      </c>
      <c r="G966" s="1" t="s">
        <v>503</v>
      </c>
      <c r="H966" t="s">
        <v>309</v>
      </c>
      <c r="I966">
        <v>3</v>
      </c>
      <c r="J966" t="s">
        <v>669</v>
      </c>
      <c r="K966" t="s">
        <v>807</v>
      </c>
      <c r="L966">
        <v>53</v>
      </c>
      <c r="M966">
        <v>109</v>
      </c>
      <c r="N966">
        <v>845</v>
      </c>
      <c r="O966">
        <v>557</v>
      </c>
      <c r="P966">
        <v>7</v>
      </c>
      <c r="Q966">
        <v>6</v>
      </c>
      <c r="R966">
        <v>7</v>
      </c>
      <c r="S966">
        <v>6</v>
      </c>
      <c r="Z966">
        <v>2</v>
      </c>
      <c r="AA966">
        <v>0</v>
      </c>
      <c r="AB966" t="s">
        <v>312</v>
      </c>
      <c r="AC966">
        <v>2.75</v>
      </c>
      <c r="AD966">
        <v>1.4</v>
      </c>
      <c r="AE966">
        <v>3</v>
      </c>
      <c r="AF966">
        <v>1.38</v>
      </c>
      <c r="AG966">
        <v>2.75</v>
      </c>
      <c r="AH966">
        <v>1.4</v>
      </c>
      <c r="AI966">
        <v>2.94</v>
      </c>
      <c r="AJ966">
        <v>1.45</v>
      </c>
      <c r="AK966">
        <v>2.75</v>
      </c>
      <c r="AL966">
        <v>1.44</v>
      </c>
      <c r="AM966">
        <v>3.25</v>
      </c>
      <c r="AN966">
        <v>1.45</v>
      </c>
      <c r="AO966">
        <v>2.84</v>
      </c>
      <c r="AP966">
        <v>1.4</v>
      </c>
      <c r="AQ966" t="str">
        <f t="shared" si="167"/>
        <v>Istomin</v>
      </c>
      <c r="AR966" t="str">
        <f t="shared" si="168"/>
        <v>Bellucci</v>
      </c>
      <c r="AS966" t="str">
        <f t="shared" si="169"/>
        <v>BucharestIstominBellucci</v>
      </c>
      <c r="AT966" t="str">
        <f t="shared" si="170"/>
        <v>BucharestBellucciIstomin</v>
      </c>
      <c r="AU966">
        <f t="shared" si="171"/>
        <v>2</v>
      </c>
      <c r="AV966">
        <f t="shared" si="172"/>
        <v>2</v>
      </c>
      <c r="AW966">
        <f t="shared" si="173"/>
        <v>26</v>
      </c>
      <c r="AX966" t="b">
        <f t="shared" si="174"/>
        <v>1</v>
      </c>
      <c r="AY966" t="str">
        <f t="shared" si="175"/>
        <v>Istomin</v>
      </c>
      <c r="AZ966" t="b">
        <f t="shared" si="176"/>
        <v>0</v>
      </c>
      <c r="BA966" t="str">
        <f t="shared" si="177"/>
        <v>Bucharest1st Round</v>
      </c>
    </row>
    <row r="967" spans="1:53" x14ac:dyDescent="0.25">
      <c r="A967">
        <v>25</v>
      </c>
      <c r="B967" s="8" t="s">
        <v>635</v>
      </c>
      <c r="C967" s="8" t="s">
        <v>900</v>
      </c>
      <c r="D967" s="1">
        <v>41751</v>
      </c>
      <c r="E967" s="1" t="s">
        <v>663</v>
      </c>
      <c r="F967" s="1" t="s">
        <v>307</v>
      </c>
      <c r="G967" s="1" t="s">
        <v>503</v>
      </c>
      <c r="H967" t="s">
        <v>309</v>
      </c>
      <c r="I967">
        <v>3</v>
      </c>
      <c r="J967" t="s">
        <v>773</v>
      </c>
      <c r="K967" t="s">
        <v>776</v>
      </c>
      <c r="L967">
        <v>61</v>
      </c>
      <c r="M967">
        <v>35</v>
      </c>
      <c r="N967">
        <v>735</v>
      </c>
      <c r="O967">
        <v>1165</v>
      </c>
      <c r="P967">
        <v>6</v>
      </c>
      <c r="Q967">
        <v>0</v>
      </c>
      <c r="R967">
        <v>2</v>
      </c>
      <c r="S967">
        <v>6</v>
      </c>
      <c r="T967">
        <v>7</v>
      </c>
      <c r="U967">
        <v>6</v>
      </c>
      <c r="Z967">
        <v>2</v>
      </c>
      <c r="AA967">
        <v>1</v>
      </c>
      <c r="AB967" t="s">
        <v>312</v>
      </c>
      <c r="AC967">
        <v>1.72</v>
      </c>
      <c r="AD967">
        <v>2</v>
      </c>
      <c r="AE967">
        <v>1.75</v>
      </c>
      <c r="AF967">
        <v>2.0499999999999998</v>
      </c>
      <c r="AG967">
        <v>1.73</v>
      </c>
      <c r="AH967">
        <v>2</v>
      </c>
      <c r="AI967">
        <v>1.72</v>
      </c>
      <c r="AJ967">
        <v>2.23</v>
      </c>
      <c r="AK967">
        <v>1.73</v>
      </c>
      <c r="AL967">
        <v>2.1</v>
      </c>
      <c r="AM967">
        <v>1.83</v>
      </c>
      <c r="AN967">
        <v>2.25</v>
      </c>
      <c r="AO967">
        <v>1.72</v>
      </c>
      <c r="AP967">
        <v>2.08</v>
      </c>
      <c r="AQ967" t="str">
        <f t="shared" si="167"/>
        <v>Berlocq</v>
      </c>
      <c r="AR967" t="str">
        <f t="shared" si="168"/>
        <v>Seppi</v>
      </c>
      <c r="AS967" t="str">
        <f t="shared" si="169"/>
        <v>BucharestBerlocqSeppi</v>
      </c>
      <c r="AT967" t="str">
        <f t="shared" si="170"/>
        <v>BucharestSeppiBerlocq</v>
      </c>
      <c r="AU967">
        <f t="shared" si="171"/>
        <v>1</v>
      </c>
      <c r="AV967">
        <f t="shared" si="172"/>
        <v>3</v>
      </c>
      <c r="AW967">
        <f t="shared" si="173"/>
        <v>27</v>
      </c>
      <c r="AX967" t="b">
        <f t="shared" si="174"/>
        <v>1</v>
      </c>
      <c r="AY967" t="str">
        <f t="shared" si="175"/>
        <v>Berlocq</v>
      </c>
      <c r="AZ967" t="b">
        <f t="shared" si="176"/>
        <v>1</v>
      </c>
      <c r="BA967" t="str">
        <f t="shared" si="177"/>
        <v>Bucharest1st Round</v>
      </c>
    </row>
    <row r="968" spans="1:53" x14ac:dyDescent="0.25">
      <c r="A968">
        <v>25</v>
      </c>
      <c r="B968" s="8" t="s">
        <v>635</v>
      </c>
      <c r="C968" s="8" t="s">
        <v>900</v>
      </c>
      <c r="D968" s="1">
        <v>41751</v>
      </c>
      <c r="E968" s="1" t="s">
        <v>663</v>
      </c>
      <c r="F968" s="1" t="s">
        <v>307</v>
      </c>
      <c r="G968" s="1" t="s">
        <v>503</v>
      </c>
      <c r="H968" t="s">
        <v>309</v>
      </c>
      <c r="I968">
        <v>3</v>
      </c>
      <c r="J968" t="s">
        <v>673</v>
      </c>
      <c r="K968" t="s">
        <v>676</v>
      </c>
      <c r="L968">
        <v>50</v>
      </c>
      <c r="M968">
        <v>62</v>
      </c>
      <c r="N968">
        <v>947</v>
      </c>
      <c r="O968">
        <v>720</v>
      </c>
      <c r="P968">
        <v>6</v>
      </c>
      <c r="Q968">
        <v>4</v>
      </c>
      <c r="R968">
        <v>6</v>
      </c>
      <c r="S968">
        <v>3</v>
      </c>
      <c r="Z968">
        <v>2</v>
      </c>
      <c r="AA968">
        <v>0</v>
      </c>
      <c r="AB968" t="s">
        <v>312</v>
      </c>
      <c r="AC968">
        <v>1.1399999999999999</v>
      </c>
      <c r="AD968">
        <v>5.5</v>
      </c>
      <c r="AE968">
        <v>1.1599999999999999</v>
      </c>
      <c r="AF968">
        <v>5</v>
      </c>
      <c r="AG968">
        <v>1.17</v>
      </c>
      <c r="AH968">
        <v>4.5</v>
      </c>
      <c r="AI968">
        <v>1.17</v>
      </c>
      <c r="AJ968">
        <v>5.75</v>
      </c>
      <c r="AK968">
        <v>1.1399999999999999</v>
      </c>
      <c r="AL968">
        <v>5.5</v>
      </c>
      <c r="AM968">
        <v>1.18</v>
      </c>
      <c r="AN968">
        <v>5.75</v>
      </c>
      <c r="AO968">
        <v>1.1599999999999999</v>
      </c>
      <c r="AP968">
        <v>5.08</v>
      </c>
      <c r="AQ968" t="str">
        <f t="shared" si="167"/>
        <v>Haase</v>
      </c>
      <c r="AR968" t="str">
        <f t="shared" si="168"/>
        <v>Ebden</v>
      </c>
      <c r="AS968" t="str">
        <f t="shared" si="169"/>
        <v>BucharestHaaseEbden</v>
      </c>
      <c r="AT968" t="str">
        <f t="shared" si="170"/>
        <v>BucharestEbdenHaase</v>
      </c>
      <c r="AU968">
        <f t="shared" si="171"/>
        <v>2</v>
      </c>
      <c r="AV968">
        <f t="shared" si="172"/>
        <v>5</v>
      </c>
      <c r="AW968">
        <f t="shared" si="173"/>
        <v>19</v>
      </c>
      <c r="AX968" t="b">
        <f t="shared" si="174"/>
        <v>0</v>
      </c>
      <c r="AY968" t="str">
        <f t="shared" si="175"/>
        <v>Haase</v>
      </c>
      <c r="AZ968" t="b">
        <f t="shared" si="176"/>
        <v>0</v>
      </c>
      <c r="BA968" t="str">
        <f t="shared" si="177"/>
        <v>Bucharest1st Round</v>
      </c>
    </row>
    <row r="969" spans="1:53" x14ac:dyDescent="0.25">
      <c r="A969">
        <v>25</v>
      </c>
      <c r="B969" s="8" t="s">
        <v>635</v>
      </c>
      <c r="C969" s="8" t="s">
        <v>900</v>
      </c>
      <c r="D969" s="1">
        <v>41751</v>
      </c>
      <c r="E969" s="1" t="s">
        <v>663</v>
      </c>
      <c r="F969" s="1" t="s">
        <v>307</v>
      </c>
      <c r="G969" s="1" t="s">
        <v>503</v>
      </c>
      <c r="H969" t="s">
        <v>309</v>
      </c>
      <c r="I969">
        <v>3</v>
      </c>
      <c r="J969" t="s">
        <v>795</v>
      </c>
      <c r="K969" t="s">
        <v>902</v>
      </c>
      <c r="L969">
        <v>157</v>
      </c>
      <c r="M969">
        <v>310</v>
      </c>
      <c r="N969">
        <v>347</v>
      </c>
      <c r="O969">
        <v>145</v>
      </c>
      <c r="P969">
        <v>6</v>
      </c>
      <c r="Q969">
        <v>7</v>
      </c>
      <c r="R969">
        <v>6</v>
      </c>
      <c r="S969">
        <v>3</v>
      </c>
      <c r="T969">
        <v>6</v>
      </c>
      <c r="U969">
        <v>4</v>
      </c>
      <c r="Z969">
        <v>2</v>
      </c>
      <c r="AA969">
        <v>1</v>
      </c>
      <c r="AB969" t="s">
        <v>312</v>
      </c>
      <c r="AC969">
        <v>1.3</v>
      </c>
      <c r="AD969">
        <v>3.4</v>
      </c>
      <c r="AE969">
        <v>1.3</v>
      </c>
      <c r="AF969">
        <v>3.4</v>
      </c>
      <c r="AG969">
        <v>1.3</v>
      </c>
      <c r="AH969">
        <v>3.4</v>
      </c>
      <c r="AI969">
        <v>1.29</v>
      </c>
      <c r="AJ969">
        <v>3.9</v>
      </c>
      <c r="AK969">
        <v>1.29</v>
      </c>
      <c r="AL969">
        <v>3.5</v>
      </c>
      <c r="AM969">
        <v>1.36</v>
      </c>
      <c r="AN969">
        <v>3.9</v>
      </c>
      <c r="AO969">
        <v>1.31</v>
      </c>
      <c r="AP969">
        <v>3.36</v>
      </c>
      <c r="AQ969" t="str">
        <f t="shared" si="167"/>
        <v>Berankis</v>
      </c>
      <c r="AR969" t="str">
        <f t="shared" si="168"/>
        <v>Basilashvili</v>
      </c>
      <c r="AS969" t="str">
        <f t="shared" si="169"/>
        <v>BucharestBerankisBasilashvili</v>
      </c>
      <c r="AT969" t="str">
        <f t="shared" si="170"/>
        <v>BucharestBasilashviliBerankis</v>
      </c>
      <c r="AU969">
        <f t="shared" si="171"/>
        <v>1</v>
      </c>
      <c r="AV969">
        <f t="shared" si="172"/>
        <v>4</v>
      </c>
      <c r="AW969">
        <f t="shared" si="173"/>
        <v>32</v>
      </c>
      <c r="AX969" t="b">
        <f t="shared" si="174"/>
        <v>1</v>
      </c>
      <c r="AY969" t="str">
        <f t="shared" si="175"/>
        <v>Basilashvili</v>
      </c>
      <c r="AZ969" t="b">
        <f t="shared" si="176"/>
        <v>1</v>
      </c>
      <c r="BA969" t="str">
        <f t="shared" si="177"/>
        <v>Bucharest1st Round</v>
      </c>
    </row>
    <row r="970" spans="1:53" x14ac:dyDescent="0.25">
      <c r="A970">
        <v>25</v>
      </c>
      <c r="B970" s="8" t="s">
        <v>635</v>
      </c>
      <c r="C970" s="8" t="s">
        <v>900</v>
      </c>
      <c r="D970" s="1">
        <v>41751</v>
      </c>
      <c r="E970" s="1" t="s">
        <v>663</v>
      </c>
      <c r="F970" s="1" t="s">
        <v>307</v>
      </c>
      <c r="G970" s="1" t="s">
        <v>503</v>
      </c>
      <c r="H970" t="s">
        <v>309</v>
      </c>
      <c r="I970">
        <v>3</v>
      </c>
      <c r="J970" t="s">
        <v>732</v>
      </c>
      <c r="K970" t="s">
        <v>698</v>
      </c>
      <c r="L970">
        <v>84</v>
      </c>
      <c r="M970">
        <v>81</v>
      </c>
      <c r="N970">
        <v>626</v>
      </c>
      <c r="O970">
        <v>631</v>
      </c>
      <c r="P970">
        <v>6</v>
      </c>
      <c r="Q970">
        <v>3</v>
      </c>
      <c r="R970">
        <v>6</v>
      </c>
      <c r="S970">
        <v>4</v>
      </c>
      <c r="Z970">
        <v>2</v>
      </c>
      <c r="AA970">
        <v>0</v>
      </c>
      <c r="AB970" t="s">
        <v>312</v>
      </c>
      <c r="AC970">
        <v>1.1599999999999999</v>
      </c>
      <c r="AD970">
        <v>5</v>
      </c>
      <c r="AE970">
        <v>1.18</v>
      </c>
      <c r="AF970">
        <v>4.5</v>
      </c>
      <c r="AG970">
        <v>1.17</v>
      </c>
      <c r="AH970">
        <v>4.5</v>
      </c>
      <c r="AI970">
        <v>1.18</v>
      </c>
      <c r="AJ970">
        <v>5.47</v>
      </c>
      <c r="AK970">
        <v>1.17</v>
      </c>
      <c r="AL970">
        <v>5</v>
      </c>
      <c r="AM970">
        <v>1.2</v>
      </c>
      <c r="AN970">
        <v>6</v>
      </c>
      <c r="AO970">
        <v>1.17</v>
      </c>
      <c r="AP970">
        <v>4.8600000000000003</v>
      </c>
      <c r="AQ970" t="str">
        <f t="shared" si="167"/>
        <v>Hanescu</v>
      </c>
      <c r="AR970" t="str">
        <f t="shared" si="168"/>
        <v>Sela</v>
      </c>
      <c r="AS970" t="str">
        <f t="shared" si="169"/>
        <v>BucharestHanescuSela</v>
      </c>
      <c r="AT970" t="str">
        <f t="shared" si="170"/>
        <v>BucharestSelaHanescu</v>
      </c>
      <c r="AU970">
        <f t="shared" si="171"/>
        <v>2</v>
      </c>
      <c r="AV970">
        <f t="shared" si="172"/>
        <v>5</v>
      </c>
      <c r="AW970">
        <f t="shared" si="173"/>
        <v>19</v>
      </c>
      <c r="AX970" t="b">
        <f t="shared" si="174"/>
        <v>0</v>
      </c>
      <c r="AY970" t="str">
        <f t="shared" si="175"/>
        <v>Hanescu</v>
      </c>
      <c r="AZ970" t="b">
        <f t="shared" si="176"/>
        <v>0</v>
      </c>
      <c r="BA970" t="str">
        <f t="shared" si="177"/>
        <v>Bucharest1st Round</v>
      </c>
    </row>
    <row r="971" spans="1:53" x14ac:dyDescent="0.25">
      <c r="A971">
        <v>25</v>
      </c>
      <c r="B971" t="s">
        <v>635</v>
      </c>
      <c r="C971" s="8" t="s">
        <v>900</v>
      </c>
      <c r="D971" s="1">
        <v>41751</v>
      </c>
      <c r="E971" s="1" t="s">
        <v>663</v>
      </c>
      <c r="F971" t="s">
        <v>307</v>
      </c>
      <c r="G971" t="s">
        <v>503</v>
      </c>
      <c r="H971" t="s">
        <v>309</v>
      </c>
      <c r="I971">
        <v>3</v>
      </c>
      <c r="J971" t="s">
        <v>819</v>
      </c>
      <c r="K971" t="s">
        <v>674</v>
      </c>
      <c r="L971">
        <v>102</v>
      </c>
      <c r="M971">
        <v>39</v>
      </c>
      <c r="N971">
        <v>569</v>
      </c>
      <c r="O971">
        <v>1077</v>
      </c>
      <c r="P971">
        <v>6</v>
      </c>
      <c r="Q971">
        <v>3</v>
      </c>
      <c r="R971">
        <v>6</v>
      </c>
      <c r="S971">
        <v>1</v>
      </c>
      <c r="Z971">
        <v>2</v>
      </c>
      <c r="AA971">
        <v>0</v>
      </c>
      <c r="AB971" t="s">
        <v>312</v>
      </c>
      <c r="AC971">
        <v>1.3</v>
      </c>
      <c r="AD971">
        <v>3.4</v>
      </c>
      <c r="AE971">
        <v>1.33</v>
      </c>
      <c r="AF971">
        <v>3.2</v>
      </c>
      <c r="AG971">
        <v>1.36</v>
      </c>
      <c r="AH971">
        <v>3</v>
      </c>
      <c r="AI971">
        <v>1.36</v>
      </c>
      <c r="AJ971">
        <v>3.37</v>
      </c>
      <c r="AK971">
        <v>1.44</v>
      </c>
      <c r="AL971">
        <v>2.75</v>
      </c>
      <c r="AM971">
        <v>1.45</v>
      </c>
      <c r="AN971">
        <v>3.5</v>
      </c>
      <c r="AO971">
        <v>1.34</v>
      </c>
      <c r="AP971">
        <v>3.14</v>
      </c>
      <c r="AQ971" t="str">
        <f t="shared" si="167"/>
        <v>Mathieu</v>
      </c>
      <c r="AR971" t="str">
        <f t="shared" si="168"/>
        <v>Mahut</v>
      </c>
      <c r="AS971" t="str">
        <f t="shared" si="169"/>
        <v>BucharestMathieuMahut</v>
      </c>
      <c r="AT971" t="str">
        <f t="shared" si="170"/>
        <v>BucharestMahutMathieu</v>
      </c>
      <c r="AU971">
        <f t="shared" si="171"/>
        <v>2</v>
      </c>
      <c r="AV971">
        <f t="shared" si="172"/>
        <v>8</v>
      </c>
      <c r="AW971">
        <f t="shared" si="173"/>
        <v>16</v>
      </c>
      <c r="AX971" t="b">
        <f t="shared" si="174"/>
        <v>0</v>
      </c>
      <c r="AY971" t="str">
        <f t="shared" si="175"/>
        <v>Mathieu</v>
      </c>
      <c r="AZ971" t="b">
        <f t="shared" si="176"/>
        <v>0</v>
      </c>
      <c r="BA971" t="str">
        <f t="shared" si="177"/>
        <v>Bucharest1st Round</v>
      </c>
    </row>
    <row r="972" spans="1:53" x14ac:dyDescent="0.25">
      <c r="A972">
        <v>25</v>
      </c>
      <c r="B972" t="s">
        <v>635</v>
      </c>
      <c r="C972" s="8" t="s">
        <v>900</v>
      </c>
      <c r="D972" s="1">
        <v>41751</v>
      </c>
      <c r="E972" s="1" t="s">
        <v>663</v>
      </c>
      <c r="F972" t="s">
        <v>307</v>
      </c>
      <c r="G972" t="s">
        <v>503</v>
      </c>
      <c r="H972" t="s">
        <v>309</v>
      </c>
      <c r="I972">
        <v>3</v>
      </c>
      <c r="J972" t="s">
        <v>682</v>
      </c>
      <c r="K972" t="s">
        <v>681</v>
      </c>
      <c r="L972">
        <v>167</v>
      </c>
      <c r="M972">
        <v>90</v>
      </c>
      <c r="N972">
        <v>326</v>
      </c>
      <c r="O972">
        <v>606</v>
      </c>
      <c r="P972">
        <v>6</v>
      </c>
      <c r="Q972">
        <v>1</v>
      </c>
      <c r="R972">
        <v>6</v>
      </c>
      <c r="S972">
        <v>4</v>
      </c>
      <c r="Z972">
        <v>2</v>
      </c>
      <c r="AA972">
        <v>0</v>
      </c>
      <c r="AB972" t="s">
        <v>312</v>
      </c>
      <c r="AC972">
        <v>1.9</v>
      </c>
      <c r="AD972">
        <v>1.8</v>
      </c>
      <c r="AE972">
        <v>1.9</v>
      </c>
      <c r="AF972">
        <v>1.85</v>
      </c>
      <c r="AG972">
        <v>1.83</v>
      </c>
      <c r="AH972">
        <v>1.83</v>
      </c>
      <c r="AI972">
        <v>1.9</v>
      </c>
      <c r="AJ972">
        <v>1.99</v>
      </c>
      <c r="AK972">
        <v>1.91</v>
      </c>
      <c r="AL972">
        <v>1.91</v>
      </c>
      <c r="AM972">
        <v>2</v>
      </c>
      <c r="AN972">
        <v>1.99</v>
      </c>
      <c r="AO972">
        <v>1.89</v>
      </c>
      <c r="AP972">
        <v>1.86</v>
      </c>
      <c r="AQ972" t="str">
        <f t="shared" si="167"/>
        <v>Copil</v>
      </c>
      <c r="AR972" t="str">
        <f t="shared" si="168"/>
        <v>Mannarino</v>
      </c>
      <c r="AS972" t="str">
        <f t="shared" si="169"/>
        <v>BucharestCopilMannarino</v>
      </c>
      <c r="AT972" t="str">
        <f t="shared" si="170"/>
        <v>BucharestMannarinoCopil</v>
      </c>
      <c r="AU972">
        <f t="shared" si="171"/>
        <v>2</v>
      </c>
      <c r="AV972">
        <f t="shared" si="172"/>
        <v>7</v>
      </c>
      <c r="AW972">
        <f t="shared" si="173"/>
        <v>17</v>
      </c>
      <c r="AX972" t="b">
        <f t="shared" si="174"/>
        <v>0</v>
      </c>
      <c r="AY972" t="str">
        <f t="shared" si="175"/>
        <v>Copil</v>
      </c>
      <c r="AZ972" t="b">
        <f t="shared" si="176"/>
        <v>0</v>
      </c>
      <c r="BA972" t="str">
        <f t="shared" si="177"/>
        <v>Bucharest1st Round</v>
      </c>
    </row>
    <row r="973" spans="1:53" x14ac:dyDescent="0.25">
      <c r="A973">
        <v>25</v>
      </c>
      <c r="B973" t="s">
        <v>635</v>
      </c>
      <c r="C973" s="8" t="s">
        <v>900</v>
      </c>
      <c r="D973" s="1">
        <v>41751</v>
      </c>
      <c r="E973" s="1" t="s">
        <v>663</v>
      </c>
      <c r="F973" t="s">
        <v>307</v>
      </c>
      <c r="G973" t="s">
        <v>503</v>
      </c>
      <c r="H973" t="s">
        <v>309</v>
      </c>
      <c r="I973">
        <v>3</v>
      </c>
      <c r="J973" t="s">
        <v>867</v>
      </c>
      <c r="K973" t="s">
        <v>700</v>
      </c>
      <c r="L973">
        <v>118</v>
      </c>
      <c r="M973">
        <v>29</v>
      </c>
      <c r="N973">
        <v>517</v>
      </c>
      <c r="O973">
        <v>1290</v>
      </c>
      <c r="P973">
        <v>5</v>
      </c>
      <c r="Q973">
        <v>7</v>
      </c>
      <c r="R973">
        <v>6</v>
      </c>
      <c r="S973">
        <v>2</v>
      </c>
      <c r="T973">
        <v>6</v>
      </c>
      <c r="U973">
        <v>1</v>
      </c>
      <c r="Z973">
        <v>2</v>
      </c>
      <c r="AA973">
        <v>1</v>
      </c>
      <c r="AB973" t="s">
        <v>312</v>
      </c>
      <c r="AC973">
        <v>1.4</v>
      </c>
      <c r="AD973">
        <v>2.75</v>
      </c>
      <c r="AE973">
        <v>1.4</v>
      </c>
      <c r="AF973">
        <v>2.9</v>
      </c>
      <c r="AG973">
        <v>1.44</v>
      </c>
      <c r="AH973">
        <v>2.62</v>
      </c>
      <c r="AI973">
        <v>1.4</v>
      </c>
      <c r="AJ973">
        <v>3.15</v>
      </c>
      <c r="AK973">
        <v>1.4</v>
      </c>
      <c r="AL973">
        <v>2.88</v>
      </c>
      <c r="AM973">
        <v>1.45</v>
      </c>
      <c r="AN973">
        <v>3.15</v>
      </c>
      <c r="AO973">
        <v>1.4</v>
      </c>
      <c r="AP973">
        <v>2.85</v>
      </c>
      <c r="AQ973" t="str">
        <f t="shared" si="167"/>
        <v>Ungur</v>
      </c>
      <c r="AR973" t="str">
        <f t="shared" si="168"/>
        <v>Pospisil</v>
      </c>
      <c r="AS973" t="str">
        <f t="shared" si="169"/>
        <v>BucharestUngurPospisil</v>
      </c>
      <c r="AT973" t="str">
        <f t="shared" si="170"/>
        <v>BucharestPospisilUngur</v>
      </c>
      <c r="AU973">
        <f t="shared" si="171"/>
        <v>1</v>
      </c>
      <c r="AV973">
        <f t="shared" si="172"/>
        <v>7</v>
      </c>
      <c r="AW973">
        <f t="shared" si="173"/>
        <v>27</v>
      </c>
      <c r="AX973" t="b">
        <f t="shared" si="174"/>
        <v>0</v>
      </c>
      <c r="AY973" t="str">
        <f t="shared" si="175"/>
        <v>Pospisil</v>
      </c>
      <c r="AZ973" t="b">
        <f t="shared" si="176"/>
        <v>1</v>
      </c>
      <c r="BA973" t="str">
        <f t="shared" si="177"/>
        <v>Bucharest1st Round</v>
      </c>
    </row>
    <row r="974" spans="1:53" x14ac:dyDescent="0.25">
      <c r="A974">
        <v>25</v>
      </c>
      <c r="B974" t="s">
        <v>635</v>
      </c>
      <c r="C974" s="8" t="s">
        <v>900</v>
      </c>
      <c r="D974" s="1">
        <v>41752</v>
      </c>
      <c r="E974" s="1" t="s">
        <v>663</v>
      </c>
      <c r="F974" t="s">
        <v>307</v>
      </c>
      <c r="G974" t="s">
        <v>503</v>
      </c>
      <c r="H974" t="s">
        <v>344</v>
      </c>
      <c r="I974">
        <v>3</v>
      </c>
      <c r="J974" t="s">
        <v>751</v>
      </c>
      <c r="K974" t="s">
        <v>666</v>
      </c>
      <c r="L974">
        <v>43</v>
      </c>
      <c r="M974">
        <v>54</v>
      </c>
      <c r="N974">
        <v>1016</v>
      </c>
      <c r="O974">
        <v>840</v>
      </c>
      <c r="P974">
        <v>6</v>
      </c>
      <c r="Q974">
        <v>2</v>
      </c>
      <c r="R974">
        <v>6</v>
      </c>
      <c r="S974">
        <v>4</v>
      </c>
      <c r="Z974">
        <v>2</v>
      </c>
      <c r="AA974">
        <v>0</v>
      </c>
      <c r="AB974" t="s">
        <v>312</v>
      </c>
      <c r="AC974">
        <v>1.53</v>
      </c>
      <c r="AD974">
        <v>2.37</v>
      </c>
      <c r="AE974">
        <v>1.55</v>
      </c>
      <c r="AF974">
        <v>2.4</v>
      </c>
      <c r="AG974">
        <v>1.57</v>
      </c>
      <c r="AH974">
        <v>2.25</v>
      </c>
      <c r="AI974">
        <v>1.66</v>
      </c>
      <c r="AJ974">
        <v>2.37</v>
      </c>
      <c r="AK974">
        <v>1.57</v>
      </c>
      <c r="AL974">
        <v>2.38</v>
      </c>
      <c r="AM974">
        <v>1.66</v>
      </c>
      <c r="AN974">
        <v>2.5</v>
      </c>
      <c r="AO974">
        <v>1.58</v>
      </c>
      <c r="AP974">
        <v>2.33</v>
      </c>
      <c r="AQ974" t="str">
        <f t="shared" si="167"/>
        <v>Rosol</v>
      </c>
      <c r="AR974" t="str">
        <f t="shared" si="168"/>
        <v>Nieminen</v>
      </c>
      <c r="AS974" t="str">
        <f t="shared" si="169"/>
        <v>BucharestRosolNieminen</v>
      </c>
      <c r="AT974" t="str">
        <f t="shared" si="170"/>
        <v>BucharestNieminenRosol</v>
      </c>
      <c r="AU974">
        <f t="shared" si="171"/>
        <v>2</v>
      </c>
      <c r="AV974">
        <f t="shared" si="172"/>
        <v>6</v>
      </c>
      <c r="AW974">
        <f t="shared" si="173"/>
        <v>18</v>
      </c>
      <c r="AX974" t="b">
        <f t="shared" si="174"/>
        <v>0</v>
      </c>
      <c r="AY974" t="str">
        <f t="shared" si="175"/>
        <v>Rosol</v>
      </c>
      <c r="AZ974" t="b">
        <f t="shared" si="176"/>
        <v>0</v>
      </c>
      <c r="BA974" t="str">
        <f t="shared" si="177"/>
        <v>Bucharest2nd Round</v>
      </c>
    </row>
    <row r="975" spans="1:53" x14ac:dyDescent="0.25">
      <c r="A975">
        <v>25</v>
      </c>
      <c r="B975" t="s">
        <v>635</v>
      </c>
      <c r="C975" s="8" t="s">
        <v>900</v>
      </c>
      <c r="D975" s="1">
        <v>41752</v>
      </c>
      <c r="E975" s="1" t="s">
        <v>663</v>
      </c>
      <c r="F975" t="s">
        <v>307</v>
      </c>
      <c r="G975" t="s">
        <v>503</v>
      </c>
      <c r="H975" t="s">
        <v>344</v>
      </c>
      <c r="I975">
        <v>3</v>
      </c>
      <c r="J975" t="s">
        <v>690</v>
      </c>
      <c r="K975" t="s">
        <v>732</v>
      </c>
      <c r="L975">
        <v>28</v>
      </c>
      <c r="M975">
        <v>84</v>
      </c>
      <c r="N975">
        <v>1315</v>
      </c>
      <c r="O975">
        <v>626</v>
      </c>
      <c r="P975">
        <v>2</v>
      </c>
      <c r="Q975">
        <v>6</v>
      </c>
      <c r="R975">
        <v>6</v>
      </c>
      <c r="S975">
        <v>3</v>
      </c>
      <c r="T975">
        <v>6</v>
      </c>
      <c r="U975">
        <v>3</v>
      </c>
      <c r="Z975">
        <v>2</v>
      </c>
      <c r="AA975">
        <v>1</v>
      </c>
      <c r="AB975" t="s">
        <v>312</v>
      </c>
      <c r="AC975">
        <v>1.8</v>
      </c>
      <c r="AD975">
        <v>1.9</v>
      </c>
      <c r="AE975">
        <v>1.85</v>
      </c>
      <c r="AF975">
        <v>1.9</v>
      </c>
      <c r="AG975">
        <v>1.73</v>
      </c>
      <c r="AH975">
        <v>2</v>
      </c>
      <c r="AI975">
        <v>1.93</v>
      </c>
      <c r="AJ975">
        <v>1.97</v>
      </c>
      <c r="AK975">
        <v>1.8</v>
      </c>
      <c r="AL975">
        <v>2</v>
      </c>
      <c r="AM975">
        <v>1.95</v>
      </c>
      <c r="AN975">
        <v>2</v>
      </c>
      <c r="AO975">
        <v>1.83</v>
      </c>
      <c r="AP975">
        <v>1.92</v>
      </c>
      <c r="AQ975" t="str">
        <f t="shared" si="167"/>
        <v>Simon</v>
      </c>
      <c r="AR975" t="str">
        <f t="shared" si="168"/>
        <v>Hanescu</v>
      </c>
      <c r="AS975" t="str">
        <f t="shared" si="169"/>
        <v>BucharestSimonHanescu</v>
      </c>
      <c r="AT975" t="str">
        <f t="shared" si="170"/>
        <v>BucharestHanescuSimon</v>
      </c>
      <c r="AU975">
        <f t="shared" si="171"/>
        <v>1</v>
      </c>
      <c r="AV975">
        <f t="shared" si="172"/>
        <v>2</v>
      </c>
      <c r="AW975">
        <f t="shared" si="173"/>
        <v>26</v>
      </c>
      <c r="AX975" t="b">
        <f t="shared" si="174"/>
        <v>0</v>
      </c>
      <c r="AY975" t="str">
        <f t="shared" si="175"/>
        <v>Hanescu</v>
      </c>
      <c r="AZ975" t="b">
        <f t="shared" si="176"/>
        <v>1</v>
      </c>
      <c r="BA975" t="str">
        <f t="shared" si="177"/>
        <v>Bucharest2nd Round</v>
      </c>
    </row>
    <row r="976" spans="1:53" x14ac:dyDescent="0.25">
      <c r="A976">
        <v>25</v>
      </c>
      <c r="B976" t="s">
        <v>635</v>
      </c>
      <c r="C976" s="8" t="s">
        <v>900</v>
      </c>
      <c r="D976" s="1">
        <v>41752</v>
      </c>
      <c r="E976" s="1" t="s">
        <v>663</v>
      </c>
      <c r="F976" t="s">
        <v>307</v>
      </c>
      <c r="G976" t="s">
        <v>503</v>
      </c>
      <c r="H976" t="s">
        <v>344</v>
      </c>
      <c r="I976">
        <v>3</v>
      </c>
      <c r="J976" t="s">
        <v>772</v>
      </c>
      <c r="K976" t="s">
        <v>773</v>
      </c>
      <c r="L976">
        <v>92</v>
      </c>
      <c r="M976">
        <v>61</v>
      </c>
      <c r="N976">
        <v>605</v>
      </c>
      <c r="O976">
        <v>735</v>
      </c>
      <c r="P976">
        <v>4</v>
      </c>
      <c r="Q976">
        <v>6</v>
      </c>
      <c r="R976">
        <v>7</v>
      </c>
      <c r="S976">
        <v>6</v>
      </c>
      <c r="T976">
        <v>6</v>
      </c>
      <c r="U976">
        <v>2</v>
      </c>
      <c r="Z976">
        <v>2</v>
      </c>
      <c r="AA976">
        <v>1</v>
      </c>
      <c r="AB976" t="s">
        <v>312</v>
      </c>
      <c r="AC976">
        <v>3.5</v>
      </c>
      <c r="AD976">
        <v>1.28</v>
      </c>
      <c r="AE976">
        <v>3.2</v>
      </c>
      <c r="AF976">
        <v>1.33</v>
      </c>
      <c r="AG976">
        <v>3.25</v>
      </c>
      <c r="AH976">
        <v>1.33</v>
      </c>
      <c r="AI976">
        <v>3.44</v>
      </c>
      <c r="AJ976">
        <v>1.36</v>
      </c>
      <c r="AK976">
        <v>3.5</v>
      </c>
      <c r="AL976">
        <v>1.29</v>
      </c>
      <c r="AM976">
        <v>3.6</v>
      </c>
      <c r="AN976">
        <v>1.36</v>
      </c>
      <c r="AO976">
        <v>3.34</v>
      </c>
      <c r="AP976">
        <v>1.31</v>
      </c>
      <c r="AQ976" t="str">
        <f t="shared" si="167"/>
        <v>Stakhovsky</v>
      </c>
      <c r="AR976" t="str">
        <f t="shared" si="168"/>
        <v>Berlocq</v>
      </c>
      <c r="AS976" t="str">
        <f t="shared" si="169"/>
        <v>BucharestStakhovskyBerlocq</v>
      </c>
      <c r="AT976" t="str">
        <f t="shared" si="170"/>
        <v>BucharestBerlocqStakhovsky</v>
      </c>
      <c r="AU976">
        <f t="shared" si="171"/>
        <v>1</v>
      </c>
      <c r="AV976">
        <f t="shared" si="172"/>
        <v>3</v>
      </c>
      <c r="AW976">
        <f t="shared" si="173"/>
        <v>31</v>
      </c>
      <c r="AX976" t="b">
        <f t="shared" si="174"/>
        <v>1</v>
      </c>
      <c r="AY976" t="str">
        <f t="shared" si="175"/>
        <v>Berlocq</v>
      </c>
      <c r="AZ976" t="b">
        <f t="shared" si="176"/>
        <v>1</v>
      </c>
      <c r="BA976" t="str">
        <f t="shared" si="177"/>
        <v>Bucharest2nd Round</v>
      </c>
    </row>
    <row r="977" spans="1:53" x14ac:dyDescent="0.25">
      <c r="A977">
        <v>25</v>
      </c>
      <c r="B977" t="s">
        <v>635</v>
      </c>
      <c r="C977" s="8" t="s">
        <v>900</v>
      </c>
      <c r="D977" s="1">
        <v>41752</v>
      </c>
      <c r="E977" s="1" t="s">
        <v>663</v>
      </c>
      <c r="F977" t="s">
        <v>307</v>
      </c>
      <c r="G977" t="s">
        <v>503</v>
      </c>
      <c r="H977" t="s">
        <v>344</v>
      </c>
      <c r="I977">
        <v>3</v>
      </c>
      <c r="J977" t="s">
        <v>672</v>
      </c>
      <c r="K977" t="s">
        <v>696</v>
      </c>
      <c r="L977">
        <v>16</v>
      </c>
      <c r="M977">
        <v>79</v>
      </c>
      <c r="N977">
        <v>2040</v>
      </c>
      <c r="O977">
        <v>635</v>
      </c>
      <c r="P977">
        <v>7</v>
      </c>
      <c r="Q977">
        <v>6</v>
      </c>
      <c r="R977">
        <v>6</v>
      </c>
      <c r="S977">
        <v>2</v>
      </c>
      <c r="Z977">
        <v>2</v>
      </c>
      <c r="AA977">
        <v>0</v>
      </c>
      <c r="AB977" t="s">
        <v>312</v>
      </c>
      <c r="AC977">
        <v>1.25</v>
      </c>
      <c r="AD977">
        <v>3.75</v>
      </c>
      <c r="AE977">
        <v>1.28</v>
      </c>
      <c r="AF977">
        <v>3.5</v>
      </c>
      <c r="AG977">
        <v>1.29</v>
      </c>
      <c r="AH977">
        <v>3.5</v>
      </c>
      <c r="AI977">
        <v>1.31</v>
      </c>
      <c r="AJ977">
        <v>3.83</v>
      </c>
      <c r="AK977">
        <v>1.29</v>
      </c>
      <c r="AL977">
        <v>3.5</v>
      </c>
      <c r="AM977">
        <v>1.32</v>
      </c>
      <c r="AN977">
        <v>4.01</v>
      </c>
      <c r="AO977">
        <v>1.28</v>
      </c>
      <c r="AP977">
        <v>3.58</v>
      </c>
      <c r="AQ977" t="str">
        <f t="shared" si="167"/>
        <v>Dimitrov</v>
      </c>
      <c r="AR977" t="str">
        <f t="shared" si="168"/>
        <v>Vesely</v>
      </c>
      <c r="AS977" t="str">
        <f t="shared" si="169"/>
        <v>BucharestDimitrovVesely</v>
      </c>
      <c r="AT977" t="str">
        <f t="shared" si="170"/>
        <v>BucharestVeselyDimitrov</v>
      </c>
      <c r="AU977">
        <f t="shared" si="171"/>
        <v>2</v>
      </c>
      <c r="AV977">
        <f t="shared" si="172"/>
        <v>5</v>
      </c>
      <c r="AW977">
        <f t="shared" si="173"/>
        <v>21</v>
      </c>
      <c r="AX977" t="b">
        <f t="shared" si="174"/>
        <v>1</v>
      </c>
      <c r="AY977" t="str">
        <f t="shared" si="175"/>
        <v>Dimitrov</v>
      </c>
      <c r="AZ977" t="b">
        <f t="shared" si="176"/>
        <v>0</v>
      </c>
      <c r="BA977" t="str">
        <f t="shared" si="177"/>
        <v>Bucharest2nd Round</v>
      </c>
    </row>
    <row r="978" spans="1:53" x14ac:dyDescent="0.25">
      <c r="A978">
        <v>25</v>
      </c>
      <c r="B978" t="s">
        <v>635</v>
      </c>
      <c r="C978" s="8" t="s">
        <v>900</v>
      </c>
      <c r="D978" s="1">
        <v>41753</v>
      </c>
      <c r="E978" s="1" t="s">
        <v>663</v>
      </c>
      <c r="F978" t="s">
        <v>307</v>
      </c>
      <c r="G978" t="s">
        <v>503</v>
      </c>
      <c r="H978" t="s">
        <v>344</v>
      </c>
      <c r="I978">
        <v>3</v>
      </c>
      <c r="J978" t="s">
        <v>669</v>
      </c>
      <c r="K978" t="s">
        <v>867</v>
      </c>
      <c r="L978">
        <v>53</v>
      </c>
      <c r="M978">
        <v>118</v>
      </c>
      <c r="N978">
        <v>845</v>
      </c>
      <c r="O978">
        <v>517</v>
      </c>
      <c r="P978">
        <v>4</v>
      </c>
      <c r="Q978">
        <v>6</v>
      </c>
      <c r="R978">
        <v>6</v>
      </c>
      <c r="S978">
        <v>0</v>
      </c>
      <c r="T978">
        <v>6</v>
      </c>
      <c r="U978">
        <v>3</v>
      </c>
      <c r="Z978">
        <v>2</v>
      </c>
      <c r="AA978">
        <v>1</v>
      </c>
      <c r="AB978" t="s">
        <v>312</v>
      </c>
      <c r="AC978">
        <v>1.83</v>
      </c>
      <c r="AD978">
        <v>1.83</v>
      </c>
      <c r="AE978">
        <v>1.85</v>
      </c>
      <c r="AF978">
        <v>1.9</v>
      </c>
      <c r="AG978">
        <v>1.73</v>
      </c>
      <c r="AH978">
        <v>2</v>
      </c>
      <c r="AI978">
        <v>2.02</v>
      </c>
      <c r="AJ978">
        <v>1.88</v>
      </c>
      <c r="AK978">
        <v>1.8</v>
      </c>
      <c r="AL978">
        <v>2</v>
      </c>
      <c r="AM978">
        <v>2.02</v>
      </c>
      <c r="AN978">
        <v>2</v>
      </c>
      <c r="AO978">
        <v>1.87</v>
      </c>
      <c r="AP978">
        <v>1.91</v>
      </c>
      <c r="AQ978" t="str">
        <f t="shared" si="167"/>
        <v>Istomin</v>
      </c>
      <c r="AR978" t="str">
        <f t="shared" si="168"/>
        <v>Ungur</v>
      </c>
      <c r="AS978" t="str">
        <f t="shared" si="169"/>
        <v>BucharestIstominUngur</v>
      </c>
      <c r="AT978" t="str">
        <f t="shared" si="170"/>
        <v>BucharestUngurIstomin</v>
      </c>
      <c r="AU978">
        <f t="shared" si="171"/>
        <v>1</v>
      </c>
      <c r="AV978">
        <f t="shared" si="172"/>
        <v>7</v>
      </c>
      <c r="AW978">
        <f t="shared" si="173"/>
        <v>25</v>
      </c>
      <c r="AX978" t="b">
        <f t="shared" si="174"/>
        <v>0</v>
      </c>
      <c r="AY978" t="str">
        <f t="shared" si="175"/>
        <v>Ungur</v>
      </c>
      <c r="AZ978" t="b">
        <f t="shared" si="176"/>
        <v>1</v>
      </c>
      <c r="BA978" t="str">
        <f t="shared" si="177"/>
        <v>Bucharest2nd Round</v>
      </c>
    </row>
    <row r="979" spans="1:53" x14ac:dyDescent="0.25">
      <c r="A979">
        <v>25</v>
      </c>
      <c r="B979" t="s">
        <v>635</v>
      </c>
      <c r="C979" s="8" t="s">
        <v>900</v>
      </c>
      <c r="D979" s="1">
        <v>41753</v>
      </c>
      <c r="E979" s="1" t="s">
        <v>663</v>
      </c>
      <c r="F979" t="s">
        <v>307</v>
      </c>
      <c r="G979" t="s">
        <v>503</v>
      </c>
      <c r="H979" t="s">
        <v>344</v>
      </c>
      <c r="I979">
        <v>3</v>
      </c>
      <c r="J979" t="s">
        <v>673</v>
      </c>
      <c r="K979" t="s">
        <v>718</v>
      </c>
      <c r="L979">
        <v>50</v>
      </c>
      <c r="M979">
        <v>15</v>
      </c>
      <c r="N979">
        <v>947</v>
      </c>
      <c r="O979">
        <v>2065</v>
      </c>
      <c r="P979">
        <v>6</v>
      </c>
      <c r="Q979">
        <v>3</v>
      </c>
      <c r="R979">
        <v>6</v>
      </c>
      <c r="S979">
        <v>3</v>
      </c>
      <c r="Z979">
        <v>2</v>
      </c>
      <c r="AA979">
        <v>0</v>
      </c>
      <c r="AB979" t="s">
        <v>312</v>
      </c>
      <c r="AC979">
        <v>2.5</v>
      </c>
      <c r="AD979">
        <v>1.5</v>
      </c>
      <c r="AE979">
        <v>2.5</v>
      </c>
      <c r="AF979">
        <v>1.5</v>
      </c>
      <c r="AG979">
        <v>2.5</v>
      </c>
      <c r="AH979">
        <v>1.5</v>
      </c>
      <c r="AI979">
        <v>2.37</v>
      </c>
      <c r="AJ979">
        <v>1.66</v>
      </c>
      <c r="AK979">
        <v>2.5</v>
      </c>
      <c r="AL979">
        <v>1.53</v>
      </c>
      <c r="AM979">
        <v>2.65</v>
      </c>
      <c r="AN979">
        <v>1.67</v>
      </c>
      <c r="AO979">
        <v>2.44</v>
      </c>
      <c r="AP979">
        <v>1.54</v>
      </c>
      <c r="AQ979" t="str">
        <f t="shared" si="167"/>
        <v>Haase</v>
      </c>
      <c r="AR979" t="str">
        <f t="shared" si="168"/>
        <v>Youzhny</v>
      </c>
      <c r="AS979" t="str">
        <f t="shared" si="169"/>
        <v>BucharestHaaseYouzhny</v>
      </c>
      <c r="AT979" t="str">
        <f t="shared" si="170"/>
        <v>BucharestYouzhnyHaase</v>
      </c>
      <c r="AU979">
        <f t="shared" si="171"/>
        <v>2</v>
      </c>
      <c r="AV979">
        <f t="shared" si="172"/>
        <v>6</v>
      </c>
      <c r="AW979">
        <f t="shared" si="173"/>
        <v>18</v>
      </c>
      <c r="AX979" t="b">
        <f t="shared" si="174"/>
        <v>0</v>
      </c>
      <c r="AY979" t="str">
        <f t="shared" si="175"/>
        <v>Haase</v>
      </c>
      <c r="AZ979" t="b">
        <f t="shared" si="176"/>
        <v>0</v>
      </c>
      <c r="BA979" t="str">
        <f t="shared" si="177"/>
        <v>Bucharest2nd Round</v>
      </c>
    </row>
    <row r="980" spans="1:53" x14ac:dyDescent="0.25">
      <c r="A980">
        <v>25</v>
      </c>
      <c r="B980" t="s">
        <v>635</v>
      </c>
      <c r="C980" s="8" t="s">
        <v>900</v>
      </c>
      <c r="D980" s="1">
        <v>41753</v>
      </c>
      <c r="E980" s="1" t="s">
        <v>663</v>
      </c>
      <c r="F980" t="s">
        <v>307</v>
      </c>
      <c r="G980" t="s">
        <v>503</v>
      </c>
      <c r="H980" t="s">
        <v>344</v>
      </c>
      <c r="I980">
        <v>3</v>
      </c>
      <c r="J980" t="s">
        <v>724</v>
      </c>
      <c r="K980" t="s">
        <v>795</v>
      </c>
      <c r="L980">
        <v>24</v>
      </c>
      <c r="M980">
        <v>157</v>
      </c>
      <c r="N980">
        <v>1580</v>
      </c>
      <c r="O980">
        <v>347</v>
      </c>
      <c r="P980">
        <v>6</v>
      </c>
      <c r="Q980">
        <v>1</v>
      </c>
      <c r="R980">
        <v>6</v>
      </c>
      <c r="S980">
        <v>3</v>
      </c>
      <c r="Z980">
        <v>2</v>
      </c>
      <c r="AA980">
        <v>0</v>
      </c>
      <c r="AB980" t="s">
        <v>312</v>
      </c>
      <c r="AC980">
        <v>1.18</v>
      </c>
      <c r="AD980">
        <v>4.5</v>
      </c>
      <c r="AE980">
        <v>1.18</v>
      </c>
      <c r="AF980">
        <v>4.5</v>
      </c>
      <c r="AG980">
        <v>1.2</v>
      </c>
      <c r="AH980">
        <v>4.33</v>
      </c>
      <c r="AI980">
        <v>1.19</v>
      </c>
      <c r="AJ980">
        <v>5.48</v>
      </c>
      <c r="AK980">
        <v>1.2</v>
      </c>
      <c r="AL980">
        <v>4.5</v>
      </c>
      <c r="AM980">
        <v>1.24</v>
      </c>
      <c r="AN980">
        <v>5.48</v>
      </c>
      <c r="AO980">
        <v>1.18</v>
      </c>
      <c r="AP980">
        <v>4.5999999999999996</v>
      </c>
      <c r="AQ980" t="str">
        <f t="shared" si="167"/>
        <v>Monfils</v>
      </c>
      <c r="AR980" t="str">
        <f t="shared" si="168"/>
        <v>Berankis</v>
      </c>
      <c r="AS980" t="str">
        <f t="shared" si="169"/>
        <v>BucharestMonfilsBerankis</v>
      </c>
      <c r="AT980" t="str">
        <f t="shared" si="170"/>
        <v>BucharestBerankisMonfils</v>
      </c>
      <c r="AU980">
        <f t="shared" si="171"/>
        <v>2</v>
      </c>
      <c r="AV980">
        <f t="shared" si="172"/>
        <v>8</v>
      </c>
      <c r="AW980">
        <f t="shared" si="173"/>
        <v>16</v>
      </c>
      <c r="AX980" t="b">
        <f t="shared" si="174"/>
        <v>0</v>
      </c>
      <c r="AY980" t="str">
        <f t="shared" si="175"/>
        <v>Monfils</v>
      </c>
      <c r="AZ980" t="b">
        <f t="shared" si="176"/>
        <v>0</v>
      </c>
      <c r="BA980" t="str">
        <f t="shared" si="177"/>
        <v>Bucharest2nd Round</v>
      </c>
    </row>
    <row r="981" spans="1:53" x14ac:dyDescent="0.25">
      <c r="A981">
        <v>25</v>
      </c>
      <c r="B981" t="s">
        <v>635</v>
      </c>
      <c r="C981" s="8" t="s">
        <v>900</v>
      </c>
      <c r="D981" s="1">
        <v>41753</v>
      </c>
      <c r="E981" s="1" t="s">
        <v>663</v>
      </c>
      <c r="F981" t="s">
        <v>307</v>
      </c>
      <c r="G981" t="s">
        <v>503</v>
      </c>
      <c r="H981" t="s">
        <v>344</v>
      </c>
      <c r="I981">
        <v>3</v>
      </c>
      <c r="J981" t="s">
        <v>819</v>
      </c>
      <c r="K981" t="s">
        <v>682</v>
      </c>
      <c r="L981">
        <v>102</v>
      </c>
      <c r="M981">
        <v>167</v>
      </c>
      <c r="N981">
        <v>569</v>
      </c>
      <c r="O981">
        <v>326</v>
      </c>
      <c r="P981">
        <v>6</v>
      </c>
      <c r="Q981">
        <v>3</v>
      </c>
      <c r="R981">
        <v>6</v>
      </c>
      <c r="S981">
        <v>2</v>
      </c>
      <c r="Z981">
        <v>2</v>
      </c>
      <c r="AA981">
        <v>0</v>
      </c>
      <c r="AB981" t="s">
        <v>312</v>
      </c>
      <c r="AC981">
        <v>1.33</v>
      </c>
      <c r="AD981">
        <v>3.25</v>
      </c>
      <c r="AE981">
        <v>1.33</v>
      </c>
      <c r="AF981">
        <v>3.2</v>
      </c>
      <c r="AG981">
        <v>1.33</v>
      </c>
      <c r="AH981">
        <v>3.25</v>
      </c>
      <c r="AI981">
        <v>1.35</v>
      </c>
      <c r="AJ981">
        <v>3.5</v>
      </c>
      <c r="AK981">
        <v>1.4</v>
      </c>
      <c r="AL981">
        <v>2.88</v>
      </c>
      <c r="AM981">
        <v>1.4</v>
      </c>
      <c r="AN981">
        <v>3.5</v>
      </c>
      <c r="AO981">
        <v>1.35</v>
      </c>
      <c r="AP981">
        <v>3.15</v>
      </c>
      <c r="AQ981" t="str">
        <f t="shared" si="167"/>
        <v>Mathieu</v>
      </c>
      <c r="AR981" t="str">
        <f t="shared" si="168"/>
        <v>Copil</v>
      </c>
      <c r="AS981" t="str">
        <f t="shared" si="169"/>
        <v>BucharestMathieuCopil</v>
      </c>
      <c r="AT981" t="str">
        <f t="shared" si="170"/>
        <v>BucharestCopilMathieu</v>
      </c>
      <c r="AU981">
        <f t="shared" si="171"/>
        <v>2</v>
      </c>
      <c r="AV981">
        <f t="shared" si="172"/>
        <v>7</v>
      </c>
      <c r="AW981">
        <f t="shared" si="173"/>
        <v>17</v>
      </c>
      <c r="AX981" t="b">
        <f t="shared" si="174"/>
        <v>0</v>
      </c>
      <c r="AY981" t="str">
        <f t="shared" si="175"/>
        <v>Mathieu</v>
      </c>
      <c r="AZ981" t="b">
        <f t="shared" si="176"/>
        <v>0</v>
      </c>
      <c r="BA981" t="str">
        <f t="shared" si="177"/>
        <v>Bucharest2nd Round</v>
      </c>
    </row>
    <row r="982" spans="1:53" x14ac:dyDescent="0.25">
      <c r="A982">
        <v>25</v>
      </c>
      <c r="B982" t="s">
        <v>635</v>
      </c>
      <c r="C982" s="8" t="s">
        <v>900</v>
      </c>
      <c r="D982" s="1">
        <v>41754</v>
      </c>
      <c r="E982" s="1" t="s">
        <v>663</v>
      </c>
      <c r="F982" t="s">
        <v>307</v>
      </c>
      <c r="G982" t="s">
        <v>503</v>
      </c>
      <c r="H982" t="s">
        <v>345</v>
      </c>
      <c r="I982">
        <v>3</v>
      </c>
      <c r="J982" t="s">
        <v>751</v>
      </c>
      <c r="K982" t="s">
        <v>690</v>
      </c>
      <c r="L982">
        <v>43</v>
      </c>
      <c r="M982">
        <v>28</v>
      </c>
      <c r="N982">
        <v>1016</v>
      </c>
      <c r="O982">
        <v>1315</v>
      </c>
      <c r="P982">
        <v>7</v>
      </c>
      <c r="Q982">
        <v>6</v>
      </c>
      <c r="R982">
        <v>6</v>
      </c>
      <c r="S982">
        <v>2</v>
      </c>
      <c r="Z982">
        <v>2</v>
      </c>
      <c r="AA982">
        <v>0</v>
      </c>
      <c r="AB982" t="s">
        <v>312</v>
      </c>
      <c r="AC982">
        <v>1.61</v>
      </c>
      <c r="AD982">
        <v>2.2000000000000002</v>
      </c>
      <c r="AE982">
        <v>1.68</v>
      </c>
      <c r="AF982">
        <v>2.15</v>
      </c>
      <c r="AG982">
        <v>1.73</v>
      </c>
      <c r="AH982">
        <v>2</v>
      </c>
      <c r="AI982">
        <v>1.79</v>
      </c>
      <c r="AJ982">
        <v>2.16</v>
      </c>
      <c r="AK982">
        <v>1.67</v>
      </c>
      <c r="AL982">
        <v>2.2000000000000002</v>
      </c>
      <c r="AM982">
        <v>1.79</v>
      </c>
      <c r="AN982">
        <v>2.25</v>
      </c>
      <c r="AO982">
        <v>1.7</v>
      </c>
      <c r="AP982">
        <v>2.11</v>
      </c>
      <c r="AQ982" t="str">
        <f t="shared" si="167"/>
        <v>Rosol</v>
      </c>
      <c r="AR982" t="str">
        <f t="shared" si="168"/>
        <v>Simon</v>
      </c>
      <c r="AS982" t="str">
        <f t="shared" si="169"/>
        <v>BucharestRosolSimon</v>
      </c>
      <c r="AT982" t="str">
        <f t="shared" si="170"/>
        <v>BucharestSimonRosol</v>
      </c>
      <c r="AU982">
        <f t="shared" si="171"/>
        <v>2</v>
      </c>
      <c r="AV982">
        <f t="shared" si="172"/>
        <v>5</v>
      </c>
      <c r="AW982">
        <f t="shared" si="173"/>
        <v>21</v>
      </c>
      <c r="AX982" t="b">
        <f t="shared" si="174"/>
        <v>1</v>
      </c>
      <c r="AY982" t="str">
        <f t="shared" si="175"/>
        <v>Rosol</v>
      </c>
      <c r="AZ982" t="b">
        <f t="shared" si="176"/>
        <v>0</v>
      </c>
      <c r="BA982" t="str">
        <f t="shared" si="177"/>
        <v>BucharestQuarterfinals</v>
      </c>
    </row>
    <row r="983" spans="1:53" x14ac:dyDescent="0.25">
      <c r="A983">
        <v>25</v>
      </c>
      <c r="B983" t="s">
        <v>635</v>
      </c>
      <c r="C983" s="8" t="s">
        <v>900</v>
      </c>
      <c r="D983" s="1">
        <v>41754</v>
      </c>
      <c r="E983" s="1" t="s">
        <v>663</v>
      </c>
      <c r="F983" t="s">
        <v>307</v>
      </c>
      <c r="G983" t="s">
        <v>503</v>
      </c>
      <c r="H983" t="s">
        <v>345</v>
      </c>
      <c r="I983">
        <v>3</v>
      </c>
      <c r="J983" t="s">
        <v>673</v>
      </c>
      <c r="K983" t="s">
        <v>669</v>
      </c>
      <c r="L983">
        <v>50</v>
      </c>
      <c r="M983">
        <v>53</v>
      </c>
      <c r="N983">
        <v>947</v>
      </c>
      <c r="O983">
        <v>845</v>
      </c>
      <c r="P983">
        <v>3</v>
      </c>
      <c r="Q983">
        <v>6</v>
      </c>
      <c r="R983">
        <v>6</v>
      </c>
      <c r="S983">
        <v>1</v>
      </c>
      <c r="T983">
        <v>6</v>
      </c>
      <c r="U983">
        <v>3</v>
      </c>
      <c r="Z983">
        <v>2</v>
      </c>
      <c r="AA983">
        <v>1</v>
      </c>
      <c r="AB983" t="s">
        <v>312</v>
      </c>
      <c r="AC983">
        <v>1.53</v>
      </c>
      <c r="AD983">
        <v>2.37</v>
      </c>
      <c r="AE983">
        <v>1.55</v>
      </c>
      <c r="AF983">
        <v>2.4</v>
      </c>
      <c r="AG983">
        <v>1.57</v>
      </c>
      <c r="AH983">
        <v>2.25</v>
      </c>
      <c r="AI983">
        <v>1.64</v>
      </c>
      <c r="AJ983">
        <v>2.4500000000000002</v>
      </c>
      <c r="AK983">
        <v>1.57</v>
      </c>
      <c r="AL983">
        <v>2.38</v>
      </c>
      <c r="AM983">
        <v>1.66</v>
      </c>
      <c r="AN983">
        <v>2.5</v>
      </c>
      <c r="AO983">
        <v>1.57</v>
      </c>
      <c r="AP983">
        <v>2.35</v>
      </c>
      <c r="AQ983" t="str">
        <f t="shared" si="167"/>
        <v>Haase</v>
      </c>
      <c r="AR983" t="str">
        <f t="shared" si="168"/>
        <v>Istomin</v>
      </c>
      <c r="AS983" t="str">
        <f t="shared" si="169"/>
        <v>BucharestHaaseIstomin</v>
      </c>
      <c r="AT983" t="str">
        <f t="shared" si="170"/>
        <v>BucharestIstominHaase</v>
      </c>
      <c r="AU983">
        <f t="shared" si="171"/>
        <v>1</v>
      </c>
      <c r="AV983">
        <f t="shared" si="172"/>
        <v>5</v>
      </c>
      <c r="AW983">
        <f t="shared" si="173"/>
        <v>25</v>
      </c>
      <c r="AX983" t="b">
        <f t="shared" si="174"/>
        <v>0</v>
      </c>
      <c r="AY983" t="str">
        <f t="shared" si="175"/>
        <v>Istomin</v>
      </c>
      <c r="AZ983" t="b">
        <f t="shared" si="176"/>
        <v>1</v>
      </c>
      <c r="BA983" t="str">
        <f t="shared" si="177"/>
        <v>BucharestQuarterfinals</v>
      </c>
    </row>
    <row r="984" spans="1:53" x14ac:dyDescent="0.25">
      <c r="A984">
        <v>25</v>
      </c>
      <c r="B984" t="s">
        <v>635</v>
      </c>
      <c r="C984" s="8" t="s">
        <v>900</v>
      </c>
      <c r="D984" s="1">
        <v>41754</v>
      </c>
      <c r="E984" s="1" t="s">
        <v>663</v>
      </c>
      <c r="F984" t="s">
        <v>307</v>
      </c>
      <c r="G984" t="s">
        <v>503</v>
      </c>
      <c r="H984" t="s">
        <v>345</v>
      </c>
      <c r="I984">
        <v>3</v>
      </c>
      <c r="J984" t="s">
        <v>724</v>
      </c>
      <c r="K984" t="s">
        <v>819</v>
      </c>
      <c r="L984">
        <v>24</v>
      </c>
      <c r="M984">
        <v>102</v>
      </c>
      <c r="N984">
        <v>1580</v>
      </c>
      <c r="O984">
        <v>569</v>
      </c>
      <c r="P984">
        <v>3</v>
      </c>
      <c r="Q984">
        <v>6</v>
      </c>
      <c r="R984">
        <v>7</v>
      </c>
      <c r="S984">
        <v>6</v>
      </c>
      <c r="T984">
        <v>6</v>
      </c>
      <c r="U984">
        <v>2</v>
      </c>
      <c r="Z984">
        <v>2</v>
      </c>
      <c r="AA984">
        <v>1</v>
      </c>
      <c r="AB984" t="s">
        <v>312</v>
      </c>
      <c r="AC984">
        <v>1.28</v>
      </c>
      <c r="AD984">
        <v>3.5</v>
      </c>
      <c r="AE984">
        <v>1.35</v>
      </c>
      <c r="AF984">
        <v>3.1</v>
      </c>
      <c r="AG984">
        <v>1.33</v>
      </c>
      <c r="AH984">
        <v>3.25</v>
      </c>
      <c r="AI984">
        <v>1.33</v>
      </c>
      <c r="AJ984">
        <v>3.73</v>
      </c>
      <c r="AK984">
        <v>1.33</v>
      </c>
      <c r="AL984">
        <v>3.25</v>
      </c>
      <c r="AM984">
        <v>1.36</v>
      </c>
      <c r="AN984">
        <v>3.73</v>
      </c>
      <c r="AO984">
        <v>1.32</v>
      </c>
      <c r="AP984">
        <v>3.31</v>
      </c>
      <c r="AQ984" t="str">
        <f t="shared" si="167"/>
        <v>Monfils</v>
      </c>
      <c r="AR984" t="str">
        <f t="shared" si="168"/>
        <v>Mathieu</v>
      </c>
      <c r="AS984" t="str">
        <f t="shared" si="169"/>
        <v>BucharestMonfilsMathieu</v>
      </c>
      <c r="AT984" t="str">
        <f t="shared" si="170"/>
        <v>BucharestMathieuMonfils</v>
      </c>
      <c r="AU984">
        <f t="shared" si="171"/>
        <v>1</v>
      </c>
      <c r="AV984">
        <f t="shared" si="172"/>
        <v>2</v>
      </c>
      <c r="AW984">
        <f t="shared" si="173"/>
        <v>30</v>
      </c>
      <c r="AX984" t="b">
        <f t="shared" si="174"/>
        <v>1</v>
      </c>
      <c r="AY984" t="str">
        <f t="shared" si="175"/>
        <v>Mathieu</v>
      </c>
      <c r="AZ984" t="b">
        <f t="shared" si="176"/>
        <v>1</v>
      </c>
      <c r="BA984" t="str">
        <f t="shared" si="177"/>
        <v>BucharestQuarterfinals</v>
      </c>
    </row>
    <row r="985" spans="1:53" x14ac:dyDescent="0.25">
      <c r="A985">
        <v>25</v>
      </c>
      <c r="B985" t="s">
        <v>635</v>
      </c>
      <c r="C985" s="8" t="s">
        <v>900</v>
      </c>
      <c r="D985" s="1">
        <v>41754</v>
      </c>
      <c r="E985" s="1" t="s">
        <v>663</v>
      </c>
      <c r="F985" t="s">
        <v>307</v>
      </c>
      <c r="G985" t="s">
        <v>503</v>
      </c>
      <c r="H985" t="s">
        <v>345</v>
      </c>
      <c r="I985">
        <v>3</v>
      </c>
      <c r="J985" t="s">
        <v>672</v>
      </c>
      <c r="K985" t="s">
        <v>772</v>
      </c>
      <c r="L985">
        <v>16</v>
      </c>
      <c r="M985">
        <v>92</v>
      </c>
      <c r="N985">
        <v>2040</v>
      </c>
      <c r="O985">
        <v>605</v>
      </c>
      <c r="P985">
        <v>6</v>
      </c>
      <c r="Q985">
        <v>3</v>
      </c>
      <c r="R985">
        <v>6</v>
      </c>
      <c r="S985">
        <v>4</v>
      </c>
      <c r="Z985">
        <v>2</v>
      </c>
      <c r="AA985">
        <v>0</v>
      </c>
      <c r="AB985" t="s">
        <v>312</v>
      </c>
      <c r="AC985">
        <v>1.1100000000000001</v>
      </c>
      <c r="AD985">
        <v>6.5</v>
      </c>
      <c r="AE985">
        <v>1.1299999999999999</v>
      </c>
      <c r="AF985">
        <v>5.5</v>
      </c>
      <c r="AG985">
        <v>1.1200000000000001</v>
      </c>
      <c r="AH985">
        <v>5.5</v>
      </c>
      <c r="AI985">
        <v>1.1399999999999999</v>
      </c>
      <c r="AJ985">
        <v>6.92</v>
      </c>
      <c r="AK985">
        <v>1.1299999999999999</v>
      </c>
      <c r="AL985">
        <v>6</v>
      </c>
      <c r="AM985">
        <v>1.1499999999999999</v>
      </c>
      <c r="AN985">
        <v>7</v>
      </c>
      <c r="AO985">
        <v>1.1200000000000001</v>
      </c>
      <c r="AP985">
        <v>5.96</v>
      </c>
      <c r="AQ985" t="str">
        <f t="shared" si="167"/>
        <v>Dimitrov</v>
      </c>
      <c r="AR985" t="str">
        <f t="shared" si="168"/>
        <v>Stakhovsky</v>
      </c>
      <c r="AS985" t="str">
        <f t="shared" si="169"/>
        <v>BucharestDimitrovStakhovsky</v>
      </c>
      <c r="AT985" t="str">
        <f t="shared" si="170"/>
        <v>BucharestStakhovskyDimitrov</v>
      </c>
      <c r="AU985">
        <f t="shared" si="171"/>
        <v>2</v>
      </c>
      <c r="AV985">
        <f t="shared" si="172"/>
        <v>5</v>
      </c>
      <c r="AW985">
        <f t="shared" si="173"/>
        <v>19</v>
      </c>
      <c r="AX985" t="b">
        <f t="shared" si="174"/>
        <v>0</v>
      </c>
      <c r="AY985" t="str">
        <f t="shared" si="175"/>
        <v>Dimitrov</v>
      </c>
      <c r="AZ985" t="b">
        <f t="shared" si="176"/>
        <v>0</v>
      </c>
      <c r="BA985" t="str">
        <f t="shared" si="177"/>
        <v>BucharestQuarterfinals</v>
      </c>
    </row>
    <row r="986" spans="1:53" x14ac:dyDescent="0.25">
      <c r="A986">
        <v>25</v>
      </c>
      <c r="B986" t="s">
        <v>635</v>
      </c>
      <c r="C986" s="8" t="s">
        <v>900</v>
      </c>
      <c r="D986" s="1">
        <v>41755</v>
      </c>
      <c r="E986" s="1" t="s">
        <v>663</v>
      </c>
      <c r="F986" t="s">
        <v>307</v>
      </c>
      <c r="G986" t="s">
        <v>503</v>
      </c>
      <c r="H986" t="s">
        <v>346</v>
      </c>
      <c r="I986">
        <v>3</v>
      </c>
      <c r="J986" t="s">
        <v>751</v>
      </c>
      <c r="K986" t="s">
        <v>673</v>
      </c>
      <c r="L986">
        <v>43</v>
      </c>
      <c r="M986">
        <v>50</v>
      </c>
      <c r="N986">
        <v>1016</v>
      </c>
      <c r="O986">
        <v>947</v>
      </c>
      <c r="P986">
        <v>3</v>
      </c>
      <c r="Q986">
        <v>6</v>
      </c>
      <c r="R986">
        <v>6</v>
      </c>
      <c r="S986">
        <v>3</v>
      </c>
      <c r="T986">
        <v>6</v>
      </c>
      <c r="U986">
        <v>2</v>
      </c>
      <c r="Z986">
        <v>2</v>
      </c>
      <c r="AA986">
        <v>1</v>
      </c>
      <c r="AB986" t="s">
        <v>312</v>
      </c>
      <c r="AC986">
        <v>1.57</v>
      </c>
      <c r="AD986">
        <v>2.37</v>
      </c>
      <c r="AE986">
        <v>1.55</v>
      </c>
      <c r="AF986">
        <v>2.4</v>
      </c>
      <c r="AG986">
        <v>1.57</v>
      </c>
      <c r="AH986">
        <v>2.25</v>
      </c>
      <c r="AI986">
        <v>1.72</v>
      </c>
      <c r="AJ986">
        <v>2.27</v>
      </c>
      <c r="AK986">
        <v>1.62</v>
      </c>
      <c r="AL986">
        <v>2.25</v>
      </c>
      <c r="AM986">
        <v>1.72</v>
      </c>
      <c r="AN986">
        <v>2.6</v>
      </c>
      <c r="AO986">
        <v>1.57</v>
      </c>
      <c r="AP986">
        <v>2.35</v>
      </c>
      <c r="AQ986" t="str">
        <f t="shared" si="167"/>
        <v>Rosol</v>
      </c>
      <c r="AR986" t="str">
        <f t="shared" si="168"/>
        <v>Haase</v>
      </c>
      <c r="AS986" t="str">
        <f t="shared" si="169"/>
        <v>BucharestRosolHaase</v>
      </c>
      <c r="AT986" t="str">
        <f t="shared" si="170"/>
        <v>BucharestHaaseRosol</v>
      </c>
      <c r="AU986">
        <f t="shared" si="171"/>
        <v>1</v>
      </c>
      <c r="AV986">
        <f t="shared" si="172"/>
        <v>4</v>
      </c>
      <c r="AW986">
        <f t="shared" si="173"/>
        <v>26</v>
      </c>
      <c r="AX986" t="b">
        <f t="shared" si="174"/>
        <v>0</v>
      </c>
      <c r="AY986" t="str">
        <f t="shared" si="175"/>
        <v>Haase</v>
      </c>
      <c r="AZ986" t="b">
        <f t="shared" si="176"/>
        <v>1</v>
      </c>
      <c r="BA986" t="str">
        <f t="shared" si="177"/>
        <v>BucharestSemifinals</v>
      </c>
    </row>
    <row r="987" spans="1:53" x14ac:dyDescent="0.25">
      <c r="A987">
        <v>25</v>
      </c>
      <c r="B987" t="s">
        <v>635</v>
      </c>
      <c r="C987" s="8" t="s">
        <v>900</v>
      </c>
      <c r="D987" s="1">
        <v>41755</v>
      </c>
      <c r="E987" s="1" t="s">
        <v>663</v>
      </c>
      <c r="F987" t="s">
        <v>307</v>
      </c>
      <c r="G987" t="s">
        <v>503</v>
      </c>
      <c r="H987" t="s">
        <v>346</v>
      </c>
      <c r="I987">
        <v>3</v>
      </c>
      <c r="J987" t="s">
        <v>672</v>
      </c>
      <c r="K987" t="s">
        <v>724</v>
      </c>
      <c r="L987">
        <v>16</v>
      </c>
      <c r="M987">
        <v>24</v>
      </c>
      <c r="N987">
        <v>2040</v>
      </c>
      <c r="O987">
        <v>1580</v>
      </c>
      <c r="P987">
        <v>5</v>
      </c>
      <c r="Q987">
        <v>1</v>
      </c>
      <c r="Z987">
        <v>0</v>
      </c>
      <c r="AA987">
        <v>0</v>
      </c>
      <c r="AB987" t="s">
        <v>323</v>
      </c>
      <c r="AC987">
        <v>1.57</v>
      </c>
      <c r="AD987">
        <v>2.37</v>
      </c>
      <c r="AE987">
        <v>1.6</v>
      </c>
      <c r="AF987">
        <v>2.2999999999999998</v>
      </c>
      <c r="AG987">
        <v>1.57</v>
      </c>
      <c r="AH987">
        <v>2.25</v>
      </c>
      <c r="AI987">
        <v>1.67</v>
      </c>
      <c r="AJ987">
        <v>2.37</v>
      </c>
      <c r="AK987">
        <v>1.57</v>
      </c>
      <c r="AL987">
        <v>2.38</v>
      </c>
      <c r="AM987">
        <v>1.69</v>
      </c>
      <c r="AN987">
        <v>2.4500000000000002</v>
      </c>
      <c r="AO987">
        <v>1.6</v>
      </c>
      <c r="AP987">
        <v>2.29</v>
      </c>
      <c r="AQ987" t="str">
        <f t="shared" si="167"/>
        <v>Dimitrov</v>
      </c>
      <c r="AR987" t="str">
        <f t="shared" si="168"/>
        <v>Monfils</v>
      </c>
      <c r="AS987" t="str">
        <f t="shared" si="169"/>
        <v>BucharestDimitrovMonfils</v>
      </c>
      <c r="AT987" t="str">
        <f t="shared" si="170"/>
        <v>BucharestMonfilsDimitrov</v>
      </c>
      <c r="AU987">
        <f t="shared" si="171"/>
        <v>0</v>
      </c>
      <c r="AV987">
        <f t="shared" si="172"/>
        <v>4</v>
      </c>
      <c r="AW987">
        <f t="shared" si="173"/>
        <v>6</v>
      </c>
      <c r="AX987" t="b">
        <f t="shared" si="174"/>
        <v>0</v>
      </c>
      <c r="AY987" t="str">
        <f t="shared" si="175"/>
        <v>Dimitrov</v>
      </c>
      <c r="AZ987" t="b">
        <f t="shared" si="176"/>
        <v>0</v>
      </c>
      <c r="BA987" t="str">
        <f t="shared" si="177"/>
        <v>BucharestSemifinals</v>
      </c>
    </row>
    <row r="988" spans="1:53" x14ac:dyDescent="0.25">
      <c r="A988">
        <v>25</v>
      </c>
      <c r="B988" t="s">
        <v>635</v>
      </c>
      <c r="C988" s="8" t="s">
        <v>900</v>
      </c>
      <c r="D988" s="1">
        <v>41756</v>
      </c>
      <c r="E988" s="1" t="s">
        <v>663</v>
      </c>
      <c r="F988" t="s">
        <v>307</v>
      </c>
      <c r="G988" t="s">
        <v>503</v>
      </c>
      <c r="H988" t="s">
        <v>348</v>
      </c>
      <c r="I988">
        <v>3</v>
      </c>
      <c r="J988" t="s">
        <v>672</v>
      </c>
      <c r="K988" t="s">
        <v>751</v>
      </c>
      <c r="L988">
        <v>16</v>
      </c>
      <c r="M988">
        <v>43</v>
      </c>
      <c r="N988">
        <v>2040</v>
      </c>
      <c r="O988">
        <v>1016</v>
      </c>
      <c r="P988">
        <v>7</v>
      </c>
      <c r="Q988">
        <v>6</v>
      </c>
      <c r="R988">
        <v>6</v>
      </c>
      <c r="S988">
        <v>1</v>
      </c>
      <c r="Z988">
        <v>2</v>
      </c>
      <c r="AA988">
        <v>0</v>
      </c>
      <c r="AB988" t="s">
        <v>312</v>
      </c>
      <c r="AC988">
        <v>1.28</v>
      </c>
      <c r="AD988">
        <v>3.75</v>
      </c>
      <c r="AE988">
        <v>1.28</v>
      </c>
      <c r="AF988">
        <v>3.5</v>
      </c>
      <c r="AG988">
        <v>1.29</v>
      </c>
      <c r="AH988">
        <v>3.75</v>
      </c>
      <c r="AI988">
        <v>1.33</v>
      </c>
      <c r="AJ988">
        <v>3.73</v>
      </c>
      <c r="AK988">
        <v>1.29</v>
      </c>
      <c r="AL988">
        <v>3.75</v>
      </c>
      <c r="AM988">
        <v>1.34</v>
      </c>
      <c r="AN988">
        <v>3.85</v>
      </c>
      <c r="AO988">
        <v>1.28</v>
      </c>
      <c r="AP988">
        <v>3.59</v>
      </c>
      <c r="AQ988" t="str">
        <f t="shared" si="167"/>
        <v>Dimitrov</v>
      </c>
      <c r="AR988" t="str">
        <f t="shared" si="168"/>
        <v>Rosol</v>
      </c>
      <c r="AS988" t="str">
        <f t="shared" si="169"/>
        <v>BucharestDimitrovRosol</v>
      </c>
      <c r="AT988" t="str">
        <f t="shared" si="170"/>
        <v>BucharestRosolDimitrov</v>
      </c>
      <c r="AU988">
        <f t="shared" si="171"/>
        <v>2</v>
      </c>
      <c r="AV988">
        <f t="shared" si="172"/>
        <v>6</v>
      </c>
      <c r="AW988">
        <f t="shared" si="173"/>
        <v>20</v>
      </c>
      <c r="AX988" t="b">
        <f t="shared" si="174"/>
        <v>1</v>
      </c>
      <c r="AY988" t="str">
        <f t="shared" si="175"/>
        <v>Dimitrov</v>
      </c>
      <c r="AZ988" t="b">
        <f t="shared" si="176"/>
        <v>0</v>
      </c>
      <c r="BA988" t="str">
        <f t="shared" si="177"/>
        <v>BucharestThe Final</v>
      </c>
    </row>
    <row r="989" spans="1:53" x14ac:dyDescent="0.25">
      <c r="A989">
        <v>26</v>
      </c>
      <c r="B989" t="s">
        <v>903</v>
      </c>
      <c r="C989" s="8" t="s">
        <v>904</v>
      </c>
      <c r="D989" s="1">
        <v>41757</v>
      </c>
      <c r="E989" s="1" t="s">
        <v>663</v>
      </c>
      <c r="F989" t="s">
        <v>307</v>
      </c>
      <c r="G989" t="s">
        <v>503</v>
      </c>
      <c r="H989" t="s">
        <v>309</v>
      </c>
      <c r="I989">
        <v>3</v>
      </c>
      <c r="J989" t="s">
        <v>780</v>
      </c>
      <c r="K989" t="s">
        <v>666</v>
      </c>
      <c r="L989">
        <v>71</v>
      </c>
      <c r="M989">
        <v>56</v>
      </c>
      <c r="N989">
        <v>687</v>
      </c>
      <c r="O989">
        <v>840</v>
      </c>
      <c r="P989">
        <v>6</v>
      </c>
      <c r="Q989">
        <v>2</v>
      </c>
      <c r="R989">
        <v>6</v>
      </c>
      <c r="S989">
        <v>1</v>
      </c>
      <c r="Z989">
        <v>2</v>
      </c>
      <c r="AA989">
        <v>0</v>
      </c>
      <c r="AB989" t="s">
        <v>312</v>
      </c>
      <c r="AC989">
        <v>2.62</v>
      </c>
      <c r="AD989">
        <v>1.44</v>
      </c>
      <c r="AE989">
        <v>2.5</v>
      </c>
      <c r="AF989">
        <v>1.5</v>
      </c>
      <c r="AG989">
        <v>2.5</v>
      </c>
      <c r="AH989">
        <v>1.5</v>
      </c>
      <c r="AI989">
        <v>2.41</v>
      </c>
      <c r="AJ989">
        <v>1.62</v>
      </c>
      <c r="AK989">
        <v>2.5</v>
      </c>
      <c r="AL989">
        <v>1.53</v>
      </c>
      <c r="AM989">
        <v>2.75</v>
      </c>
      <c r="AN989">
        <v>1.63</v>
      </c>
      <c r="AO989">
        <v>2.5499999999999998</v>
      </c>
      <c r="AP989">
        <v>1.49</v>
      </c>
      <c r="AQ989" t="str">
        <f t="shared" si="167"/>
        <v>Falla</v>
      </c>
      <c r="AR989" t="str">
        <f t="shared" si="168"/>
        <v>Nieminen</v>
      </c>
      <c r="AS989" t="str">
        <f t="shared" si="169"/>
        <v>MunichFallaNieminen</v>
      </c>
      <c r="AT989" t="str">
        <f t="shared" si="170"/>
        <v>MunichNieminenFalla</v>
      </c>
      <c r="AU989">
        <f t="shared" si="171"/>
        <v>2</v>
      </c>
      <c r="AV989">
        <f t="shared" si="172"/>
        <v>9</v>
      </c>
      <c r="AW989">
        <f t="shared" si="173"/>
        <v>15</v>
      </c>
      <c r="AX989" t="b">
        <f t="shared" si="174"/>
        <v>0</v>
      </c>
      <c r="AY989" t="str">
        <f t="shared" si="175"/>
        <v>Falla</v>
      </c>
      <c r="AZ989" t="b">
        <f t="shared" si="176"/>
        <v>0</v>
      </c>
      <c r="BA989" t="str">
        <f t="shared" si="177"/>
        <v>Munich1st Round</v>
      </c>
    </row>
    <row r="990" spans="1:53" x14ac:dyDescent="0.25">
      <c r="A990">
        <v>26</v>
      </c>
      <c r="B990" t="s">
        <v>903</v>
      </c>
      <c r="C990" s="8" t="s">
        <v>904</v>
      </c>
      <c r="D990" s="1">
        <v>41757</v>
      </c>
      <c r="E990" s="1" t="s">
        <v>663</v>
      </c>
      <c r="F990" t="s">
        <v>307</v>
      </c>
      <c r="G990" t="s">
        <v>503</v>
      </c>
      <c r="H990" t="s">
        <v>309</v>
      </c>
      <c r="I990">
        <v>3</v>
      </c>
      <c r="J990" t="s">
        <v>761</v>
      </c>
      <c r="K990" t="s">
        <v>743</v>
      </c>
      <c r="L990">
        <v>44</v>
      </c>
      <c r="M990">
        <v>90</v>
      </c>
      <c r="N990">
        <v>1013</v>
      </c>
      <c r="O990">
        <v>610</v>
      </c>
      <c r="P990">
        <v>6</v>
      </c>
      <c r="Q990">
        <v>2</v>
      </c>
      <c r="R990">
        <v>7</v>
      </c>
      <c r="S990">
        <v>6</v>
      </c>
      <c r="Z990">
        <v>2</v>
      </c>
      <c r="AA990">
        <v>0</v>
      </c>
      <c r="AB990" t="s">
        <v>312</v>
      </c>
      <c r="AC990">
        <v>1.4</v>
      </c>
      <c r="AD990">
        <v>2.75</v>
      </c>
      <c r="AE990">
        <v>1.42</v>
      </c>
      <c r="AF990">
        <v>2.8</v>
      </c>
      <c r="AG990">
        <v>1.4</v>
      </c>
      <c r="AH990">
        <v>2.75</v>
      </c>
      <c r="AI990">
        <v>1.5</v>
      </c>
      <c r="AJ990">
        <v>2.76</v>
      </c>
      <c r="AK990">
        <v>1.4</v>
      </c>
      <c r="AL990">
        <v>2.88</v>
      </c>
      <c r="AM990">
        <v>1.54</v>
      </c>
      <c r="AN990">
        <v>2.88</v>
      </c>
      <c r="AO990">
        <v>1.44</v>
      </c>
      <c r="AP990">
        <v>2.71</v>
      </c>
      <c r="AQ990" t="str">
        <f t="shared" si="167"/>
        <v>Delbonis</v>
      </c>
      <c r="AR990" t="str">
        <f t="shared" si="168"/>
        <v>Davydenko</v>
      </c>
      <c r="AS990" t="str">
        <f t="shared" si="169"/>
        <v>MunichDelbonisDavydenko</v>
      </c>
      <c r="AT990" t="str">
        <f t="shared" si="170"/>
        <v>MunichDavydenkoDelbonis</v>
      </c>
      <c r="AU990">
        <f t="shared" si="171"/>
        <v>2</v>
      </c>
      <c r="AV990">
        <f t="shared" si="172"/>
        <v>5</v>
      </c>
      <c r="AW990">
        <f t="shared" si="173"/>
        <v>21</v>
      </c>
      <c r="AX990" t="b">
        <f t="shared" si="174"/>
        <v>1</v>
      </c>
      <c r="AY990" t="str">
        <f t="shared" si="175"/>
        <v>Delbonis</v>
      </c>
      <c r="AZ990" t="b">
        <f t="shared" si="176"/>
        <v>0</v>
      </c>
      <c r="BA990" t="str">
        <f t="shared" si="177"/>
        <v>Munich1st Round</v>
      </c>
    </row>
    <row r="991" spans="1:53" x14ac:dyDescent="0.25">
      <c r="A991">
        <v>26</v>
      </c>
      <c r="B991" t="s">
        <v>903</v>
      </c>
      <c r="C991" s="8" t="s">
        <v>904</v>
      </c>
      <c r="D991" s="1">
        <v>41757</v>
      </c>
      <c r="E991" s="1" t="s">
        <v>663</v>
      </c>
      <c r="F991" t="s">
        <v>307</v>
      </c>
      <c r="G991" t="s">
        <v>503</v>
      </c>
      <c r="H991" t="s">
        <v>309</v>
      </c>
      <c r="I991">
        <v>3</v>
      </c>
      <c r="J991" t="s">
        <v>664</v>
      </c>
      <c r="K991" t="s">
        <v>747</v>
      </c>
      <c r="L991">
        <v>68</v>
      </c>
      <c r="M991">
        <v>79</v>
      </c>
      <c r="N991">
        <v>697</v>
      </c>
      <c r="O991">
        <v>637</v>
      </c>
      <c r="P991">
        <v>2</v>
      </c>
      <c r="Q991">
        <v>6</v>
      </c>
      <c r="R991">
        <v>6</v>
      </c>
      <c r="S991">
        <v>5</v>
      </c>
      <c r="Z991">
        <v>0</v>
      </c>
      <c r="AA991">
        <v>1</v>
      </c>
      <c r="AB991" t="s">
        <v>323</v>
      </c>
      <c r="AC991">
        <v>1.33</v>
      </c>
      <c r="AD991">
        <v>3.25</v>
      </c>
      <c r="AE991">
        <v>1.45</v>
      </c>
      <c r="AF991">
        <v>2.7</v>
      </c>
      <c r="AG991">
        <v>1.36</v>
      </c>
      <c r="AH991">
        <v>3</v>
      </c>
      <c r="AI991">
        <v>1.36</v>
      </c>
      <c r="AJ991">
        <v>3.42</v>
      </c>
      <c r="AK991">
        <v>1.36</v>
      </c>
      <c r="AL991">
        <v>3</v>
      </c>
      <c r="AM991">
        <v>1.45</v>
      </c>
      <c r="AN991">
        <v>3.42</v>
      </c>
      <c r="AO991">
        <v>1.38</v>
      </c>
      <c r="AP991">
        <v>2.95</v>
      </c>
      <c r="AQ991" t="str">
        <f t="shared" si="167"/>
        <v>Matosevic</v>
      </c>
      <c r="AR991" t="str">
        <f t="shared" si="168"/>
        <v>Przysiezny</v>
      </c>
      <c r="AS991" t="str">
        <f t="shared" si="169"/>
        <v>MunichMatosevicPrzysiezny</v>
      </c>
      <c r="AT991" t="str">
        <f t="shared" si="170"/>
        <v>MunichPrzysieznyMatosevic</v>
      </c>
      <c r="AU991">
        <f t="shared" si="171"/>
        <v>-1</v>
      </c>
      <c r="AV991">
        <f t="shared" si="172"/>
        <v>-3</v>
      </c>
      <c r="AW991">
        <f t="shared" si="173"/>
        <v>19</v>
      </c>
      <c r="AX991" t="b">
        <f t="shared" si="174"/>
        <v>0</v>
      </c>
      <c r="AY991" t="str">
        <f t="shared" si="175"/>
        <v>Przysiezny</v>
      </c>
      <c r="AZ991" t="b">
        <f t="shared" si="176"/>
        <v>1</v>
      </c>
      <c r="BA991" t="str">
        <f t="shared" si="177"/>
        <v>Munich1st Round</v>
      </c>
    </row>
    <row r="992" spans="1:53" x14ac:dyDescent="0.25">
      <c r="A992">
        <v>26</v>
      </c>
      <c r="B992" t="s">
        <v>903</v>
      </c>
      <c r="C992" s="8" t="s">
        <v>904</v>
      </c>
      <c r="D992" s="1">
        <v>41757</v>
      </c>
      <c r="E992" s="1" t="s">
        <v>663</v>
      </c>
      <c r="F992" t="s">
        <v>307</v>
      </c>
      <c r="G992" t="s">
        <v>503</v>
      </c>
      <c r="H992" t="s">
        <v>309</v>
      </c>
      <c r="I992">
        <v>3</v>
      </c>
      <c r="J992" t="s">
        <v>736</v>
      </c>
      <c r="K992" t="s">
        <v>728</v>
      </c>
      <c r="L992">
        <v>86</v>
      </c>
      <c r="M992">
        <v>53</v>
      </c>
      <c r="N992">
        <v>620</v>
      </c>
      <c r="O992">
        <v>902</v>
      </c>
      <c r="P992">
        <v>7</v>
      </c>
      <c r="Q992">
        <v>6</v>
      </c>
      <c r="R992">
        <v>7</v>
      </c>
      <c r="S992">
        <v>6</v>
      </c>
      <c r="Z992">
        <v>2</v>
      </c>
      <c r="AA992">
        <v>0</v>
      </c>
      <c r="AB992" t="s">
        <v>312</v>
      </c>
      <c r="AC992">
        <v>1.44</v>
      </c>
      <c r="AD992">
        <v>2.62</v>
      </c>
      <c r="AE992">
        <v>1.45</v>
      </c>
      <c r="AF992">
        <v>2.7</v>
      </c>
      <c r="AG992">
        <v>1.5</v>
      </c>
      <c r="AH992">
        <v>2.5</v>
      </c>
      <c r="AI992">
        <v>1.51</v>
      </c>
      <c r="AJ992">
        <v>2.73</v>
      </c>
      <c r="AK992">
        <v>1.44</v>
      </c>
      <c r="AL992">
        <v>2.75</v>
      </c>
      <c r="AM992">
        <v>1.53</v>
      </c>
      <c r="AN992">
        <v>2.8</v>
      </c>
      <c r="AO992">
        <v>1.46</v>
      </c>
      <c r="AP992">
        <v>2.65</v>
      </c>
      <c r="AQ992" t="str">
        <f t="shared" si="167"/>
        <v>Brown</v>
      </c>
      <c r="AR992" t="str">
        <f t="shared" si="168"/>
        <v>Karlovic</v>
      </c>
      <c r="AS992" t="str">
        <f t="shared" si="169"/>
        <v>MunichBrownKarlovic</v>
      </c>
      <c r="AT992" t="str">
        <f t="shared" si="170"/>
        <v>MunichKarlovicBrown</v>
      </c>
      <c r="AU992">
        <f t="shared" si="171"/>
        <v>2</v>
      </c>
      <c r="AV992">
        <f t="shared" si="172"/>
        <v>2</v>
      </c>
      <c r="AW992">
        <f t="shared" si="173"/>
        <v>26</v>
      </c>
      <c r="AX992" t="b">
        <f t="shared" si="174"/>
        <v>1</v>
      </c>
      <c r="AY992" t="str">
        <f t="shared" si="175"/>
        <v>Brown</v>
      </c>
      <c r="AZ992" t="b">
        <f t="shared" si="176"/>
        <v>0</v>
      </c>
      <c r="BA992" t="str">
        <f t="shared" si="177"/>
        <v>Munich1st Round</v>
      </c>
    </row>
    <row r="993" spans="1:53" x14ac:dyDescent="0.25">
      <c r="A993">
        <v>26</v>
      </c>
      <c r="B993" t="s">
        <v>903</v>
      </c>
      <c r="C993" s="8" t="s">
        <v>904</v>
      </c>
      <c r="D993" s="1">
        <v>41758</v>
      </c>
      <c r="E993" s="1" t="s">
        <v>663</v>
      </c>
      <c r="F993" t="s">
        <v>307</v>
      </c>
      <c r="G993" t="s">
        <v>503</v>
      </c>
      <c r="H993" t="s">
        <v>309</v>
      </c>
      <c r="I993">
        <v>3</v>
      </c>
      <c r="J993" t="s">
        <v>779</v>
      </c>
      <c r="K993" t="s">
        <v>678</v>
      </c>
      <c r="L993">
        <v>96</v>
      </c>
      <c r="M993">
        <v>30</v>
      </c>
      <c r="N993">
        <v>593</v>
      </c>
      <c r="O993">
        <v>1225</v>
      </c>
      <c r="P993">
        <v>6</v>
      </c>
      <c r="Q993">
        <v>3</v>
      </c>
      <c r="R993">
        <v>6</v>
      </c>
      <c r="S993">
        <v>4</v>
      </c>
      <c r="Z993">
        <v>2</v>
      </c>
      <c r="AA993">
        <v>0</v>
      </c>
      <c r="AB993" t="s">
        <v>312</v>
      </c>
      <c r="AC993">
        <v>1.66</v>
      </c>
      <c r="AD993">
        <v>2.1</v>
      </c>
      <c r="AE993">
        <v>1.7</v>
      </c>
      <c r="AF993">
        <v>2.1</v>
      </c>
      <c r="AI993">
        <v>1.76</v>
      </c>
      <c r="AJ993">
        <v>2.16</v>
      </c>
      <c r="AK993">
        <v>1.73</v>
      </c>
      <c r="AL993">
        <v>2.1</v>
      </c>
      <c r="AM993">
        <v>1.8</v>
      </c>
      <c r="AN993">
        <v>2.2999999999999998</v>
      </c>
      <c r="AO993">
        <v>1.74</v>
      </c>
      <c r="AP993">
        <v>2.04</v>
      </c>
      <c r="AQ993" t="str">
        <f t="shared" si="167"/>
        <v>Struff</v>
      </c>
      <c r="AR993" t="str">
        <f t="shared" si="168"/>
        <v>Lopez</v>
      </c>
      <c r="AS993" t="str">
        <f t="shared" si="169"/>
        <v>MunichStruffLopez</v>
      </c>
      <c r="AT993" t="str">
        <f t="shared" si="170"/>
        <v>MunichLopezStruff</v>
      </c>
      <c r="AU993">
        <f t="shared" si="171"/>
        <v>2</v>
      </c>
      <c r="AV993">
        <f t="shared" si="172"/>
        <v>5</v>
      </c>
      <c r="AW993">
        <f t="shared" si="173"/>
        <v>19</v>
      </c>
      <c r="AX993" t="b">
        <f t="shared" si="174"/>
        <v>0</v>
      </c>
      <c r="AY993" t="str">
        <f t="shared" si="175"/>
        <v>Struff</v>
      </c>
      <c r="AZ993" t="b">
        <f t="shared" si="176"/>
        <v>0</v>
      </c>
      <c r="BA993" t="str">
        <f t="shared" si="177"/>
        <v>Munich1st Round</v>
      </c>
    </row>
    <row r="994" spans="1:53" x14ac:dyDescent="0.25">
      <c r="A994">
        <v>26</v>
      </c>
      <c r="B994" t="s">
        <v>903</v>
      </c>
      <c r="C994" s="8" t="s">
        <v>904</v>
      </c>
      <c r="D994" s="1">
        <v>41758</v>
      </c>
      <c r="E994" s="1" t="s">
        <v>663</v>
      </c>
      <c r="F994" t="s">
        <v>307</v>
      </c>
      <c r="G994" t="s">
        <v>503</v>
      </c>
      <c r="H994" t="s">
        <v>309</v>
      </c>
      <c r="I994">
        <v>3</v>
      </c>
      <c r="J994" t="s">
        <v>803</v>
      </c>
      <c r="K994" t="s">
        <v>698</v>
      </c>
      <c r="L994">
        <v>111</v>
      </c>
      <c r="M994">
        <v>82</v>
      </c>
      <c r="N994">
        <v>533</v>
      </c>
      <c r="O994">
        <v>631</v>
      </c>
      <c r="P994">
        <v>6</v>
      </c>
      <c r="Q994">
        <v>1</v>
      </c>
      <c r="R994">
        <v>6</v>
      </c>
      <c r="S994">
        <v>2</v>
      </c>
      <c r="Z994">
        <v>2</v>
      </c>
      <c r="AA994">
        <v>0</v>
      </c>
      <c r="AB994" t="s">
        <v>312</v>
      </c>
      <c r="AC994">
        <v>1.1200000000000001</v>
      </c>
      <c r="AD994">
        <v>6</v>
      </c>
      <c r="AE994">
        <v>1.1599999999999999</v>
      </c>
      <c r="AF994">
        <v>5</v>
      </c>
      <c r="AG994">
        <v>1.2</v>
      </c>
      <c r="AH994">
        <v>4.33</v>
      </c>
      <c r="AI994">
        <v>1.1599999999999999</v>
      </c>
      <c r="AJ994">
        <v>6.1</v>
      </c>
      <c r="AK994">
        <v>1.1299999999999999</v>
      </c>
      <c r="AL994">
        <v>6</v>
      </c>
      <c r="AM994">
        <v>1.2</v>
      </c>
      <c r="AN994">
        <v>6.1</v>
      </c>
      <c r="AO994">
        <v>1.1399999999999999</v>
      </c>
      <c r="AP994">
        <v>5.39</v>
      </c>
      <c r="AQ994" t="str">
        <f t="shared" si="167"/>
        <v>Klizan</v>
      </c>
      <c r="AR994" t="str">
        <f t="shared" si="168"/>
        <v>Sela</v>
      </c>
      <c r="AS994" t="str">
        <f t="shared" si="169"/>
        <v>MunichKlizanSela</v>
      </c>
      <c r="AT994" t="str">
        <f t="shared" si="170"/>
        <v>MunichSelaKlizan</v>
      </c>
      <c r="AU994">
        <f t="shared" si="171"/>
        <v>2</v>
      </c>
      <c r="AV994">
        <f t="shared" si="172"/>
        <v>9</v>
      </c>
      <c r="AW994">
        <f t="shared" si="173"/>
        <v>15</v>
      </c>
      <c r="AX994" t="b">
        <f t="shared" si="174"/>
        <v>0</v>
      </c>
      <c r="AY994" t="str">
        <f t="shared" si="175"/>
        <v>Klizan</v>
      </c>
      <c r="AZ994" t="b">
        <f t="shared" si="176"/>
        <v>0</v>
      </c>
      <c r="BA994" t="str">
        <f t="shared" si="177"/>
        <v>Munich1st Round</v>
      </c>
    </row>
    <row r="995" spans="1:53" x14ac:dyDescent="0.25">
      <c r="A995">
        <v>26</v>
      </c>
      <c r="B995" t="s">
        <v>903</v>
      </c>
      <c r="C995" s="8" t="s">
        <v>904</v>
      </c>
      <c r="D995" s="1">
        <v>41758</v>
      </c>
      <c r="E995" s="1" t="s">
        <v>663</v>
      </c>
      <c r="F995" t="s">
        <v>307</v>
      </c>
      <c r="G995" t="s">
        <v>503</v>
      </c>
      <c r="H995" t="s">
        <v>309</v>
      </c>
      <c r="I995">
        <v>3</v>
      </c>
      <c r="J995" t="s">
        <v>893</v>
      </c>
      <c r="K995" t="s">
        <v>905</v>
      </c>
      <c r="L995">
        <v>66</v>
      </c>
      <c r="M995">
        <v>765</v>
      </c>
      <c r="N995">
        <v>700</v>
      </c>
      <c r="O995">
        <v>25</v>
      </c>
      <c r="P995">
        <v>6</v>
      </c>
      <c r="Q995">
        <v>1</v>
      </c>
      <c r="R995">
        <v>6</v>
      </c>
      <c r="S995">
        <v>2</v>
      </c>
      <c r="Z995">
        <v>2</v>
      </c>
      <c r="AA995">
        <v>0</v>
      </c>
      <c r="AB995" t="s">
        <v>312</v>
      </c>
      <c r="AC995">
        <v>1.22</v>
      </c>
      <c r="AD995">
        <v>4</v>
      </c>
      <c r="AE995">
        <v>1.22</v>
      </c>
      <c r="AF995">
        <v>4</v>
      </c>
      <c r="AI995">
        <v>1.29</v>
      </c>
      <c r="AJ995">
        <v>3.98</v>
      </c>
      <c r="AK995">
        <v>1.25</v>
      </c>
      <c r="AL995">
        <v>3.75</v>
      </c>
      <c r="AM995">
        <v>1.29</v>
      </c>
      <c r="AN995">
        <v>5.6</v>
      </c>
      <c r="AO995">
        <v>1.23</v>
      </c>
      <c r="AP995">
        <v>3.98</v>
      </c>
      <c r="AQ995" t="str">
        <f t="shared" si="167"/>
        <v>Melzer</v>
      </c>
      <c r="AR995" t="str">
        <f t="shared" si="168"/>
        <v>Zverev</v>
      </c>
      <c r="AS995" t="str">
        <f t="shared" si="169"/>
        <v>MunichMelzerZverev</v>
      </c>
      <c r="AT995" t="str">
        <f t="shared" si="170"/>
        <v>MunichZverevMelzer</v>
      </c>
      <c r="AU995">
        <f t="shared" si="171"/>
        <v>2</v>
      </c>
      <c r="AV995">
        <f t="shared" si="172"/>
        <v>9</v>
      </c>
      <c r="AW995">
        <f t="shared" si="173"/>
        <v>15</v>
      </c>
      <c r="AX995" t="b">
        <f t="shared" si="174"/>
        <v>0</v>
      </c>
      <c r="AY995" t="str">
        <f t="shared" si="175"/>
        <v>Melzer</v>
      </c>
      <c r="AZ995" t="b">
        <f t="shared" si="176"/>
        <v>0</v>
      </c>
      <c r="BA995" t="str">
        <f t="shared" si="177"/>
        <v>Munich1st Round</v>
      </c>
    </row>
    <row r="996" spans="1:53" x14ac:dyDescent="0.25">
      <c r="A996">
        <v>26</v>
      </c>
      <c r="B996" t="s">
        <v>903</v>
      </c>
      <c r="C996" s="8" t="s">
        <v>904</v>
      </c>
      <c r="D996" s="1">
        <v>41758</v>
      </c>
      <c r="E996" s="1" t="s">
        <v>663</v>
      </c>
      <c r="F996" t="s">
        <v>307</v>
      </c>
      <c r="G996" t="s">
        <v>503</v>
      </c>
      <c r="H996" t="s">
        <v>309</v>
      </c>
      <c r="I996">
        <v>3</v>
      </c>
      <c r="J996" t="s">
        <v>807</v>
      </c>
      <c r="K996" t="s">
        <v>737</v>
      </c>
      <c r="L996">
        <v>122</v>
      </c>
      <c r="M996">
        <v>36</v>
      </c>
      <c r="N996">
        <v>467</v>
      </c>
      <c r="O996">
        <v>1135</v>
      </c>
      <c r="P996">
        <v>7</v>
      </c>
      <c r="Q996">
        <v>6</v>
      </c>
      <c r="R996">
        <v>6</v>
      </c>
      <c r="S996">
        <v>4</v>
      </c>
      <c r="Z996">
        <v>2</v>
      </c>
      <c r="AA996">
        <v>0</v>
      </c>
      <c r="AB996" t="s">
        <v>312</v>
      </c>
      <c r="AC996">
        <v>2</v>
      </c>
      <c r="AD996">
        <v>1.72</v>
      </c>
      <c r="AE996">
        <v>2</v>
      </c>
      <c r="AF996">
        <v>1.8</v>
      </c>
      <c r="AI996">
        <v>2.37</v>
      </c>
      <c r="AJ996">
        <v>1.65</v>
      </c>
      <c r="AK996">
        <v>2</v>
      </c>
      <c r="AL996">
        <v>1.8</v>
      </c>
      <c r="AM996">
        <v>2.37</v>
      </c>
      <c r="AN996">
        <v>1.83</v>
      </c>
      <c r="AO996">
        <v>2.04</v>
      </c>
      <c r="AP996">
        <v>1.75</v>
      </c>
      <c r="AQ996" t="str">
        <f t="shared" si="167"/>
        <v>Bellucci</v>
      </c>
      <c r="AR996" t="str">
        <f t="shared" si="168"/>
        <v>Dodig</v>
      </c>
      <c r="AS996" t="str">
        <f t="shared" si="169"/>
        <v>MunichBellucciDodig</v>
      </c>
      <c r="AT996" t="str">
        <f t="shared" si="170"/>
        <v>MunichDodigBellucci</v>
      </c>
      <c r="AU996">
        <f t="shared" si="171"/>
        <v>2</v>
      </c>
      <c r="AV996">
        <f t="shared" si="172"/>
        <v>3</v>
      </c>
      <c r="AW996">
        <f t="shared" si="173"/>
        <v>23</v>
      </c>
      <c r="AX996" t="b">
        <f t="shared" si="174"/>
        <v>1</v>
      </c>
      <c r="AY996" t="str">
        <f t="shared" si="175"/>
        <v>Bellucci</v>
      </c>
      <c r="AZ996" t="b">
        <f t="shared" si="176"/>
        <v>0</v>
      </c>
      <c r="BA996" t="str">
        <f t="shared" si="177"/>
        <v>Munich1st Round</v>
      </c>
    </row>
    <row r="997" spans="1:53" x14ac:dyDescent="0.25">
      <c r="A997">
        <v>26</v>
      </c>
      <c r="B997" t="s">
        <v>903</v>
      </c>
      <c r="C997" s="8" t="s">
        <v>904</v>
      </c>
      <c r="D997" s="1">
        <v>41758</v>
      </c>
      <c r="E997" s="1" t="s">
        <v>663</v>
      </c>
      <c r="F997" t="s">
        <v>307</v>
      </c>
      <c r="G997" t="s">
        <v>503</v>
      </c>
      <c r="H997" t="s">
        <v>309</v>
      </c>
      <c r="I997">
        <v>3</v>
      </c>
      <c r="J997" t="s">
        <v>669</v>
      </c>
      <c r="K997" t="s">
        <v>752</v>
      </c>
      <c r="L997">
        <v>55</v>
      </c>
      <c r="M997">
        <v>26</v>
      </c>
      <c r="N997">
        <v>870</v>
      </c>
      <c r="O997">
        <v>1375</v>
      </c>
      <c r="P997">
        <v>7</v>
      </c>
      <c r="Q997">
        <v>5</v>
      </c>
      <c r="R997">
        <v>2</v>
      </c>
      <c r="S997">
        <v>6</v>
      </c>
      <c r="T997">
        <v>6</v>
      </c>
      <c r="U997">
        <v>4</v>
      </c>
      <c r="Z997">
        <v>2</v>
      </c>
      <c r="AA997">
        <v>1</v>
      </c>
      <c r="AB997" t="s">
        <v>312</v>
      </c>
      <c r="AC997">
        <v>4</v>
      </c>
      <c r="AD997">
        <v>1.22</v>
      </c>
      <c r="AE997">
        <v>3.4</v>
      </c>
      <c r="AF997">
        <v>1.3</v>
      </c>
      <c r="AG997">
        <v>3.25</v>
      </c>
      <c r="AH997">
        <v>1.33</v>
      </c>
      <c r="AI997">
        <v>3.82</v>
      </c>
      <c r="AJ997">
        <v>1.3</v>
      </c>
      <c r="AK997">
        <v>3.25</v>
      </c>
      <c r="AL997">
        <v>1.33</v>
      </c>
      <c r="AM997">
        <v>4</v>
      </c>
      <c r="AN997">
        <v>1.33</v>
      </c>
      <c r="AO997">
        <v>3.51</v>
      </c>
      <c r="AP997">
        <v>1.29</v>
      </c>
      <c r="AQ997" t="str">
        <f t="shared" si="167"/>
        <v>Istomin</v>
      </c>
      <c r="AR997" t="str">
        <f t="shared" si="168"/>
        <v>Kohlschreiber</v>
      </c>
      <c r="AS997" t="str">
        <f t="shared" si="169"/>
        <v>MunichIstominKohlschreiber</v>
      </c>
      <c r="AT997" t="str">
        <f t="shared" si="170"/>
        <v>MunichKohlschreiberIstomin</v>
      </c>
      <c r="AU997">
        <f t="shared" si="171"/>
        <v>1</v>
      </c>
      <c r="AV997">
        <f t="shared" si="172"/>
        <v>0</v>
      </c>
      <c r="AW997">
        <f t="shared" si="173"/>
        <v>30</v>
      </c>
      <c r="AX997" t="b">
        <f t="shared" si="174"/>
        <v>0</v>
      </c>
      <c r="AY997" t="str">
        <f t="shared" si="175"/>
        <v>Istomin</v>
      </c>
      <c r="AZ997" t="b">
        <f t="shared" si="176"/>
        <v>1</v>
      </c>
      <c r="BA997" t="str">
        <f t="shared" si="177"/>
        <v>Munich1st Round</v>
      </c>
    </row>
    <row r="998" spans="1:53" x14ac:dyDescent="0.25">
      <c r="A998">
        <v>26</v>
      </c>
      <c r="B998" t="s">
        <v>903</v>
      </c>
      <c r="C998" s="8" t="s">
        <v>904</v>
      </c>
      <c r="D998" s="1">
        <v>41758</v>
      </c>
      <c r="E998" s="1" t="s">
        <v>663</v>
      </c>
      <c r="F998" t="s">
        <v>307</v>
      </c>
      <c r="G998" t="s">
        <v>503</v>
      </c>
      <c r="H998" t="s">
        <v>309</v>
      </c>
      <c r="I998">
        <v>3</v>
      </c>
      <c r="J998" t="s">
        <v>776</v>
      </c>
      <c r="K998" t="s">
        <v>811</v>
      </c>
      <c r="L998">
        <v>33</v>
      </c>
      <c r="M998">
        <v>116</v>
      </c>
      <c r="N998">
        <v>1165</v>
      </c>
      <c r="O998">
        <v>513</v>
      </c>
      <c r="P998">
        <v>6</v>
      </c>
      <c r="Q998">
        <v>3</v>
      </c>
      <c r="R998">
        <v>7</v>
      </c>
      <c r="S998">
        <v>5</v>
      </c>
      <c r="Z998">
        <v>2</v>
      </c>
      <c r="AA998">
        <v>0</v>
      </c>
      <c r="AB998" t="s">
        <v>312</v>
      </c>
      <c r="AC998">
        <v>1.2</v>
      </c>
      <c r="AD998">
        <v>4.33</v>
      </c>
      <c r="AE998">
        <v>1.22</v>
      </c>
      <c r="AF998">
        <v>4</v>
      </c>
      <c r="AG998">
        <v>1.25</v>
      </c>
      <c r="AH998">
        <v>3.75</v>
      </c>
      <c r="AI998">
        <v>1.26</v>
      </c>
      <c r="AJ998">
        <v>4.22</v>
      </c>
      <c r="AK998">
        <v>1.2</v>
      </c>
      <c r="AL998">
        <v>4.5</v>
      </c>
      <c r="AM998">
        <v>1.26</v>
      </c>
      <c r="AN998">
        <v>4.75</v>
      </c>
      <c r="AO998">
        <v>1.21</v>
      </c>
      <c r="AP998">
        <v>4.28</v>
      </c>
      <c r="AQ998" t="str">
        <f t="shared" si="167"/>
        <v>Seppi</v>
      </c>
      <c r="AR998" t="str">
        <f t="shared" si="168"/>
        <v>Berrer</v>
      </c>
      <c r="AS998" t="str">
        <f t="shared" si="169"/>
        <v>MunichSeppiBerrer</v>
      </c>
      <c r="AT998" t="str">
        <f t="shared" si="170"/>
        <v>MunichBerrerSeppi</v>
      </c>
      <c r="AU998">
        <f t="shared" si="171"/>
        <v>2</v>
      </c>
      <c r="AV998">
        <f t="shared" si="172"/>
        <v>5</v>
      </c>
      <c r="AW998">
        <f t="shared" si="173"/>
        <v>21</v>
      </c>
      <c r="AX998" t="b">
        <f t="shared" si="174"/>
        <v>0</v>
      </c>
      <c r="AY998" t="str">
        <f t="shared" si="175"/>
        <v>Seppi</v>
      </c>
      <c r="AZ998" t="b">
        <f t="shared" si="176"/>
        <v>0</v>
      </c>
      <c r="BA998" t="str">
        <f t="shared" si="177"/>
        <v>Munich1st Round</v>
      </c>
    </row>
    <row r="999" spans="1:53" x14ac:dyDescent="0.25">
      <c r="A999">
        <v>26</v>
      </c>
      <c r="B999" t="s">
        <v>903</v>
      </c>
      <c r="C999" s="8" t="s">
        <v>904</v>
      </c>
      <c r="D999" s="1">
        <v>41758</v>
      </c>
      <c r="E999" s="1" t="s">
        <v>663</v>
      </c>
      <c r="F999" t="s">
        <v>307</v>
      </c>
      <c r="G999" t="s">
        <v>503</v>
      </c>
      <c r="H999" t="s">
        <v>309</v>
      </c>
      <c r="I999">
        <v>3</v>
      </c>
      <c r="J999" t="s">
        <v>772</v>
      </c>
      <c r="K999" t="s">
        <v>738</v>
      </c>
      <c r="L999">
        <v>89</v>
      </c>
      <c r="M999">
        <v>113</v>
      </c>
      <c r="N999">
        <v>618</v>
      </c>
      <c r="O999">
        <v>530</v>
      </c>
      <c r="P999">
        <v>3</v>
      </c>
      <c r="Q999">
        <v>6</v>
      </c>
      <c r="R999">
        <v>6</v>
      </c>
      <c r="S999">
        <v>4</v>
      </c>
      <c r="T999">
        <v>6</v>
      </c>
      <c r="U999">
        <v>1</v>
      </c>
      <c r="Z999">
        <v>2</v>
      </c>
      <c r="AA999">
        <v>1</v>
      </c>
      <c r="AB999" t="s">
        <v>312</v>
      </c>
      <c r="AC999">
        <v>1.8</v>
      </c>
      <c r="AD999">
        <v>1.9</v>
      </c>
      <c r="AE999">
        <v>1.75</v>
      </c>
      <c r="AF999">
        <v>2.0499999999999998</v>
      </c>
      <c r="AG999">
        <v>1.67</v>
      </c>
      <c r="AH999">
        <v>2.1</v>
      </c>
      <c r="AI999">
        <v>1.9</v>
      </c>
      <c r="AJ999">
        <v>1.99</v>
      </c>
      <c r="AK999">
        <v>1.8</v>
      </c>
      <c r="AL999">
        <v>2</v>
      </c>
      <c r="AM999">
        <v>1.9</v>
      </c>
      <c r="AN999">
        <v>2.1</v>
      </c>
      <c r="AO999">
        <v>1.79</v>
      </c>
      <c r="AP999">
        <v>1.98</v>
      </c>
      <c r="AQ999" t="str">
        <f t="shared" si="167"/>
        <v>Stakhovsky</v>
      </c>
      <c r="AR999" t="str">
        <f t="shared" si="168"/>
        <v>Gojowczyk</v>
      </c>
      <c r="AS999" t="str">
        <f t="shared" si="169"/>
        <v>MunichStakhovskyGojowczyk</v>
      </c>
      <c r="AT999" t="str">
        <f t="shared" si="170"/>
        <v>MunichGojowczykStakhovsky</v>
      </c>
      <c r="AU999">
        <f t="shared" si="171"/>
        <v>1</v>
      </c>
      <c r="AV999">
        <f t="shared" si="172"/>
        <v>4</v>
      </c>
      <c r="AW999">
        <f t="shared" si="173"/>
        <v>26</v>
      </c>
      <c r="AX999" t="b">
        <f t="shared" si="174"/>
        <v>0</v>
      </c>
      <c r="AY999" t="str">
        <f t="shared" si="175"/>
        <v>Gojowczyk</v>
      </c>
      <c r="AZ999" t="b">
        <f t="shared" si="176"/>
        <v>1</v>
      </c>
      <c r="BA999" t="str">
        <f t="shared" si="177"/>
        <v>Munich1st Round</v>
      </c>
    </row>
    <row r="1000" spans="1:53" x14ac:dyDescent="0.25">
      <c r="A1000">
        <v>26</v>
      </c>
      <c r="B1000" t="s">
        <v>903</v>
      </c>
      <c r="C1000" s="8" t="s">
        <v>904</v>
      </c>
      <c r="D1000" s="1">
        <v>41758</v>
      </c>
      <c r="E1000" s="1" t="s">
        <v>663</v>
      </c>
      <c r="F1000" t="s">
        <v>307</v>
      </c>
      <c r="G1000" t="s">
        <v>503</v>
      </c>
      <c r="H1000" t="s">
        <v>309</v>
      </c>
      <c r="I1000">
        <v>3</v>
      </c>
      <c r="J1000" t="s">
        <v>705</v>
      </c>
      <c r="K1000" t="s">
        <v>684</v>
      </c>
      <c r="L1000">
        <v>117</v>
      </c>
      <c r="M1000">
        <v>42</v>
      </c>
      <c r="N1000">
        <v>499</v>
      </c>
      <c r="O1000">
        <v>1020</v>
      </c>
      <c r="P1000">
        <v>6</v>
      </c>
      <c r="Q1000">
        <v>7</v>
      </c>
      <c r="R1000">
        <v>6</v>
      </c>
      <c r="S1000">
        <v>1</v>
      </c>
      <c r="T1000">
        <v>6</v>
      </c>
      <c r="U1000">
        <v>0</v>
      </c>
      <c r="Z1000">
        <v>2</v>
      </c>
      <c r="AA1000">
        <v>1</v>
      </c>
      <c r="AB1000" t="s">
        <v>312</v>
      </c>
      <c r="AC1000">
        <v>1.4</v>
      </c>
      <c r="AD1000">
        <v>2.75</v>
      </c>
      <c r="AE1000">
        <v>1.4</v>
      </c>
      <c r="AF1000">
        <v>2.9</v>
      </c>
      <c r="AG1000">
        <v>1.44</v>
      </c>
      <c r="AH1000">
        <v>2.62</v>
      </c>
      <c r="AI1000">
        <v>1.39</v>
      </c>
      <c r="AJ1000">
        <v>3.23</v>
      </c>
      <c r="AK1000">
        <v>1.5</v>
      </c>
      <c r="AL1000">
        <v>2.63</v>
      </c>
      <c r="AM1000">
        <v>1.5</v>
      </c>
      <c r="AN1000">
        <v>3.23</v>
      </c>
      <c r="AO1000">
        <v>1.4</v>
      </c>
      <c r="AP1000">
        <v>2.88</v>
      </c>
      <c r="AQ1000" t="str">
        <f t="shared" si="167"/>
        <v>Ramos</v>
      </c>
      <c r="AR1000" t="str">
        <f t="shared" si="168"/>
        <v>Hewitt</v>
      </c>
      <c r="AS1000" t="str">
        <f t="shared" si="169"/>
        <v>MunichRamosHewitt</v>
      </c>
      <c r="AT1000" t="str">
        <f t="shared" si="170"/>
        <v>MunichHewittRamos</v>
      </c>
      <c r="AU1000">
        <f t="shared" si="171"/>
        <v>1</v>
      </c>
      <c r="AV1000">
        <f t="shared" si="172"/>
        <v>10</v>
      </c>
      <c r="AW1000">
        <f t="shared" si="173"/>
        <v>26</v>
      </c>
      <c r="AX1000" t="b">
        <f t="shared" si="174"/>
        <v>1</v>
      </c>
      <c r="AY1000" t="str">
        <f t="shared" si="175"/>
        <v>Hewitt</v>
      </c>
      <c r="AZ1000" t="b">
        <f t="shared" si="176"/>
        <v>1</v>
      </c>
      <c r="BA1000" t="str">
        <f t="shared" si="177"/>
        <v>Munich1st Round</v>
      </c>
    </row>
    <row r="1001" spans="1:53" x14ac:dyDescent="0.25">
      <c r="A1001">
        <v>26</v>
      </c>
      <c r="B1001" t="s">
        <v>903</v>
      </c>
      <c r="C1001" s="8" t="s">
        <v>904</v>
      </c>
      <c r="D1001" s="1">
        <v>41759</v>
      </c>
      <c r="E1001" s="1" t="s">
        <v>663</v>
      </c>
      <c r="F1001" t="s">
        <v>307</v>
      </c>
      <c r="G1001" t="s">
        <v>503</v>
      </c>
      <c r="H1001" t="s">
        <v>344</v>
      </c>
      <c r="I1001">
        <v>3</v>
      </c>
      <c r="J1001" t="s">
        <v>669</v>
      </c>
      <c r="K1001" t="s">
        <v>664</v>
      </c>
      <c r="L1001">
        <v>55</v>
      </c>
      <c r="M1001">
        <v>68</v>
      </c>
      <c r="N1001">
        <v>870</v>
      </c>
      <c r="O1001">
        <v>697</v>
      </c>
      <c r="P1001">
        <v>6</v>
      </c>
      <c r="Q1001">
        <v>7</v>
      </c>
      <c r="R1001">
        <v>6</v>
      </c>
      <c r="S1001">
        <v>3</v>
      </c>
      <c r="T1001">
        <v>7</v>
      </c>
      <c r="U1001">
        <v>5</v>
      </c>
      <c r="Z1001">
        <v>2</v>
      </c>
      <c r="AA1001">
        <v>1</v>
      </c>
      <c r="AB1001" t="s">
        <v>312</v>
      </c>
      <c r="AC1001">
        <v>1.36</v>
      </c>
      <c r="AD1001">
        <v>3</v>
      </c>
      <c r="AE1001">
        <v>1.33</v>
      </c>
      <c r="AF1001">
        <v>3.2</v>
      </c>
      <c r="AG1001">
        <v>1.36</v>
      </c>
      <c r="AH1001">
        <v>3</v>
      </c>
      <c r="AI1001">
        <v>1.43</v>
      </c>
      <c r="AJ1001">
        <v>3.05</v>
      </c>
      <c r="AK1001">
        <v>1.33</v>
      </c>
      <c r="AL1001">
        <v>3.25</v>
      </c>
      <c r="AM1001">
        <v>1.45</v>
      </c>
      <c r="AN1001">
        <v>3.25</v>
      </c>
      <c r="AO1001">
        <v>1.37</v>
      </c>
      <c r="AP1001">
        <v>2.99</v>
      </c>
      <c r="AQ1001" t="str">
        <f t="shared" si="167"/>
        <v>Istomin</v>
      </c>
      <c r="AR1001" t="str">
        <f t="shared" si="168"/>
        <v>Matosevic</v>
      </c>
      <c r="AS1001" t="str">
        <f t="shared" si="169"/>
        <v>MunichIstominMatosevic</v>
      </c>
      <c r="AT1001" t="str">
        <f t="shared" si="170"/>
        <v>MunichMatosevicIstomin</v>
      </c>
      <c r="AU1001">
        <f t="shared" si="171"/>
        <v>1</v>
      </c>
      <c r="AV1001">
        <f t="shared" si="172"/>
        <v>4</v>
      </c>
      <c r="AW1001">
        <f t="shared" si="173"/>
        <v>34</v>
      </c>
      <c r="AX1001" t="b">
        <f t="shared" si="174"/>
        <v>1</v>
      </c>
      <c r="AY1001" t="str">
        <f t="shared" si="175"/>
        <v>Matosevic</v>
      </c>
      <c r="AZ1001" t="b">
        <f t="shared" si="176"/>
        <v>1</v>
      </c>
      <c r="BA1001" t="str">
        <f t="shared" si="177"/>
        <v>Munich2nd Round</v>
      </c>
    </row>
    <row r="1002" spans="1:53" x14ac:dyDescent="0.25">
      <c r="A1002">
        <v>26</v>
      </c>
      <c r="B1002" t="s">
        <v>903</v>
      </c>
      <c r="C1002" s="8" t="s">
        <v>904</v>
      </c>
      <c r="D1002" s="1">
        <v>41759</v>
      </c>
      <c r="E1002" s="1" t="s">
        <v>663</v>
      </c>
      <c r="F1002" t="s">
        <v>307</v>
      </c>
      <c r="G1002" t="s">
        <v>503</v>
      </c>
      <c r="H1002" t="s">
        <v>344</v>
      </c>
      <c r="I1002">
        <v>3</v>
      </c>
      <c r="J1002" t="s">
        <v>779</v>
      </c>
      <c r="K1002" t="s">
        <v>772</v>
      </c>
      <c r="L1002">
        <v>96</v>
      </c>
      <c r="M1002">
        <v>89</v>
      </c>
      <c r="N1002">
        <v>593</v>
      </c>
      <c r="O1002">
        <v>618</v>
      </c>
      <c r="P1002">
        <v>6</v>
      </c>
      <c r="Q1002">
        <v>3</v>
      </c>
      <c r="R1002">
        <v>6</v>
      </c>
      <c r="S1002">
        <v>3</v>
      </c>
      <c r="Z1002">
        <v>2</v>
      </c>
      <c r="AA1002">
        <v>0</v>
      </c>
      <c r="AB1002" t="s">
        <v>312</v>
      </c>
      <c r="AC1002">
        <v>1.4</v>
      </c>
      <c r="AD1002">
        <v>2.75</v>
      </c>
      <c r="AE1002">
        <v>1.4</v>
      </c>
      <c r="AF1002">
        <v>2.9</v>
      </c>
      <c r="AG1002">
        <v>1.4</v>
      </c>
      <c r="AH1002">
        <v>2.75</v>
      </c>
      <c r="AI1002">
        <v>1.48</v>
      </c>
      <c r="AJ1002">
        <v>2.86</v>
      </c>
      <c r="AK1002">
        <v>1.4</v>
      </c>
      <c r="AL1002">
        <v>2.88</v>
      </c>
      <c r="AM1002">
        <v>1.5</v>
      </c>
      <c r="AN1002">
        <v>3.05</v>
      </c>
      <c r="AO1002">
        <v>1.42</v>
      </c>
      <c r="AP1002">
        <v>2.79</v>
      </c>
      <c r="AQ1002" t="str">
        <f t="shared" si="167"/>
        <v>Struff</v>
      </c>
      <c r="AR1002" t="str">
        <f t="shared" si="168"/>
        <v>Stakhovsky</v>
      </c>
      <c r="AS1002" t="str">
        <f t="shared" si="169"/>
        <v>MunichStruffStakhovsky</v>
      </c>
      <c r="AT1002" t="str">
        <f t="shared" si="170"/>
        <v>MunichStakhovskyStruff</v>
      </c>
      <c r="AU1002">
        <f t="shared" si="171"/>
        <v>2</v>
      </c>
      <c r="AV1002">
        <f t="shared" si="172"/>
        <v>6</v>
      </c>
      <c r="AW1002">
        <f t="shared" si="173"/>
        <v>18</v>
      </c>
      <c r="AX1002" t="b">
        <f t="shared" si="174"/>
        <v>0</v>
      </c>
      <c r="AY1002" t="str">
        <f t="shared" si="175"/>
        <v>Struff</v>
      </c>
      <c r="AZ1002" t="b">
        <f t="shared" si="176"/>
        <v>0</v>
      </c>
      <c r="BA1002" t="str">
        <f t="shared" si="177"/>
        <v>Munich2nd Round</v>
      </c>
    </row>
    <row r="1003" spans="1:53" x14ac:dyDescent="0.25">
      <c r="A1003">
        <v>26</v>
      </c>
      <c r="B1003" t="s">
        <v>903</v>
      </c>
      <c r="C1003" s="8" t="s">
        <v>904</v>
      </c>
      <c r="D1003" s="1">
        <v>41759</v>
      </c>
      <c r="E1003" s="1" t="s">
        <v>663</v>
      </c>
      <c r="F1003" t="s">
        <v>307</v>
      </c>
      <c r="G1003" t="s">
        <v>503</v>
      </c>
      <c r="H1003" t="s">
        <v>344</v>
      </c>
      <c r="I1003">
        <v>3</v>
      </c>
      <c r="J1003" t="s">
        <v>803</v>
      </c>
      <c r="K1003" t="s">
        <v>718</v>
      </c>
      <c r="L1003">
        <v>111</v>
      </c>
      <c r="M1003">
        <v>17</v>
      </c>
      <c r="N1003">
        <v>533</v>
      </c>
      <c r="O1003">
        <v>2065</v>
      </c>
      <c r="P1003">
        <v>6</v>
      </c>
      <c r="Q1003">
        <v>7</v>
      </c>
      <c r="R1003">
        <v>6</v>
      </c>
      <c r="S1003">
        <v>2</v>
      </c>
      <c r="T1003">
        <v>7</v>
      </c>
      <c r="U1003">
        <v>6</v>
      </c>
      <c r="Z1003">
        <v>2</v>
      </c>
      <c r="AA1003">
        <v>1</v>
      </c>
      <c r="AB1003" t="s">
        <v>312</v>
      </c>
      <c r="AC1003">
        <v>1.5</v>
      </c>
      <c r="AD1003">
        <v>2.5</v>
      </c>
      <c r="AE1003">
        <v>1.55</v>
      </c>
      <c r="AF1003">
        <v>2.4</v>
      </c>
      <c r="AG1003">
        <v>1.57</v>
      </c>
      <c r="AH1003">
        <v>2.25</v>
      </c>
      <c r="AI1003">
        <v>1.56</v>
      </c>
      <c r="AJ1003">
        <v>2.6</v>
      </c>
      <c r="AK1003">
        <v>1.57</v>
      </c>
      <c r="AL1003">
        <v>2.38</v>
      </c>
      <c r="AM1003">
        <v>1.6</v>
      </c>
      <c r="AN1003">
        <v>2.6</v>
      </c>
      <c r="AO1003">
        <v>1.54</v>
      </c>
      <c r="AP1003">
        <v>2.42</v>
      </c>
      <c r="AQ1003" t="str">
        <f t="shared" si="167"/>
        <v>Klizan</v>
      </c>
      <c r="AR1003" t="str">
        <f t="shared" si="168"/>
        <v>Youzhny</v>
      </c>
      <c r="AS1003" t="str">
        <f t="shared" si="169"/>
        <v>MunichKlizanYouzhny</v>
      </c>
      <c r="AT1003" t="str">
        <f t="shared" si="170"/>
        <v>MunichYouzhnyKlizan</v>
      </c>
      <c r="AU1003">
        <f t="shared" si="171"/>
        <v>1</v>
      </c>
      <c r="AV1003">
        <f t="shared" si="172"/>
        <v>4</v>
      </c>
      <c r="AW1003">
        <f t="shared" si="173"/>
        <v>34</v>
      </c>
      <c r="AX1003" t="b">
        <f t="shared" si="174"/>
        <v>1</v>
      </c>
      <c r="AY1003" t="str">
        <f t="shared" si="175"/>
        <v>Youzhny</v>
      </c>
      <c r="AZ1003" t="b">
        <f t="shared" si="176"/>
        <v>1</v>
      </c>
      <c r="BA1003" t="str">
        <f t="shared" si="177"/>
        <v>Munich2nd Round</v>
      </c>
    </row>
    <row r="1004" spans="1:53" x14ac:dyDescent="0.25">
      <c r="A1004">
        <v>26</v>
      </c>
      <c r="B1004" t="s">
        <v>903</v>
      </c>
      <c r="C1004" s="8" t="s">
        <v>904</v>
      </c>
      <c r="D1004" s="1">
        <v>41760</v>
      </c>
      <c r="E1004" s="1" t="s">
        <v>663</v>
      </c>
      <c r="F1004" t="s">
        <v>307</v>
      </c>
      <c r="G1004" t="s">
        <v>503</v>
      </c>
      <c r="H1004" t="s">
        <v>344</v>
      </c>
      <c r="I1004">
        <v>3</v>
      </c>
      <c r="J1004" t="s">
        <v>776</v>
      </c>
      <c r="K1004" t="s">
        <v>705</v>
      </c>
      <c r="L1004">
        <v>33</v>
      </c>
      <c r="M1004">
        <v>117</v>
      </c>
      <c r="N1004">
        <v>1165</v>
      </c>
      <c r="O1004">
        <v>499</v>
      </c>
      <c r="P1004">
        <v>6</v>
      </c>
      <c r="Q1004">
        <v>3</v>
      </c>
      <c r="R1004">
        <v>6</v>
      </c>
      <c r="S1004">
        <v>4</v>
      </c>
      <c r="Z1004">
        <v>2</v>
      </c>
      <c r="AA1004">
        <v>0</v>
      </c>
      <c r="AB1004" t="s">
        <v>312</v>
      </c>
      <c r="AC1004">
        <v>2.1</v>
      </c>
      <c r="AD1004">
        <v>1.66</v>
      </c>
      <c r="AE1004">
        <v>2.2000000000000002</v>
      </c>
      <c r="AF1004">
        <v>1.65</v>
      </c>
      <c r="AG1004">
        <v>2.1</v>
      </c>
      <c r="AH1004">
        <v>1.67</v>
      </c>
      <c r="AI1004">
        <v>2.2000000000000002</v>
      </c>
      <c r="AJ1004">
        <v>1.75</v>
      </c>
      <c r="AK1004">
        <v>2.2000000000000002</v>
      </c>
      <c r="AL1004">
        <v>1.67</v>
      </c>
      <c r="AM1004">
        <v>2.35</v>
      </c>
      <c r="AN1004">
        <v>1.74</v>
      </c>
      <c r="AO1004">
        <v>2.17</v>
      </c>
      <c r="AP1004">
        <v>1.66</v>
      </c>
      <c r="AQ1004" t="str">
        <f t="shared" si="167"/>
        <v>Seppi</v>
      </c>
      <c r="AR1004" t="str">
        <f t="shared" si="168"/>
        <v>Ramos</v>
      </c>
      <c r="AS1004" t="str">
        <f t="shared" si="169"/>
        <v>MunichSeppiRamos</v>
      </c>
      <c r="AT1004" t="str">
        <f t="shared" si="170"/>
        <v>MunichRamosSeppi</v>
      </c>
      <c r="AU1004">
        <f t="shared" si="171"/>
        <v>2</v>
      </c>
      <c r="AV1004">
        <f t="shared" si="172"/>
        <v>5</v>
      </c>
      <c r="AW1004">
        <f t="shared" si="173"/>
        <v>19</v>
      </c>
      <c r="AX1004" t="b">
        <f t="shared" si="174"/>
        <v>0</v>
      </c>
      <c r="AY1004" t="str">
        <f t="shared" si="175"/>
        <v>Seppi</v>
      </c>
      <c r="AZ1004" t="b">
        <f t="shared" si="176"/>
        <v>0</v>
      </c>
      <c r="BA1004" t="str">
        <f t="shared" si="177"/>
        <v>Munich2nd Round</v>
      </c>
    </row>
    <row r="1005" spans="1:53" x14ac:dyDescent="0.25">
      <c r="A1005">
        <v>26</v>
      </c>
      <c r="B1005" t="s">
        <v>903</v>
      </c>
      <c r="C1005" s="8" t="s">
        <v>904</v>
      </c>
      <c r="D1005" s="1">
        <v>41760</v>
      </c>
      <c r="E1005" s="1" t="s">
        <v>663</v>
      </c>
      <c r="F1005" t="s">
        <v>307</v>
      </c>
      <c r="G1005" t="s">
        <v>503</v>
      </c>
      <c r="H1005" t="s">
        <v>344</v>
      </c>
      <c r="I1005">
        <v>3</v>
      </c>
      <c r="J1005" t="s">
        <v>795</v>
      </c>
      <c r="K1005" t="s">
        <v>893</v>
      </c>
      <c r="L1005">
        <v>150</v>
      </c>
      <c r="M1005">
        <v>66</v>
      </c>
      <c r="N1005">
        <v>379</v>
      </c>
      <c r="O1005">
        <v>700</v>
      </c>
      <c r="P1005">
        <v>7</v>
      </c>
      <c r="Q1005">
        <v>6</v>
      </c>
      <c r="R1005">
        <v>3</v>
      </c>
      <c r="S1005">
        <v>6</v>
      </c>
      <c r="T1005">
        <v>7</v>
      </c>
      <c r="U1005">
        <v>6</v>
      </c>
      <c r="Z1005">
        <v>2</v>
      </c>
      <c r="AA1005">
        <v>1</v>
      </c>
      <c r="AB1005" t="s">
        <v>312</v>
      </c>
      <c r="AC1005">
        <v>3.25</v>
      </c>
      <c r="AD1005">
        <v>1.33</v>
      </c>
      <c r="AE1005">
        <v>3.1</v>
      </c>
      <c r="AF1005">
        <v>1.35</v>
      </c>
      <c r="AG1005">
        <v>3</v>
      </c>
      <c r="AH1005">
        <v>1.36</v>
      </c>
      <c r="AI1005">
        <v>3.08</v>
      </c>
      <c r="AJ1005">
        <v>1.43</v>
      </c>
      <c r="AK1005">
        <v>3.5</v>
      </c>
      <c r="AL1005">
        <v>1.29</v>
      </c>
      <c r="AM1005">
        <v>3.5</v>
      </c>
      <c r="AN1005">
        <v>1.43</v>
      </c>
      <c r="AO1005">
        <v>3.12</v>
      </c>
      <c r="AP1005">
        <v>1.35</v>
      </c>
      <c r="AQ1005" t="str">
        <f t="shared" si="167"/>
        <v>Berankis</v>
      </c>
      <c r="AR1005" t="str">
        <f t="shared" si="168"/>
        <v>Melzer</v>
      </c>
      <c r="AS1005" t="str">
        <f t="shared" si="169"/>
        <v>MunichBerankisMelzer</v>
      </c>
      <c r="AT1005" t="str">
        <f t="shared" si="170"/>
        <v>MunichMelzerBerankis</v>
      </c>
      <c r="AU1005">
        <f t="shared" si="171"/>
        <v>1</v>
      </c>
      <c r="AV1005">
        <f t="shared" si="172"/>
        <v>-1</v>
      </c>
      <c r="AW1005">
        <f t="shared" si="173"/>
        <v>35</v>
      </c>
      <c r="AX1005" t="b">
        <f t="shared" si="174"/>
        <v>1</v>
      </c>
      <c r="AY1005" t="str">
        <f t="shared" si="175"/>
        <v>Berankis</v>
      </c>
      <c r="AZ1005" t="b">
        <f t="shared" si="176"/>
        <v>1</v>
      </c>
      <c r="BA1005" t="str">
        <f t="shared" si="177"/>
        <v>Munich2nd Round</v>
      </c>
    </row>
    <row r="1006" spans="1:53" x14ac:dyDescent="0.25">
      <c r="A1006">
        <v>26</v>
      </c>
      <c r="B1006" t="s">
        <v>903</v>
      </c>
      <c r="C1006" s="8" t="s">
        <v>904</v>
      </c>
      <c r="D1006" s="1">
        <v>41760</v>
      </c>
      <c r="E1006" s="1" t="s">
        <v>663</v>
      </c>
      <c r="F1006" t="s">
        <v>307</v>
      </c>
      <c r="G1006" t="s">
        <v>503</v>
      </c>
      <c r="H1006" t="s">
        <v>344</v>
      </c>
      <c r="I1006">
        <v>3</v>
      </c>
      <c r="J1006" t="s">
        <v>766</v>
      </c>
      <c r="K1006" t="s">
        <v>780</v>
      </c>
      <c r="L1006">
        <v>16</v>
      </c>
      <c r="M1006">
        <v>71</v>
      </c>
      <c r="N1006">
        <v>2075</v>
      </c>
      <c r="O1006">
        <v>687</v>
      </c>
      <c r="P1006">
        <v>6</v>
      </c>
      <c r="Q1006">
        <v>2</v>
      </c>
      <c r="R1006">
        <v>6</v>
      </c>
      <c r="S1006">
        <v>4</v>
      </c>
      <c r="Z1006">
        <v>2</v>
      </c>
      <c r="AA1006">
        <v>0</v>
      </c>
      <c r="AB1006" t="s">
        <v>312</v>
      </c>
      <c r="AC1006">
        <v>1.3</v>
      </c>
      <c r="AD1006">
        <v>3.4</v>
      </c>
      <c r="AE1006">
        <v>1.42</v>
      </c>
      <c r="AF1006">
        <v>2.8</v>
      </c>
      <c r="AG1006">
        <v>1.4</v>
      </c>
      <c r="AH1006">
        <v>2.75</v>
      </c>
      <c r="AI1006">
        <v>1.49</v>
      </c>
      <c r="AJ1006">
        <v>2.84</v>
      </c>
      <c r="AK1006">
        <v>1.4</v>
      </c>
      <c r="AL1006">
        <v>2.88</v>
      </c>
      <c r="AM1006">
        <v>1.47</v>
      </c>
      <c r="AN1006">
        <v>3.4</v>
      </c>
      <c r="AO1006">
        <v>1.38</v>
      </c>
      <c r="AP1006">
        <v>2.94</v>
      </c>
      <c r="AQ1006" t="str">
        <f t="shared" si="167"/>
        <v>Haas</v>
      </c>
      <c r="AR1006" t="str">
        <f t="shared" si="168"/>
        <v>Falla</v>
      </c>
      <c r="AS1006" t="str">
        <f t="shared" si="169"/>
        <v>MunichHaasFalla</v>
      </c>
      <c r="AT1006" t="str">
        <f t="shared" si="170"/>
        <v>MunichFallaHaas</v>
      </c>
      <c r="AU1006">
        <f t="shared" si="171"/>
        <v>2</v>
      </c>
      <c r="AV1006">
        <f t="shared" si="172"/>
        <v>6</v>
      </c>
      <c r="AW1006">
        <f t="shared" si="173"/>
        <v>18</v>
      </c>
      <c r="AX1006" t="b">
        <f t="shared" si="174"/>
        <v>0</v>
      </c>
      <c r="AY1006" t="str">
        <f t="shared" si="175"/>
        <v>Haas</v>
      </c>
      <c r="AZ1006" t="b">
        <f t="shared" si="176"/>
        <v>0</v>
      </c>
      <c r="BA1006" t="str">
        <f t="shared" si="177"/>
        <v>Munich2nd Round</v>
      </c>
    </row>
    <row r="1007" spans="1:53" x14ac:dyDescent="0.25">
      <c r="A1007">
        <v>26</v>
      </c>
      <c r="B1007" t="s">
        <v>903</v>
      </c>
      <c r="C1007" s="8" t="s">
        <v>904</v>
      </c>
      <c r="D1007" s="1">
        <v>41760</v>
      </c>
      <c r="E1007" s="1" t="s">
        <v>663</v>
      </c>
      <c r="F1007" t="s">
        <v>307</v>
      </c>
      <c r="G1007" t="s">
        <v>503</v>
      </c>
      <c r="H1007" t="s">
        <v>344</v>
      </c>
      <c r="I1007">
        <v>3</v>
      </c>
      <c r="J1007" t="s">
        <v>720</v>
      </c>
      <c r="K1007" t="s">
        <v>736</v>
      </c>
      <c r="L1007">
        <v>15</v>
      </c>
      <c r="M1007">
        <v>86</v>
      </c>
      <c r="N1007">
        <v>2190</v>
      </c>
      <c r="O1007">
        <v>620</v>
      </c>
      <c r="P1007">
        <v>7</v>
      </c>
      <c r="Q1007">
        <v>6</v>
      </c>
      <c r="R1007">
        <v>6</v>
      </c>
      <c r="S1007">
        <v>2</v>
      </c>
      <c r="Z1007">
        <v>2</v>
      </c>
      <c r="AA1007">
        <v>0</v>
      </c>
      <c r="AB1007" t="s">
        <v>312</v>
      </c>
      <c r="AC1007">
        <v>1.36</v>
      </c>
      <c r="AD1007">
        <v>3</v>
      </c>
      <c r="AE1007">
        <v>1.35</v>
      </c>
      <c r="AF1007">
        <v>3.1</v>
      </c>
      <c r="AG1007">
        <v>1.36</v>
      </c>
      <c r="AH1007">
        <v>3</v>
      </c>
      <c r="AI1007">
        <v>1.36</v>
      </c>
      <c r="AJ1007">
        <v>3.47</v>
      </c>
      <c r="AK1007">
        <v>1.4</v>
      </c>
      <c r="AL1007">
        <v>2.88</v>
      </c>
      <c r="AM1007">
        <v>1.42</v>
      </c>
      <c r="AN1007">
        <v>3.5</v>
      </c>
      <c r="AO1007">
        <v>1.36</v>
      </c>
      <c r="AP1007">
        <v>3.05</v>
      </c>
      <c r="AQ1007" t="str">
        <f t="shared" si="167"/>
        <v>Fognini</v>
      </c>
      <c r="AR1007" t="str">
        <f t="shared" si="168"/>
        <v>Brown</v>
      </c>
      <c r="AS1007" t="str">
        <f t="shared" si="169"/>
        <v>MunichFogniniBrown</v>
      </c>
      <c r="AT1007" t="str">
        <f t="shared" si="170"/>
        <v>MunichBrownFognini</v>
      </c>
      <c r="AU1007">
        <f t="shared" si="171"/>
        <v>2</v>
      </c>
      <c r="AV1007">
        <f t="shared" si="172"/>
        <v>5</v>
      </c>
      <c r="AW1007">
        <f t="shared" si="173"/>
        <v>21</v>
      </c>
      <c r="AX1007" t="b">
        <f t="shared" si="174"/>
        <v>1</v>
      </c>
      <c r="AY1007" t="str">
        <f t="shared" si="175"/>
        <v>Fognini</v>
      </c>
      <c r="AZ1007" t="b">
        <f t="shared" si="176"/>
        <v>0</v>
      </c>
      <c r="BA1007" t="str">
        <f t="shared" si="177"/>
        <v>Munich2nd Round</v>
      </c>
    </row>
    <row r="1008" spans="1:53" x14ac:dyDescent="0.25">
      <c r="A1008">
        <v>26</v>
      </c>
      <c r="B1008" t="s">
        <v>903</v>
      </c>
      <c r="C1008" s="8" t="s">
        <v>904</v>
      </c>
      <c r="D1008" s="1">
        <v>41760</v>
      </c>
      <c r="E1008" s="1" t="s">
        <v>663</v>
      </c>
      <c r="F1008" t="s">
        <v>307</v>
      </c>
      <c r="G1008" t="s">
        <v>503</v>
      </c>
      <c r="H1008" t="s">
        <v>344</v>
      </c>
      <c r="I1008">
        <v>3</v>
      </c>
      <c r="J1008" t="s">
        <v>807</v>
      </c>
      <c r="K1008" t="s">
        <v>761</v>
      </c>
      <c r="L1008">
        <v>122</v>
      </c>
      <c r="M1008">
        <v>44</v>
      </c>
      <c r="N1008">
        <v>467</v>
      </c>
      <c r="O1008">
        <v>1013</v>
      </c>
      <c r="P1008">
        <v>5</v>
      </c>
      <c r="Q1008">
        <v>7</v>
      </c>
      <c r="R1008">
        <v>6</v>
      </c>
      <c r="S1008">
        <v>3</v>
      </c>
      <c r="T1008">
        <v>6</v>
      </c>
      <c r="U1008">
        <v>2</v>
      </c>
      <c r="Z1008">
        <v>2</v>
      </c>
      <c r="AA1008">
        <v>1</v>
      </c>
      <c r="AB1008" t="s">
        <v>312</v>
      </c>
      <c r="AC1008">
        <v>2.25</v>
      </c>
      <c r="AD1008">
        <v>1.57</v>
      </c>
      <c r="AE1008">
        <v>2.25</v>
      </c>
      <c r="AF1008">
        <v>1.62</v>
      </c>
      <c r="AG1008">
        <v>2.25</v>
      </c>
      <c r="AH1008">
        <v>1.57</v>
      </c>
      <c r="AI1008">
        <v>2.3199999999999998</v>
      </c>
      <c r="AJ1008">
        <v>1.68</v>
      </c>
      <c r="AK1008">
        <v>2.2000000000000002</v>
      </c>
      <c r="AL1008">
        <v>1.67</v>
      </c>
      <c r="AM1008">
        <v>2.35</v>
      </c>
      <c r="AN1008">
        <v>1.69</v>
      </c>
      <c r="AO1008">
        <v>2.25</v>
      </c>
      <c r="AP1008">
        <v>1.62</v>
      </c>
      <c r="AQ1008" t="str">
        <f t="shared" si="167"/>
        <v>Bellucci</v>
      </c>
      <c r="AR1008" t="str">
        <f t="shared" si="168"/>
        <v>Delbonis</v>
      </c>
      <c r="AS1008" t="str">
        <f t="shared" si="169"/>
        <v>MunichBellucciDelbonis</v>
      </c>
      <c r="AT1008" t="str">
        <f t="shared" si="170"/>
        <v>MunichDelbonisBellucci</v>
      </c>
      <c r="AU1008">
        <f t="shared" si="171"/>
        <v>1</v>
      </c>
      <c r="AV1008">
        <f t="shared" si="172"/>
        <v>5</v>
      </c>
      <c r="AW1008">
        <f t="shared" si="173"/>
        <v>29</v>
      </c>
      <c r="AX1008" t="b">
        <f t="shared" si="174"/>
        <v>0</v>
      </c>
      <c r="AY1008" t="str">
        <f t="shared" si="175"/>
        <v>Delbonis</v>
      </c>
      <c r="AZ1008" t="b">
        <f t="shared" si="176"/>
        <v>1</v>
      </c>
      <c r="BA1008" t="str">
        <f t="shared" si="177"/>
        <v>Munich2nd Round</v>
      </c>
    </row>
    <row r="1009" spans="1:53" x14ac:dyDescent="0.25">
      <c r="A1009">
        <v>26</v>
      </c>
      <c r="B1009" t="s">
        <v>903</v>
      </c>
      <c r="C1009" s="8" t="s">
        <v>904</v>
      </c>
      <c r="D1009" s="1">
        <v>41761</v>
      </c>
      <c r="E1009" s="1" t="s">
        <v>663</v>
      </c>
      <c r="F1009" t="s">
        <v>307</v>
      </c>
      <c r="G1009" t="s">
        <v>503</v>
      </c>
      <c r="H1009" t="s">
        <v>345</v>
      </c>
      <c r="I1009">
        <v>3</v>
      </c>
      <c r="J1009" t="s">
        <v>803</v>
      </c>
      <c r="K1009" t="s">
        <v>669</v>
      </c>
      <c r="L1009">
        <v>111</v>
      </c>
      <c r="M1009">
        <v>55</v>
      </c>
      <c r="N1009">
        <v>533</v>
      </c>
      <c r="O1009">
        <v>870</v>
      </c>
      <c r="P1009">
        <v>7</v>
      </c>
      <c r="Q1009">
        <v>6</v>
      </c>
      <c r="R1009">
        <v>1</v>
      </c>
      <c r="S1009">
        <v>6</v>
      </c>
      <c r="T1009">
        <v>6</v>
      </c>
      <c r="U1009">
        <v>1</v>
      </c>
      <c r="Z1009">
        <v>2</v>
      </c>
      <c r="AA1009">
        <v>1</v>
      </c>
      <c r="AB1009" t="s">
        <v>312</v>
      </c>
      <c r="AC1009">
        <v>1.44</v>
      </c>
      <c r="AD1009">
        <v>2.62</v>
      </c>
      <c r="AE1009">
        <v>1.5</v>
      </c>
      <c r="AF1009">
        <v>2.5</v>
      </c>
      <c r="AG1009">
        <v>1.53</v>
      </c>
      <c r="AH1009">
        <v>2.38</v>
      </c>
      <c r="AI1009">
        <v>1.54</v>
      </c>
      <c r="AJ1009">
        <v>2.7</v>
      </c>
      <c r="AK1009">
        <v>1.57</v>
      </c>
      <c r="AL1009">
        <v>2.38</v>
      </c>
      <c r="AM1009">
        <v>1.57</v>
      </c>
      <c r="AN1009">
        <v>2.7</v>
      </c>
      <c r="AO1009">
        <v>1.52</v>
      </c>
      <c r="AP1009">
        <v>2.4900000000000002</v>
      </c>
      <c r="AQ1009" t="str">
        <f t="shared" si="167"/>
        <v>Klizan</v>
      </c>
      <c r="AR1009" t="str">
        <f t="shared" si="168"/>
        <v>Istomin</v>
      </c>
      <c r="AS1009" t="str">
        <f t="shared" si="169"/>
        <v>MunichKlizanIstomin</v>
      </c>
      <c r="AT1009" t="str">
        <f t="shared" si="170"/>
        <v>MunichIstominKlizan</v>
      </c>
      <c r="AU1009">
        <f t="shared" si="171"/>
        <v>1</v>
      </c>
      <c r="AV1009">
        <f t="shared" si="172"/>
        <v>1</v>
      </c>
      <c r="AW1009">
        <f t="shared" si="173"/>
        <v>27</v>
      </c>
      <c r="AX1009" t="b">
        <f t="shared" si="174"/>
        <v>1</v>
      </c>
      <c r="AY1009" t="str">
        <f t="shared" si="175"/>
        <v>Klizan</v>
      </c>
      <c r="AZ1009" t="b">
        <f t="shared" si="176"/>
        <v>1</v>
      </c>
      <c r="BA1009" t="str">
        <f t="shared" si="177"/>
        <v>MunichQuarterfinals</v>
      </c>
    </row>
    <row r="1010" spans="1:53" x14ac:dyDescent="0.25">
      <c r="A1010">
        <v>26</v>
      </c>
      <c r="B1010" t="s">
        <v>903</v>
      </c>
      <c r="C1010" s="8" t="s">
        <v>904</v>
      </c>
      <c r="D1010" s="1">
        <v>41761</v>
      </c>
      <c r="E1010" s="1" t="s">
        <v>663</v>
      </c>
      <c r="F1010" t="s">
        <v>307</v>
      </c>
      <c r="G1010" t="s">
        <v>503</v>
      </c>
      <c r="H1010" t="s">
        <v>345</v>
      </c>
      <c r="I1010">
        <v>3</v>
      </c>
      <c r="J1010" t="s">
        <v>766</v>
      </c>
      <c r="K1010" t="s">
        <v>776</v>
      </c>
      <c r="L1010">
        <v>16</v>
      </c>
      <c r="M1010">
        <v>33</v>
      </c>
      <c r="N1010">
        <v>2075</v>
      </c>
      <c r="O1010">
        <v>1165</v>
      </c>
      <c r="P1010">
        <v>6</v>
      </c>
      <c r="Q1010">
        <v>3</v>
      </c>
      <c r="R1010">
        <v>3</v>
      </c>
      <c r="S1010">
        <v>6</v>
      </c>
      <c r="T1010">
        <v>6</v>
      </c>
      <c r="U1010">
        <v>3</v>
      </c>
      <c r="Z1010">
        <v>2</v>
      </c>
      <c r="AA1010">
        <v>1</v>
      </c>
      <c r="AB1010" t="s">
        <v>312</v>
      </c>
      <c r="AC1010">
        <v>1.33</v>
      </c>
      <c r="AD1010">
        <v>3.25</v>
      </c>
      <c r="AE1010">
        <v>1.35</v>
      </c>
      <c r="AF1010">
        <v>3.1</v>
      </c>
      <c r="AG1010">
        <v>1.36</v>
      </c>
      <c r="AH1010">
        <v>3</v>
      </c>
      <c r="AI1010">
        <v>1.43</v>
      </c>
      <c r="AJ1010">
        <v>3.14</v>
      </c>
      <c r="AK1010">
        <v>1.36</v>
      </c>
      <c r="AL1010">
        <v>3</v>
      </c>
      <c r="AM1010">
        <v>1.43</v>
      </c>
      <c r="AN1010">
        <v>3.25</v>
      </c>
      <c r="AO1010">
        <v>1.37</v>
      </c>
      <c r="AP1010">
        <v>2.99</v>
      </c>
      <c r="AQ1010" t="str">
        <f t="shared" si="167"/>
        <v>Haas</v>
      </c>
      <c r="AR1010" t="str">
        <f t="shared" si="168"/>
        <v>Seppi</v>
      </c>
      <c r="AS1010" t="str">
        <f t="shared" si="169"/>
        <v>MunichHaasSeppi</v>
      </c>
      <c r="AT1010" t="str">
        <f t="shared" si="170"/>
        <v>MunichSeppiHaas</v>
      </c>
      <c r="AU1010">
        <f t="shared" si="171"/>
        <v>1</v>
      </c>
      <c r="AV1010">
        <f t="shared" si="172"/>
        <v>3</v>
      </c>
      <c r="AW1010">
        <f t="shared" si="173"/>
        <v>27</v>
      </c>
      <c r="AX1010" t="b">
        <f t="shared" si="174"/>
        <v>0</v>
      </c>
      <c r="AY1010" t="str">
        <f t="shared" si="175"/>
        <v>Haas</v>
      </c>
      <c r="AZ1010" t="b">
        <f t="shared" si="176"/>
        <v>1</v>
      </c>
      <c r="BA1010" t="str">
        <f t="shared" si="177"/>
        <v>MunichQuarterfinals</v>
      </c>
    </row>
    <row r="1011" spans="1:53" x14ac:dyDescent="0.25">
      <c r="A1011">
        <v>26</v>
      </c>
      <c r="B1011" t="s">
        <v>903</v>
      </c>
      <c r="C1011" s="8" t="s">
        <v>904</v>
      </c>
      <c r="D1011" s="1">
        <v>41761</v>
      </c>
      <c r="E1011" s="1" t="s">
        <v>663</v>
      </c>
      <c r="F1011" t="s">
        <v>307</v>
      </c>
      <c r="G1011" t="s">
        <v>503</v>
      </c>
      <c r="H1011" t="s">
        <v>345</v>
      </c>
      <c r="I1011">
        <v>3</v>
      </c>
      <c r="J1011" t="s">
        <v>720</v>
      </c>
      <c r="K1011" t="s">
        <v>807</v>
      </c>
      <c r="L1011">
        <v>15</v>
      </c>
      <c r="M1011">
        <v>122</v>
      </c>
      <c r="N1011">
        <v>2190</v>
      </c>
      <c r="O1011">
        <v>467</v>
      </c>
      <c r="P1011">
        <v>6</v>
      </c>
      <c r="Q1011">
        <v>2</v>
      </c>
      <c r="R1011">
        <v>6</v>
      </c>
      <c r="S1011">
        <v>2</v>
      </c>
      <c r="Z1011">
        <v>2</v>
      </c>
      <c r="AA1011">
        <v>0</v>
      </c>
      <c r="AB1011" t="s">
        <v>312</v>
      </c>
      <c r="AC1011">
        <v>1.4</v>
      </c>
      <c r="AD1011">
        <v>2.75</v>
      </c>
      <c r="AE1011">
        <v>1.42</v>
      </c>
      <c r="AF1011">
        <v>2.8</v>
      </c>
      <c r="AG1011">
        <v>1.44</v>
      </c>
      <c r="AH1011">
        <v>2.62</v>
      </c>
      <c r="AI1011">
        <v>1.44</v>
      </c>
      <c r="AJ1011">
        <v>3.06</v>
      </c>
      <c r="AK1011">
        <v>1.36</v>
      </c>
      <c r="AL1011">
        <v>3</v>
      </c>
      <c r="AM1011">
        <v>1.45</v>
      </c>
      <c r="AN1011">
        <v>3.06</v>
      </c>
      <c r="AO1011">
        <v>1.42</v>
      </c>
      <c r="AP1011">
        <v>2.8</v>
      </c>
      <c r="AQ1011" t="str">
        <f t="shared" si="167"/>
        <v>Fognini</v>
      </c>
      <c r="AR1011" t="str">
        <f t="shared" si="168"/>
        <v>Bellucci</v>
      </c>
      <c r="AS1011" t="str">
        <f t="shared" si="169"/>
        <v>MunichFogniniBellucci</v>
      </c>
      <c r="AT1011" t="str">
        <f t="shared" si="170"/>
        <v>MunichBellucciFognini</v>
      </c>
      <c r="AU1011">
        <f t="shared" si="171"/>
        <v>2</v>
      </c>
      <c r="AV1011">
        <f t="shared" si="172"/>
        <v>8</v>
      </c>
      <c r="AW1011">
        <f t="shared" si="173"/>
        <v>16</v>
      </c>
      <c r="AX1011" t="b">
        <f t="shared" si="174"/>
        <v>0</v>
      </c>
      <c r="AY1011" t="str">
        <f t="shared" si="175"/>
        <v>Fognini</v>
      </c>
      <c r="AZ1011" t="b">
        <f t="shared" si="176"/>
        <v>0</v>
      </c>
      <c r="BA1011" t="str">
        <f t="shared" si="177"/>
        <v>MunichQuarterfinals</v>
      </c>
    </row>
    <row r="1012" spans="1:53" x14ac:dyDescent="0.25">
      <c r="A1012">
        <v>26</v>
      </c>
      <c r="B1012" t="s">
        <v>903</v>
      </c>
      <c r="C1012" s="8" t="s">
        <v>904</v>
      </c>
      <c r="D1012" s="1">
        <v>41761</v>
      </c>
      <c r="E1012" s="1" t="s">
        <v>663</v>
      </c>
      <c r="F1012" t="s">
        <v>307</v>
      </c>
      <c r="G1012" t="s">
        <v>503</v>
      </c>
      <c r="H1012" t="s">
        <v>345</v>
      </c>
      <c r="I1012">
        <v>3</v>
      </c>
      <c r="J1012" t="s">
        <v>779</v>
      </c>
      <c r="K1012" t="s">
        <v>795</v>
      </c>
      <c r="L1012">
        <v>96</v>
      </c>
      <c r="M1012">
        <v>150</v>
      </c>
      <c r="N1012">
        <v>593</v>
      </c>
      <c r="O1012">
        <v>379</v>
      </c>
      <c r="P1012">
        <v>4</v>
      </c>
      <c r="Q1012">
        <v>6</v>
      </c>
      <c r="R1012">
        <v>6</v>
      </c>
      <c r="S1012">
        <v>3</v>
      </c>
      <c r="T1012">
        <v>6</v>
      </c>
      <c r="U1012">
        <v>4</v>
      </c>
      <c r="Z1012">
        <v>2</v>
      </c>
      <c r="AA1012">
        <v>1</v>
      </c>
      <c r="AB1012" t="s">
        <v>312</v>
      </c>
      <c r="AC1012">
        <v>1.28</v>
      </c>
      <c r="AD1012">
        <v>3.5</v>
      </c>
      <c r="AE1012">
        <v>1.3</v>
      </c>
      <c r="AF1012">
        <v>3.4</v>
      </c>
      <c r="AG1012">
        <v>1.33</v>
      </c>
      <c r="AH1012">
        <v>3.25</v>
      </c>
      <c r="AI1012">
        <v>1.34</v>
      </c>
      <c r="AJ1012">
        <v>3.67</v>
      </c>
      <c r="AK1012">
        <v>1.33</v>
      </c>
      <c r="AL1012">
        <v>3.25</v>
      </c>
      <c r="AM1012">
        <v>1.34</v>
      </c>
      <c r="AN1012">
        <v>3.67</v>
      </c>
      <c r="AO1012">
        <v>1.31</v>
      </c>
      <c r="AP1012">
        <v>3.33</v>
      </c>
      <c r="AQ1012" t="str">
        <f t="shared" ref="AQ1012:AQ1075" si="178">LEFT(J1012,FIND(" ",J1012)-1)</f>
        <v>Struff</v>
      </c>
      <c r="AR1012" t="str">
        <f t="shared" ref="AR1012:AR1075" si="179">LEFT(K1012,FIND(" ",K1012)-1)</f>
        <v>Berankis</v>
      </c>
      <c r="AS1012" t="str">
        <f t="shared" si="169"/>
        <v>MunichStruffBerankis</v>
      </c>
      <c r="AT1012" t="str">
        <f t="shared" si="170"/>
        <v>MunichBerankisStruff</v>
      </c>
      <c r="AU1012">
        <f t="shared" si="171"/>
        <v>1</v>
      </c>
      <c r="AV1012">
        <f t="shared" si="172"/>
        <v>3</v>
      </c>
      <c r="AW1012">
        <f t="shared" si="173"/>
        <v>29</v>
      </c>
      <c r="AX1012" t="b">
        <f t="shared" si="174"/>
        <v>0</v>
      </c>
      <c r="AY1012" t="str">
        <f t="shared" si="175"/>
        <v>Berankis</v>
      </c>
      <c r="AZ1012" t="b">
        <f t="shared" si="176"/>
        <v>1</v>
      </c>
      <c r="BA1012" t="str">
        <f t="shared" si="177"/>
        <v>MunichQuarterfinals</v>
      </c>
    </row>
    <row r="1013" spans="1:53" x14ac:dyDescent="0.25">
      <c r="A1013">
        <v>26</v>
      </c>
      <c r="B1013" t="s">
        <v>903</v>
      </c>
      <c r="C1013" s="8" t="s">
        <v>904</v>
      </c>
      <c r="D1013" s="1">
        <v>41762</v>
      </c>
      <c r="E1013" s="1" t="s">
        <v>663</v>
      </c>
      <c r="F1013" t="s">
        <v>307</v>
      </c>
      <c r="G1013" t="s">
        <v>503</v>
      </c>
      <c r="H1013" t="s">
        <v>346</v>
      </c>
      <c r="I1013">
        <v>3</v>
      </c>
      <c r="J1013" t="s">
        <v>803</v>
      </c>
      <c r="K1013" t="s">
        <v>766</v>
      </c>
      <c r="L1013">
        <v>111</v>
      </c>
      <c r="M1013">
        <v>16</v>
      </c>
      <c r="N1013">
        <v>533</v>
      </c>
      <c r="O1013">
        <v>2075</v>
      </c>
      <c r="P1013">
        <v>6</v>
      </c>
      <c r="Q1013">
        <v>3</v>
      </c>
      <c r="R1013">
        <v>6</v>
      </c>
      <c r="S1013">
        <v>2</v>
      </c>
      <c r="Z1013">
        <v>2</v>
      </c>
      <c r="AA1013">
        <v>0</v>
      </c>
      <c r="AB1013" t="s">
        <v>312</v>
      </c>
      <c r="AC1013">
        <v>2.75</v>
      </c>
      <c r="AD1013">
        <v>1.44</v>
      </c>
      <c r="AE1013">
        <v>2.9</v>
      </c>
      <c r="AF1013">
        <v>1.4</v>
      </c>
      <c r="AG1013">
        <v>2.75</v>
      </c>
      <c r="AH1013">
        <v>1.44</v>
      </c>
      <c r="AI1013">
        <v>2.74</v>
      </c>
      <c r="AJ1013">
        <v>1.53</v>
      </c>
      <c r="AK1013">
        <v>3</v>
      </c>
      <c r="AL1013">
        <v>1.36</v>
      </c>
      <c r="AM1013">
        <v>3</v>
      </c>
      <c r="AN1013">
        <v>1.53</v>
      </c>
      <c r="AO1013">
        <v>2.77</v>
      </c>
      <c r="AP1013">
        <v>1.43</v>
      </c>
      <c r="AQ1013" t="str">
        <f t="shared" si="178"/>
        <v>Klizan</v>
      </c>
      <c r="AR1013" t="str">
        <f t="shared" si="179"/>
        <v>Haas</v>
      </c>
      <c r="AS1013" t="str">
        <f t="shared" si="169"/>
        <v>MunichKlizanHaas</v>
      </c>
      <c r="AT1013" t="str">
        <f t="shared" si="170"/>
        <v>MunichHaasKlizan</v>
      </c>
      <c r="AU1013">
        <f t="shared" si="171"/>
        <v>2</v>
      </c>
      <c r="AV1013">
        <f t="shared" si="172"/>
        <v>7</v>
      </c>
      <c r="AW1013">
        <f t="shared" si="173"/>
        <v>17</v>
      </c>
      <c r="AX1013" t="b">
        <f t="shared" si="174"/>
        <v>0</v>
      </c>
      <c r="AY1013" t="str">
        <f t="shared" si="175"/>
        <v>Klizan</v>
      </c>
      <c r="AZ1013" t="b">
        <f t="shared" si="176"/>
        <v>0</v>
      </c>
      <c r="BA1013" t="str">
        <f t="shared" si="177"/>
        <v>MunichSemifinals</v>
      </c>
    </row>
    <row r="1014" spans="1:53" x14ac:dyDescent="0.25">
      <c r="A1014">
        <v>26</v>
      </c>
      <c r="B1014" t="s">
        <v>903</v>
      </c>
      <c r="C1014" s="8" t="s">
        <v>904</v>
      </c>
      <c r="D1014" s="1">
        <v>41762</v>
      </c>
      <c r="E1014" s="1" t="s">
        <v>663</v>
      </c>
      <c r="F1014" t="s">
        <v>307</v>
      </c>
      <c r="G1014" t="s">
        <v>503</v>
      </c>
      <c r="H1014" t="s">
        <v>346</v>
      </c>
      <c r="I1014">
        <v>3</v>
      </c>
      <c r="J1014" t="s">
        <v>720</v>
      </c>
      <c r="K1014" t="s">
        <v>779</v>
      </c>
      <c r="L1014">
        <v>15</v>
      </c>
      <c r="M1014">
        <v>96</v>
      </c>
      <c r="N1014">
        <v>2190</v>
      </c>
      <c r="O1014">
        <v>593</v>
      </c>
      <c r="P1014">
        <v>6</v>
      </c>
      <c r="Q1014">
        <v>3</v>
      </c>
      <c r="R1014">
        <v>6</v>
      </c>
      <c r="S1014">
        <v>1</v>
      </c>
      <c r="Z1014">
        <v>2</v>
      </c>
      <c r="AA1014">
        <v>0</v>
      </c>
      <c r="AB1014" t="s">
        <v>312</v>
      </c>
      <c r="AC1014">
        <v>1.22</v>
      </c>
      <c r="AD1014">
        <v>4.33</v>
      </c>
      <c r="AE1014">
        <v>1.25</v>
      </c>
      <c r="AF1014">
        <v>3.75</v>
      </c>
      <c r="AG1014">
        <v>1.25</v>
      </c>
      <c r="AH1014">
        <v>4</v>
      </c>
      <c r="AI1014">
        <v>1.26</v>
      </c>
      <c r="AJ1014">
        <v>4.47</v>
      </c>
      <c r="AK1014">
        <v>1.25</v>
      </c>
      <c r="AL1014">
        <v>3.75</v>
      </c>
      <c r="AM1014">
        <v>1.27</v>
      </c>
      <c r="AN1014">
        <v>4.47</v>
      </c>
      <c r="AO1014">
        <v>1.23</v>
      </c>
      <c r="AP1014">
        <v>4.03</v>
      </c>
      <c r="AQ1014" t="str">
        <f t="shared" si="178"/>
        <v>Fognini</v>
      </c>
      <c r="AR1014" t="str">
        <f t="shared" si="179"/>
        <v>Struff</v>
      </c>
      <c r="AS1014" t="str">
        <f t="shared" si="169"/>
        <v>MunichFogniniStruff</v>
      </c>
      <c r="AT1014" t="str">
        <f t="shared" si="170"/>
        <v>MunichStruffFognini</v>
      </c>
      <c r="AU1014">
        <f t="shared" si="171"/>
        <v>2</v>
      </c>
      <c r="AV1014">
        <f t="shared" si="172"/>
        <v>8</v>
      </c>
      <c r="AW1014">
        <f t="shared" si="173"/>
        <v>16</v>
      </c>
      <c r="AX1014" t="b">
        <f t="shared" si="174"/>
        <v>0</v>
      </c>
      <c r="AY1014" t="str">
        <f t="shared" si="175"/>
        <v>Fognini</v>
      </c>
      <c r="AZ1014" t="b">
        <f t="shared" si="176"/>
        <v>0</v>
      </c>
      <c r="BA1014" t="str">
        <f t="shared" si="177"/>
        <v>MunichSemifinals</v>
      </c>
    </row>
    <row r="1015" spans="1:53" x14ac:dyDescent="0.25">
      <c r="A1015">
        <v>26</v>
      </c>
      <c r="B1015" t="s">
        <v>903</v>
      </c>
      <c r="C1015" s="8" t="s">
        <v>904</v>
      </c>
      <c r="D1015" s="1">
        <v>41763</v>
      </c>
      <c r="E1015" s="1" t="s">
        <v>663</v>
      </c>
      <c r="F1015" t="s">
        <v>307</v>
      </c>
      <c r="G1015" t="s">
        <v>503</v>
      </c>
      <c r="H1015" t="s">
        <v>348</v>
      </c>
      <c r="I1015">
        <v>3</v>
      </c>
      <c r="J1015" t="s">
        <v>803</v>
      </c>
      <c r="K1015" t="s">
        <v>720</v>
      </c>
      <c r="L1015">
        <v>111</v>
      </c>
      <c r="M1015">
        <v>15</v>
      </c>
      <c r="N1015">
        <v>533</v>
      </c>
      <c r="O1015">
        <v>2190</v>
      </c>
      <c r="P1015">
        <v>2</v>
      </c>
      <c r="Q1015">
        <v>6</v>
      </c>
      <c r="R1015">
        <v>6</v>
      </c>
      <c r="S1015">
        <v>1</v>
      </c>
      <c r="T1015">
        <v>6</v>
      </c>
      <c r="U1015">
        <v>2</v>
      </c>
      <c r="Z1015">
        <v>2</v>
      </c>
      <c r="AA1015">
        <v>1</v>
      </c>
      <c r="AB1015" t="s">
        <v>312</v>
      </c>
      <c r="AC1015">
        <v>3.75</v>
      </c>
      <c r="AD1015">
        <v>1.28</v>
      </c>
      <c r="AE1015">
        <v>3.75</v>
      </c>
      <c r="AF1015">
        <v>1.25</v>
      </c>
      <c r="AG1015">
        <v>3.75</v>
      </c>
      <c r="AH1015">
        <v>1.29</v>
      </c>
      <c r="AI1015">
        <v>3.75</v>
      </c>
      <c r="AJ1015">
        <v>1.33</v>
      </c>
      <c r="AK1015">
        <v>3.5</v>
      </c>
      <c r="AL1015">
        <v>1.29</v>
      </c>
      <c r="AM1015">
        <v>4</v>
      </c>
      <c r="AN1015">
        <v>1.35</v>
      </c>
      <c r="AO1015">
        <v>3.61</v>
      </c>
      <c r="AP1015">
        <v>1.28</v>
      </c>
      <c r="AQ1015" t="str">
        <f t="shared" si="178"/>
        <v>Klizan</v>
      </c>
      <c r="AR1015" t="str">
        <f t="shared" si="179"/>
        <v>Fognini</v>
      </c>
      <c r="AS1015" t="str">
        <f t="shared" si="169"/>
        <v>MunichKlizanFognini</v>
      </c>
      <c r="AT1015" t="str">
        <f t="shared" si="170"/>
        <v>MunichFogniniKlizan</v>
      </c>
      <c r="AU1015">
        <f t="shared" si="171"/>
        <v>1</v>
      </c>
      <c r="AV1015">
        <f t="shared" si="172"/>
        <v>5</v>
      </c>
      <c r="AW1015">
        <f t="shared" si="173"/>
        <v>23</v>
      </c>
      <c r="AX1015" t="b">
        <f t="shared" si="174"/>
        <v>0</v>
      </c>
      <c r="AY1015" t="str">
        <f t="shared" si="175"/>
        <v>Fognini</v>
      </c>
      <c r="AZ1015" t="b">
        <f t="shared" si="176"/>
        <v>1</v>
      </c>
      <c r="BA1015" t="str">
        <f t="shared" si="177"/>
        <v>MunichThe Final</v>
      </c>
    </row>
    <row r="1016" spans="1:53" x14ac:dyDescent="0.25">
      <c r="A1016">
        <v>27</v>
      </c>
      <c r="B1016" t="s">
        <v>588</v>
      </c>
      <c r="C1016" s="8" t="s">
        <v>589</v>
      </c>
      <c r="D1016" s="1">
        <v>41757</v>
      </c>
      <c r="E1016" s="1" t="s">
        <v>663</v>
      </c>
      <c r="F1016" t="s">
        <v>307</v>
      </c>
      <c r="G1016" t="s">
        <v>503</v>
      </c>
      <c r="H1016" t="s">
        <v>309</v>
      </c>
      <c r="I1016">
        <v>3</v>
      </c>
      <c r="J1016" t="s">
        <v>781</v>
      </c>
      <c r="K1016" t="s">
        <v>681</v>
      </c>
      <c r="L1016">
        <v>61</v>
      </c>
      <c r="M1016">
        <v>92</v>
      </c>
      <c r="N1016">
        <v>806</v>
      </c>
      <c r="O1016">
        <v>606</v>
      </c>
      <c r="P1016">
        <v>6</v>
      </c>
      <c r="Q1016">
        <v>3</v>
      </c>
      <c r="R1016">
        <v>3</v>
      </c>
      <c r="S1016">
        <v>6</v>
      </c>
      <c r="T1016">
        <v>6</v>
      </c>
      <c r="U1016">
        <v>4</v>
      </c>
      <c r="Z1016">
        <v>2</v>
      </c>
      <c r="AA1016">
        <v>1</v>
      </c>
      <c r="AB1016" t="s">
        <v>312</v>
      </c>
      <c r="AC1016">
        <v>1.33</v>
      </c>
      <c r="AD1016">
        <v>3.25</v>
      </c>
      <c r="AE1016">
        <v>1.35</v>
      </c>
      <c r="AF1016">
        <v>3.1</v>
      </c>
      <c r="AG1016">
        <v>1.36</v>
      </c>
      <c r="AH1016">
        <v>3</v>
      </c>
      <c r="AI1016">
        <v>1.38</v>
      </c>
      <c r="AJ1016">
        <v>3.26</v>
      </c>
      <c r="AK1016">
        <v>1.36</v>
      </c>
      <c r="AL1016">
        <v>3</v>
      </c>
      <c r="AM1016">
        <v>1.38</v>
      </c>
      <c r="AN1016">
        <v>3.63</v>
      </c>
      <c r="AO1016">
        <v>1.33</v>
      </c>
      <c r="AP1016">
        <v>3.22</v>
      </c>
      <c r="AQ1016" t="str">
        <f t="shared" si="178"/>
        <v>Golubev</v>
      </c>
      <c r="AR1016" t="str">
        <f t="shared" si="179"/>
        <v>Mannarino</v>
      </c>
      <c r="AS1016" t="str">
        <f t="shared" si="169"/>
        <v>OeirasGolubevMannarino</v>
      </c>
      <c r="AT1016" t="str">
        <f t="shared" si="170"/>
        <v>OeirasMannarinoGolubev</v>
      </c>
      <c r="AU1016">
        <f t="shared" si="171"/>
        <v>1</v>
      </c>
      <c r="AV1016">
        <f t="shared" si="172"/>
        <v>2</v>
      </c>
      <c r="AW1016">
        <f t="shared" si="173"/>
        <v>28</v>
      </c>
      <c r="AX1016" t="b">
        <f t="shared" si="174"/>
        <v>0</v>
      </c>
      <c r="AY1016" t="str">
        <f t="shared" si="175"/>
        <v>Golubev</v>
      </c>
      <c r="AZ1016" t="b">
        <f t="shared" si="176"/>
        <v>1</v>
      </c>
      <c r="BA1016" t="str">
        <f t="shared" si="177"/>
        <v>Oeiras1st Round</v>
      </c>
    </row>
    <row r="1017" spans="1:53" x14ac:dyDescent="0.25">
      <c r="A1017">
        <v>27</v>
      </c>
      <c r="B1017" t="s">
        <v>588</v>
      </c>
      <c r="C1017" s="8" t="s">
        <v>589</v>
      </c>
      <c r="D1017" s="1">
        <v>41757</v>
      </c>
      <c r="E1017" s="1" t="s">
        <v>663</v>
      </c>
      <c r="F1017" t="s">
        <v>307</v>
      </c>
      <c r="G1017" t="s">
        <v>503</v>
      </c>
      <c r="H1017" t="s">
        <v>309</v>
      </c>
      <c r="I1017">
        <v>3</v>
      </c>
      <c r="J1017" t="s">
        <v>707</v>
      </c>
      <c r="K1017" t="s">
        <v>679</v>
      </c>
      <c r="L1017">
        <v>60</v>
      </c>
      <c r="M1017">
        <v>59</v>
      </c>
      <c r="N1017">
        <v>816</v>
      </c>
      <c r="O1017">
        <v>825</v>
      </c>
      <c r="P1017">
        <v>6</v>
      </c>
      <c r="Q1017">
        <v>1</v>
      </c>
      <c r="R1017">
        <v>7</v>
      </c>
      <c r="S1017">
        <v>6</v>
      </c>
      <c r="Z1017">
        <v>2</v>
      </c>
      <c r="AA1017">
        <v>0</v>
      </c>
      <c r="AB1017" t="s">
        <v>312</v>
      </c>
      <c r="AC1017">
        <v>1.33</v>
      </c>
      <c r="AD1017">
        <v>3.25</v>
      </c>
      <c r="AE1017">
        <v>1.35</v>
      </c>
      <c r="AF1017">
        <v>3.1</v>
      </c>
      <c r="AG1017">
        <v>1.36</v>
      </c>
      <c r="AH1017">
        <v>3</v>
      </c>
      <c r="AI1017">
        <v>1.49</v>
      </c>
      <c r="AJ1017">
        <v>2.81</v>
      </c>
      <c r="AK1017">
        <v>1.4</v>
      </c>
      <c r="AL1017">
        <v>2.88</v>
      </c>
      <c r="AM1017">
        <v>1.49</v>
      </c>
      <c r="AN1017">
        <v>3.25</v>
      </c>
      <c r="AO1017">
        <v>1.37</v>
      </c>
      <c r="AP1017">
        <v>3.01</v>
      </c>
      <c r="AQ1017" t="str">
        <f t="shared" si="178"/>
        <v>Carreno-Busta</v>
      </c>
      <c r="AR1017" t="str">
        <f t="shared" si="179"/>
        <v>Kukushkin</v>
      </c>
      <c r="AS1017" t="str">
        <f t="shared" si="169"/>
        <v>OeirasCarreno-BustaKukushkin</v>
      </c>
      <c r="AT1017" t="str">
        <f t="shared" si="170"/>
        <v>OeirasKukushkinCarreno-Busta</v>
      </c>
      <c r="AU1017">
        <f t="shared" si="171"/>
        <v>2</v>
      </c>
      <c r="AV1017">
        <f t="shared" si="172"/>
        <v>6</v>
      </c>
      <c r="AW1017">
        <f t="shared" si="173"/>
        <v>20</v>
      </c>
      <c r="AX1017" t="b">
        <f t="shared" si="174"/>
        <v>1</v>
      </c>
      <c r="AY1017" t="str">
        <f t="shared" si="175"/>
        <v>Carreno-Busta</v>
      </c>
      <c r="AZ1017" t="b">
        <f t="shared" si="176"/>
        <v>0</v>
      </c>
      <c r="BA1017" t="str">
        <f t="shared" si="177"/>
        <v>Oeiras1st Round</v>
      </c>
    </row>
    <row r="1018" spans="1:53" x14ac:dyDescent="0.25">
      <c r="A1018">
        <v>27</v>
      </c>
      <c r="B1018" t="s">
        <v>588</v>
      </c>
      <c r="C1018" s="8" t="s">
        <v>589</v>
      </c>
      <c r="D1018" s="1">
        <v>41758</v>
      </c>
      <c r="E1018" s="1" t="s">
        <v>663</v>
      </c>
      <c r="F1018" t="s">
        <v>307</v>
      </c>
      <c r="G1018" t="s">
        <v>503</v>
      </c>
      <c r="H1018" t="s">
        <v>309</v>
      </c>
      <c r="I1018">
        <v>3</v>
      </c>
      <c r="J1018" t="s">
        <v>711</v>
      </c>
      <c r="K1018" t="s">
        <v>676</v>
      </c>
      <c r="L1018">
        <v>102</v>
      </c>
      <c r="M1018">
        <v>64</v>
      </c>
      <c r="N1018">
        <v>575</v>
      </c>
      <c r="O1018">
        <v>720</v>
      </c>
      <c r="P1018">
        <v>6</v>
      </c>
      <c r="Q1018">
        <v>2</v>
      </c>
      <c r="R1018">
        <v>6</v>
      </c>
      <c r="S1018">
        <v>3</v>
      </c>
      <c r="Z1018">
        <v>2</v>
      </c>
      <c r="AA1018">
        <v>0</v>
      </c>
      <c r="AB1018" t="s">
        <v>312</v>
      </c>
      <c r="AC1018">
        <v>1.44</v>
      </c>
      <c r="AD1018">
        <v>2.62</v>
      </c>
      <c r="AE1018">
        <v>1.52</v>
      </c>
      <c r="AF1018">
        <v>2.4500000000000002</v>
      </c>
      <c r="AG1018">
        <v>1.57</v>
      </c>
      <c r="AH1018">
        <v>2.25</v>
      </c>
      <c r="AI1018">
        <v>1.49</v>
      </c>
      <c r="AJ1018">
        <v>2.8</v>
      </c>
      <c r="AK1018">
        <v>1.5</v>
      </c>
      <c r="AL1018">
        <v>2.63</v>
      </c>
      <c r="AM1018">
        <v>1.6</v>
      </c>
      <c r="AN1018">
        <v>2.82</v>
      </c>
      <c r="AO1018">
        <v>1.49</v>
      </c>
      <c r="AP1018">
        <v>2.58</v>
      </c>
      <c r="AQ1018" t="str">
        <f t="shared" si="178"/>
        <v>Devvarman</v>
      </c>
      <c r="AR1018" t="str">
        <f t="shared" si="179"/>
        <v>Ebden</v>
      </c>
      <c r="AS1018" t="str">
        <f t="shared" si="169"/>
        <v>OeirasDevvarmanEbden</v>
      </c>
      <c r="AT1018" t="str">
        <f t="shared" si="170"/>
        <v>OeirasEbdenDevvarman</v>
      </c>
      <c r="AU1018">
        <f t="shared" si="171"/>
        <v>2</v>
      </c>
      <c r="AV1018">
        <f t="shared" si="172"/>
        <v>7</v>
      </c>
      <c r="AW1018">
        <f t="shared" si="173"/>
        <v>17</v>
      </c>
      <c r="AX1018" t="b">
        <f t="shared" si="174"/>
        <v>0</v>
      </c>
      <c r="AY1018" t="str">
        <f t="shared" si="175"/>
        <v>Devvarman</v>
      </c>
      <c r="AZ1018" t="b">
        <f t="shared" si="176"/>
        <v>0</v>
      </c>
      <c r="BA1018" t="str">
        <f t="shared" si="177"/>
        <v>Oeiras1st Round</v>
      </c>
    </row>
    <row r="1019" spans="1:53" x14ac:dyDescent="0.25">
      <c r="A1019">
        <v>27</v>
      </c>
      <c r="B1019" t="s">
        <v>588</v>
      </c>
      <c r="C1019" s="8" t="s">
        <v>589</v>
      </c>
      <c r="D1019" s="1">
        <v>41758</v>
      </c>
      <c r="E1019" s="1" t="s">
        <v>663</v>
      </c>
      <c r="F1019" t="s">
        <v>307</v>
      </c>
      <c r="G1019" t="s">
        <v>503</v>
      </c>
      <c r="H1019" t="s">
        <v>309</v>
      </c>
      <c r="I1019">
        <v>3</v>
      </c>
      <c r="J1019" t="s">
        <v>773</v>
      </c>
      <c r="K1019" t="s">
        <v>830</v>
      </c>
      <c r="L1019">
        <v>62</v>
      </c>
      <c r="M1019">
        <v>190</v>
      </c>
      <c r="N1019">
        <v>735</v>
      </c>
      <c r="O1019">
        <v>269</v>
      </c>
      <c r="P1019">
        <v>6</v>
      </c>
      <c r="Q1019">
        <v>3</v>
      </c>
      <c r="R1019">
        <v>6</v>
      </c>
      <c r="S1019">
        <v>2</v>
      </c>
      <c r="Z1019">
        <v>2</v>
      </c>
      <c r="AA1019">
        <v>0</v>
      </c>
      <c r="AB1019" t="s">
        <v>312</v>
      </c>
      <c r="AC1019">
        <v>1.25</v>
      </c>
      <c r="AD1019">
        <v>3.75</v>
      </c>
      <c r="AE1019">
        <v>1.28</v>
      </c>
      <c r="AF1019">
        <v>3.5</v>
      </c>
      <c r="AG1019">
        <v>1.29</v>
      </c>
      <c r="AH1019">
        <v>3.5</v>
      </c>
      <c r="AI1019">
        <v>1.34</v>
      </c>
      <c r="AJ1019">
        <v>3.54</v>
      </c>
      <c r="AK1019">
        <v>1.25</v>
      </c>
      <c r="AL1019">
        <v>3.75</v>
      </c>
      <c r="AM1019">
        <v>1.34</v>
      </c>
      <c r="AN1019">
        <v>3.8</v>
      </c>
      <c r="AO1019">
        <v>1.29</v>
      </c>
      <c r="AP1019">
        <v>3.51</v>
      </c>
      <c r="AQ1019" t="str">
        <f t="shared" si="178"/>
        <v>Berlocq</v>
      </c>
      <c r="AR1019" t="str">
        <f t="shared" si="179"/>
        <v>Daniel</v>
      </c>
      <c r="AS1019" t="str">
        <f t="shared" si="169"/>
        <v>OeirasBerlocqDaniel</v>
      </c>
      <c r="AT1019" t="str">
        <f t="shared" si="170"/>
        <v>OeirasDanielBerlocq</v>
      </c>
      <c r="AU1019">
        <f t="shared" si="171"/>
        <v>2</v>
      </c>
      <c r="AV1019">
        <f t="shared" si="172"/>
        <v>7</v>
      </c>
      <c r="AW1019">
        <f t="shared" si="173"/>
        <v>17</v>
      </c>
      <c r="AX1019" t="b">
        <f t="shared" si="174"/>
        <v>0</v>
      </c>
      <c r="AY1019" t="str">
        <f t="shared" si="175"/>
        <v>Berlocq</v>
      </c>
      <c r="AZ1019" t="b">
        <f t="shared" si="176"/>
        <v>0</v>
      </c>
      <c r="BA1019" t="str">
        <f t="shared" si="177"/>
        <v>Oeiras1st Round</v>
      </c>
    </row>
    <row r="1020" spans="1:53" x14ac:dyDescent="0.25">
      <c r="A1020">
        <v>27</v>
      </c>
      <c r="B1020" t="s">
        <v>588</v>
      </c>
      <c r="C1020" s="8" t="s">
        <v>589</v>
      </c>
      <c r="D1020" s="1">
        <v>41758</v>
      </c>
      <c r="E1020" s="1" t="s">
        <v>663</v>
      </c>
      <c r="F1020" t="s">
        <v>307</v>
      </c>
      <c r="G1020" t="s">
        <v>503</v>
      </c>
      <c r="H1020" t="s">
        <v>309</v>
      </c>
      <c r="I1020">
        <v>3</v>
      </c>
      <c r="J1020" t="s">
        <v>727</v>
      </c>
      <c r="K1020" t="s">
        <v>785</v>
      </c>
      <c r="L1020">
        <v>98</v>
      </c>
      <c r="M1020">
        <v>80</v>
      </c>
      <c r="N1020">
        <v>587</v>
      </c>
      <c r="O1020">
        <v>637</v>
      </c>
      <c r="P1020">
        <v>6</v>
      </c>
      <c r="Q1020">
        <v>4</v>
      </c>
      <c r="R1020">
        <v>6</v>
      </c>
      <c r="S1020">
        <v>1</v>
      </c>
      <c r="Z1020">
        <v>2</v>
      </c>
      <c r="AA1020">
        <v>0</v>
      </c>
      <c r="AB1020" t="s">
        <v>312</v>
      </c>
      <c r="AC1020">
        <v>1.4</v>
      </c>
      <c r="AD1020">
        <v>2.75</v>
      </c>
      <c r="AE1020">
        <v>1.45</v>
      </c>
      <c r="AF1020">
        <v>2.7</v>
      </c>
      <c r="AI1020">
        <v>1.44</v>
      </c>
      <c r="AJ1020">
        <v>2.99</v>
      </c>
      <c r="AK1020">
        <v>1.5</v>
      </c>
      <c r="AL1020">
        <v>2.63</v>
      </c>
      <c r="AM1020">
        <v>1.5</v>
      </c>
      <c r="AN1020">
        <v>2.99</v>
      </c>
      <c r="AO1020">
        <v>1.45</v>
      </c>
      <c r="AP1020">
        <v>2.67</v>
      </c>
      <c r="AQ1020" t="str">
        <f t="shared" si="178"/>
        <v>Gimeno-Traver</v>
      </c>
      <c r="AR1020" t="str">
        <f t="shared" si="179"/>
        <v>Gonzalez</v>
      </c>
      <c r="AS1020" t="str">
        <f t="shared" si="169"/>
        <v>OeirasGimeno-TraverGonzalez</v>
      </c>
      <c r="AT1020" t="str">
        <f t="shared" si="170"/>
        <v>OeirasGonzalezGimeno-Traver</v>
      </c>
      <c r="AU1020">
        <f t="shared" si="171"/>
        <v>2</v>
      </c>
      <c r="AV1020">
        <f t="shared" si="172"/>
        <v>7</v>
      </c>
      <c r="AW1020">
        <f t="shared" si="173"/>
        <v>17</v>
      </c>
      <c r="AX1020" t="b">
        <f t="shared" si="174"/>
        <v>0</v>
      </c>
      <c r="AY1020" t="str">
        <f t="shared" si="175"/>
        <v>Gimeno-Traver</v>
      </c>
      <c r="AZ1020" t="b">
        <f t="shared" si="176"/>
        <v>0</v>
      </c>
      <c r="BA1020" t="str">
        <f t="shared" si="177"/>
        <v>Oeiras1st Round</v>
      </c>
    </row>
    <row r="1021" spans="1:53" x14ac:dyDescent="0.25">
      <c r="A1021">
        <v>27</v>
      </c>
      <c r="B1021" t="s">
        <v>588</v>
      </c>
      <c r="C1021" s="8" t="s">
        <v>589</v>
      </c>
      <c r="D1021" s="1">
        <v>41758</v>
      </c>
      <c r="E1021" s="1" t="s">
        <v>663</v>
      </c>
      <c r="F1021" t="s">
        <v>307</v>
      </c>
      <c r="G1021" t="s">
        <v>503</v>
      </c>
      <c r="H1021" t="s">
        <v>309</v>
      </c>
      <c r="I1021">
        <v>3</v>
      </c>
      <c r="J1021" t="s">
        <v>827</v>
      </c>
      <c r="K1021" t="s">
        <v>717</v>
      </c>
      <c r="L1021">
        <v>161</v>
      </c>
      <c r="M1021">
        <v>73</v>
      </c>
      <c r="N1021">
        <v>341</v>
      </c>
      <c r="O1021">
        <v>659</v>
      </c>
      <c r="P1021">
        <v>4</v>
      </c>
      <c r="Q1021">
        <v>6</v>
      </c>
      <c r="R1021">
        <v>6</v>
      </c>
      <c r="S1021">
        <v>3</v>
      </c>
      <c r="T1021">
        <v>6</v>
      </c>
      <c r="U1021">
        <v>4</v>
      </c>
      <c r="Z1021">
        <v>2</v>
      </c>
      <c r="AA1021">
        <v>1</v>
      </c>
      <c r="AB1021" t="s">
        <v>312</v>
      </c>
      <c r="AC1021">
        <v>1.33</v>
      </c>
      <c r="AD1021">
        <v>3.25</v>
      </c>
      <c r="AE1021">
        <v>1.38</v>
      </c>
      <c r="AF1021">
        <v>3</v>
      </c>
      <c r="AG1021">
        <v>1.36</v>
      </c>
      <c r="AH1021">
        <v>3</v>
      </c>
      <c r="AI1021">
        <v>1.36</v>
      </c>
      <c r="AJ1021">
        <v>3.42</v>
      </c>
      <c r="AK1021">
        <v>1.36</v>
      </c>
      <c r="AL1021">
        <v>3</v>
      </c>
      <c r="AM1021">
        <v>1.4</v>
      </c>
      <c r="AN1021">
        <v>3.5</v>
      </c>
      <c r="AO1021">
        <v>1.35</v>
      </c>
      <c r="AP1021">
        <v>3.11</v>
      </c>
      <c r="AQ1021" t="str">
        <f t="shared" si="178"/>
        <v>Cuevas</v>
      </c>
      <c r="AR1021" t="str">
        <f t="shared" si="179"/>
        <v>Nedovyesov</v>
      </c>
      <c r="AS1021" t="str">
        <f t="shared" si="169"/>
        <v>OeirasCuevasNedovyesov</v>
      </c>
      <c r="AT1021" t="str">
        <f t="shared" si="170"/>
        <v>OeirasNedovyesovCuevas</v>
      </c>
      <c r="AU1021">
        <f t="shared" si="171"/>
        <v>1</v>
      </c>
      <c r="AV1021">
        <f t="shared" si="172"/>
        <v>3</v>
      </c>
      <c r="AW1021">
        <f t="shared" si="173"/>
        <v>29</v>
      </c>
      <c r="AX1021" t="b">
        <f t="shared" si="174"/>
        <v>0</v>
      </c>
      <c r="AY1021" t="str">
        <f t="shared" si="175"/>
        <v>Nedovyesov</v>
      </c>
      <c r="AZ1021" t="b">
        <f t="shared" si="176"/>
        <v>1</v>
      </c>
      <c r="BA1021" t="str">
        <f t="shared" si="177"/>
        <v>Oeiras1st Round</v>
      </c>
    </row>
    <row r="1022" spans="1:53" x14ac:dyDescent="0.25">
      <c r="A1022">
        <v>27</v>
      </c>
      <c r="B1022" t="s">
        <v>588</v>
      </c>
      <c r="C1022" s="8" t="s">
        <v>589</v>
      </c>
      <c r="D1022" s="1">
        <v>41758</v>
      </c>
      <c r="E1022" s="1" t="s">
        <v>663</v>
      </c>
      <c r="F1022" t="s">
        <v>307</v>
      </c>
      <c r="G1022" t="s">
        <v>503</v>
      </c>
      <c r="H1022" t="s">
        <v>309</v>
      </c>
      <c r="I1022">
        <v>3</v>
      </c>
      <c r="J1022" t="s">
        <v>906</v>
      </c>
      <c r="K1022" t="s">
        <v>671</v>
      </c>
      <c r="L1022">
        <v>243</v>
      </c>
      <c r="M1022">
        <v>32</v>
      </c>
      <c r="N1022">
        <v>200</v>
      </c>
      <c r="O1022">
        <v>1190</v>
      </c>
      <c r="P1022">
        <v>6</v>
      </c>
      <c r="Q1022">
        <v>0</v>
      </c>
      <c r="R1022">
        <v>6</v>
      </c>
      <c r="S1022">
        <v>0</v>
      </c>
      <c r="Z1022">
        <v>2</v>
      </c>
      <c r="AA1022">
        <v>0</v>
      </c>
      <c r="AB1022" t="s">
        <v>312</v>
      </c>
      <c r="AC1022">
        <v>2.62</v>
      </c>
      <c r="AD1022">
        <v>1.44</v>
      </c>
      <c r="AE1022">
        <v>2.5</v>
      </c>
      <c r="AF1022">
        <v>1.5</v>
      </c>
      <c r="AG1022">
        <v>2.62</v>
      </c>
      <c r="AH1022">
        <v>1.44</v>
      </c>
      <c r="AI1022">
        <v>2.73</v>
      </c>
      <c r="AJ1022">
        <v>1.51</v>
      </c>
      <c r="AK1022">
        <v>2.75</v>
      </c>
      <c r="AL1022">
        <v>1.44</v>
      </c>
      <c r="AM1022">
        <v>2.88</v>
      </c>
      <c r="AN1022">
        <v>1.53</v>
      </c>
      <c r="AO1022">
        <v>2.63</v>
      </c>
      <c r="AP1022">
        <v>1.47</v>
      </c>
      <c r="AQ1022" t="str">
        <f t="shared" si="178"/>
        <v>Machado</v>
      </c>
      <c r="AR1022" t="str">
        <f t="shared" si="179"/>
        <v>Tursunov</v>
      </c>
      <c r="AS1022" t="str">
        <f t="shared" si="169"/>
        <v>OeirasMachadoTursunov</v>
      </c>
      <c r="AT1022" t="str">
        <f t="shared" si="170"/>
        <v>OeirasTursunovMachado</v>
      </c>
      <c r="AU1022">
        <f t="shared" si="171"/>
        <v>2</v>
      </c>
      <c r="AV1022">
        <f t="shared" si="172"/>
        <v>12</v>
      </c>
      <c r="AW1022">
        <f t="shared" si="173"/>
        <v>12</v>
      </c>
      <c r="AX1022" t="b">
        <f t="shared" si="174"/>
        <v>0</v>
      </c>
      <c r="AY1022" t="str">
        <f t="shared" si="175"/>
        <v>Machado</v>
      </c>
      <c r="AZ1022" t="b">
        <f t="shared" si="176"/>
        <v>0</v>
      </c>
      <c r="BA1022" t="str">
        <f t="shared" si="177"/>
        <v>Oeiras1st Round</v>
      </c>
    </row>
    <row r="1023" spans="1:53" x14ac:dyDescent="0.25">
      <c r="A1023">
        <v>27</v>
      </c>
      <c r="B1023" t="s">
        <v>588</v>
      </c>
      <c r="C1023" s="8" t="s">
        <v>589</v>
      </c>
      <c r="D1023" s="1">
        <v>41758</v>
      </c>
      <c r="E1023" s="1" t="s">
        <v>663</v>
      </c>
      <c r="F1023" t="s">
        <v>307</v>
      </c>
      <c r="G1023" t="s">
        <v>503</v>
      </c>
      <c r="H1023" t="s">
        <v>309</v>
      </c>
      <c r="I1023">
        <v>3</v>
      </c>
      <c r="J1023" t="s">
        <v>757</v>
      </c>
      <c r="K1023" t="s">
        <v>884</v>
      </c>
      <c r="L1023">
        <v>57</v>
      </c>
      <c r="M1023">
        <v>188</v>
      </c>
      <c r="N1023">
        <v>835</v>
      </c>
      <c r="O1023">
        <v>270</v>
      </c>
      <c r="P1023">
        <v>7</v>
      </c>
      <c r="Q1023">
        <v>6</v>
      </c>
      <c r="R1023">
        <v>6</v>
      </c>
      <c r="S1023">
        <v>3</v>
      </c>
      <c r="Z1023">
        <v>2</v>
      </c>
      <c r="AA1023">
        <v>0</v>
      </c>
      <c r="AB1023" t="s">
        <v>312</v>
      </c>
      <c r="AC1023">
        <v>1.4</v>
      </c>
      <c r="AD1023">
        <v>2.75</v>
      </c>
      <c r="AE1023">
        <v>1.4</v>
      </c>
      <c r="AF1023">
        <v>2.9</v>
      </c>
      <c r="AK1023">
        <v>1.4</v>
      </c>
      <c r="AL1023">
        <v>2.88</v>
      </c>
      <c r="AM1023">
        <v>1.48</v>
      </c>
      <c r="AN1023">
        <v>3.2</v>
      </c>
      <c r="AO1023">
        <v>1.4</v>
      </c>
      <c r="AP1023">
        <v>2.78</v>
      </c>
      <c r="AQ1023" t="str">
        <f t="shared" si="178"/>
        <v>Montanes</v>
      </c>
      <c r="AR1023" t="str">
        <f t="shared" si="179"/>
        <v>Carballes</v>
      </c>
      <c r="AS1023" t="str">
        <f t="shared" si="169"/>
        <v>OeirasMontanesCarballes</v>
      </c>
      <c r="AT1023" t="str">
        <f t="shared" si="170"/>
        <v>OeirasCarballesMontanes</v>
      </c>
      <c r="AU1023">
        <f t="shared" si="171"/>
        <v>2</v>
      </c>
      <c r="AV1023">
        <f t="shared" si="172"/>
        <v>4</v>
      </c>
      <c r="AW1023">
        <f t="shared" si="173"/>
        <v>22</v>
      </c>
      <c r="AX1023" t="b">
        <f t="shared" si="174"/>
        <v>1</v>
      </c>
      <c r="AY1023" t="str">
        <f t="shared" si="175"/>
        <v>Montanes</v>
      </c>
      <c r="AZ1023" t="b">
        <f t="shared" si="176"/>
        <v>0</v>
      </c>
      <c r="BA1023" t="str">
        <f t="shared" si="177"/>
        <v>Oeiras1st Round</v>
      </c>
    </row>
    <row r="1024" spans="1:53" x14ac:dyDescent="0.25">
      <c r="A1024">
        <v>27</v>
      </c>
      <c r="B1024" t="s">
        <v>588</v>
      </c>
      <c r="C1024" s="8" t="s">
        <v>589</v>
      </c>
      <c r="D1024" s="1">
        <v>41758</v>
      </c>
      <c r="E1024" s="1" t="s">
        <v>663</v>
      </c>
      <c r="F1024" t="s">
        <v>307</v>
      </c>
      <c r="G1024" t="s">
        <v>503</v>
      </c>
      <c r="H1024" t="s">
        <v>309</v>
      </c>
      <c r="I1024">
        <v>3</v>
      </c>
      <c r="J1024" t="s">
        <v>732</v>
      </c>
      <c r="K1024" t="s">
        <v>715</v>
      </c>
      <c r="L1024">
        <v>93</v>
      </c>
      <c r="M1024">
        <v>178</v>
      </c>
      <c r="N1024">
        <v>601</v>
      </c>
      <c r="O1024">
        <v>298</v>
      </c>
      <c r="P1024">
        <v>3</v>
      </c>
      <c r="Q1024">
        <v>6</v>
      </c>
      <c r="R1024">
        <v>6</v>
      </c>
      <c r="S1024">
        <v>4</v>
      </c>
      <c r="T1024">
        <v>6</v>
      </c>
      <c r="U1024">
        <v>4</v>
      </c>
      <c r="Z1024">
        <v>2</v>
      </c>
      <c r="AA1024">
        <v>1</v>
      </c>
      <c r="AB1024" t="s">
        <v>312</v>
      </c>
      <c r="AC1024">
        <v>1.22</v>
      </c>
      <c r="AD1024">
        <v>4</v>
      </c>
      <c r="AE1024">
        <v>1.22</v>
      </c>
      <c r="AF1024">
        <v>4</v>
      </c>
      <c r="AG1024">
        <v>1.25</v>
      </c>
      <c r="AH1024">
        <v>3.75</v>
      </c>
      <c r="AI1024">
        <v>1.24</v>
      </c>
      <c r="AJ1024">
        <v>4.55</v>
      </c>
      <c r="AK1024">
        <v>1.22</v>
      </c>
      <c r="AL1024">
        <v>4</v>
      </c>
      <c r="AM1024">
        <v>1.25</v>
      </c>
      <c r="AN1024">
        <v>4.9000000000000004</v>
      </c>
      <c r="AO1024">
        <v>1.22</v>
      </c>
      <c r="AP1024">
        <v>4.0999999999999996</v>
      </c>
      <c r="AQ1024" t="str">
        <f t="shared" si="178"/>
        <v>Hanescu</v>
      </c>
      <c r="AR1024" t="str">
        <f t="shared" si="179"/>
        <v>Albot</v>
      </c>
      <c r="AS1024" t="str">
        <f t="shared" si="169"/>
        <v>OeirasHanescuAlbot</v>
      </c>
      <c r="AT1024" t="str">
        <f t="shared" si="170"/>
        <v>OeirasAlbotHanescu</v>
      </c>
      <c r="AU1024">
        <f t="shared" si="171"/>
        <v>1</v>
      </c>
      <c r="AV1024">
        <f t="shared" si="172"/>
        <v>1</v>
      </c>
      <c r="AW1024">
        <f t="shared" si="173"/>
        <v>29</v>
      </c>
      <c r="AX1024" t="b">
        <f t="shared" si="174"/>
        <v>0</v>
      </c>
      <c r="AY1024" t="str">
        <f t="shared" si="175"/>
        <v>Albot</v>
      </c>
      <c r="AZ1024" t="b">
        <f t="shared" si="176"/>
        <v>1</v>
      </c>
      <c r="BA1024" t="str">
        <f t="shared" si="177"/>
        <v>Oeiras1st Round</v>
      </c>
    </row>
    <row r="1025" spans="1:53" x14ac:dyDescent="0.25">
      <c r="A1025">
        <v>27</v>
      </c>
      <c r="B1025" t="s">
        <v>588</v>
      </c>
      <c r="C1025" s="8" t="s">
        <v>589</v>
      </c>
      <c r="D1025" s="1">
        <v>41758</v>
      </c>
      <c r="E1025" s="1" t="s">
        <v>663</v>
      </c>
      <c r="F1025" t="s">
        <v>307</v>
      </c>
      <c r="G1025" t="s">
        <v>503</v>
      </c>
      <c r="H1025" t="s">
        <v>309</v>
      </c>
      <c r="I1025">
        <v>3</v>
      </c>
      <c r="J1025" t="s">
        <v>792</v>
      </c>
      <c r="K1025" t="s">
        <v>733</v>
      </c>
      <c r="L1025">
        <v>88</v>
      </c>
      <c r="M1025">
        <v>40</v>
      </c>
      <c r="N1025">
        <v>619</v>
      </c>
      <c r="O1025">
        <v>1050</v>
      </c>
      <c r="P1025">
        <v>3</v>
      </c>
      <c r="Q1025">
        <v>6</v>
      </c>
      <c r="R1025">
        <v>6</v>
      </c>
      <c r="S1025">
        <v>1</v>
      </c>
      <c r="T1025">
        <v>6</v>
      </c>
      <c r="U1025">
        <v>2</v>
      </c>
      <c r="Z1025">
        <v>2</v>
      </c>
      <c r="AA1025">
        <v>1</v>
      </c>
      <c r="AB1025" t="s">
        <v>312</v>
      </c>
      <c r="AC1025">
        <v>2.1</v>
      </c>
      <c r="AD1025">
        <v>1.66</v>
      </c>
      <c r="AE1025">
        <v>2.2000000000000002</v>
      </c>
      <c r="AF1025">
        <v>1.65</v>
      </c>
      <c r="AG1025">
        <v>2.25</v>
      </c>
      <c r="AH1025">
        <v>1.57</v>
      </c>
      <c r="AI1025">
        <v>2.16</v>
      </c>
      <c r="AJ1025">
        <v>1.76</v>
      </c>
      <c r="AK1025">
        <v>2.2000000000000002</v>
      </c>
      <c r="AL1025">
        <v>1.67</v>
      </c>
      <c r="AM1025">
        <v>2.2599999999999998</v>
      </c>
      <c r="AN1025">
        <v>1.8</v>
      </c>
      <c r="AO1025">
        <v>2.15</v>
      </c>
      <c r="AP1025">
        <v>1.68</v>
      </c>
      <c r="AQ1025" t="str">
        <f t="shared" si="178"/>
        <v>Mayer</v>
      </c>
      <c r="AR1025" t="str">
        <f t="shared" si="179"/>
        <v>Sousa</v>
      </c>
      <c r="AS1025" t="str">
        <f t="shared" si="169"/>
        <v>OeirasMayerSousa</v>
      </c>
      <c r="AT1025" t="str">
        <f t="shared" si="170"/>
        <v>OeirasSousaMayer</v>
      </c>
      <c r="AU1025">
        <f t="shared" si="171"/>
        <v>1</v>
      </c>
      <c r="AV1025">
        <f t="shared" si="172"/>
        <v>6</v>
      </c>
      <c r="AW1025">
        <f t="shared" si="173"/>
        <v>24</v>
      </c>
      <c r="AX1025" t="b">
        <f t="shared" si="174"/>
        <v>0</v>
      </c>
      <c r="AY1025" t="str">
        <f t="shared" si="175"/>
        <v>Sousa</v>
      </c>
      <c r="AZ1025" t="b">
        <f t="shared" si="176"/>
        <v>1</v>
      </c>
      <c r="BA1025" t="str">
        <f t="shared" si="177"/>
        <v>Oeiras1st Round</v>
      </c>
    </row>
    <row r="1026" spans="1:53" x14ac:dyDescent="0.25">
      <c r="A1026">
        <v>27</v>
      </c>
      <c r="B1026" t="s">
        <v>588</v>
      </c>
      <c r="C1026" s="8" t="s">
        <v>589</v>
      </c>
      <c r="D1026" s="1">
        <v>41758</v>
      </c>
      <c r="E1026" s="1" t="s">
        <v>663</v>
      </c>
      <c r="F1026" t="s">
        <v>307</v>
      </c>
      <c r="G1026" t="s">
        <v>503</v>
      </c>
      <c r="H1026" t="s">
        <v>309</v>
      </c>
      <c r="I1026">
        <v>3</v>
      </c>
      <c r="J1026" t="s">
        <v>726</v>
      </c>
      <c r="K1026" t="s">
        <v>806</v>
      </c>
      <c r="L1026">
        <v>76</v>
      </c>
      <c r="M1026">
        <v>52</v>
      </c>
      <c r="N1026">
        <v>646</v>
      </c>
      <c r="O1026">
        <v>903</v>
      </c>
      <c r="P1026">
        <v>6</v>
      </c>
      <c r="Q1026">
        <v>3</v>
      </c>
      <c r="R1026">
        <v>7</v>
      </c>
      <c r="S1026">
        <v>5</v>
      </c>
      <c r="Z1026">
        <v>2</v>
      </c>
      <c r="AA1026">
        <v>0</v>
      </c>
      <c r="AB1026" t="s">
        <v>312</v>
      </c>
      <c r="AC1026">
        <v>3.75</v>
      </c>
      <c r="AD1026">
        <v>1.25</v>
      </c>
      <c r="AE1026">
        <v>3.75</v>
      </c>
      <c r="AF1026">
        <v>1.25</v>
      </c>
      <c r="AG1026">
        <v>4</v>
      </c>
      <c r="AH1026">
        <v>1.22</v>
      </c>
      <c r="AI1026">
        <v>3.57</v>
      </c>
      <c r="AJ1026">
        <v>1.33</v>
      </c>
      <c r="AK1026">
        <v>3.75</v>
      </c>
      <c r="AL1026">
        <v>1.25</v>
      </c>
      <c r="AM1026">
        <v>4</v>
      </c>
      <c r="AN1026">
        <v>1.33</v>
      </c>
      <c r="AO1026">
        <v>3.67</v>
      </c>
      <c r="AP1026">
        <v>1.27</v>
      </c>
      <c r="AQ1026" t="str">
        <f t="shared" si="178"/>
        <v>Kubot</v>
      </c>
      <c r="AR1026" t="str">
        <f t="shared" si="179"/>
        <v>Gabashvili</v>
      </c>
      <c r="AS1026" t="str">
        <f t="shared" si="169"/>
        <v>OeirasKubotGabashvili</v>
      </c>
      <c r="AT1026" t="str">
        <f t="shared" si="170"/>
        <v>OeirasGabashviliKubot</v>
      </c>
      <c r="AU1026">
        <f t="shared" si="171"/>
        <v>2</v>
      </c>
      <c r="AV1026">
        <f t="shared" si="172"/>
        <v>5</v>
      </c>
      <c r="AW1026">
        <f t="shared" si="173"/>
        <v>21</v>
      </c>
      <c r="AX1026" t="b">
        <f t="shared" si="174"/>
        <v>0</v>
      </c>
      <c r="AY1026" t="str">
        <f t="shared" si="175"/>
        <v>Kubot</v>
      </c>
      <c r="AZ1026" t="b">
        <f t="shared" si="176"/>
        <v>0</v>
      </c>
      <c r="BA1026" t="str">
        <f t="shared" si="177"/>
        <v>Oeiras1st Round</v>
      </c>
    </row>
    <row r="1027" spans="1:53" x14ac:dyDescent="0.25">
      <c r="A1027">
        <v>27</v>
      </c>
      <c r="B1027" t="s">
        <v>588</v>
      </c>
      <c r="C1027" s="8" t="s">
        <v>589</v>
      </c>
      <c r="D1027" s="1">
        <v>41759</v>
      </c>
      <c r="E1027" s="1" t="s">
        <v>663</v>
      </c>
      <c r="F1027" t="s">
        <v>307</v>
      </c>
      <c r="G1027" t="s">
        <v>503</v>
      </c>
      <c r="H1027" t="s">
        <v>309</v>
      </c>
      <c r="I1027">
        <v>3</v>
      </c>
      <c r="J1027" t="s">
        <v>857</v>
      </c>
      <c r="K1027" t="s">
        <v>731</v>
      </c>
      <c r="L1027">
        <v>179</v>
      </c>
      <c r="M1027">
        <v>84</v>
      </c>
      <c r="N1027">
        <v>294</v>
      </c>
      <c r="O1027">
        <v>627</v>
      </c>
      <c r="P1027">
        <v>6</v>
      </c>
      <c r="Q1027">
        <v>4</v>
      </c>
      <c r="R1027">
        <v>6</v>
      </c>
      <c r="S1027">
        <v>3</v>
      </c>
      <c r="Z1027">
        <v>2</v>
      </c>
      <c r="AA1027">
        <v>0</v>
      </c>
      <c r="AB1027" t="s">
        <v>312</v>
      </c>
      <c r="AC1027">
        <v>1.53</v>
      </c>
      <c r="AD1027">
        <v>2.37</v>
      </c>
      <c r="AE1027">
        <v>1.58</v>
      </c>
      <c r="AF1027">
        <v>2.35</v>
      </c>
      <c r="AG1027">
        <v>1.57</v>
      </c>
      <c r="AH1027">
        <v>2.25</v>
      </c>
      <c r="AI1027">
        <v>1.6</v>
      </c>
      <c r="AJ1027">
        <v>2.48</v>
      </c>
      <c r="AK1027">
        <v>1.57</v>
      </c>
      <c r="AL1027">
        <v>2.38</v>
      </c>
      <c r="AM1027">
        <v>1.63</v>
      </c>
      <c r="AN1027">
        <v>2.5</v>
      </c>
      <c r="AO1027">
        <v>1.56</v>
      </c>
      <c r="AP1027">
        <v>2.37</v>
      </c>
      <c r="AQ1027" t="str">
        <f t="shared" si="178"/>
        <v>Elias</v>
      </c>
      <c r="AR1027" t="str">
        <f t="shared" si="179"/>
        <v>Volandri</v>
      </c>
      <c r="AS1027" t="str">
        <f t="shared" ref="AS1027:AS1090" si="180">B1027&amp;AQ1027&amp;AR1027</f>
        <v>OeirasEliasVolandri</v>
      </c>
      <c r="AT1027" t="str">
        <f t="shared" ref="AT1027:AT1090" si="181">B1027&amp;AR1027&amp;AQ1027</f>
        <v>OeirasVolandriElias</v>
      </c>
      <c r="AU1027">
        <f t="shared" ref="AU1027:AU1090" si="182">Z1027-AA1027</f>
        <v>2</v>
      </c>
      <c r="AV1027">
        <f t="shared" ref="AV1027:AV1090" si="183">X1027+V1027+T1027+R1027+P1027-Y1027-W1027-U1027-S1027-Q1027</f>
        <v>5</v>
      </c>
      <c r="AW1027">
        <f t="shared" ref="AW1027:AW1090" si="184">X1027+V1027+T1027+R1027+P1027+Y1027+W1027+U1027+S1027+Q1027</f>
        <v>19</v>
      </c>
      <c r="AX1027" t="b">
        <f t="shared" ref="AX1027:AX1090" si="185">OR(P1027+Q1027=13,R1027+S1027=13,T1027+U1027=13,V1027+W1027=13,X1027+Y1027=13)</f>
        <v>0</v>
      </c>
      <c r="AY1027" t="str">
        <f t="shared" ref="AY1027:AY1090" si="186">IF(P1027&gt;Q1027,AQ1027,AR1027)</f>
        <v>Elias</v>
      </c>
      <c r="AZ1027" t="b">
        <f t="shared" ref="AZ1027:AZ1090" si="187">AA1027&lt;&gt;0</f>
        <v>0</v>
      </c>
      <c r="BA1027" t="str">
        <f t="shared" ref="BA1027:BA1090" si="188">B1027&amp;H1027</f>
        <v>Oeiras1st Round</v>
      </c>
    </row>
    <row r="1028" spans="1:53" x14ac:dyDescent="0.25">
      <c r="A1028">
        <v>27</v>
      </c>
      <c r="B1028" t="s">
        <v>588</v>
      </c>
      <c r="C1028" s="8" t="s">
        <v>589</v>
      </c>
      <c r="D1028" s="1">
        <v>41759</v>
      </c>
      <c r="E1028" s="1" t="s">
        <v>663</v>
      </c>
      <c r="F1028" t="s">
        <v>307</v>
      </c>
      <c r="G1028" t="s">
        <v>503</v>
      </c>
      <c r="H1028" t="s">
        <v>344</v>
      </c>
      <c r="I1028">
        <v>3</v>
      </c>
      <c r="J1028" t="s">
        <v>727</v>
      </c>
      <c r="K1028" t="s">
        <v>906</v>
      </c>
      <c r="L1028">
        <v>98</v>
      </c>
      <c r="M1028">
        <v>243</v>
      </c>
      <c r="N1028">
        <v>587</v>
      </c>
      <c r="O1028">
        <v>200</v>
      </c>
      <c r="P1028">
        <v>6</v>
      </c>
      <c r="Q1028">
        <v>3</v>
      </c>
      <c r="R1028">
        <v>7</v>
      </c>
      <c r="S1028">
        <v>6</v>
      </c>
      <c r="Z1028">
        <v>2</v>
      </c>
      <c r="AA1028">
        <v>0</v>
      </c>
      <c r="AB1028" t="s">
        <v>312</v>
      </c>
      <c r="AC1028">
        <v>1.28</v>
      </c>
      <c r="AD1028">
        <v>3.5</v>
      </c>
      <c r="AE1028">
        <v>1.3</v>
      </c>
      <c r="AF1028">
        <v>3.4</v>
      </c>
      <c r="AG1028">
        <v>1.3</v>
      </c>
      <c r="AH1028">
        <v>3.4</v>
      </c>
      <c r="AI1028">
        <v>1.34</v>
      </c>
      <c r="AJ1028">
        <v>3.56</v>
      </c>
      <c r="AK1028">
        <v>1.29</v>
      </c>
      <c r="AL1028">
        <v>3.5</v>
      </c>
      <c r="AM1028">
        <v>1.35</v>
      </c>
      <c r="AN1028">
        <v>3.6</v>
      </c>
      <c r="AO1028">
        <v>1.31</v>
      </c>
      <c r="AP1028">
        <v>3.35</v>
      </c>
      <c r="AQ1028" t="str">
        <f t="shared" si="178"/>
        <v>Gimeno-Traver</v>
      </c>
      <c r="AR1028" t="str">
        <f t="shared" si="179"/>
        <v>Machado</v>
      </c>
      <c r="AS1028" t="str">
        <f t="shared" si="180"/>
        <v>OeirasGimeno-TraverMachado</v>
      </c>
      <c r="AT1028" t="str">
        <f t="shared" si="181"/>
        <v>OeirasMachadoGimeno-Traver</v>
      </c>
      <c r="AU1028">
        <f t="shared" si="182"/>
        <v>2</v>
      </c>
      <c r="AV1028">
        <f t="shared" si="183"/>
        <v>4</v>
      </c>
      <c r="AW1028">
        <f t="shared" si="184"/>
        <v>22</v>
      </c>
      <c r="AX1028" t="b">
        <f t="shared" si="185"/>
        <v>1</v>
      </c>
      <c r="AY1028" t="str">
        <f t="shared" si="186"/>
        <v>Gimeno-Traver</v>
      </c>
      <c r="AZ1028" t="b">
        <f t="shared" si="187"/>
        <v>0</v>
      </c>
      <c r="BA1028" t="str">
        <f t="shared" si="188"/>
        <v>Oeiras2nd Round</v>
      </c>
    </row>
    <row r="1029" spans="1:53" x14ac:dyDescent="0.25">
      <c r="A1029">
        <v>27</v>
      </c>
      <c r="B1029" t="s">
        <v>588</v>
      </c>
      <c r="C1029" s="8" t="s">
        <v>589</v>
      </c>
      <c r="D1029" s="1">
        <v>41759</v>
      </c>
      <c r="E1029" s="1" t="s">
        <v>663</v>
      </c>
      <c r="F1029" t="s">
        <v>307</v>
      </c>
      <c r="G1029" t="s">
        <v>503</v>
      </c>
      <c r="H1029" t="s">
        <v>344</v>
      </c>
      <c r="I1029">
        <v>3</v>
      </c>
      <c r="J1029" t="s">
        <v>714</v>
      </c>
      <c r="K1029" t="s">
        <v>757</v>
      </c>
      <c r="L1029">
        <v>31</v>
      </c>
      <c r="M1029">
        <v>57</v>
      </c>
      <c r="N1029">
        <v>1215</v>
      </c>
      <c r="O1029">
        <v>835</v>
      </c>
      <c r="P1029">
        <v>3</v>
      </c>
      <c r="Q1029">
        <v>6</v>
      </c>
      <c r="R1029">
        <v>7</v>
      </c>
      <c r="S1029">
        <v>6</v>
      </c>
      <c r="T1029">
        <v>6</v>
      </c>
      <c r="U1029">
        <v>2</v>
      </c>
      <c r="Z1029">
        <v>2</v>
      </c>
      <c r="AA1029">
        <v>1</v>
      </c>
      <c r="AB1029" t="s">
        <v>312</v>
      </c>
      <c r="AC1029">
        <v>2.1</v>
      </c>
      <c r="AD1029">
        <v>1.66</v>
      </c>
      <c r="AE1029">
        <v>2.1</v>
      </c>
      <c r="AF1029">
        <v>1.7</v>
      </c>
      <c r="AG1029">
        <v>2</v>
      </c>
      <c r="AH1029">
        <v>1.73</v>
      </c>
      <c r="AI1029">
        <v>2.2000000000000002</v>
      </c>
      <c r="AJ1029">
        <v>1.75</v>
      </c>
      <c r="AK1029">
        <v>2.2000000000000002</v>
      </c>
      <c r="AL1029">
        <v>1.67</v>
      </c>
      <c r="AM1029">
        <v>2.25</v>
      </c>
      <c r="AN1029">
        <v>1.75</v>
      </c>
      <c r="AO1029">
        <v>2.11</v>
      </c>
      <c r="AP1029">
        <v>1.7</v>
      </c>
      <c r="AQ1029" t="str">
        <f t="shared" si="178"/>
        <v>Granollers</v>
      </c>
      <c r="AR1029" t="str">
        <f t="shared" si="179"/>
        <v>Montanes</v>
      </c>
      <c r="AS1029" t="str">
        <f t="shared" si="180"/>
        <v>OeirasGranollersMontanes</v>
      </c>
      <c r="AT1029" t="str">
        <f t="shared" si="181"/>
        <v>OeirasMontanesGranollers</v>
      </c>
      <c r="AU1029">
        <f t="shared" si="182"/>
        <v>1</v>
      </c>
      <c r="AV1029">
        <f t="shared" si="183"/>
        <v>2</v>
      </c>
      <c r="AW1029">
        <f t="shared" si="184"/>
        <v>30</v>
      </c>
      <c r="AX1029" t="b">
        <f t="shared" si="185"/>
        <v>1</v>
      </c>
      <c r="AY1029" t="str">
        <f t="shared" si="186"/>
        <v>Montanes</v>
      </c>
      <c r="AZ1029" t="b">
        <f t="shared" si="187"/>
        <v>1</v>
      </c>
      <c r="BA1029" t="str">
        <f t="shared" si="188"/>
        <v>Oeiras2nd Round</v>
      </c>
    </row>
    <row r="1030" spans="1:53" x14ac:dyDescent="0.25">
      <c r="A1030">
        <v>27</v>
      </c>
      <c r="B1030" t="s">
        <v>588</v>
      </c>
      <c r="C1030" s="8" t="s">
        <v>589</v>
      </c>
      <c r="D1030" s="1">
        <v>41760</v>
      </c>
      <c r="E1030" s="1" t="s">
        <v>663</v>
      </c>
      <c r="F1030" t="s">
        <v>307</v>
      </c>
      <c r="G1030" t="s">
        <v>503</v>
      </c>
      <c r="H1030" t="s">
        <v>344</v>
      </c>
      <c r="I1030">
        <v>3</v>
      </c>
      <c r="J1030" t="s">
        <v>732</v>
      </c>
      <c r="K1030" t="s">
        <v>707</v>
      </c>
      <c r="L1030">
        <v>93</v>
      </c>
      <c r="M1030">
        <v>60</v>
      </c>
      <c r="N1030">
        <v>601</v>
      </c>
      <c r="O1030">
        <v>816</v>
      </c>
      <c r="P1030">
        <v>6</v>
      </c>
      <c r="Q1030">
        <v>3</v>
      </c>
      <c r="R1030">
        <v>4</v>
      </c>
      <c r="S1030">
        <v>6</v>
      </c>
      <c r="T1030">
        <v>6</v>
      </c>
      <c r="U1030">
        <v>3</v>
      </c>
      <c r="Z1030">
        <v>2</v>
      </c>
      <c r="AA1030">
        <v>1</v>
      </c>
      <c r="AB1030" t="s">
        <v>312</v>
      </c>
      <c r="AC1030">
        <v>2.75</v>
      </c>
      <c r="AD1030">
        <v>1.4</v>
      </c>
      <c r="AE1030">
        <v>2.7</v>
      </c>
      <c r="AF1030">
        <v>1.45</v>
      </c>
      <c r="AG1030">
        <v>2.5</v>
      </c>
      <c r="AH1030">
        <v>1.5</v>
      </c>
      <c r="AI1030">
        <v>2.73</v>
      </c>
      <c r="AJ1030">
        <v>1.52</v>
      </c>
      <c r="AK1030">
        <v>2.75</v>
      </c>
      <c r="AL1030">
        <v>1.44</v>
      </c>
      <c r="AM1030">
        <v>2.8</v>
      </c>
      <c r="AN1030">
        <v>1.53</v>
      </c>
      <c r="AO1030">
        <v>2.63</v>
      </c>
      <c r="AP1030">
        <v>1.47</v>
      </c>
      <c r="AQ1030" t="str">
        <f t="shared" si="178"/>
        <v>Hanescu</v>
      </c>
      <c r="AR1030" t="str">
        <f t="shared" si="179"/>
        <v>Carreno-Busta</v>
      </c>
      <c r="AS1030" t="str">
        <f t="shared" si="180"/>
        <v>OeirasHanescuCarreno-Busta</v>
      </c>
      <c r="AT1030" t="str">
        <f t="shared" si="181"/>
        <v>OeirasCarreno-BustaHanescu</v>
      </c>
      <c r="AU1030">
        <f t="shared" si="182"/>
        <v>1</v>
      </c>
      <c r="AV1030">
        <f t="shared" si="183"/>
        <v>4</v>
      </c>
      <c r="AW1030">
        <f t="shared" si="184"/>
        <v>28</v>
      </c>
      <c r="AX1030" t="b">
        <f t="shared" si="185"/>
        <v>0</v>
      </c>
      <c r="AY1030" t="str">
        <f t="shared" si="186"/>
        <v>Hanescu</v>
      </c>
      <c r="AZ1030" t="b">
        <f t="shared" si="187"/>
        <v>1</v>
      </c>
      <c r="BA1030" t="str">
        <f t="shared" si="188"/>
        <v>Oeiras2nd Round</v>
      </c>
    </row>
    <row r="1031" spans="1:53" x14ac:dyDescent="0.25">
      <c r="A1031">
        <v>27</v>
      </c>
      <c r="B1031" t="s">
        <v>588</v>
      </c>
      <c r="C1031" s="8" t="s">
        <v>589</v>
      </c>
      <c r="D1031" s="1">
        <v>41760</v>
      </c>
      <c r="E1031" s="1" t="s">
        <v>663</v>
      </c>
      <c r="F1031" t="s">
        <v>307</v>
      </c>
      <c r="G1031" t="s">
        <v>503</v>
      </c>
      <c r="H1031" t="s">
        <v>344</v>
      </c>
      <c r="I1031">
        <v>3</v>
      </c>
      <c r="J1031" t="s">
        <v>857</v>
      </c>
      <c r="K1031" t="s">
        <v>716</v>
      </c>
      <c r="L1031">
        <v>179</v>
      </c>
      <c r="M1031">
        <v>39</v>
      </c>
      <c r="N1031">
        <v>294</v>
      </c>
      <c r="O1031">
        <v>1073</v>
      </c>
      <c r="P1031">
        <v>6</v>
      </c>
      <c r="Q1031">
        <v>4</v>
      </c>
      <c r="R1031">
        <v>3</v>
      </c>
      <c r="S1031">
        <v>6</v>
      </c>
      <c r="T1031">
        <v>6</v>
      </c>
      <c r="U1031">
        <v>2</v>
      </c>
      <c r="Z1031">
        <v>2</v>
      </c>
      <c r="AA1031">
        <v>1</v>
      </c>
      <c r="AB1031" t="s">
        <v>312</v>
      </c>
      <c r="AC1031">
        <v>3.5</v>
      </c>
      <c r="AD1031">
        <v>1.28</v>
      </c>
      <c r="AE1031">
        <v>3.5</v>
      </c>
      <c r="AF1031">
        <v>1.28</v>
      </c>
      <c r="AG1031">
        <v>3.5</v>
      </c>
      <c r="AH1031">
        <v>1.29</v>
      </c>
      <c r="AI1031">
        <v>3.36</v>
      </c>
      <c r="AJ1031">
        <v>1.38</v>
      </c>
      <c r="AK1031">
        <v>3.5</v>
      </c>
      <c r="AL1031">
        <v>1.29</v>
      </c>
      <c r="AM1031">
        <v>3.6</v>
      </c>
      <c r="AN1031">
        <v>1.38</v>
      </c>
      <c r="AO1031">
        <v>3.4</v>
      </c>
      <c r="AP1031">
        <v>1.3</v>
      </c>
      <c r="AQ1031" t="str">
        <f t="shared" si="178"/>
        <v>Elias</v>
      </c>
      <c r="AR1031" t="str">
        <f t="shared" si="179"/>
        <v>Garcia-Lopez</v>
      </c>
      <c r="AS1031" t="str">
        <f t="shared" si="180"/>
        <v>OeirasEliasGarcia-Lopez</v>
      </c>
      <c r="AT1031" t="str">
        <f t="shared" si="181"/>
        <v>OeirasGarcia-LopezElias</v>
      </c>
      <c r="AU1031">
        <f t="shared" si="182"/>
        <v>1</v>
      </c>
      <c r="AV1031">
        <f t="shared" si="183"/>
        <v>3</v>
      </c>
      <c r="AW1031">
        <f t="shared" si="184"/>
        <v>27</v>
      </c>
      <c r="AX1031" t="b">
        <f t="shared" si="185"/>
        <v>0</v>
      </c>
      <c r="AY1031" t="str">
        <f t="shared" si="186"/>
        <v>Elias</v>
      </c>
      <c r="AZ1031" t="b">
        <f t="shared" si="187"/>
        <v>1</v>
      </c>
      <c r="BA1031" t="str">
        <f t="shared" si="188"/>
        <v>Oeiras2nd Round</v>
      </c>
    </row>
    <row r="1032" spans="1:53" x14ac:dyDescent="0.25">
      <c r="A1032">
        <v>27</v>
      </c>
      <c r="B1032" t="s">
        <v>588</v>
      </c>
      <c r="C1032" s="8" t="s">
        <v>589</v>
      </c>
      <c r="D1032" s="1">
        <v>41760</v>
      </c>
      <c r="E1032" s="1" t="s">
        <v>663</v>
      </c>
      <c r="F1032" t="s">
        <v>307</v>
      </c>
      <c r="G1032" t="s">
        <v>503</v>
      </c>
      <c r="H1032" t="s">
        <v>344</v>
      </c>
      <c r="I1032">
        <v>3</v>
      </c>
      <c r="J1032" t="s">
        <v>800</v>
      </c>
      <c r="K1032" t="s">
        <v>827</v>
      </c>
      <c r="L1032">
        <v>9</v>
      </c>
      <c r="M1032">
        <v>161</v>
      </c>
      <c r="N1032">
        <v>2580</v>
      </c>
      <c r="O1032">
        <v>341</v>
      </c>
      <c r="P1032">
        <v>6</v>
      </c>
      <c r="Q1032">
        <v>3</v>
      </c>
      <c r="R1032">
        <v>6</v>
      </c>
      <c r="S1032">
        <v>2</v>
      </c>
      <c r="Z1032">
        <v>2</v>
      </c>
      <c r="AA1032">
        <v>0</v>
      </c>
      <c r="AB1032" t="s">
        <v>312</v>
      </c>
      <c r="AC1032">
        <v>1.36</v>
      </c>
      <c r="AD1032">
        <v>3</v>
      </c>
      <c r="AE1032">
        <v>1.35</v>
      </c>
      <c r="AF1032">
        <v>3.1</v>
      </c>
      <c r="AG1032">
        <v>1.29</v>
      </c>
      <c r="AH1032">
        <v>3.5</v>
      </c>
      <c r="AI1032">
        <v>1.38</v>
      </c>
      <c r="AJ1032">
        <v>3.32</v>
      </c>
      <c r="AK1032">
        <v>1.36</v>
      </c>
      <c r="AL1032">
        <v>3</v>
      </c>
      <c r="AM1032">
        <v>1.4</v>
      </c>
      <c r="AN1032">
        <v>3.5</v>
      </c>
      <c r="AO1032">
        <v>1.35</v>
      </c>
      <c r="AP1032">
        <v>3.09</v>
      </c>
      <c r="AQ1032" t="str">
        <f t="shared" si="178"/>
        <v>Raonic</v>
      </c>
      <c r="AR1032" t="str">
        <f t="shared" si="179"/>
        <v>Cuevas</v>
      </c>
      <c r="AS1032" t="str">
        <f t="shared" si="180"/>
        <v>OeirasRaonicCuevas</v>
      </c>
      <c r="AT1032" t="str">
        <f t="shared" si="181"/>
        <v>OeirasCuevasRaonic</v>
      </c>
      <c r="AU1032">
        <f t="shared" si="182"/>
        <v>2</v>
      </c>
      <c r="AV1032">
        <f t="shared" si="183"/>
        <v>7</v>
      </c>
      <c r="AW1032">
        <f t="shared" si="184"/>
        <v>17</v>
      </c>
      <c r="AX1032" t="b">
        <f t="shared" si="185"/>
        <v>0</v>
      </c>
      <c r="AY1032" t="str">
        <f t="shared" si="186"/>
        <v>Raonic</v>
      </c>
      <c r="AZ1032" t="b">
        <f t="shared" si="187"/>
        <v>0</v>
      </c>
      <c r="BA1032" t="str">
        <f t="shared" si="188"/>
        <v>Oeiras2nd Round</v>
      </c>
    </row>
    <row r="1033" spans="1:53" x14ac:dyDescent="0.25">
      <c r="A1033">
        <v>27</v>
      </c>
      <c r="B1033" t="s">
        <v>588</v>
      </c>
      <c r="C1033" s="8" t="s">
        <v>589</v>
      </c>
      <c r="D1033" s="1">
        <v>41760</v>
      </c>
      <c r="E1033" s="1" t="s">
        <v>663</v>
      </c>
      <c r="F1033" t="s">
        <v>307</v>
      </c>
      <c r="G1033" t="s">
        <v>503</v>
      </c>
      <c r="H1033" t="s">
        <v>344</v>
      </c>
      <c r="I1033">
        <v>3</v>
      </c>
      <c r="J1033" t="s">
        <v>729</v>
      </c>
      <c r="K1033" t="s">
        <v>711</v>
      </c>
      <c r="L1033">
        <v>6</v>
      </c>
      <c r="M1033">
        <v>102</v>
      </c>
      <c r="N1033">
        <v>4720</v>
      </c>
      <c r="O1033">
        <v>575</v>
      </c>
      <c r="P1033">
        <v>6</v>
      </c>
      <c r="Q1033">
        <v>3</v>
      </c>
      <c r="R1033">
        <v>6</v>
      </c>
      <c r="S1033">
        <v>2</v>
      </c>
      <c r="X1033" s="8"/>
      <c r="Y1033" s="8"/>
      <c r="Z1033" s="8">
        <v>2</v>
      </c>
      <c r="AA1033" s="8">
        <v>0</v>
      </c>
      <c r="AB1033" s="8" t="s">
        <v>312</v>
      </c>
      <c r="AC1033" s="8">
        <v>1.03</v>
      </c>
      <c r="AD1033" s="8">
        <v>10</v>
      </c>
      <c r="AE1033" s="8">
        <v>1.04</v>
      </c>
      <c r="AF1033" s="8">
        <v>10</v>
      </c>
      <c r="AG1033" s="8">
        <v>1.04</v>
      </c>
      <c r="AH1033" s="8">
        <v>9</v>
      </c>
      <c r="AI1033" s="8">
        <v>1.04</v>
      </c>
      <c r="AJ1033" s="8">
        <v>15</v>
      </c>
      <c r="AK1033" s="8">
        <v>1.05</v>
      </c>
      <c r="AL1033" s="8">
        <v>10</v>
      </c>
      <c r="AM1033">
        <v>1.05</v>
      </c>
      <c r="AN1033">
        <v>15</v>
      </c>
      <c r="AO1033">
        <v>1.04</v>
      </c>
      <c r="AP1033">
        <v>10.9</v>
      </c>
      <c r="AQ1033" t="str">
        <f t="shared" si="178"/>
        <v>Berdych</v>
      </c>
      <c r="AR1033" t="str">
        <f t="shared" si="179"/>
        <v>Devvarman</v>
      </c>
      <c r="AS1033" t="str">
        <f t="shared" si="180"/>
        <v>OeirasBerdychDevvarman</v>
      </c>
      <c r="AT1033" t="str">
        <f t="shared" si="181"/>
        <v>OeirasDevvarmanBerdych</v>
      </c>
      <c r="AU1033">
        <f t="shared" si="182"/>
        <v>2</v>
      </c>
      <c r="AV1033">
        <f t="shared" si="183"/>
        <v>7</v>
      </c>
      <c r="AW1033">
        <f t="shared" si="184"/>
        <v>17</v>
      </c>
      <c r="AX1033" t="b">
        <f t="shared" si="185"/>
        <v>0</v>
      </c>
      <c r="AY1033" t="str">
        <f t="shared" si="186"/>
        <v>Berdych</v>
      </c>
      <c r="AZ1033" t="b">
        <f t="shared" si="187"/>
        <v>0</v>
      </c>
      <c r="BA1033" t="str">
        <f t="shared" si="188"/>
        <v>Oeiras2nd Round</v>
      </c>
    </row>
    <row r="1034" spans="1:53" x14ac:dyDescent="0.25">
      <c r="A1034">
        <v>27</v>
      </c>
      <c r="B1034" t="s">
        <v>588</v>
      </c>
      <c r="C1034" t="s">
        <v>589</v>
      </c>
      <c r="D1034" s="1">
        <v>41760</v>
      </c>
      <c r="E1034" s="1" t="s">
        <v>663</v>
      </c>
      <c r="F1034" s="1" t="s">
        <v>307</v>
      </c>
      <c r="G1034" s="1" t="s">
        <v>503</v>
      </c>
      <c r="H1034" t="s">
        <v>344</v>
      </c>
      <c r="I1034">
        <v>3</v>
      </c>
      <c r="J1034" t="s">
        <v>792</v>
      </c>
      <c r="K1034" t="s">
        <v>781</v>
      </c>
      <c r="L1034">
        <v>88</v>
      </c>
      <c r="M1034">
        <v>61</v>
      </c>
      <c r="N1034">
        <v>619</v>
      </c>
      <c r="O1034">
        <v>806</v>
      </c>
      <c r="P1034">
        <v>6</v>
      </c>
      <c r="Q1034">
        <v>1</v>
      </c>
      <c r="R1034">
        <v>7</v>
      </c>
      <c r="S1034">
        <v>6</v>
      </c>
      <c r="Z1034">
        <v>2</v>
      </c>
      <c r="AA1034">
        <v>0</v>
      </c>
      <c r="AB1034" t="s">
        <v>312</v>
      </c>
      <c r="AC1034">
        <v>1.57</v>
      </c>
      <c r="AD1034">
        <v>2.25</v>
      </c>
      <c r="AE1034">
        <v>1.62</v>
      </c>
      <c r="AF1034">
        <v>2.25</v>
      </c>
      <c r="AG1034">
        <v>1.62</v>
      </c>
      <c r="AH1034">
        <v>2.2000000000000002</v>
      </c>
      <c r="AI1034">
        <v>1.65</v>
      </c>
      <c r="AJ1034">
        <v>2.38</v>
      </c>
      <c r="AK1034">
        <v>1.62</v>
      </c>
      <c r="AL1034">
        <v>2.25</v>
      </c>
      <c r="AM1034">
        <v>1.69</v>
      </c>
      <c r="AN1034">
        <v>2.4500000000000002</v>
      </c>
      <c r="AO1034">
        <v>1.6</v>
      </c>
      <c r="AP1034">
        <v>2.29</v>
      </c>
      <c r="AQ1034" t="str">
        <f t="shared" si="178"/>
        <v>Mayer</v>
      </c>
      <c r="AR1034" t="str">
        <f t="shared" si="179"/>
        <v>Golubev</v>
      </c>
      <c r="AS1034" t="str">
        <f t="shared" si="180"/>
        <v>OeirasMayerGolubev</v>
      </c>
      <c r="AT1034" t="str">
        <f t="shared" si="181"/>
        <v>OeirasGolubevMayer</v>
      </c>
      <c r="AU1034">
        <f t="shared" si="182"/>
        <v>2</v>
      </c>
      <c r="AV1034">
        <f t="shared" si="183"/>
        <v>6</v>
      </c>
      <c r="AW1034">
        <f t="shared" si="184"/>
        <v>20</v>
      </c>
      <c r="AX1034" t="b">
        <f t="shared" si="185"/>
        <v>1</v>
      </c>
      <c r="AY1034" t="str">
        <f t="shared" si="186"/>
        <v>Mayer</v>
      </c>
      <c r="AZ1034" t="b">
        <f t="shared" si="187"/>
        <v>0</v>
      </c>
      <c r="BA1034" t="str">
        <f t="shared" si="188"/>
        <v>Oeiras2nd Round</v>
      </c>
    </row>
    <row r="1035" spans="1:53" x14ac:dyDescent="0.25">
      <c r="A1035">
        <v>27</v>
      </c>
      <c r="B1035" t="s">
        <v>588</v>
      </c>
      <c r="C1035" t="s">
        <v>589</v>
      </c>
      <c r="D1035" s="1">
        <v>41760</v>
      </c>
      <c r="E1035" s="1" t="s">
        <v>663</v>
      </c>
      <c r="F1035" s="1" t="s">
        <v>307</v>
      </c>
      <c r="G1035" s="1" t="s">
        <v>503</v>
      </c>
      <c r="H1035" t="s">
        <v>344</v>
      </c>
      <c r="I1035">
        <v>3</v>
      </c>
      <c r="J1035" t="s">
        <v>773</v>
      </c>
      <c r="K1035" t="s">
        <v>726</v>
      </c>
      <c r="L1035">
        <v>62</v>
      </c>
      <c r="M1035">
        <v>76</v>
      </c>
      <c r="N1035">
        <v>735</v>
      </c>
      <c r="O1035">
        <v>646</v>
      </c>
      <c r="P1035">
        <v>6</v>
      </c>
      <c r="Q1035">
        <v>4</v>
      </c>
      <c r="R1035">
        <v>6</v>
      </c>
      <c r="S1035">
        <v>3</v>
      </c>
      <c r="Z1035">
        <v>2</v>
      </c>
      <c r="AA1035">
        <v>0</v>
      </c>
      <c r="AB1035" t="s">
        <v>312</v>
      </c>
      <c r="AC1035">
        <v>1.33</v>
      </c>
      <c r="AD1035">
        <v>3.25</v>
      </c>
      <c r="AE1035">
        <v>1.33</v>
      </c>
      <c r="AF1035">
        <v>3.2</v>
      </c>
      <c r="AG1035">
        <v>1.33</v>
      </c>
      <c r="AH1035">
        <v>3.25</v>
      </c>
      <c r="AI1035">
        <v>1.34</v>
      </c>
      <c r="AJ1035">
        <v>3.56</v>
      </c>
      <c r="AK1035">
        <v>1.33</v>
      </c>
      <c r="AL1035">
        <v>3.25</v>
      </c>
      <c r="AM1035">
        <v>1.36</v>
      </c>
      <c r="AN1035">
        <v>3.56</v>
      </c>
      <c r="AO1035">
        <v>1.33</v>
      </c>
      <c r="AP1035">
        <v>3.26</v>
      </c>
      <c r="AQ1035" t="str">
        <f t="shared" si="178"/>
        <v>Berlocq</v>
      </c>
      <c r="AR1035" t="str">
        <f t="shared" si="179"/>
        <v>Kubot</v>
      </c>
      <c r="AS1035" t="str">
        <f t="shared" si="180"/>
        <v>OeirasBerlocqKubot</v>
      </c>
      <c r="AT1035" t="str">
        <f t="shared" si="181"/>
        <v>OeirasKubotBerlocq</v>
      </c>
      <c r="AU1035">
        <f t="shared" si="182"/>
        <v>2</v>
      </c>
      <c r="AV1035">
        <f t="shared" si="183"/>
        <v>5</v>
      </c>
      <c r="AW1035">
        <f t="shared" si="184"/>
        <v>19</v>
      </c>
      <c r="AX1035" t="b">
        <f t="shared" si="185"/>
        <v>0</v>
      </c>
      <c r="AY1035" t="str">
        <f t="shared" si="186"/>
        <v>Berlocq</v>
      </c>
      <c r="AZ1035" t="b">
        <f t="shared" si="187"/>
        <v>0</v>
      </c>
      <c r="BA1035" t="str">
        <f t="shared" si="188"/>
        <v>Oeiras2nd Round</v>
      </c>
    </row>
    <row r="1036" spans="1:53" x14ac:dyDescent="0.25">
      <c r="A1036">
        <v>27</v>
      </c>
      <c r="B1036" t="s">
        <v>588</v>
      </c>
      <c r="C1036" t="s">
        <v>589</v>
      </c>
      <c r="D1036" s="1">
        <v>41761</v>
      </c>
      <c r="E1036" s="1" t="s">
        <v>663</v>
      </c>
      <c r="F1036" s="1" t="s">
        <v>307</v>
      </c>
      <c r="G1036" s="1" t="s">
        <v>503</v>
      </c>
      <c r="H1036" t="s">
        <v>345</v>
      </c>
      <c r="I1036">
        <v>3</v>
      </c>
      <c r="J1036" t="s">
        <v>727</v>
      </c>
      <c r="K1036" t="s">
        <v>714</v>
      </c>
      <c r="L1036">
        <v>98</v>
      </c>
      <c r="M1036">
        <v>31</v>
      </c>
      <c r="N1036">
        <v>587</v>
      </c>
      <c r="O1036">
        <v>1215</v>
      </c>
      <c r="P1036">
        <v>6</v>
      </c>
      <c r="Q1036">
        <v>1</v>
      </c>
      <c r="R1036">
        <v>6</v>
      </c>
      <c r="S1036">
        <v>2</v>
      </c>
      <c r="Z1036">
        <v>2</v>
      </c>
      <c r="AA1036">
        <v>0</v>
      </c>
      <c r="AB1036" t="s">
        <v>312</v>
      </c>
      <c r="AC1036">
        <v>2.1</v>
      </c>
      <c r="AD1036">
        <v>1.66</v>
      </c>
      <c r="AE1036">
        <v>2.2000000000000002</v>
      </c>
      <c r="AF1036">
        <v>1.65</v>
      </c>
      <c r="AG1036">
        <v>2.2000000000000002</v>
      </c>
      <c r="AH1036">
        <v>1.62</v>
      </c>
      <c r="AI1036">
        <v>2.02</v>
      </c>
      <c r="AJ1036">
        <v>1.91</v>
      </c>
      <c r="AK1036">
        <v>2.25</v>
      </c>
      <c r="AL1036">
        <v>1.62</v>
      </c>
      <c r="AM1036">
        <v>2.4</v>
      </c>
      <c r="AN1036">
        <v>1.91</v>
      </c>
      <c r="AO1036">
        <v>2.15</v>
      </c>
      <c r="AP1036">
        <v>1.68</v>
      </c>
      <c r="AQ1036" t="str">
        <f t="shared" si="178"/>
        <v>Gimeno-Traver</v>
      </c>
      <c r="AR1036" t="str">
        <f t="shared" si="179"/>
        <v>Granollers</v>
      </c>
      <c r="AS1036" t="str">
        <f t="shared" si="180"/>
        <v>OeirasGimeno-TraverGranollers</v>
      </c>
      <c r="AT1036" t="str">
        <f t="shared" si="181"/>
        <v>OeirasGranollersGimeno-Traver</v>
      </c>
      <c r="AU1036">
        <f t="shared" si="182"/>
        <v>2</v>
      </c>
      <c r="AV1036">
        <f t="shared" si="183"/>
        <v>9</v>
      </c>
      <c r="AW1036">
        <f t="shared" si="184"/>
        <v>15</v>
      </c>
      <c r="AX1036" t="b">
        <f t="shared" si="185"/>
        <v>0</v>
      </c>
      <c r="AY1036" t="str">
        <f t="shared" si="186"/>
        <v>Gimeno-Traver</v>
      </c>
      <c r="AZ1036" t="b">
        <f t="shared" si="187"/>
        <v>0</v>
      </c>
      <c r="BA1036" t="str">
        <f t="shared" si="188"/>
        <v>OeirasQuarterfinals</v>
      </c>
    </row>
    <row r="1037" spans="1:53" x14ac:dyDescent="0.25">
      <c r="A1037">
        <v>27</v>
      </c>
      <c r="B1037" t="s">
        <v>588</v>
      </c>
      <c r="C1037" t="s">
        <v>589</v>
      </c>
      <c r="D1037" s="1">
        <v>41761</v>
      </c>
      <c r="E1037" s="1" t="s">
        <v>663</v>
      </c>
      <c r="F1037" s="1" t="s">
        <v>307</v>
      </c>
      <c r="G1037" s="1" t="s">
        <v>503</v>
      </c>
      <c r="H1037" t="s">
        <v>345</v>
      </c>
      <c r="I1037">
        <v>3</v>
      </c>
      <c r="J1037" t="s">
        <v>729</v>
      </c>
      <c r="K1037" t="s">
        <v>792</v>
      </c>
      <c r="L1037">
        <v>6</v>
      </c>
      <c r="M1037">
        <v>88</v>
      </c>
      <c r="N1037">
        <v>4720</v>
      </c>
      <c r="O1037">
        <v>619</v>
      </c>
      <c r="P1037">
        <v>3</v>
      </c>
      <c r="Q1037">
        <v>6</v>
      </c>
      <c r="R1037">
        <v>6</v>
      </c>
      <c r="S1037">
        <v>4</v>
      </c>
      <c r="T1037">
        <v>6</v>
      </c>
      <c r="U1037">
        <v>4</v>
      </c>
      <c r="Z1037">
        <v>2</v>
      </c>
      <c r="AA1037">
        <v>1</v>
      </c>
      <c r="AB1037" t="s">
        <v>312</v>
      </c>
      <c r="AC1037">
        <v>1.1200000000000001</v>
      </c>
      <c r="AD1037">
        <v>6</v>
      </c>
      <c r="AE1037">
        <v>1.1299999999999999</v>
      </c>
      <c r="AF1037">
        <v>5.5</v>
      </c>
      <c r="AG1037">
        <v>1.1200000000000001</v>
      </c>
      <c r="AH1037">
        <v>5.5</v>
      </c>
      <c r="AI1037">
        <v>1.17</v>
      </c>
      <c r="AJ1037">
        <v>6.2</v>
      </c>
      <c r="AK1037">
        <v>1.1299999999999999</v>
      </c>
      <c r="AL1037">
        <v>6</v>
      </c>
      <c r="AM1037">
        <v>1.17</v>
      </c>
      <c r="AN1037">
        <v>6.2</v>
      </c>
      <c r="AO1037">
        <v>1.1299999999999999</v>
      </c>
      <c r="AP1037">
        <v>5.6</v>
      </c>
      <c r="AQ1037" t="str">
        <f t="shared" si="178"/>
        <v>Berdych</v>
      </c>
      <c r="AR1037" t="str">
        <f t="shared" si="179"/>
        <v>Mayer</v>
      </c>
      <c r="AS1037" t="str">
        <f t="shared" si="180"/>
        <v>OeirasBerdychMayer</v>
      </c>
      <c r="AT1037" t="str">
        <f t="shared" si="181"/>
        <v>OeirasMayerBerdych</v>
      </c>
      <c r="AU1037">
        <f t="shared" si="182"/>
        <v>1</v>
      </c>
      <c r="AV1037">
        <f t="shared" si="183"/>
        <v>1</v>
      </c>
      <c r="AW1037">
        <f t="shared" si="184"/>
        <v>29</v>
      </c>
      <c r="AX1037" t="b">
        <f t="shared" si="185"/>
        <v>0</v>
      </c>
      <c r="AY1037" t="str">
        <f t="shared" si="186"/>
        <v>Mayer</v>
      </c>
      <c r="AZ1037" t="b">
        <f t="shared" si="187"/>
        <v>1</v>
      </c>
      <c r="BA1037" t="str">
        <f t="shared" si="188"/>
        <v>OeirasQuarterfinals</v>
      </c>
    </row>
    <row r="1038" spans="1:53" x14ac:dyDescent="0.25">
      <c r="A1038">
        <v>27</v>
      </c>
      <c r="B1038" t="s">
        <v>588</v>
      </c>
      <c r="C1038" t="s">
        <v>589</v>
      </c>
      <c r="D1038" s="1">
        <v>41761</v>
      </c>
      <c r="E1038" s="1" t="s">
        <v>663</v>
      </c>
      <c r="F1038" s="1" t="s">
        <v>307</v>
      </c>
      <c r="G1038" s="1" t="s">
        <v>503</v>
      </c>
      <c r="H1038" t="s">
        <v>345</v>
      </c>
      <c r="I1038">
        <v>3</v>
      </c>
      <c r="J1038" t="s">
        <v>773</v>
      </c>
      <c r="K1038" t="s">
        <v>800</v>
      </c>
      <c r="L1038">
        <v>62</v>
      </c>
      <c r="M1038">
        <v>9</v>
      </c>
      <c r="N1038">
        <v>735</v>
      </c>
      <c r="O1038">
        <v>2580</v>
      </c>
      <c r="P1038">
        <v>7</v>
      </c>
      <c r="Q1038">
        <v>5</v>
      </c>
      <c r="R1038">
        <v>6</v>
      </c>
      <c r="S1038">
        <v>4</v>
      </c>
      <c r="Z1038">
        <v>2</v>
      </c>
      <c r="AA1038">
        <v>0</v>
      </c>
      <c r="AB1038" t="s">
        <v>312</v>
      </c>
      <c r="AC1038">
        <v>3.5</v>
      </c>
      <c r="AD1038">
        <v>1.28</v>
      </c>
      <c r="AE1038">
        <v>3.4</v>
      </c>
      <c r="AF1038">
        <v>1.3</v>
      </c>
      <c r="AG1038">
        <v>3.4</v>
      </c>
      <c r="AH1038">
        <v>1.3</v>
      </c>
      <c r="AI1038">
        <v>3.91</v>
      </c>
      <c r="AJ1038">
        <v>1.31</v>
      </c>
      <c r="AK1038">
        <v>3.25</v>
      </c>
      <c r="AL1038">
        <v>1.33</v>
      </c>
      <c r="AM1038">
        <v>3.95</v>
      </c>
      <c r="AN1038">
        <v>1.35</v>
      </c>
      <c r="AO1038">
        <v>3.43</v>
      </c>
      <c r="AP1038">
        <v>1.3</v>
      </c>
      <c r="AQ1038" t="str">
        <f t="shared" si="178"/>
        <v>Berlocq</v>
      </c>
      <c r="AR1038" t="str">
        <f t="shared" si="179"/>
        <v>Raonic</v>
      </c>
      <c r="AS1038" t="str">
        <f t="shared" si="180"/>
        <v>OeirasBerlocqRaonic</v>
      </c>
      <c r="AT1038" t="str">
        <f t="shared" si="181"/>
        <v>OeirasRaonicBerlocq</v>
      </c>
      <c r="AU1038">
        <f t="shared" si="182"/>
        <v>2</v>
      </c>
      <c r="AV1038">
        <f t="shared" si="183"/>
        <v>4</v>
      </c>
      <c r="AW1038">
        <f t="shared" si="184"/>
        <v>22</v>
      </c>
      <c r="AX1038" t="b">
        <f t="shared" si="185"/>
        <v>0</v>
      </c>
      <c r="AY1038" t="str">
        <f t="shared" si="186"/>
        <v>Berlocq</v>
      </c>
      <c r="AZ1038" t="b">
        <f t="shared" si="187"/>
        <v>0</v>
      </c>
      <c r="BA1038" t="str">
        <f t="shared" si="188"/>
        <v>OeirasQuarterfinals</v>
      </c>
    </row>
    <row r="1039" spans="1:53" x14ac:dyDescent="0.25">
      <c r="A1039">
        <v>27</v>
      </c>
      <c r="B1039" t="s">
        <v>588</v>
      </c>
      <c r="C1039" t="s">
        <v>589</v>
      </c>
      <c r="D1039" s="1">
        <v>41761</v>
      </c>
      <c r="E1039" s="1" t="s">
        <v>663</v>
      </c>
      <c r="F1039" s="1" t="s">
        <v>307</v>
      </c>
      <c r="G1039" s="1" t="s">
        <v>503</v>
      </c>
      <c r="H1039" t="s">
        <v>345</v>
      </c>
      <c r="I1039">
        <v>3</v>
      </c>
      <c r="J1039" t="s">
        <v>732</v>
      </c>
      <c r="K1039" t="s">
        <v>857</v>
      </c>
      <c r="L1039">
        <v>93</v>
      </c>
      <c r="M1039">
        <v>179</v>
      </c>
      <c r="N1039">
        <v>601</v>
      </c>
      <c r="O1039">
        <v>294</v>
      </c>
      <c r="P1039">
        <v>6</v>
      </c>
      <c r="Q1039">
        <v>1</v>
      </c>
      <c r="R1039">
        <v>7</v>
      </c>
      <c r="S1039">
        <v>5</v>
      </c>
      <c r="Z1039">
        <v>2</v>
      </c>
      <c r="AA1039">
        <v>0</v>
      </c>
      <c r="AB1039" t="s">
        <v>312</v>
      </c>
      <c r="AC1039">
        <v>1.57</v>
      </c>
      <c r="AD1039">
        <v>2.25</v>
      </c>
      <c r="AE1039">
        <v>1.68</v>
      </c>
      <c r="AF1039">
        <v>2.15</v>
      </c>
      <c r="AG1039">
        <v>1.62</v>
      </c>
      <c r="AH1039">
        <v>2.2000000000000002</v>
      </c>
      <c r="AI1039">
        <v>1.8</v>
      </c>
      <c r="AJ1039">
        <v>2.15</v>
      </c>
      <c r="AK1039">
        <v>1.62</v>
      </c>
      <c r="AL1039">
        <v>2.25</v>
      </c>
      <c r="AM1039">
        <v>1.8</v>
      </c>
      <c r="AN1039">
        <v>2.25</v>
      </c>
      <c r="AO1039">
        <v>1.69</v>
      </c>
      <c r="AP1039">
        <v>2.14</v>
      </c>
      <c r="AQ1039" t="str">
        <f t="shared" si="178"/>
        <v>Hanescu</v>
      </c>
      <c r="AR1039" t="str">
        <f t="shared" si="179"/>
        <v>Elias</v>
      </c>
      <c r="AS1039" t="str">
        <f t="shared" si="180"/>
        <v>OeirasHanescuElias</v>
      </c>
      <c r="AT1039" t="str">
        <f t="shared" si="181"/>
        <v>OeirasEliasHanescu</v>
      </c>
      <c r="AU1039">
        <f t="shared" si="182"/>
        <v>2</v>
      </c>
      <c r="AV1039">
        <f t="shared" si="183"/>
        <v>7</v>
      </c>
      <c r="AW1039">
        <f t="shared" si="184"/>
        <v>19</v>
      </c>
      <c r="AX1039" t="b">
        <f t="shared" si="185"/>
        <v>0</v>
      </c>
      <c r="AY1039" t="str">
        <f t="shared" si="186"/>
        <v>Hanescu</v>
      </c>
      <c r="AZ1039" t="b">
        <f t="shared" si="187"/>
        <v>0</v>
      </c>
      <c r="BA1039" t="str">
        <f t="shared" si="188"/>
        <v>OeirasQuarterfinals</v>
      </c>
    </row>
    <row r="1040" spans="1:53" x14ac:dyDescent="0.25">
      <c r="A1040">
        <v>27</v>
      </c>
      <c r="B1040" t="s">
        <v>588</v>
      </c>
      <c r="C1040" t="s">
        <v>589</v>
      </c>
      <c r="D1040" s="1">
        <v>41762</v>
      </c>
      <c r="E1040" s="1" t="s">
        <v>663</v>
      </c>
      <c r="F1040" s="1" t="s">
        <v>307</v>
      </c>
      <c r="G1040" s="1" t="s">
        <v>503</v>
      </c>
      <c r="H1040" t="s">
        <v>346</v>
      </c>
      <c r="I1040">
        <v>3</v>
      </c>
      <c r="J1040" t="s">
        <v>729</v>
      </c>
      <c r="K1040" t="s">
        <v>732</v>
      </c>
      <c r="L1040">
        <v>6</v>
      </c>
      <c r="M1040">
        <v>93</v>
      </c>
      <c r="N1040">
        <v>4720</v>
      </c>
      <c r="O1040">
        <v>601</v>
      </c>
      <c r="P1040">
        <v>6</v>
      </c>
      <c r="Q1040">
        <v>2</v>
      </c>
      <c r="R1040">
        <v>6</v>
      </c>
      <c r="S1040">
        <v>2</v>
      </c>
      <c r="Z1040">
        <v>2</v>
      </c>
      <c r="AA1040">
        <v>0</v>
      </c>
      <c r="AB1040" t="s">
        <v>312</v>
      </c>
      <c r="AC1040">
        <v>1.1399999999999999</v>
      </c>
      <c r="AD1040">
        <v>5.5</v>
      </c>
      <c r="AE1040">
        <v>1.1299999999999999</v>
      </c>
      <c r="AF1040">
        <v>5.5</v>
      </c>
      <c r="AG1040">
        <v>1.1399999999999999</v>
      </c>
      <c r="AH1040">
        <v>5.5</v>
      </c>
      <c r="AI1040">
        <v>1.18</v>
      </c>
      <c r="AJ1040">
        <v>5.92</v>
      </c>
      <c r="AK1040">
        <v>1.1399999999999999</v>
      </c>
      <c r="AL1040">
        <v>5.5</v>
      </c>
      <c r="AM1040">
        <v>1.18</v>
      </c>
      <c r="AN1040">
        <v>6.15</v>
      </c>
      <c r="AO1040">
        <v>1.1499999999999999</v>
      </c>
      <c r="AP1040">
        <v>5.33</v>
      </c>
      <c r="AQ1040" t="str">
        <f t="shared" si="178"/>
        <v>Berdych</v>
      </c>
      <c r="AR1040" t="str">
        <f t="shared" si="179"/>
        <v>Hanescu</v>
      </c>
      <c r="AS1040" t="str">
        <f t="shared" si="180"/>
        <v>OeirasBerdychHanescu</v>
      </c>
      <c r="AT1040" t="str">
        <f t="shared" si="181"/>
        <v>OeirasHanescuBerdych</v>
      </c>
      <c r="AU1040">
        <f t="shared" si="182"/>
        <v>2</v>
      </c>
      <c r="AV1040">
        <f t="shared" si="183"/>
        <v>8</v>
      </c>
      <c r="AW1040">
        <f t="shared" si="184"/>
        <v>16</v>
      </c>
      <c r="AX1040" t="b">
        <f t="shared" si="185"/>
        <v>0</v>
      </c>
      <c r="AY1040" t="str">
        <f t="shared" si="186"/>
        <v>Berdych</v>
      </c>
      <c r="AZ1040" t="b">
        <f t="shared" si="187"/>
        <v>0</v>
      </c>
      <c r="BA1040" t="str">
        <f t="shared" si="188"/>
        <v>OeirasSemifinals</v>
      </c>
    </row>
    <row r="1041" spans="1:53" x14ac:dyDescent="0.25">
      <c r="A1041">
        <v>27</v>
      </c>
      <c r="B1041" t="s">
        <v>588</v>
      </c>
      <c r="C1041" t="s">
        <v>589</v>
      </c>
      <c r="D1041" s="1">
        <v>41762</v>
      </c>
      <c r="E1041" s="1" t="s">
        <v>663</v>
      </c>
      <c r="F1041" s="1" t="s">
        <v>307</v>
      </c>
      <c r="G1041" s="1" t="s">
        <v>503</v>
      </c>
      <c r="H1041" t="s">
        <v>346</v>
      </c>
      <c r="I1041">
        <v>3</v>
      </c>
      <c r="J1041" t="s">
        <v>773</v>
      </c>
      <c r="K1041" t="s">
        <v>727</v>
      </c>
      <c r="L1041">
        <v>62</v>
      </c>
      <c r="M1041">
        <v>98</v>
      </c>
      <c r="N1041">
        <v>735</v>
      </c>
      <c r="O1041">
        <v>587</v>
      </c>
      <c r="P1041">
        <v>7</v>
      </c>
      <c r="Q1041">
        <v>6</v>
      </c>
      <c r="R1041">
        <v>6</v>
      </c>
      <c r="S1041">
        <v>2</v>
      </c>
      <c r="Z1041">
        <v>2</v>
      </c>
      <c r="AA1041">
        <v>0</v>
      </c>
      <c r="AB1041" t="s">
        <v>312</v>
      </c>
      <c r="AC1041">
        <v>1.57</v>
      </c>
      <c r="AD1041">
        <v>2.37</v>
      </c>
      <c r="AE1041">
        <v>1.62</v>
      </c>
      <c r="AF1041">
        <v>2.25</v>
      </c>
      <c r="AG1041">
        <v>1.57</v>
      </c>
      <c r="AH1041">
        <v>2.38</v>
      </c>
      <c r="AI1041">
        <v>1.71</v>
      </c>
      <c r="AJ1041">
        <v>2.2999999999999998</v>
      </c>
      <c r="AK1041">
        <v>1.57</v>
      </c>
      <c r="AL1041">
        <v>2.38</v>
      </c>
      <c r="AM1041">
        <v>1.71</v>
      </c>
      <c r="AN1041">
        <v>2.4</v>
      </c>
      <c r="AO1041">
        <v>1.62</v>
      </c>
      <c r="AP1041">
        <v>2.27</v>
      </c>
      <c r="AQ1041" t="str">
        <f t="shared" si="178"/>
        <v>Berlocq</v>
      </c>
      <c r="AR1041" t="str">
        <f t="shared" si="179"/>
        <v>Gimeno-Traver</v>
      </c>
      <c r="AS1041" t="str">
        <f t="shared" si="180"/>
        <v>OeirasBerlocqGimeno-Traver</v>
      </c>
      <c r="AT1041" t="str">
        <f t="shared" si="181"/>
        <v>OeirasGimeno-TraverBerlocq</v>
      </c>
      <c r="AU1041">
        <f t="shared" si="182"/>
        <v>2</v>
      </c>
      <c r="AV1041">
        <f t="shared" si="183"/>
        <v>5</v>
      </c>
      <c r="AW1041">
        <f t="shared" si="184"/>
        <v>21</v>
      </c>
      <c r="AX1041" t="b">
        <f t="shared" si="185"/>
        <v>1</v>
      </c>
      <c r="AY1041" t="str">
        <f t="shared" si="186"/>
        <v>Berlocq</v>
      </c>
      <c r="AZ1041" t="b">
        <f t="shared" si="187"/>
        <v>0</v>
      </c>
      <c r="BA1041" t="str">
        <f t="shared" si="188"/>
        <v>OeirasSemifinals</v>
      </c>
    </row>
    <row r="1042" spans="1:53" x14ac:dyDescent="0.25">
      <c r="A1042">
        <v>27</v>
      </c>
      <c r="B1042" t="s">
        <v>588</v>
      </c>
      <c r="C1042" t="s">
        <v>589</v>
      </c>
      <c r="D1042" s="1">
        <v>41763</v>
      </c>
      <c r="E1042" s="1" t="s">
        <v>663</v>
      </c>
      <c r="F1042" s="1" t="s">
        <v>307</v>
      </c>
      <c r="G1042" s="1" t="s">
        <v>503</v>
      </c>
      <c r="H1042" t="s">
        <v>348</v>
      </c>
      <c r="I1042">
        <v>3</v>
      </c>
      <c r="J1042" t="s">
        <v>773</v>
      </c>
      <c r="K1042" t="s">
        <v>729</v>
      </c>
      <c r="L1042">
        <v>62</v>
      </c>
      <c r="M1042">
        <v>6</v>
      </c>
      <c r="N1042">
        <v>735</v>
      </c>
      <c r="O1042">
        <v>4720</v>
      </c>
      <c r="P1042">
        <v>0</v>
      </c>
      <c r="Q1042">
        <v>6</v>
      </c>
      <c r="R1042">
        <v>7</v>
      </c>
      <c r="S1042">
        <v>5</v>
      </c>
      <c r="T1042">
        <v>6</v>
      </c>
      <c r="U1042">
        <v>1</v>
      </c>
      <c r="Z1042">
        <v>2</v>
      </c>
      <c r="AA1042">
        <v>1</v>
      </c>
      <c r="AB1042" t="s">
        <v>312</v>
      </c>
      <c r="AC1042">
        <v>5</v>
      </c>
      <c r="AD1042">
        <v>1.1599999999999999</v>
      </c>
      <c r="AE1042">
        <v>4.5</v>
      </c>
      <c r="AF1042">
        <v>1.18</v>
      </c>
      <c r="AG1042">
        <v>5</v>
      </c>
      <c r="AH1042">
        <v>1.17</v>
      </c>
      <c r="AI1042">
        <v>4.5999999999999996</v>
      </c>
      <c r="AJ1042">
        <v>1.25</v>
      </c>
      <c r="AK1042">
        <v>5</v>
      </c>
      <c r="AL1042">
        <v>1.17</v>
      </c>
      <c r="AM1042">
        <v>5</v>
      </c>
      <c r="AN1042">
        <v>1.25</v>
      </c>
      <c r="AO1042">
        <v>4.54</v>
      </c>
      <c r="AP1042">
        <v>1.19</v>
      </c>
      <c r="AQ1042" t="str">
        <f t="shared" si="178"/>
        <v>Berlocq</v>
      </c>
      <c r="AR1042" t="str">
        <f t="shared" si="179"/>
        <v>Berdych</v>
      </c>
      <c r="AS1042" t="str">
        <f t="shared" si="180"/>
        <v>OeirasBerlocqBerdych</v>
      </c>
      <c r="AT1042" t="str">
        <f t="shared" si="181"/>
        <v>OeirasBerdychBerlocq</v>
      </c>
      <c r="AU1042">
        <f t="shared" si="182"/>
        <v>1</v>
      </c>
      <c r="AV1042">
        <f t="shared" si="183"/>
        <v>1</v>
      </c>
      <c r="AW1042">
        <f t="shared" si="184"/>
        <v>25</v>
      </c>
      <c r="AX1042" t="b">
        <f t="shared" si="185"/>
        <v>0</v>
      </c>
      <c r="AY1042" t="str">
        <f t="shared" si="186"/>
        <v>Berdych</v>
      </c>
      <c r="AZ1042" t="b">
        <f t="shared" si="187"/>
        <v>1</v>
      </c>
      <c r="BA1042" t="str">
        <f t="shared" si="188"/>
        <v>OeirasThe Final</v>
      </c>
    </row>
    <row r="1043" spans="1:53" x14ac:dyDescent="0.25">
      <c r="A1043">
        <v>28</v>
      </c>
      <c r="B1043" t="s">
        <v>592</v>
      </c>
      <c r="C1043" t="s">
        <v>593</v>
      </c>
      <c r="D1043" s="1">
        <v>41763</v>
      </c>
      <c r="E1043" s="1" t="s">
        <v>874</v>
      </c>
      <c r="F1043" s="1" t="s">
        <v>307</v>
      </c>
      <c r="G1043" s="1" t="s">
        <v>503</v>
      </c>
      <c r="H1043" t="s">
        <v>309</v>
      </c>
      <c r="I1043">
        <v>3</v>
      </c>
      <c r="J1043" t="s">
        <v>709</v>
      </c>
      <c r="K1043" t="s">
        <v>793</v>
      </c>
      <c r="L1043">
        <v>45</v>
      </c>
      <c r="M1043">
        <v>18</v>
      </c>
      <c r="N1043">
        <v>1000</v>
      </c>
      <c r="O1043">
        <v>1890</v>
      </c>
      <c r="P1043">
        <v>6</v>
      </c>
      <c r="Q1043">
        <v>4</v>
      </c>
      <c r="R1043">
        <v>6</v>
      </c>
      <c r="S1043">
        <v>4</v>
      </c>
      <c r="Z1043">
        <v>2</v>
      </c>
      <c r="AA1043">
        <v>0</v>
      </c>
      <c r="AB1043" t="s">
        <v>312</v>
      </c>
      <c r="AC1043">
        <v>2.25</v>
      </c>
      <c r="AD1043">
        <v>1.57</v>
      </c>
      <c r="AE1043">
        <v>2.35</v>
      </c>
      <c r="AF1043">
        <v>1.58</v>
      </c>
      <c r="AG1043">
        <v>2.38</v>
      </c>
      <c r="AH1043">
        <v>1.53</v>
      </c>
      <c r="AI1043">
        <v>2.3199999999999998</v>
      </c>
      <c r="AJ1043">
        <v>1.68</v>
      </c>
      <c r="AK1043">
        <v>2.38</v>
      </c>
      <c r="AL1043">
        <v>1.57</v>
      </c>
      <c r="AM1043">
        <v>2.5099999999999998</v>
      </c>
      <c r="AN1043">
        <v>1.68</v>
      </c>
      <c r="AO1043">
        <v>2.3199999999999998</v>
      </c>
      <c r="AP1043">
        <v>1.59</v>
      </c>
      <c r="AQ1043" t="str">
        <f t="shared" si="178"/>
        <v>Bautista</v>
      </c>
      <c r="AR1043" t="str">
        <f t="shared" si="179"/>
        <v>Robredo</v>
      </c>
      <c r="AS1043" t="str">
        <f t="shared" si="180"/>
        <v>MadridBautistaRobredo</v>
      </c>
      <c r="AT1043" t="str">
        <f t="shared" si="181"/>
        <v>MadridRobredoBautista</v>
      </c>
      <c r="AU1043">
        <f t="shared" si="182"/>
        <v>2</v>
      </c>
      <c r="AV1043">
        <f t="shared" si="183"/>
        <v>4</v>
      </c>
      <c r="AW1043">
        <f t="shared" si="184"/>
        <v>20</v>
      </c>
      <c r="AX1043" t="b">
        <f t="shared" si="185"/>
        <v>0</v>
      </c>
      <c r="AY1043" t="str">
        <f t="shared" si="186"/>
        <v>Bautista</v>
      </c>
      <c r="AZ1043" t="b">
        <f t="shared" si="187"/>
        <v>0</v>
      </c>
      <c r="BA1043" t="str">
        <f t="shared" si="188"/>
        <v>Madrid1st Round</v>
      </c>
    </row>
    <row r="1044" spans="1:53" x14ac:dyDescent="0.25">
      <c r="A1044">
        <v>28</v>
      </c>
      <c r="B1044" t="s">
        <v>592</v>
      </c>
      <c r="C1044" t="s">
        <v>593</v>
      </c>
      <c r="D1044" s="1">
        <v>41763</v>
      </c>
      <c r="E1044" s="1" t="s">
        <v>874</v>
      </c>
      <c r="F1044" s="1" t="s">
        <v>307</v>
      </c>
      <c r="G1044" s="1" t="s">
        <v>503</v>
      </c>
      <c r="H1044" t="s">
        <v>309</v>
      </c>
      <c r="I1044">
        <v>3</v>
      </c>
      <c r="J1044" t="s">
        <v>680</v>
      </c>
      <c r="K1044" t="s">
        <v>751</v>
      </c>
      <c r="L1044">
        <v>49</v>
      </c>
      <c r="M1044">
        <v>52</v>
      </c>
      <c r="N1044">
        <v>970</v>
      </c>
      <c r="O1044">
        <v>916</v>
      </c>
      <c r="P1044">
        <v>4</v>
      </c>
      <c r="Q1044">
        <v>6</v>
      </c>
      <c r="R1044">
        <v>6</v>
      </c>
      <c r="S1044">
        <v>3</v>
      </c>
      <c r="T1044">
        <v>6</v>
      </c>
      <c r="U1044">
        <v>4</v>
      </c>
      <c r="Z1044">
        <v>2</v>
      </c>
      <c r="AA1044">
        <v>1</v>
      </c>
      <c r="AB1044" t="s">
        <v>312</v>
      </c>
      <c r="AC1044">
        <v>2.37</v>
      </c>
      <c r="AD1044">
        <v>1.53</v>
      </c>
      <c r="AE1044">
        <v>2.35</v>
      </c>
      <c r="AF1044">
        <v>1.58</v>
      </c>
      <c r="AG1044">
        <v>2.25</v>
      </c>
      <c r="AH1044">
        <v>1.57</v>
      </c>
      <c r="AI1044">
        <v>2.34</v>
      </c>
      <c r="AJ1044">
        <v>1.68</v>
      </c>
      <c r="AK1044">
        <v>2.5</v>
      </c>
      <c r="AL1044">
        <v>1.5</v>
      </c>
      <c r="AM1044">
        <v>2.5</v>
      </c>
      <c r="AN1044">
        <v>1.71</v>
      </c>
      <c r="AO1044">
        <v>2.31</v>
      </c>
      <c r="AP1044">
        <v>1.59</v>
      </c>
      <c r="AQ1044" t="str">
        <f t="shared" si="178"/>
        <v>Chardy</v>
      </c>
      <c r="AR1044" t="str">
        <f t="shared" si="179"/>
        <v>Rosol</v>
      </c>
      <c r="AS1044" t="str">
        <f t="shared" si="180"/>
        <v>MadridChardyRosol</v>
      </c>
      <c r="AT1044" t="str">
        <f t="shared" si="181"/>
        <v>MadridRosolChardy</v>
      </c>
      <c r="AU1044">
        <f t="shared" si="182"/>
        <v>1</v>
      </c>
      <c r="AV1044">
        <f t="shared" si="183"/>
        <v>3</v>
      </c>
      <c r="AW1044">
        <f t="shared" si="184"/>
        <v>29</v>
      </c>
      <c r="AX1044" t="b">
        <f t="shared" si="185"/>
        <v>0</v>
      </c>
      <c r="AY1044" t="str">
        <f t="shared" si="186"/>
        <v>Rosol</v>
      </c>
      <c r="AZ1044" t="b">
        <f t="shared" si="187"/>
        <v>1</v>
      </c>
      <c r="BA1044" t="str">
        <f t="shared" si="188"/>
        <v>Madrid1st Round</v>
      </c>
    </row>
    <row r="1045" spans="1:53" x14ac:dyDescent="0.25">
      <c r="A1045">
        <v>28</v>
      </c>
      <c r="B1045" t="s">
        <v>592</v>
      </c>
      <c r="C1045" t="s">
        <v>593</v>
      </c>
      <c r="D1045" s="1">
        <v>41763</v>
      </c>
      <c r="E1045" s="1" t="s">
        <v>874</v>
      </c>
      <c r="F1045" s="1" t="s">
        <v>307</v>
      </c>
      <c r="G1045" s="1" t="s">
        <v>503</v>
      </c>
      <c r="H1045" t="s">
        <v>309</v>
      </c>
      <c r="I1045">
        <v>3</v>
      </c>
      <c r="J1045" t="s">
        <v>716</v>
      </c>
      <c r="K1045" t="s">
        <v>753</v>
      </c>
      <c r="L1045">
        <v>38</v>
      </c>
      <c r="M1045">
        <v>36</v>
      </c>
      <c r="N1045">
        <v>1073</v>
      </c>
      <c r="O1045">
        <v>1091</v>
      </c>
      <c r="P1045">
        <v>6</v>
      </c>
      <c r="Q1045">
        <v>2</v>
      </c>
      <c r="R1045">
        <v>2</v>
      </c>
      <c r="S1045">
        <v>6</v>
      </c>
      <c r="T1045">
        <v>6</v>
      </c>
      <c r="U1045">
        <v>2</v>
      </c>
      <c r="Z1045">
        <v>2</v>
      </c>
      <c r="AA1045">
        <v>1</v>
      </c>
      <c r="AB1045" t="s">
        <v>312</v>
      </c>
      <c r="AC1045">
        <v>1.57</v>
      </c>
      <c r="AD1045">
        <v>2.25</v>
      </c>
      <c r="AE1045">
        <v>1.65</v>
      </c>
      <c r="AF1045">
        <v>2.2000000000000002</v>
      </c>
      <c r="AG1045">
        <v>1.62</v>
      </c>
      <c r="AH1045">
        <v>2.2000000000000002</v>
      </c>
      <c r="AI1045">
        <v>1.65</v>
      </c>
      <c r="AJ1045">
        <v>2.4</v>
      </c>
      <c r="AK1045">
        <v>1.62</v>
      </c>
      <c r="AL1045">
        <v>2.25</v>
      </c>
      <c r="AM1045">
        <v>1.69</v>
      </c>
      <c r="AN1045">
        <v>2.4500000000000002</v>
      </c>
      <c r="AO1045">
        <v>1.62</v>
      </c>
      <c r="AP1045">
        <v>2.25</v>
      </c>
      <c r="AQ1045" t="str">
        <f t="shared" si="178"/>
        <v>Garcia-Lopez</v>
      </c>
      <c r="AR1045" t="str">
        <f t="shared" si="179"/>
        <v>Andujar</v>
      </c>
      <c r="AS1045" t="str">
        <f t="shared" si="180"/>
        <v>MadridGarcia-LopezAndujar</v>
      </c>
      <c r="AT1045" t="str">
        <f t="shared" si="181"/>
        <v>MadridAndujarGarcia-Lopez</v>
      </c>
      <c r="AU1045">
        <f t="shared" si="182"/>
        <v>1</v>
      </c>
      <c r="AV1045">
        <f t="shared" si="183"/>
        <v>4</v>
      </c>
      <c r="AW1045">
        <f t="shared" si="184"/>
        <v>24</v>
      </c>
      <c r="AX1045" t="b">
        <f t="shared" si="185"/>
        <v>0</v>
      </c>
      <c r="AY1045" t="str">
        <f t="shared" si="186"/>
        <v>Garcia-Lopez</v>
      </c>
      <c r="AZ1045" t="b">
        <f t="shared" si="187"/>
        <v>1</v>
      </c>
      <c r="BA1045" t="str">
        <f t="shared" si="188"/>
        <v>Madrid1st Round</v>
      </c>
    </row>
    <row r="1046" spans="1:53" x14ac:dyDescent="0.25">
      <c r="A1046">
        <v>28</v>
      </c>
      <c r="B1046" t="s">
        <v>592</v>
      </c>
      <c r="C1046" t="s">
        <v>593</v>
      </c>
      <c r="D1046" s="1">
        <v>41764</v>
      </c>
      <c r="E1046" s="1" t="s">
        <v>874</v>
      </c>
      <c r="F1046" s="1" t="s">
        <v>307</v>
      </c>
      <c r="G1046" s="1" t="s">
        <v>503</v>
      </c>
      <c r="H1046" t="s">
        <v>309</v>
      </c>
      <c r="I1046">
        <v>3</v>
      </c>
      <c r="J1046" t="s">
        <v>688</v>
      </c>
      <c r="K1046" t="s">
        <v>737</v>
      </c>
      <c r="L1046">
        <v>12</v>
      </c>
      <c r="M1046">
        <v>39</v>
      </c>
      <c r="N1046">
        <v>2440</v>
      </c>
      <c r="O1046">
        <v>1065</v>
      </c>
      <c r="P1046">
        <v>6</v>
      </c>
      <c r="Q1046">
        <v>4</v>
      </c>
      <c r="R1046">
        <v>6</v>
      </c>
      <c r="S1046">
        <v>4</v>
      </c>
      <c r="Z1046">
        <v>2</v>
      </c>
      <c r="AA1046">
        <v>0</v>
      </c>
      <c r="AB1046" t="s">
        <v>312</v>
      </c>
      <c r="AC1046">
        <v>1.1100000000000001</v>
      </c>
      <c r="AD1046">
        <v>6</v>
      </c>
      <c r="AE1046">
        <v>1.1299999999999999</v>
      </c>
      <c r="AF1046">
        <v>5.5</v>
      </c>
      <c r="AG1046">
        <v>1.1200000000000001</v>
      </c>
      <c r="AH1046">
        <v>5.5</v>
      </c>
      <c r="AI1046">
        <v>1.1399999999999999</v>
      </c>
      <c r="AJ1046">
        <v>6.7</v>
      </c>
      <c r="AK1046">
        <v>1.17</v>
      </c>
      <c r="AL1046">
        <v>5</v>
      </c>
      <c r="AM1046">
        <v>1.17</v>
      </c>
      <c r="AN1046">
        <v>7</v>
      </c>
      <c r="AO1046">
        <v>1.1100000000000001</v>
      </c>
      <c r="AP1046">
        <v>6.18</v>
      </c>
      <c r="AQ1046" t="str">
        <f t="shared" si="178"/>
        <v>Nishikori</v>
      </c>
      <c r="AR1046" t="str">
        <f t="shared" si="179"/>
        <v>Dodig</v>
      </c>
      <c r="AS1046" t="str">
        <f t="shared" si="180"/>
        <v>MadridNishikoriDodig</v>
      </c>
      <c r="AT1046" t="str">
        <f t="shared" si="181"/>
        <v>MadridDodigNishikori</v>
      </c>
      <c r="AU1046">
        <f t="shared" si="182"/>
        <v>2</v>
      </c>
      <c r="AV1046">
        <f t="shared" si="183"/>
        <v>4</v>
      </c>
      <c r="AW1046">
        <f t="shared" si="184"/>
        <v>20</v>
      </c>
      <c r="AX1046" t="b">
        <f t="shared" si="185"/>
        <v>0</v>
      </c>
      <c r="AY1046" t="str">
        <f t="shared" si="186"/>
        <v>Nishikori</v>
      </c>
      <c r="AZ1046" t="b">
        <f t="shared" si="187"/>
        <v>0</v>
      </c>
      <c r="BA1046" t="str">
        <f t="shared" si="188"/>
        <v>Madrid1st Round</v>
      </c>
    </row>
    <row r="1047" spans="1:53" x14ac:dyDescent="0.25">
      <c r="A1047">
        <v>28</v>
      </c>
      <c r="B1047" t="s">
        <v>592</v>
      </c>
      <c r="C1047" t="s">
        <v>593</v>
      </c>
      <c r="D1047" s="1">
        <v>41764</v>
      </c>
      <c r="E1047" s="1" t="s">
        <v>874</v>
      </c>
      <c r="F1047" s="1" t="s">
        <v>307</v>
      </c>
      <c r="G1047" s="1" t="s">
        <v>503</v>
      </c>
      <c r="H1047" t="s">
        <v>309</v>
      </c>
      <c r="I1047">
        <v>3</v>
      </c>
      <c r="J1047" t="s">
        <v>666</v>
      </c>
      <c r="K1047" t="s">
        <v>673</v>
      </c>
      <c r="L1047">
        <v>57</v>
      </c>
      <c r="M1047">
        <v>44</v>
      </c>
      <c r="N1047">
        <v>840</v>
      </c>
      <c r="O1047">
        <v>1005</v>
      </c>
      <c r="P1047">
        <v>6</v>
      </c>
      <c r="Q1047">
        <v>3</v>
      </c>
      <c r="R1047">
        <v>6</v>
      </c>
      <c r="S1047">
        <v>2</v>
      </c>
      <c r="Z1047">
        <v>2</v>
      </c>
      <c r="AA1047">
        <v>0</v>
      </c>
      <c r="AB1047" t="s">
        <v>312</v>
      </c>
      <c r="AC1047">
        <v>2.62</v>
      </c>
      <c r="AD1047">
        <v>1.44</v>
      </c>
      <c r="AE1047">
        <v>2.5</v>
      </c>
      <c r="AF1047">
        <v>1.5</v>
      </c>
      <c r="AG1047">
        <v>2.5</v>
      </c>
      <c r="AH1047">
        <v>1.5</v>
      </c>
      <c r="AI1047">
        <v>2.66</v>
      </c>
      <c r="AJ1047">
        <v>1.54</v>
      </c>
      <c r="AK1047">
        <v>2.5</v>
      </c>
      <c r="AL1047">
        <v>1.5</v>
      </c>
      <c r="AM1047">
        <v>2.66</v>
      </c>
      <c r="AN1047">
        <v>1.56</v>
      </c>
      <c r="AO1047">
        <v>2.5499999999999998</v>
      </c>
      <c r="AP1047">
        <v>1.5</v>
      </c>
      <c r="AQ1047" t="str">
        <f t="shared" si="178"/>
        <v>Nieminen</v>
      </c>
      <c r="AR1047" t="str">
        <f t="shared" si="179"/>
        <v>Haase</v>
      </c>
      <c r="AS1047" t="str">
        <f t="shared" si="180"/>
        <v>MadridNieminenHaase</v>
      </c>
      <c r="AT1047" t="str">
        <f t="shared" si="181"/>
        <v>MadridHaaseNieminen</v>
      </c>
      <c r="AU1047">
        <f t="shared" si="182"/>
        <v>2</v>
      </c>
      <c r="AV1047">
        <f t="shared" si="183"/>
        <v>7</v>
      </c>
      <c r="AW1047">
        <f t="shared" si="184"/>
        <v>17</v>
      </c>
      <c r="AX1047" t="b">
        <f t="shared" si="185"/>
        <v>0</v>
      </c>
      <c r="AY1047" t="str">
        <f t="shared" si="186"/>
        <v>Nieminen</v>
      </c>
      <c r="AZ1047" t="b">
        <f t="shared" si="187"/>
        <v>0</v>
      </c>
      <c r="BA1047" t="str">
        <f t="shared" si="188"/>
        <v>Madrid1st Round</v>
      </c>
    </row>
    <row r="1048" spans="1:53" x14ac:dyDescent="0.25">
      <c r="A1048">
        <v>28</v>
      </c>
      <c r="B1048" t="s">
        <v>592</v>
      </c>
      <c r="C1048" t="s">
        <v>593</v>
      </c>
      <c r="D1048" s="1">
        <v>41764</v>
      </c>
      <c r="E1048" s="1" t="s">
        <v>874</v>
      </c>
      <c r="F1048" s="1" t="s">
        <v>307</v>
      </c>
      <c r="G1048" s="1" t="s">
        <v>503</v>
      </c>
      <c r="H1048" t="s">
        <v>309</v>
      </c>
      <c r="I1048">
        <v>3</v>
      </c>
      <c r="J1048" t="s">
        <v>682</v>
      </c>
      <c r="K1048" t="s">
        <v>714</v>
      </c>
      <c r="L1048">
        <v>164</v>
      </c>
      <c r="M1048">
        <v>30</v>
      </c>
      <c r="N1048">
        <v>340</v>
      </c>
      <c r="O1048">
        <v>1215</v>
      </c>
      <c r="P1048">
        <v>6</v>
      </c>
      <c r="Q1048">
        <v>3</v>
      </c>
      <c r="R1048">
        <v>6</v>
      </c>
      <c r="S1048">
        <v>4</v>
      </c>
      <c r="Z1048">
        <v>2</v>
      </c>
      <c r="AA1048">
        <v>0</v>
      </c>
      <c r="AB1048" t="s">
        <v>312</v>
      </c>
      <c r="AC1048">
        <v>4.33</v>
      </c>
      <c r="AD1048">
        <v>1.2</v>
      </c>
      <c r="AE1048">
        <v>4</v>
      </c>
      <c r="AF1048">
        <v>1.22</v>
      </c>
      <c r="AG1048">
        <v>3.75</v>
      </c>
      <c r="AH1048">
        <v>1.25</v>
      </c>
      <c r="AI1048">
        <v>4.5599999999999996</v>
      </c>
      <c r="AJ1048">
        <v>1.24</v>
      </c>
      <c r="AK1048">
        <v>4</v>
      </c>
      <c r="AL1048">
        <v>1.22</v>
      </c>
      <c r="AM1048">
        <v>4.5599999999999996</v>
      </c>
      <c r="AN1048">
        <v>1.25</v>
      </c>
      <c r="AO1048">
        <v>4.0599999999999996</v>
      </c>
      <c r="AP1048">
        <v>1.23</v>
      </c>
      <c r="AQ1048" t="str">
        <f t="shared" si="178"/>
        <v>Copil</v>
      </c>
      <c r="AR1048" t="str">
        <f t="shared" si="179"/>
        <v>Granollers</v>
      </c>
      <c r="AS1048" t="str">
        <f t="shared" si="180"/>
        <v>MadridCopilGranollers</v>
      </c>
      <c r="AT1048" t="str">
        <f t="shared" si="181"/>
        <v>MadridGranollersCopil</v>
      </c>
      <c r="AU1048">
        <f t="shared" si="182"/>
        <v>2</v>
      </c>
      <c r="AV1048">
        <f t="shared" si="183"/>
        <v>5</v>
      </c>
      <c r="AW1048">
        <f t="shared" si="184"/>
        <v>19</v>
      </c>
      <c r="AX1048" t="b">
        <f t="shared" si="185"/>
        <v>0</v>
      </c>
      <c r="AY1048" t="str">
        <f t="shared" si="186"/>
        <v>Copil</v>
      </c>
      <c r="AZ1048" t="b">
        <f t="shared" si="187"/>
        <v>0</v>
      </c>
      <c r="BA1048" t="str">
        <f t="shared" si="188"/>
        <v>Madrid1st Round</v>
      </c>
    </row>
    <row r="1049" spans="1:53" x14ac:dyDescent="0.25">
      <c r="A1049">
        <v>28</v>
      </c>
      <c r="B1049" t="s">
        <v>592</v>
      </c>
      <c r="C1049" t="s">
        <v>593</v>
      </c>
      <c r="D1049" s="1">
        <v>41764</v>
      </c>
      <c r="E1049" s="1" t="s">
        <v>874</v>
      </c>
      <c r="F1049" s="1" t="s">
        <v>307</v>
      </c>
      <c r="G1049" s="1" t="s">
        <v>503</v>
      </c>
      <c r="H1049" t="s">
        <v>309</v>
      </c>
      <c r="I1049">
        <v>3</v>
      </c>
      <c r="J1049" t="s">
        <v>767</v>
      </c>
      <c r="K1049" t="s">
        <v>806</v>
      </c>
      <c r="L1049">
        <v>10</v>
      </c>
      <c r="M1049">
        <v>53</v>
      </c>
      <c r="N1049">
        <v>2555</v>
      </c>
      <c r="O1049">
        <v>903</v>
      </c>
      <c r="P1049">
        <v>7</v>
      </c>
      <c r="Q1049">
        <v>6</v>
      </c>
      <c r="R1049">
        <v>6</v>
      </c>
      <c r="S1049">
        <v>4</v>
      </c>
      <c r="Z1049">
        <v>2</v>
      </c>
      <c r="AA1049">
        <v>0</v>
      </c>
      <c r="AB1049" t="s">
        <v>312</v>
      </c>
      <c r="AC1049">
        <v>1.72</v>
      </c>
      <c r="AD1049">
        <v>2</v>
      </c>
      <c r="AE1049">
        <v>1.7</v>
      </c>
      <c r="AF1049">
        <v>2.1</v>
      </c>
      <c r="AG1049">
        <v>1.73</v>
      </c>
      <c r="AH1049">
        <v>2</v>
      </c>
      <c r="AI1049">
        <v>1.67</v>
      </c>
      <c r="AJ1049">
        <v>2.36</v>
      </c>
      <c r="AK1049">
        <v>1.8</v>
      </c>
      <c r="AL1049">
        <v>2</v>
      </c>
      <c r="AM1049">
        <v>1.8</v>
      </c>
      <c r="AN1049">
        <v>2.36</v>
      </c>
      <c r="AO1049">
        <v>1.73</v>
      </c>
      <c r="AP1049">
        <v>2.06</v>
      </c>
      <c r="AQ1049" t="str">
        <f t="shared" si="178"/>
        <v>Isner</v>
      </c>
      <c r="AR1049" t="str">
        <f t="shared" si="179"/>
        <v>Gabashvili</v>
      </c>
      <c r="AS1049" t="str">
        <f t="shared" si="180"/>
        <v>MadridIsnerGabashvili</v>
      </c>
      <c r="AT1049" t="str">
        <f t="shared" si="181"/>
        <v>MadridGabashviliIsner</v>
      </c>
      <c r="AU1049">
        <f t="shared" si="182"/>
        <v>2</v>
      </c>
      <c r="AV1049">
        <f t="shared" si="183"/>
        <v>3</v>
      </c>
      <c r="AW1049">
        <f t="shared" si="184"/>
        <v>23</v>
      </c>
      <c r="AX1049" t="b">
        <f t="shared" si="185"/>
        <v>1</v>
      </c>
      <c r="AY1049" t="str">
        <f t="shared" si="186"/>
        <v>Isner</v>
      </c>
      <c r="AZ1049" t="b">
        <f t="shared" si="187"/>
        <v>0</v>
      </c>
      <c r="BA1049" t="str">
        <f t="shared" si="188"/>
        <v>Madrid1st Round</v>
      </c>
    </row>
    <row r="1050" spans="1:53" x14ac:dyDescent="0.25">
      <c r="A1050">
        <v>28</v>
      </c>
      <c r="B1050" t="s">
        <v>592</v>
      </c>
      <c r="C1050" t="s">
        <v>593</v>
      </c>
      <c r="D1050" s="1">
        <v>41764</v>
      </c>
      <c r="E1050" s="1" t="s">
        <v>874</v>
      </c>
      <c r="F1050" s="1" t="s">
        <v>307</v>
      </c>
      <c r="G1050" s="1" t="s">
        <v>503</v>
      </c>
      <c r="H1050" t="s">
        <v>309</v>
      </c>
      <c r="I1050">
        <v>3</v>
      </c>
      <c r="J1050" t="s">
        <v>804</v>
      </c>
      <c r="K1050" t="s">
        <v>704</v>
      </c>
      <c r="L1050">
        <v>13</v>
      </c>
      <c r="M1050">
        <v>47</v>
      </c>
      <c r="N1050">
        <v>2370</v>
      </c>
      <c r="O1050">
        <v>975</v>
      </c>
      <c r="P1050">
        <v>6</v>
      </c>
      <c r="Q1050">
        <v>3</v>
      </c>
      <c r="R1050">
        <v>4</v>
      </c>
      <c r="S1050">
        <v>6</v>
      </c>
      <c r="T1050">
        <v>6</v>
      </c>
      <c r="U1050">
        <v>3</v>
      </c>
      <c r="Z1050">
        <v>2</v>
      </c>
      <c r="AA1050">
        <v>1</v>
      </c>
      <c r="AB1050" t="s">
        <v>312</v>
      </c>
      <c r="AC1050">
        <v>1.18</v>
      </c>
      <c r="AD1050">
        <v>4.5</v>
      </c>
      <c r="AE1050">
        <v>1.2</v>
      </c>
      <c r="AF1050">
        <v>4.3</v>
      </c>
      <c r="AG1050">
        <v>1.2</v>
      </c>
      <c r="AH1050">
        <v>4.33</v>
      </c>
      <c r="AI1050">
        <v>1.26</v>
      </c>
      <c r="AJ1050">
        <v>4.38</v>
      </c>
      <c r="AK1050">
        <v>1.17</v>
      </c>
      <c r="AL1050">
        <v>5</v>
      </c>
      <c r="AM1050">
        <v>1.26</v>
      </c>
      <c r="AN1050">
        <v>5</v>
      </c>
      <c r="AO1050">
        <v>1.21</v>
      </c>
      <c r="AP1050">
        <v>4.25</v>
      </c>
      <c r="AQ1050" t="str">
        <f t="shared" si="178"/>
        <v>Tsonga</v>
      </c>
      <c r="AR1050" t="str">
        <f t="shared" si="179"/>
        <v>Roger-Vasselin</v>
      </c>
      <c r="AS1050" t="str">
        <f t="shared" si="180"/>
        <v>MadridTsongaRoger-Vasselin</v>
      </c>
      <c r="AT1050" t="str">
        <f t="shared" si="181"/>
        <v>MadridRoger-VasselinTsonga</v>
      </c>
      <c r="AU1050">
        <f t="shared" si="182"/>
        <v>1</v>
      </c>
      <c r="AV1050">
        <f t="shared" si="183"/>
        <v>4</v>
      </c>
      <c r="AW1050">
        <f t="shared" si="184"/>
        <v>28</v>
      </c>
      <c r="AX1050" t="b">
        <f t="shared" si="185"/>
        <v>0</v>
      </c>
      <c r="AY1050" t="str">
        <f t="shared" si="186"/>
        <v>Tsonga</v>
      </c>
      <c r="AZ1050" t="b">
        <f t="shared" si="187"/>
        <v>1</v>
      </c>
      <c r="BA1050" t="str">
        <f t="shared" si="188"/>
        <v>Madrid1st Round</v>
      </c>
    </row>
    <row r="1051" spans="1:53" x14ac:dyDescent="0.25">
      <c r="A1051">
        <v>28</v>
      </c>
      <c r="B1051" t="s">
        <v>592</v>
      </c>
      <c r="C1051" t="s">
        <v>593</v>
      </c>
      <c r="D1051" s="1">
        <v>41764</v>
      </c>
      <c r="E1051" s="1" t="s">
        <v>874</v>
      </c>
      <c r="F1051" s="1" t="s">
        <v>307</v>
      </c>
      <c r="G1051" s="1" t="s">
        <v>503</v>
      </c>
      <c r="H1051" t="s">
        <v>309</v>
      </c>
      <c r="I1051">
        <v>3</v>
      </c>
      <c r="J1051" t="s">
        <v>739</v>
      </c>
      <c r="K1051" t="s">
        <v>671</v>
      </c>
      <c r="L1051">
        <v>70</v>
      </c>
      <c r="M1051">
        <v>32</v>
      </c>
      <c r="N1051">
        <v>687</v>
      </c>
      <c r="O1051">
        <v>1190</v>
      </c>
      <c r="P1051">
        <v>6</v>
      </c>
      <c r="Q1051">
        <v>4</v>
      </c>
      <c r="R1051">
        <v>6</v>
      </c>
      <c r="S1051">
        <v>2</v>
      </c>
      <c r="Z1051">
        <v>2</v>
      </c>
      <c r="AA1051">
        <v>0</v>
      </c>
      <c r="AB1051" t="s">
        <v>312</v>
      </c>
      <c r="AC1051">
        <v>1.25</v>
      </c>
      <c r="AD1051">
        <v>3.75</v>
      </c>
      <c r="AE1051">
        <v>1.22</v>
      </c>
      <c r="AF1051">
        <v>4</v>
      </c>
      <c r="AG1051">
        <v>1.22</v>
      </c>
      <c r="AH1051">
        <v>4</v>
      </c>
      <c r="AI1051">
        <v>1.3</v>
      </c>
      <c r="AJ1051">
        <v>3.92</v>
      </c>
      <c r="AK1051">
        <v>1.2</v>
      </c>
      <c r="AL1051">
        <v>4.5</v>
      </c>
      <c r="AM1051">
        <v>1.3</v>
      </c>
      <c r="AN1051">
        <v>4.5</v>
      </c>
      <c r="AO1051">
        <v>1.25</v>
      </c>
      <c r="AP1051">
        <v>3.83</v>
      </c>
      <c r="AQ1051" t="str">
        <f t="shared" si="178"/>
        <v>Thiem</v>
      </c>
      <c r="AR1051" t="str">
        <f t="shared" si="179"/>
        <v>Tursunov</v>
      </c>
      <c r="AS1051" t="str">
        <f t="shared" si="180"/>
        <v>MadridThiemTursunov</v>
      </c>
      <c r="AT1051" t="str">
        <f t="shared" si="181"/>
        <v>MadridTursunovThiem</v>
      </c>
      <c r="AU1051">
        <f t="shared" si="182"/>
        <v>2</v>
      </c>
      <c r="AV1051">
        <f t="shared" si="183"/>
        <v>6</v>
      </c>
      <c r="AW1051">
        <f t="shared" si="184"/>
        <v>18</v>
      </c>
      <c r="AX1051" t="b">
        <f t="shared" si="185"/>
        <v>0</v>
      </c>
      <c r="AY1051" t="str">
        <f t="shared" si="186"/>
        <v>Thiem</v>
      </c>
      <c r="AZ1051" t="b">
        <f t="shared" si="187"/>
        <v>0</v>
      </c>
      <c r="BA1051" t="str">
        <f t="shared" si="188"/>
        <v>Madrid1st Round</v>
      </c>
    </row>
    <row r="1052" spans="1:53" x14ac:dyDescent="0.25">
      <c r="A1052">
        <v>28</v>
      </c>
      <c r="B1052" t="s">
        <v>592</v>
      </c>
      <c r="C1052" t="s">
        <v>593</v>
      </c>
      <c r="D1052" s="1">
        <v>41764</v>
      </c>
      <c r="E1052" s="1" t="s">
        <v>874</v>
      </c>
      <c r="F1052" s="1" t="s">
        <v>307</v>
      </c>
      <c r="G1052" s="1" t="s">
        <v>503</v>
      </c>
      <c r="H1052" t="s">
        <v>309</v>
      </c>
      <c r="I1052">
        <v>3</v>
      </c>
      <c r="J1052" t="s">
        <v>664</v>
      </c>
      <c r="K1052" t="s">
        <v>752</v>
      </c>
      <c r="L1052">
        <v>68</v>
      </c>
      <c r="M1052">
        <v>27</v>
      </c>
      <c r="N1052">
        <v>697</v>
      </c>
      <c r="O1052">
        <v>1270</v>
      </c>
      <c r="P1052">
        <v>6</v>
      </c>
      <c r="Q1052">
        <v>2</v>
      </c>
      <c r="R1052">
        <v>6</v>
      </c>
      <c r="S1052">
        <v>2</v>
      </c>
      <c r="Z1052">
        <v>2</v>
      </c>
      <c r="AA1052">
        <v>0</v>
      </c>
      <c r="AB1052" t="s">
        <v>312</v>
      </c>
      <c r="AC1052">
        <v>4.33</v>
      </c>
      <c r="AD1052">
        <v>1.2</v>
      </c>
      <c r="AE1052">
        <v>3.75</v>
      </c>
      <c r="AF1052">
        <v>1.25</v>
      </c>
      <c r="AG1052">
        <v>4</v>
      </c>
      <c r="AH1052">
        <v>1.22</v>
      </c>
      <c r="AI1052">
        <v>3.97</v>
      </c>
      <c r="AJ1052">
        <v>1.29</v>
      </c>
      <c r="AK1052">
        <v>3.75</v>
      </c>
      <c r="AL1052">
        <v>1.25</v>
      </c>
      <c r="AM1052">
        <v>4.4800000000000004</v>
      </c>
      <c r="AN1052">
        <v>1.29</v>
      </c>
      <c r="AO1052">
        <v>3.96</v>
      </c>
      <c r="AP1052">
        <v>1.24</v>
      </c>
      <c r="AQ1052" t="str">
        <f t="shared" si="178"/>
        <v>Matosevic</v>
      </c>
      <c r="AR1052" t="str">
        <f t="shared" si="179"/>
        <v>Kohlschreiber</v>
      </c>
      <c r="AS1052" t="str">
        <f t="shared" si="180"/>
        <v>MadridMatosevicKohlschreiber</v>
      </c>
      <c r="AT1052" t="str">
        <f t="shared" si="181"/>
        <v>MadridKohlschreiberMatosevic</v>
      </c>
      <c r="AU1052">
        <f t="shared" si="182"/>
        <v>2</v>
      </c>
      <c r="AV1052">
        <f t="shared" si="183"/>
        <v>8</v>
      </c>
      <c r="AW1052">
        <f t="shared" si="184"/>
        <v>16</v>
      </c>
      <c r="AX1052" t="b">
        <f t="shared" si="185"/>
        <v>0</v>
      </c>
      <c r="AY1052" t="str">
        <f t="shared" si="186"/>
        <v>Matosevic</v>
      </c>
      <c r="AZ1052" t="b">
        <f t="shared" si="187"/>
        <v>0</v>
      </c>
      <c r="BA1052" t="str">
        <f t="shared" si="188"/>
        <v>Madrid1st Round</v>
      </c>
    </row>
    <row r="1053" spans="1:53" x14ac:dyDescent="0.25">
      <c r="A1053">
        <v>28</v>
      </c>
      <c r="B1053" t="s">
        <v>592</v>
      </c>
      <c r="C1053" t="s">
        <v>593</v>
      </c>
      <c r="D1053" s="1">
        <v>41764</v>
      </c>
      <c r="E1053" s="1" t="s">
        <v>874</v>
      </c>
      <c r="F1053" s="1" t="s">
        <v>307</v>
      </c>
      <c r="G1053" s="1" t="s">
        <v>503</v>
      </c>
      <c r="H1053" t="s">
        <v>309</v>
      </c>
      <c r="I1053">
        <v>3</v>
      </c>
      <c r="J1053" t="s">
        <v>718</v>
      </c>
      <c r="K1053" t="s">
        <v>712</v>
      </c>
      <c r="L1053">
        <v>16</v>
      </c>
      <c r="M1053">
        <v>67</v>
      </c>
      <c r="N1053">
        <v>2065</v>
      </c>
      <c r="O1053">
        <v>698</v>
      </c>
      <c r="P1053">
        <v>6</v>
      </c>
      <c r="Q1053">
        <v>3</v>
      </c>
      <c r="R1053">
        <v>6</v>
      </c>
      <c r="S1053">
        <v>4</v>
      </c>
      <c r="Z1053">
        <v>2</v>
      </c>
      <c r="AA1053">
        <v>0</v>
      </c>
      <c r="AB1053" t="s">
        <v>312</v>
      </c>
      <c r="AC1053">
        <v>1.25</v>
      </c>
      <c r="AD1053">
        <v>3.75</v>
      </c>
      <c r="AE1053">
        <v>1.28</v>
      </c>
      <c r="AF1053">
        <v>3.5</v>
      </c>
      <c r="AG1053">
        <v>1.3</v>
      </c>
      <c r="AH1053">
        <v>3.4</v>
      </c>
      <c r="AI1053">
        <v>1.31</v>
      </c>
      <c r="AJ1053">
        <v>3.85</v>
      </c>
      <c r="AK1053">
        <v>1.25</v>
      </c>
      <c r="AL1053">
        <v>3.75</v>
      </c>
      <c r="AM1053">
        <v>1.31</v>
      </c>
      <c r="AN1053">
        <v>3.9</v>
      </c>
      <c r="AO1053">
        <v>1.27</v>
      </c>
      <c r="AP1053">
        <v>3.66</v>
      </c>
      <c r="AQ1053" t="str">
        <f t="shared" si="178"/>
        <v>Youzhny</v>
      </c>
      <c r="AR1053" t="str">
        <f t="shared" si="179"/>
        <v>Becker</v>
      </c>
      <c r="AS1053" t="str">
        <f t="shared" si="180"/>
        <v>MadridYouzhnyBecker</v>
      </c>
      <c r="AT1053" t="str">
        <f t="shared" si="181"/>
        <v>MadridBeckerYouzhny</v>
      </c>
      <c r="AU1053">
        <f t="shared" si="182"/>
        <v>2</v>
      </c>
      <c r="AV1053">
        <f t="shared" si="183"/>
        <v>5</v>
      </c>
      <c r="AW1053">
        <f t="shared" si="184"/>
        <v>19</v>
      </c>
      <c r="AX1053" t="b">
        <f t="shared" si="185"/>
        <v>0</v>
      </c>
      <c r="AY1053" t="str">
        <f t="shared" si="186"/>
        <v>Youzhny</v>
      </c>
      <c r="AZ1053" t="b">
        <f t="shared" si="187"/>
        <v>0</v>
      </c>
      <c r="BA1053" t="str">
        <f t="shared" si="188"/>
        <v>Madrid1st Round</v>
      </c>
    </row>
    <row r="1054" spans="1:53" x14ac:dyDescent="0.25">
      <c r="A1054">
        <v>28</v>
      </c>
      <c r="B1054" t="s">
        <v>592</v>
      </c>
      <c r="C1054" t="s">
        <v>593</v>
      </c>
      <c r="D1054" s="1">
        <v>41764</v>
      </c>
      <c r="E1054" s="1" t="s">
        <v>874</v>
      </c>
      <c r="F1054" s="1" t="s">
        <v>307</v>
      </c>
      <c r="G1054" s="1" t="s">
        <v>503</v>
      </c>
      <c r="H1054" t="s">
        <v>309</v>
      </c>
      <c r="I1054">
        <v>3</v>
      </c>
      <c r="J1054" t="s">
        <v>705</v>
      </c>
      <c r="K1054" t="s">
        <v>674</v>
      </c>
      <c r="L1054">
        <v>115</v>
      </c>
      <c r="M1054">
        <v>37</v>
      </c>
      <c r="N1054">
        <v>511</v>
      </c>
      <c r="O1054">
        <v>1077</v>
      </c>
      <c r="P1054">
        <v>6</v>
      </c>
      <c r="Q1054">
        <v>1</v>
      </c>
      <c r="R1054">
        <v>7</v>
      </c>
      <c r="S1054">
        <v>6</v>
      </c>
      <c r="Z1054">
        <v>2</v>
      </c>
      <c r="AA1054">
        <v>0</v>
      </c>
      <c r="AB1054" t="s">
        <v>312</v>
      </c>
      <c r="AC1054">
        <v>1.25</v>
      </c>
      <c r="AD1054">
        <v>3.75</v>
      </c>
      <c r="AE1054">
        <v>1.25</v>
      </c>
      <c r="AF1054">
        <v>3.75</v>
      </c>
      <c r="AG1054">
        <v>1.25</v>
      </c>
      <c r="AH1054">
        <v>3.75</v>
      </c>
      <c r="AI1054">
        <v>1.27</v>
      </c>
      <c r="AJ1054">
        <v>4.26</v>
      </c>
      <c r="AK1054">
        <v>1.22</v>
      </c>
      <c r="AL1054">
        <v>4</v>
      </c>
      <c r="AM1054">
        <v>1.29</v>
      </c>
      <c r="AN1054">
        <v>4.26</v>
      </c>
      <c r="AO1054">
        <v>1.25</v>
      </c>
      <c r="AP1054">
        <v>3.81</v>
      </c>
      <c r="AQ1054" t="str">
        <f t="shared" si="178"/>
        <v>Ramos</v>
      </c>
      <c r="AR1054" t="str">
        <f t="shared" si="179"/>
        <v>Mahut</v>
      </c>
      <c r="AS1054" t="str">
        <f t="shared" si="180"/>
        <v>MadridRamosMahut</v>
      </c>
      <c r="AT1054" t="str">
        <f t="shared" si="181"/>
        <v>MadridMahutRamos</v>
      </c>
      <c r="AU1054">
        <f t="shared" si="182"/>
        <v>2</v>
      </c>
      <c r="AV1054">
        <f t="shared" si="183"/>
        <v>6</v>
      </c>
      <c r="AW1054">
        <f t="shared" si="184"/>
        <v>20</v>
      </c>
      <c r="AX1054" t="b">
        <f t="shared" si="185"/>
        <v>1</v>
      </c>
      <c r="AY1054" t="str">
        <f t="shared" si="186"/>
        <v>Ramos</v>
      </c>
      <c r="AZ1054" t="b">
        <f t="shared" si="187"/>
        <v>0</v>
      </c>
      <c r="BA1054" t="str">
        <f t="shared" si="188"/>
        <v>Madrid1st Round</v>
      </c>
    </row>
    <row r="1055" spans="1:53" x14ac:dyDescent="0.25">
      <c r="A1055">
        <v>28</v>
      </c>
      <c r="B1055" t="s">
        <v>592</v>
      </c>
      <c r="C1055" t="s">
        <v>593</v>
      </c>
      <c r="D1055" s="1">
        <v>41764</v>
      </c>
      <c r="E1055" s="1" t="s">
        <v>874</v>
      </c>
      <c r="F1055" s="1" t="s">
        <v>307</v>
      </c>
      <c r="G1055" s="1" t="s">
        <v>503</v>
      </c>
      <c r="H1055" t="s">
        <v>309</v>
      </c>
      <c r="I1055">
        <v>3</v>
      </c>
      <c r="J1055" t="s">
        <v>730</v>
      </c>
      <c r="K1055" t="s">
        <v>776</v>
      </c>
      <c r="L1055">
        <v>25</v>
      </c>
      <c r="M1055">
        <v>34</v>
      </c>
      <c r="N1055">
        <v>1500</v>
      </c>
      <c r="O1055">
        <v>1150</v>
      </c>
      <c r="P1055">
        <v>6</v>
      </c>
      <c r="Q1055">
        <v>3</v>
      </c>
      <c r="R1055">
        <v>7</v>
      </c>
      <c r="S1055">
        <v>6</v>
      </c>
      <c r="Z1055">
        <v>2</v>
      </c>
      <c r="AA1055">
        <v>0</v>
      </c>
      <c r="AB1055" t="s">
        <v>312</v>
      </c>
      <c r="AC1055">
        <v>1.36</v>
      </c>
      <c r="AD1055">
        <v>3</v>
      </c>
      <c r="AE1055">
        <v>1.35</v>
      </c>
      <c r="AF1055">
        <v>3.1</v>
      </c>
      <c r="AG1055">
        <v>1.33</v>
      </c>
      <c r="AH1055">
        <v>3.25</v>
      </c>
      <c r="AI1055">
        <v>1.42</v>
      </c>
      <c r="AJ1055">
        <v>3.14</v>
      </c>
      <c r="AK1055">
        <v>1.36</v>
      </c>
      <c r="AL1055">
        <v>3</v>
      </c>
      <c r="AM1055">
        <v>1.42</v>
      </c>
      <c r="AN1055">
        <v>3.25</v>
      </c>
      <c r="AO1055">
        <v>1.36</v>
      </c>
      <c r="AP1055">
        <v>3.04</v>
      </c>
      <c r="AQ1055" t="str">
        <f t="shared" si="178"/>
        <v>Verdasco</v>
      </c>
      <c r="AR1055" t="str">
        <f t="shared" si="179"/>
        <v>Seppi</v>
      </c>
      <c r="AS1055" t="str">
        <f t="shared" si="180"/>
        <v>MadridVerdascoSeppi</v>
      </c>
      <c r="AT1055" t="str">
        <f t="shared" si="181"/>
        <v>MadridSeppiVerdasco</v>
      </c>
      <c r="AU1055">
        <f t="shared" si="182"/>
        <v>2</v>
      </c>
      <c r="AV1055">
        <f t="shared" si="183"/>
        <v>4</v>
      </c>
      <c r="AW1055">
        <f t="shared" si="184"/>
        <v>22</v>
      </c>
      <c r="AX1055" t="b">
        <f t="shared" si="185"/>
        <v>1</v>
      </c>
      <c r="AY1055" t="str">
        <f t="shared" si="186"/>
        <v>Verdasco</v>
      </c>
      <c r="AZ1055" t="b">
        <f t="shared" si="187"/>
        <v>0</v>
      </c>
      <c r="BA1055" t="str">
        <f t="shared" si="188"/>
        <v>Madrid1st Round</v>
      </c>
    </row>
    <row r="1056" spans="1:53" x14ac:dyDescent="0.25">
      <c r="A1056">
        <v>28</v>
      </c>
      <c r="B1056" t="s">
        <v>592</v>
      </c>
      <c r="C1056" t="s">
        <v>593</v>
      </c>
      <c r="D1056" s="1">
        <v>41764</v>
      </c>
      <c r="E1056" s="1" t="s">
        <v>874</v>
      </c>
      <c r="F1056" s="1" t="s">
        <v>307</v>
      </c>
      <c r="G1056" s="1" t="s">
        <v>503</v>
      </c>
      <c r="H1056" t="s">
        <v>309</v>
      </c>
      <c r="I1056">
        <v>3</v>
      </c>
      <c r="J1056" t="s">
        <v>690</v>
      </c>
      <c r="K1056" t="s">
        <v>721</v>
      </c>
      <c r="L1056">
        <v>28</v>
      </c>
      <c r="M1056">
        <v>33</v>
      </c>
      <c r="N1056">
        <v>1270</v>
      </c>
      <c r="O1056">
        <v>1155</v>
      </c>
      <c r="P1056">
        <v>2</v>
      </c>
      <c r="Q1056">
        <v>0</v>
      </c>
      <c r="Z1056">
        <v>0</v>
      </c>
      <c r="AA1056">
        <v>0</v>
      </c>
      <c r="AB1056" t="s">
        <v>323</v>
      </c>
      <c r="AC1056">
        <v>1.53</v>
      </c>
      <c r="AD1056">
        <v>2.37</v>
      </c>
      <c r="AE1056">
        <v>1.55</v>
      </c>
      <c r="AF1056">
        <v>2.4</v>
      </c>
      <c r="AG1056">
        <v>1.53</v>
      </c>
      <c r="AH1056">
        <v>2.38</v>
      </c>
      <c r="AI1056">
        <v>1.57</v>
      </c>
      <c r="AJ1056">
        <v>2.57</v>
      </c>
      <c r="AK1056">
        <v>1.53</v>
      </c>
      <c r="AL1056">
        <v>2.5</v>
      </c>
      <c r="AM1056">
        <v>1.6</v>
      </c>
      <c r="AN1056">
        <v>2.57</v>
      </c>
      <c r="AO1056">
        <v>1.56</v>
      </c>
      <c r="AP1056">
        <v>2.39</v>
      </c>
      <c r="AQ1056" t="str">
        <f t="shared" si="178"/>
        <v>Simon</v>
      </c>
      <c r="AR1056" t="str">
        <f t="shared" si="179"/>
        <v>Paire</v>
      </c>
      <c r="AS1056" t="str">
        <f t="shared" si="180"/>
        <v>MadridSimonPaire</v>
      </c>
      <c r="AT1056" t="str">
        <f t="shared" si="181"/>
        <v>MadridPaireSimon</v>
      </c>
      <c r="AU1056">
        <f t="shared" si="182"/>
        <v>0</v>
      </c>
      <c r="AV1056">
        <f t="shared" si="183"/>
        <v>2</v>
      </c>
      <c r="AW1056">
        <f t="shared" si="184"/>
        <v>2</v>
      </c>
      <c r="AX1056" t="b">
        <f t="shared" si="185"/>
        <v>0</v>
      </c>
      <c r="AY1056" t="str">
        <f t="shared" si="186"/>
        <v>Simon</v>
      </c>
      <c r="AZ1056" t="b">
        <f t="shared" si="187"/>
        <v>0</v>
      </c>
      <c r="BA1056" t="str">
        <f t="shared" si="188"/>
        <v>Madrid1st Round</v>
      </c>
    </row>
    <row r="1057" spans="1:53" x14ac:dyDescent="0.25">
      <c r="A1057">
        <v>28</v>
      </c>
      <c r="B1057" t="s">
        <v>592</v>
      </c>
      <c r="C1057" t="s">
        <v>593</v>
      </c>
      <c r="D1057" s="1">
        <v>41764</v>
      </c>
      <c r="E1057" s="1" t="s">
        <v>874</v>
      </c>
      <c r="F1057" s="1" t="s">
        <v>307</v>
      </c>
      <c r="G1057" s="1" t="s">
        <v>503</v>
      </c>
      <c r="H1057" t="s">
        <v>309</v>
      </c>
      <c r="I1057">
        <v>3</v>
      </c>
      <c r="J1057" t="s">
        <v>678</v>
      </c>
      <c r="K1057" t="s">
        <v>761</v>
      </c>
      <c r="L1057">
        <v>29</v>
      </c>
      <c r="M1057">
        <v>42</v>
      </c>
      <c r="N1057">
        <v>1225</v>
      </c>
      <c r="O1057">
        <v>1023</v>
      </c>
      <c r="P1057">
        <v>7</v>
      </c>
      <c r="Q1057">
        <v>6</v>
      </c>
      <c r="R1057">
        <v>4</v>
      </c>
      <c r="S1057">
        <v>6</v>
      </c>
      <c r="T1057">
        <v>6</v>
      </c>
      <c r="U1057">
        <v>2</v>
      </c>
      <c r="Z1057">
        <v>2</v>
      </c>
      <c r="AA1057">
        <v>1</v>
      </c>
      <c r="AB1057" t="s">
        <v>312</v>
      </c>
      <c r="AC1057">
        <v>2.1</v>
      </c>
      <c r="AD1057">
        <v>1.66</v>
      </c>
      <c r="AE1057">
        <v>2.25</v>
      </c>
      <c r="AF1057">
        <v>1.62</v>
      </c>
      <c r="AG1057">
        <v>2.2000000000000002</v>
      </c>
      <c r="AH1057">
        <v>1.62</v>
      </c>
      <c r="AI1057">
        <v>2.37</v>
      </c>
      <c r="AJ1057">
        <v>1.66</v>
      </c>
      <c r="AK1057">
        <v>2.1</v>
      </c>
      <c r="AL1057">
        <v>1.73</v>
      </c>
      <c r="AM1057">
        <v>2.37</v>
      </c>
      <c r="AN1057">
        <v>1.75</v>
      </c>
      <c r="AO1057">
        <v>2.17</v>
      </c>
      <c r="AP1057">
        <v>1.66</v>
      </c>
      <c r="AQ1057" t="str">
        <f t="shared" si="178"/>
        <v>Lopez</v>
      </c>
      <c r="AR1057" t="str">
        <f t="shared" si="179"/>
        <v>Delbonis</v>
      </c>
      <c r="AS1057" t="str">
        <f t="shared" si="180"/>
        <v>MadridLopezDelbonis</v>
      </c>
      <c r="AT1057" t="str">
        <f t="shared" si="181"/>
        <v>MadridDelbonisLopez</v>
      </c>
      <c r="AU1057">
        <f t="shared" si="182"/>
        <v>1</v>
      </c>
      <c r="AV1057">
        <f t="shared" si="183"/>
        <v>3</v>
      </c>
      <c r="AW1057">
        <f t="shared" si="184"/>
        <v>31</v>
      </c>
      <c r="AX1057" t="b">
        <f t="shared" si="185"/>
        <v>1</v>
      </c>
      <c r="AY1057" t="str">
        <f t="shared" si="186"/>
        <v>Lopez</v>
      </c>
      <c r="AZ1057" t="b">
        <f t="shared" si="187"/>
        <v>1</v>
      </c>
      <c r="BA1057" t="str">
        <f t="shared" si="188"/>
        <v>Madrid1st Round</v>
      </c>
    </row>
    <row r="1058" spans="1:53" x14ac:dyDescent="0.25">
      <c r="A1058">
        <v>28</v>
      </c>
      <c r="B1058" t="s">
        <v>592</v>
      </c>
      <c r="C1058" t="s">
        <v>593</v>
      </c>
      <c r="D1058" s="1">
        <v>41764</v>
      </c>
      <c r="E1058" s="1" t="s">
        <v>874</v>
      </c>
      <c r="F1058" s="1" t="s">
        <v>307</v>
      </c>
      <c r="G1058" s="1" t="s">
        <v>503</v>
      </c>
      <c r="H1058" t="s">
        <v>309</v>
      </c>
      <c r="I1058">
        <v>3</v>
      </c>
      <c r="J1058" t="s">
        <v>725</v>
      </c>
      <c r="K1058" t="s">
        <v>684</v>
      </c>
      <c r="L1058">
        <v>46</v>
      </c>
      <c r="M1058">
        <v>43</v>
      </c>
      <c r="N1058">
        <v>983</v>
      </c>
      <c r="O1058">
        <v>1020</v>
      </c>
      <c r="P1058">
        <v>7</v>
      </c>
      <c r="Q1058">
        <v>5</v>
      </c>
      <c r="R1058">
        <v>4</v>
      </c>
      <c r="S1058">
        <v>6</v>
      </c>
      <c r="T1058">
        <v>6</v>
      </c>
      <c r="U1058">
        <v>2</v>
      </c>
      <c r="Z1058">
        <v>2</v>
      </c>
      <c r="AA1058">
        <v>1</v>
      </c>
      <c r="AB1058" t="s">
        <v>312</v>
      </c>
      <c r="AC1058">
        <v>1.25</v>
      </c>
      <c r="AD1058">
        <v>3.75</v>
      </c>
      <c r="AE1058">
        <v>1.25</v>
      </c>
      <c r="AF1058">
        <v>3.75</v>
      </c>
      <c r="AG1058">
        <v>1.22</v>
      </c>
      <c r="AH1058">
        <v>4</v>
      </c>
      <c r="AI1058">
        <v>1.26</v>
      </c>
      <c r="AJ1058">
        <v>4.3</v>
      </c>
      <c r="AK1058">
        <v>1.22</v>
      </c>
      <c r="AL1058">
        <v>4</v>
      </c>
      <c r="AM1058">
        <v>1.3</v>
      </c>
      <c r="AN1058">
        <v>4.3</v>
      </c>
      <c r="AO1058">
        <v>1.24</v>
      </c>
      <c r="AP1058">
        <v>3.88</v>
      </c>
      <c r="AQ1058" t="str">
        <f t="shared" si="178"/>
        <v>Giraldo</v>
      </c>
      <c r="AR1058" t="str">
        <f t="shared" si="179"/>
        <v>Hewitt</v>
      </c>
      <c r="AS1058" t="str">
        <f t="shared" si="180"/>
        <v>MadridGiraldoHewitt</v>
      </c>
      <c r="AT1058" t="str">
        <f t="shared" si="181"/>
        <v>MadridHewittGiraldo</v>
      </c>
      <c r="AU1058">
        <f t="shared" si="182"/>
        <v>1</v>
      </c>
      <c r="AV1058">
        <f t="shared" si="183"/>
        <v>4</v>
      </c>
      <c r="AW1058">
        <f t="shared" si="184"/>
        <v>30</v>
      </c>
      <c r="AX1058" t="b">
        <f t="shared" si="185"/>
        <v>0</v>
      </c>
      <c r="AY1058" t="str">
        <f t="shared" si="186"/>
        <v>Giraldo</v>
      </c>
      <c r="AZ1058" t="b">
        <f t="shared" si="187"/>
        <v>1</v>
      </c>
      <c r="BA1058" t="str">
        <f t="shared" si="188"/>
        <v>Madrid1st Round</v>
      </c>
    </row>
    <row r="1059" spans="1:53" x14ac:dyDescent="0.25">
      <c r="A1059">
        <v>28</v>
      </c>
      <c r="B1059" t="s">
        <v>592</v>
      </c>
      <c r="C1059" t="s">
        <v>593</v>
      </c>
      <c r="D1059" s="1">
        <v>41764</v>
      </c>
      <c r="E1059" s="1" t="s">
        <v>874</v>
      </c>
      <c r="F1059" s="1" t="s">
        <v>307</v>
      </c>
      <c r="G1059" s="1" t="s">
        <v>503</v>
      </c>
      <c r="H1059" t="s">
        <v>309</v>
      </c>
      <c r="I1059">
        <v>3</v>
      </c>
      <c r="J1059" t="s">
        <v>672</v>
      </c>
      <c r="K1059" t="s">
        <v>707</v>
      </c>
      <c r="L1059">
        <v>14</v>
      </c>
      <c r="M1059">
        <v>63</v>
      </c>
      <c r="N1059">
        <v>2200</v>
      </c>
      <c r="O1059">
        <v>734</v>
      </c>
      <c r="P1059">
        <v>6</v>
      </c>
      <c r="Q1059">
        <v>2</v>
      </c>
      <c r="R1059">
        <v>6</v>
      </c>
      <c r="S1059">
        <v>4</v>
      </c>
      <c r="Z1059">
        <v>2</v>
      </c>
      <c r="AA1059">
        <v>0</v>
      </c>
      <c r="AB1059" t="s">
        <v>312</v>
      </c>
      <c r="AC1059">
        <v>1.18</v>
      </c>
      <c r="AD1059">
        <v>4.5</v>
      </c>
      <c r="AE1059">
        <v>1.2</v>
      </c>
      <c r="AF1059">
        <v>4.3</v>
      </c>
      <c r="AG1059">
        <v>1.22</v>
      </c>
      <c r="AH1059">
        <v>4</v>
      </c>
      <c r="AI1059">
        <v>1.23</v>
      </c>
      <c r="AJ1059">
        <v>4.7</v>
      </c>
      <c r="AK1059">
        <v>1.2</v>
      </c>
      <c r="AL1059">
        <v>4.5</v>
      </c>
      <c r="AM1059">
        <v>1.23</v>
      </c>
      <c r="AN1059">
        <v>5</v>
      </c>
      <c r="AO1059">
        <v>1.19</v>
      </c>
      <c r="AP1059">
        <v>4.46</v>
      </c>
      <c r="AQ1059" t="str">
        <f t="shared" si="178"/>
        <v>Dimitrov</v>
      </c>
      <c r="AR1059" t="str">
        <f t="shared" si="179"/>
        <v>Carreno-Busta</v>
      </c>
      <c r="AS1059" t="str">
        <f t="shared" si="180"/>
        <v>MadridDimitrovCarreno-Busta</v>
      </c>
      <c r="AT1059" t="str">
        <f t="shared" si="181"/>
        <v>MadridCarreno-BustaDimitrov</v>
      </c>
      <c r="AU1059">
        <f t="shared" si="182"/>
        <v>2</v>
      </c>
      <c r="AV1059">
        <f t="shared" si="183"/>
        <v>6</v>
      </c>
      <c r="AW1059">
        <f t="shared" si="184"/>
        <v>18</v>
      </c>
      <c r="AX1059" t="b">
        <f t="shared" si="185"/>
        <v>0</v>
      </c>
      <c r="AY1059" t="str">
        <f t="shared" si="186"/>
        <v>Dimitrov</v>
      </c>
      <c r="AZ1059" t="b">
        <f t="shared" si="187"/>
        <v>0</v>
      </c>
      <c r="BA1059" t="str">
        <f t="shared" si="188"/>
        <v>Madrid1st Round</v>
      </c>
    </row>
    <row r="1060" spans="1:53" x14ac:dyDescent="0.25">
      <c r="A1060">
        <v>28</v>
      </c>
      <c r="B1060" t="s">
        <v>592</v>
      </c>
      <c r="C1060" t="s">
        <v>593</v>
      </c>
      <c r="D1060" s="1">
        <v>41765</v>
      </c>
      <c r="E1060" s="1" t="s">
        <v>874</v>
      </c>
      <c r="F1060" s="1" t="s">
        <v>307</v>
      </c>
      <c r="G1060" s="1" t="s">
        <v>503</v>
      </c>
      <c r="H1060" t="s">
        <v>309</v>
      </c>
      <c r="I1060">
        <v>3</v>
      </c>
      <c r="J1060" t="s">
        <v>675</v>
      </c>
      <c r="K1060" t="s">
        <v>766</v>
      </c>
      <c r="L1060">
        <v>59</v>
      </c>
      <c r="M1060">
        <v>17</v>
      </c>
      <c r="N1060">
        <v>831</v>
      </c>
      <c r="O1060">
        <v>1915</v>
      </c>
      <c r="P1060">
        <v>3</v>
      </c>
      <c r="Q1060">
        <v>6</v>
      </c>
      <c r="R1060">
        <v>6</v>
      </c>
      <c r="S1060">
        <v>1</v>
      </c>
      <c r="T1060">
        <v>6</v>
      </c>
      <c r="U1060">
        <v>4</v>
      </c>
      <c r="Z1060">
        <v>2</v>
      </c>
      <c r="AA1060">
        <v>1</v>
      </c>
      <c r="AB1060" t="s">
        <v>312</v>
      </c>
      <c r="AC1060">
        <v>2.37</v>
      </c>
      <c r="AD1060">
        <v>1.53</v>
      </c>
      <c r="AE1060">
        <v>2.4500000000000002</v>
      </c>
      <c r="AF1060">
        <v>1.52</v>
      </c>
      <c r="AG1060">
        <v>2.5</v>
      </c>
      <c r="AH1060">
        <v>1.5</v>
      </c>
      <c r="AI1060">
        <v>2.39</v>
      </c>
      <c r="AJ1060">
        <v>1.65</v>
      </c>
      <c r="AK1060">
        <v>2.25</v>
      </c>
      <c r="AL1060">
        <v>1.62</v>
      </c>
      <c r="AM1060">
        <v>2.5499999999999998</v>
      </c>
      <c r="AN1060">
        <v>1.65</v>
      </c>
      <c r="AO1060">
        <v>2.35</v>
      </c>
      <c r="AP1060">
        <v>1.57</v>
      </c>
      <c r="AQ1060" t="str">
        <f t="shared" si="178"/>
        <v>Sijsling</v>
      </c>
      <c r="AR1060" t="str">
        <f t="shared" si="179"/>
        <v>Haas</v>
      </c>
      <c r="AS1060" t="str">
        <f t="shared" si="180"/>
        <v>MadridSijslingHaas</v>
      </c>
      <c r="AT1060" t="str">
        <f t="shared" si="181"/>
        <v>MadridHaasSijsling</v>
      </c>
      <c r="AU1060">
        <f t="shared" si="182"/>
        <v>1</v>
      </c>
      <c r="AV1060">
        <f t="shared" si="183"/>
        <v>4</v>
      </c>
      <c r="AW1060">
        <f t="shared" si="184"/>
        <v>26</v>
      </c>
      <c r="AX1060" t="b">
        <f t="shared" si="185"/>
        <v>0</v>
      </c>
      <c r="AY1060" t="str">
        <f t="shared" si="186"/>
        <v>Haas</v>
      </c>
      <c r="AZ1060" t="b">
        <f t="shared" si="187"/>
        <v>1</v>
      </c>
      <c r="BA1060" t="str">
        <f t="shared" si="188"/>
        <v>Madrid1st Round</v>
      </c>
    </row>
    <row r="1061" spans="1:53" x14ac:dyDescent="0.25">
      <c r="A1061">
        <v>28</v>
      </c>
      <c r="B1061" t="s">
        <v>592</v>
      </c>
      <c r="C1061" t="s">
        <v>593</v>
      </c>
      <c r="D1061" s="1">
        <v>41765</v>
      </c>
      <c r="E1061" s="1" t="s">
        <v>874</v>
      </c>
      <c r="F1061" s="1" t="s">
        <v>307</v>
      </c>
      <c r="G1061" s="1" t="s">
        <v>503</v>
      </c>
      <c r="H1061" t="s">
        <v>309</v>
      </c>
      <c r="I1061">
        <v>3</v>
      </c>
      <c r="J1061" t="s">
        <v>768</v>
      </c>
      <c r="K1061" t="s">
        <v>771</v>
      </c>
      <c r="L1061">
        <v>19</v>
      </c>
      <c r="M1061">
        <v>41</v>
      </c>
      <c r="N1061">
        <v>1800</v>
      </c>
      <c r="O1061">
        <v>1040</v>
      </c>
      <c r="P1061">
        <v>3</v>
      </c>
      <c r="Q1061">
        <v>6</v>
      </c>
      <c r="R1061">
        <v>6</v>
      </c>
      <c r="S1061">
        <v>3</v>
      </c>
      <c r="T1061">
        <v>6</v>
      </c>
      <c r="U1061">
        <v>4</v>
      </c>
      <c r="Z1061">
        <v>2</v>
      </c>
      <c r="AA1061">
        <v>1</v>
      </c>
      <c r="AB1061" t="s">
        <v>312</v>
      </c>
      <c r="AC1061">
        <v>1.53</v>
      </c>
      <c r="AD1061">
        <v>2.37</v>
      </c>
      <c r="AE1061">
        <v>1.58</v>
      </c>
      <c r="AF1061">
        <v>2.35</v>
      </c>
      <c r="AG1061">
        <v>1.57</v>
      </c>
      <c r="AH1061">
        <v>2.25</v>
      </c>
      <c r="AI1061">
        <v>1.67</v>
      </c>
      <c r="AJ1061">
        <v>2.35</v>
      </c>
      <c r="AK1061">
        <v>1.57</v>
      </c>
      <c r="AL1061">
        <v>2.38</v>
      </c>
      <c r="AM1061">
        <v>1.67</v>
      </c>
      <c r="AN1061">
        <v>2.4</v>
      </c>
      <c r="AO1061">
        <v>1.59</v>
      </c>
      <c r="AP1061">
        <v>2.31</v>
      </c>
      <c r="AQ1061" t="str">
        <f t="shared" si="178"/>
        <v>Anderson</v>
      </c>
      <c r="AR1061" t="str">
        <f t="shared" si="179"/>
        <v>Stepanek</v>
      </c>
      <c r="AS1061" t="str">
        <f t="shared" si="180"/>
        <v>MadridAndersonStepanek</v>
      </c>
      <c r="AT1061" t="str">
        <f t="shared" si="181"/>
        <v>MadridStepanekAnderson</v>
      </c>
      <c r="AU1061">
        <f t="shared" si="182"/>
        <v>1</v>
      </c>
      <c r="AV1061">
        <f t="shared" si="183"/>
        <v>2</v>
      </c>
      <c r="AW1061">
        <f t="shared" si="184"/>
        <v>28</v>
      </c>
      <c r="AX1061" t="b">
        <f t="shared" si="185"/>
        <v>0</v>
      </c>
      <c r="AY1061" t="str">
        <f t="shared" si="186"/>
        <v>Stepanek</v>
      </c>
      <c r="AZ1061" t="b">
        <f t="shared" si="187"/>
        <v>1</v>
      </c>
      <c r="BA1061" t="str">
        <f t="shared" si="188"/>
        <v>Madrid1st Round</v>
      </c>
    </row>
    <row r="1062" spans="1:53" x14ac:dyDescent="0.25">
      <c r="A1062">
        <v>28</v>
      </c>
      <c r="B1062" t="s">
        <v>592</v>
      </c>
      <c r="C1062" t="s">
        <v>593</v>
      </c>
      <c r="D1062" s="1">
        <v>41765</v>
      </c>
      <c r="E1062" s="1" t="s">
        <v>874</v>
      </c>
      <c r="F1062" s="1" t="s">
        <v>307</v>
      </c>
      <c r="G1062" s="1" t="s">
        <v>503</v>
      </c>
      <c r="H1062" t="s">
        <v>309</v>
      </c>
      <c r="I1062">
        <v>3</v>
      </c>
      <c r="J1062" t="s">
        <v>748</v>
      </c>
      <c r="K1062" t="s">
        <v>778</v>
      </c>
      <c r="L1062">
        <v>20</v>
      </c>
      <c r="M1062">
        <v>21</v>
      </c>
      <c r="N1062">
        <v>1780</v>
      </c>
      <c r="O1062">
        <v>1715</v>
      </c>
      <c r="P1062">
        <v>7</v>
      </c>
      <c r="Q1062">
        <v>6</v>
      </c>
      <c r="R1062">
        <v>3</v>
      </c>
      <c r="S1062">
        <v>6</v>
      </c>
      <c r="T1062">
        <v>6</v>
      </c>
      <c r="U1062">
        <v>2</v>
      </c>
      <c r="Z1062">
        <v>2</v>
      </c>
      <c r="AA1062">
        <v>1</v>
      </c>
      <c r="AB1062" t="s">
        <v>312</v>
      </c>
      <c r="AC1062">
        <v>1.25</v>
      </c>
      <c r="AD1062">
        <v>3.75</v>
      </c>
      <c r="AE1062">
        <v>1.25</v>
      </c>
      <c r="AF1062">
        <v>3.75</v>
      </c>
      <c r="AG1062">
        <v>1.25</v>
      </c>
      <c r="AH1062">
        <v>3.75</v>
      </c>
      <c r="AI1062">
        <v>1.29</v>
      </c>
      <c r="AJ1062">
        <v>4.05</v>
      </c>
      <c r="AK1062">
        <v>1.25</v>
      </c>
      <c r="AL1062">
        <v>3.75</v>
      </c>
      <c r="AM1062">
        <v>1.29</v>
      </c>
      <c r="AN1062">
        <v>4.05</v>
      </c>
      <c r="AO1062">
        <v>1.26</v>
      </c>
      <c r="AP1062">
        <v>3.77</v>
      </c>
      <c r="AQ1062" t="str">
        <f t="shared" si="178"/>
        <v>Gulbis</v>
      </c>
      <c r="AR1062" t="str">
        <f t="shared" si="179"/>
        <v>Janowicz</v>
      </c>
      <c r="AS1062" t="str">
        <f t="shared" si="180"/>
        <v>MadridGulbisJanowicz</v>
      </c>
      <c r="AT1062" t="str">
        <f t="shared" si="181"/>
        <v>MadridJanowiczGulbis</v>
      </c>
      <c r="AU1062">
        <f t="shared" si="182"/>
        <v>1</v>
      </c>
      <c r="AV1062">
        <f t="shared" si="183"/>
        <v>2</v>
      </c>
      <c r="AW1062">
        <f t="shared" si="184"/>
        <v>30</v>
      </c>
      <c r="AX1062" t="b">
        <f t="shared" si="185"/>
        <v>1</v>
      </c>
      <c r="AY1062" t="str">
        <f t="shared" si="186"/>
        <v>Gulbis</v>
      </c>
      <c r="AZ1062" t="b">
        <f t="shared" si="187"/>
        <v>1</v>
      </c>
      <c r="BA1062" t="str">
        <f t="shared" si="188"/>
        <v>Madrid1st Round</v>
      </c>
    </row>
    <row r="1063" spans="1:53" x14ac:dyDescent="0.25">
      <c r="A1063">
        <v>28</v>
      </c>
      <c r="B1063" t="s">
        <v>592</v>
      </c>
      <c r="C1063" t="s">
        <v>593</v>
      </c>
      <c r="D1063" s="1">
        <v>41765</v>
      </c>
      <c r="E1063" s="1" t="s">
        <v>874</v>
      </c>
      <c r="F1063" s="1" t="s">
        <v>307</v>
      </c>
      <c r="G1063" s="1" t="s">
        <v>503</v>
      </c>
      <c r="H1063" t="s">
        <v>309</v>
      </c>
      <c r="I1063">
        <v>3</v>
      </c>
      <c r="J1063" t="s">
        <v>834</v>
      </c>
      <c r="K1063" t="s">
        <v>781</v>
      </c>
      <c r="L1063">
        <v>24</v>
      </c>
      <c r="M1063">
        <v>61</v>
      </c>
      <c r="N1063">
        <v>1630</v>
      </c>
      <c r="O1063">
        <v>810</v>
      </c>
      <c r="P1063">
        <v>6</v>
      </c>
      <c r="Q1063">
        <v>3</v>
      </c>
      <c r="R1063">
        <v>6</v>
      </c>
      <c r="S1063">
        <v>7</v>
      </c>
      <c r="T1063">
        <v>7</v>
      </c>
      <c r="U1063">
        <v>6</v>
      </c>
      <c r="Z1063">
        <v>2</v>
      </c>
      <c r="AA1063">
        <v>1</v>
      </c>
      <c r="AB1063" t="s">
        <v>312</v>
      </c>
      <c r="AC1063">
        <v>1.1399999999999999</v>
      </c>
      <c r="AD1063">
        <v>5.5</v>
      </c>
      <c r="AE1063">
        <v>1.1499999999999999</v>
      </c>
      <c r="AF1063">
        <v>5.25</v>
      </c>
      <c r="AG1063">
        <v>1.1399999999999999</v>
      </c>
      <c r="AH1063">
        <v>5</v>
      </c>
      <c r="AI1063">
        <v>1.1499999999999999</v>
      </c>
      <c r="AJ1063">
        <v>6.34</v>
      </c>
      <c r="AK1063">
        <v>1.1399999999999999</v>
      </c>
      <c r="AL1063">
        <v>5.5</v>
      </c>
      <c r="AM1063">
        <v>1.18</v>
      </c>
      <c r="AN1063">
        <v>6.5</v>
      </c>
      <c r="AO1063">
        <v>1.1399999999999999</v>
      </c>
      <c r="AP1063">
        <v>5.43</v>
      </c>
      <c r="AQ1063" t="str">
        <f t="shared" si="178"/>
        <v>Almagro</v>
      </c>
      <c r="AR1063" t="str">
        <f t="shared" si="179"/>
        <v>Golubev</v>
      </c>
      <c r="AS1063" t="str">
        <f t="shared" si="180"/>
        <v>MadridAlmagroGolubev</v>
      </c>
      <c r="AT1063" t="str">
        <f t="shared" si="181"/>
        <v>MadridGolubevAlmagro</v>
      </c>
      <c r="AU1063">
        <f t="shared" si="182"/>
        <v>1</v>
      </c>
      <c r="AV1063">
        <f t="shared" si="183"/>
        <v>3</v>
      </c>
      <c r="AW1063">
        <f t="shared" si="184"/>
        <v>35</v>
      </c>
      <c r="AX1063" t="b">
        <f t="shared" si="185"/>
        <v>1</v>
      </c>
      <c r="AY1063" t="str">
        <f t="shared" si="186"/>
        <v>Almagro</v>
      </c>
      <c r="AZ1063" t="b">
        <f t="shared" si="187"/>
        <v>1</v>
      </c>
      <c r="BA1063" t="str">
        <f t="shared" si="188"/>
        <v>Madrid1st Round</v>
      </c>
    </row>
    <row r="1064" spans="1:53" x14ac:dyDescent="0.25">
      <c r="A1064">
        <v>28</v>
      </c>
      <c r="B1064" t="s">
        <v>592</v>
      </c>
      <c r="C1064" t="s">
        <v>593</v>
      </c>
      <c r="D1064" s="1">
        <v>41765</v>
      </c>
      <c r="E1064" s="1" t="s">
        <v>874</v>
      </c>
      <c r="F1064" s="1" t="s">
        <v>307</v>
      </c>
      <c r="G1064" s="1" t="s">
        <v>503</v>
      </c>
      <c r="H1064" t="s">
        <v>309</v>
      </c>
      <c r="I1064">
        <v>3</v>
      </c>
      <c r="J1064" t="s">
        <v>786</v>
      </c>
      <c r="K1064" t="s">
        <v>893</v>
      </c>
      <c r="L1064">
        <v>56</v>
      </c>
      <c r="M1064">
        <v>64</v>
      </c>
      <c r="N1064">
        <v>880</v>
      </c>
      <c r="O1064">
        <v>720</v>
      </c>
      <c r="P1064">
        <v>6</v>
      </c>
      <c r="Q1064">
        <v>4</v>
      </c>
      <c r="R1064">
        <v>6</v>
      </c>
      <c r="S1064">
        <v>3</v>
      </c>
      <c r="Z1064">
        <v>2</v>
      </c>
      <c r="AA1064">
        <v>0</v>
      </c>
      <c r="AB1064" t="s">
        <v>312</v>
      </c>
      <c r="AC1064">
        <v>1.57</v>
      </c>
      <c r="AD1064">
        <v>2.25</v>
      </c>
      <c r="AE1064">
        <v>1.58</v>
      </c>
      <c r="AF1064">
        <v>2.35</v>
      </c>
      <c r="AG1064">
        <v>1.57</v>
      </c>
      <c r="AH1064">
        <v>2.25</v>
      </c>
      <c r="AI1064">
        <v>1.68</v>
      </c>
      <c r="AJ1064">
        <v>2.34</v>
      </c>
      <c r="AK1064">
        <v>1.57</v>
      </c>
      <c r="AL1064">
        <v>2.38</v>
      </c>
      <c r="AM1064">
        <v>1.69</v>
      </c>
      <c r="AN1064">
        <v>2.5</v>
      </c>
      <c r="AO1064">
        <v>1.61</v>
      </c>
      <c r="AP1064">
        <v>2.2799999999999998</v>
      </c>
      <c r="AQ1064" t="str">
        <f t="shared" si="178"/>
        <v>Monaco</v>
      </c>
      <c r="AR1064" t="str">
        <f t="shared" si="179"/>
        <v>Melzer</v>
      </c>
      <c r="AS1064" t="str">
        <f t="shared" si="180"/>
        <v>MadridMonacoMelzer</v>
      </c>
      <c r="AT1064" t="str">
        <f t="shared" si="181"/>
        <v>MadridMelzerMonaco</v>
      </c>
      <c r="AU1064">
        <f t="shared" si="182"/>
        <v>2</v>
      </c>
      <c r="AV1064">
        <f t="shared" si="183"/>
        <v>5</v>
      </c>
      <c r="AW1064">
        <f t="shared" si="184"/>
        <v>19</v>
      </c>
      <c r="AX1064" t="b">
        <f t="shared" si="185"/>
        <v>0</v>
      </c>
      <c r="AY1064" t="str">
        <f t="shared" si="186"/>
        <v>Monaco</v>
      </c>
      <c r="AZ1064" t="b">
        <f t="shared" si="187"/>
        <v>0</v>
      </c>
      <c r="BA1064" t="str">
        <f t="shared" si="188"/>
        <v>Madrid1st Round</v>
      </c>
    </row>
    <row r="1065" spans="1:53" x14ac:dyDescent="0.25">
      <c r="A1065">
        <v>28</v>
      </c>
      <c r="B1065" t="s">
        <v>592</v>
      </c>
      <c r="C1065" t="s">
        <v>593</v>
      </c>
      <c r="D1065" s="1">
        <v>41765</v>
      </c>
      <c r="E1065" s="1" t="s">
        <v>874</v>
      </c>
      <c r="F1065" s="1" t="s">
        <v>307</v>
      </c>
      <c r="G1065" s="1" t="s">
        <v>503</v>
      </c>
      <c r="H1065" t="s">
        <v>309</v>
      </c>
      <c r="I1065">
        <v>3</v>
      </c>
      <c r="J1065" t="s">
        <v>745</v>
      </c>
      <c r="K1065" t="s">
        <v>720</v>
      </c>
      <c r="L1065">
        <v>22</v>
      </c>
      <c r="M1065">
        <v>15</v>
      </c>
      <c r="N1065">
        <v>1690</v>
      </c>
      <c r="O1065">
        <v>2190</v>
      </c>
      <c r="P1065">
        <v>7</v>
      </c>
      <c r="Q1065">
        <v>5</v>
      </c>
      <c r="R1065">
        <v>4</v>
      </c>
      <c r="S1065">
        <v>6</v>
      </c>
      <c r="T1065">
        <v>6</v>
      </c>
      <c r="U1065">
        <v>3</v>
      </c>
      <c r="Z1065">
        <v>2</v>
      </c>
      <c r="AA1065">
        <v>1</v>
      </c>
      <c r="AB1065" t="s">
        <v>312</v>
      </c>
      <c r="AC1065">
        <v>1.66</v>
      </c>
      <c r="AD1065">
        <v>2.1</v>
      </c>
      <c r="AE1065">
        <v>1.7</v>
      </c>
      <c r="AF1065">
        <v>2.1</v>
      </c>
      <c r="AG1065">
        <v>1.67</v>
      </c>
      <c r="AH1065">
        <v>2.1</v>
      </c>
      <c r="AI1065">
        <v>1.78</v>
      </c>
      <c r="AJ1065">
        <v>2.16</v>
      </c>
      <c r="AK1065">
        <v>1.67</v>
      </c>
      <c r="AL1065">
        <v>2.2000000000000002</v>
      </c>
      <c r="AM1065">
        <v>1.78</v>
      </c>
      <c r="AN1065">
        <v>2.2000000000000002</v>
      </c>
      <c r="AO1065">
        <v>1.71</v>
      </c>
      <c r="AP1065">
        <v>2.09</v>
      </c>
      <c r="AQ1065" t="str">
        <f t="shared" si="178"/>
        <v>Dolgopolov</v>
      </c>
      <c r="AR1065" t="str">
        <f t="shared" si="179"/>
        <v>Fognini</v>
      </c>
      <c r="AS1065" t="str">
        <f t="shared" si="180"/>
        <v>MadridDolgopolovFognini</v>
      </c>
      <c r="AT1065" t="str">
        <f t="shared" si="181"/>
        <v>MadridFogniniDolgopolov</v>
      </c>
      <c r="AU1065">
        <f t="shared" si="182"/>
        <v>1</v>
      </c>
      <c r="AV1065">
        <f t="shared" si="183"/>
        <v>3</v>
      </c>
      <c r="AW1065">
        <f t="shared" si="184"/>
        <v>31</v>
      </c>
      <c r="AX1065" t="b">
        <f t="shared" si="185"/>
        <v>0</v>
      </c>
      <c r="AY1065" t="str">
        <f t="shared" si="186"/>
        <v>Dolgopolov</v>
      </c>
      <c r="AZ1065" t="b">
        <f t="shared" si="187"/>
        <v>1</v>
      </c>
      <c r="BA1065" t="str">
        <f t="shared" si="188"/>
        <v>Madrid1st Round</v>
      </c>
    </row>
    <row r="1066" spans="1:53" x14ac:dyDescent="0.25">
      <c r="A1066">
        <v>28</v>
      </c>
      <c r="B1066" t="s">
        <v>592</v>
      </c>
      <c r="C1066" t="s">
        <v>593</v>
      </c>
      <c r="D1066" s="1">
        <v>41765</v>
      </c>
      <c r="E1066" s="1" t="s">
        <v>874</v>
      </c>
      <c r="F1066" s="1" t="s">
        <v>307</v>
      </c>
      <c r="G1066" s="1" t="s">
        <v>503</v>
      </c>
      <c r="H1066" t="s">
        <v>309</v>
      </c>
      <c r="I1066">
        <v>3</v>
      </c>
      <c r="J1066" t="s">
        <v>668</v>
      </c>
      <c r="K1066" t="s">
        <v>733</v>
      </c>
      <c r="L1066">
        <v>26</v>
      </c>
      <c r="M1066">
        <v>40</v>
      </c>
      <c r="N1066">
        <v>1330</v>
      </c>
      <c r="O1066">
        <v>1050</v>
      </c>
      <c r="P1066">
        <v>6</v>
      </c>
      <c r="Q1066">
        <v>1</v>
      </c>
      <c r="R1066">
        <v>6</v>
      </c>
      <c r="S1066">
        <v>1</v>
      </c>
      <c r="Z1066">
        <v>2</v>
      </c>
      <c r="AA1066">
        <v>0</v>
      </c>
      <c r="AB1066" t="s">
        <v>312</v>
      </c>
      <c r="AC1066">
        <v>1.2</v>
      </c>
      <c r="AD1066">
        <v>4.33</v>
      </c>
      <c r="AE1066">
        <v>1.22</v>
      </c>
      <c r="AF1066">
        <v>4</v>
      </c>
      <c r="AG1066">
        <v>1.22</v>
      </c>
      <c r="AH1066">
        <v>4</v>
      </c>
      <c r="AI1066">
        <v>1.21</v>
      </c>
      <c r="AJ1066">
        <v>5.1100000000000003</v>
      </c>
      <c r="AK1066">
        <v>1.22</v>
      </c>
      <c r="AL1066">
        <v>4</v>
      </c>
      <c r="AM1066">
        <v>1.25</v>
      </c>
      <c r="AN1066">
        <v>5.1100000000000003</v>
      </c>
      <c r="AO1066">
        <v>1.21</v>
      </c>
      <c r="AP1066">
        <v>4.34</v>
      </c>
      <c r="AQ1066" t="str">
        <f t="shared" si="178"/>
        <v>Cilic</v>
      </c>
      <c r="AR1066" t="str">
        <f t="shared" si="179"/>
        <v>Sousa</v>
      </c>
      <c r="AS1066" t="str">
        <f t="shared" si="180"/>
        <v>MadridCilicSousa</v>
      </c>
      <c r="AT1066" t="str">
        <f t="shared" si="181"/>
        <v>MadridSousaCilic</v>
      </c>
      <c r="AU1066">
        <f t="shared" si="182"/>
        <v>2</v>
      </c>
      <c r="AV1066">
        <f t="shared" si="183"/>
        <v>10</v>
      </c>
      <c r="AW1066">
        <f t="shared" si="184"/>
        <v>14</v>
      </c>
      <c r="AX1066" t="b">
        <f t="shared" si="185"/>
        <v>0</v>
      </c>
      <c r="AY1066" t="str">
        <f t="shared" si="186"/>
        <v>Cilic</v>
      </c>
      <c r="AZ1066" t="b">
        <f t="shared" si="187"/>
        <v>0</v>
      </c>
      <c r="BA1066" t="str">
        <f t="shared" si="188"/>
        <v>Madrid1st Round</v>
      </c>
    </row>
    <row r="1067" spans="1:53" x14ac:dyDescent="0.25">
      <c r="A1067">
        <v>28</v>
      </c>
      <c r="B1067" t="s">
        <v>592</v>
      </c>
      <c r="C1067" t="s">
        <v>593</v>
      </c>
      <c r="D1067" s="1">
        <v>41765</v>
      </c>
      <c r="E1067" s="1" t="s">
        <v>874</v>
      </c>
      <c r="F1067" s="1" t="s">
        <v>307</v>
      </c>
      <c r="G1067" s="1" t="s">
        <v>503</v>
      </c>
      <c r="H1067" t="s">
        <v>344</v>
      </c>
      <c r="I1067">
        <v>3</v>
      </c>
      <c r="J1067" t="s">
        <v>744</v>
      </c>
      <c r="K1067" t="s">
        <v>705</v>
      </c>
      <c r="L1067">
        <v>5</v>
      </c>
      <c r="M1067">
        <v>115</v>
      </c>
      <c r="N1067">
        <v>4850</v>
      </c>
      <c r="O1067">
        <v>511</v>
      </c>
      <c r="P1067">
        <v>7</v>
      </c>
      <c r="Q1067">
        <v>6</v>
      </c>
      <c r="R1067">
        <v>5</v>
      </c>
      <c r="S1067">
        <v>7</v>
      </c>
      <c r="T1067">
        <v>6</v>
      </c>
      <c r="U1067">
        <v>3</v>
      </c>
      <c r="Z1067">
        <v>2</v>
      </c>
      <c r="AA1067">
        <v>1</v>
      </c>
      <c r="AB1067" t="s">
        <v>312</v>
      </c>
      <c r="AC1067">
        <v>1.1000000000000001</v>
      </c>
      <c r="AD1067">
        <v>7</v>
      </c>
      <c r="AE1067">
        <v>1.08</v>
      </c>
      <c r="AF1067">
        <v>7.5</v>
      </c>
      <c r="AG1067">
        <v>1.08</v>
      </c>
      <c r="AH1067">
        <v>7</v>
      </c>
      <c r="AI1067">
        <v>1.1200000000000001</v>
      </c>
      <c r="AJ1067">
        <v>7.65</v>
      </c>
      <c r="AK1067">
        <v>1.1000000000000001</v>
      </c>
      <c r="AL1067">
        <v>7</v>
      </c>
      <c r="AM1067">
        <v>1.1299999999999999</v>
      </c>
      <c r="AN1067">
        <v>8</v>
      </c>
      <c r="AO1067">
        <v>1.0900000000000001</v>
      </c>
      <c r="AP1067">
        <v>6.99</v>
      </c>
      <c r="AQ1067" t="str">
        <f t="shared" si="178"/>
        <v>Ferrer</v>
      </c>
      <c r="AR1067" t="str">
        <f t="shared" si="179"/>
        <v>Ramos</v>
      </c>
      <c r="AS1067" t="str">
        <f t="shared" si="180"/>
        <v>MadridFerrerRamos</v>
      </c>
      <c r="AT1067" t="str">
        <f t="shared" si="181"/>
        <v>MadridRamosFerrer</v>
      </c>
      <c r="AU1067">
        <f t="shared" si="182"/>
        <v>1</v>
      </c>
      <c r="AV1067">
        <f t="shared" si="183"/>
        <v>2</v>
      </c>
      <c r="AW1067">
        <f t="shared" si="184"/>
        <v>34</v>
      </c>
      <c r="AX1067" t="b">
        <f t="shared" si="185"/>
        <v>1</v>
      </c>
      <c r="AY1067" t="str">
        <f t="shared" si="186"/>
        <v>Ferrer</v>
      </c>
      <c r="AZ1067" t="b">
        <f t="shared" si="187"/>
        <v>1</v>
      </c>
      <c r="BA1067" t="str">
        <f t="shared" si="188"/>
        <v>Madrid2nd Round</v>
      </c>
    </row>
    <row r="1068" spans="1:53" x14ac:dyDescent="0.25">
      <c r="A1068">
        <v>28</v>
      </c>
      <c r="B1068" t="s">
        <v>592</v>
      </c>
      <c r="C1068" t="s">
        <v>593</v>
      </c>
      <c r="D1068" s="1">
        <v>41765</v>
      </c>
      <c r="E1068" s="1" t="s">
        <v>874</v>
      </c>
      <c r="F1068" s="1" t="s">
        <v>307</v>
      </c>
      <c r="G1068" s="1" t="s">
        <v>503</v>
      </c>
      <c r="H1068" t="s">
        <v>344</v>
      </c>
      <c r="I1068">
        <v>3</v>
      </c>
      <c r="J1068" t="s">
        <v>800</v>
      </c>
      <c r="K1068" t="s">
        <v>680</v>
      </c>
      <c r="L1068">
        <v>9</v>
      </c>
      <c r="M1068">
        <v>49</v>
      </c>
      <c r="N1068">
        <v>2580</v>
      </c>
      <c r="O1068">
        <v>970</v>
      </c>
      <c r="P1068">
        <v>6</v>
      </c>
      <c r="Q1068">
        <v>3</v>
      </c>
      <c r="R1068">
        <v>6</v>
      </c>
      <c r="S1068">
        <v>3</v>
      </c>
      <c r="Z1068">
        <v>2</v>
      </c>
      <c r="AA1068">
        <v>0</v>
      </c>
      <c r="AB1068" t="s">
        <v>312</v>
      </c>
      <c r="AC1068">
        <v>1.33</v>
      </c>
      <c r="AD1068">
        <v>3.25</v>
      </c>
      <c r="AE1068">
        <v>1.35</v>
      </c>
      <c r="AF1068">
        <v>3.1</v>
      </c>
      <c r="AG1068">
        <v>1.33</v>
      </c>
      <c r="AH1068">
        <v>3.25</v>
      </c>
      <c r="AI1068">
        <v>1.33</v>
      </c>
      <c r="AJ1068">
        <v>3.64</v>
      </c>
      <c r="AK1068">
        <v>1.33</v>
      </c>
      <c r="AL1068">
        <v>3.25</v>
      </c>
      <c r="AM1068">
        <v>1.37</v>
      </c>
      <c r="AN1068">
        <v>3.7</v>
      </c>
      <c r="AO1068">
        <v>1.31</v>
      </c>
      <c r="AP1068">
        <v>3.36</v>
      </c>
      <c r="AQ1068" t="str">
        <f t="shared" si="178"/>
        <v>Raonic</v>
      </c>
      <c r="AR1068" t="str">
        <f t="shared" si="179"/>
        <v>Chardy</v>
      </c>
      <c r="AS1068" t="str">
        <f t="shared" si="180"/>
        <v>MadridRaonicChardy</v>
      </c>
      <c r="AT1068" t="str">
        <f t="shared" si="181"/>
        <v>MadridChardyRaonic</v>
      </c>
      <c r="AU1068">
        <f t="shared" si="182"/>
        <v>2</v>
      </c>
      <c r="AV1068">
        <f t="shared" si="183"/>
        <v>6</v>
      </c>
      <c r="AW1068">
        <f t="shared" si="184"/>
        <v>18</v>
      </c>
      <c r="AX1068" t="b">
        <f t="shared" si="185"/>
        <v>0</v>
      </c>
      <c r="AY1068" t="str">
        <f t="shared" si="186"/>
        <v>Raonic</v>
      </c>
      <c r="AZ1068" t="b">
        <f t="shared" si="187"/>
        <v>0</v>
      </c>
      <c r="BA1068" t="str">
        <f t="shared" si="188"/>
        <v>Madrid2nd Round</v>
      </c>
    </row>
    <row r="1069" spans="1:53" x14ac:dyDescent="0.25">
      <c r="A1069">
        <v>28</v>
      </c>
      <c r="B1069" t="s">
        <v>592</v>
      </c>
      <c r="C1069" t="s">
        <v>593</v>
      </c>
      <c r="D1069" s="1">
        <v>41765</v>
      </c>
      <c r="E1069" s="1" t="s">
        <v>874</v>
      </c>
      <c r="F1069" s="1" t="s">
        <v>307</v>
      </c>
      <c r="G1069" s="1" t="s">
        <v>503</v>
      </c>
      <c r="H1069" t="s">
        <v>344</v>
      </c>
      <c r="I1069">
        <v>3</v>
      </c>
      <c r="J1069" t="s">
        <v>709</v>
      </c>
      <c r="K1069" t="s">
        <v>730</v>
      </c>
      <c r="L1069">
        <v>45</v>
      </c>
      <c r="M1069">
        <v>25</v>
      </c>
      <c r="N1069">
        <v>1000</v>
      </c>
      <c r="O1069">
        <v>1500</v>
      </c>
      <c r="P1069">
        <v>2</v>
      </c>
      <c r="Q1069">
        <v>6</v>
      </c>
      <c r="R1069">
        <v>7</v>
      </c>
      <c r="S1069">
        <v>6</v>
      </c>
      <c r="T1069">
        <v>6</v>
      </c>
      <c r="U1069">
        <v>1</v>
      </c>
      <c r="Z1069">
        <v>2</v>
      </c>
      <c r="AA1069">
        <v>1</v>
      </c>
      <c r="AB1069" t="s">
        <v>312</v>
      </c>
      <c r="AC1069">
        <v>2</v>
      </c>
      <c r="AD1069">
        <v>1.72</v>
      </c>
      <c r="AE1069">
        <v>2</v>
      </c>
      <c r="AF1069">
        <v>1.8</v>
      </c>
      <c r="AG1069">
        <v>1.91</v>
      </c>
      <c r="AH1069">
        <v>1.8</v>
      </c>
      <c r="AI1069">
        <v>2.06</v>
      </c>
      <c r="AJ1069">
        <v>1.85</v>
      </c>
      <c r="AK1069">
        <v>2</v>
      </c>
      <c r="AL1069">
        <v>1.8</v>
      </c>
      <c r="AM1069">
        <v>2.06</v>
      </c>
      <c r="AN1069">
        <v>1.87</v>
      </c>
      <c r="AO1069">
        <v>1.98</v>
      </c>
      <c r="AP1069">
        <v>1.79</v>
      </c>
      <c r="AQ1069" t="str">
        <f t="shared" si="178"/>
        <v>Bautista</v>
      </c>
      <c r="AR1069" t="str">
        <f t="shared" si="179"/>
        <v>Verdasco</v>
      </c>
      <c r="AS1069" t="str">
        <f t="shared" si="180"/>
        <v>MadridBautistaVerdasco</v>
      </c>
      <c r="AT1069" t="str">
        <f t="shared" si="181"/>
        <v>MadridVerdascoBautista</v>
      </c>
      <c r="AU1069">
        <f t="shared" si="182"/>
        <v>1</v>
      </c>
      <c r="AV1069">
        <f t="shared" si="183"/>
        <v>2</v>
      </c>
      <c r="AW1069">
        <f t="shared" si="184"/>
        <v>28</v>
      </c>
      <c r="AX1069" t="b">
        <f t="shared" si="185"/>
        <v>1</v>
      </c>
      <c r="AY1069" t="str">
        <f t="shared" si="186"/>
        <v>Verdasco</v>
      </c>
      <c r="AZ1069" t="b">
        <f t="shared" si="187"/>
        <v>1</v>
      </c>
      <c r="BA1069" t="str">
        <f t="shared" si="188"/>
        <v>Madrid2nd Round</v>
      </c>
    </row>
    <row r="1070" spans="1:53" x14ac:dyDescent="0.25">
      <c r="A1070">
        <v>28</v>
      </c>
      <c r="B1070" t="s">
        <v>592</v>
      </c>
      <c r="C1070" t="s">
        <v>593</v>
      </c>
      <c r="D1070" s="1">
        <v>41765</v>
      </c>
      <c r="E1070" s="1" t="s">
        <v>874</v>
      </c>
      <c r="F1070" s="1" t="s">
        <v>307</v>
      </c>
      <c r="G1070" s="1" t="s">
        <v>503</v>
      </c>
      <c r="H1070" t="s">
        <v>344</v>
      </c>
      <c r="I1070">
        <v>3</v>
      </c>
      <c r="J1070" t="s">
        <v>688</v>
      </c>
      <c r="K1070" t="s">
        <v>716</v>
      </c>
      <c r="L1070">
        <v>12</v>
      </c>
      <c r="M1070">
        <v>38</v>
      </c>
      <c r="N1070">
        <v>2440</v>
      </c>
      <c r="O1070">
        <v>1073</v>
      </c>
      <c r="P1070">
        <v>6</v>
      </c>
      <c r="Q1070">
        <v>3</v>
      </c>
      <c r="R1070">
        <v>6</v>
      </c>
      <c r="S1070">
        <v>1</v>
      </c>
      <c r="Z1070">
        <v>2</v>
      </c>
      <c r="AA1070">
        <v>0</v>
      </c>
      <c r="AB1070" t="s">
        <v>312</v>
      </c>
      <c r="AC1070">
        <v>1.22</v>
      </c>
      <c r="AD1070">
        <v>4</v>
      </c>
      <c r="AE1070">
        <v>1.22</v>
      </c>
      <c r="AF1070">
        <v>4</v>
      </c>
      <c r="AG1070">
        <v>1.25</v>
      </c>
      <c r="AH1070">
        <v>3.75</v>
      </c>
      <c r="AI1070">
        <v>1.26</v>
      </c>
      <c r="AJ1070">
        <v>4.3</v>
      </c>
      <c r="AK1070">
        <v>1.22</v>
      </c>
      <c r="AL1070">
        <v>4</v>
      </c>
      <c r="AM1070">
        <v>1.29</v>
      </c>
      <c r="AN1070">
        <v>4.33</v>
      </c>
      <c r="AO1070">
        <v>1.23</v>
      </c>
      <c r="AP1070">
        <v>4.0199999999999996</v>
      </c>
      <c r="AQ1070" t="str">
        <f t="shared" si="178"/>
        <v>Nishikori</v>
      </c>
      <c r="AR1070" t="str">
        <f t="shared" si="179"/>
        <v>Garcia-Lopez</v>
      </c>
      <c r="AS1070" t="str">
        <f t="shared" si="180"/>
        <v>MadridNishikoriGarcia-Lopez</v>
      </c>
      <c r="AT1070" t="str">
        <f t="shared" si="181"/>
        <v>MadridGarcia-LopezNishikori</v>
      </c>
      <c r="AU1070">
        <f t="shared" si="182"/>
        <v>2</v>
      </c>
      <c r="AV1070">
        <f t="shared" si="183"/>
        <v>8</v>
      </c>
      <c r="AW1070">
        <f t="shared" si="184"/>
        <v>16</v>
      </c>
      <c r="AX1070" t="b">
        <f t="shared" si="185"/>
        <v>0</v>
      </c>
      <c r="AY1070" t="str">
        <f t="shared" si="186"/>
        <v>Nishikori</v>
      </c>
      <c r="AZ1070" t="b">
        <f t="shared" si="187"/>
        <v>0</v>
      </c>
      <c r="BA1070" t="str">
        <f t="shared" si="188"/>
        <v>Madrid2nd Round</v>
      </c>
    </row>
    <row r="1071" spans="1:53" x14ac:dyDescent="0.25">
      <c r="A1071">
        <v>28</v>
      </c>
      <c r="B1071" t="s">
        <v>592</v>
      </c>
      <c r="C1071" t="s">
        <v>593</v>
      </c>
      <c r="D1071" s="1">
        <v>41765</v>
      </c>
      <c r="E1071" s="1" t="s">
        <v>874</v>
      </c>
      <c r="F1071" s="1" t="s">
        <v>307</v>
      </c>
      <c r="G1071" s="1" t="s">
        <v>503</v>
      </c>
      <c r="H1071" t="s">
        <v>344</v>
      </c>
      <c r="I1071">
        <v>3</v>
      </c>
      <c r="J1071" t="s">
        <v>739</v>
      </c>
      <c r="K1071" t="s">
        <v>719</v>
      </c>
      <c r="L1071">
        <v>70</v>
      </c>
      <c r="M1071">
        <v>3</v>
      </c>
      <c r="N1071">
        <v>687</v>
      </c>
      <c r="O1071">
        <v>6375</v>
      </c>
      <c r="P1071">
        <v>1</v>
      </c>
      <c r="Q1071">
        <v>6</v>
      </c>
      <c r="R1071">
        <v>6</v>
      </c>
      <c r="S1071">
        <v>2</v>
      </c>
      <c r="T1071">
        <v>6</v>
      </c>
      <c r="U1071">
        <v>4</v>
      </c>
      <c r="Z1071">
        <v>2</v>
      </c>
      <c r="AA1071">
        <v>1</v>
      </c>
      <c r="AB1071" t="s">
        <v>312</v>
      </c>
      <c r="AC1071">
        <v>5</v>
      </c>
      <c r="AD1071">
        <v>1.1599999999999999</v>
      </c>
      <c r="AE1071">
        <v>5.25</v>
      </c>
      <c r="AF1071">
        <v>1.1499999999999999</v>
      </c>
      <c r="AG1071">
        <v>5.5</v>
      </c>
      <c r="AH1071">
        <v>1.1200000000000001</v>
      </c>
      <c r="AI1071">
        <v>5.54</v>
      </c>
      <c r="AJ1071">
        <v>1.18</v>
      </c>
      <c r="AK1071">
        <v>5</v>
      </c>
      <c r="AL1071">
        <v>1.17</v>
      </c>
      <c r="AM1071">
        <v>5.75</v>
      </c>
      <c r="AN1071">
        <v>1.19</v>
      </c>
      <c r="AO1071">
        <v>5.14</v>
      </c>
      <c r="AP1071">
        <v>1.1499999999999999</v>
      </c>
      <c r="AQ1071" t="str">
        <f t="shared" si="178"/>
        <v>Thiem</v>
      </c>
      <c r="AR1071" t="str">
        <f t="shared" si="179"/>
        <v>Wawrinka</v>
      </c>
      <c r="AS1071" t="str">
        <f t="shared" si="180"/>
        <v>MadridThiemWawrinka</v>
      </c>
      <c r="AT1071" t="str">
        <f t="shared" si="181"/>
        <v>MadridWawrinkaThiem</v>
      </c>
      <c r="AU1071">
        <f t="shared" si="182"/>
        <v>1</v>
      </c>
      <c r="AV1071">
        <f t="shared" si="183"/>
        <v>1</v>
      </c>
      <c r="AW1071">
        <f t="shared" si="184"/>
        <v>25</v>
      </c>
      <c r="AX1071" t="b">
        <f t="shared" si="185"/>
        <v>0</v>
      </c>
      <c r="AY1071" t="str">
        <f t="shared" si="186"/>
        <v>Wawrinka</v>
      </c>
      <c r="AZ1071" t="b">
        <f t="shared" si="187"/>
        <v>1</v>
      </c>
      <c r="BA1071" t="str">
        <f t="shared" si="188"/>
        <v>Madrid2nd Round</v>
      </c>
    </row>
    <row r="1072" spans="1:53" x14ac:dyDescent="0.25">
      <c r="A1072">
        <v>28</v>
      </c>
      <c r="B1072" t="s">
        <v>592</v>
      </c>
      <c r="C1072" t="s">
        <v>593</v>
      </c>
      <c r="D1072" s="1">
        <v>41766</v>
      </c>
      <c r="E1072" s="1" t="s">
        <v>874</v>
      </c>
      <c r="F1072" s="1" t="s">
        <v>307</v>
      </c>
      <c r="G1072" s="1" t="s">
        <v>503</v>
      </c>
      <c r="H1072" t="s">
        <v>344</v>
      </c>
      <c r="I1072">
        <v>3</v>
      </c>
      <c r="J1072" t="s">
        <v>729</v>
      </c>
      <c r="K1072" t="s">
        <v>768</v>
      </c>
      <c r="L1072">
        <v>6</v>
      </c>
      <c r="M1072">
        <v>19</v>
      </c>
      <c r="N1072">
        <v>4780</v>
      </c>
      <c r="O1072">
        <v>1800</v>
      </c>
      <c r="P1072">
        <v>6</v>
      </c>
      <c r="Q1072">
        <v>1</v>
      </c>
      <c r="R1072">
        <v>6</v>
      </c>
      <c r="S1072">
        <v>4</v>
      </c>
      <c r="Z1072">
        <v>2</v>
      </c>
      <c r="AA1072">
        <v>0</v>
      </c>
      <c r="AB1072" t="s">
        <v>312</v>
      </c>
      <c r="AC1072">
        <v>1.1599999999999999</v>
      </c>
      <c r="AD1072">
        <v>4.5</v>
      </c>
      <c r="AE1072">
        <v>1.2</v>
      </c>
      <c r="AF1072">
        <v>4.3</v>
      </c>
      <c r="AG1072">
        <v>1.2</v>
      </c>
      <c r="AH1072">
        <v>4.33</v>
      </c>
      <c r="AI1072">
        <v>1.19</v>
      </c>
      <c r="AJ1072">
        <v>5.5</v>
      </c>
      <c r="AK1072">
        <v>1.2</v>
      </c>
      <c r="AL1072">
        <v>4.5</v>
      </c>
      <c r="AM1072">
        <v>1.22</v>
      </c>
      <c r="AN1072">
        <v>5.5</v>
      </c>
      <c r="AO1072">
        <v>1.19</v>
      </c>
      <c r="AP1072">
        <v>4.59</v>
      </c>
      <c r="AQ1072" t="str">
        <f t="shared" si="178"/>
        <v>Berdych</v>
      </c>
      <c r="AR1072" t="str">
        <f t="shared" si="179"/>
        <v>Anderson</v>
      </c>
      <c r="AS1072" t="str">
        <f t="shared" si="180"/>
        <v>MadridBerdychAnderson</v>
      </c>
      <c r="AT1072" t="str">
        <f t="shared" si="181"/>
        <v>MadridAndersonBerdych</v>
      </c>
      <c r="AU1072">
        <f t="shared" si="182"/>
        <v>2</v>
      </c>
      <c r="AV1072">
        <f t="shared" si="183"/>
        <v>7</v>
      </c>
      <c r="AW1072">
        <f t="shared" si="184"/>
        <v>17</v>
      </c>
      <c r="AX1072" t="b">
        <f t="shared" si="185"/>
        <v>0</v>
      </c>
      <c r="AY1072" t="str">
        <f t="shared" si="186"/>
        <v>Berdych</v>
      </c>
      <c r="AZ1072" t="b">
        <f t="shared" si="187"/>
        <v>0</v>
      </c>
      <c r="BA1072" t="str">
        <f t="shared" si="188"/>
        <v>Madrid2nd Round</v>
      </c>
    </row>
    <row r="1073" spans="1:53" x14ac:dyDescent="0.25">
      <c r="A1073">
        <v>28</v>
      </c>
      <c r="B1073" t="s">
        <v>592</v>
      </c>
      <c r="C1073" t="s">
        <v>593</v>
      </c>
      <c r="D1073" s="1">
        <v>41766</v>
      </c>
      <c r="E1073" s="1" t="s">
        <v>874</v>
      </c>
      <c r="F1073" s="1" t="s">
        <v>307</v>
      </c>
      <c r="G1073" s="1" t="s">
        <v>503</v>
      </c>
      <c r="H1073" t="s">
        <v>344</v>
      </c>
      <c r="I1073">
        <v>3</v>
      </c>
      <c r="J1073" t="s">
        <v>726</v>
      </c>
      <c r="K1073" t="s">
        <v>690</v>
      </c>
      <c r="L1073">
        <v>78</v>
      </c>
      <c r="M1073">
        <v>28</v>
      </c>
      <c r="N1073">
        <v>654</v>
      </c>
      <c r="O1073">
        <v>1270</v>
      </c>
      <c r="P1073">
        <v>7</v>
      </c>
      <c r="Q1073">
        <v>5</v>
      </c>
      <c r="R1073">
        <v>2</v>
      </c>
      <c r="S1073">
        <v>6</v>
      </c>
      <c r="T1073">
        <v>6</v>
      </c>
      <c r="U1073">
        <v>4</v>
      </c>
      <c r="Z1073">
        <v>2</v>
      </c>
      <c r="AA1073">
        <v>1</v>
      </c>
      <c r="AB1073" t="s">
        <v>312</v>
      </c>
      <c r="AC1073">
        <v>3.25</v>
      </c>
      <c r="AD1073">
        <v>1.33</v>
      </c>
      <c r="AE1073">
        <v>3.1</v>
      </c>
      <c r="AF1073">
        <v>1.35</v>
      </c>
      <c r="AG1073">
        <v>3</v>
      </c>
      <c r="AH1073">
        <v>1.36</v>
      </c>
      <c r="AI1073">
        <v>3.54</v>
      </c>
      <c r="AJ1073">
        <v>1.35</v>
      </c>
      <c r="AK1073">
        <v>3</v>
      </c>
      <c r="AL1073">
        <v>1.36</v>
      </c>
      <c r="AM1073">
        <v>3.54</v>
      </c>
      <c r="AN1073">
        <v>1.4</v>
      </c>
      <c r="AO1073">
        <v>3.17</v>
      </c>
      <c r="AP1073">
        <v>1.34</v>
      </c>
      <c r="AQ1073" t="str">
        <f t="shared" si="178"/>
        <v>Kubot</v>
      </c>
      <c r="AR1073" t="str">
        <f t="shared" si="179"/>
        <v>Simon</v>
      </c>
      <c r="AS1073" t="str">
        <f t="shared" si="180"/>
        <v>MadridKubotSimon</v>
      </c>
      <c r="AT1073" t="str">
        <f t="shared" si="181"/>
        <v>MadridSimonKubot</v>
      </c>
      <c r="AU1073">
        <f t="shared" si="182"/>
        <v>1</v>
      </c>
      <c r="AV1073">
        <f t="shared" si="183"/>
        <v>0</v>
      </c>
      <c r="AW1073">
        <f t="shared" si="184"/>
        <v>30</v>
      </c>
      <c r="AX1073" t="b">
        <f t="shared" si="185"/>
        <v>0</v>
      </c>
      <c r="AY1073" t="str">
        <f t="shared" si="186"/>
        <v>Kubot</v>
      </c>
      <c r="AZ1073" t="b">
        <f t="shared" si="187"/>
        <v>1</v>
      </c>
      <c r="BA1073" t="str">
        <f t="shared" si="188"/>
        <v>Madrid2nd Round</v>
      </c>
    </row>
    <row r="1074" spans="1:53" x14ac:dyDescent="0.25">
      <c r="A1074">
        <v>28</v>
      </c>
      <c r="B1074" t="s">
        <v>592</v>
      </c>
      <c r="C1074" t="s">
        <v>593</v>
      </c>
      <c r="D1074" s="1">
        <v>41766</v>
      </c>
      <c r="E1074" s="1" t="s">
        <v>874</v>
      </c>
      <c r="F1074" s="1" t="s">
        <v>307</v>
      </c>
      <c r="G1074" s="1" t="s">
        <v>503</v>
      </c>
      <c r="H1074" t="s">
        <v>344</v>
      </c>
      <c r="I1074">
        <v>3</v>
      </c>
      <c r="J1074" t="s">
        <v>748</v>
      </c>
      <c r="K1074" t="s">
        <v>745</v>
      </c>
      <c r="L1074">
        <v>20</v>
      </c>
      <c r="M1074">
        <v>22</v>
      </c>
      <c r="N1074">
        <v>1780</v>
      </c>
      <c r="O1074">
        <v>1690</v>
      </c>
      <c r="P1074">
        <v>6</v>
      </c>
      <c r="Q1074">
        <v>3</v>
      </c>
      <c r="R1074">
        <v>6</v>
      </c>
      <c r="S1074">
        <v>4</v>
      </c>
      <c r="Z1074">
        <v>2</v>
      </c>
      <c r="AA1074">
        <v>0</v>
      </c>
      <c r="AB1074" t="s">
        <v>312</v>
      </c>
      <c r="AC1074">
        <v>1.83</v>
      </c>
      <c r="AD1074">
        <v>1.83</v>
      </c>
      <c r="AE1074">
        <v>1.9</v>
      </c>
      <c r="AF1074">
        <v>1.85</v>
      </c>
      <c r="AG1074">
        <v>1.91</v>
      </c>
      <c r="AH1074">
        <v>1.8</v>
      </c>
      <c r="AI1074">
        <v>1.88</v>
      </c>
      <c r="AJ1074">
        <v>2.04</v>
      </c>
      <c r="AK1074">
        <v>2</v>
      </c>
      <c r="AL1074">
        <v>1.8</v>
      </c>
      <c r="AM1074">
        <v>2.0299999999999998</v>
      </c>
      <c r="AN1074">
        <v>2.04</v>
      </c>
      <c r="AO1074">
        <v>1.9</v>
      </c>
      <c r="AP1074">
        <v>1.86</v>
      </c>
      <c r="AQ1074" t="str">
        <f t="shared" si="178"/>
        <v>Gulbis</v>
      </c>
      <c r="AR1074" t="str">
        <f t="shared" si="179"/>
        <v>Dolgopolov</v>
      </c>
      <c r="AS1074" t="str">
        <f t="shared" si="180"/>
        <v>MadridGulbisDolgopolov</v>
      </c>
      <c r="AT1074" t="str">
        <f t="shared" si="181"/>
        <v>MadridDolgopolovGulbis</v>
      </c>
      <c r="AU1074">
        <f t="shared" si="182"/>
        <v>2</v>
      </c>
      <c r="AV1074">
        <f t="shared" si="183"/>
        <v>5</v>
      </c>
      <c r="AW1074">
        <f t="shared" si="184"/>
        <v>19</v>
      </c>
      <c r="AX1074" t="b">
        <f t="shared" si="185"/>
        <v>0</v>
      </c>
      <c r="AY1074" t="str">
        <f t="shared" si="186"/>
        <v>Gulbis</v>
      </c>
      <c r="AZ1074" t="b">
        <f t="shared" si="187"/>
        <v>0</v>
      </c>
      <c r="BA1074" t="str">
        <f t="shared" si="188"/>
        <v>Madrid2nd Round</v>
      </c>
    </row>
    <row r="1075" spans="1:53" x14ac:dyDescent="0.25">
      <c r="A1075">
        <v>28</v>
      </c>
      <c r="B1075" t="s">
        <v>592</v>
      </c>
      <c r="C1075" t="s">
        <v>593</v>
      </c>
      <c r="D1075" s="1">
        <v>41766</v>
      </c>
      <c r="E1075" s="1" t="s">
        <v>874</v>
      </c>
      <c r="F1075" s="1" t="s">
        <v>307</v>
      </c>
      <c r="G1075" s="1" t="s">
        <v>503</v>
      </c>
      <c r="H1075" t="s">
        <v>344</v>
      </c>
      <c r="I1075">
        <v>3</v>
      </c>
      <c r="J1075" t="s">
        <v>767</v>
      </c>
      <c r="K1075" t="s">
        <v>664</v>
      </c>
      <c r="L1075">
        <v>10</v>
      </c>
      <c r="M1075">
        <v>68</v>
      </c>
      <c r="N1075">
        <v>2555</v>
      </c>
      <c r="O1075">
        <v>697</v>
      </c>
      <c r="P1075">
        <v>7</v>
      </c>
      <c r="Q1075">
        <v>6</v>
      </c>
      <c r="R1075">
        <v>6</v>
      </c>
      <c r="S1075">
        <v>7</v>
      </c>
      <c r="T1075">
        <v>7</v>
      </c>
      <c r="U1075">
        <v>5</v>
      </c>
      <c r="Z1075">
        <v>2</v>
      </c>
      <c r="AA1075">
        <v>1</v>
      </c>
      <c r="AB1075" t="s">
        <v>312</v>
      </c>
      <c r="AC1075">
        <v>1.28</v>
      </c>
      <c r="AD1075">
        <v>3.5</v>
      </c>
      <c r="AE1075">
        <v>1.3</v>
      </c>
      <c r="AF1075">
        <v>3.4</v>
      </c>
      <c r="AG1075">
        <v>1.29</v>
      </c>
      <c r="AH1075">
        <v>3.5</v>
      </c>
      <c r="AI1075">
        <v>1.33</v>
      </c>
      <c r="AJ1075">
        <v>3.65</v>
      </c>
      <c r="AK1075">
        <v>1.29</v>
      </c>
      <c r="AL1075">
        <v>3.5</v>
      </c>
      <c r="AM1075">
        <v>1.34</v>
      </c>
      <c r="AN1075">
        <v>3.75</v>
      </c>
      <c r="AO1075">
        <v>1.3</v>
      </c>
      <c r="AP1075">
        <v>3.44</v>
      </c>
      <c r="AQ1075" t="str">
        <f t="shared" si="178"/>
        <v>Isner</v>
      </c>
      <c r="AR1075" t="str">
        <f t="shared" si="179"/>
        <v>Matosevic</v>
      </c>
      <c r="AS1075" t="str">
        <f t="shared" si="180"/>
        <v>MadridIsnerMatosevic</v>
      </c>
      <c r="AT1075" t="str">
        <f t="shared" si="181"/>
        <v>MadridMatosevicIsner</v>
      </c>
      <c r="AU1075">
        <f t="shared" si="182"/>
        <v>1</v>
      </c>
      <c r="AV1075">
        <f t="shared" si="183"/>
        <v>2</v>
      </c>
      <c r="AW1075">
        <f t="shared" si="184"/>
        <v>38</v>
      </c>
      <c r="AX1075" t="b">
        <f t="shared" si="185"/>
        <v>1</v>
      </c>
      <c r="AY1075" t="str">
        <f t="shared" si="186"/>
        <v>Isner</v>
      </c>
      <c r="AZ1075" t="b">
        <f t="shared" si="187"/>
        <v>1</v>
      </c>
      <c r="BA1075" t="str">
        <f t="shared" si="188"/>
        <v>Madrid2nd Round</v>
      </c>
    </row>
    <row r="1076" spans="1:53" x14ac:dyDescent="0.25">
      <c r="A1076">
        <v>28</v>
      </c>
      <c r="B1076" t="s">
        <v>592</v>
      </c>
      <c r="C1076" t="s">
        <v>593</v>
      </c>
      <c r="D1076" s="1">
        <v>41766</v>
      </c>
      <c r="E1076" s="1" t="s">
        <v>874</v>
      </c>
      <c r="F1076" s="1" t="s">
        <v>307</v>
      </c>
      <c r="G1076" s="1" t="s">
        <v>503</v>
      </c>
      <c r="H1076" t="s">
        <v>344</v>
      </c>
      <c r="I1076">
        <v>3</v>
      </c>
      <c r="J1076" t="s">
        <v>666</v>
      </c>
      <c r="K1076" t="s">
        <v>675</v>
      </c>
      <c r="L1076">
        <v>57</v>
      </c>
      <c r="M1076">
        <v>59</v>
      </c>
      <c r="N1076">
        <v>840</v>
      </c>
      <c r="O1076">
        <v>831</v>
      </c>
      <c r="P1076">
        <v>6</v>
      </c>
      <c r="Q1076">
        <v>3</v>
      </c>
      <c r="R1076">
        <v>6</v>
      </c>
      <c r="S1076">
        <v>2</v>
      </c>
      <c r="Z1076">
        <v>2</v>
      </c>
      <c r="AA1076">
        <v>0</v>
      </c>
      <c r="AB1076" t="s">
        <v>312</v>
      </c>
      <c r="AC1076">
        <v>2.1</v>
      </c>
      <c r="AD1076">
        <v>1.66</v>
      </c>
      <c r="AE1076">
        <v>2.1</v>
      </c>
      <c r="AF1076">
        <v>1.7</v>
      </c>
      <c r="AG1076">
        <v>2</v>
      </c>
      <c r="AH1076">
        <v>1.73</v>
      </c>
      <c r="AI1076">
        <v>2.44</v>
      </c>
      <c r="AJ1076">
        <v>1.63</v>
      </c>
      <c r="AK1076">
        <v>1.91</v>
      </c>
      <c r="AL1076">
        <v>1.91</v>
      </c>
      <c r="AM1076">
        <v>2.44</v>
      </c>
      <c r="AN1076">
        <v>1.91</v>
      </c>
      <c r="AO1076">
        <v>2.09</v>
      </c>
      <c r="AP1076">
        <v>1.73</v>
      </c>
      <c r="AQ1076" t="str">
        <f t="shared" ref="AQ1076:AQ1139" si="189">LEFT(J1076,FIND(" ",J1076)-1)</f>
        <v>Nieminen</v>
      </c>
      <c r="AR1076" t="str">
        <f t="shared" ref="AR1076:AR1139" si="190">LEFT(K1076,FIND(" ",K1076)-1)</f>
        <v>Sijsling</v>
      </c>
      <c r="AS1076" t="str">
        <f t="shared" si="180"/>
        <v>MadridNieminenSijsling</v>
      </c>
      <c r="AT1076" t="str">
        <f t="shared" si="181"/>
        <v>MadridSijslingNieminen</v>
      </c>
      <c r="AU1076">
        <f t="shared" si="182"/>
        <v>2</v>
      </c>
      <c r="AV1076">
        <f t="shared" si="183"/>
        <v>7</v>
      </c>
      <c r="AW1076">
        <f t="shared" si="184"/>
        <v>17</v>
      </c>
      <c r="AX1076" t="b">
        <f t="shared" si="185"/>
        <v>0</v>
      </c>
      <c r="AY1076" t="str">
        <f t="shared" si="186"/>
        <v>Nieminen</v>
      </c>
      <c r="AZ1076" t="b">
        <f t="shared" si="187"/>
        <v>0</v>
      </c>
      <c r="BA1076" t="str">
        <f t="shared" si="188"/>
        <v>Madrid2nd Round</v>
      </c>
    </row>
    <row r="1077" spans="1:53" x14ac:dyDescent="0.25">
      <c r="A1077">
        <v>28</v>
      </c>
      <c r="B1077" t="s">
        <v>592</v>
      </c>
      <c r="C1077" t="s">
        <v>593</v>
      </c>
      <c r="D1077" s="1">
        <v>41766</v>
      </c>
      <c r="E1077" s="1" t="s">
        <v>874</v>
      </c>
      <c r="F1077" s="1" t="s">
        <v>307</v>
      </c>
      <c r="G1077" s="1" t="s">
        <v>503</v>
      </c>
      <c r="H1077" t="s">
        <v>344</v>
      </c>
      <c r="I1077">
        <v>3</v>
      </c>
      <c r="J1077" t="s">
        <v>750</v>
      </c>
      <c r="K1077" t="s">
        <v>786</v>
      </c>
      <c r="L1077">
        <v>1</v>
      </c>
      <c r="M1077">
        <v>56</v>
      </c>
      <c r="N1077">
        <v>12900</v>
      </c>
      <c r="O1077">
        <v>880</v>
      </c>
      <c r="P1077">
        <v>6</v>
      </c>
      <c r="Q1077">
        <v>1</v>
      </c>
      <c r="R1077">
        <v>6</v>
      </c>
      <c r="S1077">
        <v>0</v>
      </c>
      <c r="Z1077">
        <v>2</v>
      </c>
      <c r="AA1077">
        <v>0</v>
      </c>
      <c r="AB1077" t="s">
        <v>312</v>
      </c>
      <c r="AC1077">
        <v>1.03</v>
      </c>
      <c r="AD1077">
        <v>15</v>
      </c>
      <c r="AE1077">
        <v>1.03</v>
      </c>
      <c r="AF1077">
        <v>11</v>
      </c>
      <c r="AG1077">
        <v>1.04</v>
      </c>
      <c r="AH1077">
        <v>9</v>
      </c>
      <c r="AI1077">
        <v>1.05</v>
      </c>
      <c r="AJ1077">
        <v>14</v>
      </c>
      <c r="AK1077">
        <v>1.04</v>
      </c>
      <c r="AL1077">
        <v>11</v>
      </c>
      <c r="AM1077">
        <v>1.05</v>
      </c>
      <c r="AN1077">
        <v>16</v>
      </c>
      <c r="AO1077">
        <v>1.03</v>
      </c>
      <c r="AP1077">
        <v>11.89</v>
      </c>
      <c r="AQ1077" t="str">
        <f t="shared" si="189"/>
        <v>Nadal</v>
      </c>
      <c r="AR1077" t="str">
        <f t="shared" si="190"/>
        <v>Monaco</v>
      </c>
      <c r="AS1077" t="str">
        <f t="shared" si="180"/>
        <v>MadridNadalMonaco</v>
      </c>
      <c r="AT1077" t="str">
        <f t="shared" si="181"/>
        <v>MadridMonacoNadal</v>
      </c>
      <c r="AU1077">
        <f t="shared" si="182"/>
        <v>2</v>
      </c>
      <c r="AV1077">
        <f t="shared" si="183"/>
        <v>11</v>
      </c>
      <c r="AW1077">
        <f t="shared" si="184"/>
        <v>13</v>
      </c>
      <c r="AX1077" t="b">
        <f t="shared" si="185"/>
        <v>0</v>
      </c>
      <c r="AY1077" t="str">
        <f t="shared" si="186"/>
        <v>Nadal</v>
      </c>
      <c r="AZ1077" t="b">
        <f t="shared" si="187"/>
        <v>0</v>
      </c>
      <c r="BA1077" t="str">
        <f t="shared" si="188"/>
        <v>Madrid2nd Round</v>
      </c>
    </row>
    <row r="1078" spans="1:53" x14ac:dyDescent="0.25">
      <c r="A1078">
        <v>28</v>
      </c>
      <c r="B1078" t="s">
        <v>592</v>
      </c>
      <c r="C1078" t="s">
        <v>593</v>
      </c>
      <c r="D1078" s="1">
        <v>41766</v>
      </c>
      <c r="E1078" s="1" t="s">
        <v>874</v>
      </c>
      <c r="F1078" s="1" t="s">
        <v>307</v>
      </c>
      <c r="G1078" s="1" t="s">
        <v>503</v>
      </c>
      <c r="H1078" t="s">
        <v>344</v>
      </c>
      <c r="I1078">
        <v>3</v>
      </c>
      <c r="J1078" t="s">
        <v>672</v>
      </c>
      <c r="K1078" t="s">
        <v>682</v>
      </c>
      <c r="L1078">
        <v>14</v>
      </c>
      <c r="M1078">
        <v>164</v>
      </c>
      <c r="N1078">
        <v>2200</v>
      </c>
      <c r="O1078">
        <v>340</v>
      </c>
      <c r="P1078">
        <v>4</v>
      </c>
      <c r="Q1078">
        <v>6</v>
      </c>
      <c r="R1078">
        <v>6</v>
      </c>
      <c r="S1078">
        <v>3</v>
      </c>
      <c r="T1078">
        <v>7</v>
      </c>
      <c r="U1078">
        <v>6</v>
      </c>
      <c r="Z1078">
        <v>2</v>
      </c>
      <c r="AA1078">
        <v>1</v>
      </c>
      <c r="AB1078" t="s">
        <v>312</v>
      </c>
      <c r="AC1078">
        <v>1.07</v>
      </c>
      <c r="AD1078">
        <v>9</v>
      </c>
      <c r="AE1078">
        <v>1.06</v>
      </c>
      <c r="AF1078">
        <v>8.5</v>
      </c>
      <c r="AG1078">
        <v>1.08</v>
      </c>
      <c r="AH1078">
        <v>7</v>
      </c>
      <c r="AI1078">
        <v>1.07</v>
      </c>
      <c r="AJ1078">
        <v>10.75</v>
      </c>
      <c r="AK1078">
        <v>1.07</v>
      </c>
      <c r="AL1078">
        <v>8</v>
      </c>
      <c r="AM1078">
        <v>1.1000000000000001</v>
      </c>
      <c r="AN1078">
        <v>11</v>
      </c>
      <c r="AO1078">
        <v>1.07</v>
      </c>
      <c r="AP1078">
        <v>8.39</v>
      </c>
      <c r="AQ1078" t="str">
        <f t="shared" si="189"/>
        <v>Dimitrov</v>
      </c>
      <c r="AR1078" t="str">
        <f t="shared" si="190"/>
        <v>Copil</v>
      </c>
      <c r="AS1078" t="str">
        <f t="shared" si="180"/>
        <v>MadridDimitrovCopil</v>
      </c>
      <c r="AT1078" t="str">
        <f t="shared" si="181"/>
        <v>MadridCopilDimitrov</v>
      </c>
      <c r="AU1078">
        <f t="shared" si="182"/>
        <v>1</v>
      </c>
      <c r="AV1078">
        <f t="shared" si="183"/>
        <v>2</v>
      </c>
      <c r="AW1078">
        <f t="shared" si="184"/>
        <v>32</v>
      </c>
      <c r="AX1078" t="b">
        <f t="shared" si="185"/>
        <v>1</v>
      </c>
      <c r="AY1078" t="str">
        <f t="shared" si="186"/>
        <v>Copil</v>
      </c>
      <c r="AZ1078" t="b">
        <f t="shared" si="187"/>
        <v>1</v>
      </c>
      <c r="BA1078" t="str">
        <f t="shared" si="188"/>
        <v>Madrid2nd Round</v>
      </c>
    </row>
    <row r="1079" spans="1:53" x14ac:dyDescent="0.25">
      <c r="A1079">
        <v>28</v>
      </c>
      <c r="B1079" t="s">
        <v>592</v>
      </c>
      <c r="C1079" t="s">
        <v>593</v>
      </c>
      <c r="D1079" s="1">
        <v>41766</v>
      </c>
      <c r="E1079" s="1" t="s">
        <v>874</v>
      </c>
      <c r="F1079" s="1" t="s">
        <v>307</v>
      </c>
      <c r="G1079" s="1" t="s">
        <v>503</v>
      </c>
      <c r="H1079" t="s">
        <v>344</v>
      </c>
      <c r="I1079">
        <v>3</v>
      </c>
      <c r="J1079" t="s">
        <v>678</v>
      </c>
      <c r="K1079" t="s">
        <v>718</v>
      </c>
      <c r="L1079">
        <v>29</v>
      </c>
      <c r="M1079">
        <v>16</v>
      </c>
      <c r="N1079">
        <v>1225</v>
      </c>
      <c r="O1079">
        <v>2065</v>
      </c>
      <c r="P1079">
        <v>3</v>
      </c>
      <c r="Q1079">
        <v>6</v>
      </c>
      <c r="R1079">
        <v>6</v>
      </c>
      <c r="S1079">
        <v>3</v>
      </c>
      <c r="T1079">
        <v>6</v>
      </c>
      <c r="U1079">
        <v>4</v>
      </c>
      <c r="Z1079">
        <v>2</v>
      </c>
      <c r="AA1079">
        <v>1</v>
      </c>
      <c r="AB1079" t="s">
        <v>312</v>
      </c>
      <c r="AC1079">
        <v>2.1</v>
      </c>
      <c r="AD1079">
        <v>1.66</v>
      </c>
      <c r="AE1079">
        <v>2.15</v>
      </c>
      <c r="AF1079">
        <v>1.68</v>
      </c>
      <c r="AG1079">
        <v>2.1</v>
      </c>
      <c r="AH1079">
        <v>1.67</v>
      </c>
      <c r="AI1079">
        <v>2.0699999999999998</v>
      </c>
      <c r="AJ1079">
        <v>1.85</v>
      </c>
      <c r="AK1079">
        <v>2.2000000000000002</v>
      </c>
      <c r="AL1079">
        <v>1.67</v>
      </c>
      <c r="AM1079">
        <v>2.21</v>
      </c>
      <c r="AN1079">
        <v>1.87</v>
      </c>
      <c r="AO1079">
        <v>2.1</v>
      </c>
      <c r="AP1079">
        <v>1.71</v>
      </c>
      <c r="AQ1079" t="str">
        <f t="shared" si="189"/>
        <v>Lopez</v>
      </c>
      <c r="AR1079" t="str">
        <f t="shared" si="190"/>
        <v>Youzhny</v>
      </c>
      <c r="AS1079" t="str">
        <f t="shared" si="180"/>
        <v>MadridLopezYouzhny</v>
      </c>
      <c r="AT1079" t="str">
        <f t="shared" si="181"/>
        <v>MadridYouzhnyLopez</v>
      </c>
      <c r="AU1079">
        <f t="shared" si="182"/>
        <v>1</v>
      </c>
      <c r="AV1079">
        <f t="shared" si="183"/>
        <v>2</v>
      </c>
      <c r="AW1079">
        <f t="shared" si="184"/>
        <v>28</v>
      </c>
      <c r="AX1079" t="b">
        <f t="shared" si="185"/>
        <v>0</v>
      </c>
      <c r="AY1079" t="str">
        <f t="shared" si="186"/>
        <v>Youzhny</v>
      </c>
      <c r="AZ1079" t="b">
        <f t="shared" si="187"/>
        <v>1</v>
      </c>
      <c r="BA1079" t="str">
        <f t="shared" si="188"/>
        <v>Madrid2nd Round</v>
      </c>
    </row>
    <row r="1080" spans="1:53" x14ac:dyDescent="0.25">
      <c r="A1080">
        <v>28</v>
      </c>
      <c r="B1080" t="s">
        <v>592</v>
      </c>
      <c r="C1080" t="s">
        <v>593</v>
      </c>
      <c r="D1080" s="1">
        <v>41766</v>
      </c>
      <c r="E1080" s="1" t="s">
        <v>874</v>
      </c>
      <c r="F1080" s="1" t="s">
        <v>307</v>
      </c>
      <c r="G1080" s="1" t="s">
        <v>503</v>
      </c>
      <c r="H1080" t="s">
        <v>344</v>
      </c>
      <c r="I1080">
        <v>3</v>
      </c>
      <c r="J1080" t="s">
        <v>668</v>
      </c>
      <c r="K1080" t="s">
        <v>819</v>
      </c>
      <c r="L1080">
        <v>26</v>
      </c>
      <c r="M1080">
        <v>87</v>
      </c>
      <c r="N1080">
        <v>1330</v>
      </c>
      <c r="O1080">
        <v>626</v>
      </c>
      <c r="P1080">
        <v>6</v>
      </c>
      <c r="Q1080">
        <v>4</v>
      </c>
      <c r="R1080">
        <v>1</v>
      </c>
      <c r="S1080">
        <v>6</v>
      </c>
      <c r="T1080">
        <v>6</v>
      </c>
      <c r="U1080">
        <v>2</v>
      </c>
      <c r="Z1080">
        <v>2</v>
      </c>
      <c r="AA1080">
        <v>1</v>
      </c>
      <c r="AB1080" t="s">
        <v>312</v>
      </c>
      <c r="AC1080">
        <v>1.22</v>
      </c>
      <c r="AD1080">
        <v>4</v>
      </c>
      <c r="AE1080">
        <v>1.2</v>
      </c>
      <c r="AF1080">
        <v>4.3</v>
      </c>
      <c r="AG1080">
        <v>1.25</v>
      </c>
      <c r="AH1080">
        <v>3.75</v>
      </c>
      <c r="AI1080">
        <v>1.3</v>
      </c>
      <c r="AJ1080">
        <v>3.89</v>
      </c>
      <c r="AK1080">
        <v>1.22</v>
      </c>
      <c r="AL1080">
        <v>4</v>
      </c>
      <c r="AM1080">
        <v>1.3</v>
      </c>
      <c r="AN1080">
        <v>4.5</v>
      </c>
      <c r="AO1080">
        <v>1.25</v>
      </c>
      <c r="AP1080">
        <v>3.87</v>
      </c>
      <c r="AQ1080" t="str">
        <f t="shared" si="189"/>
        <v>Cilic</v>
      </c>
      <c r="AR1080" t="str">
        <f t="shared" si="190"/>
        <v>Mathieu</v>
      </c>
      <c r="AS1080" t="str">
        <f t="shared" si="180"/>
        <v>MadridCilicMathieu</v>
      </c>
      <c r="AT1080" t="str">
        <f t="shared" si="181"/>
        <v>MadridMathieuCilic</v>
      </c>
      <c r="AU1080">
        <f t="shared" si="182"/>
        <v>1</v>
      </c>
      <c r="AV1080">
        <f t="shared" si="183"/>
        <v>1</v>
      </c>
      <c r="AW1080">
        <f t="shared" si="184"/>
        <v>25</v>
      </c>
      <c r="AX1080" t="b">
        <f t="shared" si="185"/>
        <v>0</v>
      </c>
      <c r="AY1080" t="str">
        <f t="shared" si="186"/>
        <v>Cilic</v>
      </c>
      <c r="AZ1080" t="b">
        <f t="shared" si="187"/>
        <v>1</v>
      </c>
      <c r="BA1080" t="str">
        <f t="shared" si="188"/>
        <v>Madrid2nd Round</v>
      </c>
    </row>
    <row r="1081" spans="1:53" x14ac:dyDescent="0.25">
      <c r="A1081">
        <v>28</v>
      </c>
      <c r="B1081" t="s">
        <v>592</v>
      </c>
      <c r="C1081" t="s">
        <v>593</v>
      </c>
      <c r="D1081" s="1">
        <v>41766</v>
      </c>
      <c r="E1081" s="1" t="s">
        <v>874</v>
      </c>
      <c r="F1081" s="1" t="s">
        <v>307</v>
      </c>
      <c r="G1081" s="1" t="s">
        <v>503</v>
      </c>
      <c r="H1081" t="s">
        <v>344</v>
      </c>
      <c r="I1081">
        <v>3</v>
      </c>
      <c r="J1081" t="s">
        <v>725</v>
      </c>
      <c r="K1081" t="s">
        <v>804</v>
      </c>
      <c r="L1081">
        <v>46</v>
      </c>
      <c r="M1081">
        <v>13</v>
      </c>
      <c r="N1081">
        <v>983</v>
      </c>
      <c r="O1081">
        <v>2370</v>
      </c>
      <c r="P1081">
        <v>6</v>
      </c>
      <c r="Q1081">
        <v>4</v>
      </c>
      <c r="R1081">
        <v>6</v>
      </c>
      <c r="S1081">
        <v>3</v>
      </c>
      <c r="Z1081">
        <v>2</v>
      </c>
      <c r="AA1081">
        <v>0</v>
      </c>
      <c r="AB1081" t="s">
        <v>312</v>
      </c>
      <c r="AC1081">
        <v>2.75</v>
      </c>
      <c r="AD1081">
        <v>1.4</v>
      </c>
      <c r="AE1081">
        <v>2.8</v>
      </c>
      <c r="AF1081">
        <v>1.42</v>
      </c>
      <c r="AG1081">
        <v>2.75</v>
      </c>
      <c r="AH1081">
        <v>1.4</v>
      </c>
      <c r="AI1081">
        <v>2.9</v>
      </c>
      <c r="AJ1081">
        <v>1.47</v>
      </c>
      <c r="AK1081">
        <v>2.88</v>
      </c>
      <c r="AL1081">
        <v>1.4</v>
      </c>
      <c r="AM1081">
        <v>3</v>
      </c>
      <c r="AN1081">
        <v>1.47</v>
      </c>
      <c r="AO1081">
        <v>2.79</v>
      </c>
      <c r="AP1081">
        <v>1.42</v>
      </c>
      <c r="AQ1081" t="str">
        <f t="shared" si="189"/>
        <v>Giraldo</v>
      </c>
      <c r="AR1081" t="str">
        <f t="shared" si="190"/>
        <v>Tsonga</v>
      </c>
      <c r="AS1081" t="str">
        <f t="shared" si="180"/>
        <v>MadridGiraldoTsonga</v>
      </c>
      <c r="AT1081" t="str">
        <f t="shared" si="181"/>
        <v>MadridTsongaGiraldo</v>
      </c>
      <c r="AU1081">
        <f t="shared" si="182"/>
        <v>2</v>
      </c>
      <c r="AV1081">
        <f t="shared" si="183"/>
        <v>5</v>
      </c>
      <c r="AW1081">
        <f t="shared" si="184"/>
        <v>19</v>
      </c>
      <c r="AX1081" t="b">
        <f t="shared" si="185"/>
        <v>0</v>
      </c>
      <c r="AY1081" t="str">
        <f t="shared" si="186"/>
        <v>Giraldo</v>
      </c>
      <c r="AZ1081" t="b">
        <f t="shared" si="187"/>
        <v>0</v>
      </c>
      <c r="BA1081" t="str">
        <f t="shared" si="188"/>
        <v>Madrid2nd Round</v>
      </c>
    </row>
    <row r="1082" spans="1:53" x14ac:dyDescent="0.25">
      <c r="A1082">
        <v>28</v>
      </c>
      <c r="B1082" t="s">
        <v>592</v>
      </c>
      <c r="C1082" t="s">
        <v>593</v>
      </c>
      <c r="D1082" s="1">
        <v>41766</v>
      </c>
      <c r="E1082" s="1" t="s">
        <v>874</v>
      </c>
      <c r="F1082" s="1" t="s">
        <v>307</v>
      </c>
      <c r="G1082" s="1" t="s">
        <v>503</v>
      </c>
      <c r="H1082" t="s">
        <v>344</v>
      </c>
      <c r="I1082">
        <v>3</v>
      </c>
      <c r="J1082" t="s">
        <v>740</v>
      </c>
      <c r="K1082" t="s">
        <v>834</v>
      </c>
      <c r="L1082">
        <v>8</v>
      </c>
      <c r="M1082">
        <v>24</v>
      </c>
      <c r="N1082">
        <v>4040</v>
      </c>
      <c r="O1082">
        <v>1630</v>
      </c>
      <c r="P1082">
        <v>6</v>
      </c>
      <c r="Q1082">
        <v>1</v>
      </c>
      <c r="R1082">
        <v>1</v>
      </c>
      <c r="S1082">
        <v>6</v>
      </c>
      <c r="T1082">
        <v>6</v>
      </c>
      <c r="U1082">
        <v>4</v>
      </c>
      <c r="Z1082">
        <v>2</v>
      </c>
      <c r="AA1082">
        <v>1</v>
      </c>
      <c r="AB1082" t="s">
        <v>312</v>
      </c>
      <c r="AC1082">
        <v>1.8</v>
      </c>
      <c r="AD1082">
        <v>1.9</v>
      </c>
      <c r="AE1082">
        <v>1.85</v>
      </c>
      <c r="AF1082">
        <v>1.9</v>
      </c>
      <c r="AG1082">
        <v>1.83</v>
      </c>
      <c r="AH1082">
        <v>1.83</v>
      </c>
      <c r="AI1082">
        <v>1.79</v>
      </c>
      <c r="AJ1082">
        <v>2.15</v>
      </c>
      <c r="AK1082">
        <v>1.91</v>
      </c>
      <c r="AL1082">
        <v>1.91</v>
      </c>
      <c r="AM1082">
        <v>2</v>
      </c>
      <c r="AN1082">
        <v>2.15</v>
      </c>
      <c r="AO1082">
        <v>1.84</v>
      </c>
      <c r="AP1082">
        <v>1.92</v>
      </c>
      <c r="AQ1082" t="str">
        <f t="shared" si="189"/>
        <v>Murray</v>
      </c>
      <c r="AR1082" t="str">
        <f t="shared" si="190"/>
        <v>Almagro</v>
      </c>
      <c r="AS1082" t="str">
        <f t="shared" si="180"/>
        <v>MadridMurrayAlmagro</v>
      </c>
      <c r="AT1082" t="str">
        <f t="shared" si="181"/>
        <v>MadridAlmagroMurray</v>
      </c>
      <c r="AU1082">
        <f t="shared" si="182"/>
        <v>1</v>
      </c>
      <c r="AV1082">
        <f t="shared" si="183"/>
        <v>2</v>
      </c>
      <c r="AW1082">
        <f t="shared" si="184"/>
        <v>24</v>
      </c>
      <c r="AX1082" t="b">
        <f t="shared" si="185"/>
        <v>0</v>
      </c>
      <c r="AY1082" t="str">
        <f t="shared" si="186"/>
        <v>Murray</v>
      </c>
      <c r="AZ1082" t="b">
        <f t="shared" si="187"/>
        <v>1</v>
      </c>
      <c r="BA1082" t="str">
        <f t="shared" si="188"/>
        <v>Madrid2nd Round</v>
      </c>
    </row>
    <row r="1083" spans="1:53" x14ac:dyDescent="0.25">
      <c r="A1083">
        <v>28</v>
      </c>
      <c r="B1083" t="s">
        <v>592</v>
      </c>
      <c r="C1083" t="s">
        <v>593</v>
      </c>
      <c r="D1083" s="1">
        <v>41767</v>
      </c>
      <c r="E1083" s="1" t="s">
        <v>874</v>
      </c>
      <c r="F1083" s="1" t="s">
        <v>307</v>
      </c>
      <c r="G1083" s="1" t="s">
        <v>503</v>
      </c>
      <c r="H1083" t="s">
        <v>478</v>
      </c>
      <c r="I1083">
        <v>3</v>
      </c>
      <c r="J1083" t="s">
        <v>729</v>
      </c>
      <c r="K1083" t="s">
        <v>672</v>
      </c>
      <c r="L1083">
        <v>6</v>
      </c>
      <c r="M1083">
        <v>14</v>
      </c>
      <c r="N1083">
        <v>4780</v>
      </c>
      <c r="O1083">
        <v>2200</v>
      </c>
      <c r="P1083">
        <v>3</v>
      </c>
      <c r="Q1083">
        <v>6</v>
      </c>
      <c r="R1083">
        <v>6</v>
      </c>
      <c r="S1083">
        <v>3</v>
      </c>
      <c r="T1083">
        <v>6</v>
      </c>
      <c r="U1083">
        <v>2</v>
      </c>
      <c r="Z1083">
        <v>2</v>
      </c>
      <c r="AA1083">
        <v>1</v>
      </c>
      <c r="AB1083" t="s">
        <v>312</v>
      </c>
      <c r="AC1083">
        <v>1.57</v>
      </c>
      <c r="AD1083">
        <v>2.25</v>
      </c>
      <c r="AE1083">
        <v>1.65</v>
      </c>
      <c r="AF1083">
        <v>2.2000000000000002</v>
      </c>
      <c r="AG1083">
        <v>1.57</v>
      </c>
      <c r="AH1083">
        <v>2.25</v>
      </c>
      <c r="AI1083">
        <v>1.73</v>
      </c>
      <c r="AJ1083">
        <v>2.2599999999999998</v>
      </c>
      <c r="AK1083">
        <v>1.57</v>
      </c>
      <c r="AL1083">
        <v>2.38</v>
      </c>
      <c r="AM1083">
        <v>1.73</v>
      </c>
      <c r="AN1083">
        <v>2.4</v>
      </c>
      <c r="AO1083">
        <v>1.63</v>
      </c>
      <c r="AP1083">
        <v>2.2400000000000002</v>
      </c>
      <c r="AQ1083" t="str">
        <f t="shared" si="189"/>
        <v>Berdych</v>
      </c>
      <c r="AR1083" t="str">
        <f t="shared" si="190"/>
        <v>Dimitrov</v>
      </c>
      <c r="AS1083" t="str">
        <f t="shared" si="180"/>
        <v>MadridBerdychDimitrov</v>
      </c>
      <c r="AT1083" t="str">
        <f t="shared" si="181"/>
        <v>MadridDimitrovBerdych</v>
      </c>
      <c r="AU1083">
        <f t="shared" si="182"/>
        <v>1</v>
      </c>
      <c r="AV1083">
        <f t="shared" si="183"/>
        <v>4</v>
      </c>
      <c r="AW1083">
        <f t="shared" si="184"/>
        <v>26</v>
      </c>
      <c r="AX1083" t="b">
        <f t="shared" si="185"/>
        <v>0</v>
      </c>
      <c r="AY1083" t="str">
        <f t="shared" si="186"/>
        <v>Dimitrov</v>
      </c>
      <c r="AZ1083" t="b">
        <f t="shared" si="187"/>
        <v>1</v>
      </c>
      <c r="BA1083" t="str">
        <f t="shared" si="188"/>
        <v>Madrid3rd Round</v>
      </c>
    </row>
    <row r="1084" spans="1:53" x14ac:dyDescent="0.25">
      <c r="A1084">
        <v>28</v>
      </c>
      <c r="B1084" t="s">
        <v>592</v>
      </c>
      <c r="C1084" t="s">
        <v>593</v>
      </c>
      <c r="D1084" s="1">
        <v>41767</v>
      </c>
      <c r="E1084" s="1" t="s">
        <v>874</v>
      </c>
      <c r="F1084" s="1" t="s">
        <v>307</v>
      </c>
      <c r="G1084" s="1" t="s">
        <v>503</v>
      </c>
      <c r="H1084" t="s">
        <v>478</v>
      </c>
      <c r="I1084">
        <v>3</v>
      </c>
      <c r="J1084" t="s">
        <v>688</v>
      </c>
      <c r="K1084" t="s">
        <v>800</v>
      </c>
      <c r="L1084">
        <v>12</v>
      </c>
      <c r="M1084">
        <v>9</v>
      </c>
      <c r="N1084">
        <v>2440</v>
      </c>
      <c r="O1084">
        <v>2580</v>
      </c>
      <c r="P1084">
        <v>7</v>
      </c>
      <c r="Q1084">
        <v>6</v>
      </c>
      <c r="R1084">
        <v>7</v>
      </c>
      <c r="S1084">
        <v>6</v>
      </c>
      <c r="Z1084">
        <v>2</v>
      </c>
      <c r="AA1084">
        <v>0</v>
      </c>
      <c r="AB1084" t="s">
        <v>312</v>
      </c>
      <c r="AC1084">
        <v>1.4</v>
      </c>
      <c r="AD1084">
        <v>2.75</v>
      </c>
      <c r="AE1084">
        <v>1.4</v>
      </c>
      <c r="AF1084">
        <v>2.9</v>
      </c>
      <c r="AG1084">
        <v>1.44</v>
      </c>
      <c r="AH1084">
        <v>2.62</v>
      </c>
      <c r="AI1084">
        <v>1.5</v>
      </c>
      <c r="AJ1084">
        <v>2.82</v>
      </c>
      <c r="AK1084">
        <v>1.5</v>
      </c>
      <c r="AL1084">
        <v>2.63</v>
      </c>
      <c r="AM1084">
        <v>1.5</v>
      </c>
      <c r="AN1084">
        <v>3.25</v>
      </c>
      <c r="AO1084">
        <v>1.42</v>
      </c>
      <c r="AP1084">
        <v>2.8</v>
      </c>
      <c r="AQ1084" t="str">
        <f t="shared" si="189"/>
        <v>Nishikori</v>
      </c>
      <c r="AR1084" t="str">
        <f t="shared" si="190"/>
        <v>Raonic</v>
      </c>
      <c r="AS1084" t="str">
        <f t="shared" si="180"/>
        <v>MadridNishikoriRaonic</v>
      </c>
      <c r="AT1084" t="str">
        <f t="shared" si="181"/>
        <v>MadridRaonicNishikori</v>
      </c>
      <c r="AU1084">
        <f t="shared" si="182"/>
        <v>2</v>
      </c>
      <c r="AV1084">
        <f t="shared" si="183"/>
        <v>2</v>
      </c>
      <c r="AW1084">
        <f t="shared" si="184"/>
        <v>26</v>
      </c>
      <c r="AX1084" t="b">
        <f t="shared" si="185"/>
        <v>1</v>
      </c>
      <c r="AY1084" t="str">
        <f t="shared" si="186"/>
        <v>Nishikori</v>
      </c>
      <c r="AZ1084" t="b">
        <f t="shared" si="187"/>
        <v>0</v>
      </c>
      <c r="BA1084" t="str">
        <f t="shared" si="188"/>
        <v>Madrid3rd Round</v>
      </c>
    </row>
    <row r="1085" spans="1:53" x14ac:dyDescent="0.25">
      <c r="A1085">
        <v>28</v>
      </c>
      <c r="B1085" t="s">
        <v>592</v>
      </c>
      <c r="C1085" t="s">
        <v>593</v>
      </c>
      <c r="D1085" s="1">
        <v>41767</v>
      </c>
      <c r="E1085" s="1" t="s">
        <v>874</v>
      </c>
      <c r="F1085" s="1" t="s">
        <v>307</v>
      </c>
      <c r="G1085" s="1" t="s">
        <v>503</v>
      </c>
      <c r="H1085" t="s">
        <v>478</v>
      </c>
      <c r="I1085">
        <v>3</v>
      </c>
      <c r="J1085" t="s">
        <v>750</v>
      </c>
      <c r="K1085" t="s">
        <v>666</v>
      </c>
      <c r="L1085">
        <v>1</v>
      </c>
      <c r="M1085">
        <v>57</v>
      </c>
      <c r="N1085">
        <v>12900</v>
      </c>
      <c r="O1085">
        <v>840</v>
      </c>
      <c r="P1085">
        <v>6</v>
      </c>
      <c r="Q1085">
        <v>1</v>
      </c>
      <c r="R1085">
        <v>6</v>
      </c>
      <c r="S1085">
        <v>4</v>
      </c>
      <c r="Z1085">
        <v>2</v>
      </c>
      <c r="AA1085">
        <v>0</v>
      </c>
      <c r="AB1085" t="s">
        <v>312</v>
      </c>
      <c r="AC1085">
        <v>1.01</v>
      </c>
      <c r="AD1085">
        <v>26</v>
      </c>
      <c r="AE1085">
        <v>1.01</v>
      </c>
      <c r="AF1085">
        <v>13</v>
      </c>
      <c r="AG1085">
        <v>1.01</v>
      </c>
      <c r="AH1085">
        <v>17</v>
      </c>
      <c r="AI1085">
        <v>1.02</v>
      </c>
      <c r="AJ1085">
        <v>25.5</v>
      </c>
      <c r="AK1085">
        <v>1.01</v>
      </c>
      <c r="AL1085">
        <v>19</v>
      </c>
      <c r="AM1085">
        <v>1.02</v>
      </c>
      <c r="AN1085">
        <v>27.75</v>
      </c>
      <c r="AO1085">
        <v>1.01</v>
      </c>
      <c r="AP1085">
        <v>17.79</v>
      </c>
      <c r="AQ1085" t="str">
        <f t="shared" si="189"/>
        <v>Nadal</v>
      </c>
      <c r="AR1085" t="str">
        <f t="shared" si="190"/>
        <v>Nieminen</v>
      </c>
      <c r="AS1085" t="str">
        <f t="shared" si="180"/>
        <v>MadridNadalNieminen</v>
      </c>
      <c r="AT1085" t="str">
        <f t="shared" si="181"/>
        <v>MadridNieminenNadal</v>
      </c>
      <c r="AU1085">
        <f t="shared" si="182"/>
        <v>2</v>
      </c>
      <c r="AV1085">
        <f t="shared" si="183"/>
        <v>7</v>
      </c>
      <c r="AW1085">
        <f t="shared" si="184"/>
        <v>17</v>
      </c>
      <c r="AX1085" t="b">
        <f t="shared" si="185"/>
        <v>0</v>
      </c>
      <c r="AY1085" t="str">
        <f t="shared" si="186"/>
        <v>Nadal</v>
      </c>
      <c r="AZ1085" t="b">
        <f t="shared" si="187"/>
        <v>0</v>
      </c>
      <c r="BA1085" t="str">
        <f t="shared" si="188"/>
        <v>Madrid3rd Round</v>
      </c>
    </row>
    <row r="1086" spans="1:53" x14ac:dyDescent="0.25">
      <c r="A1086">
        <v>28</v>
      </c>
      <c r="B1086" t="s">
        <v>592</v>
      </c>
      <c r="C1086" t="s">
        <v>593</v>
      </c>
      <c r="D1086" s="1">
        <v>41767</v>
      </c>
      <c r="E1086" s="1" t="s">
        <v>874</v>
      </c>
      <c r="F1086" s="1" t="s">
        <v>307</v>
      </c>
      <c r="G1086" s="1" t="s">
        <v>503</v>
      </c>
      <c r="H1086" t="s">
        <v>478</v>
      </c>
      <c r="I1086">
        <v>3</v>
      </c>
      <c r="J1086" t="s">
        <v>709</v>
      </c>
      <c r="K1086" t="s">
        <v>726</v>
      </c>
      <c r="L1086">
        <v>45</v>
      </c>
      <c r="M1086">
        <v>78</v>
      </c>
      <c r="N1086">
        <v>1000</v>
      </c>
      <c r="O1086">
        <v>654</v>
      </c>
      <c r="P1086">
        <v>6</v>
      </c>
      <c r="Q1086">
        <v>4</v>
      </c>
      <c r="R1086">
        <v>6</v>
      </c>
      <c r="S1086">
        <v>2</v>
      </c>
      <c r="Z1086">
        <v>2</v>
      </c>
      <c r="AA1086">
        <v>0</v>
      </c>
      <c r="AB1086" t="s">
        <v>312</v>
      </c>
      <c r="AC1086">
        <v>1.1200000000000001</v>
      </c>
      <c r="AD1086">
        <v>6</v>
      </c>
      <c r="AE1086">
        <v>1.1299999999999999</v>
      </c>
      <c r="AF1086">
        <v>5.5</v>
      </c>
      <c r="AG1086">
        <v>1.1399999999999999</v>
      </c>
      <c r="AH1086">
        <v>5</v>
      </c>
      <c r="AI1086">
        <v>1.1599999999999999</v>
      </c>
      <c r="AJ1086">
        <v>6.33</v>
      </c>
      <c r="AK1086">
        <v>1.1399999999999999</v>
      </c>
      <c r="AL1086">
        <v>5.5</v>
      </c>
      <c r="AM1086">
        <v>1.17</v>
      </c>
      <c r="AN1086">
        <v>6.33</v>
      </c>
      <c r="AO1086">
        <v>1.1399999999999999</v>
      </c>
      <c r="AP1086">
        <v>5.56</v>
      </c>
      <c r="AQ1086" t="str">
        <f t="shared" si="189"/>
        <v>Bautista</v>
      </c>
      <c r="AR1086" t="str">
        <f t="shared" si="190"/>
        <v>Kubot</v>
      </c>
      <c r="AS1086" t="str">
        <f t="shared" si="180"/>
        <v>MadridBautistaKubot</v>
      </c>
      <c r="AT1086" t="str">
        <f t="shared" si="181"/>
        <v>MadridKubotBautista</v>
      </c>
      <c r="AU1086">
        <f t="shared" si="182"/>
        <v>2</v>
      </c>
      <c r="AV1086">
        <f t="shared" si="183"/>
        <v>6</v>
      </c>
      <c r="AW1086">
        <f t="shared" si="184"/>
        <v>18</v>
      </c>
      <c r="AX1086" t="b">
        <f t="shared" si="185"/>
        <v>0</v>
      </c>
      <c r="AY1086" t="str">
        <f t="shared" si="186"/>
        <v>Bautista</v>
      </c>
      <c r="AZ1086" t="b">
        <f t="shared" si="187"/>
        <v>0</v>
      </c>
      <c r="BA1086" t="str">
        <f t="shared" si="188"/>
        <v>Madrid3rd Round</v>
      </c>
    </row>
    <row r="1087" spans="1:53" x14ac:dyDescent="0.25">
      <c r="A1087">
        <v>28</v>
      </c>
      <c r="B1087" t="s">
        <v>592</v>
      </c>
      <c r="C1087" t="s">
        <v>593</v>
      </c>
      <c r="D1087" s="1">
        <v>41767</v>
      </c>
      <c r="E1087" s="1" t="s">
        <v>874</v>
      </c>
      <c r="F1087" s="1" t="s">
        <v>307</v>
      </c>
      <c r="G1087" s="1" t="s">
        <v>503</v>
      </c>
      <c r="H1087" t="s">
        <v>478</v>
      </c>
      <c r="I1087">
        <v>3</v>
      </c>
      <c r="J1087" t="s">
        <v>725</v>
      </c>
      <c r="K1087" t="s">
        <v>740</v>
      </c>
      <c r="L1087">
        <v>46</v>
      </c>
      <c r="M1087">
        <v>8</v>
      </c>
      <c r="N1087">
        <v>983</v>
      </c>
      <c r="O1087">
        <v>4040</v>
      </c>
      <c r="P1087">
        <v>6</v>
      </c>
      <c r="Q1087">
        <v>3</v>
      </c>
      <c r="R1087">
        <v>6</v>
      </c>
      <c r="S1087">
        <v>2</v>
      </c>
      <c r="Z1087">
        <v>2</v>
      </c>
      <c r="AA1087">
        <v>0</v>
      </c>
      <c r="AB1087" t="s">
        <v>312</v>
      </c>
      <c r="AC1087">
        <v>2.87</v>
      </c>
      <c r="AD1087">
        <v>1.38</v>
      </c>
      <c r="AE1087">
        <v>2.9</v>
      </c>
      <c r="AF1087">
        <v>1.4</v>
      </c>
      <c r="AG1087">
        <v>2.75</v>
      </c>
      <c r="AH1087">
        <v>1.4</v>
      </c>
      <c r="AI1087">
        <v>2.94</v>
      </c>
      <c r="AJ1087">
        <v>1.47</v>
      </c>
      <c r="AK1087">
        <v>2.88</v>
      </c>
      <c r="AL1087">
        <v>1.4</v>
      </c>
      <c r="AM1087">
        <v>3.04</v>
      </c>
      <c r="AN1087">
        <v>1.47</v>
      </c>
      <c r="AO1087">
        <v>2.86</v>
      </c>
      <c r="AP1087">
        <v>1.41</v>
      </c>
      <c r="AQ1087" t="str">
        <f t="shared" si="189"/>
        <v>Giraldo</v>
      </c>
      <c r="AR1087" t="str">
        <f t="shared" si="190"/>
        <v>Murray</v>
      </c>
      <c r="AS1087" t="str">
        <f t="shared" si="180"/>
        <v>MadridGiraldoMurray</v>
      </c>
      <c r="AT1087" t="str">
        <f t="shared" si="181"/>
        <v>MadridMurrayGiraldo</v>
      </c>
      <c r="AU1087">
        <f t="shared" si="182"/>
        <v>2</v>
      </c>
      <c r="AV1087">
        <f t="shared" si="183"/>
        <v>7</v>
      </c>
      <c r="AW1087">
        <f t="shared" si="184"/>
        <v>17</v>
      </c>
      <c r="AX1087" t="b">
        <f t="shared" si="185"/>
        <v>0</v>
      </c>
      <c r="AY1087" t="str">
        <f t="shared" si="186"/>
        <v>Giraldo</v>
      </c>
      <c r="AZ1087" t="b">
        <f t="shared" si="187"/>
        <v>0</v>
      </c>
      <c r="BA1087" t="str">
        <f t="shared" si="188"/>
        <v>Madrid3rd Round</v>
      </c>
    </row>
    <row r="1088" spans="1:53" x14ac:dyDescent="0.25">
      <c r="A1088">
        <v>28</v>
      </c>
      <c r="B1088" t="s">
        <v>592</v>
      </c>
      <c r="C1088" t="s">
        <v>593</v>
      </c>
      <c r="D1088" s="1">
        <v>41767</v>
      </c>
      <c r="E1088" s="1" t="s">
        <v>874</v>
      </c>
      <c r="F1088" s="1" t="s">
        <v>307</v>
      </c>
      <c r="G1088" s="1" t="s">
        <v>503</v>
      </c>
      <c r="H1088" t="s">
        <v>478</v>
      </c>
      <c r="I1088">
        <v>3</v>
      </c>
      <c r="J1088" t="s">
        <v>748</v>
      </c>
      <c r="K1088" t="s">
        <v>668</v>
      </c>
      <c r="L1088">
        <v>20</v>
      </c>
      <c r="M1088">
        <v>26</v>
      </c>
      <c r="N1088">
        <v>1780</v>
      </c>
      <c r="O1088">
        <v>1330</v>
      </c>
      <c r="P1088">
        <v>6</v>
      </c>
      <c r="Q1088">
        <v>3</v>
      </c>
      <c r="R1088">
        <v>6</v>
      </c>
      <c r="S1088">
        <v>4</v>
      </c>
      <c r="Z1088">
        <v>2</v>
      </c>
      <c r="AA1088">
        <v>0</v>
      </c>
      <c r="AB1088" t="s">
        <v>312</v>
      </c>
      <c r="AC1088">
        <v>1.53</v>
      </c>
      <c r="AD1088">
        <v>2.37</v>
      </c>
      <c r="AE1088">
        <v>1.6</v>
      </c>
      <c r="AF1088">
        <v>2.2999999999999998</v>
      </c>
      <c r="AG1088">
        <v>1.62</v>
      </c>
      <c r="AH1088">
        <v>2.2000000000000002</v>
      </c>
      <c r="AI1088">
        <v>1.63</v>
      </c>
      <c r="AJ1088">
        <v>2.4700000000000002</v>
      </c>
      <c r="AK1088">
        <v>1.57</v>
      </c>
      <c r="AL1088">
        <v>2.38</v>
      </c>
      <c r="AM1088">
        <v>1.67</v>
      </c>
      <c r="AN1088">
        <v>2.4700000000000002</v>
      </c>
      <c r="AO1088">
        <v>1.62</v>
      </c>
      <c r="AP1088">
        <v>2.2799999999999998</v>
      </c>
      <c r="AQ1088" t="str">
        <f t="shared" si="189"/>
        <v>Gulbis</v>
      </c>
      <c r="AR1088" t="str">
        <f t="shared" si="190"/>
        <v>Cilic</v>
      </c>
      <c r="AS1088" t="str">
        <f t="shared" si="180"/>
        <v>MadridGulbisCilic</v>
      </c>
      <c r="AT1088" t="str">
        <f t="shared" si="181"/>
        <v>MadridCilicGulbis</v>
      </c>
      <c r="AU1088">
        <f t="shared" si="182"/>
        <v>2</v>
      </c>
      <c r="AV1088">
        <f t="shared" si="183"/>
        <v>5</v>
      </c>
      <c r="AW1088">
        <f t="shared" si="184"/>
        <v>19</v>
      </c>
      <c r="AX1088" t="b">
        <f t="shared" si="185"/>
        <v>0</v>
      </c>
      <c r="AY1088" t="str">
        <f t="shared" si="186"/>
        <v>Gulbis</v>
      </c>
      <c r="AZ1088" t="b">
        <f t="shared" si="187"/>
        <v>0</v>
      </c>
      <c r="BA1088" t="str">
        <f t="shared" si="188"/>
        <v>Madrid3rd Round</v>
      </c>
    </row>
    <row r="1089" spans="1:53" x14ac:dyDescent="0.25">
      <c r="A1089">
        <v>28</v>
      </c>
      <c r="B1089" s="8" t="s">
        <v>592</v>
      </c>
      <c r="C1089" s="8" t="s">
        <v>593</v>
      </c>
      <c r="D1089" s="1">
        <v>41767</v>
      </c>
      <c r="E1089" s="1" t="s">
        <v>874</v>
      </c>
      <c r="F1089" t="s">
        <v>307</v>
      </c>
      <c r="G1089" s="1" t="s">
        <v>503</v>
      </c>
      <c r="H1089" t="s">
        <v>478</v>
      </c>
      <c r="I1089">
        <v>3</v>
      </c>
      <c r="J1089" t="s">
        <v>678</v>
      </c>
      <c r="K1089" t="s">
        <v>739</v>
      </c>
      <c r="L1089">
        <v>29</v>
      </c>
      <c r="M1089">
        <v>70</v>
      </c>
      <c r="N1089">
        <v>1225</v>
      </c>
      <c r="O1089">
        <v>687</v>
      </c>
      <c r="AB1089" t="s">
        <v>347</v>
      </c>
      <c r="AC1089">
        <v>2.37</v>
      </c>
      <c r="AD1089">
        <v>1.53</v>
      </c>
      <c r="AE1089">
        <v>2.35</v>
      </c>
      <c r="AF1089">
        <v>1.58</v>
      </c>
      <c r="AG1089">
        <v>2.38</v>
      </c>
      <c r="AH1089">
        <v>1.53</v>
      </c>
      <c r="AI1089">
        <v>2.4</v>
      </c>
      <c r="AJ1089">
        <v>1.66</v>
      </c>
      <c r="AK1089">
        <v>2.38</v>
      </c>
      <c r="AL1089">
        <v>1.57</v>
      </c>
      <c r="AM1089">
        <v>2.46</v>
      </c>
      <c r="AN1089">
        <v>1.67</v>
      </c>
      <c r="AO1089">
        <v>2.34</v>
      </c>
      <c r="AP1089">
        <v>1.59</v>
      </c>
      <c r="AQ1089" t="str">
        <f t="shared" si="189"/>
        <v>Lopez</v>
      </c>
      <c r="AR1089" t="str">
        <f t="shared" si="190"/>
        <v>Thiem</v>
      </c>
      <c r="AS1089" t="str">
        <f t="shared" si="180"/>
        <v>MadridLopezThiem</v>
      </c>
      <c r="AT1089" t="str">
        <f t="shared" si="181"/>
        <v>MadridThiemLopez</v>
      </c>
      <c r="AU1089">
        <f t="shared" si="182"/>
        <v>0</v>
      </c>
      <c r="AV1089">
        <f t="shared" si="183"/>
        <v>0</v>
      </c>
      <c r="AW1089">
        <f t="shared" si="184"/>
        <v>0</v>
      </c>
      <c r="AX1089" t="b">
        <f t="shared" si="185"/>
        <v>0</v>
      </c>
      <c r="AY1089" t="str">
        <f t="shared" si="186"/>
        <v>Thiem</v>
      </c>
      <c r="AZ1089" t="b">
        <f t="shared" si="187"/>
        <v>0</v>
      </c>
      <c r="BA1089" t="str">
        <f t="shared" si="188"/>
        <v>Madrid3rd Round</v>
      </c>
    </row>
    <row r="1090" spans="1:53" x14ac:dyDescent="0.25">
      <c r="A1090">
        <v>28</v>
      </c>
      <c r="B1090" s="8" t="s">
        <v>592</v>
      </c>
      <c r="C1090" s="8" t="s">
        <v>593</v>
      </c>
      <c r="D1090" s="1">
        <v>41767</v>
      </c>
      <c r="E1090" s="1" t="s">
        <v>874</v>
      </c>
      <c r="F1090" t="s">
        <v>307</v>
      </c>
      <c r="G1090" s="1" t="s">
        <v>503</v>
      </c>
      <c r="H1090" t="s">
        <v>478</v>
      </c>
      <c r="I1090">
        <v>3</v>
      </c>
      <c r="J1090" t="s">
        <v>744</v>
      </c>
      <c r="K1090" t="s">
        <v>767</v>
      </c>
      <c r="L1090">
        <v>5</v>
      </c>
      <c r="M1090">
        <v>10</v>
      </c>
      <c r="N1090">
        <v>4850</v>
      </c>
      <c r="O1090">
        <v>2555</v>
      </c>
      <c r="P1090">
        <v>6</v>
      </c>
      <c r="Q1090">
        <v>4</v>
      </c>
      <c r="R1090">
        <v>6</v>
      </c>
      <c r="S1090">
        <v>4</v>
      </c>
      <c r="Z1090">
        <v>2</v>
      </c>
      <c r="AA1090">
        <v>0</v>
      </c>
      <c r="AB1090" t="s">
        <v>312</v>
      </c>
      <c r="AC1090">
        <v>1.22</v>
      </c>
      <c r="AD1090">
        <v>4</v>
      </c>
      <c r="AE1090">
        <v>1.25</v>
      </c>
      <c r="AF1090">
        <v>3.75</v>
      </c>
      <c r="AG1090">
        <v>1.22</v>
      </c>
      <c r="AH1090">
        <v>4</v>
      </c>
      <c r="AI1090">
        <v>1.32</v>
      </c>
      <c r="AJ1090">
        <v>3.79</v>
      </c>
      <c r="AK1090">
        <v>1.25</v>
      </c>
      <c r="AL1090">
        <v>3.75</v>
      </c>
      <c r="AM1090">
        <v>1.32</v>
      </c>
      <c r="AN1090">
        <v>4.33</v>
      </c>
      <c r="AO1090">
        <v>1.25</v>
      </c>
      <c r="AP1090">
        <v>3.84</v>
      </c>
      <c r="AQ1090" t="str">
        <f t="shared" si="189"/>
        <v>Ferrer</v>
      </c>
      <c r="AR1090" t="str">
        <f t="shared" si="190"/>
        <v>Isner</v>
      </c>
      <c r="AS1090" t="str">
        <f t="shared" si="180"/>
        <v>MadridFerrerIsner</v>
      </c>
      <c r="AT1090" t="str">
        <f t="shared" si="181"/>
        <v>MadridIsnerFerrer</v>
      </c>
      <c r="AU1090">
        <f t="shared" si="182"/>
        <v>2</v>
      </c>
      <c r="AV1090">
        <f t="shared" si="183"/>
        <v>4</v>
      </c>
      <c r="AW1090">
        <f t="shared" si="184"/>
        <v>20</v>
      </c>
      <c r="AX1090" t="b">
        <f t="shared" si="185"/>
        <v>0</v>
      </c>
      <c r="AY1090" t="str">
        <f t="shared" si="186"/>
        <v>Ferrer</v>
      </c>
      <c r="AZ1090" t="b">
        <f t="shared" si="187"/>
        <v>0</v>
      </c>
      <c r="BA1090" t="str">
        <f t="shared" si="188"/>
        <v>Madrid3rd Round</v>
      </c>
    </row>
    <row r="1091" spans="1:53" x14ac:dyDescent="0.25">
      <c r="A1091">
        <v>28</v>
      </c>
      <c r="B1091" s="8" t="s">
        <v>592</v>
      </c>
      <c r="C1091" s="8" t="s">
        <v>593</v>
      </c>
      <c r="D1091" s="1">
        <v>41768</v>
      </c>
      <c r="E1091" s="1" t="s">
        <v>874</v>
      </c>
      <c r="F1091" t="s">
        <v>307</v>
      </c>
      <c r="G1091" s="1" t="s">
        <v>503</v>
      </c>
      <c r="H1091" t="s">
        <v>345</v>
      </c>
      <c r="I1091">
        <v>3</v>
      </c>
      <c r="J1091" t="s">
        <v>750</v>
      </c>
      <c r="K1091" t="s">
        <v>729</v>
      </c>
      <c r="L1091">
        <v>1</v>
      </c>
      <c r="M1091">
        <v>6</v>
      </c>
      <c r="N1091">
        <v>12900</v>
      </c>
      <c r="O1091">
        <v>4780</v>
      </c>
      <c r="P1091">
        <v>6</v>
      </c>
      <c r="Q1091">
        <v>4</v>
      </c>
      <c r="R1091">
        <v>6</v>
      </c>
      <c r="S1091">
        <v>2</v>
      </c>
      <c r="Z1091">
        <v>2</v>
      </c>
      <c r="AA1091">
        <v>0</v>
      </c>
      <c r="AB1091" t="s">
        <v>312</v>
      </c>
      <c r="AC1091">
        <v>1.1200000000000001</v>
      </c>
      <c r="AD1091">
        <v>6</v>
      </c>
      <c r="AE1091">
        <v>1.1200000000000001</v>
      </c>
      <c r="AF1091">
        <v>5.75</v>
      </c>
      <c r="AG1091">
        <v>1.1399999999999999</v>
      </c>
      <c r="AH1091">
        <v>5.5</v>
      </c>
      <c r="AI1091">
        <v>1.1599999999999999</v>
      </c>
      <c r="AJ1091">
        <v>6.23</v>
      </c>
      <c r="AK1091">
        <v>1.1399999999999999</v>
      </c>
      <c r="AL1091">
        <v>6</v>
      </c>
      <c r="AM1091">
        <v>1.17</v>
      </c>
      <c r="AN1091">
        <v>6.5</v>
      </c>
      <c r="AO1091">
        <v>1.1399999999999999</v>
      </c>
      <c r="AP1091">
        <v>5.74</v>
      </c>
      <c r="AQ1091" t="str">
        <f t="shared" si="189"/>
        <v>Nadal</v>
      </c>
      <c r="AR1091" t="str">
        <f t="shared" si="190"/>
        <v>Berdych</v>
      </c>
      <c r="AS1091" t="str">
        <f t="shared" ref="AS1091:AS1154" si="191">B1091&amp;AQ1091&amp;AR1091</f>
        <v>MadridNadalBerdych</v>
      </c>
      <c r="AT1091" t="str">
        <f t="shared" ref="AT1091:AT1154" si="192">B1091&amp;AR1091&amp;AQ1091</f>
        <v>MadridBerdychNadal</v>
      </c>
      <c r="AU1091">
        <f t="shared" ref="AU1091:AU1154" si="193">Z1091-AA1091</f>
        <v>2</v>
      </c>
      <c r="AV1091">
        <f t="shared" ref="AV1091:AV1154" si="194">X1091+V1091+T1091+R1091+P1091-Y1091-W1091-U1091-S1091-Q1091</f>
        <v>6</v>
      </c>
      <c r="AW1091">
        <f t="shared" ref="AW1091:AW1154" si="195">X1091+V1091+T1091+R1091+P1091+Y1091+W1091+U1091+S1091+Q1091</f>
        <v>18</v>
      </c>
      <c r="AX1091" t="b">
        <f t="shared" ref="AX1091:AX1154" si="196">OR(P1091+Q1091=13,R1091+S1091=13,T1091+U1091=13,V1091+W1091=13,X1091+Y1091=13)</f>
        <v>0</v>
      </c>
      <c r="AY1091" t="str">
        <f t="shared" ref="AY1091:AY1154" si="197">IF(P1091&gt;Q1091,AQ1091,AR1091)</f>
        <v>Nadal</v>
      </c>
      <c r="AZ1091" t="b">
        <f t="shared" ref="AZ1091:AZ1154" si="198">AA1091&lt;&gt;0</f>
        <v>0</v>
      </c>
      <c r="BA1091" t="str">
        <f t="shared" ref="BA1091:BA1154" si="199">B1091&amp;H1091</f>
        <v>MadridQuarterfinals</v>
      </c>
    </row>
    <row r="1092" spans="1:53" x14ac:dyDescent="0.25">
      <c r="A1092">
        <v>28</v>
      </c>
      <c r="B1092" s="8" t="s">
        <v>592</v>
      </c>
      <c r="C1092" s="8" t="s">
        <v>593</v>
      </c>
      <c r="D1092" s="1">
        <v>41768</v>
      </c>
      <c r="E1092" s="1" t="s">
        <v>874</v>
      </c>
      <c r="F1092" t="s">
        <v>307</v>
      </c>
      <c r="G1092" s="1" t="s">
        <v>503</v>
      </c>
      <c r="H1092" t="s">
        <v>345</v>
      </c>
      <c r="I1092">
        <v>3</v>
      </c>
      <c r="J1092" t="s">
        <v>709</v>
      </c>
      <c r="K1092" t="s">
        <v>725</v>
      </c>
      <c r="L1092">
        <v>45</v>
      </c>
      <c r="M1092">
        <v>46</v>
      </c>
      <c r="N1092">
        <v>1000</v>
      </c>
      <c r="O1092">
        <v>983</v>
      </c>
      <c r="P1092">
        <v>6</v>
      </c>
      <c r="Q1092">
        <v>3</v>
      </c>
      <c r="R1092">
        <v>6</v>
      </c>
      <c r="S1092">
        <v>4</v>
      </c>
      <c r="Z1092">
        <v>2</v>
      </c>
      <c r="AA1092">
        <v>0</v>
      </c>
      <c r="AB1092" t="s">
        <v>312</v>
      </c>
      <c r="AC1092">
        <v>1.8</v>
      </c>
      <c r="AD1092">
        <v>2</v>
      </c>
      <c r="AE1092">
        <v>1.8</v>
      </c>
      <c r="AF1092">
        <v>2</v>
      </c>
      <c r="AG1092">
        <v>1.8</v>
      </c>
      <c r="AH1092">
        <v>2</v>
      </c>
      <c r="AI1092">
        <v>1.74</v>
      </c>
      <c r="AJ1092">
        <v>2.25</v>
      </c>
      <c r="AK1092">
        <v>1.83</v>
      </c>
      <c r="AL1092">
        <v>2</v>
      </c>
      <c r="AM1092">
        <v>1.9</v>
      </c>
      <c r="AN1092">
        <v>2.27</v>
      </c>
      <c r="AO1092">
        <v>1.77</v>
      </c>
      <c r="AP1092">
        <v>2.04</v>
      </c>
      <c r="AQ1092" t="str">
        <f t="shared" si="189"/>
        <v>Bautista</v>
      </c>
      <c r="AR1092" t="str">
        <f t="shared" si="190"/>
        <v>Giraldo</v>
      </c>
      <c r="AS1092" t="str">
        <f t="shared" si="191"/>
        <v>MadridBautistaGiraldo</v>
      </c>
      <c r="AT1092" t="str">
        <f t="shared" si="192"/>
        <v>MadridGiraldoBautista</v>
      </c>
      <c r="AU1092">
        <f t="shared" si="193"/>
        <v>2</v>
      </c>
      <c r="AV1092">
        <f t="shared" si="194"/>
        <v>5</v>
      </c>
      <c r="AW1092">
        <f t="shared" si="195"/>
        <v>19</v>
      </c>
      <c r="AX1092" t="b">
        <f t="shared" si="196"/>
        <v>0</v>
      </c>
      <c r="AY1092" t="str">
        <f t="shared" si="197"/>
        <v>Bautista</v>
      </c>
      <c r="AZ1092" t="b">
        <f t="shared" si="198"/>
        <v>0</v>
      </c>
      <c r="BA1092" t="str">
        <f t="shared" si="199"/>
        <v>MadridQuarterfinals</v>
      </c>
    </row>
    <row r="1093" spans="1:53" x14ac:dyDescent="0.25">
      <c r="A1093">
        <v>28</v>
      </c>
      <c r="B1093" s="8" t="s">
        <v>592</v>
      </c>
      <c r="C1093" s="8" t="s">
        <v>593</v>
      </c>
      <c r="D1093" s="1">
        <v>41768</v>
      </c>
      <c r="E1093" s="1" t="s">
        <v>874</v>
      </c>
      <c r="F1093" t="s">
        <v>307</v>
      </c>
      <c r="G1093" s="1" t="s">
        <v>503</v>
      </c>
      <c r="H1093" t="s">
        <v>345</v>
      </c>
      <c r="I1093">
        <v>3</v>
      </c>
      <c r="J1093" t="s">
        <v>744</v>
      </c>
      <c r="K1093" t="s">
        <v>748</v>
      </c>
      <c r="L1093">
        <v>5</v>
      </c>
      <c r="M1093">
        <v>20</v>
      </c>
      <c r="N1093">
        <v>4850</v>
      </c>
      <c r="O1093">
        <v>1780</v>
      </c>
      <c r="P1093">
        <v>7</v>
      </c>
      <c r="Q1093">
        <v>6</v>
      </c>
      <c r="R1093">
        <v>6</v>
      </c>
      <c r="S1093">
        <v>3</v>
      </c>
      <c r="Z1093">
        <v>2</v>
      </c>
      <c r="AA1093">
        <v>0</v>
      </c>
      <c r="AB1093" t="s">
        <v>312</v>
      </c>
      <c r="AC1093">
        <v>1.44</v>
      </c>
      <c r="AD1093">
        <v>2.75</v>
      </c>
      <c r="AE1093">
        <v>1.45</v>
      </c>
      <c r="AF1093">
        <v>2.7</v>
      </c>
      <c r="AG1093">
        <v>1.44</v>
      </c>
      <c r="AH1093">
        <v>2.75</v>
      </c>
      <c r="AI1093">
        <v>1.46</v>
      </c>
      <c r="AJ1093">
        <v>3.01</v>
      </c>
      <c r="AK1093">
        <v>1.44</v>
      </c>
      <c r="AL1093">
        <v>2.88</v>
      </c>
      <c r="AM1093">
        <v>1.5</v>
      </c>
      <c r="AN1093">
        <v>3.01</v>
      </c>
      <c r="AO1093">
        <v>1.44</v>
      </c>
      <c r="AP1093">
        <v>2.76</v>
      </c>
      <c r="AQ1093" t="str">
        <f t="shared" si="189"/>
        <v>Ferrer</v>
      </c>
      <c r="AR1093" t="str">
        <f t="shared" si="190"/>
        <v>Gulbis</v>
      </c>
      <c r="AS1093" t="str">
        <f t="shared" si="191"/>
        <v>MadridFerrerGulbis</v>
      </c>
      <c r="AT1093" t="str">
        <f t="shared" si="192"/>
        <v>MadridGulbisFerrer</v>
      </c>
      <c r="AU1093">
        <f t="shared" si="193"/>
        <v>2</v>
      </c>
      <c r="AV1093">
        <f t="shared" si="194"/>
        <v>4</v>
      </c>
      <c r="AW1093">
        <f t="shared" si="195"/>
        <v>22</v>
      </c>
      <c r="AX1093" t="b">
        <f t="shared" si="196"/>
        <v>1</v>
      </c>
      <c r="AY1093" t="str">
        <f t="shared" si="197"/>
        <v>Ferrer</v>
      </c>
      <c r="AZ1093" t="b">
        <f t="shared" si="198"/>
        <v>0</v>
      </c>
      <c r="BA1093" t="str">
        <f t="shared" si="199"/>
        <v>MadridQuarterfinals</v>
      </c>
    </row>
    <row r="1094" spans="1:53" x14ac:dyDescent="0.25">
      <c r="A1094">
        <v>28</v>
      </c>
      <c r="B1094" s="8" t="s">
        <v>592</v>
      </c>
      <c r="C1094" s="8" t="s">
        <v>593</v>
      </c>
      <c r="D1094" s="1">
        <v>41768</v>
      </c>
      <c r="E1094" s="1" t="s">
        <v>874</v>
      </c>
      <c r="F1094" t="s">
        <v>307</v>
      </c>
      <c r="G1094" s="1" t="s">
        <v>503</v>
      </c>
      <c r="H1094" t="s">
        <v>345</v>
      </c>
      <c r="I1094">
        <v>3</v>
      </c>
      <c r="J1094" t="s">
        <v>688</v>
      </c>
      <c r="K1094" t="s">
        <v>678</v>
      </c>
      <c r="L1094">
        <v>12</v>
      </c>
      <c r="M1094">
        <v>29</v>
      </c>
      <c r="N1094">
        <v>2440</v>
      </c>
      <c r="O1094">
        <v>1225</v>
      </c>
      <c r="P1094">
        <v>6</v>
      </c>
      <c r="Q1094">
        <v>4</v>
      </c>
      <c r="R1094">
        <v>6</v>
      </c>
      <c r="S1094">
        <v>4</v>
      </c>
      <c r="Z1094">
        <v>2</v>
      </c>
      <c r="AA1094">
        <v>0</v>
      </c>
      <c r="AB1094" t="s">
        <v>312</v>
      </c>
      <c r="AC1094">
        <v>1.1200000000000001</v>
      </c>
      <c r="AD1094">
        <v>6</v>
      </c>
      <c r="AE1094">
        <v>1.1299999999999999</v>
      </c>
      <c r="AF1094">
        <v>5.5</v>
      </c>
      <c r="AG1094">
        <v>1.17</v>
      </c>
      <c r="AH1094">
        <v>5</v>
      </c>
      <c r="AI1094">
        <v>1.1599999999999999</v>
      </c>
      <c r="AJ1094">
        <v>6.35</v>
      </c>
      <c r="AK1094">
        <v>1.1399999999999999</v>
      </c>
      <c r="AL1094">
        <v>6</v>
      </c>
      <c r="AM1094">
        <v>1.17</v>
      </c>
      <c r="AN1094">
        <v>6.45</v>
      </c>
      <c r="AO1094">
        <v>1.1399999999999999</v>
      </c>
      <c r="AP1094">
        <v>5.66</v>
      </c>
      <c r="AQ1094" t="str">
        <f t="shared" si="189"/>
        <v>Nishikori</v>
      </c>
      <c r="AR1094" t="str">
        <f t="shared" si="190"/>
        <v>Lopez</v>
      </c>
      <c r="AS1094" t="str">
        <f t="shared" si="191"/>
        <v>MadridNishikoriLopez</v>
      </c>
      <c r="AT1094" t="str">
        <f t="shared" si="192"/>
        <v>MadridLopezNishikori</v>
      </c>
      <c r="AU1094">
        <f t="shared" si="193"/>
        <v>2</v>
      </c>
      <c r="AV1094">
        <f t="shared" si="194"/>
        <v>4</v>
      </c>
      <c r="AW1094">
        <f t="shared" si="195"/>
        <v>20</v>
      </c>
      <c r="AX1094" t="b">
        <f t="shared" si="196"/>
        <v>0</v>
      </c>
      <c r="AY1094" t="str">
        <f t="shared" si="197"/>
        <v>Nishikori</v>
      </c>
      <c r="AZ1094" t="b">
        <f t="shared" si="198"/>
        <v>0</v>
      </c>
      <c r="BA1094" t="str">
        <f t="shared" si="199"/>
        <v>MadridQuarterfinals</v>
      </c>
    </row>
    <row r="1095" spans="1:53" x14ac:dyDescent="0.25">
      <c r="A1095">
        <v>28</v>
      </c>
      <c r="B1095" s="8" t="s">
        <v>592</v>
      </c>
      <c r="C1095" s="8" t="s">
        <v>593</v>
      </c>
      <c r="D1095" s="1">
        <v>41769</v>
      </c>
      <c r="E1095" s="1" t="s">
        <v>874</v>
      </c>
      <c r="F1095" t="s">
        <v>307</v>
      </c>
      <c r="G1095" s="1" t="s">
        <v>503</v>
      </c>
      <c r="H1095" t="s">
        <v>346</v>
      </c>
      <c r="I1095">
        <v>3</v>
      </c>
      <c r="J1095" t="s">
        <v>750</v>
      </c>
      <c r="K1095" t="s">
        <v>709</v>
      </c>
      <c r="L1095">
        <v>1</v>
      </c>
      <c r="M1095">
        <v>45</v>
      </c>
      <c r="N1095">
        <v>12900</v>
      </c>
      <c r="O1095">
        <v>1000</v>
      </c>
      <c r="P1095">
        <v>6</v>
      </c>
      <c r="Q1095">
        <v>4</v>
      </c>
      <c r="R1095">
        <v>6</v>
      </c>
      <c r="S1095">
        <v>3</v>
      </c>
      <c r="Z1095">
        <v>2</v>
      </c>
      <c r="AA1095">
        <v>0</v>
      </c>
      <c r="AB1095" t="s">
        <v>312</v>
      </c>
      <c r="AC1095">
        <v>1.04</v>
      </c>
      <c r="AD1095">
        <v>13</v>
      </c>
      <c r="AE1095">
        <v>1.05</v>
      </c>
      <c r="AF1095">
        <v>9</v>
      </c>
      <c r="AG1095">
        <v>1.05</v>
      </c>
      <c r="AH1095">
        <v>10</v>
      </c>
      <c r="AI1095">
        <v>1.06</v>
      </c>
      <c r="AJ1095">
        <v>13.4</v>
      </c>
      <c r="AK1095">
        <v>1.05</v>
      </c>
      <c r="AL1095">
        <v>11</v>
      </c>
      <c r="AM1095">
        <v>1.06</v>
      </c>
      <c r="AN1095">
        <v>14.75</v>
      </c>
      <c r="AO1095">
        <v>1.05</v>
      </c>
      <c r="AP1095">
        <v>10.130000000000001</v>
      </c>
      <c r="AQ1095" t="str">
        <f t="shared" si="189"/>
        <v>Nadal</v>
      </c>
      <c r="AR1095" t="str">
        <f t="shared" si="190"/>
        <v>Bautista</v>
      </c>
      <c r="AS1095" t="str">
        <f t="shared" si="191"/>
        <v>MadridNadalBautista</v>
      </c>
      <c r="AT1095" t="str">
        <f t="shared" si="192"/>
        <v>MadridBautistaNadal</v>
      </c>
      <c r="AU1095">
        <f t="shared" si="193"/>
        <v>2</v>
      </c>
      <c r="AV1095">
        <f t="shared" si="194"/>
        <v>5</v>
      </c>
      <c r="AW1095">
        <f t="shared" si="195"/>
        <v>19</v>
      </c>
      <c r="AX1095" t="b">
        <f t="shared" si="196"/>
        <v>0</v>
      </c>
      <c r="AY1095" t="str">
        <f t="shared" si="197"/>
        <v>Nadal</v>
      </c>
      <c r="AZ1095" t="b">
        <f t="shared" si="198"/>
        <v>0</v>
      </c>
      <c r="BA1095" t="str">
        <f t="shared" si="199"/>
        <v>MadridSemifinals</v>
      </c>
    </row>
    <row r="1096" spans="1:53" x14ac:dyDescent="0.25">
      <c r="A1096">
        <v>28</v>
      </c>
      <c r="B1096" s="8" t="s">
        <v>592</v>
      </c>
      <c r="C1096" s="8" t="s">
        <v>593</v>
      </c>
      <c r="D1096" s="1">
        <v>41769</v>
      </c>
      <c r="E1096" s="1" t="s">
        <v>874</v>
      </c>
      <c r="F1096" t="s">
        <v>307</v>
      </c>
      <c r="G1096" s="1" t="s">
        <v>503</v>
      </c>
      <c r="H1096" t="s">
        <v>346</v>
      </c>
      <c r="I1096">
        <v>3</v>
      </c>
      <c r="J1096" t="s">
        <v>688</v>
      </c>
      <c r="K1096" t="s">
        <v>744</v>
      </c>
      <c r="L1096">
        <v>12</v>
      </c>
      <c r="M1096">
        <v>5</v>
      </c>
      <c r="N1096">
        <v>2440</v>
      </c>
      <c r="O1096">
        <v>4850</v>
      </c>
      <c r="P1096">
        <v>7</v>
      </c>
      <c r="Q1096">
        <v>6</v>
      </c>
      <c r="R1096">
        <v>5</v>
      </c>
      <c r="S1096">
        <v>7</v>
      </c>
      <c r="T1096">
        <v>6</v>
      </c>
      <c r="U1096">
        <v>3</v>
      </c>
      <c r="Z1096">
        <v>2</v>
      </c>
      <c r="AA1096">
        <v>1</v>
      </c>
      <c r="AB1096" t="s">
        <v>312</v>
      </c>
      <c r="AC1096">
        <v>2.5</v>
      </c>
      <c r="AD1096">
        <v>1.53</v>
      </c>
      <c r="AE1096">
        <v>2.4</v>
      </c>
      <c r="AF1096">
        <v>1.55</v>
      </c>
      <c r="AG1096">
        <v>2.5</v>
      </c>
      <c r="AH1096">
        <v>1.53</v>
      </c>
      <c r="AI1096">
        <v>2.56</v>
      </c>
      <c r="AJ1096">
        <v>1.59</v>
      </c>
      <c r="AK1096">
        <v>2.6</v>
      </c>
      <c r="AL1096">
        <v>1.5</v>
      </c>
      <c r="AM1096">
        <v>2.7</v>
      </c>
      <c r="AN1096">
        <v>1.63</v>
      </c>
      <c r="AO1096">
        <v>2.4500000000000002</v>
      </c>
      <c r="AP1096">
        <v>1.55</v>
      </c>
      <c r="AQ1096" t="str">
        <f t="shared" si="189"/>
        <v>Nishikori</v>
      </c>
      <c r="AR1096" t="str">
        <f t="shared" si="190"/>
        <v>Ferrer</v>
      </c>
      <c r="AS1096" t="str">
        <f t="shared" si="191"/>
        <v>MadridNishikoriFerrer</v>
      </c>
      <c r="AT1096" t="str">
        <f t="shared" si="192"/>
        <v>MadridFerrerNishikori</v>
      </c>
      <c r="AU1096">
        <f t="shared" si="193"/>
        <v>1</v>
      </c>
      <c r="AV1096">
        <f t="shared" si="194"/>
        <v>2</v>
      </c>
      <c r="AW1096">
        <f t="shared" si="195"/>
        <v>34</v>
      </c>
      <c r="AX1096" t="b">
        <f t="shared" si="196"/>
        <v>1</v>
      </c>
      <c r="AY1096" t="str">
        <f t="shared" si="197"/>
        <v>Nishikori</v>
      </c>
      <c r="AZ1096" t="b">
        <f t="shared" si="198"/>
        <v>1</v>
      </c>
      <c r="BA1096" t="str">
        <f t="shared" si="199"/>
        <v>MadridSemifinals</v>
      </c>
    </row>
    <row r="1097" spans="1:53" x14ac:dyDescent="0.25">
      <c r="A1097">
        <v>28</v>
      </c>
      <c r="B1097" s="8" t="s">
        <v>592</v>
      </c>
      <c r="C1097" s="8" t="s">
        <v>593</v>
      </c>
      <c r="D1097" s="1">
        <v>41770</v>
      </c>
      <c r="E1097" s="1" t="s">
        <v>874</v>
      </c>
      <c r="F1097" t="s">
        <v>307</v>
      </c>
      <c r="G1097" s="1" t="s">
        <v>503</v>
      </c>
      <c r="H1097" t="s">
        <v>348</v>
      </c>
      <c r="I1097">
        <v>3</v>
      </c>
      <c r="J1097" t="s">
        <v>750</v>
      </c>
      <c r="K1097" t="s">
        <v>688</v>
      </c>
      <c r="L1097">
        <v>1</v>
      </c>
      <c r="M1097">
        <v>12</v>
      </c>
      <c r="N1097">
        <v>12900</v>
      </c>
      <c r="O1097">
        <v>2440</v>
      </c>
      <c r="P1097">
        <v>2</v>
      </c>
      <c r="Q1097">
        <v>6</v>
      </c>
      <c r="R1097">
        <v>6</v>
      </c>
      <c r="S1097">
        <v>4</v>
      </c>
      <c r="T1097">
        <v>3</v>
      </c>
      <c r="U1097">
        <v>0</v>
      </c>
      <c r="Z1097">
        <v>1</v>
      </c>
      <c r="AA1097">
        <v>1</v>
      </c>
      <c r="AB1097" t="s">
        <v>323</v>
      </c>
      <c r="AC1097">
        <v>1.1000000000000001</v>
      </c>
      <c r="AD1097">
        <v>7</v>
      </c>
      <c r="AE1097">
        <v>1.1200000000000001</v>
      </c>
      <c r="AF1097">
        <v>5.75</v>
      </c>
      <c r="AG1097">
        <v>1.1100000000000001</v>
      </c>
      <c r="AH1097">
        <v>6.5</v>
      </c>
      <c r="AI1097">
        <v>1.1299999999999999</v>
      </c>
      <c r="AJ1097">
        <v>7.25</v>
      </c>
      <c r="AK1097">
        <v>1.1299999999999999</v>
      </c>
      <c r="AL1097">
        <v>6</v>
      </c>
      <c r="AM1097">
        <v>1.1499999999999999</v>
      </c>
      <c r="AN1097">
        <v>8</v>
      </c>
      <c r="AO1097">
        <v>1.1200000000000001</v>
      </c>
      <c r="AP1097">
        <v>6.33</v>
      </c>
      <c r="AQ1097" t="str">
        <f t="shared" si="189"/>
        <v>Nadal</v>
      </c>
      <c r="AR1097" t="str">
        <f t="shared" si="190"/>
        <v>Nishikori</v>
      </c>
      <c r="AS1097" t="str">
        <f t="shared" si="191"/>
        <v>MadridNadalNishikori</v>
      </c>
      <c r="AT1097" t="str">
        <f t="shared" si="192"/>
        <v>MadridNishikoriNadal</v>
      </c>
      <c r="AU1097">
        <f t="shared" si="193"/>
        <v>0</v>
      </c>
      <c r="AV1097">
        <f t="shared" si="194"/>
        <v>1</v>
      </c>
      <c r="AW1097">
        <f t="shared" si="195"/>
        <v>21</v>
      </c>
      <c r="AX1097" t="b">
        <f t="shared" si="196"/>
        <v>0</v>
      </c>
      <c r="AY1097" t="str">
        <f t="shared" si="197"/>
        <v>Nishikori</v>
      </c>
      <c r="AZ1097" t="b">
        <f t="shared" si="198"/>
        <v>1</v>
      </c>
      <c r="BA1097" t="str">
        <f t="shared" si="199"/>
        <v>MadridThe Final</v>
      </c>
    </row>
    <row r="1098" spans="1:53" x14ac:dyDescent="0.25">
      <c r="A1098">
        <v>29</v>
      </c>
      <c r="B1098" s="8" t="s">
        <v>594</v>
      </c>
      <c r="C1098" s="8" t="s">
        <v>595</v>
      </c>
      <c r="D1098" s="1">
        <v>41770</v>
      </c>
      <c r="E1098" s="1" t="s">
        <v>874</v>
      </c>
      <c r="F1098" t="s">
        <v>307</v>
      </c>
      <c r="G1098" s="1" t="s">
        <v>503</v>
      </c>
      <c r="H1098" t="s">
        <v>309</v>
      </c>
      <c r="I1098">
        <v>3</v>
      </c>
      <c r="J1098" t="s">
        <v>680</v>
      </c>
      <c r="K1098" t="s">
        <v>673</v>
      </c>
      <c r="L1098">
        <v>47</v>
      </c>
      <c r="M1098">
        <v>50</v>
      </c>
      <c r="N1098">
        <v>970</v>
      </c>
      <c r="O1098">
        <v>945</v>
      </c>
      <c r="P1098">
        <v>6</v>
      </c>
      <c r="Q1098">
        <v>4</v>
      </c>
      <c r="R1098">
        <v>6</v>
      </c>
      <c r="S1098">
        <v>4</v>
      </c>
      <c r="Z1098">
        <v>2</v>
      </c>
      <c r="AA1098">
        <v>0</v>
      </c>
      <c r="AB1098" t="s">
        <v>312</v>
      </c>
      <c r="AC1098">
        <v>1.72</v>
      </c>
      <c r="AD1098">
        <v>2</v>
      </c>
      <c r="AE1098">
        <v>1.85</v>
      </c>
      <c r="AF1098">
        <v>1.9</v>
      </c>
      <c r="AG1098">
        <v>1.8</v>
      </c>
      <c r="AH1098">
        <v>1.91</v>
      </c>
      <c r="AI1098">
        <v>1.87</v>
      </c>
      <c r="AJ1098">
        <v>2.04</v>
      </c>
      <c r="AM1098">
        <v>1.91</v>
      </c>
      <c r="AN1098">
        <v>2.04</v>
      </c>
      <c r="AO1098">
        <v>1.81</v>
      </c>
      <c r="AP1098">
        <v>1.95</v>
      </c>
      <c r="AQ1098" t="str">
        <f t="shared" si="189"/>
        <v>Chardy</v>
      </c>
      <c r="AR1098" t="str">
        <f t="shared" si="190"/>
        <v>Haase</v>
      </c>
      <c r="AS1098" t="str">
        <f t="shared" si="191"/>
        <v>RomeChardyHaase</v>
      </c>
      <c r="AT1098" t="str">
        <f t="shared" si="192"/>
        <v>RomeHaaseChardy</v>
      </c>
      <c r="AU1098">
        <f t="shared" si="193"/>
        <v>2</v>
      </c>
      <c r="AV1098">
        <f t="shared" si="194"/>
        <v>4</v>
      </c>
      <c r="AW1098">
        <f t="shared" si="195"/>
        <v>20</v>
      </c>
      <c r="AX1098" t="b">
        <f t="shared" si="196"/>
        <v>0</v>
      </c>
      <c r="AY1098" t="str">
        <f t="shared" si="197"/>
        <v>Chardy</v>
      </c>
      <c r="AZ1098" t="b">
        <f t="shared" si="198"/>
        <v>0</v>
      </c>
      <c r="BA1098" t="str">
        <f t="shared" si="199"/>
        <v>Rome1st Round</v>
      </c>
    </row>
    <row r="1099" spans="1:53" x14ac:dyDescent="0.25">
      <c r="A1099">
        <v>29</v>
      </c>
      <c r="B1099" s="8" t="s">
        <v>594</v>
      </c>
      <c r="C1099" s="8" t="s">
        <v>595</v>
      </c>
      <c r="D1099" s="1">
        <v>41770</v>
      </c>
      <c r="E1099" s="1" t="s">
        <v>874</v>
      </c>
      <c r="F1099" t="s">
        <v>307</v>
      </c>
      <c r="G1099" s="1" t="s">
        <v>503</v>
      </c>
      <c r="H1099" t="s">
        <v>309</v>
      </c>
      <c r="I1099">
        <v>3</v>
      </c>
      <c r="J1099" t="s">
        <v>771</v>
      </c>
      <c r="K1099" t="s">
        <v>753</v>
      </c>
      <c r="L1099">
        <v>43</v>
      </c>
      <c r="M1099">
        <v>64</v>
      </c>
      <c r="N1099">
        <v>1005</v>
      </c>
      <c r="O1099">
        <v>741</v>
      </c>
      <c r="P1099">
        <v>5</v>
      </c>
      <c r="Q1099">
        <v>7</v>
      </c>
      <c r="R1099">
        <v>6</v>
      </c>
      <c r="S1099">
        <v>3</v>
      </c>
      <c r="T1099">
        <v>6</v>
      </c>
      <c r="U1099">
        <v>4</v>
      </c>
      <c r="Z1099">
        <v>2</v>
      </c>
      <c r="AA1099">
        <v>1</v>
      </c>
      <c r="AB1099" t="s">
        <v>312</v>
      </c>
      <c r="AC1099">
        <v>2.1</v>
      </c>
      <c r="AD1099">
        <v>1.66</v>
      </c>
      <c r="AE1099">
        <v>2.15</v>
      </c>
      <c r="AF1099">
        <v>1.68</v>
      </c>
      <c r="AG1099">
        <v>2.2000000000000002</v>
      </c>
      <c r="AH1099">
        <v>1.62</v>
      </c>
      <c r="AI1099">
        <v>2.08</v>
      </c>
      <c r="AJ1099">
        <v>1.84</v>
      </c>
      <c r="AM1099">
        <v>2.2999999999999998</v>
      </c>
      <c r="AN1099">
        <v>1.84</v>
      </c>
      <c r="AO1099">
        <v>2.14</v>
      </c>
      <c r="AP1099">
        <v>1.68</v>
      </c>
      <c r="AQ1099" t="str">
        <f t="shared" si="189"/>
        <v>Stepanek</v>
      </c>
      <c r="AR1099" t="str">
        <f t="shared" si="190"/>
        <v>Andujar</v>
      </c>
      <c r="AS1099" t="str">
        <f t="shared" si="191"/>
        <v>RomeStepanekAndujar</v>
      </c>
      <c r="AT1099" t="str">
        <f t="shared" si="192"/>
        <v>RomeAndujarStepanek</v>
      </c>
      <c r="AU1099">
        <f t="shared" si="193"/>
        <v>1</v>
      </c>
      <c r="AV1099">
        <f t="shared" si="194"/>
        <v>3</v>
      </c>
      <c r="AW1099">
        <f t="shared" si="195"/>
        <v>31</v>
      </c>
      <c r="AX1099" t="b">
        <f t="shared" si="196"/>
        <v>0</v>
      </c>
      <c r="AY1099" t="str">
        <f t="shared" si="197"/>
        <v>Andujar</v>
      </c>
      <c r="AZ1099" t="b">
        <f t="shared" si="198"/>
        <v>1</v>
      </c>
      <c r="BA1099" t="str">
        <f t="shared" si="199"/>
        <v>Rome1st Round</v>
      </c>
    </row>
    <row r="1100" spans="1:53" x14ac:dyDescent="0.25">
      <c r="A1100">
        <v>29</v>
      </c>
      <c r="B1100" s="8" t="s">
        <v>594</v>
      </c>
      <c r="C1100" s="8" t="s">
        <v>595</v>
      </c>
      <c r="D1100" s="1">
        <v>41770</v>
      </c>
      <c r="E1100" s="1" t="s">
        <v>874</v>
      </c>
      <c r="F1100" t="s">
        <v>307</v>
      </c>
      <c r="G1100" s="1" t="s">
        <v>503</v>
      </c>
      <c r="H1100" t="s">
        <v>309</v>
      </c>
      <c r="I1100">
        <v>3</v>
      </c>
      <c r="J1100" t="s">
        <v>679</v>
      </c>
      <c r="K1100" t="s">
        <v>733</v>
      </c>
      <c r="L1100">
        <v>60</v>
      </c>
      <c r="M1100">
        <v>41</v>
      </c>
      <c r="N1100">
        <v>819</v>
      </c>
      <c r="O1100">
        <v>1045</v>
      </c>
      <c r="P1100">
        <v>6</v>
      </c>
      <c r="Q1100">
        <v>3</v>
      </c>
      <c r="R1100">
        <v>6</v>
      </c>
      <c r="S1100">
        <v>7</v>
      </c>
      <c r="T1100">
        <v>6</v>
      </c>
      <c r="U1100">
        <v>3</v>
      </c>
      <c r="Z1100">
        <v>2</v>
      </c>
      <c r="AA1100">
        <v>1</v>
      </c>
      <c r="AB1100" t="s">
        <v>312</v>
      </c>
      <c r="AC1100">
        <v>2</v>
      </c>
      <c r="AD1100">
        <v>1.72</v>
      </c>
      <c r="AE1100">
        <v>2.0499999999999998</v>
      </c>
      <c r="AF1100">
        <v>1.75</v>
      </c>
      <c r="AG1100">
        <v>2</v>
      </c>
      <c r="AH1100">
        <v>1.73</v>
      </c>
      <c r="AI1100">
        <v>2</v>
      </c>
      <c r="AJ1100">
        <v>1.91</v>
      </c>
      <c r="AM1100">
        <v>2.1</v>
      </c>
      <c r="AN1100">
        <v>1.91</v>
      </c>
      <c r="AO1100">
        <v>2.0099999999999998</v>
      </c>
      <c r="AP1100">
        <v>1.77</v>
      </c>
      <c r="AQ1100" t="str">
        <f t="shared" si="189"/>
        <v>Kukushkin</v>
      </c>
      <c r="AR1100" t="str">
        <f t="shared" si="190"/>
        <v>Sousa</v>
      </c>
      <c r="AS1100" t="str">
        <f t="shared" si="191"/>
        <v>RomeKukushkinSousa</v>
      </c>
      <c r="AT1100" t="str">
        <f t="shared" si="192"/>
        <v>RomeSousaKukushkin</v>
      </c>
      <c r="AU1100">
        <f t="shared" si="193"/>
        <v>1</v>
      </c>
      <c r="AV1100">
        <f t="shared" si="194"/>
        <v>5</v>
      </c>
      <c r="AW1100">
        <f t="shared" si="195"/>
        <v>31</v>
      </c>
      <c r="AX1100" t="b">
        <f t="shared" si="196"/>
        <v>1</v>
      </c>
      <c r="AY1100" t="str">
        <f t="shared" si="197"/>
        <v>Kukushkin</v>
      </c>
      <c r="AZ1100" t="b">
        <f t="shared" si="198"/>
        <v>1</v>
      </c>
      <c r="BA1100" t="str">
        <f t="shared" si="199"/>
        <v>Rome1st Round</v>
      </c>
    </row>
    <row r="1101" spans="1:53" x14ac:dyDescent="0.25">
      <c r="A1101">
        <v>29</v>
      </c>
      <c r="B1101" s="8" t="s">
        <v>594</v>
      </c>
      <c r="C1101" s="8" t="s">
        <v>595</v>
      </c>
      <c r="D1101" s="1">
        <v>41770</v>
      </c>
      <c r="E1101" s="1" t="s">
        <v>874</v>
      </c>
      <c r="F1101" t="s">
        <v>307</v>
      </c>
      <c r="G1101" s="1" t="s">
        <v>503</v>
      </c>
      <c r="H1101" t="s">
        <v>309</v>
      </c>
      <c r="I1101">
        <v>3</v>
      </c>
      <c r="J1101" t="s">
        <v>893</v>
      </c>
      <c r="K1101" t="s">
        <v>767</v>
      </c>
      <c r="L1101">
        <v>67</v>
      </c>
      <c r="M1101">
        <v>11</v>
      </c>
      <c r="N1101">
        <v>720</v>
      </c>
      <c r="O1101">
        <v>2600</v>
      </c>
      <c r="P1101">
        <v>7</v>
      </c>
      <c r="Q1101">
        <v>6</v>
      </c>
      <c r="R1101">
        <v>6</v>
      </c>
      <c r="S1101">
        <v>3</v>
      </c>
      <c r="Z1101">
        <v>2</v>
      </c>
      <c r="AA1101">
        <v>0</v>
      </c>
      <c r="AB1101" t="s">
        <v>312</v>
      </c>
      <c r="AC1101">
        <v>2.62</v>
      </c>
      <c r="AD1101">
        <v>1.44</v>
      </c>
      <c r="AE1101">
        <v>2.5</v>
      </c>
      <c r="AF1101">
        <v>1.5</v>
      </c>
      <c r="AG1101">
        <v>2.5</v>
      </c>
      <c r="AH1101">
        <v>1.5</v>
      </c>
      <c r="AI1101">
        <v>2.63</v>
      </c>
      <c r="AJ1101">
        <v>1.55</v>
      </c>
      <c r="AK1101">
        <v>2.63</v>
      </c>
      <c r="AL1101">
        <v>1.5</v>
      </c>
      <c r="AM1101">
        <v>2.64</v>
      </c>
      <c r="AN1101">
        <v>1.61</v>
      </c>
      <c r="AO1101">
        <v>2.5099999999999998</v>
      </c>
      <c r="AP1101">
        <v>1.51</v>
      </c>
      <c r="AQ1101" t="str">
        <f t="shared" si="189"/>
        <v>Melzer</v>
      </c>
      <c r="AR1101" t="str">
        <f t="shared" si="190"/>
        <v>Isner</v>
      </c>
      <c r="AS1101" t="str">
        <f t="shared" si="191"/>
        <v>RomeMelzerIsner</v>
      </c>
      <c r="AT1101" t="str">
        <f t="shared" si="192"/>
        <v>RomeIsnerMelzer</v>
      </c>
      <c r="AU1101">
        <f t="shared" si="193"/>
        <v>2</v>
      </c>
      <c r="AV1101">
        <f t="shared" si="194"/>
        <v>4</v>
      </c>
      <c r="AW1101">
        <f t="shared" si="195"/>
        <v>22</v>
      </c>
      <c r="AX1101" t="b">
        <f t="shared" si="196"/>
        <v>1</v>
      </c>
      <c r="AY1101" t="str">
        <f t="shared" si="197"/>
        <v>Melzer</v>
      </c>
      <c r="AZ1101" t="b">
        <f t="shared" si="198"/>
        <v>0</v>
      </c>
      <c r="BA1101" t="str">
        <f t="shared" si="199"/>
        <v>Rome1st Round</v>
      </c>
    </row>
    <row r="1102" spans="1:53" x14ac:dyDescent="0.25">
      <c r="A1102">
        <v>29</v>
      </c>
      <c r="B1102" s="8" t="s">
        <v>594</v>
      </c>
      <c r="C1102" s="8" t="s">
        <v>595</v>
      </c>
      <c r="D1102" s="1">
        <v>41770</v>
      </c>
      <c r="E1102" s="1" t="s">
        <v>874</v>
      </c>
      <c r="F1102" t="s">
        <v>307</v>
      </c>
      <c r="G1102" s="1" t="s">
        <v>503</v>
      </c>
      <c r="H1102" t="s">
        <v>309</v>
      </c>
      <c r="I1102">
        <v>3</v>
      </c>
      <c r="J1102" t="s">
        <v>752</v>
      </c>
      <c r="K1102" t="s">
        <v>778</v>
      </c>
      <c r="L1102">
        <v>29</v>
      </c>
      <c r="M1102">
        <v>22</v>
      </c>
      <c r="N1102">
        <v>1280</v>
      </c>
      <c r="O1102">
        <v>1680</v>
      </c>
      <c r="P1102">
        <v>4</v>
      </c>
      <c r="Q1102">
        <v>6</v>
      </c>
      <c r="R1102">
        <v>7</v>
      </c>
      <c r="S1102">
        <v>6</v>
      </c>
      <c r="T1102">
        <v>6</v>
      </c>
      <c r="U1102">
        <v>2</v>
      </c>
      <c r="Z1102">
        <v>2</v>
      </c>
      <c r="AA1102">
        <v>1</v>
      </c>
      <c r="AB1102" t="s">
        <v>312</v>
      </c>
      <c r="AC1102">
        <v>1.66</v>
      </c>
      <c r="AD1102">
        <v>2.1</v>
      </c>
      <c r="AE1102">
        <v>1.75</v>
      </c>
      <c r="AF1102">
        <v>2.0499999999999998</v>
      </c>
      <c r="AG1102">
        <v>1.73</v>
      </c>
      <c r="AH1102">
        <v>2</v>
      </c>
      <c r="AI1102">
        <v>1.85</v>
      </c>
      <c r="AJ1102">
        <v>2.0699999999999998</v>
      </c>
      <c r="AK1102">
        <v>1.91</v>
      </c>
      <c r="AL1102">
        <v>1.91</v>
      </c>
      <c r="AM1102">
        <v>1.91</v>
      </c>
      <c r="AN1102">
        <v>2.2000000000000002</v>
      </c>
      <c r="AO1102">
        <v>1.74</v>
      </c>
      <c r="AP1102">
        <v>2.0499999999999998</v>
      </c>
      <c r="AQ1102" t="str">
        <f t="shared" si="189"/>
        <v>Kohlschreiber</v>
      </c>
      <c r="AR1102" t="str">
        <f t="shared" si="190"/>
        <v>Janowicz</v>
      </c>
      <c r="AS1102" t="str">
        <f t="shared" si="191"/>
        <v>RomeKohlschreiberJanowicz</v>
      </c>
      <c r="AT1102" t="str">
        <f t="shared" si="192"/>
        <v>RomeJanowiczKohlschreiber</v>
      </c>
      <c r="AU1102">
        <f t="shared" si="193"/>
        <v>1</v>
      </c>
      <c r="AV1102">
        <f t="shared" si="194"/>
        <v>3</v>
      </c>
      <c r="AW1102">
        <f t="shared" si="195"/>
        <v>31</v>
      </c>
      <c r="AX1102" t="b">
        <f t="shared" si="196"/>
        <v>1</v>
      </c>
      <c r="AY1102" t="str">
        <f t="shared" si="197"/>
        <v>Janowicz</v>
      </c>
      <c r="AZ1102" t="b">
        <f t="shared" si="198"/>
        <v>1</v>
      </c>
      <c r="BA1102" t="str">
        <f t="shared" si="199"/>
        <v>Rome1st Round</v>
      </c>
    </row>
    <row r="1103" spans="1:53" x14ac:dyDescent="0.25">
      <c r="A1103">
        <v>29</v>
      </c>
      <c r="B1103" s="8" t="s">
        <v>594</v>
      </c>
      <c r="C1103" s="8" t="s">
        <v>595</v>
      </c>
      <c r="D1103" s="1">
        <v>41770</v>
      </c>
      <c r="E1103" s="1" t="s">
        <v>874</v>
      </c>
      <c r="F1103" t="s">
        <v>307</v>
      </c>
      <c r="G1103" s="1" t="s">
        <v>503</v>
      </c>
      <c r="H1103" t="s">
        <v>309</v>
      </c>
      <c r="I1103">
        <v>3</v>
      </c>
      <c r="J1103" t="s">
        <v>793</v>
      </c>
      <c r="K1103" t="s">
        <v>786</v>
      </c>
      <c r="L1103">
        <v>18</v>
      </c>
      <c r="M1103">
        <v>54</v>
      </c>
      <c r="N1103">
        <v>1855</v>
      </c>
      <c r="O1103">
        <v>880</v>
      </c>
      <c r="P1103">
        <v>7</v>
      </c>
      <c r="Q1103">
        <v>6</v>
      </c>
      <c r="R1103">
        <v>6</v>
      </c>
      <c r="S1103">
        <v>4</v>
      </c>
      <c r="Z1103">
        <v>2</v>
      </c>
      <c r="AA1103">
        <v>0</v>
      </c>
      <c r="AB1103" t="s">
        <v>312</v>
      </c>
      <c r="AC1103">
        <v>1.4</v>
      </c>
      <c r="AD1103">
        <v>2.75</v>
      </c>
      <c r="AE1103">
        <v>1.45</v>
      </c>
      <c r="AF1103">
        <v>2.7</v>
      </c>
      <c r="AG1103">
        <v>1.36</v>
      </c>
      <c r="AH1103">
        <v>3</v>
      </c>
      <c r="AI1103">
        <v>1.41</v>
      </c>
      <c r="AJ1103">
        <v>3.16</v>
      </c>
      <c r="AK1103">
        <v>1.4</v>
      </c>
      <c r="AL1103">
        <v>2.63</v>
      </c>
      <c r="AM1103">
        <v>1.49</v>
      </c>
      <c r="AN1103">
        <v>3.16</v>
      </c>
      <c r="AO1103">
        <v>1.41</v>
      </c>
      <c r="AP1103">
        <v>2.84</v>
      </c>
      <c r="AQ1103" t="str">
        <f t="shared" si="189"/>
        <v>Robredo</v>
      </c>
      <c r="AR1103" t="str">
        <f t="shared" si="190"/>
        <v>Monaco</v>
      </c>
      <c r="AS1103" t="str">
        <f t="shared" si="191"/>
        <v>RomeRobredoMonaco</v>
      </c>
      <c r="AT1103" t="str">
        <f t="shared" si="192"/>
        <v>RomeMonacoRobredo</v>
      </c>
      <c r="AU1103">
        <f t="shared" si="193"/>
        <v>2</v>
      </c>
      <c r="AV1103">
        <f t="shared" si="194"/>
        <v>3</v>
      </c>
      <c r="AW1103">
        <f t="shared" si="195"/>
        <v>23</v>
      </c>
      <c r="AX1103" t="b">
        <f t="shared" si="196"/>
        <v>1</v>
      </c>
      <c r="AY1103" t="str">
        <f t="shared" si="197"/>
        <v>Robredo</v>
      </c>
      <c r="AZ1103" t="b">
        <f t="shared" si="198"/>
        <v>0</v>
      </c>
      <c r="BA1103" t="str">
        <f t="shared" si="199"/>
        <v>Rome1st Round</v>
      </c>
    </row>
    <row r="1104" spans="1:53" x14ac:dyDescent="0.25">
      <c r="A1104">
        <v>29</v>
      </c>
      <c r="B1104" s="8" t="s">
        <v>594</v>
      </c>
      <c r="C1104" s="8" t="s">
        <v>595</v>
      </c>
      <c r="D1104" s="1">
        <v>41771</v>
      </c>
      <c r="E1104" s="1" t="s">
        <v>874</v>
      </c>
      <c r="F1104" t="s">
        <v>307</v>
      </c>
      <c r="G1104" s="1" t="s">
        <v>503</v>
      </c>
      <c r="H1104" t="s">
        <v>309</v>
      </c>
      <c r="I1104">
        <v>3</v>
      </c>
      <c r="J1104" t="s">
        <v>737</v>
      </c>
      <c r="K1104" t="s">
        <v>761</v>
      </c>
      <c r="L1104">
        <v>40</v>
      </c>
      <c r="M1104">
        <v>44</v>
      </c>
      <c r="N1104">
        <v>1055</v>
      </c>
      <c r="O1104">
        <v>1004</v>
      </c>
      <c r="P1104">
        <v>6</v>
      </c>
      <c r="Q1104">
        <v>3</v>
      </c>
      <c r="R1104">
        <v>6</v>
      </c>
      <c r="S1104">
        <v>4</v>
      </c>
      <c r="Z1104">
        <v>2</v>
      </c>
      <c r="AA1104">
        <v>0</v>
      </c>
      <c r="AB1104" t="s">
        <v>312</v>
      </c>
      <c r="AC1104">
        <v>2.37</v>
      </c>
      <c r="AD1104">
        <v>1.53</v>
      </c>
      <c r="AE1104">
        <v>2.4</v>
      </c>
      <c r="AF1104">
        <v>1.55</v>
      </c>
      <c r="AG1104">
        <v>2.38</v>
      </c>
      <c r="AH1104">
        <v>1.53</v>
      </c>
      <c r="AI1104">
        <v>2.33</v>
      </c>
      <c r="AJ1104">
        <v>1.68</v>
      </c>
      <c r="AK1104">
        <v>2.5</v>
      </c>
      <c r="AL1104">
        <v>1.53</v>
      </c>
      <c r="AM1104">
        <v>2.56</v>
      </c>
      <c r="AN1104">
        <v>1.68</v>
      </c>
      <c r="AO1104">
        <v>2.36</v>
      </c>
      <c r="AP1104">
        <v>1.57</v>
      </c>
      <c r="AQ1104" t="str">
        <f t="shared" si="189"/>
        <v>Dodig</v>
      </c>
      <c r="AR1104" t="str">
        <f t="shared" si="190"/>
        <v>Delbonis</v>
      </c>
      <c r="AS1104" t="str">
        <f t="shared" si="191"/>
        <v>RomeDodigDelbonis</v>
      </c>
      <c r="AT1104" t="str">
        <f t="shared" si="192"/>
        <v>RomeDelbonisDodig</v>
      </c>
      <c r="AU1104">
        <f t="shared" si="193"/>
        <v>2</v>
      </c>
      <c r="AV1104">
        <f t="shared" si="194"/>
        <v>5</v>
      </c>
      <c r="AW1104">
        <f t="shared" si="195"/>
        <v>19</v>
      </c>
      <c r="AX1104" t="b">
        <f t="shared" si="196"/>
        <v>0</v>
      </c>
      <c r="AY1104" t="str">
        <f t="shared" si="197"/>
        <v>Dodig</v>
      </c>
      <c r="AZ1104" t="b">
        <f t="shared" si="198"/>
        <v>0</v>
      </c>
      <c r="BA1104" t="str">
        <f t="shared" si="199"/>
        <v>Rome1st Round</v>
      </c>
    </row>
    <row r="1105" spans="1:53" x14ac:dyDescent="0.25">
      <c r="A1105">
        <v>29</v>
      </c>
      <c r="B1105" s="8" t="s">
        <v>594</v>
      </c>
      <c r="C1105" s="8" t="s">
        <v>595</v>
      </c>
      <c r="D1105" s="1">
        <v>41771</v>
      </c>
      <c r="E1105" s="1" t="s">
        <v>874</v>
      </c>
      <c r="F1105" t="s">
        <v>307</v>
      </c>
      <c r="G1105" s="1" t="s">
        <v>503</v>
      </c>
      <c r="H1105" t="s">
        <v>309</v>
      </c>
      <c r="I1105">
        <v>3</v>
      </c>
      <c r="J1105" t="s">
        <v>714</v>
      </c>
      <c r="K1105" t="s">
        <v>678</v>
      </c>
      <c r="L1105">
        <v>31</v>
      </c>
      <c r="M1105">
        <v>27</v>
      </c>
      <c r="N1105">
        <v>1215</v>
      </c>
      <c r="O1105">
        <v>1395</v>
      </c>
      <c r="P1105">
        <v>7</v>
      </c>
      <c r="Q1105">
        <v>5</v>
      </c>
      <c r="R1105">
        <v>6</v>
      </c>
      <c r="S1105">
        <v>1</v>
      </c>
      <c r="Z1105">
        <v>2</v>
      </c>
      <c r="AA1105">
        <v>0</v>
      </c>
      <c r="AB1105" t="s">
        <v>312</v>
      </c>
      <c r="AC1105">
        <v>1.83</v>
      </c>
      <c r="AD1105">
        <v>1.83</v>
      </c>
      <c r="AE1105">
        <v>1.85</v>
      </c>
      <c r="AF1105">
        <v>1.9</v>
      </c>
      <c r="AG1105">
        <v>1.83</v>
      </c>
      <c r="AH1105">
        <v>1.83</v>
      </c>
      <c r="AI1105">
        <v>1.84</v>
      </c>
      <c r="AJ1105">
        <v>2.08</v>
      </c>
      <c r="AK1105">
        <v>1.8</v>
      </c>
      <c r="AL1105">
        <v>2</v>
      </c>
      <c r="AM1105">
        <v>2.08</v>
      </c>
      <c r="AN1105">
        <v>2.08</v>
      </c>
      <c r="AO1105">
        <v>1.89</v>
      </c>
      <c r="AP1105">
        <v>1.87</v>
      </c>
      <c r="AQ1105" t="str">
        <f t="shared" si="189"/>
        <v>Granollers</v>
      </c>
      <c r="AR1105" t="str">
        <f t="shared" si="190"/>
        <v>Lopez</v>
      </c>
      <c r="AS1105" t="str">
        <f t="shared" si="191"/>
        <v>RomeGranollersLopez</v>
      </c>
      <c r="AT1105" t="str">
        <f t="shared" si="192"/>
        <v>RomeLopezGranollers</v>
      </c>
      <c r="AU1105">
        <f t="shared" si="193"/>
        <v>2</v>
      </c>
      <c r="AV1105">
        <f t="shared" si="194"/>
        <v>7</v>
      </c>
      <c r="AW1105">
        <f t="shared" si="195"/>
        <v>19</v>
      </c>
      <c r="AX1105" t="b">
        <f t="shared" si="196"/>
        <v>0</v>
      </c>
      <c r="AY1105" t="str">
        <f t="shared" si="197"/>
        <v>Granollers</v>
      </c>
      <c r="AZ1105" t="b">
        <f t="shared" si="198"/>
        <v>0</v>
      </c>
      <c r="BA1105" t="str">
        <f t="shared" si="199"/>
        <v>Rome1st Round</v>
      </c>
    </row>
    <row r="1106" spans="1:53" x14ac:dyDescent="0.25">
      <c r="A1106">
        <v>29</v>
      </c>
      <c r="B1106" s="8" t="s">
        <v>594</v>
      </c>
      <c r="C1106" s="8" t="s">
        <v>595</v>
      </c>
      <c r="D1106" s="1">
        <v>41771</v>
      </c>
      <c r="E1106" s="1" t="s">
        <v>874</v>
      </c>
      <c r="F1106" t="s">
        <v>307</v>
      </c>
      <c r="G1106" s="1" t="s">
        <v>503</v>
      </c>
      <c r="H1106" t="s">
        <v>309</v>
      </c>
      <c r="I1106">
        <v>3</v>
      </c>
      <c r="J1106" t="s">
        <v>672</v>
      </c>
      <c r="K1106" t="s">
        <v>704</v>
      </c>
      <c r="L1106">
        <v>14</v>
      </c>
      <c r="M1106">
        <v>45</v>
      </c>
      <c r="N1106">
        <v>2200</v>
      </c>
      <c r="O1106">
        <v>975</v>
      </c>
      <c r="P1106">
        <v>4</v>
      </c>
      <c r="Q1106">
        <v>6</v>
      </c>
      <c r="R1106">
        <v>6</v>
      </c>
      <c r="S1106">
        <v>3</v>
      </c>
      <c r="T1106">
        <v>6</v>
      </c>
      <c r="U1106">
        <v>4</v>
      </c>
      <c r="Z1106">
        <v>2</v>
      </c>
      <c r="AA1106">
        <v>1</v>
      </c>
      <c r="AB1106" t="s">
        <v>312</v>
      </c>
      <c r="AC1106">
        <v>1.1399999999999999</v>
      </c>
      <c r="AD1106">
        <v>5.5</v>
      </c>
      <c r="AE1106">
        <v>1.1499999999999999</v>
      </c>
      <c r="AF1106">
        <v>5.25</v>
      </c>
      <c r="AG1106">
        <v>1.1200000000000001</v>
      </c>
      <c r="AH1106">
        <v>5.5</v>
      </c>
      <c r="AI1106">
        <v>1.18</v>
      </c>
      <c r="AJ1106">
        <v>5.54</v>
      </c>
      <c r="AK1106">
        <v>1.1399999999999999</v>
      </c>
      <c r="AL1106">
        <v>5.5</v>
      </c>
      <c r="AM1106">
        <v>1.2</v>
      </c>
      <c r="AN1106">
        <v>5.75</v>
      </c>
      <c r="AO1106">
        <v>1.1499999999999999</v>
      </c>
      <c r="AP1106">
        <v>5.24</v>
      </c>
      <c r="AQ1106" t="str">
        <f t="shared" si="189"/>
        <v>Dimitrov</v>
      </c>
      <c r="AR1106" t="str">
        <f t="shared" si="190"/>
        <v>Roger-Vasselin</v>
      </c>
      <c r="AS1106" t="str">
        <f t="shared" si="191"/>
        <v>RomeDimitrovRoger-Vasselin</v>
      </c>
      <c r="AT1106" t="str">
        <f t="shared" si="192"/>
        <v>RomeRoger-VasselinDimitrov</v>
      </c>
      <c r="AU1106">
        <f t="shared" si="193"/>
        <v>1</v>
      </c>
      <c r="AV1106">
        <f t="shared" si="194"/>
        <v>3</v>
      </c>
      <c r="AW1106">
        <f t="shared" si="195"/>
        <v>29</v>
      </c>
      <c r="AX1106" t="b">
        <f t="shared" si="196"/>
        <v>0</v>
      </c>
      <c r="AY1106" t="str">
        <f t="shared" si="197"/>
        <v>Roger-Vasselin</v>
      </c>
      <c r="AZ1106" t="b">
        <f t="shared" si="198"/>
        <v>1</v>
      </c>
      <c r="BA1106" t="str">
        <f t="shared" si="199"/>
        <v>Rome1st Round</v>
      </c>
    </row>
    <row r="1107" spans="1:53" x14ac:dyDescent="0.25">
      <c r="A1107">
        <v>29</v>
      </c>
      <c r="B1107" s="8" t="s">
        <v>594</v>
      </c>
      <c r="C1107" s="8" t="s">
        <v>595</v>
      </c>
      <c r="D1107" s="1">
        <v>41771</v>
      </c>
      <c r="E1107" s="1" t="s">
        <v>874</v>
      </c>
      <c r="F1107" t="s">
        <v>307</v>
      </c>
      <c r="G1107" s="1" t="s">
        <v>503</v>
      </c>
      <c r="H1107" t="s">
        <v>309</v>
      </c>
      <c r="I1107">
        <v>3</v>
      </c>
      <c r="J1107" t="s">
        <v>892</v>
      </c>
      <c r="K1107" t="s">
        <v>907</v>
      </c>
      <c r="L1107">
        <v>162</v>
      </c>
      <c r="M1107">
        <v>293</v>
      </c>
      <c r="N1107">
        <v>340</v>
      </c>
      <c r="O1107">
        <v>157</v>
      </c>
      <c r="P1107">
        <v>3</v>
      </c>
      <c r="Q1107">
        <v>6</v>
      </c>
      <c r="R1107">
        <v>7</v>
      </c>
      <c r="S1107">
        <v>5</v>
      </c>
      <c r="T1107">
        <v>7</v>
      </c>
      <c r="U1107">
        <v>6</v>
      </c>
      <c r="Z1107">
        <v>2</v>
      </c>
      <c r="AA1107">
        <v>1</v>
      </c>
      <c r="AB1107" t="s">
        <v>312</v>
      </c>
      <c r="AC1107">
        <v>1.25</v>
      </c>
      <c r="AD1107">
        <v>3.75</v>
      </c>
      <c r="AE1107">
        <v>1.3</v>
      </c>
      <c r="AF1107">
        <v>3.4</v>
      </c>
      <c r="AG1107">
        <v>1.3</v>
      </c>
      <c r="AH1107">
        <v>3.4</v>
      </c>
      <c r="AI1107">
        <v>1.29</v>
      </c>
      <c r="AJ1107">
        <v>4.05</v>
      </c>
      <c r="AK1107">
        <v>1.33</v>
      </c>
      <c r="AL1107">
        <v>3.25</v>
      </c>
      <c r="AM1107">
        <v>1.33</v>
      </c>
      <c r="AN1107">
        <v>4.05</v>
      </c>
      <c r="AO1107">
        <v>1.28</v>
      </c>
      <c r="AP1107">
        <v>3.56</v>
      </c>
      <c r="AQ1107" t="str">
        <f t="shared" si="189"/>
        <v>Bolelli</v>
      </c>
      <c r="AR1107" t="str">
        <f t="shared" si="190"/>
        <v>Travaglia</v>
      </c>
      <c r="AS1107" t="str">
        <f t="shared" si="191"/>
        <v>RomeBolelliTravaglia</v>
      </c>
      <c r="AT1107" t="str">
        <f t="shared" si="192"/>
        <v>RomeTravagliaBolelli</v>
      </c>
      <c r="AU1107">
        <f t="shared" si="193"/>
        <v>1</v>
      </c>
      <c r="AV1107">
        <f t="shared" si="194"/>
        <v>0</v>
      </c>
      <c r="AW1107">
        <f t="shared" si="195"/>
        <v>34</v>
      </c>
      <c r="AX1107" t="b">
        <f t="shared" si="196"/>
        <v>1</v>
      </c>
      <c r="AY1107" t="str">
        <f t="shared" si="197"/>
        <v>Travaglia</v>
      </c>
      <c r="AZ1107" t="b">
        <f t="shared" si="198"/>
        <v>1</v>
      </c>
      <c r="BA1107" t="str">
        <f t="shared" si="199"/>
        <v>Rome1st Round</v>
      </c>
    </row>
    <row r="1108" spans="1:53" x14ac:dyDescent="0.25">
      <c r="A1108">
        <v>29</v>
      </c>
      <c r="B1108" s="8" t="s">
        <v>594</v>
      </c>
      <c r="C1108" s="8" t="s">
        <v>595</v>
      </c>
      <c r="D1108" s="1">
        <v>41771</v>
      </c>
      <c r="E1108" s="1" t="s">
        <v>874</v>
      </c>
      <c r="F1108" t="s">
        <v>307</v>
      </c>
      <c r="G1108" s="1" t="s">
        <v>503</v>
      </c>
      <c r="H1108" t="s">
        <v>309</v>
      </c>
      <c r="I1108">
        <v>3</v>
      </c>
      <c r="J1108" t="s">
        <v>728</v>
      </c>
      <c r="K1108" t="s">
        <v>707</v>
      </c>
      <c r="L1108">
        <v>52</v>
      </c>
      <c r="M1108">
        <v>68</v>
      </c>
      <c r="N1108">
        <v>902</v>
      </c>
      <c r="O1108">
        <v>714</v>
      </c>
      <c r="P1108">
        <v>3</v>
      </c>
      <c r="Q1108">
        <v>6</v>
      </c>
      <c r="R1108">
        <v>6</v>
      </c>
      <c r="S1108">
        <v>3</v>
      </c>
      <c r="T1108">
        <v>7</v>
      </c>
      <c r="U1108">
        <v>6</v>
      </c>
      <c r="Z1108">
        <v>2</v>
      </c>
      <c r="AA1108">
        <v>1</v>
      </c>
      <c r="AB1108" t="s">
        <v>312</v>
      </c>
      <c r="AC1108">
        <v>3.5</v>
      </c>
      <c r="AD1108">
        <v>1.28</v>
      </c>
      <c r="AE1108">
        <v>3.5</v>
      </c>
      <c r="AF1108">
        <v>1.28</v>
      </c>
      <c r="AG1108">
        <v>3.75</v>
      </c>
      <c r="AH1108">
        <v>1.25</v>
      </c>
      <c r="AI1108">
        <v>3.64</v>
      </c>
      <c r="AJ1108">
        <v>1.33</v>
      </c>
      <c r="AK1108">
        <v>3.75</v>
      </c>
      <c r="AL1108">
        <v>1.25</v>
      </c>
      <c r="AM1108">
        <v>3.85</v>
      </c>
      <c r="AN1108">
        <v>1.33</v>
      </c>
      <c r="AO1108">
        <v>3.58</v>
      </c>
      <c r="AP1108">
        <v>1.28</v>
      </c>
      <c r="AQ1108" t="str">
        <f t="shared" si="189"/>
        <v>Karlovic</v>
      </c>
      <c r="AR1108" t="str">
        <f t="shared" si="190"/>
        <v>Carreno-Busta</v>
      </c>
      <c r="AS1108" t="str">
        <f t="shared" si="191"/>
        <v>RomeKarlovicCarreno-Busta</v>
      </c>
      <c r="AT1108" t="str">
        <f t="shared" si="192"/>
        <v>RomeCarreno-BustaKarlovic</v>
      </c>
      <c r="AU1108">
        <f t="shared" si="193"/>
        <v>1</v>
      </c>
      <c r="AV1108">
        <f t="shared" si="194"/>
        <v>1</v>
      </c>
      <c r="AW1108">
        <f t="shared" si="195"/>
        <v>31</v>
      </c>
      <c r="AX1108" t="b">
        <f t="shared" si="196"/>
        <v>1</v>
      </c>
      <c r="AY1108" t="str">
        <f t="shared" si="197"/>
        <v>Carreno-Busta</v>
      </c>
      <c r="AZ1108" t="b">
        <f t="shared" si="198"/>
        <v>1</v>
      </c>
      <c r="BA1108" t="str">
        <f t="shared" si="199"/>
        <v>Rome1st Round</v>
      </c>
    </row>
    <row r="1109" spans="1:53" x14ac:dyDescent="0.25">
      <c r="A1109">
        <v>29</v>
      </c>
      <c r="B1109" s="8" t="s">
        <v>594</v>
      </c>
      <c r="C1109" s="8" t="s">
        <v>595</v>
      </c>
      <c r="D1109" s="1">
        <v>41771</v>
      </c>
      <c r="E1109" s="1" t="s">
        <v>874</v>
      </c>
      <c r="F1109" t="s">
        <v>307</v>
      </c>
      <c r="G1109" s="1" t="s">
        <v>503</v>
      </c>
      <c r="H1109" t="s">
        <v>309</v>
      </c>
      <c r="I1109">
        <v>3</v>
      </c>
      <c r="J1109" t="s">
        <v>872</v>
      </c>
      <c r="K1109" t="s">
        <v>828</v>
      </c>
      <c r="L1109">
        <v>98</v>
      </c>
      <c r="M1109">
        <v>90</v>
      </c>
      <c r="N1109">
        <v>588</v>
      </c>
      <c r="O1109">
        <v>615</v>
      </c>
      <c r="P1109">
        <v>7</v>
      </c>
      <c r="Q1109">
        <v>6</v>
      </c>
      <c r="R1109">
        <v>6</v>
      </c>
      <c r="S1109">
        <v>3</v>
      </c>
      <c r="Z1109">
        <v>2</v>
      </c>
      <c r="AA1109">
        <v>0</v>
      </c>
      <c r="AB1109" t="s">
        <v>312</v>
      </c>
      <c r="AC1109">
        <v>2.62</v>
      </c>
      <c r="AD1109">
        <v>1.44</v>
      </c>
      <c r="AE1109">
        <v>2.8</v>
      </c>
      <c r="AF1109">
        <v>1.42</v>
      </c>
      <c r="AG1109">
        <v>2.62</v>
      </c>
      <c r="AH1109">
        <v>1.44</v>
      </c>
      <c r="AI1109">
        <v>2.8</v>
      </c>
      <c r="AJ1109">
        <v>1.5</v>
      </c>
      <c r="AK1109">
        <v>3</v>
      </c>
      <c r="AL1109">
        <v>1.36</v>
      </c>
      <c r="AM1109">
        <v>3.2</v>
      </c>
      <c r="AN1109">
        <v>1.5</v>
      </c>
      <c r="AO1109">
        <v>2.79</v>
      </c>
      <c r="AP1109">
        <v>1.42</v>
      </c>
      <c r="AQ1109" t="str">
        <f t="shared" si="189"/>
        <v>Riba</v>
      </c>
      <c r="AR1109" t="str">
        <f t="shared" si="190"/>
        <v>Lorenzi</v>
      </c>
      <c r="AS1109" t="str">
        <f t="shared" si="191"/>
        <v>RomeRibaLorenzi</v>
      </c>
      <c r="AT1109" t="str">
        <f t="shared" si="192"/>
        <v>RomeLorenziRiba</v>
      </c>
      <c r="AU1109">
        <f t="shared" si="193"/>
        <v>2</v>
      </c>
      <c r="AV1109">
        <f t="shared" si="194"/>
        <v>4</v>
      </c>
      <c r="AW1109">
        <f t="shared" si="195"/>
        <v>22</v>
      </c>
      <c r="AX1109" t="b">
        <f t="shared" si="196"/>
        <v>1</v>
      </c>
      <c r="AY1109" t="str">
        <f t="shared" si="197"/>
        <v>Riba</v>
      </c>
      <c r="AZ1109" t="b">
        <f t="shared" si="198"/>
        <v>0</v>
      </c>
      <c r="BA1109" t="str">
        <f t="shared" si="199"/>
        <v>Rome1st Round</v>
      </c>
    </row>
    <row r="1110" spans="1:53" x14ac:dyDescent="0.25">
      <c r="A1110">
        <v>29</v>
      </c>
      <c r="B1110" s="8" t="s">
        <v>594</v>
      </c>
      <c r="C1110" s="8" t="s">
        <v>595</v>
      </c>
      <c r="D1110" s="1">
        <v>41771</v>
      </c>
      <c r="E1110" s="1" t="s">
        <v>874</v>
      </c>
      <c r="F1110" t="s">
        <v>307</v>
      </c>
      <c r="G1110" s="1" t="s">
        <v>503</v>
      </c>
      <c r="H1110" t="s">
        <v>309</v>
      </c>
      <c r="I1110">
        <v>3</v>
      </c>
      <c r="J1110" t="s">
        <v>690</v>
      </c>
      <c r="K1110" t="s">
        <v>731</v>
      </c>
      <c r="L1110">
        <v>30</v>
      </c>
      <c r="M1110">
        <v>97</v>
      </c>
      <c r="N1110">
        <v>1225</v>
      </c>
      <c r="O1110">
        <v>592</v>
      </c>
      <c r="P1110">
        <v>6</v>
      </c>
      <c r="Q1110">
        <v>2</v>
      </c>
      <c r="R1110">
        <v>6</v>
      </c>
      <c r="S1110">
        <v>3</v>
      </c>
      <c r="Z1110">
        <v>2</v>
      </c>
      <c r="AA1110">
        <v>0</v>
      </c>
      <c r="AB1110" t="s">
        <v>312</v>
      </c>
      <c r="AC1110">
        <v>1.4</v>
      </c>
      <c r="AD1110">
        <v>2.75</v>
      </c>
      <c r="AE1110">
        <v>1.45</v>
      </c>
      <c r="AF1110">
        <v>2.7</v>
      </c>
      <c r="AG1110">
        <v>1.4</v>
      </c>
      <c r="AH1110">
        <v>2.75</v>
      </c>
      <c r="AI1110">
        <v>1.48</v>
      </c>
      <c r="AJ1110">
        <v>2.86</v>
      </c>
      <c r="AK1110">
        <v>1.4</v>
      </c>
      <c r="AL1110">
        <v>2.88</v>
      </c>
      <c r="AM1110">
        <v>1.5</v>
      </c>
      <c r="AN1110">
        <v>2.95</v>
      </c>
      <c r="AO1110">
        <v>1.42</v>
      </c>
      <c r="AP1110">
        <v>2.79</v>
      </c>
      <c r="AQ1110" t="str">
        <f t="shared" si="189"/>
        <v>Simon</v>
      </c>
      <c r="AR1110" t="str">
        <f t="shared" si="190"/>
        <v>Volandri</v>
      </c>
      <c r="AS1110" t="str">
        <f t="shared" si="191"/>
        <v>RomeSimonVolandri</v>
      </c>
      <c r="AT1110" t="str">
        <f t="shared" si="192"/>
        <v>RomeVolandriSimon</v>
      </c>
      <c r="AU1110">
        <f t="shared" si="193"/>
        <v>2</v>
      </c>
      <c r="AV1110">
        <f t="shared" si="194"/>
        <v>7</v>
      </c>
      <c r="AW1110">
        <f t="shared" si="195"/>
        <v>17</v>
      </c>
      <c r="AX1110" t="b">
        <f t="shared" si="196"/>
        <v>0</v>
      </c>
      <c r="AY1110" t="str">
        <f t="shared" si="197"/>
        <v>Simon</v>
      </c>
      <c r="AZ1110" t="b">
        <f t="shared" si="198"/>
        <v>0</v>
      </c>
      <c r="BA1110" t="str">
        <f t="shared" si="199"/>
        <v>Rome1st Round</v>
      </c>
    </row>
    <row r="1111" spans="1:53" x14ac:dyDescent="0.25">
      <c r="A1111">
        <v>29</v>
      </c>
      <c r="B1111" s="8" t="s">
        <v>594</v>
      </c>
      <c r="C1111" s="8" t="s">
        <v>595</v>
      </c>
      <c r="D1111" s="1">
        <v>41771</v>
      </c>
      <c r="E1111" s="1" t="s">
        <v>874</v>
      </c>
      <c r="F1111" t="s">
        <v>307</v>
      </c>
      <c r="G1111" s="1" t="s">
        <v>503</v>
      </c>
      <c r="H1111" t="s">
        <v>309</v>
      </c>
      <c r="I1111">
        <v>3</v>
      </c>
      <c r="J1111" t="s">
        <v>802</v>
      </c>
      <c r="K1111" t="s">
        <v>785</v>
      </c>
      <c r="L1111">
        <v>85</v>
      </c>
      <c r="M1111">
        <v>79</v>
      </c>
      <c r="N1111">
        <v>629</v>
      </c>
      <c r="O1111">
        <v>647</v>
      </c>
      <c r="P1111">
        <v>1</v>
      </c>
      <c r="Q1111">
        <v>6</v>
      </c>
      <c r="R1111">
        <v>6</v>
      </c>
      <c r="S1111">
        <v>4</v>
      </c>
      <c r="T1111">
        <v>6</v>
      </c>
      <c r="U1111">
        <v>1</v>
      </c>
      <c r="Z1111">
        <v>2</v>
      </c>
      <c r="AA1111">
        <v>1</v>
      </c>
      <c r="AB1111" t="s">
        <v>312</v>
      </c>
      <c r="AC1111">
        <v>2.1</v>
      </c>
      <c r="AD1111">
        <v>1.66</v>
      </c>
      <c r="AE1111">
        <v>2.1</v>
      </c>
      <c r="AF1111">
        <v>1.7</v>
      </c>
      <c r="AG1111">
        <v>2.1</v>
      </c>
      <c r="AH1111">
        <v>1.67</v>
      </c>
      <c r="AI1111">
        <v>2.0699999999999998</v>
      </c>
      <c r="AJ1111">
        <v>1.85</v>
      </c>
      <c r="AK1111">
        <v>2.25</v>
      </c>
      <c r="AL1111">
        <v>1.62</v>
      </c>
      <c r="AM1111">
        <v>2.25</v>
      </c>
      <c r="AN1111">
        <v>1.87</v>
      </c>
      <c r="AO1111">
        <v>2.13</v>
      </c>
      <c r="AP1111">
        <v>1.69</v>
      </c>
      <c r="AQ1111" t="str">
        <f t="shared" si="189"/>
        <v>Robert</v>
      </c>
      <c r="AR1111" t="str">
        <f t="shared" si="190"/>
        <v>Gonzalez</v>
      </c>
      <c r="AS1111" t="str">
        <f t="shared" si="191"/>
        <v>RomeRobertGonzalez</v>
      </c>
      <c r="AT1111" t="str">
        <f t="shared" si="192"/>
        <v>RomeGonzalezRobert</v>
      </c>
      <c r="AU1111">
        <f t="shared" si="193"/>
        <v>1</v>
      </c>
      <c r="AV1111">
        <f t="shared" si="194"/>
        <v>2</v>
      </c>
      <c r="AW1111">
        <f t="shared" si="195"/>
        <v>24</v>
      </c>
      <c r="AX1111" t="b">
        <f t="shared" si="196"/>
        <v>0</v>
      </c>
      <c r="AY1111" t="str">
        <f t="shared" si="197"/>
        <v>Gonzalez</v>
      </c>
      <c r="AZ1111" t="b">
        <f t="shared" si="198"/>
        <v>1</v>
      </c>
      <c r="BA1111" t="str">
        <f t="shared" si="199"/>
        <v>Rome1st Round</v>
      </c>
    </row>
    <row r="1112" spans="1:53" x14ac:dyDescent="0.25">
      <c r="A1112">
        <v>29</v>
      </c>
      <c r="B1112" s="8" t="s">
        <v>594</v>
      </c>
      <c r="C1112" s="8" t="s">
        <v>595</v>
      </c>
      <c r="D1112" s="1">
        <v>41771</v>
      </c>
      <c r="E1112" s="1" t="s">
        <v>874</v>
      </c>
      <c r="F1112" t="s">
        <v>307</v>
      </c>
      <c r="G1112" s="1" t="s">
        <v>503</v>
      </c>
      <c r="H1112" t="s">
        <v>309</v>
      </c>
      <c r="I1112">
        <v>3</v>
      </c>
      <c r="J1112" t="s">
        <v>751</v>
      </c>
      <c r="K1112" t="s">
        <v>720</v>
      </c>
      <c r="L1112">
        <v>56</v>
      </c>
      <c r="M1112">
        <v>15</v>
      </c>
      <c r="N1112">
        <v>866</v>
      </c>
      <c r="O1112">
        <v>2190</v>
      </c>
      <c r="P1112">
        <v>6</v>
      </c>
      <c r="Q1112">
        <v>3</v>
      </c>
      <c r="R1112">
        <v>6</v>
      </c>
      <c r="S1112">
        <v>2</v>
      </c>
      <c r="Z1112">
        <v>2</v>
      </c>
      <c r="AA1112">
        <v>0</v>
      </c>
      <c r="AB1112" t="s">
        <v>312</v>
      </c>
      <c r="AC1112">
        <v>5</v>
      </c>
      <c r="AD1112">
        <v>1.1599999999999999</v>
      </c>
      <c r="AE1112">
        <v>4.3</v>
      </c>
      <c r="AF1112">
        <v>1.2</v>
      </c>
      <c r="AG1112">
        <v>3.75</v>
      </c>
      <c r="AH1112">
        <v>1.25</v>
      </c>
      <c r="AI1112">
        <v>5.33</v>
      </c>
      <c r="AJ1112">
        <v>1.19</v>
      </c>
      <c r="AK1112">
        <v>3.75</v>
      </c>
      <c r="AL1112">
        <v>1.25</v>
      </c>
      <c r="AM1112">
        <v>5.33</v>
      </c>
      <c r="AN1112">
        <v>1.25</v>
      </c>
      <c r="AO1112">
        <v>4.3600000000000003</v>
      </c>
      <c r="AP1112">
        <v>1.2</v>
      </c>
      <c r="AQ1112" t="str">
        <f t="shared" si="189"/>
        <v>Rosol</v>
      </c>
      <c r="AR1112" t="str">
        <f t="shared" si="190"/>
        <v>Fognini</v>
      </c>
      <c r="AS1112" t="str">
        <f t="shared" si="191"/>
        <v>RomeRosolFognini</v>
      </c>
      <c r="AT1112" t="str">
        <f t="shared" si="192"/>
        <v>RomeFogniniRosol</v>
      </c>
      <c r="AU1112">
        <f t="shared" si="193"/>
        <v>2</v>
      </c>
      <c r="AV1112">
        <f t="shared" si="194"/>
        <v>7</v>
      </c>
      <c r="AW1112">
        <f t="shared" si="195"/>
        <v>17</v>
      </c>
      <c r="AX1112" t="b">
        <f t="shared" si="196"/>
        <v>0</v>
      </c>
      <c r="AY1112" t="str">
        <f t="shared" si="197"/>
        <v>Rosol</v>
      </c>
      <c r="AZ1112" t="b">
        <f t="shared" si="198"/>
        <v>0</v>
      </c>
      <c r="BA1112" t="str">
        <f t="shared" si="199"/>
        <v>Rome1st Round</v>
      </c>
    </row>
    <row r="1113" spans="1:53" x14ac:dyDescent="0.25">
      <c r="A1113">
        <v>29</v>
      </c>
      <c r="B1113" s="8" t="s">
        <v>594</v>
      </c>
      <c r="C1113" s="8" t="s">
        <v>595</v>
      </c>
      <c r="D1113" s="1">
        <v>41771</v>
      </c>
      <c r="E1113" s="1" t="s">
        <v>874</v>
      </c>
      <c r="F1113" t="s">
        <v>307</v>
      </c>
      <c r="G1113" s="1" t="s">
        <v>503</v>
      </c>
      <c r="H1113" t="s">
        <v>309</v>
      </c>
      <c r="I1113">
        <v>3</v>
      </c>
      <c r="J1113" t="s">
        <v>718</v>
      </c>
      <c r="K1113" t="s">
        <v>674</v>
      </c>
      <c r="L1113">
        <v>16</v>
      </c>
      <c r="M1113">
        <v>39</v>
      </c>
      <c r="N1113">
        <v>2020</v>
      </c>
      <c r="O1113">
        <v>1077</v>
      </c>
      <c r="P1113">
        <v>6</v>
      </c>
      <c r="Q1113">
        <v>4</v>
      </c>
      <c r="R1113">
        <v>6</v>
      </c>
      <c r="S1113">
        <v>4</v>
      </c>
      <c r="Z1113">
        <v>2</v>
      </c>
      <c r="AA1113">
        <v>0</v>
      </c>
      <c r="AB1113" t="s">
        <v>312</v>
      </c>
      <c r="AC1113">
        <v>1.18</v>
      </c>
      <c r="AD1113">
        <v>4.5</v>
      </c>
      <c r="AE1113">
        <v>1.18</v>
      </c>
      <c r="AF1113">
        <v>4.5</v>
      </c>
      <c r="AG1113">
        <v>1.2</v>
      </c>
      <c r="AH1113">
        <v>4.33</v>
      </c>
      <c r="AI1113">
        <v>1.24</v>
      </c>
      <c r="AJ1113">
        <v>4.6500000000000004</v>
      </c>
      <c r="AK1113">
        <v>1.2</v>
      </c>
      <c r="AL1113">
        <v>4.5</v>
      </c>
      <c r="AM1113">
        <v>1.25</v>
      </c>
      <c r="AN1113">
        <v>4.75</v>
      </c>
      <c r="AO1113">
        <v>1.21</v>
      </c>
      <c r="AP1113">
        <v>4.28</v>
      </c>
      <c r="AQ1113" t="str">
        <f t="shared" si="189"/>
        <v>Youzhny</v>
      </c>
      <c r="AR1113" t="str">
        <f t="shared" si="190"/>
        <v>Mahut</v>
      </c>
      <c r="AS1113" t="str">
        <f t="shared" si="191"/>
        <v>RomeYouzhnyMahut</v>
      </c>
      <c r="AT1113" t="str">
        <f t="shared" si="192"/>
        <v>RomeMahutYouzhny</v>
      </c>
      <c r="AU1113">
        <f t="shared" si="193"/>
        <v>2</v>
      </c>
      <c r="AV1113">
        <f t="shared" si="194"/>
        <v>4</v>
      </c>
      <c r="AW1113">
        <f t="shared" si="195"/>
        <v>20</v>
      </c>
      <c r="AX1113" t="b">
        <f t="shared" si="196"/>
        <v>0</v>
      </c>
      <c r="AY1113" t="str">
        <f t="shared" si="197"/>
        <v>Youzhny</v>
      </c>
      <c r="AZ1113" t="b">
        <f t="shared" si="198"/>
        <v>0</v>
      </c>
      <c r="BA1113" t="str">
        <f t="shared" si="199"/>
        <v>Rome1st Round</v>
      </c>
    </row>
    <row r="1114" spans="1:53" x14ac:dyDescent="0.25">
      <c r="A1114">
        <v>29</v>
      </c>
      <c r="B1114" s="8" t="s">
        <v>594</v>
      </c>
      <c r="C1114" s="8" t="s">
        <v>595</v>
      </c>
      <c r="D1114" s="1">
        <v>41771</v>
      </c>
      <c r="E1114" s="1" t="s">
        <v>874</v>
      </c>
      <c r="F1114" t="s">
        <v>307</v>
      </c>
      <c r="G1114" s="1" t="s">
        <v>503</v>
      </c>
      <c r="H1114" t="s">
        <v>309</v>
      </c>
      <c r="I1114">
        <v>3</v>
      </c>
      <c r="J1114" t="s">
        <v>804</v>
      </c>
      <c r="K1114" t="s">
        <v>745</v>
      </c>
      <c r="L1114">
        <v>13</v>
      </c>
      <c r="M1114">
        <v>21</v>
      </c>
      <c r="N1114">
        <v>2235</v>
      </c>
      <c r="O1114">
        <v>1725</v>
      </c>
      <c r="P1114">
        <v>6</v>
      </c>
      <c r="Q1114">
        <v>3</v>
      </c>
      <c r="R1114">
        <v>7</v>
      </c>
      <c r="S1114">
        <v>6</v>
      </c>
      <c r="Z1114">
        <v>2</v>
      </c>
      <c r="AA1114">
        <v>0</v>
      </c>
      <c r="AB1114" t="s">
        <v>312</v>
      </c>
      <c r="AC1114">
        <v>1.83</v>
      </c>
      <c r="AD1114">
        <v>1.83</v>
      </c>
      <c r="AE1114">
        <v>1.88</v>
      </c>
      <c r="AF1114">
        <v>1.88</v>
      </c>
      <c r="AG1114">
        <v>1.8</v>
      </c>
      <c r="AH1114">
        <v>1.91</v>
      </c>
      <c r="AI1114">
        <v>1.93</v>
      </c>
      <c r="AJ1114">
        <v>1.97</v>
      </c>
      <c r="AK1114">
        <v>1.91</v>
      </c>
      <c r="AL1114">
        <v>1.91</v>
      </c>
      <c r="AM1114">
        <v>2</v>
      </c>
      <c r="AN1114">
        <v>2.0499999999999998</v>
      </c>
      <c r="AO1114">
        <v>1.86</v>
      </c>
      <c r="AP1114">
        <v>1.9</v>
      </c>
      <c r="AQ1114" t="str">
        <f t="shared" si="189"/>
        <v>Tsonga</v>
      </c>
      <c r="AR1114" t="str">
        <f t="shared" si="190"/>
        <v>Dolgopolov</v>
      </c>
      <c r="AS1114" t="str">
        <f t="shared" si="191"/>
        <v>RomeTsongaDolgopolov</v>
      </c>
      <c r="AT1114" t="str">
        <f t="shared" si="192"/>
        <v>RomeDolgopolovTsonga</v>
      </c>
      <c r="AU1114">
        <f t="shared" si="193"/>
        <v>2</v>
      </c>
      <c r="AV1114">
        <f t="shared" si="194"/>
        <v>4</v>
      </c>
      <c r="AW1114">
        <f t="shared" si="195"/>
        <v>22</v>
      </c>
      <c r="AX1114" t="b">
        <f t="shared" si="196"/>
        <v>1</v>
      </c>
      <c r="AY1114" t="str">
        <f t="shared" si="197"/>
        <v>Tsonga</v>
      </c>
      <c r="AZ1114" t="b">
        <f t="shared" si="198"/>
        <v>0</v>
      </c>
      <c r="BA1114" t="str">
        <f t="shared" si="199"/>
        <v>Rome1st Round</v>
      </c>
    </row>
    <row r="1115" spans="1:53" x14ac:dyDescent="0.25">
      <c r="A1115">
        <v>29</v>
      </c>
      <c r="B1115" s="8" t="s">
        <v>594</v>
      </c>
      <c r="C1115" s="8" t="s">
        <v>595</v>
      </c>
      <c r="D1115" s="1">
        <v>41772</v>
      </c>
      <c r="E1115" s="1" t="s">
        <v>874</v>
      </c>
      <c r="F1115" t="s">
        <v>307</v>
      </c>
      <c r="G1115" s="1" t="s">
        <v>503</v>
      </c>
      <c r="H1115" t="s">
        <v>309</v>
      </c>
      <c r="I1115">
        <v>3</v>
      </c>
      <c r="J1115" t="s">
        <v>668</v>
      </c>
      <c r="K1115" t="s">
        <v>725</v>
      </c>
      <c r="L1115">
        <v>26</v>
      </c>
      <c r="M1115">
        <v>36</v>
      </c>
      <c r="N1115">
        <v>1410</v>
      </c>
      <c r="O1115">
        <v>1118</v>
      </c>
      <c r="P1115">
        <v>6</v>
      </c>
      <c r="Q1115">
        <v>4</v>
      </c>
      <c r="R1115">
        <v>2</v>
      </c>
      <c r="S1115">
        <v>0</v>
      </c>
      <c r="Z1115">
        <v>1</v>
      </c>
      <c r="AA1115">
        <v>0</v>
      </c>
      <c r="AB1115" t="s">
        <v>323</v>
      </c>
      <c r="AC1115">
        <v>1.8</v>
      </c>
      <c r="AD1115">
        <v>1.9</v>
      </c>
      <c r="AE1115">
        <v>1.8</v>
      </c>
      <c r="AF1115">
        <v>2</v>
      </c>
      <c r="AG1115">
        <v>1.73</v>
      </c>
      <c r="AH1115">
        <v>2</v>
      </c>
      <c r="AI1115">
        <v>1.85</v>
      </c>
      <c r="AJ1115">
        <v>2.06</v>
      </c>
      <c r="AK1115">
        <v>1.8</v>
      </c>
      <c r="AL1115">
        <v>2</v>
      </c>
      <c r="AM1115">
        <v>1.85</v>
      </c>
      <c r="AN1115">
        <v>2.12</v>
      </c>
      <c r="AO1115">
        <v>1.78</v>
      </c>
      <c r="AP1115">
        <v>2</v>
      </c>
      <c r="AQ1115" t="str">
        <f t="shared" si="189"/>
        <v>Cilic</v>
      </c>
      <c r="AR1115" t="str">
        <f t="shared" si="190"/>
        <v>Giraldo</v>
      </c>
      <c r="AS1115" t="str">
        <f t="shared" si="191"/>
        <v>RomeCilicGiraldo</v>
      </c>
      <c r="AT1115" t="str">
        <f t="shared" si="192"/>
        <v>RomeGiraldoCilic</v>
      </c>
      <c r="AU1115">
        <f t="shared" si="193"/>
        <v>1</v>
      </c>
      <c r="AV1115">
        <f t="shared" si="194"/>
        <v>4</v>
      </c>
      <c r="AW1115">
        <f t="shared" si="195"/>
        <v>12</v>
      </c>
      <c r="AX1115" t="b">
        <f t="shared" si="196"/>
        <v>0</v>
      </c>
      <c r="AY1115" t="str">
        <f t="shared" si="197"/>
        <v>Cilic</v>
      </c>
      <c r="AZ1115" t="b">
        <f t="shared" si="198"/>
        <v>0</v>
      </c>
      <c r="BA1115" t="str">
        <f t="shared" si="199"/>
        <v>Rome1st Round</v>
      </c>
    </row>
    <row r="1116" spans="1:53" x14ac:dyDescent="0.25">
      <c r="A1116">
        <v>29</v>
      </c>
      <c r="B1116" s="8" t="s">
        <v>594</v>
      </c>
      <c r="C1116" s="8" t="s">
        <v>595</v>
      </c>
      <c r="D1116" s="1">
        <v>41772</v>
      </c>
      <c r="E1116" s="1" t="s">
        <v>874</v>
      </c>
      <c r="F1116" t="s">
        <v>307</v>
      </c>
      <c r="G1116" s="1" t="s">
        <v>503</v>
      </c>
      <c r="H1116" t="s">
        <v>309</v>
      </c>
      <c r="I1116">
        <v>3</v>
      </c>
      <c r="J1116" t="s">
        <v>768</v>
      </c>
      <c r="K1116" t="s">
        <v>700</v>
      </c>
      <c r="L1116">
        <v>20</v>
      </c>
      <c r="M1116">
        <v>32</v>
      </c>
      <c r="N1116">
        <v>1755</v>
      </c>
      <c r="O1116">
        <v>1180</v>
      </c>
      <c r="P1116">
        <v>7</v>
      </c>
      <c r="Q1116">
        <v>5</v>
      </c>
      <c r="R1116">
        <v>7</v>
      </c>
      <c r="S1116">
        <v>6</v>
      </c>
      <c r="Z1116">
        <v>2</v>
      </c>
      <c r="AA1116">
        <v>0</v>
      </c>
      <c r="AB1116" t="s">
        <v>312</v>
      </c>
      <c r="AC1116">
        <v>1.1599999999999999</v>
      </c>
      <c r="AD1116">
        <v>5</v>
      </c>
      <c r="AE1116">
        <v>1.18</v>
      </c>
      <c r="AF1116">
        <v>4.5</v>
      </c>
      <c r="AG1116">
        <v>1.17</v>
      </c>
      <c r="AH1116">
        <v>4.5</v>
      </c>
      <c r="AI1116">
        <v>1.2</v>
      </c>
      <c r="AJ1116">
        <v>5.18</v>
      </c>
      <c r="AK1116">
        <v>1.17</v>
      </c>
      <c r="AL1116">
        <v>5</v>
      </c>
      <c r="AM1116">
        <v>1.2</v>
      </c>
      <c r="AN1116">
        <v>5.3</v>
      </c>
      <c r="AO1116">
        <v>1.17</v>
      </c>
      <c r="AP1116">
        <v>4.8099999999999996</v>
      </c>
      <c r="AQ1116" t="str">
        <f t="shared" si="189"/>
        <v>Anderson</v>
      </c>
      <c r="AR1116" t="str">
        <f t="shared" si="190"/>
        <v>Pospisil</v>
      </c>
      <c r="AS1116" t="str">
        <f t="shared" si="191"/>
        <v>RomeAndersonPospisil</v>
      </c>
      <c r="AT1116" t="str">
        <f t="shared" si="192"/>
        <v>RomePospisilAnderson</v>
      </c>
      <c r="AU1116">
        <f t="shared" si="193"/>
        <v>2</v>
      </c>
      <c r="AV1116">
        <f t="shared" si="194"/>
        <v>3</v>
      </c>
      <c r="AW1116">
        <f t="shared" si="195"/>
        <v>25</v>
      </c>
      <c r="AX1116" t="b">
        <f t="shared" si="196"/>
        <v>1</v>
      </c>
      <c r="AY1116" t="str">
        <f t="shared" si="197"/>
        <v>Anderson</v>
      </c>
      <c r="AZ1116" t="b">
        <f t="shared" si="198"/>
        <v>0</v>
      </c>
      <c r="BA1116" t="str">
        <f t="shared" si="199"/>
        <v>Rome1st Round</v>
      </c>
    </row>
    <row r="1117" spans="1:53" x14ac:dyDescent="0.25">
      <c r="A1117">
        <v>29</v>
      </c>
      <c r="B1117" s="8" t="s">
        <v>594</v>
      </c>
      <c r="C1117" s="8" t="s">
        <v>595</v>
      </c>
      <c r="D1117" s="1">
        <v>41772</v>
      </c>
      <c r="E1117" s="1" t="s">
        <v>874</v>
      </c>
      <c r="F1117" t="s">
        <v>307</v>
      </c>
      <c r="G1117" s="1" t="s">
        <v>503</v>
      </c>
      <c r="H1117" t="s">
        <v>309</v>
      </c>
      <c r="I1117">
        <v>3</v>
      </c>
      <c r="J1117" t="s">
        <v>781</v>
      </c>
      <c r="K1117" t="s">
        <v>730</v>
      </c>
      <c r="L1117">
        <v>59</v>
      </c>
      <c r="M1117">
        <v>25</v>
      </c>
      <c r="N1117">
        <v>827</v>
      </c>
      <c r="O1117">
        <v>1455</v>
      </c>
      <c r="P1117">
        <v>6</v>
      </c>
      <c r="Q1117">
        <v>4</v>
      </c>
      <c r="R1117">
        <v>7</v>
      </c>
      <c r="S1117">
        <v>5</v>
      </c>
      <c r="Z1117">
        <v>2</v>
      </c>
      <c r="AA1117">
        <v>0</v>
      </c>
      <c r="AB1117" t="s">
        <v>312</v>
      </c>
      <c r="AC1117">
        <v>3.25</v>
      </c>
      <c r="AD1117">
        <v>1.33</v>
      </c>
      <c r="AE1117">
        <v>3.2</v>
      </c>
      <c r="AF1117">
        <v>1.33</v>
      </c>
      <c r="AG1117">
        <v>3.5</v>
      </c>
      <c r="AH1117">
        <v>1.29</v>
      </c>
      <c r="AI1117">
        <v>3.64</v>
      </c>
      <c r="AJ1117">
        <v>1.33</v>
      </c>
      <c r="AK1117">
        <v>3.25</v>
      </c>
      <c r="AL1117">
        <v>1.33</v>
      </c>
      <c r="AM1117">
        <v>3.64</v>
      </c>
      <c r="AN1117">
        <v>1.37</v>
      </c>
      <c r="AO1117">
        <v>3.28</v>
      </c>
      <c r="AP1117">
        <v>1.33</v>
      </c>
      <c r="AQ1117" t="str">
        <f t="shared" si="189"/>
        <v>Golubev</v>
      </c>
      <c r="AR1117" t="str">
        <f t="shared" si="190"/>
        <v>Verdasco</v>
      </c>
      <c r="AS1117" t="str">
        <f t="shared" si="191"/>
        <v>RomeGolubevVerdasco</v>
      </c>
      <c r="AT1117" t="str">
        <f t="shared" si="192"/>
        <v>RomeVerdascoGolubev</v>
      </c>
      <c r="AU1117">
        <f t="shared" si="193"/>
        <v>2</v>
      </c>
      <c r="AV1117">
        <f t="shared" si="194"/>
        <v>4</v>
      </c>
      <c r="AW1117">
        <f t="shared" si="195"/>
        <v>22</v>
      </c>
      <c r="AX1117" t="b">
        <f t="shared" si="196"/>
        <v>0</v>
      </c>
      <c r="AY1117" t="str">
        <f t="shared" si="197"/>
        <v>Golubev</v>
      </c>
      <c r="AZ1117" t="b">
        <f t="shared" si="198"/>
        <v>0</v>
      </c>
      <c r="BA1117" t="str">
        <f t="shared" si="199"/>
        <v>Rome1st Round</v>
      </c>
    </row>
    <row r="1118" spans="1:53" x14ac:dyDescent="0.25">
      <c r="A1118">
        <v>29</v>
      </c>
      <c r="B1118" s="8" t="s">
        <v>594</v>
      </c>
      <c r="C1118" s="8" t="s">
        <v>595</v>
      </c>
      <c r="D1118" s="1">
        <v>41772</v>
      </c>
      <c r="E1118" s="1" t="s">
        <v>874</v>
      </c>
      <c r="F1118" t="s">
        <v>307</v>
      </c>
      <c r="G1118" s="1" t="s">
        <v>503</v>
      </c>
      <c r="H1118" t="s">
        <v>309</v>
      </c>
      <c r="I1118">
        <v>3</v>
      </c>
      <c r="J1118" t="s">
        <v>766</v>
      </c>
      <c r="K1118" t="s">
        <v>776</v>
      </c>
      <c r="L1118">
        <v>19</v>
      </c>
      <c r="M1118">
        <v>34</v>
      </c>
      <c r="N1118">
        <v>1835</v>
      </c>
      <c r="O1118">
        <v>1150</v>
      </c>
      <c r="P1118">
        <v>6</v>
      </c>
      <c r="Q1118">
        <v>1</v>
      </c>
      <c r="R1118">
        <v>4</v>
      </c>
      <c r="S1118">
        <v>6</v>
      </c>
      <c r="T1118">
        <v>6</v>
      </c>
      <c r="U1118">
        <v>3</v>
      </c>
      <c r="Z1118">
        <v>2</v>
      </c>
      <c r="AA1118">
        <v>1</v>
      </c>
      <c r="AB1118" t="s">
        <v>312</v>
      </c>
      <c r="AC1118">
        <v>1.9</v>
      </c>
      <c r="AD1118">
        <v>1.8</v>
      </c>
      <c r="AE1118">
        <v>2</v>
      </c>
      <c r="AF1118">
        <v>1.8</v>
      </c>
      <c r="AG1118">
        <v>1.83</v>
      </c>
      <c r="AH1118">
        <v>1.83</v>
      </c>
      <c r="AI1118">
        <v>1.99</v>
      </c>
      <c r="AJ1118">
        <v>1.92</v>
      </c>
      <c r="AK1118">
        <v>2</v>
      </c>
      <c r="AL1118">
        <v>1.8</v>
      </c>
      <c r="AM1118">
        <v>2.0499999999999998</v>
      </c>
      <c r="AN1118">
        <v>1.92</v>
      </c>
      <c r="AO1118">
        <v>1.94</v>
      </c>
      <c r="AP1118">
        <v>1.83</v>
      </c>
      <c r="AQ1118" t="str">
        <f t="shared" si="189"/>
        <v>Haas</v>
      </c>
      <c r="AR1118" t="str">
        <f t="shared" si="190"/>
        <v>Seppi</v>
      </c>
      <c r="AS1118" t="str">
        <f t="shared" si="191"/>
        <v>RomeHaasSeppi</v>
      </c>
      <c r="AT1118" t="str">
        <f t="shared" si="192"/>
        <v>RomeSeppiHaas</v>
      </c>
      <c r="AU1118">
        <f t="shared" si="193"/>
        <v>1</v>
      </c>
      <c r="AV1118">
        <f t="shared" si="194"/>
        <v>6</v>
      </c>
      <c r="AW1118">
        <f t="shared" si="195"/>
        <v>26</v>
      </c>
      <c r="AX1118" t="b">
        <f t="shared" si="196"/>
        <v>0</v>
      </c>
      <c r="AY1118" t="str">
        <f t="shared" si="197"/>
        <v>Haas</v>
      </c>
      <c r="AZ1118" t="b">
        <f t="shared" si="198"/>
        <v>1</v>
      </c>
      <c r="BA1118" t="str">
        <f t="shared" si="199"/>
        <v>Rome1st Round</v>
      </c>
    </row>
    <row r="1119" spans="1:53" x14ac:dyDescent="0.25">
      <c r="A1119">
        <v>29</v>
      </c>
      <c r="B1119" s="8" t="s">
        <v>594</v>
      </c>
      <c r="C1119" s="8" t="s">
        <v>595</v>
      </c>
      <c r="D1119" s="1">
        <v>41772</v>
      </c>
      <c r="E1119" s="1" t="s">
        <v>874</v>
      </c>
      <c r="F1119" t="s">
        <v>307</v>
      </c>
      <c r="G1119" s="1" t="s">
        <v>503</v>
      </c>
      <c r="H1119" t="s">
        <v>309</v>
      </c>
      <c r="I1119">
        <v>3</v>
      </c>
      <c r="J1119" t="s">
        <v>748</v>
      </c>
      <c r="K1119" t="s">
        <v>780</v>
      </c>
      <c r="L1119">
        <v>17</v>
      </c>
      <c r="M1119">
        <v>73</v>
      </c>
      <c r="N1119">
        <v>1915</v>
      </c>
      <c r="O1119">
        <v>687</v>
      </c>
      <c r="P1119">
        <v>6</v>
      </c>
      <c r="Q1119">
        <v>1</v>
      </c>
      <c r="Z1119">
        <v>1</v>
      </c>
      <c r="AA1119">
        <v>0</v>
      </c>
      <c r="AB1119" t="s">
        <v>323</v>
      </c>
      <c r="AC1119">
        <v>1.1200000000000001</v>
      </c>
      <c r="AD1119">
        <v>6</v>
      </c>
      <c r="AE1119">
        <v>1.1599999999999999</v>
      </c>
      <c r="AF1119">
        <v>5</v>
      </c>
      <c r="AG1119">
        <v>1.1399999999999999</v>
      </c>
      <c r="AH1119">
        <v>5</v>
      </c>
      <c r="AI1119">
        <v>1.1499999999999999</v>
      </c>
      <c r="AJ1119">
        <v>6.34</v>
      </c>
      <c r="AK1119">
        <v>1.1399999999999999</v>
      </c>
      <c r="AL1119">
        <v>5.5</v>
      </c>
      <c r="AM1119">
        <v>1.17</v>
      </c>
      <c r="AN1119">
        <v>6.34</v>
      </c>
      <c r="AO1119">
        <v>1.1399999999999999</v>
      </c>
      <c r="AP1119">
        <v>5.4</v>
      </c>
      <c r="AQ1119" t="str">
        <f t="shared" si="189"/>
        <v>Gulbis</v>
      </c>
      <c r="AR1119" t="str">
        <f t="shared" si="190"/>
        <v>Falla</v>
      </c>
      <c r="AS1119" t="str">
        <f t="shared" si="191"/>
        <v>RomeGulbisFalla</v>
      </c>
      <c r="AT1119" t="str">
        <f t="shared" si="192"/>
        <v>RomeFallaGulbis</v>
      </c>
      <c r="AU1119">
        <f t="shared" si="193"/>
        <v>1</v>
      </c>
      <c r="AV1119">
        <f t="shared" si="194"/>
        <v>5</v>
      </c>
      <c r="AW1119">
        <f t="shared" si="195"/>
        <v>7</v>
      </c>
      <c r="AX1119" t="b">
        <f t="shared" si="196"/>
        <v>0</v>
      </c>
      <c r="AY1119" t="str">
        <f t="shared" si="197"/>
        <v>Gulbis</v>
      </c>
      <c r="AZ1119" t="b">
        <f t="shared" si="198"/>
        <v>0</v>
      </c>
      <c r="BA1119" t="str">
        <f t="shared" si="199"/>
        <v>Rome1st Round</v>
      </c>
    </row>
    <row r="1120" spans="1:53" x14ac:dyDescent="0.25">
      <c r="A1120">
        <v>29</v>
      </c>
      <c r="B1120" t="s">
        <v>594</v>
      </c>
      <c r="C1120" t="s">
        <v>595</v>
      </c>
      <c r="D1120" s="1">
        <v>41772</v>
      </c>
      <c r="E1120" s="1" t="s">
        <v>874</v>
      </c>
      <c r="F1120" s="1" t="s">
        <v>307</v>
      </c>
      <c r="G1120" s="1" t="s">
        <v>503</v>
      </c>
      <c r="H1120" t="s">
        <v>309</v>
      </c>
      <c r="I1120">
        <v>3</v>
      </c>
      <c r="J1120" t="s">
        <v>671</v>
      </c>
      <c r="K1120" t="s">
        <v>709</v>
      </c>
      <c r="L1120">
        <v>33</v>
      </c>
      <c r="M1120">
        <v>28</v>
      </c>
      <c r="N1120">
        <v>1155</v>
      </c>
      <c r="O1120">
        <v>1340</v>
      </c>
      <c r="P1120">
        <v>6</v>
      </c>
      <c r="Q1120">
        <v>0</v>
      </c>
      <c r="R1120">
        <v>7</v>
      </c>
      <c r="S1120">
        <v>6</v>
      </c>
      <c r="Z1120">
        <v>2</v>
      </c>
      <c r="AA1120">
        <v>0</v>
      </c>
      <c r="AB1120" t="s">
        <v>312</v>
      </c>
      <c r="AC1120">
        <v>5.5</v>
      </c>
      <c r="AD1120">
        <v>1.1399999999999999</v>
      </c>
      <c r="AE1120">
        <v>5.25</v>
      </c>
      <c r="AF1120">
        <v>1.1499999999999999</v>
      </c>
      <c r="AG1120">
        <v>5.5</v>
      </c>
      <c r="AH1120">
        <v>1.1200000000000001</v>
      </c>
      <c r="AI1120">
        <v>5.76</v>
      </c>
      <c r="AJ1120">
        <v>1.18</v>
      </c>
      <c r="AK1120">
        <v>5.5</v>
      </c>
      <c r="AL1120">
        <v>1.1399999999999999</v>
      </c>
      <c r="AM1120">
        <v>5.85</v>
      </c>
      <c r="AN1120">
        <v>1.18</v>
      </c>
      <c r="AO1120">
        <v>5.32</v>
      </c>
      <c r="AP1120">
        <v>1.1499999999999999</v>
      </c>
      <c r="AQ1120" t="str">
        <f t="shared" si="189"/>
        <v>Tursunov</v>
      </c>
      <c r="AR1120" t="str">
        <f t="shared" si="190"/>
        <v>Bautista</v>
      </c>
      <c r="AS1120" t="str">
        <f t="shared" si="191"/>
        <v>RomeTursunovBautista</v>
      </c>
      <c r="AT1120" t="str">
        <f t="shared" si="192"/>
        <v>RomeBautistaTursunov</v>
      </c>
      <c r="AU1120">
        <f t="shared" si="193"/>
        <v>2</v>
      </c>
      <c r="AV1120">
        <f t="shared" si="194"/>
        <v>7</v>
      </c>
      <c r="AW1120">
        <f t="shared" si="195"/>
        <v>19</v>
      </c>
      <c r="AX1120" t="b">
        <f t="shared" si="196"/>
        <v>1</v>
      </c>
      <c r="AY1120" t="str">
        <f t="shared" si="197"/>
        <v>Tursunov</v>
      </c>
      <c r="AZ1120" t="b">
        <f t="shared" si="198"/>
        <v>0</v>
      </c>
      <c r="BA1120" t="str">
        <f t="shared" si="199"/>
        <v>Rome1st Round</v>
      </c>
    </row>
    <row r="1121" spans="1:53" x14ac:dyDescent="0.25">
      <c r="A1121">
        <v>29</v>
      </c>
      <c r="B1121" t="s">
        <v>594</v>
      </c>
      <c r="C1121" t="s">
        <v>595</v>
      </c>
      <c r="D1121" s="1">
        <v>41772</v>
      </c>
      <c r="E1121" s="1" t="s">
        <v>874</v>
      </c>
      <c r="F1121" s="1" t="s">
        <v>307</v>
      </c>
      <c r="G1121" s="1" t="s">
        <v>503</v>
      </c>
      <c r="H1121" t="s">
        <v>309</v>
      </c>
      <c r="I1121">
        <v>3</v>
      </c>
      <c r="J1121" t="s">
        <v>675</v>
      </c>
      <c r="K1121" t="s">
        <v>908</v>
      </c>
      <c r="L1121">
        <v>53</v>
      </c>
      <c r="M1121">
        <v>149</v>
      </c>
      <c r="N1121">
        <v>885</v>
      </c>
      <c r="O1121">
        <v>391</v>
      </c>
      <c r="P1121">
        <v>7</v>
      </c>
      <c r="Q1121">
        <v>6</v>
      </c>
      <c r="R1121">
        <v>7</v>
      </c>
      <c r="S1121">
        <v>5</v>
      </c>
      <c r="Z1121">
        <v>2</v>
      </c>
      <c r="AA1121">
        <v>0</v>
      </c>
      <c r="AB1121" t="s">
        <v>312</v>
      </c>
      <c r="AC1121">
        <v>1.61</v>
      </c>
      <c r="AD1121">
        <v>2.2000000000000002</v>
      </c>
      <c r="AE1121">
        <v>1.62</v>
      </c>
      <c r="AF1121">
        <v>2.25</v>
      </c>
      <c r="AG1121">
        <v>1.62</v>
      </c>
      <c r="AH1121">
        <v>2.2000000000000002</v>
      </c>
      <c r="AI1121">
        <v>1.66</v>
      </c>
      <c r="AJ1121">
        <v>2.37</v>
      </c>
      <c r="AK1121">
        <v>1.67</v>
      </c>
      <c r="AL1121">
        <v>2.2000000000000002</v>
      </c>
      <c r="AM1121">
        <v>1.69</v>
      </c>
      <c r="AN1121">
        <v>2.37</v>
      </c>
      <c r="AO1121">
        <v>1.62</v>
      </c>
      <c r="AP1121">
        <v>2.2599999999999998</v>
      </c>
      <c r="AQ1121" t="str">
        <f t="shared" si="189"/>
        <v>Sijsling</v>
      </c>
      <c r="AR1121" t="str">
        <f t="shared" si="190"/>
        <v>Cecchinato</v>
      </c>
      <c r="AS1121" t="str">
        <f t="shared" si="191"/>
        <v>RomeSijslingCecchinato</v>
      </c>
      <c r="AT1121" t="str">
        <f t="shared" si="192"/>
        <v>RomeCecchinatoSijsling</v>
      </c>
      <c r="AU1121">
        <f t="shared" si="193"/>
        <v>2</v>
      </c>
      <c r="AV1121">
        <f t="shared" si="194"/>
        <v>3</v>
      </c>
      <c r="AW1121">
        <f t="shared" si="195"/>
        <v>25</v>
      </c>
      <c r="AX1121" t="b">
        <f t="shared" si="196"/>
        <v>1</v>
      </c>
      <c r="AY1121" t="str">
        <f t="shared" si="197"/>
        <v>Sijsling</v>
      </c>
      <c r="AZ1121" t="b">
        <f t="shared" si="198"/>
        <v>0</v>
      </c>
      <c r="BA1121" t="str">
        <f t="shared" si="199"/>
        <v>Rome1st Round</v>
      </c>
    </row>
    <row r="1122" spans="1:53" x14ac:dyDescent="0.25">
      <c r="A1122">
        <v>29</v>
      </c>
      <c r="B1122" t="s">
        <v>594</v>
      </c>
      <c r="C1122" t="s">
        <v>595</v>
      </c>
      <c r="D1122" s="1">
        <v>41772</v>
      </c>
      <c r="E1122" s="1" t="s">
        <v>874</v>
      </c>
      <c r="F1122" s="1" t="s">
        <v>307</v>
      </c>
      <c r="G1122" s="1" t="s">
        <v>503</v>
      </c>
      <c r="H1122" t="s">
        <v>344</v>
      </c>
      <c r="I1122">
        <v>3</v>
      </c>
      <c r="J1122" t="s">
        <v>797</v>
      </c>
      <c r="K1122" t="s">
        <v>771</v>
      </c>
      <c r="L1122">
        <v>2</v>
      </c>
      <c r="M1122">
        <v>43</v>
      </c>
      <c r="N1122">
        <v>11030</v>
      </c>
      <c r="O1122">
        <v>1005</v>
      </c>
      <c r="P1122">
        <v>6</v>
      </c>
      <c r="Q1122">
        <v>3</v>
      </c>
      <c r="R1122">
        <v>7</v>
      </c>
      <c r="S1122">
        <v>5</v>
      </c>
      <c r="Z1122">
        <v>2</v>
      </c>
      <c r="AA1122">
        <v>0</v>
      </c>
      <c r="AB1122" t="s">
        <v>312</v>
      </c>
      <c r="AC1122">
        <v>1.03</v>
      </c>
      <c r="AD1122">
        <v>15</v>
      </c>
      <c r="AE1122">
        <v>1.04</v>
      </c>
      <c r="AF1122">
        <v>10</v>
      </c>
      <c r="AG1122">
        <v>1.03</v>
      </c>
      <c r="AH1122">
        <v>10</v>
      </c>
      <c r="AI1122">
        <v>1.05</v>
      </c>
      <c r="AJ1122">
        <v>13</v>
      </c>
      <c r="AK1122">
        <v>1.04</v>
      </c>
      <c r="AL1122">
        <v>11</v>
      </c>
      <c r="AM1122">
        <v>1.06</v>
      </c>
      <c r="AN1122">
        <v>15</v>
      </c>
      <c r="AO1122">
        <v>1.04</v>
      </c>
      <c r="AP1122">
        <v>11.14</v>
      </c>
      <c r="AQ1122" t="str">
        <f t="shared" si="189"/>
        <v>Djokovic</v>
      </c>
      <c r="AR1122" t="str">
        <f t="shared" si="190"/>
        <v>Stepanek</v>
      </c>
      <c r="AS1122" t="str">
        <f t="shared" si="191"/>
        <v>RomeDjokovicStepanek</v>
      </c>
      <c r="AT1122" t="str">
        <f t="shared" si="192"/>
        <v>RomeStepanekDjokovic</v>
      </c>
      <c r="AU1122">
        <f t="shared" si="193"/>
        <v>2</v>
      </c>
      <c r="AV1122">
        <f t="shared" si="194"/>
        <v>5</v>
      </c>
      <c r="AW1122">
        <f t="shared" si="195"/>
        <v>21</v>
      </c>
      <c r="AX1122" t="b">
        <f t="shared" si="196"/>
        <v>0</v>
      </c>
      <c r="AY1122" t="str">
        <f t="shared" si="197"/>
        <v>Djokovic</v>
      </c>
      <c r="AZ1122" t="b">
        <f t="shared" si="198"/>
        <v>0</v>
      </c>
      <c r="BA1122" t="str">
        <f t="shared" si="199"/>
        <v>Rome2nd Round</v>
      </c>
    </row>
    <row r="1123" spans="1:53" x14ac:dyDescent="0.25">
      <c r="A1123">
        <v>29</v>
      </c>
      <c r="B1123" t="s">
        <v>594</v>
      </c>
      <c r="C1123" t="s">
        <v>595</v>
      </c>
      <c r="D1123" s="1">
        <v>41772</v>
      </c>
      <c r="E1123" s="1" t="s">
        <v>874</v>
      </c>
      <c r="F1123" s="1" t="s">
        <v>307</v>
      </c>
      <c r="G1123" s="1" t="s">
        <v>503</v>
      </c>
      <c r="H1123" t="s">
        <v>344</v>
      </c>
      <c r="I1123">
        <v>3</v>
      </c>
      <c r="J1123" t="s">
        <v>719</v>
      </c>
      <c r="K1123" t="s">
        <v>872</v>
      </c>
      <c r="L1123">
        <v>3</v>
      </c>
      <c r="M1123">
        <v>98</v>
      </c>
      <c r="N1123">
        <v>5785</v>
      </c>
      <c r="O1123">
        <v>588</v>
      </c>
      <c r="P1123">
        <v>6</v>
      </c>
      <c r="Q1123">
        <v>0</v>
      </c>
      <c r="R1123">
        <v>6</v>
      </c>
      <c r="S1123">
        <v>3</v>
      </c>
      <c r="Z1123">
        <v>2</v>
      </c>
      <c r="AA1123">
        <v>0</v>
      </c>
      <c r="AB1123" t="s">
        <v>312</v>
      </c>
      <c r="AC1123">
        <v>1.05</v>
      </c>
      <c r="AD1123">
        <v>11</v>
      </c>
      <c r="AE1123">
        <v>1.06</v>
      </c>
      <c r="AF1123">
        <v>8.5</v>
      </c>
      <c r="AG1123">
        <v>1.05</v>
      </c>
      <c r="AH1123">
        <v>8.5</v>
      </c>
      <c r="AI1123">
        <v>1.07</v>
      </c>
      <c r="AJ1123">
        <v>11.25</v>
      </c>
      <c r="AK1123">
        <v>1.05</v>
      </c>
      <c r="AL1123">
        <v>10</v>
      </c>
      <c r="AM1123">
        <v>1.07</v>
      </c>
      <c r="AN1123">
        <v>11.25</v>
      </c>
      <c r="AO1123">
        <v>1.05</v>
      </c>
      <c r="AP1123">
        <v>9.65</v>
      </c>
      <c r="AQ1123" t="str">
        <f t="shared" si="189"/>
        <v>Wawrinka</v>
      </c>
      <c r="AR1123" t="str">
        <f t="shared" si="190"/>
        <v>Riba</v>
      </c>
      <c r="AS1123" t="str">
        <f t="shared" si="191"/>
        <v>RomeWawrinkaRiba</v>
      </c>
      <c r="AT1123" t="str">
        <f t="shared" si="192"/>
        <v>RomeRibaWawrinka</v>
      </c>
      <c r="AU1123">
        <f t="shared" si="193"/>
        <v>2</v>
      </c>
      <c r="AV1123">
        <f t="shared" si="194"/>
        <v>9</v>
      </c>
      <c r="AW1123">
        <f t="shared" si="195"/>
        <v>15</v>
      </c>
      <c r="AX1123" t="b">
        <f t="shared" si="196"/>
        <v>0</v>
      </c>
      <c r="AY1123" t="str">
        <f t="shared" si="197"/>
        <v>Wawrinka</v>
      </c>
      <c r="AZ1123" t="b">
        <f t="shared" si="198"/>
        <v>0</v>
      </c>
      <c r="BA1123" t="str">
        <f t="shared" si="199"/>
        <v>Rome2nd Round</v>
      </c>
    </row>
    <row r="1124" spans="1:53" x14ac:dyDescent="0.25">
      <c r="A1124">
        <v>29</v>
      </c>
      <c r="B1124" t="s">
        <v>594</v>
      </c>
      <c r="C1124" t="s">
        <v>595</v>
      </c>
      <c r="D1124" s="1">
        <v>41772</v>
      </c>
      <c r="E1124" s="1" t="s">
        <v>874</v>
      </c>
      <c r="F1124" s="1" t="s">
        <v>307</v>
      </c>
      <c r="G1124" s="1" t="s">
        <v>503</v>
      </c>
      <c r="H1124" t="s">
        <v>344</v>
      </c>
      <c r="I1124">
        <v>3</v>
      </c>
      <c r="J1124" t="s">
        <v>752</v>
      </c>
      <c r="K1124" t="s">
        <v>793</v>
      </c>
      <c r="L1124">
        <v>29</v>
      </c>
      <c r="M1124">
        <v>18</v>
      </c>
      <c r="N1124">
        <v>1280</v>
      </c>
      <c r="O1124">
        <v>1855</v>
      </c>
      <c r="P1124">
        <v>6</v>
      </c>
      <c r="Q1124">
        <v>2</v>
      </c>
      <c r="R1124">
        <v>6</v>
      </c>
      <c r="S1124">
        <v>4</v>
      </c>
      <c r="Z1124">
        <v>2</v>
      </c>
      <c r="AA1124">
        <v>0</v>
      </c>
      <c r="AB1124" t="s">
        <v>312</v>
      </c>
      <c r="AC1124">
        <v>2.25</v>
      </c>
      <c r="AD1124">
        <v>1.57</v>
      </c>
      <c r="AE1124">
        <v>2.5</v>
      </c>
      <c r="AF1124">
        <v>1.5</v>
      </c>
      <c r="AG1124">
        <v>2.38</v>
      </c>
      <c r="AH1124">
        <v>1.53</v>
      </c>
      <c r="AI1124">
        <v>2.5</v>
      </c>
      <c r="AJ1124">
        <v>1.6</v>
      </c>
      <c r="AK1124">
        <v>2.5</v>
      </c>
      <c r="AL1124">
        <v>1.53</v>
      </c>
      <c r="AM1124">
        <v>2.6</v>
      </c>
      <c r="AN1124">
        <v>1.69</v>
      </c>
      <c r="AO1124">
        <v>2.3199999999999998</v>
      </c>
      <c r="AP1124">
        <v>1.59</v>
      </c>
      <c r="AQ1124" t="str">
        <f t="shared" si="189"/>
        <v>Kohlschreiber</v>
      </c>
      <c r="AR1124" t="str">
        <f t="shared" si="190"/>
        <v>Robredo</v>
      </c>
      <c r="AS1124" t="str">
        <f t="shared" si="191"/>
        <v>RomeKohlschreiberRobredo</v>
      </c>
      <c r="AT1124" t="str">
        <f t="shared" si="192"/>
        <v>RomeRobredoKohlschreiber</v>
      </c>
      <c r="AU1124">
        <f t="shared" si="193"/>
        <v>2</v>
      </c>
      <c r="AV1124">
        <f t="shared" si="194"/>
        <v>6</v>
      </c>
      <c r="AW1124">
        <f t="shared" si="195"/>
        <v>18</v>
      </c>
      <c r="AX1124" t="b">
        <f t="shared" si="196"/>
        <v>0</v>
      </c>
      <c r="AY1124" t="str">
        <f t="shared" si="197"/>
        <v>Kohlschreiber</v>
      </c>
      <c r="AZ1124" t="b">
        <f t="shared" si="198"/>
        <v>0</v>
      </c>
      <c r="BA1124" t="str">
        <f t="shared" si="199"/>
        <v>Rome2nd Round</v>
      </c>
    </row>
    <row r="1125" spans="1:53" x14ac:dyDescent="0.25">
      <c r="A1125">
        <v>29</v>
      </c>
      <c r="B1125" t="s">
        <v>594</v>
      </c>
      <c r="C1125" t="s">
        <v>595</v>
      </c>
      <c r="D1125" s="1">
        <v>41772</v>
      </c>
      <c r="E1125" s="1" t="s">
        <v>874</v>
      </c>
      <c r="F1125" s="1" t="s">
        <v>307</v>
      </c>
      <c r="G1125" s="1" t="s">
        <v>503</v>
      </c>
      <c r="H1125" t="s">
        <v>344</v>
      </c>
      <c r="I1125">
        <v>3</v>
      </c>
      <c r="J1125" t="s">
        <v>800</v>
      </c>
      <c r="K1125" t="s">
        <v>892</v>
      </c>
      <c r="L1125">
        <v>10</v>
      </c>
      <c r="M1125">
        <v>162</v>
      </c>
      <c r="N1125">
        <v>2625</v>
      </c>
      <c r="O1125">
        <v>340</v>
      </c>
      <c r="P1125">
        <v>6</v>
      </c>
      <c r="Q1125">
        <v>3</v>
      </c>
      <c r="R1125">
        <v>7</v>
      </c>
      <c r="S1125">
        <v>6</v>
      </c>
      <c r="Z1125">
        <v>2</v>
      </c>
      <c r="AA1125">
        <v>0</v>
      </c>
      <c r="AB1125" t="s">
        <v>312</v>
      </c>
      <c r="AC1125">
        <v>1.3</v>
      </c>
      <c r="AD1125">
        <v>3.4</v>
      </c>
      <c r="AE1125">
        <v>1.25</v>
      </c>
      <c r="AF1125">
        <v>3.75</v>
      </c>
      <c r="AG1125">
        <v>1.29</v>
      </c>
      <c r="AH1125">
        <v>3.5</v>
      </c>
      <c r="AI1125">
        <v>1.29</v>
      </c>
      <c r="AJ1125">
        <v>4.05</v>
      </c>
      <c r="AK1125">
        <v>1.33</v>
      </c>
      <c r="AL1125">
        <v>3.25</v>
      </c>
      <c r="AM1125">
        <v>1.33</v>
      </c>
      <c r="AN1125">
        <v>4.05</v>
      </c>
      <c r="AO1125">
        <v>1.29</v>
      </c>
      <c r="AP1125">
        <v>3.49</v>
      </c>
      <c r="AQ1125" t="str">
        <f t="shared" si="189"/>
        <v>Raonic</v>
      </c>
      <c r="AR1125" t="str">
        <f t="shared" si="190"/>
        <v>Bolelli</v>
      </c>
      <c r="AS1125" t="str">
        <f t="shared" si="191"/>
        <v>RomeRaonicBolelli</v>
      </c>
      <c r="AT1125" t="str">
        <f t="shared" si="192"/>
        <v>RomeBolelliRaonic</v>
      </c>
      <c r="AU1125">
        <f t="shared" si="193"/>
        <v>2</v>
      </c>
      <c r="AV1125">
        <f t="shared" si="194"/>
        <v>4</v>
      </c>
      <c r="AW1125">
        <f t="shared" si="195"/>
        <v>22</v>
      </c>
      <c r="AX1125" t="b">
        <f t="shared" si="196"/>
        <v>1</v>
      </c>
      <c r="AY1125" t="str">
        <f t="shared" si="197"/>
        <v>Raonic</v>
      </c>
      <c r="AZ1125" t="b">
        <f t="shared" si="198"/>
        <v>0</v>
      </c>
      <c r="BA1125" t="str">
        <f t="shared" si="199"/>
        <v>Rome2nd Round</v>
      </c>
    </row>
    <row r="1126" spans="1:53" x14ac:dyDescent="0.25">
      <c r="A1126">
        <v>29</v>
      </c>
      <c r="B1126" t="s">
        <v>594</v>
      </c>
      <c r="C1126" t="s">
        <v>595</v>
      </c>
      <c r="D1126" s="1">
        <v>41772</v>
      </c>
      <c r="E1126" s="1" t="s">
        <v>874</v>
      </c>
      <c r="F1126" s="1" t="s">
        <v>307</v>
      </c>
      <c r="G1126" s="1" t="s">
        <v>503</v>
      </c>
      <c r="H1126" t="s">
        <v>344</v>
      </c>
      <c r="I1126">
        <v>3</v>
      </c>
      <c r="J1126" t="s">
        <v>744</v>
      </c>
      <c r="K1126" t="s">
        <v>679</v>
      </c>
      <c r="L1126">
        <v>5</v>
      </c>
      <c r="M1126">
        <v>60</v>
      </c>
      <c r="N1126">
        <v>5030</v>
      </c>
      <c r="O1126">
        <v>819</v>
      </c>
      <c r="P1126">
        <v>6</v>
      </c>
      <c r="Q1126">
        <v>1</v>
      </c>
      <c r="R1126">
        <v>6</v>
      </c>
      <c r="S1126">
        <v>2</v>
      </c>
      <c r="Z1126">
        <v>2</v>
      </c>
      <c r="AA1126">
        <v>0</v>
      </c>
      <c r="AB1126" t="s">
        <v>312</v>
      </c>
      <c r="AC1126">
        <v>1.04</v>
      </c>
      <c r="AD1126">
        <v>12</v>
      </c>
      <c r="AE1126">
        <v>1.06</v>
      </c>
      <c r="AF1126">
        <v>8.5</v>
      </c>
      <c r="AG1126">
        <v>1.05</v>
      </c>
      <c r="AH1126">
        <v>8.5</v>
      </c>
      <c r="AI1126">
        <v>1.05</v>
      </c>
      <c r="AJ1126">
        <v>13</v>
      </c>
      <c r="AK1126">
        <v>1.07</v>
      </c>
      <c r="AL1126">
        <v>8</v>
      </c>
      <c r="AM1126">
        <v>1.08</v>
      </c>
      <c r="AN1126">
        <v>13</v>
      </c>
      <c r="AO1126">
        <v>1.05</v>
      </c>
      <c r="AP1126">
        <v>9.92</v>
      </c>
      <c r="AQ1126" t="str">
        <f t="shared" si="189"/>
        <v>Ferrer</v>
      </c>
      <c r="AR1126" t="str">
        <f t="shared" si="190"/>
        <v>Kukushkin</v>
      </c>
      <c r="AS1126" t="str">
        <f t="shared" si="191"/>
        <v>RomeFerrerKukushkin</v>
      </c>
      <c r="AT1126" t="str">
        <f t="shared" si="192"/>
        <v>RomeKukushkinFerrer</v>
      </c>
      <c r="AU1126">
        <f t="shared" si="193"/>
        <v>2</v>
      </c>
      <c r="AV1126">
        <f t="shared" si="194"/>
        <v>9</v>
      </c>
      <c r="AW1126">
        <f t="shared" si="195"/>
        <v>15</v>
      </c>
      <c r="AX1126" t="b">
        <f t="shared" si="196"/>
        <v>0</v>
      </c>
      <c r="AY1126" t="str">
        <f t="shared" si="197"/>
        <v>Ferrer</v>
      </c>
      <c r="AZ1126" t="b">
        <f t="shared" si="198"/>
        <v>0</v>
      </c>
      <c r="BA1126" t="str">
        <f t="shared" si="199"/>
        <v>Rome2nd Round</v>
      </c>
    </row>
    <row r="1127" spans="1:53" x14ac:dyDescent="0.25">
      <c r="A1127">
        <v>29</v>
      </c>
      <c r="B1127" t="s">
        <v>594</v>
      </c>
      <c r="C1127" t="s">
        <v>595</v>
      </c>
      <c r="D1127" s="1">
        <v>41773</v>
      </c>
      <c r="E1127" s="1" t="s">
        <v>874</v>
      </c>
      <c r="F1127" s="1" t="s">
        <v>307</v>
      </c>
      <c r="G1127" s="1" t="s">
        <v>503</v>
      </c>
      <c r="H1127" t="s">
        <v>344</v>
      </c>
      <c r="I1127">
        <v>3</v>
      </c>
      <c r="J1127" t="s">
        <v>893</v>
      </c>
      <c r="K1127" t="s">
        <v>668</v>
      </c>
      <c r="L1127">
        <v>67</v>
      </c>
      <c r="M1127">
        <v>26</v>
      </c>
      <c r="N1127">
        <v>720</v>
      </c>
      <c r="O1127">
        <v>1410</v>
      </c>
      <c r="P1127">
        <v>6</v>
      </c>
      <c r="Q1127">
        <v>2</v>
      </c>
      <c r="R1127">
        <v>6</v>
      </c>
      <c r="S1127">
        <v>7</v>
      </c>
      <c r="T1127">
        <v>6</v>
      </c>
      <c r="U1127">
        <v>3</v>
      </c>
      <c r="Z1127">
        <v>2</v>
      </c>
      <c r="AA1127">
        <v>1</v>
      </c>
      <c r="AB1127" t="s">
        <v>312</v>
      </c>
      <c r="AC1127">
        <v>4</v>
      </c>
      <c r="AD1127">
        <v>1.22</v>
      </c>
      <c r="AE1127">
        <v>3.75</v>
      </c>
      <c r="AF1127">
        <v>1.25</v>
      </c>
      <c r="AG1127">
        <v>3.4</v>
      </c>
      <c r="AH1127">
        <v>1.3</v>
      </c>
      <c r="AI1127">
        <v>4.7699999999999996</v>
      </c>
      <c r="AJ1127">
        <v>1.23</v>
      </c>
      <c r="AK1127">
        <v>3.5</v>
      </c>
      <c r="AL1127">
        <v>1.29</v>
      </c>
      <c r="AM1127">
        <v>4.7699999999999996</v>
      </c>
      <c r="AN1127">
        <v>1.3</v>
      </c>
      <c r="AO1127">
        <v>4.03</v>
      </c>
      <c r="AP1127">
        <v>1.23</v>
      </c>
      <c r="AQ1127" t="str">
        <f t="shared" si="189"/>
        <v>Melzer</v>
      </c>
      <c r="AR1127" t="str">
        <f t="shared" si="190"/>
        <v>Cilic</v>
      </c>
      <c r="AS1127" t="str">
        <f t="shared" si="191"/>
        <v>RomeMelzerCilic</v>
      </c>
      <c r="AT1127" t="str">
        <f t="shared" si="192"/>
        <v>RomeCilicMelzer</v>
      </c>
      <c r="AU1127">
        <f t="shared" si="193"/>
        <v>1</v>
      </c>
      <c r="AV1127">
        <f t="shared" si="194"/>
        <v>6</v>
      </c>
      <c r="AW1127">
        <f t="shared" si="195"/>
        <v>30</v>
      </c>
      <c r="AX1127" t="b">
        <f t="shared" si="196"/>
        <v>1</v>
      </c>
      <c r="AY1127" t="str">
        <f t="shared" si="197"/>
        <v>Melzer</v>
      </c>
      <c r="AZ1127" t="b">
        <f t="shared" si="198"/>
        <v>1</v>
      </c>
      <c r="BA1127" t="str">
        <f t="shared" si="199"/>
        <v>Rome2nd Round</v>
      </c>
    </row>
    <row r="1128" spans="1:53" x14ac:dyDescent="0.25">
      <c r="A1128">
        <v>29</v>
      </c>
      <c r="B1128" t="s">
        <v>594</v>
      </c>
      <c r="C1128" t="s">
        <v>595</v>
      </c>
      <c r="D1128" s="1">
        <v>41773</v>
      </c>
      <c r="E1128" s="1" t="s">
        <v>874</v>
      </c>
      <c r="F1128" s="1" t="s">
        <v>307</v>
      </c>
      <c r="G1128" s="1" t="s">
        <v>503</v>
      </c>
      <c r="H1128" t="s">
        <v>344</v>
      </c>
      <c r="I1128">
        <v>3</v>
      </c>
      <c r="J1128" t="s">
        <v>740</v>
      </c>
      <c r="K1128" t="s">
        <v>714</v>
      </c>
      <c r="L1128">
        <v>8</v>
      </c>
      <c r="M1128">
        <v>31</v>
      </c>
      <c r="N1128">
        <v>3950</v>
      </c>
      <c r="O1128">
        <v>1215</v>
      </c>
      <c r="P1128">
        <v>6</v>
      </c>
      <c r="Q1128">
        <v>2</v>
      </c>
      <c r="R1128">
        <v>7</v>
      </c>
      <c r="S1128">
        <v>5</v>
      </c>
      <c r="Z1128">
        <v>2</v>
      </c>
      <c r="AA1128">
        <v>0</v>
      </c>
      <c r="AB1128" t="s">
        <v>312</v>
      </c>
      <c r="AC1128">
        <v>1.28</v>
      </c>
      <c r="AD1128">
        <v>3.5</v>
      </c>
      <c r="AE1128">
        <v>1.35</v>
      </c>
      <c r="AF1128">
        <v>3.1</v>
      </c>
      <c r="AG1128">
        <v>1.36</v>
      </c>
      <c r="AH1128">
        <v>3</v>
      </c>
      <c r="AI1128">
        <v>1.37</v>
      </c>
      <c r="AJ1128">
        <v>3.4</v>
      </c>
      <c r="AK1128">
        <v>1.33</v>
      </c>
      <c r="AL1128">
        <v>3.25</v>
      </c>
      <c r="AM1128">
        <v>1.37</v>
      </c>
      <c r="AN1128">
        <v>3.55</v>
      </c>
      <c r="AO1128">
        <v>1.32</v>
      </c>
      <c r="AP1128">
        <v>3.27</v>
      </c>
      <c r="AQ1128" t="str">
        <f t="shared" si="189"/>
        <v>Murray</v>
      </c>
      <c r="AR1128" t="str">
        <f t="shared" si="190"/>
        <v>Granollers</v>
      </c>
      <c r="AS1128" t="str">
        <f t="shared" si="191"/>
        <v>RomeMurrayGranollers</v>
      </c>
      <c r="AT1128" t="str">
        <f t="shared" si="192"/>
        <v>RomeGranollersMurray</v>
      </c>
      <c r="AU1128">
        <f t="shared" si="193"/>
        <v>2</v>
      </c>
      <c r="AV1128">
        <f t="shared" si="194"/>
        <v>6</v>
      </c>
      <c r="AW1128">
        <f t="shared" si="195"/>
        <v>20</v>
      </c>
      <c r="AX1128" t="b">
        <f t="shared" si="196"/>
        <v>0</v>
      </c>
      <c r="AY1128" t="str">
        <f t="shared" si="197"/>
        <v>Murray</v>
      </c>
      <c r="AZ1128" t="b">
        <f t="shared" si="198"/>
        <v>0</v>
      </c>
      <c r="BA1128" t="str">
        <f t="shared" si="199"/>
        <v>Rome2nd Round</v>
      </c>
    </row>
    <row r="1129" spans="1:53" x14ac:dyDescent="0.25">
      <c r="A1129">
        <v>29</v>
      </c>
      <c r="B1129" t="s">
        <v>594</v>
      </c>
      <c r="C1129" t="s">
        <v>595</v>
      </c>
      <c r="D1129" s="1">
        <v>41773</v>
      </c>
      <c r="E1129" s="1" t="s">
        <v>874</v>
      </c>
      <c r="F1129" s="1" t="s">
        <v>307</v>
      </c>
      <c r="G1129" s="1" t="s">
        <v>503</v>
      </c>
      <c r="H1129" t="s">
        <v>344</v>
      </c>
      <c r="I1129">
        <v>3</v>
      </c>
      <c r="J1129" t="s">
        <v>680</v>
      </c>
      <c r="K1129" t="s">
        <v>689</v>
      </c>
      <c r="L1129">
        <v>47</v>
      </c>
      <c r="M1129">
        <v>4</v>
      </c>
      <c r="N1129">
        <v>970</v>
      </c>
      <c r="O1129">
        <v>5715</v>
      </c>
      <c r="P1129">
        <v>1</v>
      </c>
      <c r="Q1129">
        <v>6</v>
      </c>
      <c r="R1129">
        <v>6</v>
      </c>
      <c r="S1129">
        <v>3</v>
      </c>
      <c r="T1129">
        <v>7</v>
      </c>
      <c r="U1129">
        <v>6</v>
      </c>
      <c r="Z1129">
        <v>2</v>
      </c>
      <c r="AA1129">
        <v>1</v>
      </c>
      <c r="AB1129" t="s">
        <v>312</v>
      </c>
      <c r="AC1129">
        <v>6.5</v>
      </c>
      <c r="AD1129">
        <v>1.1100000000000001</v>
      </c>
      <c r="AE1129">
        <v>6.5</v>
      </c>
      <c r="AF1129">
        <v>1.1000000000000001</v>
      </c>
      <c r="AG1129">
        <v>7</v>
      </c>
      <c r="AH1129">
        <v>1.08</v>
      </c>
      <c r="AI1129">
        <v>7.45</v>
      </c>
      <c r="AJ1129">
        <v>1.1299999999999999</v>
      </c>
      <c r="AK1129">
        <v>6.5</v>
      </c>
      <c r="AL1129">
        <v>1.1100000000000001</v>
      </c>
      <c r="AM1129">
        <v>8</v>
      </c>
      <c r="AN1129">
        <v>1.1299999999999999</v>
      </c>
      <c r="AO1129">
        <v>6.52</v>
      </c>
      <c r="AP1129">
        <v>1.1100000000000001</v>
      </c>
      <c r="AQ1129" t="str">
        <f t="shared" si="189"/>
        <v>Chardy</v>
      </c>
      <c r="AR1129" t="str">
        <f t="shared" si="190"/>
        <v>Federer</v>
      </c>
      <c r="AS1129" t="str">
        <f t="shared" si="191"/>
        <v>RomeChardyFederer</v>
      </c>
      <c r="AT1129" t="str">
        <f t="shared" si="192"/>
        <v>RomeFedererChardy</v>
      </c>
      <c r="AU1129">
        <f t="shared" si="193"/>
        <v>1</v>
      </c>
      <c r="AV1129">
        <f t="shared" si="194"/>
        <v>-1</v>
      </c>
      <c r="AW1129">
        <f t="shared" si="195"/>
        <v>29</v>
      </c>
      <c r="AX1129" t="b">
        <f t="shared" si="196"/>
        <v>1</v>
      </c>
      <c r="AY1129" t="str">
        <f t="shared" si="197"/>
        <v>Federer</v>
      </c>
      <c r="AZ1129" t="b">
        <f t="shared" si="198"/>
        <v>1</v>
      </c>
      <c r="BA1129" t="str">
        <f t="shared" si="199"/>
        <v>Rome2nd Round</v>
      </c>
    </row>
    <row r="1130" spans="1:53" x14ac:dyDescent="0.25">
      <c r="A1130">
        <v>29</v>
      </c>
      <c r="B1130" t="s">
        <v>594</v>
      </c>
      <c r="C1130" t="s">
        <v>595</v>
      </c>
      <c r="D1130" s="1">
        <v>41773</v>
      </c>
      <c r="E1130" s="1" t="s">
        <v>874</v>
      </c>
      <c r="F1130" s="1" t="s">
        <v>307</v>
      </c>
      <c r="G1130" s="1" t="s">
        <v>503</v>
      </c>
      <c r="H1130" t="s">
        <v>344</v>
      </c>
      <c r="I1130">
        <v>3</v>
      </c>
      <c r="J1130" t="s">
        <v>737</v>
      </c>
      <c r="K1130" t="s">
        <v>751</v>
      </c>
      <c r="L1130">
        <v>40</v>
      </c>
      <c r="M1130">
        <v>56</v>
      </c>
      <c r="N1130">
        <v>1055</v>
      </c>
      <c r="O1130">
        <v>866</v>
      </c>
      <c r="P1130">
        <v>6</v>
      </c>
      <c r="Q1130">
        <v>1</v>
      </c>
      <c r="R1130">
        <v>6</v>
      </c>
      <c r="S1130">
        <v>2</v>
      </c>
      <c r="Z1130">
        <v>2</v>
      </c>
      <c r="AA1130">
        <v>0</v>
      </c>
      <c r="AB1130" t="s">
        <v>312</v>
      </c>
      <c r="AC1130">
        <v>2</v>
      </c>
      <c r="AD1130">
        <v>1.72</v>
      </c>
      <c r="AE1130">
        <v>2.2000000000000002</v>
      </c>
      <c r="AF1130">
        <v>1.65</v>
      </c>
      <c r="AG1130">
        <v>2.1</v>
      </c>
      <c r="AH1130">
        <v>1.67</v>
      </c>
      <c r="AI1130">
        <v>2.1800000000000002</v>
      </c>
      <c r="AJ1130">
        <v>1.77</v>
      </c>
      <c r="AK1130">
        <v>2.2000000000000002</v>
      </c>
      <c r="AL1130">
        <v>1.67</v>
      </c>
      <c r="AM1130">
        <v>2.2999999999999998</v>
      </c>
      <c r="AN1130">
        <v>1.77</v>
      </c>
      <c r="AO1130">
        <v>2.12</v>
      </c>
      <c r="AP1130">
        <v>1.69</v>
      </c>
      <c r="AQ1130" t="str">
        <f t="shared" si="189"/>
        <v>Dodig</v>
      </c>
      <c r="AR1130" t="str">
        <f t="shared" si="190"/>
        <v>Rosol</v>
      </c>
      <c r="AS1130" t="str">
        <f t="shared" si="191"/>
        <v>RomeDodigRosol</v>
      </c>
      <c r="AT1130" t="str">
        <f t="shared" si="192"/>
        <v>RomeRosolDodig</v>
      </c>
      <c r="AU1130">
        <f t="shared" si="193"/>
        <v>2</v>
      </c>
      <c r="AV1130">
        <f t="shared" si="194"/>
        <v>9</v>
      </c>
      <c r="AW1130">
        <f t="shared" si="195"/>
        <v>15</v>
      </c>
      <c r="AX1130" t="b">
        <f t="shared" si="196"/>
        <v>0</v>
      </c>
      <c r="AY1130" t="str">
        <f t="shared" si="197"/>
        <v>Dodig</v>
      </c>
      <c r="AZ1130" t="b">
        <f t="shared" si="198"/>
        <v>0</v>
      </c>
      <c r="BA1130" t="str">
        <f t="shared" si="199"/>
        <v>Rome2nd Round</v>
      </c>
    </row>
    <row r="1131" spans="1:53" x14ac:dyDescent="0.25">
      <c r="A1131">
        <v>29</v>
      </c>
      <c r="B1131" t="s">
        <v>594</v>
      </c>
      <c r="C1131" t="s">
        <v>595</v>
      </c>
      <c r="D1131" s="1">
        <v>41773</v>
      </c>
      <c r="E1131" s="1" t="s">
        <v>874</v>
      </c>
      <c r="F1131" s="1" t="s">
        <v>307</v>
      </c>
      <c r="G1131" s="1" t="s">
        <v>503</v>
      </c>
      <c r="H1131" t="s">
        <v>344</v>
      </c>
      <c r="I1131">
        <v>3</v>
      </c>
      <c r="J1131" t="s">
        <v>804</v>
      </c>
      <c r="K1131" t="s">
        <v>768</v>
      </c>
      <c r="L1131">
        <v>13</v>
      </c>
      <c r="M1131">
        <v>20</v>
      </c>
      <c r="N1131">
        <v>2235</v>
      </c>
      <c r="O1131">
        <v>1755</v>
      </c>
      <c r="P1131">
        <v>7</v>
      </c>
      <c r="Q1131">
        <v>6</v>
      </c>
      <c r="R1131">
        <v>7</v>
      </c>
      <c r="S1131">
        <v>6</v>
      </c>
      <c r="Z1131">
        <v>2</v>
      </c>
      <c r="AA1131">
        <v>0</v>
      </c>
      <c r="AB1131" t="s">
        <v>312</v>
      </c>
      <c r="AC1131">
        <v>1.33</v>
      </c>
      <c r="AD1131">
        <v>3.25</v>
      </c>
      <c r="AE1131">
        <v>1.33</v>
      </c>
      <c r="AF1131">
        <v>3.2</v>
      </c>
      <c r="AG1131">
        <v>1.33</v>
      </c>
      <c r="AH1131">
        <v>3.25</v>
      </c>
      <c r="AI1131">
        <v>1.39</v>
      </c>
      <c r="AJ1131">
        <v>3.28</v>
      </c>
      <c r="AK1131">
        <v>1.33</v>
      </c>
      <c r="AL1131">
        <v>3.25</v>
      </c>
      <c r="AM1131">
        <v>1.4</v>
      </c>
      <c r="AN1131">
        <v>3.5</v>
      </c>
      <c r="AO1131">
        <v>1.34</v>
      </c>
      <c r="AP1131">
        <v>3.17</v>
      </c>
      <c r="AQ1131" t="str">
        <f t="shared" si="189"/>
        <v>Tsonga</v>
      </c>
      <c r="AR1131" t="str">
        <f t="shared" si="190"/>
        <v>Anderson</v>
      </c>
      <c r="AS1131" t="str">
        <f t="shared" si="191"/>
        <v>RomeTsongaAnderson</v>
      </c>
      <c r="AT1131" t="str">
        <f t="shared" si="192"/>
        <v>RomeAndersonTsonga</v>
      </c>
      <c r="AU1131">
        <f t="shared" si="193"/>
        <v>2</v>
      </c>
      <c r="AV1131">
        <f t="shared" si="194"/>
        <v>2</v>
      </c>
      <c r="AW1131">
        <f t="shared" si="195"/>
        <v>26</v>
      </c>
      <c r="AX1131" t="b">
        <f t="shared" si="196"/>
        <v>1</v>
      </c>
      <c r="AY1131" t="str">
        <f t="shared" si="197"/>
        <v>Tsonga</v>
      </c>
      <c r="AZ1131" t="b">
        <f t="shared" si="198"/>
        <v>0</v>
      </c>
      <c r="BA1131" t="str">
        <f t="shared" si="199"/>
        <v>Rome2nd Round</v>
      </c>
    </row>
    <row r="1132" spans="1:53" x14ac:dyDescent="0.25">
      <c r="A1132">
        <v>29</v>
      </c>
      <c r="B1132" t="s">
        <v>594</v>
      </c>
      <c r="C1132" t="s">
        <v>595</v>
      </c>
      <c r="D1132" s="1">
        <v>41773</v>
      </c>
      <c r="E1132" s="1" t="s">
        <v>874</v>
      </c>
      <c r="F1132" s="1" t="s">
        <v>307</v>
      </c>
      <c r="G1132" s="1" t="s">
        <v>503</v>
      </c>
      <c r="H1132" t="s">
        <v>344</v>
      </c>
      <c r="I1132">
        <v>3</v>
      </c>
      <c r="J1132" t="s">
        <v>766</v>
      </c>
      <c r="K1132" t="s">
        <v>675</v>
      </c>
      <c r="L1132">
        <v>19</v>
      </c>
      <c r="M1132">
        <v>53</v>
      </c>
      <c r="N1132">
        <v>1835</v>
      </c>
      <c r="O1132">
        <v>885</v>
      </c>
      <c r="P1132">
        <v>7</v>
      </c>
      <c r="Q1132">
        <v>6</v>
      </c>
      <c r="R1132">
        <v>6</v>
      </c>
      <c r="S1132">
        <v>1</v>
      </c>
      <c r="Z1132">
        <v>2</v>
      </c>
      <c r="AA1132">
        <v>0</v>
      </c>
      <c r="AB1132" t="s">
        <v>312</v>
      </c>
      <c r="AC1132">
        <v>1.44</v>
      </c>
      <c r="AD1132">
        <v>2.62</v>
      </c>
      <c r="AE1132">
        <v>1.45</v>
      </c>
      <c r="AF1132">
        <v>2.7</v>
      </c>
      <c r="AG1132">
        <v>1.44</v>
      </c>
      <c r="AH1132">
        <v>2.62</v>
      </c>
      <c r="AI1132">
        <v>1.52</v>
      </c>
      <c r="AJ1132">
        <v>2.73</v>
      </c>
      <c r="AK1132">
        <v>1.36</v>
      </c>
      <c r="AL1132">
        <v>3</v>
      </c>
      <c r="AM1132">
        <v>1.52</v>
      </c>
      <c r="AN1132">
        <v>3</v>
      </c>
      <c r="AO1132">
        <v>1.43</v>
      </c>
      <c r="AP1132">
        <v>2.77</v>
      </c>
      <c r="AQ1132" t="str">
        <f t="shared" si="189"/>
        <v>Haas</v>
      </c>
      <c r="AR1132" t="str">
        <f t="shared" si="190"/>
        <v>Sijsling</v>
      </c>
      <c r="AS1132" t="str">
        <f t="shared" si="191"/>
        <v>RomeHaasSijsling</v>
      </c>
      <c r="AT1132" t="str">
        <f t="shared" si="192"/>
        <v>RomeSijslingHaas</v>
      </c>
      <c r="AU1132">
        <f t="shared" si="193"/>
        <v>2</v>
      </c>
      <c r="AV1132">
        <f t="shared" si="194"/>
        <v>6</v>
      </c>
      <c r="AW1132">
        <f t="shared" si="195"/>
        <v>20</v>
      </c>
      <c r="AX1132" t="b">
        <f t="shared" si="196"/>
        <v>1</v>
      </c>
      <c r="AY1132" t="str">
        <f t="shared" si="197"/>
        <v>Haas</v>
      </c>
      <c r="AZ1132" t="b">
        <f t="shared" si="198"/>
        <v>0</v>
      </c>
      <c r="BA1132" t="str">
        <f t="shared" si="199"/>
        <v>Rome2nd Round</v>
      </c>
    </row>
    <row r="1133" spans="1:53" x14ac:dyDescent="0.25">
      <c r="A1133">
        <v>29</v>
      </c>
      <c r="B1133" t="s">
        <v>594</v>
      </c>
      <c r="C1133" t="s">
        <v>595</v>
      </c>
      <c r="D1133" s="1">
        <v>41773</v>
      </c>
      <c r="E1133" s="1" t="s">
        <v>874</v>
      </c>
      <c r="F1133" s="1" t="s">
        <v>307</v>
      </c>
      <c r="G1133" s="1" t="s">
        <v>503</v>
      </c>
      <c r="H1133" t="s">
        <v>344</v>
      </c>
      <c r="I1133">
        <v>3</v>
      </c>
      <c r="J1133" t="s">
        <v>718</v>
      </c>
      <c r="K1133" t="s">
        <v>781</v>
      </c>
      <c r="L1133">
        <v>16</v>
      </c>
      <c r="M1133">
        <v>59</v>
      </c>
      <c r="N1133">
        <v>2020</v>
      </c>
      <c r="O1133">
        <v>827</v>
      </c>
      <c r="P1133">
        <v>7</v>
      </c>
      <c r="Q1133">
        <v>5</v>
      </c>
      <c r="R1133">
        <v>4</v>
      </c>
      <c r="S1133">
        <v>1</v>
      </c>
      <c r="Z1133">
        <v>1</v>
      </c>
      <c r="AA1133">
        <v>0</v>
      </c>
      <c r="AB1133" t="s">
        <v>323</v>
      </c>
      <c r="AC1133">
        <v>1.61</v>
      </c>
      <c r="AD1133">
        <v>2.2000000000000002</v>
      </c>
      <c r="AE1133">
        <v>1.62</v>
      </c>
      <c r="AF1133">
        <v>2.25</v>
      </c>
      <c r="AG1133">
        <v>1.62</v>
      </c>
      <c r="AH1133">
        <v>2.2000000000000002</v>
      </c>
      <c r="AI1133">
        <v>1.71</v>
      </c>
      <c r="AJ1133">
        <v>2.27</v>
      </c>
      <c r="AK1133">
        <v>1.62</v>
      </c>
      <c r="AL1133">
        <v>2.25</v>
      </c>
      <c r="AM1133">
        <v>1.73</v>
      </c>
      <c r="AN1133">
        <v>2.37</v>
      </c>
      <c r="AO1133">
        <v>1.63</v>
      </c>
      <c r="AP1133">
        <v>2.2200000000000002</v>
      </c>
      <c r="AQ1133" t="str">
        <f t="shared" si="189"/>
        <v>Youzhny</v>
      </c>
      <c r="AR1133" t="str">
        <f t="shared" si="190"/>
        <v>Golubev</v>
      </c>
      <c r="AS1133" t="str">
        <f t="shared" si="191"/>
        <v>RomeYouzhnyGolubev</v>
      </c>
      <c r="AT1133" t="str">
        <f t="shared" si="192"/>
        <v>RomeGolubevYouzhny</v>
      </c>
      <c r="AU1133">
        <f t="shared" si="193"/>
        <v>1</v>
      </c>
      <c r="AV1133">
        <f t="shared" si="194"/>
        <v>5</v>
      </c>
      <c r="AW1133">
        <f t="shared" si="195"/>
        <v>17</v>
      </c>
      <c r="AX1133" t="b">
        <f t="shared" si="196"/>
        <v>0</v>
      </c>
      <c r="AY1133" t="str">
        <f t="shared" si="197"/>
        <v>Youzhny</v>
      </c>
      <c r="AZ1133" t="b">
        <f t="shared" si="198"/>
        <v>0</v>
      </c>
      <c r="BA1133" t="str">
        <f t="shared" si="199"/>
        <v>Rome2nd Round</v>
      </c>
    </row>
    <row r="1134" spans="1:53" x14ac:dyDescent="0.25">
      <c r="A1134">
        <v>29</v>
      </c>
      <c r="B1134" t="s">
        <v>594</v>
      </c>
      <c r="C1134" t="s">
        <v>595</v>
      </c>
      <c r="D1134" s="1">
        <v>41773</v>
      </c>
      <c r="E1134" s="1" t="s">
        <v>874</v>
      </c>
      <c r="F1134" s="1" t="s">
        <v>307</v>
      </c>
      <c r="G1134" s="1" t="s">
        <v>503</v>
      </c>
      <c r="H1134" t="s">
        <v>344</v>
      </c>
      <c r="I1134">
        <v>3</v>
      </c>
      <c r="J1134" t="s">
        <v>748</v>
      </c>
      <c r="K1134" t="s">
        <v>802</v>
      </c>
      <c r="L1134">
        <v>17</v>
      </c>
      <c r="M1134">
        <v>85</v>
      </c>
      <c r="N1134">
        <v>1915</v>
      </c>
      <c r="O1134">
        <v>629</v>
      </c>
      <c r="P1134">
        <v>6</v>
      </c>
      <c r="Q1134">
        <v>7</v>
      </c>
      <c r="R1134">
        <v>6</v>
      </c>
      <c r="S1134">
        <v>4</v>
      </c>
      <c r="T1134">
        <v>6</v>
      </c>
      <c r="U1134">
        <v>3</v>
      </c>
      <c r="Z1134">
        <v>2</v>
      </c>
      <c r="AA1134">
        <v>1</v>
      </c>
      <c r="AB1134" t="s">
        <v>312</v>
      </c>
      <c r="AC1134">
        <v>1.1100000000000001</v>
      </c>
      <c r="AD1134">
        <v>6.5</v>
      </c>
      <c r="AE1134">
        <v>1.1299999999999999</v>
      </c>
      <c r="AF1134">
        <v>5.5</v>
      </c>
      <c r="AG1134">
        <v>1.1200000000000001</v>
      </c>
      <c r="AH1134">
        <v>5.5</v>
      </c>
      <c r="AI1134">
        <v>1.1399999999999999</v>
      </c>
      <c r="AJ1134">
        <v>6.87</v>
      </c>
      <c r="AK1134">
        <v>1.1299999999999999</v>
      </c>
      <c r="AL1134">
        <v>6</v>
      </c>
      <c r="AM1134">
        <v>1.1499999999999999</v>
      </c>
      <c r="AN1134">
        <v>6.87</v>
      </c>
      <c r="AO1134">
        <v>1.1200000000000001</v>
      </c>
      <c r="AP1134">
        <v>5.96</v>
      </c>
      <c r="AQ1134" t="str">
        <f t="shared" si="189"/>
        <v>Gulbis</v>
      </c>
      <c r="AR1134" t="str">
        <f t="shared" si="190"/>
        <v>Robert</v>
      </c>
      <c r="AS1134" t="str">
        <f t="shared" si="191"/>
        <v>RomeGulbisRobert</v>
      </c>
      <c r="AT1134" t="str">
        <f t="shared" si="192"/>
        <v>RomeRobertGulbis</v>
      </c>
      <c r="AU1134">
        <f t="shared" si="193"/>
        <v>1</v>
      </c>
      <c r="AV1134">
        <f t="shared" si="194"/>
        <v>4</v>
      </c>
      <c r="AW1134">
        <f t="shared" si="195"/>
        <v>32</v>
      </c>
      <c r="AX1134" t="b">
        <f t="shared" si="196"/>
        <v>1</v>
      </c>
      <c r="AY1134" t="str">
        <f t="shared" si="197"/>
        <v>Robert</v>
      </c>
      <c r="AZ1134" t="b">
        <f t="shared" si="198"/>
        <v>1</v>
      </c>
      <c r="BA1134" t="str">
        <f t="shared" si="199"/>
        <v>Rome2nd Round</v>
      </c>
    </row>
    <row r="1135" spans="1:53" x14ac:dyDescent="0.25">
      <c r="A1135">
        <v>29</v>
      </c>
      <c r="B1135" t="s">
        <v>594</v>
      </c>
      <c r="C1135" t="s">
        <v>595</v>
      </c>
      <c r="D1135" s="1">
        <v>41773</v>
      </c>
      <c r="E1135" s="1" t="s">
        <v>874</v>
      </c>
      <c r="F1135" s="1" t="s">
        <v>307</v>
      </c>
      <c r="G1135" s="1" t="s">
        <v>503</v>
      </c>
      <c r="H1135" t="s">
        <v>344</v>
      </c>
      <c r="I1135">
        <v>3</v>
      </c>
      <c r="J1135" t="s">
        <v>672</v>
      </c>
      <c r="K1135" t="s">
        <v>728</v>
      </c>
      <c r="L1135">
        <v>14</v>
      </c>
      <c r="M1135">
        <v>52</v>
      </c>
      <c r="N1135">
        <v>2200</v>
      </c>
      <c r="O1135">
        <v>902</v>
      </c>
      <c r="P1135">
        <v>7</v>
      </c>
      <c r="Q1135">
        <v>6</v>
      </c>
      <c r="R1135">
        <v>6</v>
      </c>
      <c r="S1135">
        <v>4</v>
      </c>
      <c r="Z1135">
        <v>2</v>
      </c>
      <c r="AA1135">
        <v>0</v>
      </c>
      <c r="AB1135" t="s">
        <v>312</v>
      </c>
      <c r="AC1135">
        <v>1.1200000000000001</v>
      </c>
      <c r="AD1135">
        <v>6</v>
      </c>
      <c r="AE1135">
        <v>1.1299999999999999</v>
      </c>
      <c r="AF1135">
        <v>5.5</v>
      </c>
      <c r="AG1135">
        <v>1.1100000000000001</v>
      </c>
      <c r="AH1135">
        <v>6</v>
      </c>
      <c r="AI1135">
        <v>1.1200000000000001</v>
      </c>
      <c r="AJ1135">
        <v>7.65</v>
      </c>
      <c r="AK1135">
        <v>1.1100000000000001</v>
      </c>
      <c r="AL1135">
        <v>6.5</v>
      </c>
      <c r="AM1135">
        <v>1.1499999999999999</v>
      </c>
      <c r="AN1135">
        <v>7.65</v>
      </c>
      <c r="AO1135">
        <v>1.1200000000000001</v>
      </c>
      <c r="AP1135">
        <v>6.05</v>
      </c>
      <c r="AQ1135" t="str">
        <f t="shared" si="189"/>
        <v>Dimitrov</v>
      </c>
      <c r="AR1135" t="str">
        <f t="shared" si="190"/>
        <v>Karlovic</v>
      </c>
      <c r="AS1135" t="str">
        <f t="shared" si="191"/>
        <v>RomeDimitrovKarlovic</v>
      </c>
      <c r="AT1135" t="str">
        <f t="shared" si="192"/>
        <v>RomeKarlovicDimitrov</v>
      </c>
      <c r="AU1135">
        <f t="shared" si="193"/>
        <v>2</v>
      </c>
      <c r="AV1135">
        <f t="shared" si="194"/>
        <v>3</v>
      </c>
      <c r="AW1135">
        <f t="shared" si="195"/>
        <v>23</v>
      </c>
      <c r="AX1135" t="b">
        <f t="shared" si="196"/>
        <v>1</v>
      </c>
      <c r="AY1135" t="str">
        <f t="shared" si="197"/>
        <v>Dimitrov</v>
      </c>
      <c r="AZ1135" t="b">
        <f t="shared" si="198"/>
        <v>0</v>
      </c>
      <c r="BA1135" t="str">
        <f t="shared" si="199"/>
        <v>Rome2nd Round</v>
      </c>
    </row>
    <row r="1136" spans="1:53" x14ac:dyDescent="0.25">
      <c r="A1136">
        <v>29</v>
      </c>
      <c r="B1136" t="s">
        <v>594</v>
      </c>
      <c r="C1136" t="s">
        <v>595</v>
      </c>
      <c r="D1136" s="1">
        <v>41773</v>
      </c>
      <c r="E1136" s="1" t="s">
        <v>874</v>
      </c>
      <c r="F1136" s="1" t="s">
        <v>307</v>
      </c>
      <c r="G1136" s="1" t="s">
        <v>503</v>
      </c>
      <c r="H1136" t="s">
        <v>344</v>
      </c>
      <c r="I1136">
        <v>3</v>
      </c>
      <c r="J1136" t="s">
        <v>750</v>
      </c>
      <c r="K1136" t="s">
        <v>690</v>
      </c>
      <c r="L1136">
        <v>1</v>
      </c>
      <c r="M1136">
        <v>30</v>
      </c>
      <c r="N1136">
        <v>12900</v>
      </c>
      <c r="O1136">
        <v>1225</v>
      </c>
      <c r="P1136">
        <v>7</v>
      </c>
      <c r="Q1136">
        <v>6</v>
      </c>
      <c r="R1136">
        <v>6</v>
      </c>
      <c r="S1136">
        <v>7</v>
      </c>
      <c r="T1136">
        <v>6</v>
      </c>
      <c r="U1136">
        <v>2</v>
      </c>
      <c r="Z1136">
        <v>2</v>
      </c>
      <c r="AA1136">
        <v>1</v>
      </c>
      <c r="AB1136" t="s">
        <v>312</v>
      </c>
      <c r="AC1136">
        <v>1.03</v>
      </c>
      <c r="AD1136">
        <v>15</v>
      </c>
      <c r="AE1136">
        <v>1.02</v>
      </c>
      <c r="AF1136">
        <v>12</v>
      </c>
      <c r="AG1136">
        <v>1.02</v>
      </c>
      <c r="AH1136">
        <v>11</v>
      </c>
      <c r="AI1136">
        <v>1.03</v>
      </c>
      <c r="AJ1136">
        <v>17.5</v>
      </c>
      <c r="AK1136">
        <v>1.03</v>
      </c>
      <c r="AL1136">
        <v>12</v>
      </c>
      <c r="AM1136">
        <v>1.04</v>
      </c>
      <c r="AN1136">
        <v>17.5</v>
      </c>
      <c r="AO1136">
        <v>1.02</v>
      </c>
      <c r="AP1136">
        <v>13.18</v>
      </c>
      <c r="AQ1136" t="str">
        <f t="shared" si="189"/>
        <v>Nadal</v>
      </c>
      <c r="AR1136" t="str">
        <f t="shared" si="190"/>
        <v>Simon</v>
      </c>
      <c r="AS1136" t="str">
        <f t="shared" si="191"/>
        <v>RomeNadalSimon</v>
      </c>
      <c r="AT1136" t="str">
        <f t="shared" si="192"/>
        <v>RomeSimonNadal</v>
      </c>
      <c r="AU1136">
        <f t="shared" si="193"/>
        <v>1</v>
      </c>
      <c r="AV1136">
        <f t="shared" si="194"/>
        <v>4</v>
      </c>
      <c r="AW1136">
        <f t="shared" si="195"/>
        <v>34</v>
      </c>
      <c r="AX1136" t="b">
        <f t="shared" si="196"/>
        <v>1</v>
      </c>
      <c r="AY1136" t="str">
        <f t="shared" si="197"/>
        <v>Nadal</v>
      </c>
      <c r="AZ1136" t="b">
        <f t="shared" si="198"/>
        <v>1</v>
      </c>
      <c r="BA1136" t="str">
        <f t="shared" si="199"/>
        <v>Rome2nd Round</v>
      </c>
    </row>
    <row r="1137" spans="1:53" x14ac:dyDescent="0.25">
      <c r="A1137">
        <v>29</v>
      </c>
      <c r="B1137" t="s">
        <v>594</v>
      </c>
      <c r="C1137" t="s">
        <v>595</v>
      </c>
      <c r="D1137" s="1">
        <v>41773</v>
      </c>
      <c r="E1137" s="1" t="s">
        <v>874</v>
      </c>
      <c r="F1137" s="1" t="s">
        <v>307</v>
      </c>
      <c r="G1137" s="1" t="s">
        <v>503</v>
      </c>
      <c r="H1137" t="s">
        <v>344</v>
      </c>
      <c r="I1137">
        <v>3</v>
      </c>
      <c r="J1137" t="s">
        <v>729</v>
      </c>
      <c r="K1137" t="s">
        <v>671</v>
      </c>
      <c r="L1137">
        <v>6</v>
      </c>
      <c r="M1137">
        <v>33</v>
      </c>
      <c r="N1137">
        <v>4600</v>
      </c>
      <c r="O1137">
        <v>1155</v>
      </c>
      <c r="P1137">
        <v>6</v>
      </c>
      <c r="Q1137">
        <v>4</v>
      </c>
      <c r="R1137">
        <v>6</v>
      </c>
      <c r="S1137">
        <v>3</v>
      </c>
      <c r="Z1137">
        <v>2</v>
      </c>
      <c r="AA1137">
        <v>0</v>
      </c>
      <c r="AB1137" t="s">
        <v>312</v>
      </c>
      <c r="AC1137">
        <v>1.1000000000000001</v>
      </c>
      <c r="AD1137">
        <v>7</v>
      </c>
      <c r="AE1137">
        <v>1.1000000000000001</v>
      </c>
      <c r="AF1137">
        <v>6.5</v>
      </c>
      <c r="AG1137">
        <v>1.07</v>
      </c>
      <c r="AH1137">
        <v>7.5</v>
      </c>
      <c r="AI1137">
        <v>1.1100000000000001</v>
      </c>
      <c r="AJ1137">
        <v>8.3699999999999992</v>
      </c>
      <c r="AK1137">
        <v>1.1000000000000001</v>
      </c>
      <c r="AL1137">
        <v>7</v>
      </c>
      <c r="AM1137">
        <v>1.1100000000000001</v>
      </c>
      <c r="AN1137">
        <v>8.3699999999999992</v>
      </c>
      <c r="AO1137">
        <v>1.1000000000000001</v>
      </c>
      <c r="AP1137">
        <v>6.87</v>
      </c>
      <c r="AQ1137" t="str">
        <f t="shared" si="189"/>
        <v>Berdych</v>
      </c>
      <c r="AR1137" t="str">
        <f t="shared" si="190"/>
        <v>Tursunov</v>
      </c>
      <c r="AS1137" t="str">
        <f t="shared" si="191"/>
        <v>RomeBerdychTursunov</v>
      </c>
      <c r="AT1137" t="str">
        <f t="shared" si="192"/>
        <v>RomeTursunovBerdych</v>
      </c>
      <c r="AU1137">
        <f t="shared" si="193"/>
        <v>2</v>
      </c>
      <c r="AV1137">
        <f t="shared" si="194"/>
        <v>5</v>
      </c>
      <c r="AW1137">
        <f t="shared" si="195"/>
        <v>19</v>
      </c>
      <c r="AX1137" t="b">
        <f t="shared" si="196"/>
        <v>0</v>
      </c>
      <c r="AY1137" t="str">
        <f t="shared" si="197"/>
        <v>Berdych</v>
      </c>
      <c r="AZ1137" t="b">
        <f t="shared" si="198"/>
        <v>0</v>
      </c>
      <c r="BA1137" t="str">
        <f t="shared" si="199"/>
        <v>Rome2nd Round</v>
      </c>
    </row>
    <row r="1138" spans="1:53" x14ac:dyDescent="0.25">
      <c r="A1138">
        <v>29</v>
      </c>
      <c r="B1138" t="s">
        <v>594</v>
      </c>
      <c r="C1138" t="s">
        <v>595</v>
      </c>
      <c r="D1138" s="1">
        <v>41774</v>
      </c>
      <c r="E1138" s="1" t="s">
        <v>874</v>
      </c>
      <c r="F1138" s="1" t="s">
        <v>307</v>
      </c>
      <c r="G1138" s="1" t="s">
        <v>503</v>
      </c>
      <c r="H1138" t="s">
        <v>478</v>
      </c>
      <c r="I1138">
        <v>3</v>
      </c>
      <c r="J1138" t="s">
        <v>766</v>
      </c>
      <c r="K1138" t="s">
        <v>719</v>
      </c>
      <c r="L1138">
        <v>19</v>
      </c>
      <c r="M1138">
        <v>3</v>
      </c>
      <c r="N1138">
        <v>1835</v>
      </c>
      <c r="O1138">
        <v>5785</v>
      </c>
      <c r="P1138">
        <v>5</v>
      </c>
      <c r="Q1138">
        <v>7</v>
      </c>
      <c r="R1138">
        <v>6</v>
      </c>
      <c r="S1138">
        <v>2</v>
      </c>
      <c r="T1138">
        <v>6</v>
      </c>
      <c r="U1138">
        <v>3</v>
      </c>
      <c r="Z1138">
        <v>2</v>
      </c>
      <c r="AA1138">
        <v>1</v>
      </c>
      <c r="AB1138" t="s">
        <v>312</v>
      </c>
      <c r="AC1138">
        <v>5.5</v>
      </c>
      <c r="AD1138">
        <v>1.1399999999999999</v>
      </c>
      <c r="AE1138">
        <v>4.5</v>
      </c>
      <c r="AF1138">
        <v>1.18</v>
      </c>
      <c r="AG1138">
        <v>4</v>
      </c>
      <c r="AH1138">
        <v>1.22</v>
      </c>
      <c r="AI1138">
        <v>5.54</v>
      </c>
      <c r="AJ1138">
        <v>1.19</v>
      </c>
      <c r="AK1138">
        <v>4</v>
      </c>
      <c r="AL1138">
        <v>1.22</v>
      </c>
      <c r="AM1138">
        <v>5.54</v>
      </c>
      <c r="AN1138">
        <v>1.22</v>
      </c>
      <c r="AO1138">
        <v>4.8</v>
      </c>
      <c r="AP1138">
        <v>1.17</v>
      </c>
      <c r="AQ1138" t="str">
        <f t="shared" si="189"/>
        <v>Haas</v>
      </c>
      <c r="AR1138" t="str">
        <f t="shared" si="190"/>
        <v>Wawrinka</v>
      </c>
      <c r="AS1138" t="str">
        <f t="shared" si="191"/>
        <v>RomeHaasWawrinka</v>
      </c>
      <c r="AT1138" t="str">
        <f t="shared" si="192"/>
        <v>RomeWawrinkaHaas</v>
      </c>
      <c r="AU1138">
        <f t="shared" si="193"/>
        <v>1</v>
      </c>
      <c r="AV1138">
        <f t="shared" si="194"/>
        <v>5</v>
      </c>
      <c r="AW1138">
        <f t="shared" si="195"/>
        <v>29</v>
      </c>
      <c r="AX1138" t="b">
        <f t="shared" si="196"/>
        <v>0</v>
      </c>
      <c r="AY1138" t="str">
        <f t="shared" si="197"/>
        <v>Wawrinka</v>
      </c>
      <c r="AZ1138" t="b">
        <f t="shared" si="198"/>
        <v>1</v>
      </c>
      <c r="BA1138" t="str">
        <f t="shared" si="199"/>
        <v>Rome3rd Round</v>
      </c>
    </row>
    <row r="1139" spans="1:53" x14ac:dyDescent="0.25">
      <c r="A1139">
        <v>29</v>
      </c>
      <c r="B1139" t="s">
        <v>594</v>
      </c>
      <c r="C1139" t="s">
        <v>595</v>
      </c>
      <c r="D1139" s="1">
        <v>41774</v>
      </c>
      <c r="E1139" s="1" t="s">
        <v>874</v>
      </c>
      <c r="F1139" s="1" t="s">
        <v>307</v>
      </c>
      <c r="G1139" s="1" t="s">
        <v>503</v>
      </c>
      <c r="H1139" t="s">
        <v>478</v>
      </c>
      <c r="I1139">
        <v>3</v>
      </c>
      <c r="J1139" t="s">
        <v>800</v>
      </c>
      <c r="K1139" t="s">
        <v>804</v>
      </c>
      <c r="L1139">
        <v>10</v>
      </c>
      <c r="M1139">
        <v>13</v>
      </c>
      <c r="N1139">
        <v>2625</v>
      </c>
      <c r="O1139">
        <v>2235</v>
      </c>
      <c r="P1139">
        <v>7</v>
      </c>
      <c r="Q1139">
        <v>6</v>
      </c>
      <c r="R1139">
        <v>6</v>
      </c>
      <c r="S1139">
        <v>4</v>
      </c>
      <c r="Z1139">
        <v>2</v>
      </c>
      <c r="AA1139">
        <v>0</v>
      </c>
      <c r="AB1139" t="s">
        <v>312</v>
      </c>
      <c r="AC1139">
        <v>2</v>
      </c>
      <c r="AD1139">
        <v>1.72</v>
      </c>
      <c r="AE1139">
        <v>2</v>
      </c>
      <c r="AF1139">
        <v>1.8</v>
      </c>
      <c r="AG1139">
        <v>2</v>
      </c>
      <c r="AH1139">
        <v>1.73</v>
      </c>
      <c r="AI1139">
        <v>1.96</v>
      </c>
      <c r="AJ1139">
        <v>1.96</v>
      </c>
      <c r="AK1139">
        <v>2</v>
      </c>
      <c r="AL1139">
        <v>1.8</v>
      </c>
      <c r="AM1139">
        <v>2.0499999999999998</v>
      </c>
      <c r="AN1139">
        <v>1.96</v>
      </c>
      <c r="AO1139">
        <v>1.96</v>
      </c>
      <c r="AP1139">
        <v>1.82</v>
      </c>
      <c r="AQ1139" t="str">
        <f t="shared" si="189"/>
        <v>Raonic</v>
      </c>
      <c r="AR1139" t="str">
        <f t="shared" si="190"/>
        <v>Tsonga</v>
      </c>
      <c r="AS1139" t="str">
        <f t="shared" si="191"/>
        <v>RomeRaonicTsonga</v>
      </c>
      <c r="AT1139" t="str">
        <f t="shared" si="192"/>
        <v>RomeTsongaRaonic</v>
      </c>
      <c r="AU1139">
        <f t="shared" si="193"/>
        <v>2</v>
      </c>
      <c r="AV1139">
        <f t="shared" si="194"/>
        <v>3</v>
      </c>
      <c r="AW1139">
        <f t="shared" si="195"/>
        <v>23</v>
      </c>
      <c r="AX1139" t="b">
        <f t="shared" si="196"/>
        <v>1</v>
      </c>
      <c r="AY1139" t="str">
        <f t="shared" si="197"/>
        <v>Raonic</v>
      </c>
      <c r="AZ1139" t="b">
        <f t="shared" si="198"/>
        <v>0</v>
      </c>
      <c r="BA1139" t="str">
        <f t="shared" si="199"/>
        <v>Rome3rd Round</v>
      </c>
    </row>
    <row r="1140" spans="1:53" x14ac:dyDescent="0.25">
      <c r="A1140">
        <v>29</v>
      </c>
      <c r="B1140" t="s">
        <v>594</v>
      </c>
      <c r="C1140" t="s">
        <v>595</v>
      </c>
      <c r="D1140" s="1">
        <v>41774</v>
      </c>
      <c r="E1140" s="1" t="s">
        <v>874</v>
      </c>
      <c r="F1140" s="1" t="s">
        <v>307</v>
      </c>
      <c r="G1140" s="1" t="s">
        <v>503</v>
      </c>
      <c r="H1140" t="s">
        <v>478</v>
      </c>
      <c r="I1140">
        <v>3</v>
      </c>
      <c r="J1140" t="s">
        <v>740</v>
      </c>
      <c r="K1140" t="s">
        <v>893</v>
      </c>
      <c r="L1140">
        <v>8</v>
      </c>
      <c r="M1140">
        <v>67</v>
      </c>
      <c r="N1140">
        <v>3950</v>
      </c>
      <c r="O1140">
        <v>720</v>
      </c>
      <c r="P1140">
        <v>7</v>
      </c>
      <c r="Q1140">
        <v>6</v>
      </c>
      <c r="R1140">
        <v>6</v>
      </c>
      <c r="S1140">
        <v>4</v>
      </c>
      <c r="Z1140">
        <v>2</v>
      </c>
      <c r="AA1140">
        <v>0</v>
      </c>
      <c r="AB1140" t="s">
        <v>312</v>
      </c>
      <c r="AC1140">
        <v>1.18</v>
      </c>
      <c r="AD1140">
        <v>4.5</v>
      </c>
      <c r="AE1140">
        <v>1.2</v>
      </c>
      <c r="AF1140">
        <v>4.3</v>
      </c>
      <c r="AG1140">
        <v>1.22</v>
      </c>
      <c r="AH1140">
        <v>4</v>
      </c>
      <c r="AI1140">
        <v>1.22</v>
      </c>
      <c r="AJ1140">
        <v>5.05</v>
      </c>
      <c r="AK1140">
        <v>1.25</v>
      </c>
      <c r="AL1140">
        <v>3.75</v>
      </c>
      <c r="AM1140">
        <v>1.25</v>
      </c>
      <c r="AN1140">
        <v>5.05</v>
      </c>
      <c r="AO1140">
        <v>1.21</v>
      </c>
      <c r="AP1140">
        <v>4.3600000000000003</v>
      </c>
      <c r="AQ1140" t="str">
        <f t="shared" ref="AQ1140:AQ1203" si="200">LEFT(J1140,FIND(" ",J1140)-1)</f>
        <v>Murray</v>
      </c>
      <c r="AR1140" t="str">
        <f t="shared" ref="AR1140:AR1203" si="201">LEFT(K1140,FIND(" ",K1140)-1)</f>
        <v>Melzer</v>
      </c>
      <c r="AS1140" t="str">
        <f t="shared" si="191"/>
        <v>RomeMurrayMelzer</v>
      </c>
      <c r="AT1140" t="str">
        <f t="shared" si="192"/>
        <v>RomeMelzerMurray</v>
      </c>
      <c r="AU1140">
        <f t="shared" si="193"/>
        <v>2</v>
      </c>
      <c r="AV1140">
        <f t="shared" si="194"/>
        <v>3</v>
      </c>
      <c r="AW1140">
        <f t="shared" si="195"/>
        <v>23</v>
      </c>
      <c r="AX1140" t="b">
        <f t="shared" si="196"/>
        <v>1</v>
      </c>
      <c r="AY1140" t="str">
        <f t="shared" si="197"/>
        <v>Murray</v>
      </c>
      <c r="AZ1140" t="b">
        <f t="shared" si="198"/>
        <v>0</v>
      </c>
      <c r="BA1140" t="str">
        <f t="shared" si="199"/>
        <v>Rome3rd Round</v>
      </c>
    </row>
    <row r="1141" spans="1:53" x14ac:dyDescent="0.25">
      <c r="A1141">
        <v>29</v>
      </c>
      <c r="B1141" t="s">
        <v>594</v>
      </c>
      <c r="C1141" t="s">
        <v>595</v>
      </c>
      <c r="D1141" s="1">
        <v>41774</v>
      </c>
      <c r="E1141" s="1" t="s">
        <v>874</v>
      </c>
      <c r="F1141" s="1" t="s">
        <v>307</v>
      </c>
      <c r="G1141" s="1" t="s">
        <v>503</v>
      </c>
      <c r="H1141" t="s">
        <v>478</v>
      </c>
      <c r="I1141">
        <v>3</v>
      </c>
      <c r="J1141" t="s">
        <v>680</v>
      </c>
      <c r="K1141" t="s">
        <v>737</v>
      </c>
      <c r="L1141">
        <v>47</v>
      </c>
      <c r="M1141">
        <v>40</v>
      </c>
      <c r="N1141">
        <v>970</v>
      </c>
      <c r="O1141">
        <v>1055</v>
      </c>
      <c r="P1141">
        <v>6</v>
      </c>
      <c r="Q1141">
        <v>3</v>
      </c>
      <c r="R1141">
        <v>6</v>
      </c>
      <c r="S1141">
        <v>2</v>
      </c>
      <c r="Z1141">
        <v>2</v>
      </c>
      <c r="AA1141">
        <v>0</v>
      </c>
      <c r="AB1141" t="s">
        <v>312</v>
      </c>
      <c r="AC1141">
        <v>2</v>
      </c>
      <c r="AD1141">
        <v>1.72</v>
      </c>
      <c r="AE1141">
        <v>2</v>
      </c>
      <c r="AF1141">
        <v>1.8</v>
      </c>
      <c r="AG1141">
        <v>1.83</v>
      </c>
      <c r="AH1141">
        <v>1.83</v>
      </c>
      <c r="AI1141">
        <v>2.06</v>
      </c>
      <c r="AJ1141">
        <v>1.86</v>
      </c>
      <c r="AK1141">
        <v>2</v>
      </c>
      <c r="AL1141">
        <v>1.8</v>
      </c>
      <c r="AM1141">
        <v>2.13</v>
      </c>
      <c r="AN1141">
        <v>1.86</v>
      </c>
      <c r="AO1141">
        <v>2</v>
      </c>
      <c r="AP1141">
        <v>1.78</v>
      </c>
      <c r="AQ1141" t="str">
        <f t="shared" si="200"/>
        <v>Chardy</v>
      </c>
      <c r="AR1141" t="str">
        <f t="shared" si="201"/>
        <v>Dodig</v>
      </c>
      <c r="AS1141" t="str">
        <f t="shared" si="191"/>
        <v>RomeChardyDodig</v>
      </c>
      <c r="AT1141" t="str">
        <f t="shared" si="192"/>
        <v>RomeDodigChardy</v>
      </c>
      <c r="AU1141">
        <f t="shared" si="193"/>
        <v>2</v>
      </c>
      <c r="AV1141">
        <f t="shared" si="194"/>
        <v>7</v>
      </c>
      <c r="AW1141">
        <f t="shared" si="195"/>
        <v>17</v>
      </c>
      <c r="AX1141" t="b">
        <f t="shared" si="196"/>
        <v>0</v>
      </c>
      <c r="AY1141" t="str">
        <f t="shared" si="197"/>
        <v>Chardy</v>
      </c>
      <c r="AZ1141" t="b">
        <f t="shared" si="198"/>
        <v>0</v>
      </c>
      <c r="BA1141" t="str">
        <f t="shared" si="199"/>
        <v>Rome3rd Round</v>
      </c>
    </row>
    <row r="1142" spans="1:53" x14ac:dyDescent="0.25">
      <c r="A1142">
        <v>29</v>
      </c>
      <c r="B1142" t="s">
        <v>594</v>
      </c>
      <c r="C1142" t="s">
        <v>595</v>
      </c>
      <c r="D1142" s="1">
        <v>41774</v>
      </c>
      <c r="E1142" s="1" t="s">
        <v>874</v>
      </c>
      <c r="F1142" s="1" t="s">
        <v>307</v>
      </c>
      <c r="G1142" s="1" t="s">
        <v>503</v>
      </c>
      <c r="H1142" t="s">
        <v>478</v>
      </c>
      <c r="I1142">
        <v>3</v>
      </c>
      <c r="J1142" t="s">
        <v>750</v>
      </c>
      <c r="K1142" t="s">
        <v>718</v>
      </c>
      <c r="L1142">
        <v>1</v>
      </c>
      <c r="M1142">
        <v>16</v>
      </c>
      <c r="N1142">
        <v>12900</v>
      </c>
      <c r="O1142">
        <v>2020</v>
      </c>
      <c r="P1142">
        <v>6</v>
      </c>
      <c r="Q1142">
        <v>7</v>
      </c>
      <c r="R1142">
        <v>6</v>
      </c>
      <c r="S1142">
        <v>2</v>
      </c>
      <c r="T1142">
        <v>6</v>
      </c>
      <c r="U1142">
        <v>1</v>
      </c>
      <c r="Z1142">
        <v>2</v>
      </c>
      <c r="AA1142">
        <v>1</v>
      </c>
      <c r="AB1142" t="s">
        <v>312</v>
      </c>
      <c r="AC1142">
        <v>1.05</v>
      </c>
      <c r="AD1142">
        <v>11</v>
      </c>
      <c r="AE1142">
        <v>1.05</v>
      </c>
      <c r="AF1142">
        <v>9</v>
      </c>
      <c r="AG1142">
        <v>1.04</v>
      </c>
      <c r="AH1142">
        <v>9</v>
      </c>
      <c r="AI1142">
        <v>1.07</v>
      </c>
      <c r="AJ1142">
        <v>11.25</v>
      </c>
      <c r="AK1142">
        <v>1.06</v>
      </c>
      <c r="AL1142">
        <v>8.5</v>
      </c>
      <c r="AM1142">
        <v>1.08</v>
      </c>
      <c r="AN1142">
        <v>11.55</v>
      </c>
      <c r="AO1142">
        <v>1.06</v>
      </c>
      <c r="AP1142">
        <v>9.39</v>
      </c>
      <c r="AQ1142" t="str">
        <f t="shared" si="200"/>
        <v>Nadal</v>
      </c>
      <c r="AR1142" t="str">
        <f t="shared" si="201"/>
        <v>Youzhny</v>
      </c>
      <c r="AS1142" t="str">
        <f t="shared" si="191"/>
        <v>RomeNadalYouzhny</v>
      </c>
      <c r="AT1142" t="str">
        <f t="shared" si="192"/>
        <v>RomeYouzhnyNadal</v>
      </c>
      <c r="AU1142">
        <f t="shared" si="193"/>
        <v>1</v>
      </c>
      <c r="AV1142">
        <f t="shared" si="194"/>
        <v>8</v>
      </c>
      <c r="AW1142">
        <f t="shared" si="195"/>
        <v>28</v>
      </c>
      <c r="AX1142" t="b">
        <f t="shared" si="196"/>
        <v>1</v>
      </c>
      <c r="AY1142" t="str">
        <f t="shared" si="197"/>
        <v>Youzhny</v>
      </c>
      <c r="AZ1142" t="b">
        <f t="shared" si="198"/>
        <v>1</v>
      </c>
      <c r="BA1142" t="str">
        <f t="shared" si="199"/>
        <v>Rome3rd Round</v>
      </c>
    </row>
    <row r="1143" spans="1:53" x14ac:dyDescent="0.25">
      <c r="A1143">
        <v>29</v>
      </c>
      <c r="B1143" t="s">
        <v>594</v>
      </c>
      <c r="C1143" t="s">
        <v>595</v>
      </c>
      <c r="D1143" s="1">
        <v>41774</v>
      </c>
      <c r="E1143" s="1" t="s">
        <v>874</v>
      </c>
      <c r="F1143" s="1" t="s">
        <v>307</v>
      </c>
      <c r="G1143" s="1" t="s">
        <v>503</v>
      </c>
      <c r="H1143" t="s">
        <v>478</v>
      </c>
      <c r="I1143">
        <v>3</v>
      </c>
      <c r="J1143" t="s">
        <v>672</v>
      </c>
      <c r="K1143" t="s">
        <v>729</v>
      </c>
      <c r="L1143">
        <v>14</v>
      </c>
      <c r="M1143">
        <v>6</v>
      </c>
      <c r="N1143">
        <v>2200</v>
      </c>
      <c r="O1143">
        <v>4600</v>
      </c>
      <c r="P1143">
        <v>6</v>
      </c>
      <c r="Q1143">
        <v>7</v>
      </c>
      <c r="R1143">
        <v>6</v>
      </c>
      <c r="S1143">
        <v>2</v>
      </c>
      <c r="T1143">
        <v>6</v>
      </c>
      <c r="U1143">
        <v>2</v>
      </c>
      <c r="Z1143">
        <v>2</v>
      </c>
      <c r="AA1143">
        <v>1</v>
      </c>
      <c r="AB1143" t="s">
        <v>312</v>
      </c>
      <c r="AC1143">
        <v>2.2000000000000002</v>
      </c>
      <c r="AD1143">
        <v>1.61</v>
      </c>
      <c r="AE1143">
        <v>2.25</v>
      </c>
      <c r="AF1143">
        <v>1.62</v>
      </c>
      <c r="AG1143">
        <v>2.1</v>
      </c>
      <c r="AH1143">
        <v>1.67</v>
      </c>
      <c r="AI1143">
        <v>2.4</v>
      </c>
      <c r="AJ1143">
        <v>1.66</v>
      </c>
      <c r="AK1143">
        <v>2.2000000000000002</v>
      </c>
      <c r="AL1143">
        <v>1.67</v>
      </c>
      <c r="AM1143">
        <v>2.4500000000000002</v>
      </c>
      <c r="AN1143">
        <v>1.7</v>
      </c>
      <c r="AO1143">
        <v>2.2400000000000002</v>
      </c>
      <c r="AP1143">
        <v>1.63</v>
      </c>
      <c r="AQ1143" t="str">
        <f t="shared" si="200"/>
        <v>Dimitrov</v>
      </c>
      <c r="AR1143" t="str">
        <f t="shared" si="201"/>
        <v>Berdych</v>
      </c>
      <c r="AS1143" t="str">
        <f t="shared" si="191"/>
        <v>RomeDimitrovBerdych</v>
      </c>
      <c r="AT1143" t="str">
        <f t="shared" si="192"/>
        <v>RomeBerdychDimitrov</v>
      </c>
      <c r="AU1143">
        <f t="shared" si="193"/>
        <v>1</v>
      </c>
      <c r="AV1143">
        <f t="shared" si="194"/>
        <v>7</v>
      </c>
      <c r="AW1143">
        <f t="shared" si="195"/>
        <v>29</v>
      </c>
      <c r="AX1143" t="b">
        <f t="shared" si="196"/>
        <v>1</v>
      </c>
      <c r="AY1143" t="str">
        <f t="shared" si="197"/>
        <v>Berdych</v>
      </c>
      <c r="AZ1143" t="b">
        <f t="shared" si="198"/>
        <v>1</v>
      </c>
      <c r="BA1143" t="str">
        <f t="shared" si="199"/>
        <v>Rome3rd Round</v>
      </c>
    </row>
    <row r="1144" spans="1:53" x14ac:dyDescent="0.25">
      <c r="A1144">
        <v>29</v>
      </c>
      <c r="B1144" t="s">
        <v>594</v>
      </c>
      <c r="C1144" t="s">
        <v>595</v>
      </c>
      <c r="D1144" s="1">
        <v>41774</v>
      </c>
      <c r="E1144" s="1" t="s">
        <v>874</v>
      </c>
      <c r="F1144" s="1" t="s">
        <v>307</v>
      </c>
      <c r="G1144" s="1" t="s">
        <v>503</v>
      </c>
      <c r="H1144" t="s">
        <v>478</v>
      </c>
      <c r="I1144">
        <v>3</v>
      </c>
      <c r="J1144" t="s">
        <v>744</v>
      </c>
      <c r="K1144" t="s">
        <v>748</v>
      </c>
      <c r="L1144">
        <v>5</v>
      </c>
      <c r="M1144">
        <v>17</v>
      </c>
      <c r="N1144">
        <v>5030</v>
      </c>
      <c r="O1144">
        <v>1915</v>
      </c>
      <c r="P1144">
        <v>6</v>
      </c>
      <c r="Q1144">
        <v>2</v>
      </c>
      <c r="R1144">
        <v>6</v>
      </c>
      <c r="S1144">
        <v>3</v>
      </c>
      <c r="Z1144">
        <v>2</v>
      </c>
      <c r="AA1144">
        <v>0</v>
      </c>
      <c r="AB1144" t="s">
        <v>312</v>
      </c>
      <c r="AC1144">
        <v>1.33</v>
      </c>
      <c r="AD1144">
        <v>3.25</v>
      </c>
      <c r="AE1144">
        <v>1.35</v>
      </c>
      <c r="AF1144">
        <v>3.1</v>
      </c>
      <c r="AG1144">
        <v>1.36</v>
      </c>
      <c r="AH1144">
        <v>3</v>
      </c>
      <c r="AI1144">
        <v>1.38</v>
      </c>
      <c r="AJ1144">
        <v>3.36</v>
      </c>
      <c r="AK1144">
        <v>1.36</v>
      </c>
      <c r="AL1144">
        <v>3</v>
      </c>
      <c r="AM1144">
        <v>1.4</v>
      </c>
      <c r="AN1144">
        <v>3.36</v>
      </c>
      <c r="AO1144">
        <v>1.35</v>
      </c>
      <c r="AP1144">
        <v>3.1</v>
      </c>
      <c r="AQ1144" t="str">
        <f t="shared" si="200"/>
        <v>Ferrer</v>
      </c>
      <c r="AR1144" t="str">
        <f t="shared" si="201"/>
        <v>Gulbis</v>
      </c>
      <c r="AS1144" t="str">
        <f t="shared" si="191"/>
        <v>RomeFerrerGulbis</v>
      </c>
      <c r="AT1144" t="str">
        <f t="shared" si="192"/>
        <v>RomeGulbisFerrer</v>
      </c>
      <c r="AU1144">
        <f t="shared" si="193"/>
        <v>2</v>
      </c>
      <c r="AV1144">
        <f t="shared" si="194"/>
        <v>7</v>
      </c>
      <c r="AW1144">
        <f t="shared" si="195"/>
        <v>17</v>
      </c>
      <c r="AX1144" t="b">
        <f t="shared" si="196"/>
        <v>0</v>
      </c>
      <c r="AY1144" t="str">
        <f t="shared" si="197"/>
        <v>Ferrer</v>
      </c>
      <c r="AZ1144" t="b">
        <f t="shared" si="198"/>
        <v>0</v>
      </c>
      <c r="BA1144" t="str">
        <f t="shared" si="199"/>
        <v>Rome3rd Round</v>
      </c>
    </row>
    <row r="1145" spans="1:53" x14ac:dyDescent="0.25">
      <c r="A1145">
        <v>29</v>
      </c>
      <c r="B1145" t="s">
        <v>594</v>
      </c>
      <c r="C1145" t="s">
        <v>595</v>
      </c>
      <c r="D1145" s="1">
        <v>41774</v>
      </c>
      <c r="E1145" s="1" t="s">
        <v>874</v>
      </c>
      <c r="F1145" s="1" t="s">
        <v>307</v>
      </c>
      <c r="G1145" s="1" t="s">
        <v>503</v>
      </c>
      <c r="H1145" t="s">
        <v>478</v>
      </c>
      <c r="I1145">
        <v>3</v>
      </c>
      <c r="J1145" t="s">
        <v>797</v>
      </c>
      <c r="K1145" t="s">
        <v>752</v>
      </c>
      <c r="L1145">
        <v>2</v>
      </c>
      <c r="M1145">
        <v>29</v>
      </c>
      <c r="N1145">
        <v>11030</v>
      </c>
      <c r="O1145">
        <v>1280</v>
      </c>
      <c r="P1145">
        <v>4</v>
      </c>
      <c r="Q1145">
        <v>6</v>
      </c>
      <c r="R1145">
        <v>6</v>
      </c>
      <c r="S1145">
        <v>2</v>
      </c>
      <c r="T1145">
        <v>6</v>
      </c>
      <c r="U1145">
        <v>1</v>
      </c>
      <c r="Z1145">
        <v>2</v>
      </c>
      <c r="AA1145">
        <v>1</v>
      </c>
      <c r="AB1145" t="s">
        <v>312</v>
      </c>
      <c r="AC1145">
        <v>1.1000000000000001</v>
      </c>
      <c r="AD1145">
        <v>7</v>
      </c>
      <c r="AE1145">
        <v>1.06</v>
      </c>
      <c r="AF1145">
        <v>8.5</v>
      </c>
      <c r="AG1145">
        <v>1.06</v>
      </c>
      <c r="AH1145">
        <v>8</v>
      </c>
      <c r="AI1145">
        <v>1.1299999999999999</v>
      </c>
      <c r="AJ1145">
        <v>7.29</v>
      </c>
      <c r="AK1145">
        <v>1.08</v>
      </c>
      <c r="AL1145">
        <v>8</v>
      </c>
      <c r="AM1145">
        <v>1.1299999999999999</v>
      </c>
      <c r="AN1145">
        <v>9</v>
      </c>
      <c r="AO1145">
        <v>1.0900000000000001</v>
      </c>
      <c r="AP1145">
        <v>7.34</v>
      </c>
      <c r="AQ1145" t="str">
        <f t="shared" si="200"/>
        <v>Djokovic</v>
      </c>
      <c r="AR1145" t="str">
        <f t="shared" si="201"/>
        <v>Kohlschreiber</v>
      </c>
      <c r="AS1145" t="str">
        <f t="shared" si="191"/>
        <v>RomeDjokovicKohlschreiber</v>
      </c>
      <c r="AT1145" t="str">
        <f t="shared" si="192"/>
        <v>RomeKohlschreiberDjokovic</v>
      </c>
      <c r="AU1145">
        <f t="shared" si="193"/>
        <v>1</v>
      </c>
      <c r="AV1145">
        <f t="shared" si="194"/>
        <v>7</v>
      </c>
      <c r="AW1145">
        <f t="shared" si="195"/>
        <v>25</v>
      </c>
      <c r="AX1145" t="b">
        <f t="shared" si="196"/>
        <v>0</v>
      </c>
      <c r="AY1145" t="str">
        <f t="shared" si="197"/>
        <v>Kohlschreiber</v>
      </c>
      <c r="AZ1145" t="b">
        <f t="shared" si="198"/>
        <v>1</v>
      </c>
      <c r="BA1145" t="str">
        <f t="shared" si="199"/>
        <v>Rome3rd Round</v>
      </c>
    </row>
    <row r="1146" spans="1:53" x14ac:dyDescent="0.25">
      <c r="A1146">
        <v>29</v>
      </c>
      <c r="B1146" t="s">
        <v>594</v>
      </c>
      <c r="C1146" t="s">
        <v>595</v>
      </c>
      <c r="D1146" s="1">
        <v>41775</v>
      </c>
      <c r="E1146" s="1" t="s">
        <v>874</v>
      </c>
      <c r="F1146" s="1" t="s">
        <v>307</v>
      </c>
      <c r="G1146" s="1" t="s">
        <v>503</v>
      </c>
      <c r="H1146" t="s">
        <v>345</v>
      </c>
      <c r="I1146">
        <v>3</v>
      </c>
      <c r="J1146" t="s">
        <v>800</v>
      </c>
      <c r="K1146" t="s">
        <v>680</v>
      </c>
      <c r="L1146">
        <v>10</v>
      </c>
      <c r="M1146">
        <v>47</v>
      </c>
      <c r="N1146">
        <v>2625</v>
      </c>
      <c r="O1146">
        <v>970</v>
      </c>
      <c r="P1146">
        <v>6</v>
      </c>
      <c r="Q1146">
        <v>3</v>
      </c>
      <c r="R1146">
        <v>5</v>
      </c>
      <c r="S1146">
        <v>7</v>
      </c>
      <c r="T1146">
        <v>6</v>
      </c>
      <c r="U1146">
        <v>2</v>
      </c>
      <c r="Z1146">
        <v>2</v>
      </c>
      <c r="AA1146">
        <v>1</v>
      </c>
      <c r="AB1146" t="s">
        <v>312</v>
      </c>
      <c r="AC1146">
        <v>1.33</v>
      </c>
      <c r="AD1146">
        <v>3.4</v>
      </c>
      <c r="AE1146">
        <v>1.33</v>
      </c>
      <c r="AF1146">
        <v>3.2</v>
      </c>
      <c r="AG1146">
        <v>1.36</v>
      </c>
      <c r="AH1146">
        <v>3.25</v>
      </c>
      <c r="AI1146">
        <v>1.36</v>
      </c>
      <c r="AJ1146">
        <v>3.55</v>
      </c>
      <c r="AK1146">
        <v>1.33</v>
      </c>
      <c r="AL1146">
        <v>3.25</v>
      </c>
      <c r="AM1146">
        <v>1.37</v>
      </c>
      <c r="AN1146">
        <v>3.55</v>
      </c>
      <c r="AO1146">
        <v>1.33</v>
      </c>
      <c r="AP1146">
        <v>3.26</v>
      </c>
      <c r="AQ1146" t="str">
        <f t="shared" si="200"/>
        <v>Raonic</v>
      </c>
      <c r="AR1146" t="str">
        <f t="shared" si="201"/>
        <v>Chardy</v>
      </c>
      <c r="AS1146" t="str">
        <f t="shared" si="191"/>
        <v>RomeRaonicChardy</v>
      </c>
      <c r="AT1146" t="str">
        <f t="shared" si="192"/>
        <v>RomeChardyRaonic</v>
      </c>
      <c r="AU1146">
        <f t="shared" si="193"/>
        <v>1</v>
      </c>
      <c r="AV1146">
        <f t="shared" si="194"/>
        <v>5</v>
      </c>
      <c r="AW1146">
        <f t="shared" si="195"/>
        <v>29</v>
      </c>
      <c r="AX1146" t="b">
        <f t="shared" si="196"/>
        <v>0</v>
      </c>
      <c r="AY1146" t="str">
        <f t="shared" si="197"/>
        <v>Raonic</v>
      </c>
      <c r="AZ1146" t="b">
        <f t="shared" si="198"/>
        <v>1</v>
      </c>
      <c r="BA1146" t="str">
        <f t="shared" si="199"/>
        <v>RomeQuarterfinals</v>
      </c>
    </row>
    <row r="1147" spans="1:53" x14ac:dyDescent="0.25">
      <c r="A1147">
        <v>29</v>
      </c>
      <c r="B1147" t="s">
        <v>594</v>
      </c>
      <c r="C1147" t="s">
        <v>595</v>
      </c>
      <c r="D1147" s="1">
        <v>41775</v>
      </c>
      <c r="E1147" s="1" t="s">
        <v>874</v>
      </c>
      <c r="F1147" s="1" t="s">
        <v>307</v>
      </c>
      <c r="G1147" s="1" t="s">
        <v>503</v>
      </c>
      <c r="H1147" t="s">
        <v>345</v>
      </c>
      <c r="I1147">
        <v>3</v>
      </c>
      <c r="J1147" t="s">
        <v>672</v>
      </c>
      <c r="K1147" t="s">
        <v>766</v>
      </c>
      <c r="L1147">
        <v>14</v>
      </c>
      <c r="M1147">
        <v>19</v>
      </c>
      <c r="N1147">
        <v>2200</v>
      </c>
      <c r="O1147">
        <v>1835</v>
      </c>
      <c r="P1147">
        <v>6</v>
      </c>
      <c r="Q1147">
        <v>2</v>
      </c>
      <c r="Z1147">
        <v>1</v>
      </c>
      <c r="AA1147">
        <v>0</v>
      </c>
      <c r="AB1147" t="s">
        <v>323</v>
      </c>
      <c r="AC1147">
        <v>1.44</v>
      </c>
      <c r="AD1147">
        <v>2.75</v>
      </c>
      <c r="AE1147">
        <v>1.45</v>
      </c>
      <c r="AF1147">
        <v>2.7</v>
      </c>
      <c r="AG1147">
        <v>1.44</v>
      </c>
      <c r="AH1147">
        <v>2.75</v>
      </c>
      <c r="AI1147">
        <v>1.47</v>
      </c>
      <c r="AJ1147">
        <v>2.97</v>
      </c>
      <c r="AK1147">
        <v>1.44</v>
      </c>
      <c r="AL1147">
        <v>2.75</v>
      </c>
      <c r="AM1147">
        <v>1.5</v>
      </c>
      <c r="AN1147">
        <v>2.97</v>
      </c>
      <c r="AO1147">
        <v>1.44</v>
      </c>
      <c r="AP1147">
        <v>2.76</v>
      </c>
      <c r="AQ1147" t="str">
        <f t="shared" si="200"/>
        <v>Dimitrov</v>
      </c>
      <c r="AR1147" t="str">
        <f t="shared" si="201"/>
        <v>Haas</v>
      </c>
      <c r="AS1147" t="str">
        <f t="shared" si="191"/>
        <v>RomeDimitrovHaas</v>
      </c>
      <c r="AT1147" t="str">
        <f t="shared" si="192"/>
        <v>RomeHaasDimitrov</v>
      </c>
      <c r="AU1147">
        <f t="shared" si="193"/>
        <v>1</v>
      </c>
      <c r="AV1147">
        <f t="shared" si="194"/>
        <v>4</v>
      </c>
      <c r="AW1147">
        <f t="shared" si="195"/>
        <v>8</v>
      </c>
      <c r="AX1147" t="b">
        <f t="shared" si="196"/>
        <v>0</v>
      </c>
      <c r="AY1147" t="str">
        <f t="shared" si="197"/>
        <v>Dimitrov</v>
      </c>
      <c r="AZ1147" t="b">
        <f t="shared" si="198"/>
        <v>0</v>
      </c>
      <c r="BA1147" t="str">
        <f t="shared" si="199"/>
        <v>RomeQuarterfinals</v>
      </c>
    </row>
    <row r="1148" spans="1:53" x14ac:dyDescent="0.25">
      <c r="A1148">
        <v>29</v>
      </c>
      <c r="B1148" t="s">
        <v>594</v>
      </c>
      <c r="C1148" t="s">
        <v>595</v>
      </c>
      <c r="D1148" s="1">
        <v>41775</v>
      </c>
      <c r="E1148" s="1" t="s">
        <v>874</v>
      </c>
      <c r="F1148" s="1" t="s">
        <v>307</v>
      </c>
      <c r="G1148" s="1" t="s">
        <v>503</v>
      </c>
      <c r="H1148" t="s">
        <v>345</v>
      </c>
      <c r="I1148">
        <v>3</v>
      </c>
      <c r="J1148" t="s">
        <v>797</v>
      </c>
      <c r="K1148" t="s">
        <v>744</v>
      </c>
      <c r="L1148">
        <v>2</v>
      </c>
      <c r="M1148">
        <v>5</v>
      </c>
      <c r="N1148">
        <v>11030</v>
      </c>
      <c r="O1148">
        <v>5030</v>
      </c>
      <c r="P1148">
        <v>7</v>
      </c>
      <c r="Q1148">
        <v>5</v>
      </c>
      <c r="R1148">
        <v>4</v>
      </c>
      <c r="S1148">
        <v>6</v>
      </c>
      <c r="T1148">
        <v>6</v>
      </c>
      <c r="U1148">
        <v>3</v>
      </c>
      <c r="Z1148">
        <v>2</v>
      </c>
      <c r="AA1148">
        <v>1</v>
      </c>
      <c r="AB1148" t="s">
        <v>312</v>
      </c>
      <c r="AC1148">
        <v>1.33</v>
      </c>
      <c r="AD1148">
        <v>3.4</v>
      </c>
      <c r="AE1148">
        <v>1.33</v>
      </c>
      <c r="AF1148">
        <v>3.2</v>
      </c>
      <c r="AG1148">
        <v>1.3</v>
      </c>
      <c r="AH1148">
        <v>3.5</v>
      </c>
      <c r="AI1148">
        <v>1.36</v>
      </c>
      <c r="AJ1148">
        <v>3.49</v>
      </c>
      <c r="AK1148">
        <v>1.33</v>
      </c>
      <c r="AL1148">
        <v>3.25</v>
      </c>
      <c r="AM1148">
        <v>1.38</v>
      </c>
      <c r="AN1148">
        <v>3.5</v>
      </c>
      <c r="AO1148">
        <v>1.34</v>
      </c>
      <c r="AP1148">
        <v>3.25</v>
      </c>
      <c r="AQ1148" t="str">
        <f t="shared" si="200"/>
        <v>Djokovic</v>
      </c>
      <c r="AR1148" t="str">
        <f t="shared" si="201"/>
        <v>Ferrer</v>
      </c>
      <c r="AS1148" t="str">
        <f t="shared" si="191"/>
        <v>RomeDjokovicFerrer</v>
      </c>
      <c r="AT1148" t="str">
        <f t="shared" si="192"/>
        <v>RomeFerrerDjokovic</v>
      </c>
      <c r="AU1148">
        <f t="shared" si="193"/>
        <v>1</v>
      </c>
      <c r="AV1148">
        <f t="shared" si="194"/>
        <v>3</v>
      </c>
      <c r="AW1148">
        <f t="shared" si="195"/>
        <v>31</v>
      </c>
      <c r="AX1148" t="b">
        <f t="shared" si="196"/>
        <v>0</v>
      </c>
      <c r="AY1148" t="str">
        <f t="shared" si="197"/>
        <v>Djokovic</v>
      </c>
      <c r="AZ1148" t="b">
        <f t="shared" si="198"/>
        <v>1</v>
      </c>
      <c r="BA1148" t="str">
        <f t="shared" si="199"/>
        <v>RomeQuarterfinals</v>
      </c>
    </row>
    <row r="1149" spans="1:53" x14ac:dyDescent="0.25">
      <c r="A1149">
        <v>29</v>
      </c>
      <c r="B1149" t="s">
        <v>594</v>
      </c>
      <c r="C1149" t="s">
        <v>595</v>
      </c>
      <c r="D1149" s="1">
        <v>41775</v>
      </c>
      <c r="E1149" s="1" t="s">
        <v>874</v>
      </c>
      <c r="F1149" s="1" t="s">
        <v>307</v>
      </c>
      <c r="G1149" s="1" t="s">
        <v>503</v>
      </c>
      <c r="H1149" t="s">
        <v>345</v>
      </c>
      <c r="I1149">
        <v>3</v>
      </c>
      <c r="J1149" t="s">
        <v>750</v>
      </c>
      <c r="K1149" t="s">
        <v>740</v>
      </c>
      <c r="L1149">
        <v>1</v>
      </c>
      <c r="M1149">
        <v>8</v>
      </c>
      <c r="N1149">
        <v>12900</v>
      </c>
      <c r="O1149">
        <v>3950</v>
      </c>
      <c r="P1149">
        <v>1</v>
      </c>
      <c r="Q1149">
        <v>6</v>
      </c>
      <c r="R1149">
        <v>6</v>
      </c>
      <c r="S1149">
        <v>3</v>
      </c>
      <c r="T1149">
        <v>7</v>
      </c>
      <c r="U1149">
        <v>5</v>
      </c>
      <c r="Z1149">
        <v>2</v>
      </c>
      <c r="AA1149">
        <v>1</v>
      </c>
      <c r="AB1149" t="s">
        <v>312</v>
      </c>
      <c r="AC1149">
        <v>1.1399999999999999</v>
      </c>
      <c r="AD1149">
        <v>5.5</v>
      </c>
      <c r="AE1149">
        <v>1.1599999999999999</v>
      </c>
      <c r="AF1149">
        <v>5</v>
      </c>
      <c r="AG1149">
        <v>1.2</v>
      </c>
      <c r="AH1149">
        <v>4.5</v>
      </c>
      <c r="AI1149">
        <v>1.17</v>
      </c>
      <c r="AJ1149">
        <v>6.16</v>
      </c>
      <c r="AK1149">
        <v>1.2</v>
      </c>
      <c r="AL1149">
        <v>4.5</v>
      </c>
      <c r="AM1149">
        <v>1.21</v>
      </c>
      <c r="AN1149">
        <v>6.16</v>
      </c>
      <c r="AO1149">
        <v>1.1599999999999999</v>
      </c>
      <c r="AP1149">
        <v>5.0999999999999996</v>
      </c>
      <c r="AQ1149" t="str">
        <f t="shared" si="200"/>
        <v>Nadal</v>
      </c>
      <c r="AR1149" t="str">
        <f t="shared" si="201"/>
        <v>Murray</v>
      </c>
      <c r="AS1149" t="str">
        <f t="shared" si="191"/>
        <v>RomeNadalMurray</v>
      </c>
      <c r="AT1149" t="str">
        <f t="shared" si="192"/>
        <v>RomeMurrayNadal</v>
      </c>
      <c r="AU1149">
        <f t="shared" si="193"/>
        <v>1</v>
      </c>
      <c r="AV1149">
        <f t="shared" si="194"/>
        <v>0</v>
      </c>
      <c r="AW1149">
        <f t="shared" si="195"/>
        <v>28</v>
      </c>
      <c r="AX1149" t="b">
        <f t="shared" si="196"/>
        <v>0</v>
      </c>
      <c r="AY1149" t="str">
        <f t="shared" si="197"/>
        <v>Murray</v>
      </c>
      <c r="AZ1149" t="b">
        <f t="shared" si="198"/>
        <v>1</v>
      </c>
      <c r="BA1149" t="str">
        <f t="shared" si="199"/>
        <v>RomeQuarterfinals</v>
      </c>
    </row>
    <row r="1150" spans="1:53" x14ac:dyDescent="0.25">
      <c r="A1150">
        <v>29</v>
      </c>
      <c r="B1150" t="s">
        <v>594</v>
      </c>
      <c r="C1150" t="s">
        <v>595</v>
      </c>
      <c r="D1150" s="1">
        <v>41776</v>
      </c>
      <c r="E1150" s="1" t="s">
        <v>874</v>
      </c>
      <c r="F1150" s="1" t="s">
        <v>307</v>
      </c>
      <c r="G1150" s="1" t="s">
        <v>503</v>
      </c>
      <c r="H1150" t="s">
        <v>346</v>
      </c>
      <c r="I1150">
        <v>3</v>
      </c>
      <c r="J1150" t="s">
        <v>797</v>
      </c>
      <c r="K1150" t="s">
        <v>800</v>
      </c>
      <c r="L1150">
        <v>2</v>
      </c>
      <c r="M1150">
        <v>10</v>
      </c>
      <c r="N1150">
        <v>11030</v>
      </c>
      <c r="O1150">
        <v>2625</v>
      </c>
      <c r="P1150">
        <v>6</v>
      </c>
      <c r="Q1150">
        <v>7</v>
      </c>
      <c r="R1150">
        <v>7</v>
      </c>
      <c r="S1150">
        <v>6</v>
      </c>
      <c r="T1150">
        <v>6</v>
      </c>
      <c r="U1150">
        <v>3</v>
      </c>
      <c r="Z1150">
        <v>2</v>
      </c>
      <c r="AA1150">
        <v>1</v>
      </c>
      <c r="AB1150" t="s">
        <v>312</v>
      </c>
      <c r="AC1150">
        <v>1.1200000000000001</v>
      </c>
      <c r="AD1150">
        <v>6</v>
      </c>
      <c r="AE1150">
        <v>1.1299999999999999</v>
      </c>
      <c r="AF1150">
        <v>5.5</v>
      </c>
      <c r="AG1150">
        <v>1.1399999999999999</v>
      </c>
      <c r="AH1150">
        <v>5.5</v>
      </c>
      <c r="AI1150">
        <v>1.1599999999999999</v>
      </c>
      <c r="AJ1150">
        <v>6.46</v>
      </c>
      <c r="AK1150">
        <v>1.1399999999999999</v>
      </c>
      <c r="AL1150">
        <v>6</v>
      </c>
      <c r="AM1150">
        <v>1.17</v>
      </c>
      <c r="AN1150">
        <v>7</v>
      </c>
      <c r="AO1150">
        <v>1.1299999999999999</v>
      </c>
      <c r="AP1150">
        <v>5.89</v>
      </c>
      <c r="AQ1150" t="str">
        <f t="shared" si="200"/>
        <v>Djokovic</v>
      </c>
      <c r="AR1150" t="str">
        <f t="shared" si="201"/>
        <v>Raonic</v>
      </c>
      <c r="AS1150" t="str">
        <f t="shared" si="191"/>
        <v>RomeDjokovicRaonic</v>
      </c>
      <c r="AT1150" t="str">
        <f t="shared" si="192"/>
        <v>RomeRaonicDjokovic</v>
      </c>
      <c r="AU1150">
        <f t="shared" si="193"/>
        <v>1</v>
      </c>
      <c r="AV1150">
        <f t="shared" si="194"/>
        <v>3</v>
      </c>
      <c r="AW1150">
        <f t="shared" si="195"/>
        <v>35</v>
      </c>
      <c r="AX1150" t="b">
        <f t="shared" si="196"/>
        <v>1</v>
      </c>
      <c r="AY1150" t="str">
        <f t="shared" si="197"/>
        <v>Raonic</v>
      </c>
      <c r="AZ1150" t="b">
        <f t="shared" si="198"/>
        <v>1</v>
      </c>
      <c r="BA1150" t="str">
        <f t="shared" si="199"/>
        <v>RomeSemifinals</v>
      </c>
    </row>
    <row r="1151" spans="1:53" x14ac:dyDescent="0.25">
      <c r="A1151">
        <v>29</v>
      </c>
      <c r="B1151" t="s">
        <v>594</v>
      </c>
      <c r="C1151" t="s">
        <v>595</v>
      </c>
      <c r="D1151" s="1">
        <v>41776</v>
      </c>
      <c r="E1151" t="s">
        <v>874</v>
      </c>
      <c r="F1151" t="s">
        <v>307</v>
      </c>
      <c r="G1151" t="s">
        <v>503</v>
      </c>
      <c r="H1151" t="s">
        <v>346</v>
      </c>
      <c r="I1151">
        <v>3</v>
      </c>
      <c r="J1151" t="s">
        <v>750</v>
      </c>
      <c r="K1151" t="s">
        <v>672</v>
      </c>
      <c r="L1151">
        <v>1</v>
      </c>
      <c r="M1151">
        <v>14</v>
      </c>
      <c r="N1151">
        <v>12900</v>
      </c>
      <c r="O1151">
        <v>2200</v>
      </c>
      <c r="P1151">
        <v>6</v>
      </c>
      <c r="Q1151">
        <v>2</v>
      </c>
      <c r="R1151">
        <v>6</v>
      </c>
      <c r="S1151">
        <v>2</v>
      </c>
      <c r="Z1151">
        <v>2</v>
      </c>
      <c r="AA1151">
        <v>0</v>
      </c>
      <c r="AB1151" t="s">
        <v>312</v>
      </c>
      <c r="AC1151">
        <v>1.25</v>
      </c>
      <c r="AD1151">
        <v>4</v>
      </c>
      <c r="AE1151">
        <v>1.25</v>
      </c>
      <c r="AF1151">
        <v>3.75</v>
      </c>
      <c r="AG1151">
        <v>1.25</v>
      </c>
      <c r="AH1151">
        <v>4</v>
      </c>
      <c r="AI1151">
        <v>1.25</v>
      </c>
      <c r="AJ1151">
        <v>4.5999999999999996</v>
      </c>
      <c r="AK1151">
        <v>1.25</v>
      </c>
      <c r="AL1151">
        <v>4</v>
      </c>
      <c r="AM1151">
        <v>1.29</v>
      </c>
      <c r="AN1151">
        <v>4.5999999999999996</v>
      </c>
      <c r="AO1151">
        <v>1.25</v>
      </c>
      <c r="AP1151">
        <v>3.89</v>
      </c>
      <c r="AQ1151" t="str">
        <f t="shared" si="200"/>
        <v>Nadal</v>
      </c>
      <c r="AR1151" t="str">
        <f t="shared" si="201"/>
        <v>Dimitrov</v>
      </c>
      <c r="AS1151" t="str">
        <f t="shared" si="191"/>
        <v>RomeNadalDimitrov</v>
      </c>
      <c r="AT1151" t="str">
        <f t="shared" si="192"/>
        <v>RomeDimitrovNadal</v>
      </c>
      <c r="AU1151">
        <f t="shared" si="193"/>
        <v>2</v>
      </c>
      <c r="AV1151">
        <f t="shared" si="194"/>
        <v>8</v>
      </c>
      <c r="AW1151">
        <f t="shared" si="195"/>
        <v>16</v>
      </c>
      <c r="AX1151" t="b">
        <f t="shared" si="196"/>
        <v>0</v>
      </c>
      <c r="AY1151" t="str">
        <f t="shared" si="197"/>
        <v>Nadal</v>
      </c>
      <c r="AZ1151" t="b">
        <f t="shared" si="198"/>
        <v>0</v>
      </c>
      <c r="BA1151" t="str">
        <f t="shared" si="199"/>
        <v>RomeSemifinals</v>
      </c>
    </row>
    <row r="1152" spans="1:53" x14ac:dyDescent="0.25">
      <c r="A1152">
        <v>29</v>
      </c>
      <c r="B1152" t="s">
        <v>594</v>
      </c>
      <c r="C1152" t="s">
        <v>595</v>
      </c>
      <c r="D1152" s="1">
        <v>41777</v>
      </c>
      <c r="E1152" t="s">
        <v>874</v>
      </c>
      <c r="F1152" t="s">
        <v>307</v>
      </c>
      <c r="G1152" t="s">
        <v>503</v>
      </c>
      <c r="H1152" t="s">
        <v>348</v>
      </c>
      <c r="I1152">
        <v>3</v>
      </c>
      <c r="J1152" t="s">
        <v>797</v>
      </c>
      <c r="K1152" t="s">
        <v>750</v>
      </c>
      <c r="L1152">
        <v>2</v>
      </c>
      <c r="M1152">
        <v>1</v>
      </c>
      <c r="N1152">
        <v>11030</v>
      </c>
      <c r="O1152">
        <v>12900</v>
      </c>
      <c r="P1152">
        <v>4</v>
      </c>
      <c r="Q1152">
        <v>6</v>
      </c>
      <c r="R1152">
        <v>6</v>
      </c>
      <c r="S1152">
        <v>3</v>
      </c>
      <c r="T1152">
        <v>6</v>
      </c>
      <c r="U1152">
        <v>3</v>
      </c>
      <c r="Z1152">
        <v>2</v>
      </c>
      <c r="AA1152">
        <v>1</v>
      </c>
      <c r="AB1152" t="s">
        <v>312</v>
      </c>
      <c r="AC1152">
        <v>2.1</v>
      </c>
      <c r="AD1152">
        <v>1.72</v>
      </c>
      <c r="AE1152">
        <v>2.1</v>
      </c>
      <c r="AF1152">
        <v>1.7</v>
      </c>
      <c r="AG1152">
        <v>2.1</v>
      </c>
      <c r="AH1152">
        <v>1.73</v>
      </c>
      <c r="AI1152">
        <v>2.21</v>
      </c>
      <c r="AJ1152">
        <v>1.77</v>
      </c>
      <c r="AK1152">
        <v>2.1</v>
      </c>
      <c r="AL1152">
        <v>1.73</v>
      </c>
      <c r="AM1152">
        <v>2.27</v>
      </c>
      <c r="AN1152">
        <v>1.78</v>
      </c>
      <c r="AO1152">
        <v>2.13</v>
      </c>
      <c r="AP1152">
        <v>1.71</v>
      </c>
      <c r="AQ1152" t="str">
        <f t="shared" si="200"/>
        <v>Djokovic</v>
      </c>
      <c r="AR1152" t="str">
        <f t="shared" si="201"/>
        <v>Nadal</v>
      </c>
      <c r="AS1152" t="str">
        <f t="shared" si="191"/>
        <v>RomeDjokovicNadal</v>
      </c>
      <c r="AT1152" t="str">
        <f t="shared" si="192"/>
        <v>RomeNadalDjokovic</v>
      </c>
      <c r="AU1152">
        <f t="shared" si="193"/>
        <v>1</v>
      </c>
      <c r="AV1152">
        <f t="shared" si="194"/>
        <v>4</v>
      </c>
      <c r="AW1152">
        <f t="shared" si="195"/>
        <v>28</v>
      </c>
      <c r="AX1152" t="b">
        <f t="shared" si="196"/>
        <v>0</v>
      </c>
      <c r="AY1152" t="str">
        <f t="shared" si="197"/>
        <v>Nadal</v>
      </c>
      <c r="AZ1152" t="b">
        <f t="shared" si="198"/>
        <v>1</v>
      </c>
      <c r="BA1152" t="str">
        <f t="shared" si="199"/>
        <v>RomeThe Final</v>
      </c>
    </row>
    <row r="1153" spans="1:53" x14ac:dyDescent="0.25">
      <c r="A1153">
        <v>30</v>
      </c>
      <c r="B1153" t="s">
        <v>909</v>
      </c>
      <c r="C1153" t="s">
        <v>910</v>
      </c>
      <c r="D1153" s="1">
        <v>41777</v>
      </c>
      <c r="E1153" t="s">
        <v>663</v>
      </c>
      <c r="F1153" t="s">
        <v>307</v>
      </c>
      <c r="G1153" t="s">
        <v>503</v>
      </c>
      <c r="H1153" t="s">
        <v>309</v>
      </c>
      <c r="I1153">
        <v>3</v>
      </c>
      <c r="J1153" t="s">
        <v>681</v>
      </c>
      <c r="K1153" t="s">
        <v>664</v>
      </c>
      <c r="L1153">
        <v>96</v>
      </c>
      <c r="M1153">
        <v>68</v>
      </c>
      <c r="N1153">
        <v>592</v>
      </c>
      <c r="O1153">
        <v>732</v>
      </c>
      <c r="P1153">
        <v>3</v>
      </c>
      <c r="Q1153">
        <v>6</v>
      </c>
      <c r="R1153">
        <v>6</v>
      </c>
      <c r="S1153">
        <v>3</v>
      </c>
      <c r="T1153">
        <v>6</v>
      </c>
      <c r="U1153">
        <v>4</v>
      </c>
      <c r="Z1153">
        <v>2</v>
      </c>
      <c r="AA1153">
        <v>1</v>
      </c>
      <c r="AB1153" t="s">
        <v>312</v>
      </c>
      <c r="AC1153">
        <v>2.75</v>
      </c>
      <c r="AD1153">
        <v>1.4</v>
      </c>
      <c r="AE1153">
        <v>2.7</v>
      </c>
      <c r="AF1153">
        <v>1.45</v>
      </c>
      <c r="AG1153">
        <v>2.75</v>
      </c>
      <c r="AH1153">
        <v>1.4</v>
      </c>
      <c r="AI1153">
        <v>2.85</v>
      </c>
      <c r="AJ1153">
        <v>1.47</v>
      </c>
      <c r="AK1153">
        <v>2.75</v>
      </c>
      <c r="AL1153">
        <v>1.44</v>
      </c>
      <c r="AM1153">
        <v>2.95</v>
      </c>
      <c r="AN1153">
        <v>1.48</v>
      </c>
      <c r="AO1153">
        <v>2.72</v>
      </c>
      <c r="AP1153">
        <v>1.44</v>
      </c>
      <c r="AQ1153" t="str">
        <f t="shared" si="200"/>
        <v>Mannarino</v>
      </c>
      <c r="AR1153" t="str">
        <f t="shared" si="201"/>
        <v>Matosevic</v>
      </c>
      <c r="AS1153" t="str">
        <f t="shared" si="191"/>
        <v>DusseldorfMannarinoMatosevic</v>
      </c>
      <c r="AT1153" t="str">
        <f t="shared" si="192"/>
        <v>DusseldorfMatosevicMannarino</v>
      </c>
      <c r="AU1153">
        <f t="shared" si="193"/>
        <v>1</v>
      </c>
      <c r="AV1153">
        <f t="shared" si="194"/>
        <v>2</v>
      </c>
      <c r="AW1153">
        <f t="shared" si="195"/>
        <v>28</v>
      </c>
      <c r="AX1153" t="b">
        <f t="shared" si="196"/>
        <v>0</v>
      </c>
      <c r="AY1153" t="str">
        <f t="shared" si="197"/>
        <v>Matosevic</v>
      </c>
      <c r="AZ1153" t="b">
        <f t="shared" si="198"/>
        <v>1</v>
      </c>
      <c r="BA1153" t="str">
        <f t="shared" si="199"/>
        <v>Dusseldorf1st Round</v>
      </c>
    </row>
    <row r="1154" spans="1:53" x14ac:dyDescent="0.25">
      <c r="A1154">
        <v>30</v>
      </c>
      <c r="B1154" t="s">
        <v>909</v>
      </c>
      <c r="C1154" t="s">
        <v>910</v>
      </c>
      <c r="D1154" s="1">
        <v>41777</v>
      </c>
      <c r="E1154" t="s">
        <v>663</v>
      </c>
      <c r="F1154" t="s">
        <v>307</v>
      </c>
      <c r="G1154" t="s">
        <v>503</v>
      </c>
      <c r="H1154" t="s">
        <v>309</v>
      </c>
      <c r="I1154">
        <v>3</v>
      </c>
      <c r="J1154" t="s">
        <v>728</v>
      </c>
      <c r="K1154" t="s">
        <v>734</v>
      </c>
      <c r="L1154">
        <v>49</v>
      </c>
      <c r="M1154">
        <v>101</v>
      </c>
      <c r="N1154">
        <v>947</v>
      </c>
      <c r="O1154">
        <v>582</v>
      </c>
      <c r="P1154">
        <v>3</v>
      </c>
      <c r="Q1154">
        <v>6</v>
      </c>
      <c r="R1154">
        <v>7</v>
      </c>
      <c r="S1154">
        <v>5</v>
      </c>
      <c r="T1154">
        <v>7</v>
      </c>
      <c r="U1154">
        <v>6</v>
      </c>
      <c r="Z1154">
        <v>2</v>
      </c>
      <c r="AA1154">
        <v>1</v>
      </c>
      <c r="AB1154" t="s">
        <v>312</v>
      </c>
      <c r="AC1154">
        <v>2.1</v>
      </c>
      <c r="AD1154">
        <v>1.66</v>
      </c>
      <c r="AE1154">
        <v>1.85</v>
      </c>
      <c r="AF1154">
        <v>1.9</v>
      </c>
      <c r="AG1154">
        <v>2</v>
      </c>
      <c r="AH1154">
        <v>1.73</v>
      </c>
      <c r="AI1154">
        <v>2.2999999999999998</v>
      </c>
      <c r="AJ1154">
        <v>1.68</v>
      </c>
      <c r="AK1154">
        <v>1.73</v>
      </c>
      <c r="AL1154">
        <v>2.1</v>
      </c>
      <c r="AM1154">
        <v>2.2999999999999998</v>
      </c>
      <c r="AN1154">
        <v>2.1</v>
      </c>
      <c r="AO1154">
        <v>2.0499999999999998</v>
      </c>
      <c r="AP1154">
        <v>1.74</v>
      </c>
      <c r="AQ1154" t="str">
        <f t="shared" si="200"/>
        <v>Karlovic</v>
      </c>
      <c r="AR1154" t="str">
        <f t="shared" si="201"/>
        <v>Kamke</v>
      </c>
      <c r="AS1154" t="str">
        <f t="shared" si="191"/>
        <v>DusseldorfKarlovicKamke</v>
      </c>
      <c r="AT1154" t="str">
        <f t="shared" si="192"/>
        <v>DusseldorfKamkeKarlovic</v>
      </c>
      <c r="AU1154">
        <f t="shared" si="193"/>
        <v>1</v>
      </c>
      <c r="AV1154">
        <f t="shared" si="194"/>
        <v>0</v>
      </c>
      <c r="AW1154">
        <f t="shared" si="195"/>
        <v>34</v>
      </c>
      <c r="AX1154" t="b">
        <f t="shared" si="196"/>
        <v>1</v>
      </c>
      <c r="AY1154" t="str">
        <f t="shared" si="197"/>
        <v>Kamke</v>
      </c>
      <c r="AZ1154" t="b">
        <f t="shared" si="198"/>
        <v>1</v>
      </c>
      <c r="BA1154" t="str">
        <f t="shared" si="199"/>
        <v>Dusseldorf1st Round</v>
      </c>
    </row>
    <row r="1155" spans="1:53" x14ac:dyDescent="0.25">
      <c r="A1155">
        <v>30</v>
      </c>
      <c r="B1155" t="s">
        <v>909</v>
      </c>
      <c r="C1155" t="s">
        <v>910</v>
      </c>
      <c r="D1155" s="1">
        <v>41778</v>
      </c>
      <c r="E1155" t="s">
        <v>663</v>
      </c>
      <c r="F1155" t="s">
        <v>307</v>
      </c>
      <c r="G1155" t="s">
        <v>503</v>
      </c>
      <c r="H1155" t="s">
        <v>309</v>
      </c>
      <c r="I1155">
        <v>3</v>
      </c>
      <c r="J1155" t="s">
        <v>806</v>
      </c>
      <c r="K1155" t="s">
        <v>798</v>
      </c>
      <c r="L1155">
        <v>60</v>
      </c>
      <c r="M1155">
        <v>84</v>
      </c>
      <c r="N1155">
        <v>798</v>
      </c>
      <c r="O1155">
        <v>632</v>
      </c>
      <c r="P1155">
        <v>3</v>
      </c>
      <c r="Q1155">
        <v>6</v>
      </c>
      <c r="R1155">
        <v>6</v>
      </c>
      <c r="S1155">
        <v>3</v>
      </c>
      <c r="T1155">
        <v>6</v>
      </c>
      <c r="U1155">
        <v>4</v>
      </c>
      <c r="Z1155">
        <v>2</v>
      </c>
      <c r="AA1155">
        <v>1</v>
      </c>
      <c r="AB1155" t="s">
        <v>312</v>
      </c>
      <c r="AC1155">
        <v>1.53</v>
      </c>
      <c r="AD1155">
        <v>2.37</v>
      </c>
      <c r="AE1155">
        <v>1.4</v>
      </c>
      <c r="AF1155">
        <v>2.9</v>
      </c>
      <c r="AG1155">
        <v>1.36</v>
      </c>
      <c r="AH1155">
        <v>3</v>
      </c>
      <c r="AI1155">
        <v>1.57</v>
      </c>
      <c r="AJ1155">
        <v>2.5499999999999998</v>
      </c>
      <c r="AK1155">
        <v>1.44</v>
      </c>
      <c r="AL1155">
        <v>2.75</v>
      </c>
      <c r="AM1155">
        <v>1.57</v>
      </c>
      <c r="AN1155">
        <v>3</v>
      </c>
      <c r="AO1155">
        <v>1.46</v>
      </c>
      <c r="AP1155">
        <v>2.65</v>
      </c>
      <c r="AQ1155" t="str">
        <f t="shared" si="200"/>
        <v>Gabashvili</v>
      </c>
      <c r="AR1155" t="str">
        <f t="shared" si="201"/>
        <v>Lajovic</v>
      </c>
      <c r="AS1155" t="str">
        <f t="shared" ref="AS1155:AS1218" si="202">B1155&amp;AQ1155&amp;AR1155</f>
        <v>DusseldorfGabashviliLajovic</v>
      </c>
      <c r="AT1155" t="str">
        <f t="shared" ref="AT1155:AT1218" si="203">B1155&amp;AR1155&amp;AQ1155</f>
        <v>DusseldorfLajovicGabashvili</v>
      </c>
      <c r="AU1155">
        <f t="shared" ref="AU1155:AU1218" si="204">Z1155-AA1155</f>
        <v>1</v>
      </c>
      <c r="AV1155">
        <f t="shared" ref="AV1155:AV1218" si="205">X1155+V1155+T1155+R1155+P1155-Y1155-W1155-U1155-S1155-Q1155</f>
        <v>2</v>
      </c>
      <c r="AW1155">
        <f t="shared" ref="AW1155:AW1218" si="206">X1155+V1155+T1155+R1155+P1155+Y1155+W1155+U1155+S1155+Q1155</f>
        <v>28</v>
      </c>
      <c r="AX1155" t="b">
        <f t="shared" ref="AX1155:AX1218" si="207">OR(P1155+Q1155=13,R1155+S1155=13,T1155+U1155=13,V1155+W1155=13,X1155+Y1155=13)</f>
        <v>0</v>
      </c>
      <c r="AY1155" t="str">
        <f t="shared" ref="AY1155:AY1218" si="208">IF(P1155&gt;Q1155,AQ1155,AR1155)</f>
        <v>Lajovic</v>
      </c>
      <c r="AZ1155" t="b">
        <f t="shared" ref="AZ1155:AZ1218" si="209">AA1155&lt;&gt;0</f>
        <v>1</v>
      </c>
      <c r="BA1155" t="str">
        <f t="shared" ref="BA1155:BA1218" si="210">B1155&amp;H1155</f>
        <v>Dusseldorf1st Round</v>
      </c>
    </row>
    <row r="1156" spans="1:53" x14ac:dyDescent="0.25">
      <c r="A1156">
        <v>30</v>
      </c>
      <c r="B1156" t="s">
        <v>909</v>
      </c>
      <c r="C1156" t="s">
        <v>910</v>
      </c>
      <c r="D1156" s="1">
        <v>41778</v>
      </c>
      <c r="E1156" t="s">
        <v>663</v>
      </c>
      <c r="F1156" t="s">
        <v>307</v>
      </c>
      <c r="G1156" t="s">
        <v>503</v>
      </c>
      <c r="H1156" t="s">
        <v>309</v>
      </c>
      <c r="I1156">
        <v>3</v>
      </c>
      <c r="J1156" t="s">
        <v>696</v>
      </c>
      <c r="K1156" t="s">
        <v>675</v>
      </c>
      <c r="L1156">
        <v>104</v>
      </c>
      <c r="M1156">
        <v>52</v>
      </c>
      <c r="N1156">
        <v>559</v>
      </c>
      <c r="O1156">
        <v>910</v>
      </c>
      <c r="P1156">
        <v>7</v>
      </c>
      <c r="Q1156">
        <v>6</v>
      </c>
      <c r="R1156">
        <v>6</v>
      </c>
      <c r="S1156">
        <v>3</v>
      </c>
      <c r="Z1156">
        <v>2</v>
      </c>
      <c r="AA1156">
        <v>0</v>
      </c>
      <c r="AB1156" t="s">
        <v>312</v>
      </c>
      <c r="AC1156">
        <v>1.66</v>
      </c>
      <c r="AD1156">
        <v>2.1</v>
      </c>
      <c r="AE1156">
        <v>1.62</v>
      </c>
      <c r="AF1156">
        <v>2.25</v>
      </c>
      <c r="AG1156">
        <v>1.67</v>
      </c>
      <c r="AH1156">
        <v>2.1</v>
      </c>
      <c r="AI1156">
        <v>1.7</v>
      </c>
      <c r="AJ1156">
        <v>2.25</v>
      </c>
      <c r="AK1156">
        <v>1.73</v>
      </c>
      <c r="AL1156">
        <v>2.1</v>
      </c>
      <c r="AM1156">
        <v>1.74</v>
      </c>
      <c r="AN1156">
        <v>2.2999999999999998</v>
      </c>
      <c r="AO1156">
        <v>1.66</v>
      </c>
      <c r="AP1156">
        <v>2.17</v>
      </c>
      <c r="AQ1156" t="str">
        <f t="shared" si="200"/>
        <v>Vesely</v>
      </c>
      <c r="AR1156" t="str">
        <f t="shared" si="201"/>
        <v>Sijsling</v>
      </c>
      <c r="AS1156" t="str">
        <f t="shared" si="202"/>
        <v>DusseldorfVeselySijsling</v>
      </c>
      <c r="AT1156" t="str">
        <f t="shared" si="203"/>
        <v>DusseldorfSijslingVesely</v>
      </c>
      <c r="AU1156">
        <f t="shared" si="204"/>
        <v>2</v>
      </c>
      <c r="AV1156">
        <f t="shared" si="205"/>
        <v>4</v>
      </c>
      <c r="AW1156">
        <f t="shared" si="206"/>
        <v>22</v>
      </c>
      <c r="AX1156" t="b">
        <f t="shared" si="207"/>
        <v>1</v>
      </c>
      <c r="AY1156" t="str">
        <f t="shared" si="208"/>
        <v>Vesely</v>
      </c>
      <c r="AZ1156" t="b">
        <f t="shared" si="209"/>
        <v>0</v>
      </c>
      <c r="BA1156" t="str">
        <f t="shared" si="210"/>
        <v>Dusseldorf1st Round</v>
      </c>
    </row>
    <row r="1157" spans="1:53" x14ac:dyDescent="0.25">
      <c r="A1157">
        <v>30</v>
      </c>
      <c r="B1157" t="s">
        <v>909</v>
      </c>
      <c r="C1157" t="s">
        <v>910</v>
      </c>
      <c r="D1157" s="1">
        <v>41778</v>
      </c>
      <c r="E1157" t="s">
        <v>663</v>
      </c>
      <c r="F1157" t="s">
        <v>307</v>
      </c>
      <c r="G1157" t="s">
        <v>503</v>
      </c>
      <c r="H1157" t="s">
        <v>309</v>
      </c>
      <c r="I1157">
        <v>3</v>
      </c>
      <c r="J1157" t="s">
        <v>893</v>
      </c>
      <c r="K1157" t="s">
        <v>707</v>
      </c>
      <c r="L1157">
        <v>59</v>
      </c>
      <c r="M1157">
        <v>70</v>
      </c>
      <c r="N1157">
        <v>800</v>
      </c>
      <c r="O1157">
        <v>729</v>
      </c>
      <c r="P1157">
        <v>6</v>
      </c>
      <c r="Q1157">
        <v>4</v>
      </c>
      <c r="R1157">
        <v>6</v>
      </c>
      <c r="S1157">
        <v>1</v>
      </c>
      <c r="Z1157">
        <v>2</v>
      </c>
      <c r="AA1157">
        <v>0</v>
      </c>
      <c r="AB1157" t="s">
        <v>312</v>
      </c>
      <c r="AC1157">
        <v>1.72</v>
      </c>
      <c r="AD1157">
        <v>2</v>
      </c>
      <c r="AE1157">
        <v>1.7</v>
      </c>
      <c r="AF1157">
        <v>2.1</v>
      </c>
      <c r="AG1157">
        <v>1.67</v>
      </c>
      <c r="AH1157">
        <v>2.1</v>
      </c>
      <c r="AI1157">
        <v>1.78</v>
      </c>
      <c r="AJ1157">
        <v>2.14</v>
      </c>
      <c r="AK1157">
        <v>1.73</v>
      </c>
      <c r="AL1157">
        <v>2.1</v>
      </c>
      <c r="AM1157">
        <v>1.8</v>
      </c>
      <c r="AN1157">
        <v>2.16</v>
      </c>
      <c r="AO1157">
        <v>1.73</v>
      </c>
      <c r="AP1157">
        <v>2.06</v>
      </c>
      <c r="AQ1157" t="str">
        <f t="shared" si="200"/>
        <v>Melzer</v>
      </c>
      <c r="AR1157" t="str">
        <f t="shared" si="201"/>
        <v>Carreno-Busta</v>
      </c>
      <c r="AS1157" t="str">
        <f t="shared" si="202"/>
        <v>DusseldorfMelzerCarreno-Busta</v>
      </c>
      <c r="AT1157" t="str">
        <f t="shared" si="203"/>
        <v>DusseldorfCarreno-BustaMelzer</v>
      </c>
      <c r="AU1157">
        <f t="shared" si="204"/>
        <v>2</v>
      </c>
      <c r="AV1157">
        <f t="shared" si="205"/>
        <v>7</v>
      </c>
      <c r="AW1157">
        <f t="shared" si="206"/>
        <v>17</v>
      </c>
      <c r="AX1157" t="b">
        <f t="shared" si="207"/>
        <v>0</v>
      </c>
      <c r="AY1157" t="str">
        <f t="shared" si="208"/>
        <v>Melzer</v>
      </c>
      <c r="AZ1157" t="b">
        <f t="shared" si="209"/>
        <v>0</v>
      </c>
      <c r="BA1157" t="str">
        <f t="shared" si="210"/>
        <v>Dusseldorf1st Round</v>
      </c>
    </row>
    <row r="1158" spans="1:53" x14ac:dyDescent="0.25">
      <c r="A1158">
        <v>30</v>
      </c>
      <c r="B1158" t="s">
        <v>909</v>
      </c>
      <c r="C1158" t="s">
        <v>910</v>
      </c>
      <c r="D1158" s="1">
        <v>41778</v>
      </c>
      <c r="E1158" t="s">
        <v>663</v>
      </c>
      <c r="F1158" t="s">
        <v>307</v>
      </c>
      <c r="G1158" t="s">
        <v>503</v>
      </c>
      <c r="H1158" t="s">
        <v>309</v>
      </c>
      <c r="I1158">
        <v>3</v>
      </c>
      <c r="J1158" t="s">
        <v>911</v>
      </c>
      <c r="K1158" t="s">
        <v>912</v>
      </c>
      <c r="L1158">
        <v>581</v>
      </c>
      <c r="M1158">
        <v>281</v>
      </c>
      <c r="N1158">
        <v>52</v>
      </c>
      <c r="O1158">
        <v>167</v>
      </c>
      <c r="P1158">
        <v>6</v>
      </c>
      <c r="Q1158">
        <v>2</v>
      </c>
      <c r="R1158">
        <v>5</v>
      </c>
      <c r="S1158">
        <v>7</v>
      </c>
      <c r="T1158">
        <v>6</v>
      </c>
      <c r="U1158">
        <v>4</v>
      </c>
      <c r="Z1158">
        <v>2</v>
      </c>
      <c r="AA1158">
        <v>1</v>
      </c>
      <c r="AB1158" t="s">
        <v>312</v>
      </c>
      <c r="AC1158">
        <v>4.5</v>
      </c>
      <c r="AD1158">
        <v>1.18</v>
      </c>
      <c r="AE1158">
        <v>4</v>
      </c>
      <c r="AF1158">
        <v>1.22</v>
      </c>
      <c r="AG1158">
        <v>4</v>
      </c>
      <c r="AH1158">
        <v>1.22</v>
      </c>
      <c r="AI1158">
        <v>5</v>
      </c>
      <c r="AJ1158">
        <v>1.21</v>
      </c>
      <c r="AK1158">
        <v>4</v>
      </c>
      <c r="AL1158">
        <v>1.22</v>
      </c>
      <c r="AM1158">
        <v>5.5</v>
      </c>
      <c r="AN1158">
        <v>1.25</v>
      </c>
      <c r="AO1158">
        <v>4.3499999999999996</v>
      </c>
      <c r="AP1158">
        <v>1.2</v>
      </c>
      <c r="AQ1158" t="str">
        <f t="shared" si="200"/>
        <v>Milojevic</v>
      </c>
      <c r="AR1158" t="str">
        <f t="shared" si="201"/>
        <v>Basic</v>
      </c>
      <c r="AS1158" t="str">
        <f t="shared" si="202"/>
        <v>DusseldorfMilojevicBasic</v>
      </c>
      <c r="AT1158" t="str">
        <f t="shared" si="203"/>
        <v>DusseldorfBasicMilojevic</v>
      </c>
      <c r="AU1158">
        <f t="shared" si="204"/>
        <v>1</v>
      </c>
      <c r="AV1158">
        <f t="shared" si="205"/>
        <v>4</v>
      </c>
      <c r="AW1158">
        <f t="shared" si="206"/>
        <v>30</v>
      </c>
      <c r="AX1158" t="b">
        <f t="shared" si="207"/>
        <v>0</v>
      </c>
      <c r="AY1158" t="str">
        <f t="shared" si="208"/>
        <v>Milojevic</v>
      </c>
      <c r="AZ1158" t="b">
        <f t="shared" si="209"/>
        <v>1</v>
      </c>
      <c r="BA1158" t="str">
        <f t="shared" si="210"/>
        <v>Dusseldorf1st Round</v>
      </c>
    </row>
    <row r="1159" spans="1:53" x14ac:dyDescent="0.25">
      <c r="A1159">
        <v>30</v>
      </c>
      <c r="B1159" t="s">
        <v>909</v>
      </c>
      <c r="C1159" t="s">
        <v>910</v>
      </c>
      <c r="D1159" s="1">
        <v>41778</v>
      </c>
      <c r="E1159" t="s">
        <v>663</v>
      </c>
      <c r="F1159" t="s">
        <v>307</v>
      </c>
      <c r="G1159" t="s">
        <v>503</v>
      </c>
      <c r="H1159" t="s">
        <v>309</v>
      </c>
      <c r="I1159">
        <v>3</v>
      </c>
      <c r="J1159" t="s">
        <v>736</v>
      </c>
      <c r="K1159" t="s">
        <v>694</v>
      </c>
      <c r="L1159">
        <v>87</v>
      </c>
      <c r="M1159">
        <v>46</v>
      </c>
      <c r="N1159">
        <v>620</v>
      </c>
      <c r="O1159">
        <v>968</v>
      </c>
      <c r="P1159">
        <v>7</v>
      </c>
      <c r="Q1159">
        <v>6</v>
      </c>
      <c r="R1159">
        <v>6</v>
      </c>
      <c r="S1159">
        <v>2</v>
      </c>
      <c r="Z1159">
        <v>2</v>
      </c>
      <c r="AA1159">
        <v>0</v>
      </c>
      <c r="AB1159" t="s">
        <v>312</v>
      </c>
      <c r="AC1159">
        <v>1.66</v>
      </c>
      <c r="AD1159">
        <v>2.1</v>
      </c>
      <c r="AE1159">
        <v>1.68</v>
      </c>
      <c r="AF1159">
        <v>2.15</v>
      </c>
      <c r="AG1159">
        <v>1.67</v>
      </c>
      <c r="AH1159">
        <v>2.1</v>
      </c>
      <c r="AI1159">
        <v>1.81</v>
      </c>
      <c r="AJ1159">
        <v>2.09</v>
      </c>
      <c r="AK1159">
        <v>1.67</v>
      </c>
      <c r="AL1159">
        <v>2.2000000000000002</v>
      </c>
      <c r="AM1159">
        <v>1.81</v>
      </c>
      <c r="AN1159">
        <v>2.2999999999999998</v>
      </c>
      <c r="AO1159">
        <v>1.68</v>
      </c>
      <c r="AP1159">
        <v>2.13</v>
      </c>
      <c r="AQ1159" t="str">
        <f t="shared" si="200"/>
        <v>Brown</v>
      </c>
      <c r="AR1159" t="str">
        <f t="shared" si="201"/>
        <v>Lu</v>
      </c>
      <c r="AS1159" t="str">
        <f t="shared" si="202"/>
        <v>DusseldorfBrownLu</v>
      </c>
      <c r="AT1159" t="str">
        <f t="shared" si="203"/>
        <v>DusseldorfLuBrown</v>
      </c>
      <c r="AU1159">
        <f t="shared" si="204"/>
        <v>2</v>
      </c>
      <c r="AV1159">
        <f t="shared" si="205"/>
        <v>5</v>
      </c>
      <c r="AW1159">
        <f t="shared" si="206"/>
        <v>21</v>
      </c>
      <c r="AX1159" t="b">
        <f t="shared" si="207"/>
        <v>1</v>
      </c>
      <c r="AY1159" t="str">
        <f t="shared" si="208"/>
        <v>Brown</v>
      </c>
      <c r="AZ1159" t="b">
        <f t="shared" si="209"/>
        <v>0</v>
      </c>
      <c r="BA1159" t="str">
        <f t="shared" si="210"/>
        <v>Dusseldorf1st Round</v>
      </c>
    </row>
    <row r="1160" spans="1:53" x14ac:dyDescent="0.25">
      <c r="A1160">
        <v>30</v>
      </c>
      <c r="B1160" t="s">
        <v>909</v>
      </c>
      <c r="C1160" t="s">
        <v>910</v>
      </c>
      <c r="D1160" s="1">
        <v>41779</v>
      </c>
      <c r="E1160" t="s">
        <v>663</v>
      </c>
      <c r="F1160" t="s">
        <v>307</v>
      </c>
      <c r="G1160" t="s">
        <v>503</v>
      </c>
      <c r="H1160" t="s">
        <v>309</v>
      </c>
      <c r="I1160">
        <v>3</v>
      </c>
      <c r="J1160" t="s">
        <v>837</v>
      </c>
      <c r="K1160" t="s">
        <v>747</v>
      </c>
      <c r="L1160">
        <v>211</v>
      </c>
      <c r="M1160">
        <v>102</v>
      </c>
      <c r="N1160">
        <v>231</v>
      </c>
      <c r="O1160">
        <v>572</v>
      </c>
      <c r="P1160">
        <v>7</v>
      </c>
      <c r="Q1160">
        <v>5</v>
      </c>
      <c r="R1160">
        <v>7</v>
      </c>
      <c r="S1160">
        <v>5</v>
      </c>
      <c r="Z1160">
        <v>2</v>
      </c>
      <c r="AA1160">
        <v>0</v>
      </c>
      <c r="AB1160" t="s">
        <v>312</v>
      </c>
      <c r="AC1160">
        <v>1.44</v>
      </c>
      <c r="AD1160">
        <v>2.62</v>
      </c>
      <c r="AE1160">
        <v>1.5</v>
      </c>
      <c r="AF1160">
        <v>2.5</v>
      </c>
      <c r="AG1160">
        <v>1.5</v>
      </c>
      <c r="AH1160">
        <v>2.5</v>
      </c>
      <c r="AI1160">
        <v>1.49</v>
      </c>
      <c r="AJ1160">
        <v>2.8</v>
      </c>
      <c r="AK1160">
        <v>1.5</v>
      </c>
      <c r="AL1160">
        <v>2.63</v>
      </c>
      <c r="AM1160">
        <v>1.52</v>
      </c>
      <c r="AN1160">
        <v>2.95</v>
      </c>
      <c r="AO1160">
        <v>1.48</v>
      </c>
      <c r="AP1160">
        <v>2.59</v>
      </c>
      <c r="AQ1160" t="str">
        <f t="shared" si="200"/>
        <v>Delic</v>
      </c>
      <c r="AR1160" t="str">
        <f t="shared" si="201"/>
        <v>Przysiezny</v>
      </c>
      <c r="AS1160" t="str">
        <f t="shared" si="202"/>
        <v>DusseldorfDelicPrzysiezny</v>
      </c>
      <c r="AT1160" t="str">
        <f t="shared" si="203"/>
        <v>DusseldorfPrzysieznyDelic</v>
      </c>
      <c r="AU1160">
        <f t="shared" si="204"/>
        <v>2</v>
      </c>
      <c r="AV1160">
        <f t="shared" si="205"/>
        <v>4</v>
      </c>
      <c r="AW1160">
        <f t="shared" si="206"/>
        <v>24</v>
      </c>
      <c r="AX1160" t="b">
        <f t="shared" si="207"/>
        <v>0</v>
      </c>
      <c r="AY1160" t="str">
        <f t="shared" si="208"/>
        <v>Delic</v>
      </c>
      <c r="AZ1160" t="b">
        <f t="shared" si="209"/>
        <v>0</v>
      </c>
      <c r="BA1160" t="str">
        <f t="shared" si="210"/>
        <v>Dusseldorf1st Round</v>
      </c>
    </row>
    <row r="1161" spans="1:53" x14ac:dyDescent="0.25">
      <c r="A1161">
        <v>30</v>
      </c>
      <c r="B1161" t="s">
        <v>909</v>
      </c>
      <c r="C1161" t="s">
        <v>910</v>
      </c>
      <c r="D1161" s="1">
        <v>41779</v>
      </c>
      <c r="E1161" t="s">
        <v>663</v>
      </c>
      <c r="F1161" t="s">
        <v>307</v>
      </c>
      <c r="G1161" t="s">
        <v>503</v>
      </c>
      <c r="H1161" t="s">
        <v>309</v>
      </c>
      <c r="I1161">
        <v>3</v>
      </c>
      <c r="J1161" t="s">
        <v>743</v>
      </c>
      <c r="K1161" t="s">
        <v>698</v>
      </c>
      <c r="L1161">
        <v>100</v>
      </c>
      <c r="M1161">
        <v>110</v>
      </c>
      <c r="N1161">
        <v>590</v>
      </c>
      <c r="O1161">
        <v>531</v>
      </c>
      <c r="P1161">
        <v>6</v>
      </c>
      <c r="Q1161">
        <v>3</v>
      </c>
      <c r="R1161">
        <v>6</v>
      </c>
      <c r="S1161">
        <v>1</v>
      </c>
      <c r="Z1161">
        <v>2</v>
      </c>
      <c r="AA1161">
        <v>0</v>
      </c>
      <c r="AB1161" t="s">
        <v>312</v>
      </c>
      <c r="AC1161">
        <v>1.28</v>
      </c>
      <c r="AD1161">
        <v>3.5</v>
      </c>
      <c r="AE1161">
        <v>1.28</v>
      </c>
      <c r="AF1161">
        <v>3.5</v>
      </c>
      <c r="AG1161">
        <v>1.29</v>
      </c>
      <c r="AH1161">
        <v>3.5</v>
      </c>
      <c r="AI1161">
        <v>1.32</v>
      </c>
      <c r="AJ1161">
        <v>3.67</v>
      </c>
      <c r="AK1161">
        <v>1.29</v>
      </c>
      <c r="AL1161">
        <v>3.5</v>
      </c>
      <c r="AM1161">
        <v>1.35</v>
      </c>
      <c r="AN1161">
        <v>3.67</v>
      </c>
      <c r="AO1161">
        <v>1.3</v>
      </c>
      <c r="AP1161">
        <v>3.42</v>
      </c>
      <c r="AQ1161" t="str">
        <f t="shared" si="200"/>
        <v>Davydenko</v>
      </c>
      <c r="AR1161" t="str">
        <f t="shared" si="201"/>
        <v>Sela</v>
      </c>
      <c r="AS1161" t="str">
        <f t="shared" si="202"/>
        <v>DusseldorfDavydenkoSela</v>
      </c>
      <c r="AT1161" t="str">
        <f t="shared" si="203"/>
        <v>DusseldorfSelaDavydenko</v>
      </c>
      <c r="AU1161">
        <f t="shared" si="204"/>
        <v>2</v>
      </c>
      <c r="AV1161">
        <f t="shared" si="205"/>
        <v>8</v>
      </c>
      <c r="AW1161">
        <f t="shared" si="206"/>
        <v>16</v>
      </c>
      <c r="AX1161" t="b">
        <f t="shared" si="207"/>
        <v>0</v>
      </c>
      <c r="AY1161" t="str">
        <f t="shared" si="208"/>
        <v>Davydenko</v>
      </c>
      <c r="AZ1161" t="b">
        <f t="shared" si="209"/>
        <v>0</v>
      </c>
      <c r="BA1161" t="str">
        <f t="shared" si="210"/>
        <v>Dusseldorf1st Round</v>
      </c>
    </row>
    <row r="1162" spans="1:53" x14ac:dyDescent="0.25">
      <c r="A1162">
        <v>30</v>
      </c>
      <c r="B1162" t="s">
        <v>909</v>
      </c>
      <c r="C1162" t="s">
        <v>910</v>
      </c>
      <c r="D1162" s="1">
        <v>41779</v>
      </c>
      <c r="E1162" t="s">
        <v>663</v>
      </c>
      <c r="F1162" t="s">
        <v>307</v>
      </c>
      <c r="G1162" t="s">
        <v>503</v>
      </c>
      <c r="H1162" t="s">
        <v>309</v>
      </c>
      <c r="I1162">
        <v>3</v>
      </c>
      <c r="J1162" t="s">
        <v>786</v>
      </c>
      <c r="K1162" t="s">
        <v>712</v>
      </c>
      <c r="L1162">
        <v>54</v>
      </c>
      <c r="M1162">
        <v>71</v>
      </c>
      <c r="N1162">
        <v>880</v>
      </c>
      <c r="O1162">
        <v>713</v>
      </c>
      <c r="P1162">
        <v>6</v>
      </c>
      <c r="Q1162">
        <v>2</v>
      </c>
      <c r="R1162">
        <v>6</v>
      </c>
      <c r="S1162">
        <v>1</v>
      </c>
      <c r="Z1162">
        <v>2</v>
      </c>
      <c r="AA1162">
        <v>0</v>
      </c>
      <c r="AB1162" t="s">
        <v>312</v>
      </c>
      <c r="AC1162">
        <v>1.2</v>
      </c>
      <c r="AD1162">
        <v>4.33</v>
      </c>
      <c r="AE1162">
        <v>1.28</v>
      </c>
      <c r="AF1162">
        <v>3.5</v>
      </c>
      <c r="AG1162">
        <v>1.2</v>
      </c>
      <c r="AH1162">
        <v>4.33</v>
      </c>
      <c r="AI1162">
        <v>1.31</v>
      </c>
      <c r="AJ1162">
        <v>3.74</v>
      </c>
      <c r="AK1162">
        <v>1.22</v>
      </c>
      <c r="AL1162">
        <v>4</v>
      </c>
      <c r="AM1162">
        <v>1.33</v>
      </c>
      <c r="AN1162">
        <v>4.33</v>
      </c>
      <c r="AO1162">
        <v>1.25</v>
      </c>
      <c r="AP1162">
        <v>3.81</v>
      </c>
      <c r="AQ1162" t="str">
        <f t="shared" si="200"/>
        <v>Monaco</v>
      </c>
      <c r="AR1162" t="str">
        <f t="shared" si="201"/>
        <v>Becker</v>
      </c>
      <c r="AS1162" t="str">
        <f t="shared" si="202"/>
        <v>DusseldorfMonacoBecker</v>
      </c>
      <c r="AT1162" t="str">
        <f t="shared" si="203"/>
        <v>DusseldorfBeckerMonaco</v>
      </c>
      <c r="AU1162">
        <f t="shared" si="204"/>
        <v>2</v>
      </c>
      <c r="AV1162">
        <f t="shared" si="205"/>
        <v>9</v>
      </c>
      <c r="AW1162">
        <f t="shared" si="206"/>
        <v>15</v>
      </c>
      <c r="AX1162" t="b">
        <f t="shared" si="207"/>
        <v>0</v>
      </c>
      <c r="AY1162" t="str">
        <f t="shared" si="208"/>
        <v>Monaco</v>
      </c>
      <c r="AZ1162" t="b">
        <f t="shared" si="209"/>
        <v>0</v>
      </c>
      <c r="BA1162" t="str">
        <f t="shared" si="210"/>
        <v>Dusseldorf1st Round</v>
      </c>
    </row>
    <row r="1163" spans="1:53" x14ac:dyDescent="0.25">
      <c r="A1163">
        <v>30</v>
      </c>
      <c r="B1163" t="s">
        <v>909</v>
      </c>
      <c r="C1163" t="s">
        <v>910</v>
      </c>
      <c r="D1163" s="1">
        <v>41779</v>
      </c>
      <c r="E1163" t="s">
        <v>663</v>
      </c>
      <c r="F1163" t="s">
        <v>307</v>
      </c>
      <c r="G1163" t="s">
        <v>503</v>
      </c>
      <c r="H1163" t="s">
        <v>309</v>
      </c>
      <c r="I1163">
        <v>3</v>
      </c>
      <c r="J1163" t="s">
        <v>669</v>
      </c>
      <c r="K1163" t="s">
        <v>666</v>
      </c>
      <c r="L1163">
        <v>57</v>
      </c>
      <c r="M1163">
        <v>51</v>
      </c>
      <c r="N1163">
        <v>845</v>
      </c>
      <c r="O1163">
        <v>920</v>
      </c>
      <c r="P1163">
        <v>6</v>
      </c>
      <c r="Q1163">
        <v>7</v>
      </c>
      <c r="R1163">
        <v>6</v>
      </c>
      <c r="S1163">
        <v>3</v>
      </c>
      <c r="T1163">
        <v>6</v>
      </c>
      <c r="U1163">
        <v>2</v>
      </c>
      <c r="Z1163">
        <v>2</v>
      </c>
      <c r="AA1163">
        <v>1</v>
      </c>
      <c r="AB1163" t="s">
        <v>312</v>
      </c>
      <c r="AC1163">
        <v>2.37</v>
      </c>
      <c r="AD1163">
        <v>1.53</v>
      </c>
      <c r="AE1163">
        <v>2.25</v>
      </c>
      <c r="AF1163">
        <v>1.62</v>
      </c>
      <c r="AG1163">
        <v>2.25</v>
      </c>
      <c r="AH1163">
        <v>1.57</v>
      </c>
      <c r="AI1163">
        <v>2.2999999999999998</v>
      </c>
      <c r="AJ1163">
        <v>1.68</v>
      </c>
      <c r="AK1163">
        <v>2.38</v>
      </c>
      <c r="AL1163">
        <v>1.57</v>
      </c>
      <c r="AM1163">
        <v>2.38</v>
      </c>
      <c r="AN1163">
        <v>1.68</v>
      </c>
      <c r="AO1163">
        <v>2.29</v>
      </c>
      <c r="AP1163">
        <v>1.6</v>
      </c>
      <c r="AQ1163" t="str">
        <f t="shared" si="200"/>
        <v>Istomin</v>
      </c>
      <c r="AR1163" t="str">
        <f t="shared" si="201"/>
        <v>Nieminen</v>
      </c>
      <c r="AS1163" t="str">
        <f t="shared" si="202"/>
        <v>DusseldorfIstominNieminen</v>
      </c>
      <c r="AT1163" t="str">
        <f t="shared" si="203"/>
        <v>DusseldorfNieminenIstomin</v>
      </c>
      <c r="AU1163">
        <f t="shared" si="204"/>
        <v>1</v>
      </c>
      <c r="AV1163">
        <f t="shared" si="205"/>
        <v>6</v>
      </c>
      <c r="AW1163">
        <f t="shared" si="206"/>
        <v>30</v>
      </c>
      <c r="AX1163" t="b">
        <f t="shared" si="207"/>
        <v>1</v>
      </c>
      <c r="AY1163" t="str">
        <f t="shared" si="208"/>
        <v>Nieminen</v>
      </c>
      <c r="AZ1163" t="b">
        <f t="shared" si="209"/>
        <v>1</v>
      </c>
      <c r="BA1163" t="str">
        <f t="shared" si="210"/>
        <v>Dusseldorf1st Round</v>
      </c>
    </row>
    <row r="1164" spans="1:53" x14ac:dyDescent="0.25">
      <c r="A1164">
        <v>30</v>
      </c>
      <c r="B1164" t="s">
        <v>909</v>
      </c>
      <c r="C1164" t="s">
        <v>910</v>
      </c>
      <c r="D1164" s="1">
        <v>41780</v>
      </c>
      <c r="E1164" t="s">
        <v>663</v>
      </c>
      <c r="F1164" t="s">
        <v>307</v>
      </c>
      <c r="G1164" t="s">
        <v>503</v>
      </c>
      <c r="H1164" t="s">
        <v>309</v>
      </c>
      <c r="I1164">
        <v>3</v>
      </c>
      <c r="J1164" t="s">
        <v>913</v>
      </c>
      <c r="K1164" t="s">
        <v>914</v>
      </c>
      <c r="L1164">
        <v>352</v>
      </c>
      <c r="M1164">
        <v>366</v>
      </c>
      <c r="N1164">
        <v>125</v>
      </c>
      <c r="O1164">
        <v>120</v>
      </c>
      <c r="P1164">
        <v>7</v>
      </c>
      <c r="Q1164">
        <v>5</v>
      </c>
      <c r="R1164">
        <v>3</v>
      </c>
      <c r="S1164">
        <v>6</v>
      </c>
      <c r="T1164">
        <v>6</v>
      </c>
      <c r="U1164">
        <v>1</v>
      </c>
      <c r="Z1164">
        <v>2</v>
      </c>
      <c r="AA1164">
        <v>1</v>
      </c>
      <c r="AB1164" t="s">
        <v>312</v>
      </c>
      <c r="AC1164">
        <v>1.5</v>
      </c>
      <c r="AD1164">
        <v>2.5</v>
      </c>
      <c r="AE1164">
        <v>1.62</v>
      </c>
      <c r="AF1164">
        <v>2.25</v>
      </c>
      <c r="AG1164">
        <v>1.62</v>
      </c>
      <c r="AH1164">
        <v>2.2000000000000002</v>
      </c>
      <c r="AI1164">
        <v>1.53</v>
      </c>
      <c r="AJ1164">
        <v>2.65</v>
      </c>
      <c r="AK1164">
        <v>1.62</v>
      </c>
      <c r="AL1164">
        <v>2.25</v>
      </c>
      <c r="AM1164">
        <v>1.67</v>
      </c>
      <c r="AN1164">
        <v>2.65</v>
      </c>
      <c r="AO1164">
        <v>1.6</v>
      </c>
      <c r="AP1164">
        <v>2.2999999999999998</v>
      </c>
      <c r="AQ1164" t="str">
        <f t="shared" si="200"/>
        <v>Kubler</v>
      </c>
      <c r="AR1164" t="str">
        <f t="shared" si="201"/>
        <v>Giannessi</v>
      </c>
      <c r="AS1164" t="str">
        <f t="shared" si="202"/>
        <v>DusseldorfKublerGiannessi</v>
      </c>
      <c r="AT1164" t="str">
        <f t="shared" si="203"/>
        <v>DusseldorfGiannessiKubler</v>
      </c>
      <c r="AU1164">
        <f t="shared" si="204"/>
        <v>1</v>
      </c>
      <c r="AV1164">
        <f t="shared" si="205"/>
        <v>4</v>
      </c>
      <c r="AW1164">
        <f t="shared" si="206"/>
        <v>28</v>
      </c>
      <c r="AX1164" t="b">
        <f t="shared" si="207"/>
        <v>0</v>
      </c>
      <c r="AY1164" t="str">
        <f t="shared" si="208"/>
        <v>Kubler</v>
      </c>
      <c r="AZ1164" t="b">
        <f t="shared" si="209"/>
        <v>1</v>
      </c>
      <c r="BA1164" t="str">
        <f t="shared" si="210"/>
        <v>Dusseldorf1st Round</v>
      </c>
    </row>
    <row r="1165" spans="1:53" x14ac:dyDescent="0.25">
      <c r="A1165">
        <v>30</v>
      </c>
      <c r="B1165" t="s">
        <v>909</v>
      </c>
      <c r="C1165" t="s">
        <v>910</v>
      </c>
      <c r="D1165" s="1">
        <v>41780</v>
      </c>
      <c r="E1165" t="s">
        <v>663</v>
      </c>
      <c r="F1165" t="s">
        <v>307</v>
      </c>
      <c r="G1165" t="s">
        <v>503</v>
      </c>
      <c r="H1165" t="s">
        <v>344</v>
      </c>
      <c r="I1165">
        <v>3</v>
      </c>
      <c r="J1165" t="s">
        <v>728</v>
      </c>
      <c r="K1165" t="s">
        <v>911</v>
      </c>
      <c r="L1165">
        <v>49</v>
      </c>
      <c r="M1165">
        <v>581</v>
      </c>
      <c r="N1165">
        <v>947</v>
      </c>
      <c r="O1165">
        <v>52</v>
      </c>
      <c r="P1165">
        <v>6</v>
      </c>
      <c r="Q1165">
        <v>4</v>
      </c>
      <c r="R1165">
        <v>7</v>
      </c>
      <c r="S1165">
        <v>5</v>
      </c>
      <c r="Z1165">
        <v>2</v>
      </c>
      <c r="AA1165">
        <v>0</v>
      </c>
      <c r="AB1165" t="s">
        <v>312</v>
      </c>
      <c r="AC1165">
        <v>1.18</v>
      </c>
      <c r="AD1165">
        <v>4.5</v>
      </c>
      <c r="AE1165">
        <v>1.22</v>
      </c>
      <c r="AF1165">
        <v>4</v>
      </c>
      <c r="AG1165">
        <v>1.17</v>
      </c>
      <c r="AH1165">
        <v>4.5</v>
      </c>
      <c r="AI1165">
        <v>1.3</v>
      </c>
      <c r="AJ1165">
        <v>3.91</v>
      </c>
      <c r="AK1165">
        <v>1.2</v>
      </c>
      <c r="AL1165">
        <v>4.5</v>
      </c>
      <c r="AM1165">
        <v>1.3</v>
      </c>
      <c r="AN1165">
        <v>5</v>
      </c>
      <c r="AO1165">
        <v>1.24</v>
      </c>
      <c r="AP1165">
        <v>3.98</v>
      </c>
      <c r="AQ1165" t="str">
        <f t="shared" si="200"/>
        <v>Karlovic</v>
      </c>
      <c r="AR1165" t="str">
        <f t="shared" si="201"/>
        <v>Milojevic</v>
      </c>
      <c r="AS1165" t="str">
        <f t="shared" si="202"/>
        <v>DusseldorfKarlovicMilojevic</v>
      </c>
      <c r="AT1165" t="str">
        <f t="shared" si="203"/>
        <v>DusseldorfMilojevicKarlovic</v>
      </c>
      <c r="AU1165">
        <f t="shared" si="204"/>
        <v>2</v>
      </c>
      <c r="AV1165">
        <f t="shared" si="205"/>
        <v>4</v>
      </c>
      <c r="AW1165">
        <f t="shared" si="206"/>
        <v>22</v>
      </c>
      <c r="AX1165" t="b">
        <f t="shared" si="207"/>
        <v>0</v>
      </c>
      <c r="AY1165" t="str">
        <f t="shared" si="208"/>
        <v>Karlovic</v>
      </c>
      <c r="AZ1165" t="b">
        <f t="shared" si="209"/>
        <v>0</v>
      </c>
      <c r="BA1165" t="str">
        <f t="shared" si="210"/>
        <v>Dusseldorf2nd Round</v>
      </c>
    </row>
    <row r="1166" spans="1:53" x14ac:dyDescent="0.25">
      <c r="A1166">
        <v>30</v>
      </c>
      <c r="B1166" t="s">
        <v>909</v>
      </c>
      <c r="C1166" t="s">
        <v>910</v>
      </c>
      <c r="D1166" s="1">
        <v>41780</v>
      </c>
      <c r="E1166" t="s">
        <v>663</v>
      </c>
      <c r="F1166" t="s">
        <v>307</v>
      </c>
      <c r="G1166" t="s">
        <v>503</v>
      </c>
      <c r="H1166" t="s">
        <v>344</v>
      </c>
      <c r="I1166">
        <v>3</v>
      </c>
      <c r="J1166" t="s">
        <v>786</v>
      </c>
      <c r="K1166" t="s">
        <v>714</v>
      </c>
      <c r="L1166">
        <v>54</v>
      </c>
      <c r="M1166">
        <v>37</v>
      </c>
      <c r="N1166">
        <v>880</v>
      </c>
      <c r="O1166">
        <v>1080</v>
      </c>
      <c r="P1166">
        <v>6</v>
      </c>
      <c r="Q1166">
        <v>1</v>
      </c>
      <c r="R1166">
        <v>6</v>
      </c>
      <c r="S1166">
        <v>2</v>
      </c>
      <c r="Z1166">
        <v>2</v>
      </c>
      <c r="AA1166">
        <v>0</v>
      </c>
      <c r="AB1166" t="s">
        <v>312</v>
      </c>
      <c r="AC1166">
        <v>1.53</v>
      </c>
      <c r="AD1166">
        <v>2.37</v>
      </c>
      <c r="AE1166">
        <v>1.62</v>
      </c>
      <c r="AF1166">
        <v>2.25</v>
      </c>
      <c r="AG1166">
        <v>1.57</v>
      </c>
      <c r="AH1166">
        <v>2.25</v>
      </c>
      <c r="AI1166">
        <v>1.59</v>
      </c>
      <c r="AJ1166">
        <v>2.5299999999999998</v>
      </c>
      <c r="AK1166">
        <v>1.57</v>
      </c>
      <c r="AL1166">
        <v>2.38</v>
      </c>
      <c r="AM1166">
        <v>1.65</v>
      </c>
      <c r="AN1166">
        <v>2.6</v>
      </c>
      <c r="AO1166">
        <v>1.57</v>
      </c>
      <c r="AP1166">
        <v>2.36</v>
      </c>
      <c r="AQ1166" t="str">
        <f t="shared" si="200"/>
        <v>Monaco</v>
      </c>
      <c r="AR1166" t="str">
        <f t="shared" si="201"/>
        <v>Granollers</v>
      </c>
      <c r="AS1166" t="str">
        <f t="shared" si="202"/>
        <v>DusseldorfMonacoGranollers</v>
      </c>
      <c r="AT1166" t="str">
        <f t="shared" si="203"/>
        <v>DusseldorfGranollersMonaco</v>
      </c>
      <c r="AU1166">
        <f t="shared" si="204"/>
        <v>2</v>
      </c>
      <c r="AV1166">
        <f t="shared" si="205"/>
        <v>9</v>
      </c>
      <c r="AW1166">
        <f t="shared" si="206"/>
        <v>15</v>
      </c>
      <c r="AX1166" t="b">
        <f t="shared" si="207"/>
        <v>0</v>
      </c>
      <c r="AY1166" t="str">
        <f t="shared" si="208"/>
        <v>Monaco</v>
      </c>
      <c r="AZ1166" t="b">
        <f t="shared" si="209"/>
        <v>0</v>
      </c>
      <c r="BA1166" t="str">
        <f t="shared" si="210"/>
        <v>Dusseldorf2nd Round</v>
      </c>
    </row>
    <row r="1167" spans="1:53" x14ac:dyDescent="0.25">
      <c r="A1167">
        <v>30</v>
      </c>
      <c r="B1167" t="s">
        <v>909</v>
      </c>
      <c r="C1167" t="s">
        <v>910</v>
      </c>
      <c r="D1167" s="1">
        <v>41780</v>
      </c>
      <c r="E1167" t="s">
        <v>663</v>
      </c>
      <c r="F1167" t="s">
        <v>307</v>
      </c>
      <c r="G1167" t="s">
        <v>503</v>
      </c>
      <c r="H1167" t="s">
        <v>344</v>
      </c>
      <c r="I1167">
        <v>3</v>
      </c>
      <c r="J1167" t="s">
        <v>696</v>
      </c>
      <c r="K1167" t="s">
        <v>743</v>
      </c>
      <c r="L1167">
        <v>104</v>
      </c>
      <c r="M1167">
        <v>100</v>
      </c>
      <c r="N1167">
        <v>559</v>
      </c>
      <c r="O1167">
        <v>590</v>
      </c>
      <c r="P1167">
        <v>6</v>
      </c>
      <c r="Q1167">
        <v>1</v>
      </c>
      <c r="R1167">
        <v>7</v>
      </c>
      <c r="S1167">
        <v>6</v>
      </c>
      <c r="Z1167">
        <v>2</v>
      </c>
      <c r="AA1167">
        <v>0</v>
      </c>
      <c r="AB1167" t="s">
        <v>312</v>
      </c>
      <c r="AC1167">
        <v>1.57</v>
      </c>
      <c r="AD1167">
        <v>2.25</v>
      </c>
      <c r="AE1167">
        <v>1.62</v>
      </c>
      <c r="AF1167">
        <v>2.25</v>
      </c>
      <c r="AG1167">
        <v>1.62</v>
      </c>
      <c r="AH1167">
        <v>2.2000000000000002</v>
      </c>
      <c r="AI1167">
        <v>1.65</v>
      </c>
      <c r="AJ1167">
        <v>2.39</v>
      </c>
      <c r="AK1167">
        <v>1.62</v>
      </c>
      <c r="AL1167">
        <v>2.25</v>
      </c>
      <c r="AM1167">
        <v>1.71</v>
      </c>
      <c r="AN1167">
        <v>2.39</v>
      </c>
      <c r="AO1167">
        <v>1.62</v>
      </c>
      <c r="AP1167">
        <v>2.2400000000000002</v>
      </c>
      <c r="AQ1167" t="str">
        <f t="shared" si="200"/>
        <v>Vesely</v>
      </c>
      <c r="AR1167" t="str">
        <f t="shared" si="201"/>
        <v>Davydenko</v>
      </c>
      <c r="AS1167" t="str">
        <f t="shared" si="202"/>
        <v>DusseldorfVeselyDavydenko</v>
      </c>
      <c r="AT1167" t="str">
        <f t="shared" si="203"/>
        <v>DusseldorfDavydenkoVesely</v>
      </c>
      <c r="AU1167">
        <f t="shared" si="204"/>
        <v>2</v>
      </c>
      <c r="AV1167">
        <f t="shared" si="205"/>
        <v>6</v>
      </c>
      <c r="AW1167">
        <f t="shared" si="206"/>
        <v>20</v>
      </c>
      <c r="AX1167" t="b">
        <f t="shared" si="207"/>
        <v>1</v>
      </c>
      <c r="AY1167" t="str">
        <f t="shared" si="208"/>
        <v>Vesely</v>
      </c>
      <c r="AZ1167" t="b">
        <f t="shared" si="209"/>
        <v>0</v>
      </c>
      <c r="BA1167" t="str">
        <f t="shared" si="210"/>
        <v>Dusseldorf2nd Round</v>
      </c>
    </row>
    <row r="1168" spans="1:53" x14ac:dyDescent="0.25">
      <c r="A1168">
        <v>30</v>
      </c>
      <c r="B1168" t="s">
        <v>909</v>
      </c>
      <c r="C1168" t="s">
        <v>910</v>
      </c>
      <c r="D1168" s="1">
        <v>41780</v>
      </c>
      <c r="E1168" t="s">
        <v>663</v>
      </c>
      <c r="F1168" t="s">
        <v>307</v>
      </c>
      <c r="G1168" t="s">
        <v>503</v>
      </c>
      <c r="H1168" t="s">
        <v>344</v>
      </c>
      <c r="I1168">
        <v>3</v>
      </c>
      <c r="J1168" t="s">
        <v>893</v>
      </c>
      <c r="K1168" t="s">
        <v>733</v>
      </c>
      <c r="L1168">
        <v>59</v>
      </c>
      <c r="M1168">
        <v>42</v>
      </c>
      <c r="N1168">
        <v>800</v>
      </c>
      <c r="O1168">
        <v>1039</v>
      </c>
      <c r="P1168">
        <v>7</v>
      </c>
      <c r="Q1168">
        <v>6</v>
      </c>
      <c r="R1168">
        <v>4</v>
      </c>
      <c r="S1168">
        <v>6</v>
      </c>
      <c r="T1168">
        <v>6</v>
      </c>
      <c r="U1168">
        <v>4</v>
      </c>
      <c r="Z1168">
        <v>2</v>
      </c>
      <c r="AA1168">
        <v>1</v>
      </c>
      <c r="AB1168" t="s">
        <v>312</v>
      </c>
      <c r="AC1168">
        <v>1.36</v>
      </c>
      <c r="AD1168">
        <v>3</v>
      </c>
      <c r="AE1168">
        <v>1.35</v>
      </c>
      <c r="AF1168">
        <v>3.1</v>
      </c>
      <c r="AG1168">
        <v>1.4</v>
      </c>
      <c r="AH1168">
        <v>2.75</v>
      </c>
      <c r="AI1168">
        <v>1.48</v>
      </c>
      <c r="AJ1168">
        <v>2.85</v>
      </c>
      <c r="AK1168">
        <v>1.4</v>
      </c>
      <c r="AL1168">
        <v>2.88</v>
      </c>
      <c r="AM1168">
        <v>1.48</v>
      </c>
      <c r="AN1168">
        <v>3.3</v>
      </c>
      <c r="AO1168">
        <v>1.38</v>
      </c>
      <c r="AP1168">
        <v>2.98</v>
      </c>
      <c r="AQ1168" t="str">
        <f t="shared" si="200"/>
        <v>Melzer</v>
      </c>
      <c r="AR1168" t="str">
        <f t="shared" si="201"/>
        <v>Sousa</v>
      </c>
      <c r="AS1168" t="str">
        <f t="shared" si="202"/>
        <v>DusseldorfMelzerSousa</v>
      </c>
      <c r="AT1168" t="str">
        <f t="shared" si="203"/>
        <v>DusseldorfSousaMelzer</v>
      </c>
      <c r="AU1168">
        <f t="shared" si="204"/>
        <v>1</v>
      </c>
      <c r="AV1168">
        <f t="shared" si="205"/>
        <v>1</v>
      </c>
      <c r="AW1168">
        <f t="shared" si="206"/>
        <v>33</v>
      </c>
      <c r="AX1168" t="b">
        <f t="shared" si="207"/>
        <v>1</v>
      </c>
      <c r="AY1168" t="str">
        <f t="shared" si="208"/>
        <v>Melzer</v>
      </c>
      <c r="AZ1168" t="b">
        <f t="shared" si="209"/>
        <v>1</v>
      </c>
      <c r="BA1168" t="str">
        <f t="shared" si="210"/>
        <v>Dusseldorf2nd Round</v>
      </c>
    </row>
    <row r="1169" spans="1:53" x14ac:dyDescent="0.25">
      <c r="A1169">
        <v>30</v>
      </c>
      <c r="B1169" t="s">
        <v>909</v>
      </c>
      <c r="C1169" t="s">
        <v>910</v>
      </c>
      <c r="D1169" s="1">
        <v>41780</v>
      </c>
      <c r="E1169" t="s">
        <v>663</v>
      </c>
      <c r="F1169" t="s">
        <v>307</v>
      </c>
      <c r="G1169" t="s">
        <v>503</v>
      </c>
      <c r="H1169" t="s">
        <v>344</v>
      </c>
      <c r="I1169">
        <v>3</v>
      </c>
      <c r="J1169" t="s">
        <v>669</v>
      </c>
      <c r="K1169" t="s">
        <v>913</v>
      </c>
      <c r="L1169">
        <v>57</v>
      </c>
      <c r="M1169">
        <v>352</v>
      </c>
      <c r="N1169">
        <v>845</v>
      </c>
      <c r="O1169">
        <v>125</v>
      </c>
      <c r="P1169">
        <v>3</v>
      </c>
      <c r="Q1169">
        <v>6</v>
      </c>
      <c r="R1169">
        <v>6</v>
      </c>
      <c r="S1169">
        <v>4</v>
      </c>
      <c r="T1169">
        <v>6</v>
      </c>
      <c r="U1169">
        <v>2</v>
      </c>
      <c r="Z1169">
        <v>2</v>
      </c>
      <c r="AA1169">
        <v>1</v>
      </c>
      <c r="AB1169" t="s">
        <v>312</v>
      </c>
      <c r="AC1169">
        <v>1.28</v>
      </c>
      <c r="AD1169">
        <v>3.5</v>
      </c>
      <c r="AE1169">
        <v>1.28</v>
      </c>
      <c r="AF1169">
        <v>3.5</v>
      </c>
      <c r="AI1169">
        <v>1.36</v>
      </c>
      <c r="AJ1169">
        <v>3.48</v>
      </c>
      <c r="AM1169">
        <v>1.36</v>
      </c>
      <c r="AN1169">
        <v>4</v>
      </c>
      <c r="AO1169">
        <v>1.3</v>
      </c>
      <c r="AP1169">
        <v>3.45</v>
      </c>
      <c r="AQ1169" t="str">
        <f t="shared" si="200"/>
        <v>Istomin</v>
      </c>
      <c r="AR1169" t="str">
        <f t="shared" si="201"/>
        <v>Kubler</v>
      </c>
      <c r="AS1169" t="str">
        <f t="shared" si="202"/>
        <v>DusseldorfIstominKubler</v>
      </c>
      <c r="AT1169" t="str">
        <f t="shared" si="203"/>
        <v>DusseldorfKublerIstomin</v>
      </c>
      <c r="AU1169">
        <f t="shared" si="204"/>
        <v>1</v>
      </c>
      <c r="AV1169">
        <f t="shared" si="205"/>
        <v>3</v>
      </c>
      <c r="AW1169">
        <f t="shared" si="206"/>
        <v>27</v>
      </c>
      <c r="AX1169" t="b">
        <f t="shared" si="207"/>
        <v>0</v>
      </c>
      <c r="AY1169" t="str">
        <f t="shared" si="208"/>
        <v>Kubler</v>
      </c>
      <c r="AZ1169" t="b">
        <f t="shared" si="209"/>
        <v>1</v>
      </c>
      <c r="BA1169" t="str">
        <f t="shared" si="210"/>
        <v>Dusseldorf2nd Round</v>
      </c>
    </row>
    <row r="1170" spans="1:53" x14ac:dyDescent="0.25">
      <c r="A1170">
        <v>30</v>
      </c>
      <c r="B1170" t="s">
        <v>909</v>
      </c>
      <c r="C1170" t="s">
        <v>910</v>
      </c>
      <c r="D1170" s="1">
        <v>41780</v>
      </c>
      <c r="E1170" t="s">
        <v>663</v>
      </c>
      <c r="F1170" t="s">
        <v>307</v>
      </c>
      <c r="G1170" t="s">
        <v>503</v>
      </c>
      <c r="H1170" t="s">
        <v>344</v>
      </c>
      <c r="I1170">
        <v>3</v>
      </c>
      <c r="J1170" t="s">
        <v>752</v>
      </c>
      <c r="K1170" t="s">
        <v>806</v>
      </c>
      <c r="L1170">
        <v>29</v>
      </c>
      <c r="M1170">
        <v>60</v>
      </c>
      <c r="N1170">
        <v>1280</v>
      </c>
      <c r="O1170">
        <v>798</v>
      </c>
      <c r="P1170">
        <v>6</v>
      </c>
      <c r="Q1170">
        <v>3</v>
      </c>
      <c r="R1170">
        <v>6</v>
      </c>
      <c r="S1170">
        <v>1</v>
      </c>
      <c r="Z1170">
        <v>2</v>
      </c>
      <c r="AA1170">
        <v>0</v>
      </c>
      <c r="AB1170" t="s">
        <v>312</v>
      </c>
      <c r="AC1170">
        <v>1.28</v>
      </c>
      <c r="AD1170">
        <v>3.5</v>
      </c>
      <c r="AE1170">
        <v>1.33</v>
      </c>
      <c r="AF1170">
        <v>3.2</v>
      </c>
      <c r="AG1170">
        <v>1.3</v>
      </c>
      <c r="AH1170">
        <v>3.4</v>
      </c>
      <c r="AI1170">
        <v>1.38</v>
      </c>
      <c r="AJ1170">
        <v>3.35</v>
      </c>
      <c r="AK1170">
        <v>1.29</v>
      </c>
      <c r="AL1170">
        <v>3.5</v>
      </c>
      <c r="AM1170">
        <v>1.38</v>
      </c>
      <c r="AN1170">
        <v>3.7</v>
      </c>
      <c r="AO1170">
        <v>1.33</v>
      </c>
      <c r="AP1170">
        <v>3.26</v>
      </c>
      <c r="AQ1170" t="str">
        <f t="shared" si="200"/>
        <v>Kohlschreiber</v>
      </c>
      <c r="AR1170" t="str">
        <f t="shared" si="201"/>
        <v>Gabashvili</v>
      </c>
      <c r="AS1170" t="str">
        <f t="shared" si="202"/>
        <v>DusseldorfKohlschreiberGabashvili</v>
      </c>
      <c r="AT1170" t="str">
        <f t="shared" si="203"/>
        <v>DusseldorfGabashviliKohlschreiber</v>
      </c>
      <c r="AU1170">
        <f t="shared" si="204"/>
        <v>2</v>
      </c>
      <c r="AV1170">
        <f t="shared" si="205"/>
        <v>8</v>
      </c>
      <c r="AW1170">
        <f t="shared" si="206"/>
        <v>16</v>
      </c>
      <c r="AX1170" t="b">
        <f t="shared" si="207"/>
        <v>0</v>
      </c>
      <c r="AY1170" t="str">
        <f t="shared" si="208"/>
        <v>Kohlschreiber</v>
      </c>
      <c r="AZ1170" t="b">
        <f t="shared" si="209"/>
        <v>0</v>
      </c>
      <c r="BA1170" t="str">
        <f t="shared" si="210"/>
        <v>Dusseldorf2nd Round</v>
      </c>
    </row>
    <row r="1171" spans="1:53" x14ac:dyDescent="0.25">
      <c r="A1171">
        <v>30</v>
      </c>
      <c r="B1171" t="s">
        <v>909</v>
      </c>
      <c r="C1171" t="s">
        <v>910</v>
      </c>
      <c r="D1171" s="1">
        <v>41780</v>
      </c>
      <c r="E1171" t="s">
        <v>663</v>
      </c>
      <c r="F1171" t="s">
        <v>307</v>
      </c>
      <c r="G1171" t="s">
        <v>503</v>
      </c>
      <c r="H1171" t="s">
        <v>344</v>
      </c>
      <c r="I1171">
        <v>3</v>
      </c>
      <c r="J1171" t="s">
        <v>837</v>
      </c>
      <c r="K1171" t="s">
        <v>736</v>
      </c>
      <c r="L1171">
        <v>211</v>
      </c>
      <c r="M1171">
        <v>87</v>
      </c>
      <c r="N1171">
        <v>231</v>
      </c>
      <c r="O1171">
        <v>620</v>
      </c>
      <c r="P1171">
        <v>6</v>
      </c>
      <c r="Q1171">
        <v>3</v>
      </c>
      <c r="R1171">
        <v>6</v>
      </c>
      <c r="S1171">
        <v>0</v>
      </c>
      <c r="Z1171">
        <v>2</v>
      </c>
      <c r="AA1171">
        <v>0</v>
      </c>
      <c r="AB1171" t="s">
        <v>312</v>
      </c>
      <c r="AC1171">
        <v>2.37</v>
      </c>
      <c r="AD1171">
        <v>1.53</v>
      </c>
      <c r="AE1171">
        <v>2.35</v>
      </c>
      <c r="AF1171">
        <v>1.58</v>
      </c>
      <c r="AG1171">
        <v>2.25</v>
      </c>
      <c r="AH1171">
        <v>1.57</v>
      </c>
      <c r="AI1171">
        <v>2.5</v>
      </c>
      <c r="AJ1171">
        <v>1.6</v>
      </c>
      <c r="AK1171">
        <v>2.25</v>
      </c>
      <c r="AL1171">
        <v>1.62</v>
      </c>
      <c r="AM1171">
        <v>2.5</v>
      </c>
      <c r="AN1171">
        <v>1.62</v>
      </c>
      <c r="AO1171">
        <v>2.4</v>
      </c>
      <c r="AP1171">
        <v>1.55</v>
      </c>
      <c r="AQ1171" t="str">
        <f t="shared" si="200"/>
        <v>Delic</v>
      </c>
      <c r="AR1171" t="str">
        <f t="shared" si="201"/>
        <v>Brown</v>
      </c>
      <c r="AS1171" t="str">
        <f t="shared" si="202"/>
        <v>DusseldorfDelicBrown</v>
      </c>
      <c r="AT1171" t="str">
        <f t="shared" si="203"/>
        <v>DusseldorfBrownDelic</v>
      </c>
      <c r="AU1171">
        <f t="shared" si="204"/>
        <v>2</v>
      </c>
      <c r="AV1171">
        <f t="shared" si="205"/>
        <v>9</v>
      </c>
      <c r="AW1171">
        <f t="shared" si="206"/>
        <v>15</v>
      </c>
      <c r="AX1171" t="b">
        <f t="shared" si="207"/>
        <v>0</v>
      </c>
      <c r="AY1171" t="str">
        <f t="shared" si="208"/>
        <v>Delic</v>
      </c>
      <c r="AZ1171" t="b">
        <f t="shared" si="209"/>
        <v>0</v>
      </c>
      <c r="BA1171" t="str">
        <f t="shared" si="210"/>
        <v>Dusseldorf2nd Round</v>
      </c>
    </row>
    <row r="1172" spans="1:53" x14ac:dyDescent="0.25">
      <c r="A1172">
        <v>30</v>
      </c>
      <c r="B1172" t="s">
        <v>909</v>
      </c>
      <c r="C1172" t="s">
        <v>910</v>
      </c>
      <c r="D1172" s="1">
        <v>41780</v>
      </c>
      <c r="E1172" t="s">
        <v>663</v>
      </c>
      <c r="F1172" t="s">
        <v>307</v>
      </c>
      <c r="G1172" t="s">
        <v>503</v>
      </c>
      <c r="H1172" t="s">
        <v>344</v>
      </c>
      <c r="I1172">
        <v>3</v>
      </c>
      <c r="J1172" t="s">
        <v>776</v>
      </c>
      <c r="K1172" t="s">
        <v>681</v>
      </c>
      <c r="L1172">
        <v>33</v>
      </c>
      <c r="M1172">
        <v>96</v>
      </c>
      <c r="N1172">
        <v>1150</v>
      </c>
      <c r="O1172">
        <v>592</v>
      </c>
      <c r="P1172">
        <v>6</v>
      </c>
      <c r="Q1172">
        <v>2</v>
      </c>
      <c r="R1172">
        <v>6</v>
      </c>
      <c r="S1172">
        <v>1</v>
      </c>
      <c r="Z1172">
        <v>2</v>
      </c>
      <c r="AA1172">
        <v>0</v>
      </c>
      <c r="AB1172" t="s">
        <v>312</v>
      </c>
      <c r="AC1172">
        <v>1.22</v>
      </c>
      <c r="AD1172">
        <v>4</v>
      </c>
      <c r="AE1172">
        <v>1.25</v>
      </c>
      <c r="AF1172">
        <v>3.75</v>
      </c>
      <c r="AG1172">
        <v>1.25</v>
      </c>
      <c r="AH1172">
        <v>3.75</v>
      </c>
      <c r="AI1172">
        <v>1.27</v>
      </c>
      <c r="AJ1172">
        <v>4.22</v>
      </c>
      <c r="AK1172">
        <v>1.25</v>
      </c>
      <c r="AL1172">
        <v>3.75</v>
      </c>
      <c r="AM1172">
        <v>1.29</v>
      </c>
      <c r="AN1172">
        <v>4.33</v>
      </c>
      <c r="AO1172">
        <v>1.25</v>
      </c>
      <c r="AP1172">
        <v>3.81</v>
      </c>
      <c r="AQ1172" t="str">
        <f t="shared" si="200"/>
        <v>Seppi</v>
      </c>
      <c r="AR1172" t="str">
        <f t="shared" si="201"/>
        <v>Mannarino</v>
      </c>
      <c r="AS1172" t="str">
        <f t="shared" si="202"/>
        <v>DusseldorfSeppiMannarino</v>
      </c>
      <c r="AT1172" t="str">
        <f t="shared" si="203"/>
        <v>DusseldorfMannarinoSeppi</v>
      </c>
      <c r="AU1172">
        <f t="shared" si="204"/>
        <v>2</v>
      </c>
      <c r="AV1172">
        <f t="shared" si="205"/>
        <v>9</v>
      </c>
      <c r="AW1172">
        <f t="shared" si="206"/>
        <v>15</v>
      </c>
      <c r="AX1172" t="b">
        <f t="shared" si="207"/>
        <v>0</v>
      </c>
      <c r="AY1172" t="str">
        <f t="shared" si="208"/>
        <v>Seppi</v>
      </c>
      <c r="AZ1172" t="b">
        <f t="shared" si="209"/>
        <v>0</v>
      </c>
      <c r="BA1172" t="str">
        <f t="shared" si="210"/>
        <v>Dusseldorf2nd Round</v>
      </c>
    </row>
    <row r="1173" spans="1:53" x14ac:dyDescent="0.25">
      <c r="A1173">
        <v>30</v>
      </c>
      <c r="B1173" t="s">
        <v>909</v>
      </c>
      <c r="C1173" t="s">
        <v>910</v>
      </c>
      <c r="D1173" s="1">
        <v>41781</v>
      </c>
      <c r="E1173" t="s">
        <v>663</v>
      </c>
      <c r="F1173" t="s">
        <v>307</v>
      </c>
      <c r="G1173" t="s">
        <v>503</v>
      </c>
      <c r="H1173" t="s">
        <v>345</v>
      </c>
      <c r="I1173">
        <v>3</v>
      </c>
      <c r="J1173" t="s">
        <v>696</v>
      </c>
      <c r="K1173" t="s">
        <v>893</v>
      </c>
      <c r="L1173">
        <v>104</v>
      </c>
      <c r="M1173">
        <v>59</v>
      </c>
      <c r="N1173">
        <v>559</v>
      </c>
      <c r="O1173">
        <v>800</v>
      </c>
      <c r="P1173">
        <v>6</v>
      </c>
      <c r="Q1173">
        <v>1</v>
      </c>
      <c r="R1173">
        <v>6</v>
      </c>
      <c r="S1173">
        <v>1</v>
      </c>
      <c r="Z1173">
        <v>2</v>
      </c>
      <c r="AA1173">
        <v>0</v>
      </c>
      <c r="AB1173" t="s">
        <v>312</v>
      </c>
      <c r="AC1173">
        <v>1.83</v>
      </c>
      <c r="AD1173">
        <v>1.83</v>
      </c>
      <c r="AE1173">
        <v>1.75</v>
      </c>
      <c r="AF1173">
        <v>2.0499999999999998</v>
      </c>
      <c r="AG1173">
        <v>1.91</v>
      </c>
      <c r="AH1173">
        <v>1.8</v>
      </c>
      <c r="AI1173">
        <v>1.83</v>
      </c>
      <c r="AJ1173">
        <v>2.11</v>
      </c>
      <c r="AK1173">
        <v>2</v>
      </c>
      <c r="AL1173">
        <v>1.8</v>
      </c>
      <c r="AM1173">
        <v>2</v>
      </c>
      <c r="AN1173">
        <v>2.11</v>
      </c>
      <c r="AO1173">
        <v>1.84</v>
      </c>
      <c r="AP1173">
        <v>1.93</v>
      </c>
      <c r="AQ1173" t="str">
        <f t="shared" si="200"/>
        <v>Vesely</v>
      </c>
      <c r="AR1173" t="str">
        <f t="shared" si="201"/>
        <v>Melzer</v>
      </c>
      <c r="AS1173" t="str">
        <f t="shared" si="202"/>
        <v>DusseldorfVeselyMelzer</v>
      </c>
      <c r="AT1173" t="str">
        <f t="shared" si="203"/>
        <v>DusseldorfMelzerVesely</v>
      </c>
      <c r="AU1173">
        <f t="shared" si="204"/>
        <v>2</v>
      </c>
      <c r="AV1173">
        <f t="shared" si="205"/>
        <v>10</v>
      </c>
      <c r="AW1173">
        <f t="shared" si="206"/>
        <v>14</v>
      </c>
      <c r="AX1173" t="b">
        <f t="shared" si="207"/>
        <v>0</v>
      </c>
      <c r="AY1173" t="str">
        <f t="shared" si="208"/>
        <v>Vesely</v>
      </c>
      <c r="AZ1173" t="b">
        <f t="shared" si="209"/>
        <v>0</v>
      </c>
      <c r="BA1173" t="str">
        <f t="shared" si="210"/>
        <v>DusseldorfQuarterfinals</v>
      </c>
    </row>
    <row r="1174" spans="1:53" x14ac:dyDescent="0.25">
      <c r="A1174">
        <v>30</v>
      </c>
      <c r="B1174" t="s">
        <v>909</v>
      </c>
      <c r="C1174" t="s">
        <v>910</v>
      </c>
      <c r="D1174" s="1">
        <v>41781</v>
      </c>
      <c r="E1174" t="s">
        <v>663</v>
      </c>
      <c r="F1174" t="s">
        <v>307</v>
      </c>
      <c r="G1174" t="s">
        <v>503</v>
      </c>
      <c r="H1174" t="s">
        <v>345</v>
      </c>
      <c r="I1174">
        <v>3</v>
      </c>
      <c r="J1174" t="s">
        <v>728</v>
      </c>
      <c r="K1174" t="s">
        <v>786</v>
      </c>
      <c r="L1174">
        <v>49</v>
      </c>
      <c r="M1174">
        <v>54</v>
      </c>
      <c r="N1174">
        <v>947</v>
      </c>
      <c r="O1174">
        <v>880</v>
      </c>
      <c r="P1174">
        <v>6</v>
      </c>
      <c r="Q1174">
        <v>4</v>
      </c>
      <c r="R1174">
        <v>3</v>
      </c>
      <c r="S1174">
        <v>6</v>
      </c>
      <c r="T1174">
        <v>6</v>
      </c>
      <c r="U1174">
        <v>3</v>
      </c>
      <c r="Z1174">
        <v>2</v>
      </c>
      <c r="AA1174">
        <v>1</v>
      </c>
      <c r="AB1174" t="s">
        <v>312</v>
      </c>
      <c r="AC1174">
        <v>4</v>
      </c>
      <c r="AD1174">
        <v>1.22</v>
      </c>
      <c r="AE1174">
        <v>3.75</v>
      </c>
      <c r="AF1174">
        <v>1.25</v>
      </c>
      <c r="AG1174">
        <v>3.5</v>
      </c>
      <c r="AH1174">
        <v>1.29</v>
      </c>
      <c r="AI1174">
        <v>4.26</v>
      </c>
      <c r="AJ1174">
        <v>1.27</v>
      </c>
      <c r="AK1174">
        <v>3.75</v>
      </c>
      <c r="AL1174">
        <v>1.25</v>
      </c>
      <c r="AM1174">
        <v>4.26</v>
      </c>
      <c r="AN1174">
        <v>1.3</v>
      </c>
      <c r="AO1174">
        <v>3.79</v>
      </c>
      <c r="AP1174">
        <v>1.26</v>
      </c>
      <c r="AQ1174" t="str">
        <f t="shared" si="200"/>
        <v>Karlovic</v>
      </c>
      <c r="AR1174" t="str">
        <f t="shared" si="201"/>
        <v>Monaco</v>
      </c>
      <c r="AS1174" t="str">
        <f t="shared" si="202"/>
        <v>DusseldorfKarlovicMonaco</v>
      </c>
      <c r="AT1174" t="str">
        <f t="shared" si="203"/>
        <v>DusseldorfMonacoKarlovic</v>
      </c>
      <c r="AU1174">
        <f t="shared" si="204"/>
        <v>1</v>
      </c>
      <c r="AV1174">
        <f t="shared" si="205"/>
        <v>2</v>
      </c>
      <c r="AW1174">
        <f t="shared" si="206"/>
        <v>28</v>
      </c>
      <c r="AX1174" t="b">
        <f t="shared" si="207"/>
        <v>0</v>
      </c>
      <c r="AY1174" t="str">
        <f t="shared" si="208"/>
        <v>Karlovic</v>
      </c>
      <c r="AZ1174" t="b">
        <f t="shared" si="209"/>
        <v>1</v>
      </c>
      <c r="BA1174" t="str">
        <f t="shared" si="210"/>
        <v>DusseldorfQuarterfinals</v>
      </c>
    </row>
    <row r="1175" spans="1:53" x14ac:dyDescent="0.25">
      <c r="A1175">
        <v>30</v>
      </c>
      <c r="B1175" t="s">
        <v>909</v>
      </c>
      <c r="C1175" t="s">
        <v>910</v>
      </c>
      <c r="D1175" s="1">
        <v>41781</v>
      </c>
      <c r="E1175" t="s">
        <v>663</v>
      </c>
      <c r="F1175" t="s">
        <v>307</v>
      </c>
      <c r="G1175" t="s">
        <v>503</v>
      </c>
      <c r="H1175" t="s">
        <v>345</v>
      </c>
      <c r="I1175">
        <v>3</v>
      </c>
      <c r="J1175" t="s">
        <v>669</v>
      </c>
      <c r="K1175" t="s">
        <v>776</v>
      </c>
      <c r="L1175">
        <v>57</v>
      </c>
      <c r="M1175">
        <v>33</v>
      </c>
      <c r="N1175">
        <v>845</v>
      </c>
      <c r="O1175">
        <v>1150</v>
      </c>
      <c r="P1175">
        <v>6</v>
      </c>
      <c r="Q1175">
        <v>3</v>
      </c>
      <c r="R1175">
        <v>6</v>
      </c>
      <c r="S1175">
        <v>4</v>
      </c>
      <c r="Z1175">
        <v>2</v>
      </c>
      <c r="AA1175">
        <v>0</v>
      </c>
      <c r="AB1175" t="s">
        <v>312</v>
      </c>
      <c r="AC1175">
        <v>2</v>
      </c>
      <c r="AD1175">
        <v>1.72</v>
      </c>
      <c r="AE1175">
        <v>2.1</v>
      </c>
      <c r="AF1175">
        <v>1.7</v>
      </c>
      <c r="AG1175">
        <v>2.25</v>
      </c>
      <c r="AH1175">
        <v>1.57</v>
      </c>
      <c r="AI1175">
        <v>2.15</v>
      </c>
      <c r="AJ1175">
        <v>1.8</v>
      </c>
      <c r="AK1175">
        <v>2.1</v>
      </c>
      <c r="AL1175">
        <v>1.73</v>
      </c>
      <c r="AM1175">
        <v>2.4</v>
      </c>
      <c r="AN1175">
        <v>1.8</v>
      </c>
      <c r="AO1175">
        <v>2.11</v>
      </c>
      <c r="AP1175">
        <v>1.7</v>
      </c>
      <c r="AQ1175" t="str">
        <f t="shared" si="200"/>
        <v>Istomin</v>
      </c>
      <c r="AR1175" t="str">
        <f t="shared" si="201"/>
        <v>Seppi</v>
      </c>
      <c r="AS1175" t="str">
        <f t="shared" si="202"/>
        <v>DusseldorfIstominSeppi</v>
      </c>
      <c r="AT1175" t="str">
        <f t="shared" si="203"/>
        <v>DusseldorfSeppiIstomin</v>
      </c>
      <c r="AU1175">
        <f t="shared" si="204"/>
        <v>2</v>
      </c>
      <c r="AV1175">
        <f t="shared" si="205"/>
        <v>5</v>
      </c>
      <c r="AW1175">
        <f t="shared" si="206"/>
        <v>19</v>
      </c>
      <c r="AX1175" t="b">
        <f t="shared" si="207"/>
        <v>0</v>
      </c>
      <c r="AY1175" t="str">
        <f t="shared" si="208"/>
        <v>Istomin</v>
      </c>
      <c r="AZ1175" t="b">
        <f t="shared" si="209"/>
        <v>0</v>
      </c>
      <c r="BA1175" t="str">
        <f t="shared" si="210"/>
        <v>DusseldorfQuarterfinals</v>
      </c>
    </row>
    <row r="1176" spans="1:53" x14ac:dyDescent="0.25">
      <c r="A1176">
        <v>30</v>
      </c>
      <c r="B1176" t="s">
        <v>909</v>
      </c>
      <c r="C1176" t="s">
        <v>910</v>
      </c>
      <c r="D1176" s="1">
        <v>41782</v>
      </c>
      <c r="E1176" t="s">
        <v>663</v>
      </c>
      <c r="F1176" t="s">
        <v>307</v>
      </c>
      <c r="G1176" t="s">
        <v>503</v>
      </c>
      <c r="H1176" t="s">
        <v>345</v>
      </c>
      <c r="I1176">
        <v>3</v>
      </c>
      <c r="J1176" t="s">
        <v>752</v>
      </c>
      <c r="K1176" t="s">
        <v>837</v>
      </c>
      <c r="L1176">
        <v>29</v>
      </c>
      <c r="M1176">
        <v>211</v>
      </c>
      <c r="N1176">
        <v>1280</v>
      </c>
      <c r="O1176">
        <v>231</v>
      </c>
      <c r="P1176">
        <v>7</v>
      </c>
      <c r="Q1176">
        <v>5</v>
      </c>
      <c r="R1176">
        <v>4</v>
      </c>
      <c r="S1176">
        <v>6</v>
      </c>
      <c r="T1176">
        <v>6</v>
      </c>
      <c r="U1176">
        <v>1</v>
      </c>
      <c r="Z1176">
        <v>2</v>
      </c>
      <c r="AA1176">
        <v>1</v>
      </c>
      <c r="AB1176" t="s">
        <v>312</v>
      </c>
      <c r="AC1176">
        <v>1.1100000000000001</v>
      </c>
      <c r="AD1176">
        <v>6.5</v>
      </c>
      <c r="AE1176">
        <v>1.1299999999999999</v>
      </c>
      <c r="AF1176">
        <v>5.5</v>
      </c>
      <c r="AG1176">
        <v>1.1399999999999999</v>
      </c>
      <c r="AH1176">
        <v>5</v>
      </c>
      <c r="AI1176">
        <v>1.1499999999999999</v>
      </c>
      <c r="AJ1176">
        <v>6.7</v>
      </c>
      <c r="AK1176">
        <v>1.1299999999999999</v>
      </c>
      <c r="AL1176">
        <v>6</v>
      </c>
      <c r="AM1176">
        <v>1.1499999999999999</v>
      </c>
      <c r="AN1176">
        <v>6.7</v>
      </c>
      <c r="AO1176">
        <v>1.1299999999999999</v>
      </c>
      <c r="AP1176">
        <v>5.74</v>
      </c>
      <c r="AQ1176" t="str">
        <f t="shared" si="200"/>
        <v>Kohlschreiber</v>
      </c>
      <c r="AR1176" t="str">
        <f t="shared" si="201"/>
        <v>Delic</v>
      </c>
      <c r="AS1176" t="str">
        <f t="shared" si="202"/>
        <v>DusseldorfKohlschreiberDelic</v>
      </c>
      <c r="AT1176" t="str">
        <f t="shared" si="203"/>
        <v>DusseldorfDelicKohlschreiber</v>
      </c>
      <c r="AU1176">
        <f t="shared" si="204"/>
        <v>1</v>
      </c>
      <c r="AV1176">
        <f t="shared" si="205"/>
        <v>5</v>
      </c>
      <c r="AW1176">
        <f t="shared" si="206"/>
        <v>29</v>
      </c>
      <c r="AX1176" t="b">
        <f t="shared" si="207"/>
        <v>0</v>
      </c>
      <c r="AY1176" t="str">
        <f t="shared" si="208"/>
        <v>Kohlschreiber</v>
      </c>
      <c r="AZ1176" t="b">
        <f t="shared" si="209"/>
        <v>1</v>
      </c>
      <c r="BA1176" t="str">
        <f t="shared" si="210"/>
        <v>DusseldorfQuarterfinals</v>
      </c>
    </row>
    <row r="1177" spans="1:53" x14ac:dyDescent="0.25">
      <c r="A1177">
        <v>30</v>
      </c>
      <c r="B1177" t="s">
        <v>909</v>
      </c>
      <c r="C1177" t="s">
        <v>910</v>
      </c>
      <c r="D1177" s="1">
        <v>41782</v>
      </c>
      <c r="E1177" t="s">
        <v>663</v>
      </c>
      <c r="F1177" t="s">
        <v>307</v>
      </c>
      <c r="G1177" t="s">
        <v>503</v>
      </c>
      <c r="H1177" t="s">
        <v>346</v>
      </c>
      <c r="I1177">
        <v>3</v>
      </c>
      <c r="J1177" t="s">
        <v>728</v>
      </c>
      <c r="K1177" t="s">
        <v>696</v>
      </c>
      <c r="L1177">
        <v>49</v>
      </c>
      <c r="M1177">
        <v>104</v>
      </c>
      <c r="N1177">
        <v>947</v>
      </c>
      <c r="O1177">
        <v>559</v>
      </c>
      <c r="P1177">
        <v>7</v>
      </c>
      <c r="Q1177">
        <v>6</v>
      </c>
      <c r="R1177">
        <v>7</v>
      </c>
      <c r="S1177">
        <v>6</v>
      </c>
      <c r="Z1177">
        <v>2</v>
      </c>
      <c r="AA1177">
        <v>0</v>
      </c>
      <c r="AB1177" t="s">
        <v>312</v>
      </c>
      <c r="AC1177">
        <v>3.25</v>
      </c>
      <c r="AD1177">
        <v>1.36</v>
      </c>
      <c r="AE1177">
        <v>3</v>
      </c>
      <c r="AF1177">
        <v>1.38</v>
      </c>
      <c r="AG1177">
        <v>2.75</v>
      </c>
      <c r="AH1177">
        <v>1.4</v>
      </c>
      <c r="AI1177">
        <v>3.6</v>
      </c>
      <c r="AJ1177">
        <v>1.35</v>
      </c>
      <c r="AK1177">
        <v>2.88</v>
      </c>
      <c r="AL1177">
        <v>1.4</v>
      </c>
      <c r="AM1177">
        <v>3.6</v>
      </c>
      <c r="AN1177">
        <v>1.43</v>
      </c>
      <c r="AO1177">
        <v>3.04</v>
      </c>
      <c r="AP1177">
        <v>1.37</v>
      </c>
      <c r="AQ1177" t="str">
        <f t="shared" si="200"/>
        <v>Karlovic</v>
      </c>
      <c r="AR1177" t="str">
        <f t="shared" si="201"/>
        <v>Vesely</v>
      </c>
      <c r="AS1177" t="str">
        <f t="shared" si="202"/>
        <v>DusseldorfKarlovicVesely</v>
      </c>
      <c r="AT1177" t="str">
        <f t="shared" si="203"/>
        <v>DusseldorfVeselyKarlovic</v>
      </c>
      <c r="AU1177">
        <f t="shared" si="204"/>
        <v>2</v>
      </c>
      <c r="AV1177">
        <f t="shared" si="205"/>
        <v>2</v>
      </c>
      <c r="AW1177">
        <f t="shared" si="206"/>
        <v>26</v>
      </c>
      <c r="AX1177" t="b">
        <f t="shared" si="207"/>
        <v>1</v>
      </c>
      <c r="AY1177" t="str">
        <f t="shared" si="208"/>
        <v>Karlovic</v>
      </c>
      <c r="AZ1177" t="b">
        <f t="shared" si="209"/>
        <v>0</v>
      </c>
      <c r="BA1177" t="str">
        <f t="shared" si="210"/>
        <v>DusseldorfSemifinals</v>
      </c>
    </row>
    <row r="1178" spans="1:53" x14ac:dyDescent="0.25">
      <c r="A1178">
        <v>30</v>
      </c>
      <c r="B1178" t="s">
        <v>909</v>
      </c>
      <c r="C1178" t="s">
        <v>910</v>
      </c>
      <c r="D1178" s="1">
        <v>41782</v>
      </c>
      <c r="E1178" t="s">
        <v>663</v>
      </c>
      <c r="F1178" t="s">
        <v>307</v>
      </c>
      <c r="G1178" t="s">
        <v>503</v>
      </c>
      <c r="H1178" t="s">
        <v>346</v>
      </c>
      <c r="I1178">
        <v>3</v>
      </c>
      <c r="J1178" t="s">
        <v>752</v>
      </c>
      <c r="K1178" t="s">
        <v>669</v>
      </c>
      <c r="L1178">
        <v>29</v>
      </c>
      <c r="M1178">
        <v>57</v>
      </c>
      <c r="N1178">
        <v>1280</v>
      </c>
      <c r="O1178">
        <v>845</v>
      </c>
      <c r="P1178">
        <v>6</v>
      </c>
      <c r="Q1178">
        <v>2</v>
      </c>
      <c r="R1178">
        <v>4</v>
      </c>
      <c r="S1178">
        <v>6</v>
      </c>
      <c r="T1178">
        <v>6</v>
      </c>
      <c r="U1178">
        <v>4</v>
      </c>
      <c r="Z1178">
        <v>2</v>
      </c>
      <c r="AA1178">
        <v>1</v>
      </c>
      <c r="AB1178" t="s">
        <v>312</v>
      </c>
      <c r="AC1178">
        <v>1.44</v>
      </c>
      <c r="AD1178">
        <v>2.75</v>
      </c>
      <c r="AE1178">
        <v>1.5</v>
      </c>
      <c r="AF1178">
        <v>2.5</v>
      </c>
      <c r="AG1178">
        <v>1.44</v>
      </c>
      <c r="AH1178">
        <v>2.62</v>
      </c>
      <c r="AI1178">
        <v>1.48</v>
      </c>
      <c r="AJ1178">
        <v>2.9</v>
      </c>
      <c r="AK1178">
        <v>1.5</v>
      </c>
      <c r="AL1178">
        <v>2.63</v>
      </c>
      <c r="AM1178">
        <v>1.55</v>
      </c>
      <c r="AN1178">
        <v>3</v>
      </c>
      <c r="AO1178">
        <v>1.48</v>
      </c>
      <c r="AP1178">
        <v>2.65</v>
      </c>
      <c r="AQ1178" t="str">
        <f t="shared" si="200"/>
        <v>Kohlschreiber</v>
      </c>
      <c r="AR1178" t="str">
        <f t="shared" si="201"/>
        <v>Istomin</v>
      </c>
      <c r="AS1178" t="str">
        <f t="shared" si="202"/>
        <v>DusseldorfKohlschreiberIstomin</v>
      </c>
      <c r="AT1178" t="str">
        <f t="shared" si="203"/>
        <v>DusseldorfIstominKohlschreiber</v>
      </c>
      <c r="AU1178">
        <f t="shared" si="204"/>
        <v>1</v>
      </c>
      <c r="AV1178">
        <f t="shared" si="205"/>
        <v>4</v>
      </c>
      <c r="AW1178">
        <f t="shared" si="206"/>
        <v>28</v>
      </c>
      <c r="AX1178" t="b">
        <f t="shared" si="207"/>
        <v>0</v>
      </c>
      <c r="AY1178" t="str">
        <f t="shared" si="208"/>
        <v>Kohlschreiber</v>
      </c>
      <c r="AZ1178" t="b">
        <f t="shared" si="209"/>
        <v>1</v>
      </c>
      <c r="BA1178" t="str">
        <f t="shared" si="210"/>
        <v>DusseldorfSemifinals</v>
      </c>
    </row>
    <row r="1179" spans="1:53" x14ac:dyDescent="0.25">
      <c r="A1179">
        <v>30</v>
      </c>
      <c r="B1179" t="s">
        <v>909</v>
      </c>
      <c r="C1179" t="s">
        <v>910</v>
      </c>
      <c r="D1179" s="1">
        <v>41783</v>
      </c>
      <c r="E1179" t="s">
        <v>663</v>
      </c>
      <c r="F1179" t="s">
        <v>307</v>
      </c>
      <c r="G1179" t="s">
        <v>503</v>
      </c>
      <c r="H1179" t="s">
        <v>348</v>
      </c>
      <c r="I1179">
        <v>3</v>
      </c>
      <c r="J1179" t="s">
        <v>752</v>
      </c>
      <c r="K1179" t="s">
        <v>728</v>
      </c>
      <c r="L1179">
        <v>29</v>
      </c>
      <c r="M1179">
        <v>49</v>
      </c>
      <c r="N1179">
        <v>1280</v>
      </c>
      <c r="O1179">
        <v>947</v>
      </c>
      <c r="P1179">
        <v>6</v>
      </c>
      <c r="Q1179">
        <v>2</v>
      </c>
      <c r="R1179">
        <v>7</v>
      </c>
      <c r="S1179">
        <v>6</v>
      </c>
      <c r="Z1179">
        <v>2</v>
      </c>
      <c r="AA1179">
        <v>0</v>
      </c>
      <c r="AB1179" t="s">
        <v>312</v>
      </c>
      <c r="AC1179">
        <v>1.25</v>
      </c>
      <c r="AD1179">
        <v>4</v>
      </c>
      <c r="AE1179">
        <v>1.3</v>
      </c>
      <c r="AF1179">
        <v>3.4</v>
      </c>
      <c r="AG1179">
        <v>1.25</v>
      </c>
      <c r="AH1179">
        <v>4</v>
      </c>
      <c r="AI1179">
        <v>1.26</v>
      </c>
      <c r="AJ1179">
        <v>4.4000000000000004</v>
      </c>
      <c r="AK1179">
        <v>1.25</v>
      </c>
      <c r="AL1179">
        <v>3.75</v>
      </c>
      <c r="AM1179">
        <v>1.3</v>
      </c>
      <c r="AN1179">
        <v>4.4000000000000004</v>
      </c>
      <c r="AO1179">
        <v>1.27</v>
      </c>
      <c r="AP1179">
        <v>3.75</v>
      </c>
      <c r="AQ1179" t="str">
        <f t="shared" si="200"/>
        <v>Kohlschreiber</v>
      </c>
      <c r="AR1179" t="str">
        <f t="shared" si="201"/>
        <v>Karlovic</v>
      </c>
      <c r="AS1179" t="str">
        <f t="shared" si="202"/>
        <v>DusseldorfKohlschreiberKarlovic</v>
      </c>
      <c r="AT1179" t="str">
        <f t="shared" si="203"/>
        <v>DusseldorfKarlovicKohlschreiber</v>
      </c>
      <c r="AU1179">
        <f t="shared" si="204"/>
        <v>2</v>
      </c>
      <c r="AV1179">
        <f t="shared" si="205"/>
        <v>5</v>
      </c>
      <c r="AW1179">
        <f t="shared" si="206"/>
        <v>21</v>
      </c>
      <c r="AX1179" t="b">
        <f t="shared" si="207"/>
        <v>1</v>
      </c>
      <c r="AY1179" t="str">
        <f t="shared" si="208"/>
        <v>Kohlschreiber</v>
      </c>
      <c r="AZ1179" t="b">
        <f t="shared" si="209"/>
        <v>0</v>
      </c>
      <c r="BA1179" t="str">
        <f t="shared" si="210"/>
        <v>DusseldorfThe Final</v>
      </c>
    </row>
    <row r="1180" spans="1:53" x14ac:dyDescent="0.25">
      <c r="A1180">
        <v>31</v>
      </c>
      <c r="B1180" t="s">
        <v>915</v>
      </c>
      <c r="C1180" t="s">
        <v>916</v>
      </c>
      <c r="D1180" s="1">
        <v>41777</v>
      </c>
      <c r="E1180" t="s">
        <v>663</v>
      </c>
      <c r="F1180" t="s">
        <v>307</v>
      </c>
      <c r="G1180" t="s">
        <v>503</v>
      </c>
      <c r="H1180" t="s">
        <v>309</v>
      </c>
      <c r="I1180">
        <v>3</v>
      </c>
      <c r="J1180" t="s">
        <v>761</v>
      </c>
      <c r="K1180" t="s">
        <v>679</v>
      </c>
      <c r="L1180">
        <v>45</v>
      </c>
      <c r="M1180">
        <v>56</v>
      </c>
      <c r="N1180">
        <v>1004</v>
      </c>
      <c r="O1180">
        <v>859</v>
      </c>
      <c r="P1180">
        <v>7</v>
      </c>
      <c r="Q1180">
        <v>5</v>
      </c>
      <c r="R1180">
        <v>6</v>
      </c>
      <c r="S1180">
        <v>3</v>
      </c>
      <c r="Z1180">
        <v>2</v>
      </c>
      <c r="AA1180">
        <v>0</v>
      </c>
      <c r="AB1180" t="s">
        <v>312</v>
      </c>
      <c r="AC1180">
        <v>1.44</v>
      </c>
      <c r="AD1180">
        <v>2.62</v>
      </c>
      <c r="AE1180">
        <v>1.5</v>
      </c>
      <c r="AF1180">
        <v>2.5</v>
      </c>
      <c r="AG1180">
        <v>1.4</v>
      </c>
      <c r="AH1180">
        <v>2.75</v>
      </c>
      <c r="AI1180">
        <v>1.57</v>
      </c>
      <c r="AJ1180">
        <v>2.5499999999999998</v>
      </c>
      <c r="AK1180">
        <v>1.5</v>
      </c>
      <c r="AL1180">
        <v>2.63</v>
      </c>
      <c r="AM1180">
        <v>1.57</v>
      </c>
      <c r="AN1180">
        <v>2.75</v>
      </c>
      <c r="AO1180">
        <v>1.49</v>
      </c>
      <c r="AP1180">
        <v>2.56</v>
      </c>
      <c r="AQ1180" t="str">
        <f t="shared" si="200"/>
        <v>Delbonis</v>
      </c>
      <c r="AR1180" t="str">
        <f t="shared" si="201"/>
        <v>Kukushkin</v>
      </c>
      <c r="AS1180" t="str">
        <f t="shared" si="202"/>
        <v>NiceDelbonisKukushkin</v>
      </c>
      <c r="AT1180" t="str">
        <f t="shared" si="203"/>
        <v>NiceKukushkinDelbonis</v>
      </c>
      <c r="AU1180">
        <f t="shared" si="204"/>
        <v>2</v>
      </c>
      <c r="AV1180">
        <f t="shared" si="205"/>
        <v>5</v>
      </c>
      <c r="AW1180">
        <f t="shared" si="206"/>
        <v>21</v>
      </c>
      <c r="AX1180" t="b">
        <f t="shared" si="207"/>
        <v>0</v>
      </c>
      <c r="AY1180" t="str">
        <f t="shared" si="208"/>
        <v>Delbonis</v>
      </c>
      <c r="AZ1180" t="b">
        <f t="shared" si="209"/>
        <v>0</v>
      </c>
      <c r="BA1180" t="str">
        <f t="shared" si="210"/>
        <v>Nice1st Round</v>
      </c>
    </row>
    <row r="1181" spans="1:53" x14ac:dyDescent="0.25">
      <c r="A1181">
        <v>31</v>
      </c>
      <c r="B1181" t="s">
        <v>915</v>
      </c>
      <c r="C1181" t="s">
        <v>916</v>
      </c>
      <c r="D1181" s="1">
        <v>41777</v>
      </c>
      <c r="E1181" t="s">
        <v>663</v>
      </c>
      <c r="F1181" t="s">
        <v>307</v>
      </c>
      <c r="G1181" t="s">
        <v>503</v>
      </c>
      <c r="H1181" t="s">
        <v>309</v>
      </c>
      <c r="I1181">
        <v>3</v>
      </c>
      <c r="J1181" t="s">
        <v>704</v>
      </c>
      <c r="K1181" t="s">
        <v>785</v>
      </c>
      <c r="L1181">
        <v>47</v>
      </c>
      <c r="M1181">
        <v>78</v>
      </c>
      <c r="N1181">
        <v>965</v>
      </c>
      <c r="O1181">
        <v>675</v>
      </c>
      <c r="P1181">
        <v>6</v>
      </c>
      <c r="Q1181">
        <v>3</v>
      </c>
      <c r="R1181">
        <v>6</v>
      </c>
      <c r="S1181">
        <v>1</v>
      </c>
      <c r="Z1181">
        <v>2</v>
      </c>
      <c r="AA1181">
        <v>0</v>
      </c>
      <c r="AB1181" t="s">
        <v>312</v>
      </c>
      <c r="AC1181">
        <v>1.36</v>
      </c>
      <c r="AD1181">
        <v>3</v>
      </c>
      <c r="AE1181">
        <v>1.4</v>
      </c>
      <c r="AF1181">
        <v>2.9</v>
      </c>
      <c r="AG1181">
        <v>1.4</v>
      </c>
      <c r="AH1181">
        <v>2.75</v>
      </c>
      <c r="AI1181">
        <v>1.42</v>
      </c>
      <c r="AJ1181">
        <v>3.07</v>
      </c>
      <c r="AK1181">
        <v>1.4</v>
      </c>
      <c r="AL1181">
        <v>2.88</v>
      </c>
      <c r="AM1181">
        <v>1.45</v>
      </c>
      <c r="AN1181">
        <v>3.1</v>
      </c>
      <c r="AO1181">
        <v>1.39</v>
      </c>
      <c r="AP1181">
        <v>2.89</v>
      </c>
      <c r="AQ1181" t="str">
        <f t="shared" si="200"/>
        <v>Roger-Vasselin</v>
      </c>
      <c r="AR1181" t="str">
        <f t="shared" si="201"/>
        <v>Gonzalez</v>
      </c>
      <c r="AS1181" t="str">
        <f t="shared" si="202"/>
        <v>NiceRoger-VasselinGonzalez</v>
      </c>
      <c r="AT1181" t="str">
        <f t="shared" si="203"/>
        <v>NiceGonzalezRoger-Vasselin</v>
      </c>
      <c r="AU1181">
        <f t="shared" si="204"/>
        <v>2</v>
      </c>
      <c r="AV1181">
        <f t="shared" si="205"/>
        <v>8</v>
      </c>
      <c r="AW1181">
        <f t="shared" si="206"/>
        <v>16</v>
      </c>
      <c r="AX1181" t="b">
        <f t="shared" si="207"/>
        <v>0</v>
      </c>
      <c r="AY1181" t="str">
        <f t="shared" si="208"/>
        <v>Roger-Vasselin</v>
      </c>
      <c r="AZ1181" t="b">
        <f t="shared" si="209"/>
        <v>0</v>
      </c>
      <c r="BA1181" t="str">
        <f t="shared" si="210"/>
        <v>Nice1st Round</v>
      </c>
    </row>
    <row r="1182" spans="1:53" x14ac:dyDescent="0.25">
      <c r="A1182">
        <v>31</v>
      </c>
      <c r="B1182" t="s">
        <v>915</v>
      </c>
      <c r="C1182" t="s">
        <v>916</v>
      </c>
      <c r="D1182" s="1">
        <v>41778</v>
      </c>
      <c r="E1182" t="s">
        <v>663</v>
      </c>
      <c r="F1182" t="s">
        <v>307</v>
      </c>
      <c r="G1182" t="s">
        <v>503</v>
      </c>
      <c r="H1182" t="s">
        <v>309</v>
      </c>
      <c r="I1182">
        <v>3</v>
      </c>
      <c r="J1182" t="s">
        <v>671</v>
      </c>
      <c r="K1182" t="s">
        <v>717</v>
      </c>
      <c r="L1182">
        <v>32</v>
      </c>
      <c r="M1182">
        <v>99</v>
      </c>
      <c r="N1182">
        <v>1155</v>
      </c>
      <c r="O1182">
        <v>591</v>
      </c>
      <c r="P1182">
        <v>6</v>
      </c>
      <c r="Q1182">
        <v>1</v>
      </c>
      <c r="R1182">
        <v>6</v>
      </c>
      <c r="S1182">
        <v>4</v>
      </c>
      <c r="Z1182">
        <v>2</v>
      </c>
      <c r="AA1182">
        <v>0</v>
      </c>
      <c r="AB1182" t="s">
        <v>312</v>
      </c>
      <c r="AC1182">
        <v>1.4</v>
      </c>
      <c r="AD1182">
        <v>2.75</v>
      </c>
      <c r="AE1182">
        <v>1.4</v>
      </c>
      <c r="AF1182">
        <v>2.9</v>
      </c>
      <c r="AG1182">
        <v>1.4</v>
      </c>
      <c r="AH1182">
        <v>2.75</v>
      </c>
      <c r="AI1182">
        <v>1.51</v>
      </c>
      <c r="AJ1182">
        <v>2.73</v>
      </c>
      <c r="AK1182">
        <v>1.4</v>
      </c>
      <c r="AL1182">
        <v>2.88</v>
      </c>
      <c r="AM1182">
        <v>1.51</v>
      </c>
      <c r="AN1182">
        <v>3</v>
      </c>
      <c r="AO1182">
        <v>1.42</v>
      </c>
      <c r="AP1182">
        <v>2.78</v>
      </c>
      <c r="AQ1182" t="str">
        <f t="shared" si="200"/>
        <v>Tursunov</v>
      </c>
      <c r="AR1182" t="str">
        <f t="shared" si="201"/>
        <v>Nedovyesov</v>
      </c>
      <c r="AS1182" t="str">
        <f t="shared" si="202"/>
        <v>NiceTursunovNedovyesov</v>
      </c>
      <c r="AT1182" t="str">
        <f t="shared" si="203"/>
        <v>NiceNedovyesovTursunov</v>
      </c>
      <c r="AU1182">
        <f t="shared" si="204"/>
        <v>2</v>
      </c>
      <c r="AV1182">
        <f t="shared" si="205"/>
        <v>7</v>
      </c>
      <c r="AW1182">
        <f t="shared" si="206"/>
        <v>17</v>
      </c>
      <c r="AX1182" t="b">
        <f t="shared" si="207"/>
        <v>0</v>
      </c>
      <c r="AY1182" t="str">
        <f t="shared" si="208"/>
        <v>Tursunov</v>
      </c>
      <c r="AZ1182" t="b">
        <f t="shared" si="209"/>
        <v>0</v>
      </c>
      <c r="BA1182" t="str">
        <f t="shared" si="210"/>
        <v>Nice1st Round</v>
      </c>
    </row>
    <row r="1183" spans="1:53" x14ac:dyDescent="0.25">
      <c r="A1183">
        <v>31</v>
      </c>
      <c r="B1183" t="s">
        <v>915</v>
      </c>
      <c r="C1183" t="s">
        <v>916</v>
      </c>
      <c r="D1183" s="1">
        <v>41778</v>
      </c>
      <c r="E1183" t="s">
        <v>663</v>
      </c>
      <c r="F1183" t="s">
        <v>307</v>
      </c>
      <c r="G1183" t="s">
        <v>503</v>
      </c>
      <c r="H1183" t="s">
        <v>309</v>
      </c>
      <c r="I1183">
        <v>3</v>
      </c>
      <c r="J1183" t="s">
        <v>757</v>
      </c>
      <c r="K1183" t="s">
        <v>676</v>
      </c>
      <c r="L1183">
        <v>61</v>
      </c>
      <c r="M1183">
        <v>75</v>
      </c>
      <c r="N1183">
        <v>785</v>
      </c>
      <c r="O1183">
        <v>700</v>
      </c>
      <c r="P1183">
        <v>6</v>
      </c>
      <c r="Q1183">
        <v>1</v>
      </c>
      <c r="R1183">
        <v>6</v>
      </c>
      <c r="S1183">
        <v>3</v>
      </c>
      <c r="Z1183">
        <v>2</v>
      </c>
      <c r="AA1183">
        <v>0</v>
      </c>
      <c r="AB1183" t="s">
        <v>312</v>
      </c>
      <c r="AC1183">
        <v>1.1000000000000001</v>
      </c>
      <c r="AD1183">
        <v>7</v>
      </c>
      <c r="AE1183">
        <v>1.1000000000000001</v>
      </c>
      <c r="AF1183">
        <v>6.5</v>
      </c>
      <c r="AG1183">
        <v>1.1200000000000001</v>
      </c>
      <c r="AH1183">
        <v>5.5</v>
      </c>
      <c r="AI1183">
        <v>1.1299999999999999</v>
      </c>
      <c r="AJ1183">
        <v>7.2</v>
      </c>
      <c r="AK1183">
        <v>1.1299999999999999</v>
      </c>
      <c r="AL1183">
        <v>6</v>
      </c>
      <c r="AM1183">
        <v>1.1399999999999999</v>
      </c>
      <c r="AN1183">
        <v>9</v>
      </c>
      <c r="AO1183">
        <v>1.1100000000000001</v>
      </c>
      <c r="AP1183">
        <v>6.42</v>
      </c>
      <c r="AQ1183" t="str">
        <f t="shared" si="200"/>
        <v>Montanes</v>
      </c>
      <c r="AR1183" t="str">
        <f t="shared" si="201"/>
        <v>Ebden</v>
      </c>
      <c r="AS1183" t="str">
        <f t="shared" si="202"/>
        <v>NiceMontanesEbden</v>
      </c>
      <c r="AT1183" t="str">
        <f t="shared" si="203"/>
        <v>NiceEbdenMontanes</v>
      </c>
      <c r="AU1183">
        <f t="shared" si="204"/>
        <v>2</v>
      </c>
      <c r="AV1183">
        <f t="shared" si="205"/>
        <v>8</v>
      </c>
      <c r="AW1183">
        <f t="shared" si="206"/>
        <v>16</v>
      </c>
      <c r="AX1183" t="b">
        <f t="shared" si="207"/>
        <v>0</v>
      </c>
      <c r="AY1183" t="str">
        <f t="shared" si="208"/>
        <v>Montanes</v>
      </c>
      <c r="AZ1183" t="b">
        <f t="shared" si="209"/>
        <v>0</v>
      </c>
      <c r="BA1183" t="str">
        <f t="shared" si="210"/>
        <v>Nice1st Round</v>
      </c>
    </row>
    <row r="1184" spans="1:53" x14ac:dyDescent="0.25">
      <c r="A1184">
        <v>31</v>
      </c>
      <c r="B1184" t="s">
        <v>915</v>
      </c>
      <c r="C1184" t="s">
        <v>916</v>
      </c>
      <c r="D1184" s="1">
        <v>41778</v>
      </c>
      <c r="E1184" t="s">
        <v>663</v>
      </c>
      <c r="F1184" t="s">
        <v>307</v>
      </c>
      <c r="G1184" t="s">
        <v>503</v>
      </c>
      <c r="H1184" t="s">
        <v>309</v>
      </c>
      <c r="I1184">
        <v>3</v>
      </c>
      <c r="J1184" t="s">
        <v>674</v>
      </c>
      <c r="K1184" t="s">
        <v>917</v>
      </c>
      <c r="L1184">
        <v>38</v>
      </c>
      <c r="M1184">
        <v>309</v>
      </c>
      <c r="N1184">
        <v>1067</v>
      </c>
      <c r="O1184">
        <v>146</v>
      </c>
      <c r="P1184">
        <v>6</v>
      </c>
      <c r="Q1184">
        <v>7</v>
      </c>
      <c r="R1184">
        <v>6</v>
      </c>
      <c r="S1184">
        <v>3</v>
      </c>
      <c r="T1184">
        <v>6</v>
      </c>
      <c r="U1184">
        <v>2</v>
      </c>
      <c r="Z1184">
        <v>2</v>
      </c>
      <c r="AA1184">
        <v>1</v>
      </c>
      <c r="AB1184" t="s">
        <v>312</v>
      </c>
      <c r="AC1184">
        <v>1.5</v>
      </c>
      <c r="AD1184">
        <v>2.5</v>
      </c>
      <c r="AE1184">
        <v>1.5</v>
      </c>
      <c r="AF1184">
        <v>2.5</v>
      </c>
      <c r="AG1184">
        <v>1.53</v>
      </c>
      <c r="AH1184">
        <v>2.38</v>
      </c>
      <c r="AI1184">
        <v>1.57</v>
      </c>
      <c r="AJ1184">
        <v>2.5499999999999998</v>
      </c>
      <c r="AK1184">
        <v>1.44</v>
      </c>
      <c r="AL1184">
        <v>2.75</v>
      </c>
      <c r="AM1184">
        <v>1.57</v>
      </c>
      <c r="AN1184">
        <v>2.75</v>
      </c>
      <c r="AO1184">
        <v>1.51</v>
      </c>
      <c r="AP1184">
        <v>2.5299999999999998</v>
      </c>
      <c r="AQ1184" t="str">
        <f t="shared" si="200"/>
        <v>Mahut</v>
      </c>
      <c r="AR1184" t="str">
        <f t="shared" si="201"/>
        <v>Vaisse</v>
      </c>
      <c r="AS1184" t="str">
        <f t="shared" si="202"/>
        <v>NiceMahutVaisse</v>
      </c>
      <c r="AT1184" t="str">
        <f t="shared" si="203"/>
        <v>NiceVaisseMahut</v>
      </c>
      <c r="AU1184">
        <f t="shared" si="204"/>
        <v>1</v>
      </c>
      <c r="AV1184">
        <f t="shared" si="205"/>
        <v>6</v>
      </c>
      <c r="AW1184">
        <f t="shared" si="206"/>
        <v>30</v>
      </c>
      <c r="AX1184" t="b">
        <f t="shared" si="207"/>
        <v>1</v>
      </c>
      <c r="AY1184" t="str">
        <f t="shared" si="208"/>
        <v>Vaisse</v>
      </c>
      <c r="AZ1184" t="b">
        <f t="shared" si="209"/>
        <v>1</v>
      </c>
      <c r="BA1184" t="str">
        <f t="shared" si="210"/>
        <v>Nice1st Round</v>
      </c>
    </row>
    <row r="1185" spans="1:53" x14ac:dyDescent="0.25">
      <c r="A1185">
        <v>31</v>
      </c>
      <c r="B1185" t="s">
        <v>915</v>
      </c>
      <c r="C1185" t="s">
        <v>916</v>
      </c>
      <c r="D1185" s="1">
        <v>41778</v>
      </c>
      <c r="E1185" t="s">
        <v>663</v>
      </c>
      <c r="F1185" t="s">
        <v>307</v>
      </c>
      <c r="G1185" t="s">
        <v>503</v>
      </c>
      <c r="H1185" t="s">
        <v>309</v>
      </c>
      <c r="I1185">
        <v>3</v>
      </c>
      <c r="J1185" t="s">
        <v>792</v>
      </c>
      <c r="K1185" t="s">
        <v>841</v>
      </c>
      <c r="L1185">
        <v>77</v>
      </c>
      <c r="M1185">
        <v>245</v>
      </c>
      <c r="N1185">
        <v>676</v>
      </c>
      <c r="O1185">
        <v>199</v>
      </c>
      <c r="P1185">
        <v>4</v>
      </c>
      <c r="Q1185">
        <v>6</v>
      </c>
      <c r="R1185">
        <v>6</v>
      </c>
      <c r="S1185">
        <v>3</v>
      </c>
      <c r="T1185">
        <v>6</v>
      </c>
      <c r="U1185">
        <v>4</v>
      </c>
      <c r="Z1185">
        <v>2</v>
      </c>
      <c r="AA1185">
        <v>1</v>
      </c>
      <c r="AB1185" t="s">
        <v>312</v>
      </c>
      <c r="AC1185">
        <v>1.22</v>
      </c>
      <c r="AD1185">
        <v>4</v>
      </c>
      <c r="AE1185">
        <v>1.22</v>
      </c>
      <c r="AF1185">
        <v>4</v>
      </c>
      <c r="AG1185">
        <v>1.25</v>
      </c>
      <c r="AH1185">
        <v>3.75</v>
      </c>
      <c r="AI1185">
        <v>1.25</v>
      </c>
      <c r="AJ1185">
        <v>4.4000000000000004</v>
      </c>
      <c r="AK1185">
        <v>1.22</v>
      </c>
      <c r="AL1185">
        <v>4</v>
      </c>
      <c r="AM1185">
        <v>1.28</v>
      </c>
      <c r="AN1185">
        <v>4.5</v>
      </c>
      <c r="AO1185">
        <v>1.23</v>
      </c>
      <c r="AP1185">
        <v>4.03</v>
      </c>
      <c r="AQ1185" t="str">
        <f t="shared" si="200"/>
        <v>Mayer</v>
      </c>
      <c r="AR1185" t="str">
        <f t="shared" si="201"/>
        <v>Coric</v>
      </c>
      <c r="AS1185" t="str">
        <f t="shared" si="202"/>
        <v>NiceMayerCoric</v>
      </c>
      <c r="AT1185" t="str">
        <f t="shared" si="203"/>
        <v>NiceCoricMayer</v>
      </c>
      <c r="AU1185">
        <f t="shared" si="204"/>
        <v>1</v>
      </c>
      <c r="AV1185">
        <f t="shared" si="205"/>
        <v>3</v>
      </c>
      <c r="AW1185">
        <f t="shared" si="206"/>
        <v>29</v>
      </c>
      <c r="AX1185" t="b">
        <f t="shared" si="207"/>
        <v>0</v>
      </c>
      <c r="AY1185" t="str">
        <f t="shared" si="208"/>
        <v>Coric</v>
      </c>
      <c r="AZ1185" t="b">
        <f t="shared" si="209"/>
        <v>1</v>
      </c>
      <c r="BA1185" t="str">
        <f t="shared" si="210"/>
        <v>Nice1st Round</v>
      </c>
    </row>
    <row r="1186" spans="1:53" x14ac:dyDescent="0.25">
      <c r="A1186">
        <v>31</v>
      </c>
      <c r="B1186" t="s">
        <v>915</v>
      </c>
      <c r="C1186" t="s">
        <v>916</v>
      </c>
      <c r="D1186" s="1">
        <v>41778</v>
      </c>
      <c r="E1186" t="s">
        <v>663</v>
      </c>
      <c r="F1186" t="s">
        <v>307</v>
      </c>
      <c r="G1186" t="s">
        <v>503</v>
      </c>
      <c r="H1186" t="s">
        <v>309</v>
      </c>
      <c r="I1186">
        <v>3</v>
      </c>
      <c r="J1186" t="s">
        <v>819</v>
      </c>
      <c r="K1186" t="s">
        <v>799</v>
      </c>
      <c r="L1186">
        <v>83</v>
      </c>
      <c r="M1186">
        <v>195</v>
      </c>
      <c r="N1186">
        <v>636</v>
      </c>
      <c r="O1186">
        <v>256</v>
      </c>
      <c r="P1186">
        <v>2</v>
      </c>
      <c r="Q1186">
        <v>6</v>
      </c>
      <c r="R1186">
        <v>6</v>
      </c>
      <c r="S1186">
        <v>4</v>
      </c>
      <c r="T1186">
        <v>6</v>
      </c>
      <c r="U1186">
        <v>0</v>
      </c>
      <c r="Z1186">
        <v>2</v>
      </c>
      <c r="AA1186">
        <v>1</v>
      </c>
      <c r="AB1186" t="s">
        <v>312</v>
      </c>
      <c r="AC1186">
        <v>1.28</v>
      </c>
      <c r="AD1186">
        <v>3.5</v>
      </c>
      <c r="AE1186">
        <v>1.3</v>
      </c>
      <c r="AF1186">
        <v>3.4</v>
      </c>
      <c r="AG1186">
        <v>1.25</v>
      </c>
      <c r="AH1186">
        <v>3.75</v>
      </c>
      <c r="AI1186">
        <v>1.33</v>
      </c>
      <c r="AJ1186">
        <v>3.61</v>
      </c>
      <c r="AK1186">
        <v>1.29</v>
      </c>
      <c r="AL1186">
        <v>3.5</v>
      </c>
      <c r="AM1186">
        <v>1.35</v>
      </c>
      <c r="AN1186">
        <v>3.75</v>
      </c>
      <c r="AO1186">
        <v>1.3</v>
      </c>
      <c r="AP1186">
        <v>3.45</v>
      </c>
      <c r="AQ1186" t="str">
        <f t="shared" si="200"/>
        <v>Mathieu</v>
      </c>
      <c r="AR1186" t="str">
        <f t="shared" si="201"/>
        <v>Pouille</v>
      </c>
      <c r="AS1186" t="str">
        <f t="shared" si="202"/>
        <v>NiceMathieuPouille</v>
      </c>
      <c r="AT1186" t="str">
        <f t="shared" si="203"/>
        <v>NicePouilleMathieu</v>
      </c>
      <c r="AU1186">
        <f t="shared" si="204"/>
        <v>1</v>
      </c>
      <c r="AV1186">
        <f t="shared" si="205"/>
        <v>4</v>
      </c>
      <c r="AW1186">
        <f t="shared" si="206"/>
        <v>24</v>
      </c>
      <c r="AX1186" t="b">
        <f t="shared" si="207"/>
        <v>0</v>
      </c>
      <c r="AY1186" t="str">
        <f t="shared" si="208"/>
        <v>Pouille</v>
      </c>
      <c r="AZ1186" t="b">
        <f t="shared" si="209"/>
        <v>1</v>
      </c>
      <c r="BA1186" t="str">
        <f t="shared" si="210"/>
        <v>Nice1st Round</v>
      </c>
    </row>
    <row r="1187" spans="1:53" x14ac:dyDescent="0.25">
      <c r="A1187">
        <v>31</v>
      </c>
      <c r="B1187" t="s">
        <v>915</v>
      </c>
      <c r="C1187" t="s">
        <v>916</v>
      </c>
      <c r="D1187" s="1">
        <v>41779</v>
      </c>
      <c r="E1187" t="s">
        <v>663</v>
      </c>
      <c r="F1187" t="s">
        <v>307</v>
      </c>
      <c r="G1187" t="s">
        <v>503</v>
      </c>
      <c r="H1187" t="s">
        <v>309</v>
      </c>
      <c r="I1187">
        <v>3</v>
      </c>
      <c r="J1187" t="s">
        <v>803</v>
      </c>
      <c r="K1187" t="s">
        <v>775</v>
      </c>
      <c r="L1187">
        <v>62</v>
      </c>
      <c r="M1187">
        <v>81</v>
      </c>
      <c r="N1187">
        <v>775</v>
      </c>
      <c r="O1187">
        <v>646</v>
      </c>
      <c r="P1187">
        <v>4</v>
      </c>
      <c r="Q1187">
        <v>6</v>
      </c>
      <c r="R1187">
        <v>6</v>
      </c>
      <c r="S1187">
        <v>3</v>
      </c>
      <c r="T1187">
        <v>6</v>
      </c>
      <c r="U1187">
        <v>4</v>
      </c>
      <c r="Z1187">
        <v>2</v>
      </c>
      <c r="AA1187">
        <v>1</v>
      </c>
      <c r="AB1187" t="s">
        <v>312</v>
      </c>
      <c r="AC1187">
        <v>1.22</v>
      </c>
      <c r="AD1187">
        <v>4</v>
      </c>
      <c r="AE1187">
        <v>1.22</v>
      </c>
      <c r="AF1187">
        <v>4</v>
      </c>
      <c r="AG1187">
        <v>1.2</v>
      </c>
      <c r="AH1187">
        <v>4.33</v>
      </c>
      <c r="AI1187">
        <v>1.31</v>
      </c>
      <c r="AJ1187">
        <v>3.77</v>
      </c>
      <c r="AK1187">
        <v>1.22</v>
      </c>
      <c r="AL1187">
        <v>4</v>
      </c>
      <c r="AM1187">
        <v>1.31</v>
      </c>
      <c r="AN1187">
        <v>5</v>
      </c>
      <c r="AO1187">
        <v>1.22</v>
      </c>
      <c r="AP1187">
        <v>4.17</v>
      </c>
      <c r="AQ1187" t="str">
        <f t="shared" si="200"/>
        <v>Klizan</v>
      </c>
      <c r="AR1187" t="str">
        <f t="shared" si="201"/>
        <v>Tomic</v>
      </c>
      <c r="AS1187" t="str">
        <f t="shared" si="202"/>
        <v>NiceKlizanTomic</v>
      </c>
      <c r="AT1187" t="str">
        <f t="shared" si="203"/>
        <v>NiceTomicKlizan</v>
      </c>
      <c r="AU1187">
        <f t="shared" si="204"/>
        <v>1</v>
      </c>
      <c r="AV1187">
        <f t="shared" si="205"/>
        <v>3</v>
      </c>
      <c r="AW1187">
        <f t="shared" si="206"/>
        <v>29</v>
      </c>
      <c r="AX1187" t="b">
        <f t="shared" si="207"/>
        <v>0</v>
      </c>
      <c r="AY1187" t="str">
        <f t="shared" si="208"/>
        <v>Tomic</v>
      </c>
      <c r="AZ1187" t="b">
        <f t="shared" si="209"/>
        <v>1</v>
      </c>
      <c r="BA1187" t="str">
        <f t="shared" si="210"/>
        <v>Nice1st Round</v>
      </c>
    </row>
    <row r="1188" spans="1:53" x14ac:dyDescent="0.25">
      <c r="A1188">
        <v>31</v>
      </c>
      <c r="B1188" t="s">
        <v>915</v>
      </c>
      <c r="C1188" t="s">
        <v>916</v>
      </c>
      <c r="D1188" s="1">
        <v>41779</v>
      </c>
      <c r="E1188" t="s">
        <v>663</v>
      </c>
      <c r="F1188" t="s">
        <v>307</v>
      </c>
      <c r="G1188" t="s">
        <v>503</v>
      </c>
      <c r="H1188" t="s">
        <v>309</v>
      </c>
      <c r="I1188">
        <v>3</v>
      </c>
      <c r="J1188" t="s">
        <v>673</v>
      </c>
      <c r="K1188" t="s">
        <v>731</v>
      </c>
      <c r="L1188">
        <v>50</v>
      </c>
      <c r="M1188">
        <v>97</v>
      </c>
      <c r="N1188">
        <v>935</v>
      </c>
      <c r="O1188">
        <v>592</v>
      </c>
      <c r="P1188">
        <v>6</v>
      </c>
      <c r="Q1188">
        <v>3</v>
      </c>
      <c r="R1188">
        <v>6</v>
      </c>
      <c r="S1188">
        <v>2</v>
      </c>
      <c r="Z1188">
        <v>2</v>
      </c>
      <c r="AA1188">
        <v>0</v>
      </c>
      <c r="AB1188" t="s">
        <v>312</v>
      </c>
      <c r="AC1188">
        <v>1.22</v>
      </c>
      <c r="AD1188">
        <v>4</v>
      </c>
      <c r="AE1188">
        <v>1.3</v>
      </c>
      <c r="AF1188">
        <v>3.4</v>
      </c>
      <c r="AG1188">
        <v>1.3</v>
      </c>
      <c r="AH1188">
        <v>3.4</v>
      </c>
      <c r="AI1188">
        <v>1.23</v>
      </c>
      <c r="AJ1188">
        <v>4.67</v>
      </c>
      <c r="AK1188">
        <v>1.33</v>
      </c>
      <c r="AL1188">
        <v>3.25</v>
      </c>
      <c r="AM1188">
        <v>1.35</v>
      </c>
      <c r="AN1188">
        <v>4.67</v>
      </c>
      <c r="AO1188">
        <v>1.29</v>
      </c>
      <c r="AP1188">
        <v>3.53</v>
      </c>
      <c r="AQ1188" t="str">
        <f t="shared" si="200"/>
        <v>Haase</v>
      </c>
      <c r="AR1188" t="str">
        <f t="shared" si="201"/>
        <v>Volandri</v>
      </c>
      <c r="AS1188" t="str">
        <f t="shared" si="202"/>
        <v>NiceHaaseVolandri</v>
      </c>
      <c r="AT1188" t="str">
        <f t="shared" si="203"/>
        <v>NiceVolandriHaase</v>
      </c>
      <c r="AU1188">
        <f t="shared" si="204"/>
        <v>2</v>
      </c>
      <c r="AV1188">
        <f t="shared" si="205"/>
        <v>7</v>
      </c>
      <c r="AW1188">
        <f t="shared" si="206"/>
        <v>17</v>
      </c>
      <c r="AX1188" t="b">
        <f t="shared" si="207"/>
        <v>0</v>
      </c>
      <c r="AY1188" t="str">
        <f t="shared" si="208"/>
        <v>Haase</v>
      </c>
      <c r="AZ1188" t="b">
        <f t="shared" si="209"/>
        <v>0</v>
      </c>
      <c r="BA1188" t="str">
        <f t="shared" si="210"/>
        <v>Nice1st Round</v>
      </c>
    </row>
    <row r="1189" spans="1:53" x14ac:dyDescent="0.25">
      <c r="A1189">
        <v>31</v>
      </c>
      <c r="B1189" t="s">
        <v>915</v>
      </c>
      <c r="C1189" t="s">
        <v>916</v>
      </c>
      <c r="D1189" s="1">
        <v>41779</v>
      </c>
      <c r="E1189" t="s">
        <v>663</v>
      </c>
      <c r="F1189" t="s">
        <v>307</v>
      </c>
      <c r="G1189" t="s">
        <v>503</v>
      </c>
      <c r="H1189" t="s">
        <v>309</v>
      </c>
      <c r="I1189">
        <v>3</v>
      </c>
      <c r="J1189" t="s">
        <v>773</v>
      </c>
      <c r="K1189" t="s">
        <v>665</v>
      </c>
      <c r="L1189">
        <v>48</v>
      </c>
      <c r="M1189">
        <v>43</v>
      </c>
      <c r="N1189">
        <v>950</v>
      </c>
      <c r="O1189">
        <v>1035</v>
      </c>
      <c r="P1189">
        <v>6</v>
      </c>
      <c r="Q1189">
        <v>1</v>
      </c>
      <c r="R1189">
        <v>4</v>
      </c>
      <c r="S1189">
        <v>6</v>
      </c>
      <c r="T1189">
        <v>6</v>
      </c>
      <c r="U1189">
        <v>3</v>
      </c>
      <c r="Z1189">
        <v>2</v>
      </c>
      <c r="AA1189">
        <v>1</v>
      </c>
      <c r="AB1189" t="s">
        <v>312</v>
      </c>
      <c r="AC1189">
        <v>1.57</v>
      </c>
      <c r="AD1189">
        <v>2.25</v>
      </c>
      <c r="AE1189">
        <v>1.62</v>
      </c>
      <c r="AF1189">
        <v>2.25</v>
      </c>
      <c r="AG1189">
        <v>1.62</v>
      </c>
      <c r="AH1189">
        <v>2.2000000000000002</v>
      </c>
      <c r="AI1189">
        <v>1.67</v>
      </c>
      <c r="AJ1189">
        <v>2.3199999999999998</v>
      </c>
      <c r="AK1189">
        <v>1.62</v>
      </c>
      <c r="AL1189">
        <v>2.25</v>
      </c>
      <c r="AM1189">
        <v>1.7</v>
      </c>
      <c r="AN1189">
        <v>2.35</v>
      </c>
      <c r="AO1189">
        <v>1.63</v>
      </c>
      <c r="AP1189">
        <v>2.2400000000000002</v>
      </c>
      <c r="AQ1189" t="str">
        <f t="shared" si="200"/>
        <v>Berlocq</v>
      </c>
      <c r="AR1189" t="str">
        <f t="shared" si="201"/>
        <v>Benneteau</v>
      </c>
      <c r="AS1189" t="str">
        <f t="shared" si="202"/>
        <v>NiceBerlocqBenneteau</v>
      </c>
      <c r="AT1189" t="str">
        <f t="shared" si="203"/>
        <v>NiceBenneteauBerlocq</v>
      </c>
      <c r="AU1189">
        <f t="shared" si="204"/>
        <v>1</v>
      </c>
      <c r="AV1189">
        <f t="shared" si="205"/>
        <v>6</v>
      </c>
      <c r="AW1189">
        <f t="shared" si="206"/>
        <v>26</v>
      </c>
      <c r="AX1189" t="b">
        <f t="shared" si="207"/>
        <v>0</v>
      </c>
      <c r="AY1189" t="str">
        <f t="shared" si="208"/>
        <v>Berlocq</v>
      </c>
      <c r="AZ1189" t="b">
        <f t="shared" si="209"/>
        <v>1</v>
      </c>
      <c r="BA1189" t="str">
        <f t="shared" si="210"/>
        <v>Nice1st Round</v>
      </c>
    </row>
    <row r="1190" spans="1:53" x14ac:dyDescent="0.25">
      <c r="A1190">
        <v>31</v>
      </c>
      <c r="B1190" t="s">
        <v>915</v>
      </c>
      <c r="C1190" t="s">
        <v>916</v>
      </c>
      <c r="D1190" s="1">
        <v>41779</v>
      </c>
      <c r="E1190" t="s">
        <v>663</v>
      </c>
      <c r="F1190" t="s">
        <v>307</v>
      </c>
      <c r="G1190" t="s">
        <v>503</v>
      </c>
      <c r="H1190" t="s">
        <v>309</v>
      </c>
      <c r="I1190">
        <v>3</v>
      </c>
      <c r="J1190" t="s">
        <v>758</v>
      </c>
      <c r="K1190" t="s">
        <v>787</v>
      </c>
      <c r="L1190">
        <v>79</v>
      </c>
      <c r="M1190">
        <v>74</v>
      </c>
      <c r="N1190">
        <v>656</v>
      </c>
      <c r="O1190">
        <v>704</v>
      </c>
      <c r="P1190">
        <v>6</v>
      </c>
      <c r="Q1190">
        <v>4</v>
      </c>
      <c r="R1190">
        <v>6</v>
      </c>
      <c r="S1190">
        <v>2</v>
      </c>
      <c r="Z1190">
        <v>2</v>
      </c>
      <c r="AA1190">
        <v>0</v>
      </c>
      <c r="AB1190" t="s">
        <v>312</v>
      </c>
      <c r="AC1190">
        <v>1.44</v>
      </c>
      <c r="AD1190">
        <v>2.62</v>
      </c>
      <c r="AE1190">
        <v>1.45</v>
      </c>
      <c r="AF1190">
        <v>2.7</v>
      </c>
      <c r="AG1190">
        <v>1.53</v>
      </c>
      <c r="AH1190">
        <v>2.38</v>
      </c>
      <c r="AI1190">
        <v>1.47</v>
      </c>
      <c r="AJ1190">
        <v>2.86</v>
      </c>
      <c r="AK1190">
        <v>1.57</v>
      </c>
      <c r="AL1190">
        <v>2.38</v>
      </c>
      <c r="AM1190">
        <v>1.57</v>
      </c>
      <c r="AN1190">
        <v>2.95</v>
      </c>
      <c r="AO1190">
        <v>1.48</v>
      </c>
      <c r="AP1190">
        <v>2.6</v>
      </c>
      <c r="AQ1190" t="str">
        <f t="shared" si="200"/>
        <v>Sock</v>
      </c>
      <c r="AR1190" t="str">
        <f t="shared" si="201"/>
        <v>De</v>
      </c>
      <c r="AS1190" t="str">
        <f t="shared" si="202"/>
        <v>NiceSockDe</v>
      </c>
      <c r="AT1190" t="str">
        <f t="shared" si="203"/>
        <v>NiceDeSock</v>
      </c>
      <c r="AU1190">
        <f t="shared" si="204"/>
        <v>2</v>
      </c>
      <c r="AV1190">
        <f t="shared" si="205"/>
        <v>6</v>
      </c>
      <c r="AW1190">
        <f t="shared" si="206"/>
        <v>18</v>
      </c>
      <c r="AX1190" t="b">
        <f t="shared" si="207"/>
        <v>0</v>
      </c>
      <c r="AY1190" t="str">
        <f t="shared" si="208"/>
        <v>Sock</v>
      </c>
      <c r="AZ1190" t="b">
        <f t="shared" si="209"/>
        <v>0</v>
      </c>
      <c r="BA1190" t="str">
        <f t="shared" si="210"/>
        <v>Nice1st Round</v>
      </c>
    </row>
    <row r="1191" spans="1:53" x14ac:dyDescent="0.25">
      <c r="A1191">
        <v>31</v>
      </c>
      <c r="B1191" t="s">
        <v>915</v>
      </c>
      <c r="C1191" t="s">
        <v>916</v>
      </c>
      <c r="D1191" s="1">
        <v>41779</v>
      </c>
      <c r="E1191" t="s">
        <v>663</v>
      </c>
      <c r="F1191" t="s">
        <v>307</v>
      </c>
      <c r="G1191" t="s">
        <v>503</v>
      </c>
      <c r="H1191" t="s">
        <v>309</v>
      </c>
      <c r="I1191">
        <v>3</v>
      </c>
      <c r="J1191" t="s">
        <v>739</v>
      </c>
      <c r="K1191" t="s">
        <v>764</v>
      </c>
      <c r="L1191">
        <v>58</v>
      </c>
      <c r="M1191">
        <v>67</v>
      </c>
      <c r="N1191">
        <v>802</v>
      </c>
      <c r="O1191">
        <v>748</v>
      </c>
      <c r="P1191">
        <v>3</v>
      </c>
      <c r="Q1191">
        <v>6</v>
      </c>
      <c r="R1191">
        <v>7</v>
      </c>
      <c r="S1191">
        <v>6</v>
      </c>
      <c r="T1191">
        <v>7</v>
      </c>
      <c r="U1191">
        <v>5</v>
      </c>
      <c r="Z1191">
        <v>2</v>
      </c>
      <c r="AA1191">
        <v>1</v>
      </c>
      <c r="AB1191" t="s">
        <v>312</v>
      </c>
      <c r="AC1191">
        <v>1.36</v>
      </c>
      <c r="AD1191">
        <v>3</v>
      </c>
      <c r="AE1191">
        <v>1.42</v>
      </c>
      <c r="AF1191">
        <v>2.8</v>
      </c>
      <c r="AG1191">
        <v>1.36</v>
      </c>
      <c r="AH1191">
        <v>3</v>
      </c>
      <c r="AI1191">
        <v>1.44</v>
      </c>
      <c r="AJ1191">
        <v>2.99</v>
      </c>
      <c r="AK1191">
        <v>1.44</v>
      </c>
      <c r="AL1191">
        <v>2.75</v>
      </c>
      <c r="AM1191">
        <v>1.5</v>
      </c>
      <c r="AN1191">
        <v>3</v>
      </c>
      <c r="AO1191">
        <v>1.4</v>
      </c>
      <c r="AP1191">
        <v>2.86</v>
      </c>
      <c r="AQ1191" t="str">
        <f t="shared" si="200"/>
        <v>Thiem</v>
      </c>
      <c r="AR1191" t="str">
        <f t="shared" si="201"/>
        <v>Johnson</v>
      </c>
      <c r="AS1191" t="str">
        <f t="shared" si="202"/>
        <v>NiceThiemJohnson</v>
      </c>
      <c r="AT1191" t="str">
        <f t="shared" si="203"/>
        <v>NiceJohnsonThiem</v>
      </c>
      <c r="AU1191">
        <f t="shared" si="204"/>
        <v>1</v>
      </c>
      <c r="AV1191">
        <f t="shared" si="205"/>
        <v>0</v>
      </c>
      <c r="AW1191">
        <f t="shared" si="206"/>
        <v>34</v>
      </c>
      <c r="AX1191" t="b">
        <f t="shared" si="207"/>
        <v>1</v>
      </c>
      <c r="AY1191" t="str">
        <f t="shared" si="208"/>
        <v>Johnson</v>
      </c>
      <c r="AZ1191" t="b">
        <f t="shared" si="209"/>
        <v>1</v>
      </c>
      <c r="BA1191" t="str">
        <f t="shared" si="210"/>
        <v>Nice1st Round</v>
      </c>
    </row>
    <row r="1192" spans="1:53" x14ac:dyDescent="0.25">
      <c r="A1192">
        <v>31</v>
      </c>
      <c r="B1192" t="s">
        <v>915</v>
      </c>
      <c r="C1192" t="s">
        <v>916</v>
      </c>
      <c r="D1192" s="1">
        <v>41780</v>
      </c>
      <c r="E1192" t="s">
        <v>663</v>
      </c>
      <c r="F1192" t="s">
        <v>307</v>
      </c>
      <c r="G1192" t="s">
        <v>503</v>
      </c>
      <c r="H1192" t="s">
        <v>344</v>
      </c>
      <c r="I1192">
        <v>3</v>
      </c>
      <c r="J1192" t="s">
        <v>767</v>
      </c>
      <c r="K1192" t="s">
        <v>758</v>
      </c>
      <c r="L1192">
        <v>11</v>
      </c>
      <c r="M1192">
        <v>79</v>
      </c>
      <c r="N1192">
        <v>2600</v>
      </c>
      <c r="O1192">
        <v>656</v>
      </c>
      <c r="P1192">
        <v>6</v>
      </c>
      <c r="Q1192">
        <v>4</v>
      </c>
      <c r="R1192">
        <v>6</v>
      </c>
      <c r="S1192">
        <v>3</v>
      </c>
      <c r="Z1192">
        <v>2</v>
      </c>
      <c r="AA1192">
        <v>0</v>
      </c>
      <c r="AB1192" t="s">
        <v>312</v>
      </c>
      <c r="AC1192">
        <v>1.57</v>
      </c>
      <c r="AD1192">
        <v>2.25</v>
      </c>
      <c r="AE1192">
        <v>1.62</v>
      </c>
      <c r="AF1192">
        <v>2.25</v>
      </c>
      <c r="AG1192">
        <v>1.67</v>
      </c>
      <c r="AH1192">
        <v>2.1</v>
      </c>
      <c r="AI1192">
        <v>1.74</v>
      </c>
      <c r="AJ1192">
        <v>2.2200000000000002</v>
      </c>
      <c r="AK1192">
        <v>1.67</v>
      </c>
      <c r="AL1192">
        <v>2.2000000000000002</v>
      </c>
      <c r="AM1192">
        <v>1.74</v>
      </c>
      <c r="AN1192">
        <v>2.2999999999999998</v>
      </c>
      <c r="AO1192">
        <v>1.66</v>
      </c>
      <c r="AP1192">
        <v>2.19</v>
      </c>
      <c r="AQ1192" t="str">
        <f t="shared" si="200"/>
        <v>Isner</v>
      </c>
      <c r="AR1192" t="str">
        <f t="shared" si="201"/>
        <v>Sock</v>
      </c>
      <c r="AS1192" t="str">
        <f t="shared" si="202"/>
        <v>NiceIsnerSock</v>
      </c>
      <c r="AT1192" t="str">
        <f t="shared" si="203"/>
        <v>NiceSockIsner</v>
      </c>
      <c r="AU1192">
        <f t="shared" si="204"/>
        <v>2</v>
      </c>
      <c r="AV1192">
        <f t="shared" si="205"/>
        <v>5</v>
      </c>
      <c r="AW1192">
        <f t="shared" si="206"/>
        <v>19</v>
      </c>
      <c r="AX1192" t="b">
        <f t="shared" si="207"/>
        <v>0</v>
      </c>
      <c r="AY1192" t="str">
        <f t="shared" si="208"/>
        <v>Isner</v>
      </c>
      <c r="AZ1192" t="b">
        <f t="shared" si="209"/>
        <v>0</v>
      </c>
      <c r="BA1192" t="str">
        <f t="shared" si="210"/>
        <v>Nice2nd Round</v>
      </c>
    </row>
    <row r="1193" spans="1:53" x14ac:dyDescent="0.25">
      <c r="A1193">
        <v>31</v>
      </c>
      <c r="B1193" t="s">
        <v>915</v>
      </c>
      <c r="C1193" t="s">
        <v>916</v>
      </c>
      <c r="D1193" s="1">
        <v>41780</v>
      </c>
      <c r="E1193" t="s">
        <v>663</v>
      </c>
      <c r="F1193" t="s">
        <v>307</v>
      </c>
      <c r="G1193" t="s">
        <v>503</v>
      </c>
      <c r="H1193" t="s">
        <v>344</v>
      </c>
      <c r="I1193">
        <v>3</v>
      </c>
      <c r="J1193" t="s">
        <v>757</v>
      </c>
      <c r="K1193" t="s">
        <v>670</v>
      </c>
      <c r="L1193">
        <v>61</v>
      </c>
      <c r="M1193">
        <v>64</v>
      </c>
      <c r="N1193">
        <v>785</v>
      </c>
      <c r="O1193">
        <v>755</v>
      </c>
      <c r="P1193">
        <v>4</v>
      </c>
      <c r="Q1193">
        <v>6</v>
      </c>
      <c r="R1193">
        <v>6</v>
      </c>
      <c r="S1193">
        <v>3</v>
      </c>
      <c r="T1193">
        <v>6</v>
      </c>
      <c r="U1193">
        <v>2</v>
      </c>
      <c r="Z1193">
        <v>2</v>
      </c>
      <c r="AA1193">
        <v>1</v>
      </c>
      <c r="AB1193" t="s">
        <v>312</v>
      </c>
      <c r="AC1193">
        <v>1.53</v>
      </c>
      <c r="AD1193">
        <v>2.37</v>
      </c>
      <c r="AE1193">
        <v>1.55</v>
      </c>
      <c r="AF1193">
        <v>2.4</v>
      </c>
      <c r="AG1193">
        <v>1.44</v>
      </c>
      <c r="AH1193">
        <v>2.62</v>
      </c>
      <c r="AI1193">
        <v>1.63</v>
      </c>
      <c r="AJ1193">
        <v>2.4300000000000002</v>
      </c>
      <c r="AK1193">
        <v>1.4</v>
      </c>
      <c r="AL1193">
        <v>2.88</v>
      </c>
      <c r="AM1193">
        <v>1.63</v>
      </c>
      <c r="AN1193">
        <v>2.9</v>
      </c>
      <c r="AO1193">
        <v>1.52</v>
      </c>
      <c r="AP1193">
        <v>2.4900000000000002</v>
      </c>
      <c r="AQ1193" t="str">
        <f t="shared" si="200"/>
        <v>Montanes</v>
      </c>
      <c r="AR1193" t="str">
        <f t="shared" si="201"/>
        <v>Querrey</v>
      </c>
      <c r="AS1193" t="str">
        <f t="shared" si="202"/>
        <v>NiceMontanesQuerrey</v>
      </c>
      <c r="AT1193" t="str">
        <f t="shared" si="203"/>
        <v>NiceQuerreyMontanes</v>
      </c>
      <c r="AU1193">
        <f t="shared" si="204"/>
        <v>1</v>
      </c>
      <c r="AV1193">
        <f t="shared" si="205"/>
        <v>5</v>
      </c>
      <c r="AW1193">
        <f t="shared" si="206"/>
        <v>27</v>
      </c>
      <c r="AX1193" t="b">
        <f t="shared" si="207"/>
        <v>0</v>
      </c>
      <c r="AY1193" t="str">
        <f t="shared" si="208"/>
        <v>Querrey</v>
      </c>
      <c r="AZ1193" t="b">
        <f t="shared" si="209"/>
        <v>1</v>
      </c>
      <c r="BA1193" t="str">
        <f t="shared" si="210"/>
        <v>Nice2nd Round</v>
      </c>
    </row>
    <row r="1194" spans="1:53" x14ac:dyDescent="0.25">
      <c r="A1194">
        <v>31</v>
      </c>
      <c r="B1194" t="s">
        <v>915</v>
      </c>
      <c r="C1194" t="s">
        <v>916</v>
      </c>
      <c r="D1194" s="1">
        <v>41780</v>
      </c>
      <c r="E1194" t="s">
        <v>663</v>
      </c>
      <c r="F1194" t="s">
        <v>307</v>
      </c>
      <c r="G1194" t="s">
        <v>503</v>
      </c>
      <c r="H1194" t="s">
        <v>344</v>
      </c>
      <c r="I1194">
        <v>3</v>
      </c>
      <c r="J1194" t="s">
        <v>773</v>
      </c>
      <c r="K1194" t="s">
        <v>674</v>
      </c>
      <c r="L1194">
        <v>48</v>
      </c>
      <c r="M1194">
        <v>38</v>
      </c>
      <c r="N1194">
        <v>950</v>
      </c>
      <c r="O1194">
        <v>1067</v>
      </c>
      <c r="P1194">
        <v>6</v>
      </c>
      <c r="Q1194">
        <v>2</v>
      </c>
      <c r="R1194">
        <v>6</v>
      </c>
      <c r="S1194">
        <v>3</v>
      </c>
      <c r="Z1194">
        <v>2</v>
      </c>
      <c r="AA1194">
        <v>0</v>
      </c>
      <c r="AB1194" t="s">
        <v>312</v>
      </c>
      <c r="AC1194">
        <v>1.2</v>
      </c>
      <c r="AD1194">
        <v>4.33</v>
      </c>
      <c r="AE1194">
        <v>1.22</v>
      </c>
      <c r="AF1194">
        <v>4</v>
      </c>
      <c r="AG1194">
        <v>1.22</v>
      </c>
      <c r="AH1194">
        <v>4</v>
      </c>
      <c r="AI1194">
        <v>1.25</v>
      </c>
      <c r="AJ1194">
        <v>4.46</v>
      </c>
      <c r="AK1194">
        <v>1.25</v>
      </c>
      <c r="AL1194">
        <v>3.75</v>
      </c>
      <c r="AM1194">
        <v>1.28</v>
      </c>
      <c r="AN1194">
        <v>4.5999999999999996</v>
      </c>
      <c r="AO1194">
        <v>1.23</v>
      </c>
      <c r="AP1194">
        <v>4.03</v>
      </c>
      <c r="AQ1194" t="str">
        <f t="shared" si="200"/>
        <v>Berlocq</v>
      </c>
      <c r="AR1194" t="str">
        <f t="shared" si="201"/>
        <v>Mahut</v>
      </c>
      <c r="AS1194" t="str">
        <f t="shared" si="202"/>
        <v>NiceBerlocqMahut</v>
      </c>
      <c r="AT1194" t="str">
        <f t="shared" si="203"/>
        <v>NiceMahutBerlocq</v>
      </c>
      <c r="AU1194">
        <f t="shared" si="204"/>
        <v>2</v>
      </c>
      <c r="AV1194">
        <f t="shared" si="205"/>
        <v>7</v>
      </c>
      <c r="AW1194">
        <f t="shared" si="206"/>
        <v>17</v>
      </c>
      <c r="AX1194" t="b">
        <f t="shared" si="207"/>
        <v>0</v>
      </c>
      <c r="AY1194" t="str">
        <f t="shared" si="208"/>
        <v>Berlocq</v>
      </c>
      <c r="AZ1194" t="b">
        <f t="shared" si="209"/>
        <v>0</v>
      </c>
      <c r="BA1194" t="str">
        <f t="shared" si="210"/>
        <v>Nice2nd Round</v>
      </c>
    </row>
    <row r="1195" spans="1:53" x14ac:dyDescent="0.25">
      <c r="A1195">
        <v>31</v>
      </c>
      <c r="B1195" t="s">
        <v>915</v>
      </c>
      <c r="C1195" t="s">
        <v>916</v>
      </c>
      <c r="D1195" s="1">
        <v>41780</v>
      </c>
      <c r="E1195" t="s">
        <v>663</v>
      </c>
      <c r="F1195" t="s">
        <v>307</v>
      </c>
      <c r="G1195" t="s">
        <v>503</v>
      </c>
      <c r="H1195" t="s">
        <v>344</v>
      </c>
      <c r="I1195">
        <v>3</v>
      </c>
      <c r="J1195" t="s">
        <v>792</v>
      </c>
      <c r="K1195" t="s">
        <v>704</v>
      </c>
      <c r="L1195">
        <v>77</v>
      </c>
      <c r="M1195">
        <v>47</v>
      </c>
      <c r="N1195">
        <v>676</v>
      </c>
      <c r="O1195">
        <v>965</v>
      </c>
      <c r="P1195">
        <v>6</v>
      </c>
      <c r="Q1195">
        <v>4</v>
      </c>
      <c r="R1195">
        <v>3</v>
      </c>
      <c r="S1195">
        <v>6</v>
      </c>
      <c r="T1195">
        <v>7</v>
      </c>
      <c r="U1195">
        <v>5</v>
      </c>
      <c r="Z1195">
        <v>2</v>
      </c>
      <c r="AA1195">
        <v>1</v>
      </c>
      <c r="AB1195" t="s">
        <v>312</v>
      </c>
      <c r="AC1195">
        <v>2.5</v>
      </c>
      <c r="AD1195">
        <v>1.5</v>
      </c>
      <c r="AE1195">
        <v>2.4500000000000002</v>
      </c>
      <c r="AF1195">
        <v>1.52</v>
      </c>
      <c r="AG1195">
        <v>2.38</v>
      </c>
      <c r="AH1195">
        <v>1.53</v>
      </c>
      <c r="AI1195">
        <v>2.64</v>
      </c>
      <c r="AJ1195">
        <v>1.55</v>
      </c>
      <c r="AK1195">
        <v>2.5</v>
      </c>
      <c r="AL1195">
        <v>1.53</v>
      </c>
      <c r="AM1195">
        <v>2.65</v>
      </c>
      <c r="AN1195">
        <v>1.57</v>
      </c>
      <c r="AO1195">
        <v>2.4900000000000002</v>
      </c>
      <c r="AP1195">
        <v>1.52</v>
      </c>
      <c r="AQ1195" t="str">
        <f t="shared" si="200"/>
        <v>Mayer</v>
      </c>
      <c r="AR1195" t="str">
        <f t="shared" si="201"/>
        <v>Roger-Vasselin</v>
      </c>
      <c r="AS1195" t="str">
        <f t="shared" si="202"/>
        <v>NiceMayerRoger-Vasselin</v>
      </c>
      <c r="AT1195" t="str">
        <f t="shared" si="203"/>
        <v>NiceRoger-VasselinMayer</v>
      </c>
      <c r="AU1195">
        <f t="shared" si="204"/>
        <v>1</v>
      </c>
      <c r="AV1195">
        <f t="shared" si="205"/>
        <v>1</v>
      </c>
      <c r="AW1195">
        <f t="shared" si="206"/>
        <v>31</v>
      </c>
      <c r="AX1195" t="b">
        <f t="shared" si="207"/>
        <v>0</v>
      </c>
      <c r="AY1195" t="str">
        <f t="shared" si="208"/>
        <v>Mayer</v>
      </c>
      <c r="AZ1195" t="b">
        <f t="shared" si="209"/>
        <v>1</v>
      </c>
      <c r="BA1195" t="str">
        <f t="shared" si="210"/>
        <v>Nice2nd Round</v>
      </c>
    </row>
    <row r="1196" spans="1:53" x14ac:dyDescent="0.25">
      <c r="A1196">
        <v>31</v>
      </c>
      <c r="B1196" t="s">
        <v>915</v>
      </c>
      <c r="C1196" t="s">
        <v>916</v>
      </c>
      <c r="D1196" s="1">
        <v>41780</v>
      </c>
      <c r="E1196" t="s">
        <v>663</v>
      </c>
      <c r="F1196" t="s">
        <v>307</v>
      </c>
      <c r="G1196" t="s">
        <v>503</v>
      </c>
      <c r="H1196" t="s">
        <v>344</v>
      </c>
      <c r="I1196">
        <v>3</v>
      </c>
      <c r="J1196" t="s">
        <v>761</v>
      </c>
      <c r="K1196" t="s">
        <v>819</v>
      </c>
      <c r="L1196">
        <v>45</v>
      </c>
      <c r="M1196">
        <v>83</v>
      </c>
      <c r="N1196">
        <v>1004</v>
      </c>
      <c r="O1196">
        <v>636</v>
      </c>
      <c r="P1196">
        <v>6</v>
      </c>
      <c r="Q1196">
        <v>2</v>
      </c>
      <c r="R1196">
        <v>6</v>
      </c>
      <c r="S1196">
        <v>4</v>
      </c>
      <c r="Z1196">
        <v>2</v>
      </c>
      <c r="AA1196">
        <v>0</v>
      </c>
      <c r="AB1196" t="s">
        <v>312</v>
      </c>
      <c r="AC1196">
        <v>1.8</v>
      </c>
      <c r="AD1196">
        <v>1.9</v>
      </c>
      <c r="AE1196">
        <v>1.85</v>
      </c>
      <c r="AF1196">
        <v>1.9</v>
      </c>
      <c r="AG1196">
        <v>1.83</v>
      </c>
      <c r="AH1196">
        <v>1.83</v>
      </c>
      <c r="AI1196">
        <v>2.02</v>
      </c>
      <c r="AJ1196">
        <v>1.88</v>
      </c>
      <c r="AK1196">
        <v>1.8</v>
      </c>
      <c r="AL1196">
        <v>2</v>
      </c>
      <c r="AM1196">
        <v>2.02</v>
      </c>
      <c r="AN1196">
        <v>2</v>
      </c>
      <c r="AO1196">
        <v>1.86</v>
      </c>
      <c r="AP1196">
        <v>1.9</v>
      </c>
      <c r="AQ1196" t="str">
        <f t="shared" si="200"/>
        <v>Delbonis</v>
      </c>
      <c r="AR1196" t="str">
        <f t="shared" si="201"/>
        <v>Mathieu</v>
      </c>
      <c r="AS1196" t="str">
        <f t="shared" si="202"/>
        <v>NiceDelbonisMathieu</v>
      </c>
      <c r="AT1196" t="str">
        <f t="shared" si="203"/>
        <v>NiceMathieuDelbonis</v>
      </c>
      <c r="AU1196">
        <f t="shared" si="204"/>
        <v>2</v>
      </c>
      <c r="AV1196">
        <f t="shared" si="205"/>
        <v>6</v>
      </c>
      <c r="AW1196">
        <f t="shared" si="206"/>
        <v>18</v>
      </c>
      <c r="AX1196" t="b">
        <f t="shared" si="207"/>
        <v>0</v>
      </c>
      <c r="AY1196" t="str">
        <f t="shared" si="208"/>
        <v>Delbonis</v>
      </c>
      <c r="AZ1196" t="b">
        <f t="shared" si="209"/>
        <v>0</v>
      </c>
      <c r="BA1196" t="str">
        <f t="shared" si="210"/>
        <v>Nice2nd Round</v>
      </c>
    </row>
    <row r="1197" spans="1:53" x14ac:dyDescent="0.25">
      <c r="A1197">
        <v>31</v>
      </c>
      <c r="B1197" t="s">
        <v>915</v>
      </c>
      <c r="C1197" t="s">
        <v>916</v>
      </c>
      <c r="D1197" s="1">
        <v>41780</v>
      </c>
      <c r="E1197" t="s">
        <v>663</v>
      </c>
      <c r="F1197" t="s">
        <v>307</v>
      </c>
      <c r="G1197" t="s">
        <v>503</v>
      </c>
      <c r="H1197" t="s">
        <v>344</v>
      </c>
      <c r="I1197">
        <v>3</v>
      </c>
      <c r="J1197" t="s">
        <v>748</v>
      </c>
      <c r="K1197" t="s">
        <v>803</v>
      </c>
      <c r="L1197">
        <v>19</v>
      </c>
      <c r="M1197">
        <v>62</v>
      </c>
      <c r="N1197">
        <v>1890</v>
      </c>
      <c r="O1197">
        <v>775</v>
      </c>
      <c r="P1197">
        <v>6</v>
      </c>
      <c r="Q1197">
        <v>7</v>
      </c>
      <c r="R1197">
        <v>6</v>
      </c>
      <c r="S1197">
        <v>4</v>
      </c>
      <c r="T1197">
        <v>6</v>
      </c>
      <c r="U1197">
        <v>1</v>
      </c>
      <c r="Z1197">
        <v>2</v>
      </c>
      <c r="AA1197">
        <v>1</v>
      </c>
      <c r="AB1197" t="s">
        <v>312</v>
      </c>
      <c r="AC1197">
        <v>1.44</v>
      </c>
      <c r="AD1197">
        <v>2.62</v>
      </c>
      <c r="AE1197">
        <v>1.5</v>
      </c>
      <c r="AF1197">
        <v>2.5</v>
      </c>
      <c r="AG1197">
        <v>1.44</v>
      </c>
      <c r="AH1197">
        <v>2.62</v>
      </c>
      <c r="AI1197">
        <v>1.53</v>
      </c>
      <c r="AJ1197">
        <v>2.71</v>
      </c>
      <c r="AK1197">
        <v>1.5</v>
      </c>
      <c r="AL1197">
        <v>2.63</v>
      </c>
      <c r="AM1197">
        <v>1.55</v>
      </c>
      <c r="AN1197">
        <v>2.75</v>
      </c>
      <c r="AO1197">
        <v>1.49</v>
      </c>
      <c r="AP1197">
        <v>2.58</v>
      </c>
      <c r="AQ1197" t="str">
        <f t="shared" si="200"/>
        <v>Gulbis</v>
      </c>
      <c r="AR1197" t="str">
        <f t="shared" si="201"/>
        <v>Klizan</v>
      </c>
      <c r="AS1197" t="str">
        <f t="shared" si="202"/>
        <v>NiceGulbisKlizan</v>
      </c>
      <c r="AT1197" t="str">
        <f t="shared" si="203"/>
        <v>NiceKlizanGulbis</v>
      </c>
      <c r="AU1197">
        <f t="shared" si="204"/>
        <v>1</v>
      </c>
      <c r="AV1197">
        <f t="shared" si="205"/>
        <v>6</v>
      </c>
      <c r="AW1197">
        <f t="shared" si="206"/>
        <v>30</v>
      </c>
      <c r="AX1197" t="b">
        <f t="shared" si="207"/>
        <v>1</v>
      </c>
      <c r="AY1197" t="str">
        <f t="shared" si="208"/>
        <v>Klizan</v>
      </c>
      <c r="AZ1197" t="b">
        <f t="shared" si="209"/>
        <v>1</v>
      </c>
      <c r="BA1197" t="str">
        <f t="shared" si="210"/>
        <v>Nice2nd Round</v>
      </c>
    </row>
    <row r="1198" spans="1:53" x14ac:dyDescent="0.25">
      <c r="A1198">
        <v>31</v>
      </c>
      <c r="B1198" t="s">
        <v>915</v>
      </c>
      <c r="C1198" t="s">
        <v>916</v>
      </c>
      <c r="D1198" s="1">
        <v>41780</v>
      </c>
      <c r="E1198" t="s">
        <v>663</v>
      </c>
      <c r="F1198" t="s">
        <v>307</v>
      </c>
      <c r="G1198" t="s">
        <v>503</v>
      </c>
      <c r="H1198" t="s">
        <v>344</v>
      </c>
      <c r="I1198">
        <v>3</v>
      </c>
      <c r="J1198" t="s">
        <v>671</v>
      </c>
      <c r="K1198" t="s">
        <v>673</v>
      </c>
      <c r="L1198">
        <v>32</v>
      </c>
      <c r="M1198">
        <v>50</v>
      </c>
      <c r="N1198">
        <v>1155</v>
      </c>
      <c r="O1198">
        <v>935</v>
      </c>
      <c r="P1198">
        <v>6</v>
      </c>
      <c r="Q1198">
        <v>3</v>
      </c>
      <c r="R1198">
        <v>6</v>
      </c>
      <c r="S1198">
        <v>4</v>
      </c>
      <c r="Z1198">
        <v>2</v>
      </c>
      <c r="AA1198">
        <v>0</v>
      </c>
      <c r="AB1198" t="s">
        <v>312</v>
      </c>
      <c r="AC1198">
        <v>2.25</v>
      </c>
      <c r="AD1198">
        <v>1.57</v>
      </c>
      <c r="AE1198">
        <v>2.2999999999999998</v>
      </c>
      <c r="AF1198">
        <v>1.6</v>
      </c>
      <c r="AG1198">
        <v>2.2000000000000002</v>
      </c>
      <c r="AH1198">
        <v>1.62</v>
      </c>
      <c r="AI1198">
        <v>2.5</v>
      </c>
      <c r="AJ1198">
        <v>1.6</v>
      </c>
      <c r="AK1198">
        <v>2.25</v>
      </c>
      <c r="AL1198">
        <v>1.62</v>
      </c>
      <c r="AM1198">
        <v>2.5</v>
      </c>
      <c r="AN1198">
        <v>1.68</v>
      </c>
      <c r="AO1198">
        <v>2.27</v>
      </c>
      <c r="AP1198">
        <v>1.61</v>
      </c>
      <c r="AQ1198" t="str">
        <f t="shared" si="200"/>
        <v>Tursunov</v>
      </c>
      <c r="AR1198" t="str">
        <f t="shared" si="201"/>
        <v>Haase</v>
      </c>
      <c r="AS1198" t="str">
        <f t="shared" si="202"/>
        <v>NiceTursunovHaase</v>
      </c>
      <c r="AT1198" t="str">
        <f t="shared" si="203"/>
        <v>NiceHaaseTursunov</v>
      </c>
      <c r="AU1198">
        <f t="shared" si="204"/>
        <v>2</v>
      </c>
      <c r="AV1198">
        <f t="shared" si="205"/>
        <v>5</v>
      </c>
      <c r="AW1198">
        <f t="shared" si="206"/>
        <v>19</v>
      </c>
      <c r="AX1198" t="b">
        <f t="shared" si="207"/>
        <v>0</v>
      </c>
      <c r="AY1198" t="str">
        <f t="shared" si="208"/>
        <v>Tursunov</v>
      </c>
      <c r="AZ1198" t="b">
        <f t="shared" si="209"/>
        <v>0</v>
      </c>
      <c r="BA1198" t="str">
        <f t="shared" si="210"/>
        <v>Nice2nd Round</v>
      </c>
    </row>
    <row r="1199" spans="1:53" x14ac:dyDescent="0.25">
      <c r="A1199">
        <v>31</v>
      </c>
      <c r="B1199" t="s">
        <v>915</v>
      </c>
      <c r="C1199" t="s">
        <v>916</v>
      </c>
      <c r="D1199" s="1">
        <v>41780</v>
      </c>
      <c r="E1199" t="s">
        <v>663</v>
      </c>
      <c r="F1199" t="s">
        <v>307</v>
      </c>
      <c r="G1199" t="s">
        <v>503</v>
      </c>
      <c r="H1199" t="s">
        <v>344</v>
      </c>
      <c r="I1199">
        <v>3</v>
      </c>
      <c r="J1199" t="s">
        <v>690</v>
      </c>
      <c r="K1199" t="s">
        <v>739</v>
      </c>
      <c r="L1199">
        <v>30</v>
      </c>
      <c r="M1199">
        <v>58</v>
      </c>
      <c r="N1199">
        <v>1180</v>
      </c>
      <c r="O1199">
        <v>802</v>
      </c>
      <c r="P1199">
        <v>6</v>
      </c>
      <c r="Q1199">
        <v>3</v>
      </c>
      <c r="R1199">
        <v>4</v>
      </c>
      <c r="S1199">
        <v>6</v>
      </c>
      <c r="T1199">
        <v>6</v>
      </c>
      <c r="U1199">
        <v>2</v>
      </c>
      <c r="Z1199">
        <v>2</v>
      </c>
      <c r="AA1199">
        <v>1</v>
      </c>
      <c r="AB1199" t="s">
        <v>312</v>
      </c>
      <c r="AC1199">
        <v>1.57</v>
      </c>
      <c r="AD1199">
        <v>2.25</v>
      </c>
      <c r="AE1199">
        <v>1.6</v>
      </c>
      <c r="AF1199">
        <v>2.2999999999999998</v>
      </c>
      <c r="AG1199">
        <v>1.57</v>
      </c>
      <c r="AH1199">
        <v>2.25</v>
      </c>
      <c r="AI1199">
        <v>1.6</v>
      </c>
      <c r="AJ1199">
        <v>2.5</v>
      </c>
      <c r="AK1199">
        <v>1.57</v>
      </c>
      <c r="AL1199">
        <v>2.38</v>
      </c>
      <c r="AM1199">
        <v>1.65</v>
      </c>
      <c r="AN1199">
        <v>2.5</v>
      </c>
      <c r="AO1199">
        <v>1.57</v>
      </c>
      <c r="AP1199">
        <v>2.34</v>
      </c>
      <c r="AQ1199" t="str">
        <f t="shared" si="200"/>
        <v>Simon</v>
      </c>
      <c r="AR1199" t="str">
        <f t="shared" si="201"/>
        <v>Thiem</v>
      </c>
      <c r="AS1199" t="str">
        <f t="shared" si="202"/>
        <v>NiceSimonThiem</v>
      </c>
      <c r="AT1199" t="str">
        <f t="shared" si="203"/>
        <v>NiceThiemSimon</v>
      </c>
      <c r="AU1199">
        <f t="shared" si="204"/>
        <v>1</v>
      </c>
      <c r="AV1199">
        <f t="shared" si="205"/>
        <v>5</v>
      </c>
      <c r="AW1199">
        <f t="shared" si="206"/>
        <v>27</v>
      </c>
      <c r="AX1199" t="b">
        <f t="shared" si="207"/>
        <v>0</v>
      </c>
      <c r="AY1199" t="str">
        <f t="shared" si="208"/>
        <v>Simon</v>
      </c>
      <c r="AZ1199" t="b">
        <f t="shared" si="209"/>
        <v>1</v>
      </c>
      <c r="BA1199" t="str">
        <f t="shared" si="210"/>
        <v>Nice2nd Round</v>
      </c>
    </row>
    <row r="1200" spans="1:53" x14ac:dyDescent="0.25">
      <c r="A1200">
        <v>31</v>
      </c>
      <c r="B1200" t="s">
        <v>915</v>
      </c>
      <c r="C1200" t="s">
        <v>916</v>
      </c>
      <c r="D1200" s="1">
        <v>41781</v>
      </c>
      <c r="E1200" t="s">
        <v>663</v>
      </c>
      <c r="F1200" t="s">
        <v>307</v>
      </c>
      <c r="G1200" t="s">
        <v>503</v>
      </c>
      <c r="H1200" t="s">
        <v>345</v>
      </c>
      <c r="I1200">
        <v>3</v>
      </c>
      <c r="J1200" t="s">
        <v>757</v>
      </c>
      <c r="K1200" t="s">
        <v>792</v>
      </c>
      <c r="L1200">
        <v>61</v>
      </c>
      <c r="M1200">
        <v>77</v>
      </c>
      <c r="N1200">
        <v>785</v>
      </c>
      <c r="O1200">
        <v>676</v>
      </c>
      <c r="P1200">
        <v>6</v>
      </c>
      <c r="Q1200">
        <v>7</v>
      </c>
      <c r="R1200">
        <v>6</v>
      </c>
      <c r="S1200">
        <v>4</v>
      </c>
      <c r="T1200">
        <v>6</v>
      </c>
      <c r="U1200">
        <v>4</v>
      </c>
      <c r="Z1200">
        <v>2</v>
      </c>
      <c r="AA1200">
        <v>1</v>
      </c>
      <c r="AB1200" t="s">
        <v>312</v>
      </c>
      <c r="AC1200">
        <v>1.83</v>
      </c>
      <c r="AD1200">
        <v>1.83</v>
      </c>
      <c r="AE1200">
        <v>1.9</v>
      </c>
      <c r="AF1200">
        <v>1.85</v>
      </c>
      <c r="AG1200">
        <v>1.83</v>
      </c>
      <c r="AH1200">
        <v>1.83</v>
      </c>
      <c r="AI1200">
        <v>1.94</v>
      </c>
      <c r="AJ1200">
        <v>1.98</v>
      </c>
      <c r="AK1200">
        <v>2</v>
      </c>
      <c r="AL1200">
        <v>1.8</v>
      </c>
      <c r="AM1200">
        <v>2</v>
      </c>
      <c r="AN1200">
        <v>1.98</v>
      </c>
      <c r="AO1200">
        <v>1.89</v>
      </c>
      <c r="AP1200">
        <v>1.86</v>
      </c>
      <c r="AQ1200" t="str">
        <f t="shared" si="200"/>
        <v>Montanes</v>
      </c>
      <c r="AR1200" t="str">
        <f t="shared" si="201"/>
        <v>Mayer</v>
      </c>
      <c r="AS1200" t="str">
        <f t="shared" si="202"/>
        <v>NiceMontanesMayer</v>
      </c>
      <c r="AT1200" t="str">
        <f t="shared" si="203"/>
        <v>NiceMayerMontanes</v>
      </c>
      <c r="AU1200">
        <f t="shared" si="204"/>
        <v>1</v>
      </c>
      <c r="AV1200">
        <f t="shared" si="205"/>
        <v>3</v>
      </c>
      <c r="AW1200">
        <f t="shared" si="206"/>
        <v>33</v>
      </c>
      <c r="AX1200" t="b">
        <f t="shared" si="207"/>
        <v>1</v>
      </c>
      <c r="AY1200" t="str">
        <f t="shared" si="208"/>
        <v>Mayer</v>
      </c>
      <c r="AZ1200" t="b">
        <f t="shared" si="209"/>
        <v>1</v>
      </c>
      <c r="BA1200" t="str">
        <f t="shared" si="210"/>
        <v>NiceQuarterfinals</v>
      </c>
    </row>
    <row r="1201" spans="1:53" x14ac:dyDescent="0.25">
      <c r="A1201">
        <v>31</v>
      </c>
      <c r="B1201" t="s">
        <v>915</v>
      </c>
      <c r="C1201" t="s">
        <v>916</v>
      </c>
      <c r="D1201" s="1">
        <v>41781</v>
      </c>
      <c r="E1201" t="s">
        <v>663</v>
      </c>
      <c r="F1201" t="s">
        <v>307</v>
      </c>
      <c r="G1201" t="s">
        <v>503</v>
      </c>
      <c r="H1201" t="s">
        <v>345</v>
      </c>
      <c r="I1201">
        <v>3</v>
      </c>
      <c r="J1201" t="s">
        <v>748</v>
      </c>
      <c r="K1201" t="s">
        <v>671</v>
      </c>
      <c r="L1201">
        <v>19</v>
      </c>
      <c r="M1201">
        <v>32</v>
      </c>
      <c r="N1201">
        <v>1890</v>
      </c>
      <c r="O1201">
        <v>1155</v>
      </c>
      <c r="P1201">
        <v>6</v>
      </c>
      <c r="Q1201">
        <v>3</v>
      </c>
      <c r="R1201">
        <v>3</v>
      </c>
      <c r="S1201">
        <v>6</v>
      </c>
      <c r="T1201">
        <v>7</v>
      </c>
      <c r="U1201">
        <v>6</v>
      </c>
      <c r="Z1201">
        <v>2</v>
      </c>
      <c r="AA1201">
        <v>1</v>
      </c>
      <c r="AB1201" t="s">
        <v>312</v>
      </c>
      <c r="AC1201">
        <v>1.22</v>
      </c>
      <c r="AD1201">
        <v>4</v>
      </c>
      <c r="AE1201">
        <v>1.25</v>
      </c>
      <c r="AF1201">
        <v>3.75</v>
      </c>
      <c r="AG1201">
        <v>1.29</v>
      </c>
      <c r="AH1201">
        <v>3.5</v>
      </c>
      <c r="AI1201">
        <v>1.28</v>
      </c>
      <c r="AJ1201">
        <v>4.22</v>
      </c>
      <c r="AK1201">
        <v>1.25</v>
      </c>
      <c r="AL1201">
        <v>3.75</v>
      </c>
      <c r="AM1201">
        <v>1.3</v>
      </c>
      <c r="AN1201">
        <v>4.22</v>
      </c>
      <c r="AO1201">
        <v>1.27</v>
      </c>
      <c r="AP1201">
        <v>3.71</v>
      </c>
      <c r="AQ1201" t="str">
        <f t="shared" si="200"/>
        <v>Gulbis</v>
      </c>
      <c r="AR1201" t="str">
        <f t="shared" si="201"/>
        <v>Tursunov</v>
      </c>
      <c r="AS1201" t="str">
        <f t="shared" si="202"/>
        <v>NiceGulbisTursunov</v>
      </c>
      <c r="AT1201" t="str">
        <f t="shared" si="203"/>
        <v>NiceTursunovGulbis</v>
      </c>
      <c r="AU1201">
        <f t="shared" si="204"/>
        <v>1</v>
      </c>
      <c r="AV1201">
        <f t="shared" si="205"/>
        <v>1</v>
      </c>
      <c r="AW1201">
        <f t="shared" si="206"/>
        <v>31</v>
      </c>
      <c r="AX1201" t="b">
        <f t="shared" si="207"/>
        <v>1</v>
      </c>
      <c r="AY1201" t="str">
        <f t="shared" si="208"/>
        <v>Gulbis</v>
      </c>
      <c r="AZ1201" t="b">
        <f t="shared" si="209"/>
        <v>1</v>
      </c>
      <c r="BA1201" t="str">
        <f t="shared" si="210"/>
        <v>NiceQuarterfinals</v>
      </c>
    </row>
    <row r="1202" spans="1:53" x14ac:dyDescent="0.25">
      <c r="A1202">
        <v>31</v>
      </c>
      <c r="B1202" t="s">
        <v>915</v>
      </c>
      <c r="C1202" t="s">
        <v>916</v>
      </c>
      <c r="D1202" s="1">
        <v>41781</v>
      </c>
      <c r="E1202" t="s">
        <v>663</v>
      </c>
      <c r="F1202" t="s">
        <v>307</v>
      </c>
      <c r="G1202" t="s">
        <v>503</v>
      </c>
      <c r="H1202" t="s">
        <v>345</v>
      </c>
      <c r="I1202">
        <v>3</v>
      </c>
      <c r="J1202" t="s">
        <v>761</v>
      </c>
      <c r="K1202" t="s">
        <v>767</v>
      </c>
      <c r="L1202">
        <v>45</v>
      </c>
      <c r="M1202">
        <v>11</v>
      </c>
      <c r="N1202">
        <v>1004</v>
      </c>
      <c r="O1202">
        <v>2600</v>
      </c>
      <c r="P1202">
        <v>6</v>
      </c>
      <c r="Q1202">
        <v>4</v>
      </c>
      <c r="R1202">
        <v>5</v>
      </c>
      <c r="S1202">
        <v>7</v>
      </c>
      <c r="T1202">
        <v>7</v>
      </c>
      <c r="U1202">
        <v>6</v>
      </c>
      <c r="Z1202">
        <v>2</v>
      </c>
      <c r="AA1202">
        <v>1</v>
      </c>
      <c r="AB1202" t="s">
        <v>312</v>
      </c>
      <c r="AC1202">
        <v>2</v>
      </c>
      <c r="AD1202">
        <v>1.72</v>
      </c>
      <c r="AE1202">
        <v>2</v>
      </c>
      <c r="AF1202">
        <v>1.8</v>
      </c>
      <c r="AG1202">
        <v>1.91</v>
      </c>
      <c r="AH1202">
        <v>1.8</v>
      </c>
      <c r="AI1202">
        <v>1.99</v>
      </c>
      <c r="AJ1202">
        <v>1.93</v>
      </c>
      <c r="AK1202">
        <v>2.2000000000000002</v>
      </c>
      <c r="AL1202">
        <v>1.67</v>
      </c>
      <c r="AM1202">
        <v>2.2000000000000002</v>
      </c>
      <c r="AN1202">
        <v>1.93</v>
      </c>
      <c r="AO1202">
        <v>2.0099999999999998</v>
      </c>
      <c r="AP1202">
        <v>1.77</v>
      </c>
      <c r="AQ1202" t="str">
        <f t="shared" si="200"/>
        <v>Delbonis</v>
      </c>
      <c r="AR1202" t="str">
        <f t="shared" si="201"/>
        <v>Isner</v>
      </c>
      <c r="AS1202" t="str">
        <f t="shared" si="202"/>
        <v>NiceDelbonisIsner</v>
      </c>
      <c r="AT1202" t="str">
        <f t="shared" si="203"/>
        <v>NiceIsnerDelbonis</v>
      </c>
      <c r="AU1202">
        <f t="shared" si="204"/>
        <v>1</v>
      </c>
      <c r="AV1202">
        <f t="shared" si="205"/>
        <v>1</v>
      </c>
      <c r="AW1202">
        <f t="shared" si="206"/>
        <v>35</v>
      </c>
      <c r="AX1202" t="b">
        <f t="shared" si="207"/>
        <v>1</v>
      </c>
      <c r="AY1202" t="str">
        <f t="shared" si="208"/>
        <v>Delbonis</v>
      </c>
      <c r="AZ1202" t="b">
        <f t="shared" si="209"/>
        <v>1</v>
      </c>
      <c r="BA1202" t="str">
        <f t="shared" si="210"/>
        <v>NiceQuarterfinals</v>
      </c>
    </row>
    <row r="1203" spans="1:53" x14ac:dyDescent="0.25">
      <c r="A1203">
        <v>31</v>
      </c>
      <c r="B1203" t="s">
        <v>915</v>
      </c>
      <c r="C1203" t="s">
        <v>916</v>
      </c>
      <c r="D1203" s="1">
        <v>41781</v>
      </c>
      <c r="E1203" t="s">
        <v>663</v>
      </c>
      <c r="F1203" t="s">
        <v>307</v>
      </c>
      <c r="G1203" t="s">
        <v>503</v>
      </c>
      <c r="H1203" t="s">
        <v>345</v>
      </c>
      <c r="I1203">
        <v>3</v>
      </c>
      <c r="J1203" t="s">
        <v>690</v>
      </c>
      <c r="K1203" t="s">
        <v>773</v>
      </c>
      <c r="L1203">
        <v>30</v>
      </c>
      <c r="M1203">
        <v>48</v>
      </c>
      <c r="N1203">
        <v>1180</v>
      </c>
      <c r="O1203">
        <v>950</v>
      </c>
      <c r="P1203">
        <v>6</v>
      </c>
      <c r="Q1203">
        <v>4</v>
      </c>
      <c r="R1203">
        <v>6</v>
      </c>
      <c r="S1203">
        <v>1</v>
      </c>
      <c r="Z1203">
        <v>2</v>
      </c>
      <c r="AA1203">
        <v>0</v>
      </c>
      <c r="AB1203" t="s">
        <v>312</v>
      </c>
      <c r="AC1203">
        <v>2</v>
      </c>
      <c r="AD1203">
        <v>1.72</v>
      </c>
      <c r="AE1203">
        <v>2</v>
      </c>
      <c r="AF1203">
        <v>1.8</v>
      </c>
      <c r="AG1203">
        <v>1.83</v>
      </c>
      <c r="AH1203">
        <v>1.83</v>
      </c>
      <c r="AI1203">
        <v>2.09</v>
      </c>
      <c r="AJ1203">
        <v>1.85</v>
      </c>
      <c r="AK1203">
        <v>1.91</v>
      </c>
      <c r="AL1203">
        <v>1.91</v>
      </c>
      <c r="AM1203">
        <v>2.12</v>
      </c>
      <c r="AN1203">
        <v>1.91</v>
      </c>
      <c r="AO1203">
        <v>1.97</v>
      </c>
      <c r="AP1203">
        <v>1.8</v>
      </c>
      <c r="AQ1203" t="str">
        <f t="shared" si="200"/>
        <v>Simon</v>
      </c>
      <c r="AR1203" t="str">
        <f t="shared" si="201"/>
        <v>Berlocq</v>
      </c>
      <c r="AS1203" t="str">
        <f t="shared" si="202"/>
        <v>NiceSimonBerlocq</v>
      </c>
      <c r="AT1203" t="str">
        <f t="shared" si="203"/>
        <v>NiceBerlocqSimon</v>
      </c>
      <c r="AU1203">
        <f t="shared" si="204"/>
        <v>2</v>
      </c>
      <c r="AV1203">
        <f t="shared" si="205"/>
        <v>7</v>
      </c>
      <c r="AW1203">
        <f t="shared" si="206"/>
        <v>17</v>
      </c>
      <c r="AX1203" t="b">
        <f t="shared" si="207"/>
        <v>0</v>
      </c>
      <c r="AY1203" t="str">
        <f t="shared" si="208"/>
        <v>Simon</v>
      </c>
      <c r="AZ1203" t="b">
        <f t="shared" si="209"/>
        <v>0</v>
      </c>
      <c r="BA1203" t="str">
        <f t="shared" si="210"/>
        <v>NiceQuarterfinals</v>
      </c>
    </row>
    <row r="1204" spans="1:53" x14ac:dyDescent="0.25">
      <c r="A1204">
        <v>31</v>
      </c>
      <c r="B1204" t="s">
        <v>915</v>
      </c>
      <c r="C1204" t="s">
        <v>916</v>
      </c>
      <c r="D1204" s="1">
        <v>41782</v>
      </c>
      <c r="E1204" t="s">
        <v>663</v>
      </c>
      <c r="F1204" t="s">
        <v>307</v>
      </c>
      <c r="G1204" t="s">
        <v>503</v>
      </c>
      <c r="H1204" t="s">
        <v>346</v>
      </c>
      <c r="I1204">
        <v>3</v>
      </c>
      <c r="J1204" t="s">
        <v>748</v>
      </c>
      <c r="K1204" t="s">
        <v>757</v>
      </c>
      <c r="L1204">
        <v>19</v>
      </c>
      <c r="M1204">
        <v>61</v>
      </c>
      <c r="N1204">
        <v>1890</v>
      </c>
      <c r="O1204">
        <v>785</v>
      </c>
      <c r="P1204">
        <v>6</v>
      </c>
      <c r="Q1204">
        <v>0</v>
      </c>
      <c r="R1204">
        <v>6</v>
      </c>
      <c r="S1204">
        <v>3</v>
      </c>
      <c r="Z1204">
        <v>2</v>
      </c>
      <c r="AA1204">
        <v>0</v>
      </c>
      <c r="AB1204" t="s">
        <v>312</v>
      </c>
      <c r="AC1204">
        <v>1.28</v>
      </c>
      <c r="AD1204">
        <v>3.75</v>
      </c>
      <c r="AE1204">
        <v>1.33</v>
      </c>
      <c r="AF1204">
        <v>3.2</v>
      </c>
      <c r="AG1204">
        <v>1.3</v>
      </c>
      <c r="AH1204">
        <v>3.4</v>
      </c>
      <c r="AI1204">
        <v>1.3</v>
      </c>
      <c r="AJ1204">
        <v>4</v>
      </c>
      <c r="AK1204">
        <v>1.33</v>
      </c>
      <c r="AL1204">
        <v>3.25</v>
      </c>
      <c r="AM1204">
        <v>1.36</v>
      </c>
      <c r="AN1204">
        <v>4</v>
      </c>
      <c r="AO1204">
        <v>1.31</v>
      </c>
      <c r="AP1204">
        <v>3.4</v>
      </c>
      <c r="AQ1204" t="str">
        <f t="shared" ref="AQ1204:AQ1267" si="211">LEFT(J1204,FIND(" ",J1204)-1)</f>
        <v>Gulbis</v>
      </c>
      <c r="AR1204" t="str">
        <f t="shared" ref="AR1204:AR1267" si="212">LEFT(K1204,FIND(" ",K1204)-1)</f>
        <v>Montanes</v>
      </c>
      <c r="AS1204" t="str">
        <f t="shared" si="202"/>
        <v>NiceGulbisMontanes</v>
      </c>
      <c r="AT1204" t="str">
        <f t="shared" si="203"/>
        <v>NiceMontanesGulbis</v>
      </c>
      <c r="AU1204">
        <f t="shared" si="204"/>
        <v>2</v>
      </c>
      <c r="AV1204">
        <f t="shared" si="205"/>
        <v>9</v>
      </c>
      <c r="AW1204">
        <f t="shared" si="206"/>
        <v>15</v>
      </c>
      <c r="AX1204" t="b">
        <f t="shared" si="207"/>
        <v>0</v>
      </c>
      <c r="AY1204" t="str">
        <f t="shared" si="208"/>
        <v>Gulbis</v>
      </c>
      <c r="AZ1204" t="b">
        <f t="shared" si="209"/>
        <v>0</v>
      </c>
      <c r="BA1204" t="str">
        <f t="shared" si="210"/>
        <v>NiceSemifinals</v>
      </c>
    </row>
    <row r="1205" spans="1:53" x14ac:dyDescent="0.25">
      <c r="A1205">
        <v>31</v>
      </c>
      <c r="B1205" t="s">
        <v>915</v>
      </c>
      <c r="C1205" t="s">
        <v>916</v>
      </c>
      <c r="D1205" s="1">
        <v>41782</v>
      </c>
      <c r="E1205" t="s">
        <v>663</v>
      </c>
      <c r="F1205" t="s">
        <v>307</v>
      </c>
      <c r="G1205" t="s">
        <v>503</v>
      </c>
      <c r="H1205" t="s">
        <v>346</v>
      </c>
      <c r="I1205">
        <v>3</v>
      </c>
      <c r="J1205" t="s">
        <v>761</v>
      </c>
      <c r="K1205" t="s">
        <v>690</v>
      </c>
      <c r="L1205">
        <v>45</v>
      </c>
      <c r="M1205">
        <v>30</v>
      </c>
      <c r="N1205">
        <v>1004</v>
      </c>
      <c r="O1205">
        <v>1180</v>
      </c>
      <c r="P1205">
        <v>6</v>
      </c>
      <c r="Q1205">
        <v>2</v>
      </c>
      <c r="R1205">
        <v>6</v>
      </c>
      <c r="S1205">
        <v>4</v>
      </c>
      <c r="Z1205">
        <v>2</v>
      </c>
      <c r="AA1205">
        <v>0</v>
      </c>
      <c r="AB1205" t="s">
        <v>312</v>
      </c>
      <c r="AC1205">
        <v>2.2999999999999998</v>
      </c>
      <c r="AD1205">
        <v>1.61</v>
      </c>
      <c r="AE1205">
        <v>2.25</v>
      </c>
      <c r="AF1205">
        <v>1.62</v>
      </c>
      <c r="AG1205">
        <v>2.2000000000000002</v>
      </c>
      <c r="AH1205">
        <v>1.62</v>
      </c>
      <c r="AI1205">
        <v>2.2000000000000002</v>
      </c>
      <c r="AJ1205">
        <v>1.77</v>
      </c>
      <c r="AK1205">
        <v>2.38</v>
      </c>
      <c r="AL1205">
        <v>1.57</v>
      </c>
      <c r="AM1205">
        <v>2.38</v>
      </c>
      <c r="AN1205">
        <v>1.77</v>
      </c>
      <c r="AO1205">
        <v>2.2200000000000002</v>
      </c>
      <c r="AP1205">
        <v>1.64</v>
      </c>
      <c r="AQ1205" t="str">
        <f t="shared" si="211"/>
        <v>Delbonis</v>
      </c>
      <c r="AR1205" t="str">
        <f t="shared" si="212"/>
        <v>Simon</v>
      </c>
      <c r="AS1205" t="str">
        <f t="shared" si="202"/>
        <v>NiceDelbonisSimon</v>
      </c>
      <c r="AT1205" t="str">
        <f t="shared" si="203"/>
        <v>NiceSimonDelbonis</v>
      </c>
      <c r="AU1205">
        <f t="shared" si="204"/>
        <v>2</v>
      </c>
      <c r="AV1205">
        <f t="shared" si="205"/>
        <v>6</v>
      </c>
      <c r="AW1205">
        <f t="shared" si="206"/>
        <v>18</v>
      </c>
      <c r="AX1205" t="b">
        <f t="shared" si="207"/>
        <v>0</v>
      </c>
      <c r="AY1205" t="str">
        <f t="shared" si="208"/>
        <v>Delbonis</v>
      </c>
      <c r="AZ1205" t="b">
        <f t="shared" si="209"/>
        <v>0</v>
      </c>
      <c r="BA1205" t="str">
        <f t="shared" si="210"/>
        <v>NiceSemifinals</v>
      </c>
    </row>
    <row r="1206" spans="1:53" x14ac:dyDescent="0.25">
      <c r="A1206">
        <v>31</v>
      </c>
      <c r="B1206" t="s">
        <v>915</v>
      </c>
      <c r="C1206" t="s">
        <v>916</v>
      </c>
      <c r="D1206" s="1">
        <v>41783</v>
      </c>
      <c r="E1206" t="s">
        <v>663</v>
      </c>
      <c r="F1206" t="s">
        <v>307</v>
      </c>
      <c r="G1206" t="s">
        <v>503</v>
      </c>
      <c r="H1206" t="s">
        <v>348</v>
      </c>
      <c r="I1206">
        <v>3</v>
      </c>
      <c r="J1206" t="s">
        <v>748</v>
      </c>
      <c r="K1206" t="s">
        <v>761</v>
      </c>
      <c r="L1206">
        <v>19</v>
      </c>
      <c r="M1206">
        <v>45</v>
      </c>
      <c r="N1206">
        <v>1890</v>
      </c>
      <c r="O1206">
        <v>1004</v>
      </c>
      <c r="P1206">
        <v>6</v>
      </c>
      <c r="Q1206">
        <v>1</v>
      </c>
      <c r="R1206">
        <v>7</v>
      </c>
      <c r="S1206">
        <v>6</v>
      </c>
      <c r="Z1206">
        <v>2</v>
      </c>
      <c r="AA1206">
        <v>0</v>
      </c>
      <c r="AB1206" t="s">
        <v>312</v>
      </c>
      <c r="AC1206">
        <v>1.33</v>
      </c>
      <c r="AD1206">
        <v>3.4</v>
      </c>
      <c r="AE1206">
        <v>1.35</v>
      </c>
      <c r="AF1206">
        <v>3.1</v>
      </c>
      <c r="AG1206">
        <v>1.36</v>
      </c>
      <c r="AH1206">
        <v>3.25</v>
      </c>
      <c r="AI1206">
        <v>1.36</v>
      </c>
      <c r="AJ1206">
        <v>3.48</v>
      </c>
      <c r="AK1206">
        <v>1.36</v>
      </c>
      <c r="AL1206">
        <v>3</v>
      </c>
      <c r="AM1206">
        <v>1.36</v>
      </c>
      <c r="AN1206">
        <v>3.58</v>
      </c>
      <c r="AO1206">
        <v>1.34</v>
      </c>
      <c r="AP1206">
        <v>3.24</v>
      </c>
      <c r="AQ1206" t="str">
        <f t="shared" si="211"/>
        <v>Gulbis</v>
      </c>
      <c r="AR1206" t="str">
        <f t="shared" si="212"/>
        <v>Delbonis</v>
      </c>
      <c r="AS1206" t="str">
        <f t="shared" si="202"/>
        <v>NiceGulbisDelbonis</v>
      </c>
      <c r="AT1206" t="str">
        <f t="shared" si="203"/>
        <v>NiceDelbonisGulbis</v>
      </c>
      <c r="AU1206">
        <f t="shared" si="204"/>
        <v>2</v>
      </c>
      <c r="AV1206">
        <f t="shared" si="205"/>
        <v>6</v>
      </c>
      <c r="AW1206">
        <f t="shared" si="206"/>
        <v>20</v>
      </c>
      <c r="AX1206" t="b">
        <f t="shared" si="207"/>
        <v>1</v>
      </c>
      <c r="AY1206" t="str">
        <f t="shared" si="208"/>
        <v>Gulbis</v>
      </c>
      <c r="AZ1206" t="b">
        <f t="shared" si="209"/>
        <v>0</v>
      </c>
      <c r="BA1206" t="str">
        <f t="shared" si="210"/>
        <v>NiceThe Final</v>
      </c>
    </row>
    <row r="1207" spans="1:53" x14ac:dyDescent="0.25">
      <c r="A1207">
        <v>32</v>
      </c>
      <c r="B1207" t="s">
        <v>480</v>
      </c>
      <c r="C1207" t="s">
        <v>608</v>
      </c>
      <c r="D1207" s="1">
        <v>41784</v>
      </c>
      <c r="E1207" t="s">
        <v>443</v>
      </c>
      <c r="F1207" t="s">
        <v>307</v>
      </c>
      <c r="G1207" t="s">
        <v>503</v>
      </c>
      <c r="H1207" t="s">
        <v>309</v>
      </c>
      <c r="I1207">
        <v>5</v>
      </c>
      <c r="J1207" t="s">
        <v>800</v>
      </c>
      <c r="K1207" t="s">
        <v>809</v>
      </c>
      <c r="L1207">
        <v>9</v>
      </c>
      <c r="M1207">
        <v>160</v>
      </c>
      <c r="N1207">
        <v>2975</v>
      </c>
      <c r="O1207">
        <v>350</v>
      </c>
      <c r="P1207">
        <v>6</v>
      </c>
      <c r="Q1207">
        <v>3</v>
      </c>
      <c r="R1207">
        <v>7</v>
      </c>
      <c r="S1207">
        <v>6</v>
      </c>
      <c r="T1207">
        <v>6</v>
      </c>
      <c r="U1207">
        <v>3</v>
      </c>
      <c r="Z1207">
        <v>3</v>
      </c>
      <c r="AA1207">
        <v>0</v>
      </c>
      <c r="AB1207" t="s">
        <v>312</v>
      </c>
      <c r="AC1207">
        <v>1.07</v>
      </c>
      <c r="AD1207">
        <v>9</v>
      </c>
      <c r="AE1207">
        <v>1.1000000000000001</v>
      </c>
      <c r="AF1207">
        <v>6.5</v>
      </c>
      <c r="AG1207">
        <v>1.07</v>
      </c>
      <c r="AH1207">
        <v>7.5</v>
      </c>
      <c r="AI1207">
        <v>1.0900000000000001</v>
      </c>
      <c r="AJ1207">
        <v>9.06</v>
      </c>
      <c r="AK1207">
        <v>1.08</v>
      </c>
      <c r="AL1207">
        <v>7.5</v>
      </c>
      <c r="AM1207">
        <v>1.1000000000000001</v>
      </c>
      <c r="AN1207">
        <v>9.06</v>
      </c>
      <c r="AO1207">
        <v>1.08</v>
      </c>
      <c r="AP1207">
        <v>7.7</v>
      </c>
      <c r="AQ1207" t="str">
        <f t="shared" si="211"/>
        <v>Raonic</v>
      </c>
      <c r="AR1207" t="str">
        <f t="shared" si="212"/>
        <v>Kyrgios</v>
      </c>
      <c r="AS1207" t="str">
        <f t="shared" si="202"/>
        <v>ParisRaonicKyrgios</v>
      </c>
      <c r="AT1207" t="str">
        <f t="shared" si="203"/>
        <v>ParisKyrgiosRaonic</v>
      </c>
      <c r="AU1207">
        <f t="shared" si="204"/>
        <v>3</v>
      </c>
      <c r="AV1207">
        <f t="shared" si="205"/>
        <v>7</v>
      </c>
      <c r="AW1207">
        <f t="shared" si="206"/>
        <v>31</v>
      </c>
      <c r="AX1207" t="b">
        <f t="shared" si="207"/>
        <v>1</v>
      </c>
      <c r="AY1207" t="str">
        <f t="shared" si="208"/>
        <v>Raonic</v>
      </c>
      <c r="AZ1207" t="b">
        <f t="shared" si="209"/>
        <v>0</v>
      </c>
      <c r="BA1207" t="str">
        <f t="shared" si="210"/>
        <v>Paris1st Round</v>
      </c>
    </row>
    <row r="1208" spans="1:53" x14ac:dyDescent="0.25">
      <c r="A1208">
        <v>32</v>
      </c>
      <c r="B1208" t="s">
        <v>480</v>
      </c>
      <c r="C1208" t="s">
        <v>608</v>
      </c>
      <c r="D1208" s="1">
        <v>41784</v>
      </c>
      <c r="E1208" t="s">
        <v>443</v>
      </c>
      <c r="F1208" t="s">
        <v>307</v>
      </c>
      <c r="G1208" t="s">
        <v>503</v>
      </c>
      <c r="H1208" t="s">
        <v>309</v>
      </c>
      <c r="I1208">
        <v>5</v>
      </c>
      <c r="J1208" t="s">
        <v>718</v>
      </c>
      <c r="K1208" t="s">
        <v>707</v>
      </c>
      <c r="L1208">
        <v>16</v>
      </c>
      <c r="M1208">
        <v>68</v>
      </c>
      <c r="N1208">
        <v>2065</v>
      </c>
      <c r="O1208">
        <v>729</v>
      </c>
      <c r="P1208">
        <v>3</v>
      </c>
      <c r="Q1208">
        <v>6</v>
      </c>
      <c r="R1208">
        <v>1</v>
      </c>
      <c r="S1208">
        <v>6</v>
      </c>
      <c r="T1208">
        <v>6</v>
      </c>
      <c r="U1208">
        <v>3</v>
      </c>
      <c r="V1208">
        <v>6</v>
      </c>
      <c r="W1208">
        <v>4</v>
      </c>
      <c r="X1208">
        <v>6</v>
      </c>
      <c r="Y1208">
        <v>0</v>
      </c>
      <c r="Z1208">
        <v>3</v>
      </c>
      <c r="AA1208">
        <v>2</v>
      </c>
      <c r="AB1208" t="s">
        <v>312</v>
      </c>
      <c r="AC1208">
        <v>1.36</v>
      </c>
      <c r="AD1208">
        <v>3</v>
      </c>
      <c r="AE1208">
        <v>1.42</v>
      </c>
      <c r="AF1208">
        <v>2.8</v>
      </c>
      <c r="AG1208">
        <v>1.36</v>
      </c>
      <c r="AH1208">
        <v>3</v>
      </c>
      <c r="AI1208">
        <v>1.47</v>
      </c>
      <c r="AJ1208">
        <v>2.9</v>
      </c>
      <c r="AK1208">
        <v>1.4</v>
      </c>
      <c r="AL1208">
        <v>2.88</v>
      </c>
      <c r="AM1208">
        <v>1.47</v>
      </c>
      <c r="AN1208">
        <v>3.1</v>
      </c>
      <c r="AO1208">
        <v>1.41</v>
      </c>
      <c r="AP1208">
        <v>2.88</v>
      </c>
      <c r="AQ1208" t="str">
        <f t="shared" si="211"/>
        <v>Youzhny</v>
      </c>
      <c r="AR1208" t="str">
        <f t="shared" si="212"/>
        <v>Carreno-Busta</v>
      </c>
      <c r="AS1208" t="str">
        <f t="shared" si="202"/>
        <v>ParisYouzhnyCarreno-Busta</v>
      </c>
      <c r="AT1208" t="str">
        <f t="shared" si="203"/>
        <v>ParisCarreno-BustaYouzhny</v>
      </c>
      <c r="AU1208">
        <f t="shared" si="204"/>
        <v>1</v>
      </c>
      <c r="AV1208">
        <f t="shared" si="205"/>
        <v>3</v>
      </c>
      <c r="AW1208">
        <f t="shared" si="206"/>
        <v>41</v>
      </c>
      <c r="AX1208" t="b">
        <f t="shared" si="207"/>
        <v>0</v>
      </c>
      <c r="AY1208" t="str">
        <f t="shared" si="208"/>
        <v>Carreno-Busta</v>
      </c>
      <c r="AZ1208" t="b">
        <f t="shared" si="209"/>
        <v>1</v>
      </c>
      <c r="BA1208" t="str">
        <f t="shared" si="210"/>
        <v>Paris1st Round</v>
      </c>
    </row>
    <row r="1209" spans="1:53" x14ac:dyDescent="0.25">
      <c r="A1209">
        <v>32</v>
      </c>
      <c r="B1209" t="s">
        <v>480</v>
      </c>
      <c r="C1209" t="s">
        <v>608</v>
      </c>
      <c r="D1209" s="1">
        <v>41784</v>
      </c>
      <c r="E1209" t="s">
        <v>443</v>
      </c>
      <c r="F1209" t="s">
        <v>307</v>
      </c>
      <c r="G1209" t="s">
        <v>503</v>
      </c>
      <c r="H1209" t="s">
        <v>309</v>
      </c>
      <c r="I1209">
        <v>5</v>
      </c>
      <c r="J1209" t="s">
        <v>717</v>
      </c>
      <c r="K1209" t="s">
        <v>711</v>
      </c>
      <c r="L1209">
        <v>101</v>
      </c>
      <c r="M1209">
        <v>96</v>
      </c>
      <c r="N1209">
        <v>591</v>
      </c>
      <c r="O1209">
        <v>595</v>
      </c>
      <c r="P1209">
        <v>5</v>
      </c>
      <c r="Q1209">
        <v>7</v>
      </c>
      <c r="R1209">
        <v>6</v>
      </c>
      <c r="S1209">
        <v>3</v>
      </c>
      <c r="T1209">
        <v>7</v>
      </c>
      <c r="U1209">
        <v>6</v>
      </c>
      <c r="V1209">
        <v>6</v>
      </c>
      <c r="W1209">
        <v>3</v>
      </c>
      <c r="Z1209">
        <v>3</v>
      </c>
      <c r="AA1209">
        <v>1</v>
      </c>
      <c r="AB1209" t="s">
        <v>312</v>
      </c>
      <c r="AC1209">
        <v>1.9</v>
      </c>
      <c r="AD1209">
        <v>1.8</v>
      </c>
      <c r="AE1209">
        <v>1.8</v>
      </c>
      <c r="AF1209">
        <v>2</v>
      </c>
      <c r="AG1209">
        <v>1.73</v>
      </c>
      <c r="AH1209">
        <v>2</v>
      </c>
      <c r="AI1209">
        <v>1.99</v>
      </c>
      <c r="AJ1209">
        <v>1.92</v>
      </c>
      <c r="AK1209">
        <v>1.8</v>
      </c>
      <c r="AL1209">
        <v>2</v>
      </c>
      <c r="AM1209">
        <v>1.99</v>
      </c>
      <c r="AN1209">
        <v>2.0499999999999998</v>
      </c>
      <c r="AO1209">
        <v>1.85</v>
      </c>
      <c r="AP1209">
        <v>1.92</v>
      </c>
      <c r="AQ1209" t="str">
        <f t="shared" si="211"/>
        <v>Nedovyesov</v>
      </c>
      <c r="AR1209" t="str">
        <f t="shared" si="212"/>
        <v>Devvarman</v>
      </c>
      <c r="AS1209" t="str">
        <f t="shared" si="202"/>
        <v>ParisNedovyesovDevvarman</v>
      </c>
      <c r="AT1209" t="str">
        <f t="shared" si="203"/>
        <v>ParisDevvarmanNedovyesov</v>
      </c>
      <c r="AU1209">
        <f t="shared" si="204"/>
        <v>2</v>
      </c>
      <c r="AV1209">
        <f t="shared" si="205"/>
        <v>5</v>
      </c>
      <c r="AW1209">
        <f t="shared" si="206"/>
        <v>43</v>
      </c>
      <c r="AX1209" t="b">
        <f t="shared" si="207"/>
        <v>1</v>
      </c>
      <c r="AY1209" t="str">
        <f t="shared" si="208"/>
        <v>Devvarman</v>
      </c>
      <c r="AZ1209" t="b">
        <f t="shared" si="209"/>
        <v>1</v>
      </c>
      <c r="BA1209" t="str">
        <f t="shared" si="210"/>
        <v>Paris1st Round</v>
      </c>
    </row>
    <row r="1210" spans="1:53" x14ac:dyDescent="0.25">
      <c r="A1210">
        <v>32</v>
      </c>
      <c r="B1210" t="s">
        <v>480</v>
      </c>
      <c r="C1210" t="s">
        <v>608</v>
      </c>
      <c r="D1210" s="1">
        <v>41784</v>
      </c>
      <c r="E1210" t="s">
        <v>443</v>
      </c>
      <c r="F1210" t="s">
        <v>307</v>
      </c>
      <c r="G1210" t="s">
        <v>503</v>
      </c>
      <c r="H1210" t="s">
        <v>309</v>
      </c>
      <c r="I1210">
        <v>5</v>
      </c>
      <c r="J1210" t="s">
        <v>666</v>
      </c>
      <c r="K1210" t="s">
        <v>747</v>
      </c>
      <c r="L1210">
        <v>60</v>
      </c>
      <c r="M1210">
        <v>102</v>
      </c>
      <c r="N1210">
        <v>790</v>
      </c>
      <c r="O1210">
        <v>572</v>
      </c>
      <c r="P1210">
        <v>6</v>
      </c>
      <c r="Q1210">
        <v>7</v>
      </c>
      <c r="R1210">
        <v>6</v>
      </c>
      <c r="S1210">
        <v>4</v>
      </c>
      <c r="T1210">
        <v>6</v>
      </c>
      <c r="U1210">
        <v>7</v>
      </c>
      <c r="V1210">
        <v>6</v>
      </c>
      <c r="W1210">
        <v>3</v>
      </c>
      <c r="X1210">
        <v>6</v>
      </c>
      <c r="Y1210">
        <v>4</v>
      </c>
      <c r="Z1210">
        <v>3</v>
      </c>
      <c r="AA1210">
        <v>2</v>
      </c>
      <c r="AB1210" t="s">
        <v>312</v>
      </c>
      <c r="AC1210">
        <v>1.1399999999999999</v>
      </c>
      <c r="AD1210">
        <v>5.5</v>
      </c>
      <c r="AE1210">
        <v>1.2</v>
      </c>
      <c r="AF1210">
        <v>4.3</v>
      </c>
      <c r="AG1210">
        <v>1.17</v>
      </c>
      <c r="AH1210">
        <v>4.5</v>
      </c>
      <c r="AI1210">
        <v>1.1399999999999999</v>
      </c>
      <c r="AJ1210">
        <v>6.87</v>
      </c>
      <c r="AK1210">
        <v>1.17</v>
      </c>
      <c r="AL1210">
        <v>5</v>
      </c>
      <c r="AM1210">
        <v>1.2</v>
      </c>
      <c r="AN1210">
        <v>6.87</v>
      </c>
      <c r="AO1210">
        <v>1.17</v>
      </c>
      <c r="AP1210">
        <v>5.03</v>
      </c>
      <c r="AQ1210" t="str">
        <f t="shared" si="211"/>
        <v>Nieminen</v>
      </c>
      <c r="AR1210" t="str">
        <f t="shared" si="212"/>
        <v>Przysiezny</v>
      </c>
      <c r="AS1210" t="str">
        <f t="shared" si="202"/>
        <v>ParisNieminenPrzysiezny</v>
      </c>
      <c r="AT1210" t="str">
        <f t="shared" si="203"/>
        <v>ParisPrzysieznyNieminen</v>
      </c>
      <c r="AU1210">
        <f t="shared" si="204"/>
        <v>1</v>
      </c>
      <c r="AV1210">
        <f t="shared" si="205"/>
        <v>5</v>
      </c>
      <c r="AW1210">
        <f t="shared" si="206"/>
        <v>55</v>
      </c>
      <c r="AX1210" t="b">
        <f t="shared" si="207"/>
        <v>1</v>
      </c>
      <c r="AY1210" t="str">
        <f t="shared" si="208"/>
        <v>Przysiezny</v>
      </c>
      <c r="AZ1210" t="b">
        <f t="shared" si="209"/>
        <v>1</v>
      </c>
      <c r="BA1210" t="str">
        <f t="shared" si="210"/>
        <v>Paris1st Round</v>
      </c>
    </row>
    <row r="1211" spans="1:53" x14ac:dyDescent="0.25">
      <c r="A1211">
        <v>32</v>
      </c>
      <c r="B1211" t="s">
        <v>480</v>
      </c>
      <c r="C1211" t="s">
        <v>608</v>
      </c>
      <c r="D1211" s="1">
        <v>41784</v>
      </c>
      <c r="E1211" t="s">
        <v>443</v>
      </c>
      <c r="F1211" t="s">
        <v>307</v>
      </c>
      <c r="G1211" t="s">
        <v>503</v>
      </c>
      <c r="H1211" t="s">
        <v>309</v>
      </c>
      <c r="I1211">
        <v>5</v>
      </c>
      <c r="J1211" t="s">
        <v>771</v>
      </c>
      <c r="K1211" t="s">
        <v>846</v>
      </c>
      <c r="L1211">
        <v>43</v>
      </c>
      <c r="M1211">
        <v>114</v>
      </c>
      <c r="N1211">
        <v>1040</v>
      </c>
      <c r="O1211">
        <v>512</v>
      </c>
      <c r="P1211">
        <v>6</v>
      </c>
      <c r="Q1211">
        <v>7</v>
      </c>
      <c r="R1211">
        <v>3</v>
      </c>
      <c r="S1211">
        <v>6</v>
      </c>
      <c r="T1211">
        <v>6</v>
      </c>
      <c r="U1211">
        <v>4</v>
      </c>
      <c r="V1211">
        <v>6</v>
      </c>
      <c r="W1211">
        <v>3</v>
      </c>
      <c r="X1211">
        <v>6</v>
      </c>
      <c r="Y1211">
        <v>2</v>
      </c>
      <c r="Z1211">
        <v>3</v>
      </c>
      <c r="AA1211">
        <v>2</v>
      </c>
      <c r="AB1211" t="s">
        <v>312</v>
      </c>
      <c r="AC1211">
        <v>1.28</v>
      </c>
      <c r="AD1211">
        <v>3.5</v>
      </c>
      <c r="AE1211">
        <v>1.28</v>
      </c>
      <c r="AF1211">
        <v>3.5</v>
      </c>
      <c r="AG1211">
        <v>1.29</v>
      </c>
      <c r="AH1211">
        <v>3.5</v>
      </c>
      <c r="AI1211">
        <v>1.31</v>
      </c>
      <c r="AJ1211">
        <v>3.85</v>
      </c>
      <c r="AK1211">
        <v>1.29</v>
      </c>
      <c r="AL1211">
        <v>3.5</v>
      </c>
      <c r="AM1211">
        <v>1.33</v>
      </c>
      <c r="AN1211">
        <v>4</v>
      </c>
      <c r="AO1211">
        <v>1.28</v>
      </c>
      <c r="AP1211">
        <v>3.6</v>
      </c>
      <c r="AQ1211" t="str">
        <f t="shared" si="211"/>
        <v>Stepanek</v>
      </c>
      <c r="AR1211" t="str">
        <f t="shared" si="212"/>
        <v>Arguello</v>
      </c>
      <c r="AS1211" t="str">
        <f t="shared" si="202"/>
        <v>ParisStepanekArguello</v>
      </c>
      <c r="AT1211" t="str">
        <f t="shared" si="203"/>
        <v>ParisArguelloStepanek</v>
      </c>
      <c r="AU1211">
        <f t="shared" si="204"/>
        <v>1</v>
      </c>
      <c r="AV1211">
        <f t="shared" si="205"/>
        <v>5</v>
      </c>
      <c r="AW1211">
        <f t="shared" si="206"/>
        <v>49</v>
      </c>
      <c r="AX1211" t="b">
        <f t="shared" si="207"/>
        <v>1</v>
      </c>
      <c r="AY1211" t="str">
        <f t="shared" si="208"/>
        <v>Arguello</v>
      </c>
      <c r="AZ1211" t="b">
        <f t="shared" si="209"/>
        <v>1</v>
      </c>
      <c r="BA1211" t="str">
        <f t="shared" si="210"/>
        <v>Paris1st Round</v>
      </c>
    </row>
    <row r="1212" spans="1:53" x14ac:dyDescent="0.25">
      <c r="A1212">
        <v>32</v>
      </c>
      <c r="B1212" t="s">
        <v>480</v>
      </c>
      <c r="C1212" t="s">
        <v>608</v>
      </c>
      <c r="D1212" s="1">
        <v>41784</v>
      </c>
      <c r="E1212" t="s">
        <v>443</v>
      </c>
      <c r="F1212" t="s">
        <v>307</v>
      </c>
      <c r="G1212" t="s">
        <v>503</v>
      </c>
      <c r="H1212" t="s">
        <v>309</v>
      </c>
      <c r="I1212">
        <v>5</v>
      </c>
      <c r="J1212" t="s">
        <v>689</v>
      </c>
      <c r="K1212" t="s">
        <v>699</v>
      </c>
      <c r="L1212">
        <v>4</v>
      </c>
      <c r="M1212">
        <v>87</v>
      </c>
      <c r="N1212">
        <v>5125</v>
      </c>
      <c r="O1212">
        <v>617</v>
      </c>
      <c r="P1212">
        <v>6</v>
      </c>
      <c r="Q1212">
        <v>2</v>
      </c>
      <c r="R1212">
        <v>6</v>
      </c>
      <c r="S1212">
        <v>4</v>
      </c>
      <c r="T1212">
        <v>6</v>
      </c>
      <c r="U1212">
        <v>2</v>
      </c>
      <c r="Z1212">
        <v>3</v>
      </c>
      <c r="AA1212">
        <v>0</v>
      </c>
      <c r="AB1212" t="s">
        <v>312</v>
      </c>
      <c r="AC1212">
        <v>1.01</v>
      </c>
      <c r="AD1212">
        <v>26</v>
      </c>
      <c r="AE1212">
        <v>1.02</v>
      </c>
      <c r="AF1212">
        <v>12</v>
      </c>
      <c r="AG1212">
        <v>1.02</v>
      </c>
      <c r="AH1212">
        <v>17</v>
      </c>
      <c r="AI1212">
        <v>1.01</v>
      </c>
      <c r="AJ1212">
        <v>27.22</v>
      </c>
      <c r="AK1212">
        <v>1.02</v>
      </c>
      <c r="AL1212">
        <v>13</v>
      </c>
      <c r="AM1212">
        <v>1.03</v>
      </c>
      <c r="AN1212">
        <v>27.22</v>
      </c>
      <c r="AO1212">
        <v>1.02</v>
      </c>
      <c r="AP1212">
        <v>16.47</v>
      </c>
      <c r="AQ1212" t="str">
        <f t="shared" si="211"/>
        <v>Federer</v>
      </c>
      <c r="AR1212" t="str">
        <f t="shared" si="212"/>
        <v>Lacko</v>
      </c>
      <c r="AS1212" t="str">
        <f t="shared" si="202"/>
        <v>ParisFedererLacko</v>
      </c>
      <c r="AT1212" t="str">
        <f t="shared" si="203"/>
        <v>ParisLackoFederer</v>
      </c>
      <c r="AU1212">
        <f t="shared" si="204"/>
        <v>3</v>
      </c>
      <c r="AV1212">
        <f t="shared" si="205"/>
        <v>10</v>
      </c>
      <c r="AW1212">
        <f t="shared" si="206"/>
        <v>26</v>
      </c>
      <c r="AX1212" t="b">
        <f t="shared" si="207"/>
        <v>0</v>
      </c>
      <c r="AY1212" t="str">
        <f t="shared" si="208"/>
        <v>Federer</v>
      </c>
      <c r="AZ1212" t="b">
        <f t="shared" si="209"/>
        <v>0</v>
      </c>
      <c r="BA1212" t="str">
        <f t="shared" si="210"/>
        <v>Paris1st Round</v>
      </c>
    </row>
    <row r="1213" spans="1:53" x14ac:dyDescent="0.25">
      <c r="A1213">
        <v>32</v>
      </c>
      <c r="B1213" t="s">
        <v>480</v>
      </c>
      <c r="C1213" t="s">
        <v>608</v>
      </c>
      <c r="D1213" s="1">
        <v>41784</v>
      </c>
      <c r="E1213" t="s">
        <v>443</v>
      </c>
      <c r="F1213" t="s">
        <v>307</v>
      </c>
      <c r="G1213" t="s">
        <v>503</v>
      </c>
      <c r="H1213" t="s">
        <v>309</v>
      </c>
      <c r="I1213">
        <v>5</v>
      </c>
      <c r="J1213" t="s">
        <v>729</v>
      </c>
      <c r="K1213" t="s">
        <v>875</v>
      </c>
      <c r="L1213">
        <v>6</v>
      </c>
      <c r="M1213">
        <v>135</v>
      </c>
      <c r="N1213">
        <v>4330</v>
      </c>
      <c r="O1213">
        <v>421</v>
      </c>
      <c r="P1213">
        <v>6</v>
      </c>
      <c r="Q1213">
        <v>3</v>
      </c>
      <c r="R1213">
        <v>6</v>
      </c>
      <c r="S1213">
        <v>4</v>
      </c>
      <c r="T1213">
        <v>6</v>
      </c>
      <c r="U1213">
        <v>4</v>
      </c>
      <c r="Z1213">
        <v>3</v>
      </c>
      <c r="AA1213">
        <v>0</v>
      </c>
      <c r="AB1213" t="s">
        <v>312</v>
      </c>
      <c r="AC1213">
        <v>1.01</v>
      </c>
      <c r="AD1213">
        <v>21</v>
      </c>
      <c r="AE1213">
        <v>1.02</v>
      </c>
      <c r="AF1213">
        <v>12</v>
      </c>
      <c r="AG1213">
        <v>1.03</v>
      </c>
      <c r="AH1213">
        <v>12</v>
      </c>
      <c r="AI1213">
        <v>1.02</v>
      </c>
      <c r="AJ1213">
        <v>22.73</v>
      </c>
      <c r="AK1213">
        <v>1.03</v>
      </c>
      <c r="AL1213">
        <v>13</v>
      </c>
      <c r="AM1213">
        <v>1.03</v>
      </c>
      <c r="AN1213">
        <v>23.5</v>
      </c>
      <c r="AO1213">
        <v>1.02</v>
      </c>
      <c r="AP1213">
        <v>15.43</v>
      </c>
      <c r="AQ1213" t="str">
        <f t="shared" si="211"/>
        <v>Berdych</v>
      </c>
      <c r="AR1213" t="str">
        <f t="shared" si="212"/>
        <v>Polansky</v>
      </c>
      <c r="AS1213" t="str">
        <f t="shared" si="202"/>
        <v>ParisBerdychPolansky</v>
      </c>
      <c r="AT1213" t="str">
        <f t="shared" si="203"/>
        <v>ParisPolanskyBerdych</v>
      </c>
      <c r="AU1213">
        <f t="shared" si="204"/>
        <v>3</v>
      </c>
      <c r="AV1213">
        <f t="shared" si="205"/>
        <v>7</v>
      </c>
      <c r="AW1213">
        <f t="shared" si="206"/>
        <v>29</v>
      </c>
      <c r="AX1213" t="b">
        <f t="shared" si="207"/>
        <v>0</v>
      </c>
      <c r="AY1213" t="str">
        <f t="shared" si="208"/>
        <v>Berdych</v>
      </c>
      <c r="AZ1213" t="b">
        <f t="shared" si="209"/>
        <v>0</v>
      </c>
      <c r="BA1213" t="str">
        <f t="shared" si="210"/>
        <v>Paris1st Round</v>
      </c>
    </row>
    <row r="1214" spans="1:53" x14ac:dyDescent="0.25">
      <c r="A1214">
        <v>32</v>
      </c>
      <c r="B1214" t="s">
        <v>480</v>
      </c>
      <c r="C1214" t="s">
        <v>608</v>
      </c>
      <c r="D1214" s="1">
        <v>41784</v>
      </c>
      <c r="E1214" t="s">
        <v>443</v>
      </c>
      <c r="F1214" t="s">
        <v>307</v>
      </c>
      <c r="G1214" t="s">
        <v>503</v>
      </c>
      <c r="H1214" t="s">
        <v>309</v>
      </c>
      <c r="I1214">
        <v>5</v>
      </c>
      <c r="J1214" t="s">
        <v>918</v>
      </c>
      <c r="K1214" t="s">
        <v>857</v>
      </c>
      <c r="L1214">
        <v>109</v>
      </c>
      <c r="M1214">
        <v>178</v>
      </c>
      <c r="N1214">
        <v>533</v>
      </c>
      <c r="O1214">
        <v>294</v>
      </c>
      <c r="P1214">
        <v>6</v>
      </c>
      <c r="Q1214">
        <v>4</v>
      </c>
      <c r="R1214">
        <v>6</v>
      </c>
      <c r="S1214">
        <v>2</v>
      </c>
      <c r="T1214">
        <v>7</v>
      </c>
      <c r="U1214">
        <v>5</v>
      </c>
      <c r="Z1214">
        <v>3</v>
      </c>
      <c r="AA1214">
        <v>0</v>
      </c>
      <c r="AB1214" t="s">
        <v>312</v>
      </c>
      <c r="AC1214">
        <v>1.53</v>
      </c>
      <c r="AD1214">
        <v>2.37</v>
      </c>
      <c r="AE1214">
        <v>1.55</v>
      </c>
      <c r="AF1214">
        <v>2.4</v>
      </c>
      <c r="AG1214">
        <v>1.57</v>
      </c>
      <c r="AH1214">
        <v>2.25</v>
      </c>
      <c r="AI1214">
        <v>1.57</v>
      </c>
      <c r="AJ1214">
        <v>2.57</v>
      </c>
      <c r="AK1214">
        <v>1.57</v>
      </c>
      <c r="AL1214">
        <v>2.38</v>
      </c>
      <c r="AM1214">
        <v>1.61</v>
      </c>
      <c r="AN1214">
        <v>2.57</v>
      </c>
      <c r="AO1214">
        <v>1.57</v>
      </c>
      <c r="AP1214">
        <v>2.37</v>
      </c>
      <c r="AQ1214" t="str">
        <f t="shared" si="211"/>
        <v>Schwartzman</v>
      </c>
      <c r="AR1214" t="str">
        <f t="shared" si="212"/>
        <v>Elias</v>
      </c>
      <c r="AS1214" t="str">
        <f t="shared" si="202"/>
        <v>ParisSchwartzmanElias</v>
      </c>
      <c r="AT1214" t="str">
        <f t="shared" si="203"/>
        <v>ParisEliasSchwartzman</v>
      </c>
      <c r="AU1214">
        <f t="shared" si="204"/>
        <v>3</v>
      </c>
      <c r="AV1214">
        <f t="shared" si="205"/>
        <v>8</v>
      </c>
      <c r="AW1214">
        <f t="shared" si="206"/>
        <v>30</v>
      </c>
      <c r="AX1214" t="b">
        <f t="shared" si="207"/>
        <v>0</v>
      </c>
      <c r="AY1214" t="str">
        <f t="shared" si="208"/>
        <v>Schwartzman</v>
      </c>
      <c r="AZ1214" t="b">
        <f t="shared" si="209"/>
        <v>0</v>
      </c>
      <c r="BA1214" t="str">
        <f t="shared" si="210"/>
        <v>Paris1st Round</v>
      </c>
    </row>
    <row r="1215" spans="1:53" x14ac:dyDescent="0.25">
      <c r="A1215">
        <v>32</v>
      </c>
      <c r="B1215" t="s">
        <v>480</v>
      </c>
      <c r="C1215" t="s">
        <v>608</v>
      </c>
      <c r="D1215" s="1">
        <v>41784</v>
      </c>
      <c r="E1215" t="s">
        <v>443</v>
      </c>
      <c r="F1215" t="s">
        <v>307</v>
      </c>
      <c r="G1215" t="s">
        <v>503</v>
      </c>
      <c r="H1215" t="s">
        <v>309</v>
      </c>
      <c r="I1215">
        <v>5</v>
      </c>
      <c r="J1215" t="s">
        <v>778</v>
      </c>
      <c r="K1215" t="s">
        <v>919</v>
      </c>
      <c r="L1215">
        <v>23</v>
      </c>
      <c r="M1215">
        <v>100</v>
      </c>
      <c r="N1215">
        <v>1510</v>
      </c>
      <c r="O1215">
        <v>592</v>
      </c>
      <c r="P1215">
        <v>6</v>
      </c>
      <c r="Q1215">
        <v>1</v>
      </c>
      <c r="R1215">
        <v>6</v>
      </c>
      <c r="S1215">
        <v>4</v>
      </c>
      <c r="T1215">
        <v>6</v>
      </c>
      <c r="U1215">
        <v>7</v>
      </c>
      <c r="V1215">
        <v>6</v>
      </c>
      <c r="W1215">
        <v>4</v>
      </c>
      <c r="Z1215">
        <v>3</v>
      </c>
      <c r="AA1215">
        <v>1</v>
      </c>
      <c r="AB1215" t="s">
        <v>312</v>
      </c>
      <c r="AC1215">
        <v>1.18</v>
      </c>
      <c r="AD1215">
        <v>4.5</v>
      </c>
      <c r="AE1215">
        <v>1.22</v>
      </c>
      <c r="AF1215">
        <v>4</v>
      </c>
      <c r="AG1215">
        <v>1.22</v>
      </c>
      <c r="AH1215">
        <v>4</v>
      </c>
      <c r="AI1215">
        <v>1.22</v>
      </c>
      <c r="AJ1215">
        <v>4.8499999999999996</v>
      </c>
      <c r="AK1215">
        <v>1.29</v>
      </c>
      <c r="AL1215">
        <v>3.5</v>
      </c>
      <c r="AM1215">
        <v>1.29</v>
      </c>
      <c r="AN1215">
        <v>4.8499999999999996</v>
      </c>
      <c r="AO1215">
        <v>1.22</v>
      </c>
      <c r="AP1215">
        <v>4.17</v>
      </c>
      <c r="AQ1215" t="str">
        <f t="shared" si="211"/>
        <v>Janowicz</v>
      </c>
      <c r="AR1215" t="str">
        <f t="shared" si="212"/>
        <v>Estrella</v>
      </c>
      <c r="AS1215" t="str">
        <f t="shared" si="202"/>
        <v>ParisJanowiczEstrella</v>
      </c>
      <c r="AT1215" t="str">
        <f t="shared" si="203"/>
        <v>ParisEstrellaJanowicz</v>
      </c>
      <c r="AU1215">
        <f t="shared" si="204"/>
        <v>2</v>
      </c>
      <c r="AV1215">
        <f t="shared" si="205"/>
        <v>8</v>
      </c>
      <c r="AW1215">
        <f t="shared" si="206"/>
        <v>40</v>
      </c>
      <c r="AX1215" t="b">
        <f t="shared" si="207"/>
        <v>1</v>
      </c>
      <c r="AY1215" t="str">
        <f t="shared" si="208"/>
        <v>Janowicz</v>
      </c>
      <c r="AZ1215" t="b">
        <f t="shared" si="209"/>
        <v>1</v>
      </c>
      <c r="BA1215" t="str">
        <f t="shared" si="210"/>
        <v>Paris1st Round</v>
      </c>
    </row>
    <row r="1216" spans="1:53" x14ac:dyDescent="0.25">
      <c r="A1216">
        <v>32</v>
      </c>
      <c r="B1216" t="s">
        <v>480</v>
      </c>
      <c r="C1216" t="s">
        <v>608</v>
      </c>
      <c r="D1216" s="1">
        <v>41784</v>
      </c>
      <c r="E1216" t="s">
        <v>443</v>
      </c>
      <c r="F1216" t="s">
        <v>307</v>
      </c>
      <c r="G1216" t="s">
        <v>503</v>
      </c>
      <c r="H1216" t="s">
        <v>309</v>
      </c>
      <c r="I1216">
        <v>5</v>
      </c>
      <c r="J1216" t="s">
        <v>767</v>
      </c>
      <c r="K1216" t="s">
        <v>691</v>
      </c>
      <c r="L1216">
        <v>11</v>
      </c>
      <c r="M1216">
        <v>130</v>
      </c>
      <c r="N1216">
        <v>2600</v>
      </c>
      <c r="O1216">
        <v>431</v>
      </c>
      <c r="P1216">
        <v>7</v>
      </c>
      <c r="Q1216">
        <v>6</v>
      </c>
      <c r="R1216">
        <v>7</v>
      </c>
      <c r="S1216">
        <v>6</v>
      </c>
      <c r="T1216">
        <v>7</v>
      </c>
      <c r="U1216">
        <v>5</v>
      </c>
      <c r="Z1216">
        <v>3</v>
      </c>
      <c r="AA1216">
        <v>0</v>
      </c>
      <c r="AB1216" t="s">
        <v>312</v>
      </c>
      <c r="AC1216">
        <v>1.08</v>
      </c>
      <c r="AD1216">
        <v>8</v>
      </c>
      <c r="AE1216">
        <v>1.1100000000000001</v>
      </c>
      <c r="AF1216">
        <v>6</v>
      </c>
      <c r="AG1216">
        <v>1.1100000000000001</v>
      </c>
      <c r="AH1216">
        <v>6</v>
      </c>
      <c r="AI1216">
        <v>1.1000000000000001</v>
      </c>
      <c r="AJ1216">
        <v>8.6</v>
      </c>
      <c r="AK1216">
        <v>1.1000000000000001</v>
      </c>
      <c r="AL1216">
        <v>7</v>
      </c>
      <c r="AM1216">
        <v>1.1499999999999999</v>
      </c>
      <c r="AN1216">
        <v>8.6</v>
      </c>
      <c r="AO1216">
        <v>1.1000000000000001</v>
      </c>
      <c r="AP1216">
        <v>6.96</v>
      </c>
      <c r="AQ1216" t="str">
        <f t="shared" si="211"/>
        <v>Isner</v>
      </c>
      <c r="AR1216" t="str">
        <f t="shared" si="212"/>
        <v>Herbert</v>
      </c>
      <c r="AS1216" t="str">
        <f t="shared" si="202"/>
        <v>ParisIsnerHerbert</v>
      </c>
      <c r="AT1216" t="str">
        <f t="shared" si="203"/>
        <v>ParisHerbertIsner</v>
      </c>
      <c r="AU1216">
        <f t="shared" si="204"/>
        <v>3</v>
      </c>
      <c r="AV1216">
        <f t="shared" si="205"/>
        <v>4</v>
      </c>
      <c r="AW1216">
        <f t="shared" si="206"/>
        <v>38</v>
      </c>
      <c r="AX1216" t="b">
        <f t="shared" si="207"/>
        <v>1</v>
      </c>
      <c r="AY1216" t="str">
        <f t="shared" si="208"/>
        <v>Isner</v>
      </c>
      <c r="AZ1216" t="b">
        <f t="shared" si="209"/>
        <v>0</v>
      </c>
      <c r="BA1216" t="str">
        <f t="shared" si="210"/>
        <v>Paris1st Round</v>
      </c>
    </row>
    <row r="1217" spans="1:53" x14ac:dyDescent="0.25">
      <c r="A1217">
        <v>32</v>
      </c>
      <c r="B1217" t="s">
        <v>480</v>
      </c>
      <c r="C1217" t="s">
        <v>608</v>
      </c>
      <c r="D1217" s="1">
        <v>41784</v>
      </c>
      <c r="E1217" t="s">
        <v>443</v>
      </c>
      <c r="F1217" t="s">
        <v>307</v>
      </c>
      <c r="G1217" t="s">
        <v>503</v>
      </c>
      <c r="H1217" t="s">
        <v>309</v>
      </c>
      <c r="I1217">
        <v>5</v>
      </c>
      <c r="J1217" t="s">
        <v>804</v>
      </c>
      <c r="K1217" t="s">
        <v>704</v>
      </c>
      <c r="L1217">
        <v>14</v>
      </c>
      <c r="M1217">
        <v>51</v>
      </c>
      <c r="N1217">
        <v>2315</v>
      </c>
      <c r="O1217">
        <v>895</v>
      </c>
      <c r="P1217">
        <v>7</v>
      </c>
      <c r="Q1217">
        <v>6</v>
      </c>
      <c r="R1217">
        <v>7</v>
      </c>
      <c r="S1217">
        <v>5</v>
      </c>
      <c r="T1217">
        <v>6</v>
      </c>
      <c r="U1217">
        <v>2</v>
      </c>
      <c r="Z1217">
        <v>3</v>
      </c>
      <c r="AA1217">
        <v>0</v>
      </c>
      <c r="AB1217" t="s">
        <v>312</v>
      </c>
      <c r="AC1217">
        <v>1.1399999999999999</v>
      </c>
      <c r="AD1217">
        <v>5.5</v>
      </c>
      <c r="AE1217">
        <v>1.1499999999999999</v>
      </c>
      <c r="AF1217">
        <v>5.25</v>
      </c>
      <c r="AG1217">
        <v>1.1399999999999999</v>
      </c>
      <c r="AH1217">
        <v>5</v>
      </c>
      <c r="AI1217">
        <v>1.17</v>
      </c>
      <c r="AJ1217">
        <v>5.87</v>
      </c>
      <c r="AK1217">
        <v>1.17</v>
      </c>
      <c r="AL1217">
        <v>5</v>
      </c>
      <c r="AM1217">
        <v>1.17</v>
      </c>
      <c r="AN1217">
        <v>5.87</v>
      </c>
      <c r="AO1217">
        <v>1.1499999999999999</v>
      </c>
      <c r="AP1217">
        <v>5.28</v>
      </c>
      <c r="AQ1217" t="str">
        <f t="shared" si="211"/>
        <v>Tsonga</v>
      </c>
      <c r="AR1217" t="str">
        <f t="shared" si="212"/>
        <v>Roger-Vasselin</v>
      </c>
      <c r="AS1217" t="str">
        <f t="shared" si="202"/>
        <v>ParisTsongaRoger-Vasselin</v>
      </c>
      <c r="AT1217" t="str">
        <f t="shared" si="203"/>
        <v>ParisRoger-VasselinTsonga</v>
      </c>
      <c r="AU1217">
        <f t="shared" si="204"/>
        <v>3</v>
      </c>
      <c r="AV1217">
        <f t="shared" si="205"/>
        <v>7</v>
      </c>
      <c r="AW1217">
        <f t="shared" si="206"/>
        <v>33</v>
      </c>
      <c r="AX1217" t="b">
        <f t="shared" si="207"/>
        <v>1</v>
      </c>
      <c r="AY1217" t="str">
        <f t="shared" si="208"/>
        <v>Tsonga</v>
      </c>
      <c r="AZ1217" t="b">
        <f t="shared" si="209"/>
        <v>0</v>
      </c>
      <c r="BA1217" t="str">
        <f t="shared" si="210"/>
        <v>Paris1st Round</v>
      </c>
    </row>
    <row r="1218" spans="1:53" x14ac:dyDescent="0.25">
      <c r="A1218">
        <v>32</v>
      </c>
      <c r="B1218" t="s">
        <v>480</v>
      </c>
      <c r="C1218" t="s">
        <v>608</v>
      </c>
      <c r="D1218" s="1">
        <v>41784</v>
      </c>
      <c r="E1218" t="s">
        <v>443</v>
      </c>
      <c r="F1218" t="s">
        <v>307</v>
      </c>
      <c r="G1218" t="s">
        <v>503</v>
      </c>
      <c r="H1218" t="s">
        <v>309</v>
      </c>
      <c r="I1218">
        <v>5</v>
      </c>
      <c r="J1218" t="s">
        <v>671</v>
      </c>
      <c r="K1218" t="s">
        <v>873</v>
      </c>
      <c r="L1218">
        <v>32</v>
      </c>
      <c r="M1218">
        <v>176</v>
      </c>
      <c r="N1218">
        <v>1155</v>
      </c>
      <c r="O1218">
        <v>304</v>
      </c>
      <c r="P1218">
        <v>6</v>
      </c>
      <c r="Q1218">
        <v>1</v>
      </c>
      <c r="R1218">
        <v>7</v>
      </c>
      <c r="S1218">
        <v>5</v>
      </c>
      <c r="T1218">
        <v>6</v>
      </c>
      <c r="U1218">
        <v>2</v>
      </c>
      <c r="Z1218">
        <v>3</v>
      </c>
      <c r="AA1218">
        <v>0</v>
      </c>
      <c r="AB1218" t="s">
        <v>312</v>
      </c>
      <c r="AC1218">
        <v>1.44</v>
      </c>
      <c r="AD1218">
        <v>2.62</v>
      </c>
      <c r="AE1218">
        <v>1.5</v>
      </c>
      <c r="AF1218">
        <v>2.5</v>
      </c>
      <c r="AG1218">
        <v>1.44</v>
      </c>
      <c r="AH1218">
        <v>2.62</v>
      </c>
      <c r="AI1218">
        <v>1.56</v>
      </c>
      <c r="AJ1218">
        <v>2.62</v>
      </c>
      <c r="AK1218">
        <v>1.53</v>
      </c>
      <c r="AL1218">
        <v>2.5</v>
      </c>
      <c r="AM1218">
        <v>1.59</v>
      </c>
      <c r="AN1218">
        <v>2.75</v>
      </c>
      <c r="AO1218">
        <v>1.5</v>
      </c>
      <c r="AP1218">
        <v>2.56</v>
      </c>
      <c r="AQ1218" t="str">
        <f t="shared" si="211"/>
        <v>Tursunov</v>
      </c>
      <c r="AR1218" t="str">
        <f t="shared" si="212"/>
        <v>Starace</v>
      </c>
      <c r="AS1218" t="str">
        <f t="shared" si="202"/>
        <v>ParisTursunovStarace</v>
      </c>
      <c r="AT1218" t="str">
        <f t="shared" si="203"/>
        <v>ParisStaraceTursunov</v>
      </c>
      <c r="AU1218">
        <f t="shared" si="204"/>
        <v>3</v>
      </c>
      <c r="AV1218">
        <f t="shared" si="205"/>
        <v>11</v>
      </c>
      <c r="AW1218">
        <f t="shared" si="206"/>
        <v>27</v>
      </c>
      <c r="AX1218" t="b">
        <f t="shared" si="207"/>
        <v>0</v>
      </c>
      <c r="AY1218" t="str">
        <f t="shared" si="208"/>
        <v>Tursunov</v>
      </c>
      <c r="AZ1218" t="b">
        <f t="shared" si="209"/>
        <v>0</v>
      </c>
      <c r="BA1218" t="str">
        <f t="shared" si="210"/>
        <v>Paris1st Round</v>
      </c>
    </row>
    <row r="1219" spans="1:53" x14ac:dyDescent="0.25">
      <c r="A1219">
        <v>32</v>
      </c>
      <c r="B1219" t="s">
        <v>480</v>
      </c>
      <c r="C1219" t="s">
        <v>608</v>
      </c>
      <c r="D1219" s="1">
        <v>41784</v>
      </c>
      <c r="E1219" t="s">
        <v>443</v>
      </c>
      <c r="F1219" t="s">
        <v>307</v>
      </c>
      <c r="G1219" t="s">
        <v>503</v>
      </c>
      <c r="H1219" t="s">
        <v>309</v>
      </c>
      <c r="I1219">
        <v>5</v>
      </c>
      <c r="J1219" t="s">
        <v>670</v>
      </c>
      <c r="K1219" t="s">
        <v>731</v>
      </c>
      <c r="L1219">
        <v>67</v>
      </c>
      <c r="M1219">
        <v>99</v>
      </c>
      <c r="N1219">
        <v>730</v>
      </c>
      <c r="O1219">
        <v>592</v>
      </c>
      <c r="P1219">
        <v>7</v>
      </c>
      <c r="Q1219">
        <v>6</v>
      </c>
      <c r="R1219">
        <v>6</v>
      </c>
      <c r="S1219">
        <v>4</v>
      </c>
      <c r="T1219">
        <v>6</v>
      </c>
      <c r="U1219">
        <v>3</v>
      </c>
      <c r="Z1219">
        <v>3</v>
      </c>
      <c r="AA1219">
        <v>0</v>
      </c>
      <c r="AB1219" t="s">
        <v>312</v>
      </c>
      <c r="AC1219">
        <v>1.28</v>
      </c>
      <c r="AD1219">
        <v>3.5</v>
      </c>
      <c r="AE1219">
        <v>1.35</v>
      </c>
      <c r="AF1219">
        <v>3.1</v>
      </c>
      <c r="AG1219">
        <v>1.36</v>
      </c>
      <c r="AH1219">
        <v>3</v>
      </c>
      <c r="AI1219">
        <v>1.33</v>
      </c>
      <c r="AJ1219">
        <v>3.64</v>
      </c>
      <c r="AK1219">
        <v>1.36</v>
      </c>
      <c r="AL1219">
        <v>3</v>
      </c>
      <c r="AM1219">
        <v>1.38</v>
      </c>
      <c r="AN1219">
        <v>3.64</v>
      </c>
      <c r="AO1219">
        <v>1.34</v>
      </c>
      <c r="AP1219">
        <v>3.2</v>
      </c>
      <c r="AQ1219" t="str">
        <f t="shared" si="211"/>
        <v>Querrey</v>
      </c>
      <c r="AR1219" t="str">
        <f t="shared" si="212"/>
        <v>Volandri</v>
      </c>
      <c r="AS1219" t="str">
        <f t="shared" ref="AS1219:AS1282" si="213">B1219&amp;AQ1219&amp;AR1219</f>
        <v>ParisQuerreyVolandri</v>
      </c>
      <c r="AT1219" t="str">
        <f t="shared" ref="AT1219:AT1282" si="214">B1219&amp;AR1219&amp;AQ1219</f>
        <v>ParisVolandriQuerrey</v>
      </c>
      <c r="AU1219">
        <f t="shared" ref="AU1219:AU1282" si="215">Z1219-AA1219</f>
        <v>3</v>
      </c>
      <c r="AV1219">
        <f t="shared" ref="AV1219:AV1282" si="216">X1219+V1219+T1219+R1219+P1219-Y1219-W1219-U1219-S1219-Q1219</f>
        <v>6</v>
      </c>
      <c r="AW1219">
        <f t="shared" ref="AW1219:AW1282" si="217">X1219+V1219+T1219+R1219+P1219+Y1219+W1219+U1219+S1219+Q1219</f>
        <v>32</v>
      </c>
      <c r="AX1219" t="b">
        <f t="shared" ref="AX1219:AX1282" si="218">OR(P1219+Q1219=13,R1219+S1219=13,T1219+U1219=13,V1219+W1219=13,X1219+Y1219=13)</f>
        <v>1</v>
      </c>
      <c r="AY1219" t="str">
        <f t="shared" ref="AY1219:AY1282" si="219">IF(P1219&gt;Q1219,AQ1219,AR1219)</f>
        <v>Querrey</v>
      </c>
      <c r="AZ1219" t="b">
        <f t="shared" ref="AZ1219:AZ1282" si="220">AA1219&lt;&gt;0</f>
        <v>0</v>
      </c>
      <c r="BA1219" t="str">
        <f t="shared" ref="BA1219:BA1282" si="221">B1219&amp;H1219</f>
        <v>Paris1st Round</v>
      </c>
    </row>
    <row r="1220" spans="1:53" x14ac:dyDescent="0.25">
      <c r="A1220">
        <v>32</v>
      </c>
      <c r="B1220" t="s">
        <v>480</v>
      </c>
      <c r="C1220" t="s">
        <v>608</v>
      </c>
      <c r="D1220" s="1">
        <v>41784</v>
      </c>
      <c r="E1220" t="s">
        <v>443</v>
      </c>
      <c r="F1220" t="s">
        <v>307</v>
      </c>
      <c r="G1220" t="s">
        <v>503</v>
      </c>
      <c r="H1220" t="s">
        <v>309</v>
      </c>
      <c r="I1220">
        <v>5</v>
      </c>
      <c r="J1220" t="s">
        <v>745</v>
      </c>
      <c r="K1220" t="s">
        <v>705</v>
      </c>
      <c r="L1220">
        <v>21</v>
      </c>
      <c r="M1220">
        <v>115</v>
      </c>
      <c r="N1220">
        <v>1645</v>
      </c>
      <c r="O1220">
        <v>511</v>
      </c>
      <c r="P1220">
        <v>7</v>
      </c>
      <c r="Q1220">
        <v>6</v>
      </c>
      <c r="R1220">
        <v>6</v>
      </c>
      <c r="S1220">
        <v>4</v>
      </c>
      <c r="T1220">
        <v>6</v>
      </c>
      <c r="U1220">
        <v>1</v>
      </c>
      <c r="Z1220">
        <v>3</v>
      </c>
      <c r="AA1220">
        <v>0</v>
      </c>
      <c r="AB1220" t="s">
        <v>312</v>
      </c>
      <c r="AC1220">
        <v>1.36</v>
      </c>
      <c r="AD1220">
        <v>3</v>
      </c>
      <c r="AE1220">
        <v>1.4</v>
      </c>
      <c r="AF1220">
        <v>2.9</v>
      </c>
      <c r="AG1220">
        <v>1.33</v>
      </c>
      <c r="AH1220">
        <v>3.25</v>
      </c>
      <c r="AI1220">
        <v>1.39</v>
      </c>
      <c r="AJ1220">
        <v>3.27</v>
      </c>
      <c r="AK1220">
        <v>1.4</v>
      </c>
      <c r="AL1220">
        <v>2.88</v>
      </c>
      <c r="AM1220">
        <v>1.42</v>
      </c>
      <c r="AN1220">
        <v>3.35</v>
      </c>
      <c r="AO1220">
        <v>1.37</v>
      </c>
      <c r="AP1220">
        <v>3.05</v>
      </c>
      <c r="AQ1220" t="str">
        <f t="shared" si="211"/>
        <v>Dolgopolov</v>
      </c>
      <c r="AR1220" t="str">
        <f t="shared" si="212"/>
        <v>Ramos</v>
      </c>
      <c r="AS1220" t="str">
        <f t="shared" si="213"/>
        <v>ParisDolgopolovRamos</v>
      </c>
      <c r="AT1220" t="str">
        <f t="shared" si="214"/>
        <v>ParisRamosDolgopolov</v>
      </c>
      <c r="AU1220">
        <f t="shared" si="215"/>
        <v>3</v>
      </c>
      <c r="AV1220">
        <f t="shared" si="216"/>
        <v>8</v>
      </c>
      <c r="AW1220">
        <f t="shared" si="217"/>
        <v>30</v>
      </c>
      <c r="AX1220" t="b">
        <f t="shared" si="218"/>
        <v>1</v>
      </c>
      <c r="AY1220" t="str">
        <f t="shared" si="219"/>
        <v>Dolgopolov</v>
      </c>
      <c r="AZ1220" t="b">
        <f t="shared" si="220"/>
        <v>0</v>
      </c>
      <c r="BA1220" t="str">
        <f t="shared" si="221"/>
        <v>Paris1st Round</v>
      </c>
    </row>
    <row r="1221" spans="1:53" x14ac:dyDescent="0.25">
      <c r="A1221">
        <v>32</v>
      </c>
      <c r="B1221" t="s">
        <v>480</v>
      </c>
      <c r="C1221" t="s">
        <v>608</v>
      </c>
      <c r="D1221" s="1">
        <v>41784</v>
      </c>
      <c r="E1221" t="s">
        <v>443</v>
      </c>
      <c r="F1221" t="s">
        <v>307</v>
      </c>
      <c r="G1221" t="s">
        <v>503</v>
      </c>
      <c r="H1221" t="s">
        <v>309</v>
      </c>
      <c r="I1221">
        <v>5</v>
      </c>
      <c r="J1221" t="s">
        <v>680</v>
      </c>
      <c r="K1221" t="s">
        <v>727</v>
      </c>
      <c r="L1221">
        <v>42</v>
      </c>
      <c r="M1221">
        <v>94</v>
      </c>
      <c r="N1221">
        <v>1060</v>
      </c>
      <c r="O1221">
        <v>599</v>
      </c>
      <c r="P1221">
        <v>7</v>
      </c>
      <c r="Q1221">
        <v>5</v>
      </c>
      <c r="R1221">
        <v>6</v>
      </c>
      <c r="S1221">
        <v>2</v>
      </c>
      <c r="T1221">
        <v>6</v>
      </c>
      <c r="U1221">
        <v>2</v>
      </c>
      <c r="Z1221">
        <v>3</v>
      </c>
      <c r="AA1221">
        <v>0</v>
      </c>
      <c r="AB1221" t="s">
        <v>312</v>
      </c>
      <c r="AC1221">
        <v>1.36</v>
      </c>
      <c r="AD1221">
        <v>3</v>
      </c>
      <c r="AE1221">
        <v>1.42</v>
      </c>
      <c r="AF1221">
        <v>2.8</v>
      </c>
      <c r="AG1221">
        <v>1.4</v>
      </c>
      <c r="AH1221">
        <v>2.75</v>
      </c>
      <c r="AI1221">
        <v>1.4</v>
      </c>
      <c r="AJ1221">
        <v>3.22</v>
      </c>
      <c r="AK1221">
        <v>1.44</v>
      </c>
      <c r="AL1221">
        <v>2.75</v>
      </c>
      <c r="AM1221">
        <v>1.45</v>
      </c>
      <c r="AN1221">
        <v>3.22</v>
      </c>
      <c r="AO1221">
        <v>1.41</v>
      </c>
      <c r="AP1221">
        <v>2.86</v>
      </c>
      <c r="AQ1221" t="str">
        <f t="shared" si="211"/>
        <v>Chardy</v>
      </c>
      <c r="AR1221" t="str">
        <f t="shared" si="212"/>
        <v>Gimeno-Traver</v>
      </c>
      <c r="AS1221" t="str">
        <f t="shared" si="213"/>
        <v>ParisChardyGimeno-Traver</v>
      </c>
      <c r="AT1221" t="str">
        <f t="shared" si="214"/>
        <v>ParisGimeno-TraverChardy</v>
      </c>
      <c r="AU1221">
        <f t="shared" si="215"/>
        <v>3</v>
      </c>
      <c r="AV1221">
        <f t="shared" si="216"/>
        <v>10</v>
      </c>
      <c r="AW1221">
        <f t="shared" si="217"/>
        <v>28</v>
      </c>
      <c r="AX1221" t="b">
        <f t="shared" si="218"/>
        <v>0</v>
      </c>
      <c r="AY1221" t="str">
        <f t="shared" si="219"/>
        <v>Chardy</v>
      </c>
      <c r="AZ1221" t="b">
        <f t="shared" si="220"/>
        <v>0</v>
      </c>
      <c r="BA1221" t="str">
        <f t="shared" si="221"/>
        <v>Paris1st Round</v>
      </c>
    </row>
    <row r="1222" spans="1:53" x14ac:dyDescent="0.25">
      <c r="A1222">
        <v>32</v>
      </c>
      <c r="B1222" t="s">
        <v>480</v>
      </c>
      <c r="C1222" t="s">
        <v>608</v>
      </c>
      <c r="D1222" s="1">
        <v>41785</v>
      </c>
      <c r="E1222" t="s">
        <v>443</v>
      </c>
      <c r="F1222" t="s">
        <v>307</v>
      </c>
      <c r="G1222" t="s">
        <v>503</v>
      </c>
      <c r="H1222" t="s">
        <v>309</v>
      </c>
      <c r="I1222">
        <v>5</v>
      </c>
      <c r="J1222" t="s">
        <v>721</v>
      </c>
      <c r="K1222" t="s">
        <v>780</v>
      </c>
      <c r="L1222">
        <v>61</v>
      </c>
      <c r="M1222">
        <v>70</v>
      </c>
      <c r="N1222">
        <v>760</v>
      </c>
      <c r="O1222">
        <v>713</v>
      </c>
      <c r="P1222">
        <v>6</v>
      </c>
      <c r="Q1222">
        <v>3</v>
      </c>
      <c r="R1222">
        <v>6</v>
      </c>
      <c r="S1222">
        <v>4</v>
      </c>
      <c r="T1222">
        <v>7</v>
      </c>
      <c r="U1222">
        <v>6</v>
      </c>
      <c r="Z1222">
        <v>3</v>
      </c>
      <c r="AA1222">
        <v>0</v>
      </c>
      <c r="AB1222" t="s">
        <v>312</v>
      </c>
      <c r="AC1222">
        <v>1.66</v>
      </c>
      <c r="AD1222">
        <v>2.1</v>
      </c>
      <c r="AE1222">
        <v>1.68</v>
      </c>
      <c r="AF1222">
        <v>2.15</v>
      </c>
      <c r="AG1222">
        <v>1.73</v>
      </c>
      <c r="AH1222">
        <v>2</v>
      </c>
      <c r="AI1222">
        <v>1.87</v>
      </c>
      <c r="AJ1222">
        <v>2.04</v>
      </c>
      <c r="AK1222">
        <v>1.8</v>
      </c>
      <c r="AL1222">
        <v>2</v>
      </c>
      <c r="AM1222">
        <v>1.87</v>
      </c>
      <c r="AN1222">
        <v>2.35</v>
      </c>
      <c r="AO1222">
        <v>1.72</v>
      </c>
      <c r="AP1222">
        <v>2.09</v>
      </c>
      <c r="AQ1222" t="str">
        <f t="shared" si="211"/>
        <v>Paire</v>
      </c>
      <c r="AR1222" t="str">
        <f t="shared" si="212"/>
        <v>Falla</v>
      </c>
      <c r="AS1222" t="str">
        <f t="shared" si="213"/>
        <v>ParisPaireFalla</v>
      </c>
      <c r="AT1222" t="str">
        <f t="shared" si="214"/>
        <v>ParisFallaPaire</v>
      </c>
      <c r="AU1222">
        <f t="shared" si="215"/>
        <v>3</v>
      </c>
      <c r="AV1222">
        <f t="shared" si="216"/>
        <v>6</v>
      </c>
      <c r="AW1222">
        <f t="shared" si="217"/>
        <v>32</v>
      </c>
      <c r="AX1222" t="b">
        <f t="shared" si="218"/>
        <v>1</v>
      </c>
      <c r="AY1222" t="str">
        <f t="shared" si="219"/>
        <v>Paire</v>
      </c>
      <c r="AZ1222" t="b">
        <f t="shared" si="220"/>
        <v>0</v>
      </c>
      <c r="BA1222" t="str">
        <f t="shared" si="221"/>
        <v>Paris1st Round</v>
      </c>
    </row>
    <row r="1223" spans="1:53" x14ac:dyDescent="0.25">
      <c r="A1223">
        <v>32</v>
      </c>
      <c r="B1223" t="s">
        <v>480</v>
      </c>
      <c r="C1223" t="s">
        <v>608</v>
      </c>
      <c r="D1223" s="1">
        <v>41785</v>
      </c>
      <c r="E1223" t="s">
        <v>443</v>
      </c>
      <c r="F1223" t="s">
        <v>307</v>
      </c>
      <c r="G1223" t="s">
        <v>503</v>
      </c>
      <c r="H1223" t="s">
        <v>309</v>
      </c>
      <c r="I1223">
        <v>5</v>
      </c>
      <c r="J1223" t="s">
        <v>673</v>
      </c>
      <c r="K1223" t="s">
        <v>743</v>
      </c>
      <c r="L1223">
        <v>50</v>
      </c>
      <c r="M1223">
        <v>92</v>
      </c>
      <c r="N1223">
        <v>910</v>
      </c>
      <c r="O1223">
        <v>610</v>
      </c>
      <c r="P1223">
        <v>7</v>
      </c>
      <c r="Q1223">
        <v>5</v>
      </c>
      <c r="R1223">
        <v>6</v>
      </c>
      <c r="S1223">
        <v>4</v>
      </c>
      <c r="T1223">
        <v>6</v>
      </c>
      <c r="U1223">
        <v>2</v>
      </c>
      <c r="Z1223">
        <v>3</v>
      </c>
      <c r="AA1223">
        <v>0</v>
      </c>
      <c r="AB1223" t="s">
        <v>312</v>
      </c>
      <c r="AC1223">
        <v>1.5</v>
      </c>
      <c r="AD1223">
        <v>2.5</v>
      </c>
      <c r="AE1223">
        <v>1.52</v>
      </c>
      <c r="AF1223">
        <v>2.4500000000000002</v>
      </c>
      <c r="AG1223">
        <v>1.53</v>
      </c>
      <c r="AH1223">
        <v>2.38</v>
      </c>
      <c r="AI1223">
        <v>1.54</v>
      </c>
      <c r="AJ1223">
        <v>2.66</v>
      </c>
      <c r="AK1223">
        <v>1.5</v>
      </c>
      <c r="AL1223">
        <v>2.63</v>
      </c>
      <c r="AM1223">
        <v>1.57</v>
      </c>
      <c r="AN1223">
        <v>2.75</v>
      </c>
      <c r="AO1223">
        <v>1.52</v>
      </c>
      <c r="AP1223">
        <v>2.5</v>
      </c>
      <c r="AQ1223" t="str">
        <f t="shared" si="211"/>
        <v>Haase</v>
      </c>
      <c r="AR1223" t="str">
        <f t="shared" si="212"/>
        <v>Davydenko</v>
      </c>
      <c r="AS1223" t="str">
        <f t="shared" si="213"/>
        <v>ParisHaaseDavydenko</v>
      </c>
      <c r="AT1223" t="str">
        <f t="shared" si="214"/>
        <v>ParisDavydenkoHaase</v>
      </c>
      <c r="AU1223">
        <f t="shared" si="215"/>
        <v>3</v>
      </c>
      <c r="AV1223">
        <f t="shared" si="216"/>
        <v>8</v>
      </c>
      <c r="AW1223">
        <f t="shared" si="217"/>
        <v>30</v>
      </c>
      <c r="AX1223" t="b">
        <f t="shared" si="218"/>
        <v>0</v>
      </c>
      <c r="AY1223" t="str">
        <f t="shared" si="219"/>
        <v>Haase</v>
      </c>
      <c r="AZ1223" t="b">
        <f t="shared" si="220"/>
        <v>0</v>
      </c>
      <c r="BA1223" t="str">
        <f t="shared" si="221"/>
        <v>Paris1st Round</v>
      </c>
    </row>
    <row r="1224" spans="1:53" x14ac:dyDescent="0.25">
      <c r="A1224">
        <v>32</v>
      </c>
      <c r="B1224" t="s">
        <v>480</v>
      </c>
      <c r="C1224" t="s">
        <v>608</v>
      </c>
      <c r="D1224" s="1">
        <v>41785</v>
      </c>
      <c r="E1224" t="s">
        <v>443</v>
      </c>
      <c r="F1224" t="s">
        <v>307</v>
      </c>
      <c r="G1224" t="s">
        <v>503</v>
      </c>
      <c r="H1224" t="s">
        <v>309</v>
      </c>
      <c r="I1224">
        <v>5</v>
      </c>
      <c r="J1224" t="s">
        <v>679</v>
      </c>
      <c r="K1224" t="s">
        <v>674</v>
      </c>
      <c r="L1224">
        <v>54</v>
      </c>
      <c r="M1224">
        <v>40</v>
      </c>
      <c r="N1224">
        <v>859</v>
      </c>
      <c r="O1224">
        <v>1067</v>
      </c>
      <c r="P1224">
        <v>6</v>
      </c>
      <c r="Q1224">
        <v>3</v>
      </c>
      <c r="R1224">
        <v>6</v>
      </c>
      <c r="S1224">
        <v>7</v>
      </c>
      <c r="T1224">
        <v>6</v>
      </c>
      <c r="U1224">
        <v>3</v>
      </c>
      <c r="V1224">
        <v>6</v>
      </c>
      <c r="W1224">
        <v>4</v>
      </c>
      <c r="Z1224">
        <v>3</v>
      </c>
      <c r="AA1224">
        <v>1</v>
      </c>
      <c r="AB1224" t="s">
        <v>312</v>
      </c>
      <c r="AC1224">
        <v>1.66</v>
      </c>
      <c r="AD1224">
        <v>2.1</v>
      </c>
      <c r="AE1224">
        <v>1.68</v>
      </c>
      <c r="AF1224">
        <v>2.15</v>
      </c>
      <c r="AG1224">
        <v>1.57</v>
      </c>
      <c r="AH1224">
        <v>2.25</v>
      </c>
      <c r="AI1224">
        <v>1.68</v>
      </c>
      <c r="AJ1224">
        <v>2.34</v>
      </c>
      <c r="AK1224">
        <v>1.67</v>
      </c>
      <c r="AL1224">
        <v>2.2000000000000002</v>
      </c>
      <c r="AM1224">
        <v>1.77</v>
      </c>
      <c r="AN1224">
        <v>2.34</v>
      </c>
      <c r="AO1224">
        <v>1.67</v>
      </c>
      <c r="AP1224">
        <v>2.17</v>
      </c>
      <c r="AQ1224" t="str">
        <f t="shared" si="211"/>
        <v>Kukushkin</v>
      </c>
      <c r="AR1224" t="str">
        <f t="shared" si="212"/>
        <v>Mahut</v>
      </c>
      <c r="AS1224" t="str">
        <f t="shared" si="213"/>
        <v>ParisKukushkinMahut</v>
      </c>
      <c r="AT1224" t="str">
        <f t="shared" si="214"/>
        <v>ParisMahutKukushkin</v>
      </c>
      <c r="AU1224">
        <f t="shared" si="215"/>
        <v>2</v>
      </c>
      <c r="AV1224">
        <f t="shared" si="216"/>
        <v>7</v>
      </c>
      <c r="AW1224">
        <f t="shared" si="217"/>
        <v>41</v>
      </c>
      <c r="AX1224" t="b">
        <f t="shared" si="218"/>
        <v>1</v>
      </c>
      <c r="AY1224" t="str">
        <f t="shared" si="219"/>
        <v>Kukushkin</v>
      </c>
      <c r="AZ1224" t="b">
        <f t="shared" si="220"/>
        <v>1</v>
      </c>
      <c r="BA1224" t="str">
        <f t="shared" si="221"/>
        <v>Paris1st Round</v>
      </c>
    </row>
    <row r="1225" spans="1:53" x14ac:dyDescent="0.25">
      <c r="A1225">
        <v>32</v>
      </c>
      <c r="B1225" t="s">
        <v>480</v>
      </c>
      <c r="C1225" t="s">
        <v>608</v>
      </c>
      <c r="D1225" s="1">
        <v>41785</v>
      </c>
      <c r="E1225" t="s">
        <v>443</v>
      </c>
      <c r="F1225" t="s">
        <v>307</v>
      </c>
      <c r="G1225" t="s">
        <v>503</v>
      </c>
      <c r="H1225" t="s">
        <v>309</v>
      </c>
      <c r="I1225">
        <v>5</v>
      </c>
      <c r="J1225" t="s">
        <v>734</v>
      </c>
      <c r="K1225" t="s">
        <v>920</v>
      </c>
      <c r="L1225">
        <v>106</v>
      </c>
      <c r="M1225">
        <v>211</v>
      </c>
      <c r="N1225">
        <v>547</v>
      </c>
      <c r="O1225">
        <v>233</v>
      </c>
      <c r="P1225">
        <v>7</v>
      </c>
      <c r="Q1225">
        <v>5</v>
      </c>
      <c r="R1225">
        <v>7</v>
      </c>
      <c r="S1225">
        <v>6</v>
      </c>
      <c r="T1225">
        <v>7</v>
      </c>
      <c r="U1225">
        <v>6</v>
      </c>
      <c r="Z1225">
        <v>3</v>
      </c>
      <c r="AA1225">
        <v>0</v>
      </c>
      <c r="AB1225" t="s">
        <v>312</v>
      </c>
      <c r="AC1225">
        <v>1.83</v>
      </c>
      <c r="AD1225">
        <v>1.83</v>
      </c>
      <c r="AE1225">
        <v>1.68</v>
      </c>
      <c r="AF1225">
        <v>2.15</v>
      </c>
      <c r="AG1225">
        <v>1.83</v>
      </c>
      <c r="AH1225">
        <v>1.83</v>
      </c>
      <c r="AI1225">
        <v>1.99</v>
      </c>
      <c r="AJ1225">
        <v>1.92</v>
      </c>
      <c r="AK1225">
        <v>1.91</v>
      </c>
      <c r="AL1225">
        <v>1.91</v>
      </c>
      <c r="AM1225">
        <v>1.99</v>
      </c>
      <c r="AN1225">
        <v>2.19</v>
      </c>
      <c r="AO1225">
        <v>1.78</v>
      </c>
      <c r="AP1225">
        <v>2.0099999999999998</v>
      </c>
      <c r="AQ1225" t="str">
        <f t="shared" si="211"/>
        <v>Kamke</v>
      </c>
      <c r="AR1225" t="str">
        <f t="shared" si="212"/>
        <v>Mecir</v>
      </c>
      <c r="AS1225" t="str">
        <f t="shared" si="213"/>
        <v>ParisKamkeMecir</v>
      </c>
      <c r="AT1225" t="str">
        <f t="shared" si="214"/>
        <v>ParisMecirKamke</v>
      </c>
      <c r="AU1225">
        <f t="shared" si="215"/>
        <v>3</v>
      </c>
      <c r="AV1225">
        <f t="shared" si="216"/>
        <v>4</v>
      </c>
      <c r="AW1225">
        <f t="shared" si="217"/>
        <v>38</v>
      </c>
      <c r="AX1225" t="b">
        <f t="shared" si="218"/>
        <v>1</v>
      </c>
      <c r="AY1225" t="str">
        <f t="shared" si="219"/>
        <v>Kamke</v>
      </c>
      <c r="AZ1225" t="b">
        <f t="shared" si="220"/>
        <v>0</v>
      </c>
      <c r="BA1225" t="str">
        <f t="shared" si="221"/>
        <v>Paris1st Round</v>
      </c>
    </row>
    <row r="1226" spans="1:53" x14ac:dyDescent="0.25">
      <c r="A1226">
        <v>32</v>
      </c>
      <c r="B1226" t="s">
        <v>480</v>
      </c>
      <c r="C1226" t="s">
        <v>608</v>
      </c>
      <c r="D1226" s="1">
        <v>41785</v>
      </c>
      <c r="E1226" t="s">
        <v>443</v>
      </c>
      <c r="F1226" t="s">
        <v>307</v>
      </c>
      <c r="G1226" t="s">
        <v>503</v>
      </c>
      <c r="H1226" t="s">
        <v>309</v>
      </c>
      <c r="I1226">
        <v>5</v>
      </c>
      <c r="J1226" t="s">
        <v>696</v>
      </c>
      <c r="K1226" t="s">
        <v>751</v>
      </c>
      <c r="L1226">
        <v>81</v>
      </c>
      <c r="M1226">
        <v>52</v>
      </c>
      <c r="N1226">
        <v>641</v>
      </c>
      <c r="O1226">
        <v>885</v>
      </c>
      <c r="P1226">
        <v>6</v>
      </c>
      <c r="Q1226">
        <v>2</v>
      </c>
      <c r="R1226">
        <v>7</v>
      </c>
      <c r="S1226">
        <v>6</v>
      </c>
      <c r="T1226">
        <v>7</v>
      </c>
      <c r="U1226">
        <v>5</v>
      </c>
      <c r="Z1226">
        <v>3</v>
      </c>
      <c r="AA1226">
        <v>0</v>
      </c>
      <c r="AB1226" t="s">
        <v>312</v>
      </c>
      <c r="AC1226">
        <v>1.72</v>
      </c>
      <c r="AD1226">
        <v>2</v>
      </c>
      <c r="AE1226">
        <v>1.75</v>
      </c>
      <c r="AF1226">
        <v>2.0499999999999998</v>
      </c>
      <c r="AG1226">
        <v>1.73</v>
      </c>
      <c r="AH1226">
        <v>2</v>
      </c>
      <c r="AI1226">
        <v>1.69</v>
      </c>
      <c r="AJ1226">
        <v>2.2999999999999998</v>
      </c>
      <c r="AK1226">
        <v>1.73</v>
      </c>
      <c r="AL1226">
        <v>2.1</v>
      </c>
      <c r="AM1226">
        <v>1.8</v>
      </c>
      <c r="AN1226">
        <v>2.2999999999999998</v>
      </c>
      <c r="AO1226">
        <v>1.7</v>
      </c>
      <c r="AP1226">
        <v>2.12</v>
      </c>
      <c r="AQ1226" t="str">
        <f t="shared" si="211"/>
        <v>Vesely</v>
      </c>
      <c r="AR1226" t="str">
        <f t="shared" si="212"/>
        <v>Rosol</v>
      </c>
      <c r="AS1226" t="str">
        <f t="shared" si="213"/>
        <v>ParisVeselyRosol</v>
      </c>
      <c r="AT1226" t="str">
        <f t="shared" si="214"/>
        <v>ParisRosolVesely</v>
      </c>
      <c r="AU1226">
        <f t="shared" si="215"/>
        <v>3</v>
      </c>
      <c r="AV1226">
        <f t="shared" si="216"/>
        <v>7</v>
      </c>
      <c r="AW1226">
        <f t="shared" si="217"/>
        <v>33</v>
      </c>
      <c r="AX1226" t="b">
        <f t="shared" si="218"/>
        <v>1</v>
      </c>
      <c r="AY1226" t="str">
        <f t="shared" si="219"/>
        <v>Vesely</v>
      </c>
      <c r="AZ1226" t="b">
        <f t="shared" si="220"/>
        <v>0</v>
      </c>
      <c r="BA1226" t="str">
        <f t="shared" si="221"/>
        <v>Paris1st Round</v>
      </c>
    </row>
    <row r="1227" spans="1:53" x14ac:dyDescent="0.25">
      <c r="A1227">
        <v>32</v>
      </c>
      <c r="B1227" t="s">
        <v>480</v>
      </c>
      <c r="C1227" t="s">
        <v>608</v>
      </c>
      <c r="D1227" s="1">
        <v>41785</v>
      </c>
      <c r="E1227" t="s">
        <v>443</v>
      </c>
      <c r="F1227" t="s">
        <v>307</v>
      </c>
      <c r="G1227" t="s">
        <v>503</v>
      </c>
      <c r="H1227" t="s">
        <v>309</v>
      </c>
      <c r="I1227">
        <v>5</v>
      </c>
      <c r="J1227" t="s">
        <v>668</v>
      </c>
      <c r="K1227" t="s">
        <v>753</v>
      </c>
      <c r="L1227">
        <v>26</v>
      </c>
      <c r="M1227">
        <v>78</v>
      </c>
      <c r="N1227">
        <v>1410</v>
      </c>
      <c r="O1227">
        <v>661</v>
      </c>
      <c r="P1227">
        <v>6</v>
      </c>
      <c r="Q1227">
        <v>0</v>
      </c>
      <c r="R1227">
        <v>6</v>
      </c>
      <c r="S1227">
        <v>3</v>
      </c>
      <c r="T1227">
        <v>7</v>
      </c>
      <c r="U1227">
        <v>6</v>
      </c>
      <c r="Z1227">
        <v>3</v>
      </c>
      <c r="AA1227">
        <v>0</v>
      </c>
      <c r="AB1227" t="s">
        <v>312</v>
      </c>
      <c r="AC1227">
        <v>1.25</v>
      </c>
      <c r="AD1227">
        <v>3.75</v>
      </c>
      <c r="AE1227">
        <v>1.25</v>
      </c>
      <c r="AF1227">
        <v>3.75</v>
      </c>
      <c r="AG1227">
        <v>1.29</v>
      </c>
      <c r="AH1227">
        <v>3.5</v>
      </c>
      <c r="AI1227">
        <v>1.3</v>
      </c>
      <c r="AJ1227">
        <v>3.92</v>
      </c>
      <c r="AK1227">
        <v>1.29</v>
      </c>
      <c r="AL1227">
        <v>3.5</v>
      </c>
      <c r="AM1227">
        <v>1.33</v>
      </c>
      <c r="AN1227">
        <v>4</v>
      </c>
      <c r="AO1227">
        <v>1.27</v>
      </c>
      <c r="AP1227">
        <v>3.67</v>
      </c>
      <c r="AQ1227" t="str">
        <f t="shared" si="211"/>
        <v>Cilic</v>
      </c>
      <c r="AR1227" t="str">
        <f t="shared" si="212"/>
        <v>Andujar</v>
      </c>
      <c r="AS1227" t="str">
        <f t="shared" si="213"/>
        <v>ParisCilicAndujar</v>
      </c>
      <c r="AT1227" t="str">
        <f t="shared" si="214"/>
        <v>ParisAndujarCilic</v>
      </c>
      <c r="AU1227">
        <f t="shared" si="215"/>
        <v>3</v>
      </c>
      <c r="AV1227">
        <f t="shared" si="216"/>
        <v>10</v>
      </c>
      <c r="AW1227">
        <f t="shared" si="217"/>
        <v>28</v>
      </c>
      <c r="AX1227" t="b">
        <f t="shared" si="218"/>
        <v>1</v>
      </c>
      <c r="AY1227" t="str">
        <f t="shared" si="219"/>
        <v>Cilic</v>
      </c>
      <c r="AZ1227" t="b">
        <f t="shared" si="220"/>
        <v>0</v>
      </c>
      <c r="BA1227" t="str">
        <f t="shared" si="221"/>
        <v>Paris1st Round</v>
      </c>
    </row>
    <row r="1228" spans="1:53" x14ac:dyDescent="0.25">
      <c r="A1228">
        <v>32</v>
      </c>
      <c r="B1228" t="s">
        <v>480</v>
      </c>
      <c r="C1228" t="s">
        <v>608</v>
      </c>
      <c r="D1228" s="1">
        <v>41785</v>
      </c>
      <c r="E1228" t="s">
        <v>443</v>
      </c>
      <c r="F1228" t="s">
        <v>307</v>
      </c>
      <c r="G1228" t="s">
        <v>503</v>
      </c>
      <c r="H1228" t="s">
        <v>309</v>
      </c>
      <c r="I1228">
        <v>5</v>
      </c>
      <c r="J1228" t="s">
        <v>803</v>
      </c>
      <c r="K1228" t="s">
        <v>688</v>
      </c>
      <c r="L1228">
        <v>59</v>
      </c>
      <c r="M1228">
        <v>10</v>
      </c>
      <c r="N1228">
        <v>795</v>
      </c>
      <c r="O1228">
        <v>2815</v>
      </c>
      <c r="P1228">
        <v>7</v>
      </c>
      <c r="Q1228">
        <v>6</v>
      </c>
      <c r="R1228">
        <v>6</v>
      </c>
      <c r="S1228">
        <v>1</v>
      </c>
      <c r="T1228">
        <v>6</v>
      </c>
      <c r="U1228">
        <v>2</v>
      </c>
      <c r="Z1228">
        <v>3</v>
      </c>
      <c r="AA1228">
        <v>0</v>
      </c>
      <c r="AB1228" t="s">
        <v>312</v>
      </c>
      <c r="AC1228">
        <v>6</v>
      </c>
      <c r="AD1228">
        <v>1.1200000000000001</v>
      </c>
      <c r="AE1228">
        <v>5.5</v>
      </c>
      <c r="AF1228">
        <v>1.1299999999999999</v>
      </c>
      <c r="AG1228">
        <v>5</v>
      </c>
      <c r="AH1228">
        <v>1.17</v>
      </c>
      <c r="AI1228">
        <v>6.34</v>
      </c>
      <c r="AJ1228">
        <v>1.1499999999999999</v>
      </c>
      <c r="AK1228">
        <v>5</v>
      </c>
      <c r="AL1228">
        <v>1.17</v>
      </c>
      <c r="AM1228">
        <v>6.75</v>
      </c>
      <c r="AN1228">
        <v>1.19</v>
      </c>
      <c r="AO1228">
        <v>5.6</v>
      </c>
      <c r="AP1228">
        <v>1.1399999999999999</v>
      </c>
      <c r="AQ1228" t="str">
        <f t="shared" si="211"/>
        <v>Klizan</v>
      </c>
      <c r="AR1228" t="str">
        <f t="shared" si="212"/>
        <v>Nishikori</v>
      </c>
      <c r="AS1228" t="str">
        <f t="shared" si="213"/>
        <v>ParisKlizanNishikori</v>
      </c>
      <c r="AT1228" t="str">
        <f t="shared" si="214"/>
        <v>ParisNishikoriKlizan</v>
      </c>
      <c r="AU1228">
        <f t="shared" si="215"/>
        <v>3</v>
      </c>
      <c r="AV1228">
        <f t="shared" si="216"/>
        <v>10</v>
      </c>
      <c r="AW1228">
        <f t="shared" si="217"/>
        <v>28</v>
      </c>
      <c r="AX1228" t="b">
        <f t="shared" si="218"/>
        <v>1</v>
      </c>
      <c r="AY1228" t="str">
        <f t="shared" si="219"/>
        <v>Klizan</v>
      </c>
      <c r="AZ1228" t="b">
        <f t="shared" si="220"/>
        <v>0</v>
      </c>
      <c r="BA1228" t="str">
        <f t="shared" si="221"/>
        <v>Paris1st Round</v>
      </c>
    </row>
    <row r="1229" spans="1:53" x14ac:dyDescent="0.25">
      <c r="A1229">
        <v>32</v>
      </c>
      <c r="B1229" t="s">
        <v>480</v>
      </c>
      <c r="C1229" t="s">
        <v>608</v>
      </c>
      <c r="D1229" s="1">
        <v>41785</v>
      </c>
      <c r="E1229" t="s">
        <v>443</v>
      </c>
      <c r="F1229" t="s">
        <v>307</v>
      </c>
      <c r="G1229" t="s">
        <v>503</v>
      </c>
      <c r="H1229" t="s">
        <v>309</v>
      </c>
      <c r="I1229">
        <v>5</v>
      </c>
      <c r="J1229" t="s">
        <v>787</v>
      </c>
      <c r="K1229" t="s">
        <v>757</v>
      </c>
      <c r="L1229">
        <v>72</v>
      </c>
      <c r="M1229">
        <v>86</v>
      </c>
      <c r="N1229">
        <v>704</v>
      </c>
      <c r="O1229">
        <v>625</v>
      </c>
      <c r="P1229">
        <v>3</v>
      </c>
      <c r="Q1229">
        <v>1</v>
      </c>
      <c r="Z1229">
        <v>0</v>
      </c>
      <c r="AA1229">
        <v>0</v>
      </c>
      <c r="AB1229" t="s">
        <v>323</v>
      </c>
      <c r="AC1229">
        <v>4.5</v>
      </c>
      <c r="AD1229">
        <v>1.1599999999999999</v>
      </c>
      <c r="AE1229">
        <v>4</v>
      </c>
      <c r="AF1229">
        <v>1.22</v>
      </c>
      <c r="AG1229">
        <v>4.33</v>
      </c>
      <c r="AH1229">
        <v>1.2</v>
      </c>
      <c r="AI1229">
        <v>4.34</v>
      </c>
      <c r="AJ1229">
        <v>1.26</v>
      </c>
      <c r="AK1229">
        <v>4.5</v>
      </c>
      <c r="AL1229">
        <v>1.2</v>
      </c>
      <c r="AM1229">
        <v>4.9000000000000004</v>
      </c>
      <c r="AN1229">
        <v>1.26</v>
      </c>
      <c r="AO1229">
        <v>4.3600000000000003</v>
      </c>
      <c r="AP1229">
        <v>1.2</v>
      </c>
      <c r="AQ1229" t="str">
        <f t="shared" si="211"/>
        <v>De</v>
      </c>
      <c r="AR1229" t="str">
        <f t="shared" si="212"/>
        <v>Montanes</v>
      </c>
      <c r="AS1229" t="str">
        <f t="shared" si="213"/>
        <v>ParisDeMontanes</v>
      </c>
      <c r="AT1229" t="str">
        <f t="shared" si="214"/>
        <v>ParisMontanesDe</v>
      </c>
      <c r="AU1229">
        <f t="shared" si="215"/>
        <v>0</v>
      </c>
      <c r="AV1229">
        <f t="shared" si="216"/>
        <v>2</v>
      </c>
      <c r="AW1229">
        <f t="shared" si="217"/>
        <v>4</v>
      </c>
      <c r="AX1229" t="b">
        <f t="shared" si="218"/>
        <v>0</v>
      </c>
      <c r="AY1229" t="str">
        <f t="shared" si="219"/>
        <v>De</v>
      </c>
      <c r="AZ1229" t="b">
        <f t="shared" si="220"/>
        <v>0</v>
      </c>
      <c r="BA1229" t="str">
        <f t="shared" si="221"/>
        <v>Paris1st Round</v>
      </c>
    </row>
    <row r="1230" spans="1:53" x14ac:dyDescent="0.25">
      <c r="A1230">
        <v>32</v>
      </c>
      <c r="B1230" t="s">
        <v>480</v>
      </c>
      <c r="C1230" t="s">
        <v>608</v>
      </c>
      <c r="D1230" s="1">
        <v>41785</v>
      </c>
      <c r="E1230" t="s">
        <v>443</v>
      </c>
      <c r="F1230" t="s">
        <v>307</v>
      </c>
      <c r="G1230" t="s">
        <v>503</v>
      </c>
      <c r="H1230" t="s">
        <v>309</v>
      </c>
      <c r="I1230">
        <v>5</v>
      </c>
      <c r="J1230" t="s">
        <v>793</v>
      </c>
      <c r="K1230" t="s">
        <v>868</v>
      </c>
      <c r="L1230">
        <v>19</v>
      </c>
      <c r="M1230">
        <v>168</v>
      </c>
      <c r="N1230">
        <v>1900</v>
      </c>
      <c r="O1230">
        <v>326</v>
      </c>
      <c r="P1230">
        <v>4</v>
      </c>
      <c r="Q1230">
        <v>6</v>
      </c>
      <c r="R1230">
        <v>6</v>
      </c>
      <c r="S1230">
        <v>4</v>
      </c>
      <c r="T1230">
        <v>6</v>
      </c>
      <c r="U1230">
        <v>2</v>
      </c>
      <c r="V1230">
        <v>6</v>
      </c>
      <c r="W1230">
        <v>4</v>
      </c>
      <c r="Z1230">
        <v>3</v>
      </c>
      <c r="AA1230">
        <v>1</v>
      </c>
      <c r="AB1230" t="s">
        <v>312</v>
      </c>
      <c r="AC1230">
        <v>1.08</v>
      </c>
      <c r="AD1230">
        <v>8</v>
      </c>
      <c r="AE1230">
        <v>1.08</v>
      </c>
      <c r="AF1230">
        <v>7.5</v>
      </c>
      <c r="AG1230">
        <v>1.07</v>
      </c>
      <c r="AH1230">
        <v>7.5</v>
      </c>
      <c r="AI1230">
        <v>1.07</v>
      </c>
      <c r="AJ1230">
        <v>10.75</v>
      </c>
      <c r="AK1230">
        <v>1.08</v>
      </c>
      <c r="AL1230">
        <v>7.5</v>
      </c>
      <c r="AM1230">
        <v>1.1000000000000001</v>
      </c>
      <c r="AN1230">
        <v>10.75</v>
      </c>
      <c r="AO1230">
        <v>1.07</v>
      </c>
      <c r="AP1230">
        <v>8.34</v>
      </c>
      <c r="AQ1230" t="str">
        <f t="shared" si="211"/>
        <v>Robredo</v>
      </c>
      <c r="AR1230" t="str">
        <f t="shared" si="212"/>
        <v>Ward</v>
      </c>
      <c r="AS1230" t="str">
        <f t="shared" si="213"/>
        <v>ParisRobredoWard</v>
      </c>
      <c r="AT1230" t="str">
        <f t="shared" si="214"/>
        <v>ParisWardRobredo</v>
      </c>
      <c r="AU1230">
        <f t="shared" si="215"/>
        <v>2</v>
      </c>
      <c r="AV1230">
        <f t="shared" si="216"/>
        <v>6</v>
      </c>
      <c r="AW1230">
        <f t="shared" si="217"/>
        <v>38</v>
      </c>
      <c r="AX1230" t="b">
        <f t="shared" si="218"/>
        <v>0</v>
      </c>
      <c r="AY1230" t="str">
        <f t="shared" si="219"/>
        <v>Ward</v>
      </c>
      <c r="AZ1230" t="b">
        <f t="shared" si="220"/>
        <v>1</v>
      </c>
      <c r="BA1230" t="str">
        <f t="shared" si="221"/>
        <v>Paris1st Round</v>
      </c>
    </row>
    <row r="1231" spans="1:53" x14ac:dyDescent="0.25">
      <c r="A1231">
        <v>32</v>
      </c>
      <c r="B1231" t="s">
        <v>480</v>
      </c>
      <c r="C1231" t="s">
        <v>608</v>
      </c>
      <c r="D1231" s="1">
        <v>41785</v>
      </c>
      <c r="E1231" t="s">
        <v>443</v>
      </c>
      <c r="F1231" t="s">
        <v>307</v>
      </c>
      <c r="G1231" t="s">
        <v>503</v>
      </c>
      <c r="H1231" t="s">
        <v>309</v>
      </c>
      <c r="I1231">
        <v>5</v>
      </c>
      <c r="J1231" t="s">
        <v>797</v>
      </c>
      <c r="K1231" t="s">
        <v>733</v>
      </c>
      <c r="L1231">
        <v>2</v>
      </c>
      <c r="M1231">
        <v>44</v>
      </c>
      <c r="N1231">
        <v>11850</v>
      </c>
      <c r="O1231">
        <v>1039</v>
      </c>
      <c r="P1231">
        <v>6</v>
      </c>
      <c r="Q1231">
        <v>1</v>
      </c>
      <c r="R1231">
        <v>6</v>
      </c>
      <c r="S1231">
        <v>2</v>
      </c>
      <c r="T1231">
        <v>6</v>
      </c>
      <c r="U1231">
        <v>4</v>
      </c>
      <c r="Z1231">
        <v>3</v>
      </c>
      <c r="AA1231">
        <v>0</v>
      </c>
      <c r="AB1231" t="s">
        <v>312</v>
      </c>
      <c r="AC1231">
        <v>1</v>
      </c>
      <c r="AD1231">
        <v>51</v>
      </c>
      <c r="AE1231">
        <v>1.01</v>
      </c>
      <c r="AF1231">
        <v>13</v>
      </c>
      <c r="AG1231">
        <v>1.01</v>
      </c>
      <c r="AH1231">
        <v>34</v>
      </c>
      <c r="AI1231">
        <v>1.01</v>
      </c>
      <c r="AJ1231">
        <v>46</v>
      </c>
      <c r="AK1231">
        <v>1.01</v>
      </c>
      <c r="AL1231">
        <v>23</v>
      </c>
      <c r="AM1231">
        <v>1.01</v>
      </c>
      <c r="AN1231">
        <v>58.5</v>
      </c>
      <c r="AO1231">
        <v>1.01</v>
      </c>
      <c r="AP1231">
        <v>24.98</v>
      </c>
      <c r="AQ1231" t="str">
        <f t="shared" si="211"/>
        <v>Djokovic</v>
      </c>
      <c r="AR1231" t="str">
        <f t="shared" si="212"/>
        <v>Sousa</v>
      </c>
      <c r="AS1231" t="str">
        <f t="shared" si="213"/>
        <v>ParisDjokovicSousa</v>
      </c>
      <c r="AT1231" t="str">
        <f t="shared" si="214"/>
        <v>ParisSousaDjokovic</v>
      </c>
      <c r="AU1231">
        <f t="shared" si="215"/>
        <v>3</v>
      </c>
      <c r="AV1231">
        <f t="shared" si="216"/>
        <v>11</v>
      </c>
      <c r="AW1231">
        <f t="shared" si="217"/>
        <v>25</v>
      </c>
      <c r="AX1231" t="b">
        <f t="shared" si="218"/>
        <v>0</v>
      </c>
      <c r="AY1231" t="str">
        <f t="shared" si="219"/>
        <v>Djokovic</v>
      </c>
      <c r="AZ1231" t="b">
        <f t="shared" si="220"/>
        <v>0</v>
      </c>
      <c r="BA1231" t="str">
        <f t="shared" si="221"/>
        <v>Paris1st Round</v>
      </c>
    </row>
    <row r="1232" spans="1:53" x14ac:dyDescent="0.25">
      <c r="A1232">
        <v>32</v>
      </c>
      <c r="B1232" t="s">
        <v>480</v>
      </c>
      <c r="C1232" t="s">
        <v>608</v>
      </c>
      <c r="D1232" s="1">
        <v>41785</v>
      </c>
      <c r="E1232" t="s">
        <v>443</v>
      </c>
      <c r="F1232" t="s">
        <v>307</v>
      </c>
      <c r="G1232" t="s">
        <v>503</v>
      </c>
      <c r="H1232" t="s">
        <v>309</v>
      </c>
      <c r="I1232">
        <v>5</v>
      </c>
      <c r="J1232" t="s">
        <v>714</v>
      </c>
      <c r="K1232" t="s">
        <v>737</v>
      </c>
      <c r="L1232">
        <v>229</v>
      </c>
      <c r="M1232">
        <v>36</v>
      </c>
      <c r="N1232">
        <v>210</v>
      </c>
      <c r="O1232">
        <v>1100</v>
      </c>
      <c r="P1232">
        <v>2</v>
      </c>
      <c r="Q1232">
        <v>2</v>
      </c>
      <c r="Z1232">
        <v>0</v>
      </c>
      <c r="AA1232">
        <v>0</v>
      </c>
      <c r="AB1232" t="s">
        <v>323</v>
      </c>
      <c r="AC1232">
        <v>1.36</v>
      </c>
      <c r="AD1232">
        <v>3</v>
      </c>
      <c r="AE1232">
        <v>1.35</v>
      </c>
      <c r="AF1232">
        <v>3.1</v>
      </c>
      <c r="AG1232">
        <v>1.4</v>
      </c>
      <c r="AH1232">
        <v>2.75</v>
      </c>
      <c r="AI1232">
        <v>1.36</v>
      </c>
      <c r="AJ1232">
        <v>3.48</v>
      </c>
      <c r="AK1232">
        <v>1.53</v>
      </c>
      <c r="AL1232">
        <v>2.5</v>
      </c>
      <c r="AM1232">
        <v>1.54</v>
      </c>
      <c r="AN1232">
        <v>3.5</v>
      </c>
      <c r="AO1232">
        <v>1.39</v>
      </c>
      <c r="AP1232">
        <v>2.99</v>
      </c>
      <c r="AQ1232" t="str">
        <f t="shared" si="211"/>
        <v>Granollers</v>
      </c>
      <c r="AR1232" t="str">
        <f t="shared" si="212"/>
        <v>Dodig</v>
      </c>
      <c r="AS1232" t="str">
        <f t="shared" si="213"/>
        <v>ParisGranollersDodig</v>
      </c>
      <c r="AT1232" t="str">
        <f t="shared" si="214"/>
        <v>ParisDodigGranollers</v>
      </c>
      <c r="AU1232">
        <f t="shared" si="215"/>
        <v>0</v>
      </c>
      <c r="AV1232">
        <f t="shared" si="216"/>
        <v>0</v>
      </c>
      <c r="AW1232">
        <f t="shared" si="217"/>
        <v>4</v>
      </c>
      <c r="AX1232" t="b">
        <f t="shared" si="218"/>
        <v>0</v>
      </c>
      <c r="AY1232" t="str">
        <f t="shared" si="219"/>
        <v>Dodig</v>
      </c>
      <c r="AZ1232" t="b">
        <f t="shared" si="220"/>
        <v>0</v>
      </c>
      <c r="BA1232" t="str">
        <f t="shared" si="221"/>
        <v>Paris1st Round</v>
      </c>
    </row>
    <row r="1233" spans="1:53" x14ac:dyDescent="0.25">
      <c r="A1233">
        <v>32</v>
      </c>
      <c r="B1233" t="s">
        <v>480</v>
      </c>
      <c r="C1233" t="s">
        <v>608</v>
      </c>
      <c r="D1233" s="1">
        <v>41785</v>
      </c>
      <c r="E1233" t="s">
        <v>443</v>
      </c>
      <c r="F1233" t="s">
        <v>307</v>
      </c>
      <c r="G1233" t="s">
        <v>503</v>
      </c>
      <c r="H1233" t="s">
        <v>309</v>
      </c>
      <c r="I1233">
        <v>5</v>
      </c>
      <c r="J1233" t="s">
        <v>893</v>
      </c>
      <c r="K1233" t="s">
        <v>850</v>
      </c>
      <c r="L1233">
        <v>56</v>
      </c>
      <c r="M1233">
        <v>105</v>
      </c>
      <c r="N1233">
        <v>835</v>
      </c>
      <c r="O1233">
        <v>548</v>
      </c>
      <c r="P1233">
        <v>6</v>
      </c>
      <c r="Q1233">
        <v>4</v>
      </c>
      <c r="R1233">
        <v>5</v>
      </c>
      <c r="S1233">
        <v>7</v>
      </c>
      <c r="T1233">
        <v>7</v>
      </c>
      <c r="U1233">
        <v>5</v>
      </c>
      <c r="V1233">
        <v>6</v>
      </c>
      <c r="W1233">
        <v>4</v>
      </c>
      <c r="Z1233">
        <v>3</v>
      </c>
      <c r="AA1233">
        <v>1</v>
      </c>
      <c r="AB1233" t="s">
        <v>312</v>
      </c>
      <c r="AC1233">
        <v>1.66</v>
      </c>
      <c r="AD1233">
        <v>2.1</v>
      </c>
      <c r="AE1233">
        <v>1.68</v>
      </c>
      <c r="AF1233">
        <v>2.15</v>
      </c>
      <c r="AG1233">
        <v>1.57</v>
      </c>
      <c r="AH1233">
        <v>2.25</v>
      </c>
      <c r="AI1233">
        <v>1.78</v>
      </c>
      <c r="AJ1233">
        <v>2.16</v>
      </c>
      <c r="AK1233">
        <v>1.67</v>
      </c>
      <c r="AL1233">
        <v>2.2000000000000002</v>
      </c>
      <c r="AM1233">
        <v>1.79</v>
      </c>
      <c r="AN1233">
        <v>2.35</v>
      </c>
      <c r="AO1233">
        <v>1.69</v>
      </c>
      <c r="AP1233">
        <v>2.14</v>
      </c>
      <c r="AQ1233" t="str">
        <f t="shared" si="211"/>
        <v>Melzer</v>
      </c>
      <c r="AR1233" t="str">
        <f t="shared" si="212"/>
        <v>Goffin</v>
      </c>
      <c r="AS1233" t="str">
        <f t="shared" si="213"/>
        <v>ParisMelzerGoffin</v>
      </c>
      <c r="AT1233" t="str">
        <f t="shared" si="214"/>
        <v>ParisGoffinMelzer</v>
      </c>
      <c r="AU1233">
        <f t="shared" si="215"/>
        <v>2</v>
      </c>
      <c r="AV1233">
        <f t="shared" si="216"/>
        <v>4</v>
      </c>
      <c r="AW1233">
        <f t="shared" si="217"/>
        <v>44</v>
      </c>
      <c r="AX1233" t="b">
        <f t="shared" si="218"/>
        <v>0</v>
      </c>
      <c r="AY1233" t="str">
        <f t="shared" si="219"/>
        <v>Melzer</v>
      </c>
      <c r="AZ1233" t="b">
        <f t="shared" si="220"/>
        <v>1</v>
      </c>
      <c r="BA1233" t="str">
        <f t="shared" si="221"/>
        <v>Paris1st Round</v>
      </c>
    </row>
    <row r="1234" spans="1:53" x14ac:dyDescent="0.25">
      <c r="A1234">
        <v>32</v>
      </c>
      <c r="B1234" t="s">
        <v>480</v>
      </c>
      <c r="C1234" t="s">
        <v>608</v>
      </c>
      <c r="D1234" s="1">
        <v>41785</v>
      </c>
      <c r="E1234" t="s">
        <v>443</v>
      </c>
      <c r="F1234" t="s">
        <v>307</v>
      </c>
      <c r="G1234" t="s">
        <v>503</v>
      </c>
      <c r="H1234" t="s">
        <v>309</v>
      </c>
      <c r="I1234">
        <v>5</v>
      </c>
      <c r="J1234" t="s">
        <v>785</v>
      </c>
      <c r="K1234" t="s">
        <v>796</v>
      </c>
      <c r="L1234">
        <v>77</v>
      </c>
      <c r="M1234">
        <v>98</v>
      </c>
      <c r="N1234">
        <v>675</v>
      </c>
      <c r="O1234">
        <v>593</v>
      </c>
      <c r="P1234">
        <v>6</v>
      </c>
      <c r="Q1234">
        <v>2</v>
      </c>
      <c r="R1234">
        <v>6</v>
      </c>
      <c r="S1234">
        <v>4</v>
      </c>
      <c r="T1234">
        <v>6</v>
      </c>
      <c r="U1234">
        <v>7</v>
      </c>
      <c r="V1234">
        <v>6</v>
      </c>
      <c r="W1234">
        <v>1</v>
      </c>
      <c r="Z1234">
        <v>3</v>
      </c>
      <c r="AA1234">
        <v>1</v>
      </c>
      <c r="AB1234" t="s">
        <v>312</v>
      </c>
      <c r="AC1234">
        <v>1.18</v>
      </c>
      <c r="AD1234">
        <v>4.5</v>
      </c>
      <c r="AE1234">
        <v>1.22</v>
      </c>
      <c r="AF1234">
        <v>4</v>
      </c>
      <c r="AG1234">
        <v>1.22</v>
      </c>
      <c r="AH1234">
        <v>4</v>
      </c>
      <c r="AI1234">
        <v>1.22</v>
      </c>
      <c r="AJ1234">
        <v>4.8499999999999996</v>
      </c>
      <c r="AK1234">
        <v>1.2</v>
      </c>
      <c r="AL1234">
        <v>4.5</v>
      </c>
      <c r="AM1234">
        <v>1.26</v>
      </c>
      <c r="AN1234">
        <v>4.8499999999999996</v>
      </c>
      <c r="AO1234">
        <v>1.22</v>
      </c>
      <c r="AP1234">
        <v>4.21</v>
      </c>
      <c r="AQ1234" t="str">
        <f t="shared" si="211"/>
        <v>Gonzalez</v>
      </c>
      <c r="AR1234" t="str">
        <f t="shared" si="212"/>
        <v>Russell</v>
      </c>
      <c r="AS1234" t="str">
        <f t="shared" si="213"/>
        <v>ParisGonzalezRussell</v>
      </c>
      <c r="AT1234" t="str">
        <f t="shared" si="214"/>
        <v>ParisRussellGonzalez</v>
      </c>
      <c r="AU1234">
        <f t="shared" si="215"/>
        <v>2</v>
      </c>
      <c r="AV1234">
        <f t="shared" si="216"/>
        <v>10</v>
      </c>
      <c r="AW1234">
        <f t="shared" si="217"/>
        <v>38</v>
      </c>
      <c r="AX1234" t="b">
        <f t="shared" si="218"/>
        <v>1</v>
      </c>
      <c r="AY1234" t="str">
        <f t="shared" si="219"/>
        <v>Gonzalez</v>
      </c>
      <c r="AZ1234" t="b">
        <f t="shared" si="220"/>
        <v>1</v>
      </c>
      <c r="BA1234" t="str">
        <f t="shared" si="221"/>
        <v>Paris1st Round</v>
      </c>
    </row>
    <row r="1235" spans="1:53" x14ac:dyDescent="0.25">
      <c r="A1235">
        <v>32</v>
      </c>
      <c r="B1235" t="s">
        <v>480</v>
      </c>
      <c r="C1235" t="s">
        <v>608</v>
      </c>
      <c r="D1235" s="1">
        <v>41785</v>
      </c>
      <c r="E1235" t="s">
        <v>443</v>
      </c>
      <c r="F1235" t="s">
        <v>307</v>
      </c>
      <c r="G1235" t="s">
        <v>503</v>
      </c>
      <c r="H1235" t="s">
        <v>309</v>
      </c>
      <c r="I1235">
        <v>5</v>
      </c>
      <c r="J1235" t="s">
        <v>690</v>
      </c>
      <c r="K1235" t="s">
        <v>840</v>
      </c>
      <c r="L1235">
        <v>30</v>
      </c>
      <c r="M1235">
        <v>177</v>
      </c>
      <c r="N1235">
        <v>1225</v>
      </c>
      <c r="O1235">
        <v>303</v>
      </c>
      <c r="P1235">
        <v>6</v>
      </c>
      <c r="Q1235">
        <v>1</v>
      </c>
      <c r="R1235">
        <v>6</v>
      </c>
      <c r="S1235">
        <v>1</v>
      </c>
      <c r="T1235">
        <v>6</v>
      </c>
      <c r="U1235">
        <v>3</v>
      </c>
      <c r="Z1235">
        <v>3</v>
      </c>
      <c r="AA1235">
        <v>0</v>
      </c>
      <c r="AB1235" t="s">
        <v>312</v>
      </c>
      <c r="AC1235">
        <v>1.08</v>
      </c>
      <c r="AD1235">
        <v>8</v>
      </c>
      <c r="AE1235">
        <v>1.0900000000000001</v>
      </c>
      <c r="AF1235">
        <v>7</v>
      </c>
      <c r="AG1235">
        <v>1.08</v>
      </c>
      <c r="AH1235">
        <v>7</v>
      </c>
      <c r="AI1235">
        <v>1.0900000000000001</v>
      </c>
      <c r="AJ1235">
        <v>9.16</v>
      </c>
      <c r="AK1235">
        <v>1.08</v>
      </c>
      <c r="AL1235">
        <v>7.5</v>
      </c>
      <c r="AM1235">
        <v>1.1100000000000001</v>
      </c>
      <c r="AN1235">
        <v>9.16</v>
      </c>
      <c r="AO1235">
        <v>1.08</v>
      </c>
      <c r="AP1235">
        <v>7.47</v>
      </c>
      <c r="AQ1235" t="str">
        <f t="shared" si="211"/>
        <v>Simon</v>
      </c>
      <c r="AR1235" t="str">
        <f t="shared" si="212"/>
        <v>Pavic</v>
      </c>
      <c r="AS1235" t="str">
        <f t="shared" si="213"/>
        <v>ParisSimonPavic</v>
      </c>
      <c r="AT1235" t="str">
        <f t="shared" si="214"/>
        <v>ParisPavicSimon</v>
      </c>
      <c r="AU1235">
        <f t="shared" si="215"/>
        <v>3</v>
      </c>
      <c r="AV1235">
        <f t="shared" si="216"/>
        <v>13</v>
      </c>
      <c r="AW1235">
        <f t="shared" si="217"/>
        <v>23</v>
      </c>
      <c r="AX1235" t="b">
        <f t="shared" si="218"/>
        <v>0</v>
      </c>
      <c r="AY1235" t="str">
        <f t="shared" si="219"/>
        <v>Simon</v>
      </c>
      <c r="AZ1235" t="b">
        <f t="shared" si="220"/>
        <v>0</v>
      </c>
      <c r="BA1235" t="str">
        <f t="shared" si="221"/>
        <v>Paris1st Round</v>
      </c>
    </row>
    <row r="1236" spans="1:53" x14ac:dyDescent="0.25">
      <c r="A1236">
        <v>32</v>
      </c>
      <c r="B1236" t="s">
        <v>480</v>
      </c>
      <c r="C1236" t="s">
        <v>608</v>
      </c>
      <c r="D1236" s="1">
        <v>41785</v>
      </c>
      <c r="E1236" t="s">
        <v>443</v>
      </c>
      <c r="F1236" t="s">
        <v>307</v>
      </c>
      <c r="G1236" t="s">
        <v>503</v>
      </c>
      <c r="H1236" t="s">
        <v>309</v>
      </c>
      <c r="I1236">
        <v>5</v>
      </c>
      <c r="J1236" t="s">
        <v>860</v>
      </c>
      <c r="K1236" t="s">
        <v>665</v>
      </c>
      <c r="L1236">
        <v>143</v>
      </c>
      <c r="M1236">
        <v>45</v>
      </c>
      <c r="N1236">
        <v>398</v>
      </c>
      <c r="O1236">
        <v>1035</v>
      </c>
      <c r="P1236">
        <v>6</v>
      </c>
      <c r="Q1236">
        <v>1</v>
      </c>
      <c r="R1236">
        <v>6</v>
      </c>
      <c r="S1236">
        <v>2</v>
      </c>
      <c r="T1236">
        <v>1</v>
      </c>
      <c r="U1236">
        <v>6</v>
      </c>
      <c r="V1236">
        <v>3</v>
      </c>
      <c r="W1236">
        <v>6</v>
      </c>
      <c r="X1236">
        <v>18</v>
      </c>
      <c r="Y1236">
        <v>16</v>
      </c>
      <c r="Z1236">
        <v>3</v>
      </c>
      <c r="AA1236">
        <v>2</v>
      </c>
      <c r="AB1236" t="s">
        <v>312</v>
      </c>
      <c r="AC1236">
        <v>2.62</v>
      </c>
      <c r="AD1236">
        <v>1.44</v>
      </c>
      <c r="AE1236">
        <v>3</v>
      </c>
      <c r="AF1236">
        <v>1.38</v>
      </c>
      <c r="AG1236">
        <v>3</v>
      </c>
      <c r="AH1236">
        <v>1.36</v>
      </c>
      <c r="AI1236">
        <v>2.94</v>
      </c>
      <c r="AJ1236">
        <v>1.46</v>
      </c>
      <c r="AK1236">
        <v>3</v>
      </c>
      <c r="AL1236">
        <v>1.36</v>
      </c>
      <c r="AM1236">
        <v>3.65</v>
      </c>
      <c r="AN1236">
        <v>1.46</v>
      </c>
      <c r="AO1236">
        <v>2.95</v>
      </c>
      <c r="AP1236">
        <v>1.39</v>
      </c>
      <c r="AQ1236" t="str">
        <f t="shared" si="211"/>
        <v>Bagnis</v>
      </c>
      <c r="AR1236" t="str">
        <f t="shared" si="212"/>
        <v>Benneteau</v>
      </c>
      <c r="AS1236" t="str">
        <f t="shared" si="213"/>
        <v>ParisBagnisBenneteau</v>
      </c>
      <c r="AT1236" t="str">
        <f t="shared" si="214"/>
        <v>ParisBenneteauBagnis</v>
      </c>
      <c r="AU1236">
        <f t="shared" si="215"/>
        <v>1</v>
      </c>
      <c r="AV1236">
        <f t="shared" si="216"/>
        <v>3</v>
      </c>
      <c r="AW1236">
        <f t="shared" si="217"/>
        <v>65</v>
      </c>
      <c r="AX1236" t="b">
        <f t="shared" si="218"/>
        <v>0</v>
      </c>
      <c r="AY1236" t="str">
        <f t="shared" si="219"/>
        <v>Bagnis</v>
      </c>
      <c r="AZ1236" t="b">
        <f t="shared" si="220"/>
        <v>1</v>
      </c>
      <c r="BA1236" t="str">
        <f t="shared" si="221"/>
        <v>Paris1st Round</v>
      </c>
    </row>
    <row r="1237" spans="1:53" x14ac:dyDescent="0.25">
      <c r="A1237">
        <v>32</v>
      </c>
      <c r="B1237" t="s">
        <v>480</v>
      </c>
      <c r="C1237" t="s">
        <v>608</v>
      </c>
      <c r="D1237" s="1">
        <v>41785</v>
      </c>
      <c r="E1237" t="s">
        <v>443</v>
      </c>
      <c r="F1237" t="s">
        <v>307</v>
      </c>
      <c r="G1237" t="s">
        <v>503</v>
      </c>
      <c r="H1237" t="s">
        <v>309</v>
      </c>
      <c r="I1237">
        <v>5</v>
      </c>
      <c r="J1237" t="s">
        <v>806</v>
      </c>
      <c r="K1237" t="s">
        <v>700</v>
      </c>
      <c r="L1237">
        <v>58</v>
      </c>
      <c r="M1237">
        <v>31</v>
      </c>
      <c r="N1237">
        <v>798</v>
      </c>
      <c r="O1237">
        <v>1170</v>
      </c>
      <c r="P1237">
        <v>6</v>
      </c>
      <c r="Q1237">
        <v>4</v>
      </c>
      <c r="R1237">
        <v>6</v>
      </c>
      <c r="S1237">
        <v>2</v>
      </c>
      <c r="T1237">
        <v>6</v>
      </c>
      <c r="U1237">
        <v>3</v>
      </c>
      <c r="Z1237">
        <v>3</v>
      </c>
      <c r="AA1237">
        <v>0</v>
      </c>
      <c r="AB1237" t="s">
        <v>312</v>
      </c>
      <c r="AC1237">
        <v>1.36</v>
      </c>
      <c r="AD1237">
        <v>3</v>
      </c>
      <c r="AE1237">
        <v>1.33</v>
      </c>
      <c r="AF1237">
        <v>3.2</v>
      </c>
      <c r="AG1237">
        <v>1.29</v>
      </c>
      <c r="AH1237">
        <v>3.5</v>
      </c>
      <c r="AI1237">
        <v>1.39</v>
      </c>
      <c r="AJ1237">
        <v>3.28</v>
      </c>
      <c r="AK1237">
        <v>1.33</v>
      </c>
      <c r="AL1237">
        <v>3.25</v>
      </c>
      <c r="AM1237">
        <v>1.4</v>
      </c>
      <c r="AN1237">
        <v>3.5</v>
      </c>
      <c r="AO1237">
        <v>1.34</v>
      </c>
      <c r="AP1237">
        <v>3.18</v>
      </c>
      <c r="AQ1237" t="str">
        <f t="shared" si="211"/>
        <v>Gabashvili</v>
      </c>
      <c r="AR1237" t="str">
        <f t="shared" si="212"/>
        <v>Pospisil</v>
      </c>
      <c r="AS1237" t="str">
        <f t="shared" si="213"/>
        <v>ParisGabashviliPospisil</v>
      </c>
      <c r="AT1237" t="str">
        <f t="shared" si="214"/>
        <v>ParisPospisilGabashvili</v>
      </c>
      <c r="AU1237">
        <f t="shared" si="215"/>
        <v>3</v>
      </c>
      <c r="AV1237">
        <f t="shared" si="216"/>
        <v>9</v>
      </c>
      <c r="AW1237">
        <f t="shared" si="217"/>
        <v>27</v>
      </c>
      <c r="AX1237" t="b">
        <f t="shared" si="218"/>
        <v>0</v>
      </c>
      <c r="AY1237" t="str">
        <f t="shared" si="219"/>
        <v>Gabashvili</v>
      </c>
      <c r="AZ1237" t="b">
        <f t="shared" si="220"/>
        <v>0</v>
      </c>
      <c r="BA1237" t="str">
        <f t="shared" si="221"/>
        <v>Paris1st Round</v>
      </c>
    </row>
    <row r="1238" spans="1:53" x14ac:dyDescent="0.25">
      <c r="A1238">
        <v>32</v>
      </c>
      <c r="B1238" t="s">
        <v>480</v>
      </c>
      <c r="C1238" t="s">
        <v>608</v>
      </c>
      <c r="D1238" s="1">
        <v>41785</v>
      </c>
      <c r="E1238" t="s">
        <v>443</v>
      </c>
      <c r="F1238" t="s">
        <v>307</v>
      </c>
      <c r="G1238" t="s">
        <v>503</v>
      </c>
      <c r="H1238" t="s">
        <v>309</v>
      </c>
      <c r="I1238">
        <v>5</v>
      </c>
      <c r="J1238" t="s">
        <v>678</v>
      </c>
      <c r="K1238" t="s">
        <v>782</v>
      </c>
      <c r="L1238">
        <v>27</v>
      </c>
      <c r="M1238">
        <v>129</v>
      </c>
      <c r="N1238">
        <v>1395</v>
      </c>
      <c r="O1238">
        <v>431</v>
      </c>
      <c r="P1238">
        <v>6</v>
      </c>
      <c r="Q1238">
        <v>3</v>
      </c>
      <c r="R1238">
        <v>7</v>
      </c>
      <c r="S1238">
        <v>6</v>
      </c>
      <c r="T1238">
        <v>6</v>
      </c>
      <c r="U1238">
        <v>3</v>
      </c>
      <c r="Z1238">
        <v>3</v>
      </c>
      <c r="AA1238">
        <v>0</v>
      </c>
      <c r="AB1238" t="s">
        <v>312</v>
      </c>
      <c r="AC1238">
        <v>1.4</v>
      </c>
      <c r="AD1238">
        <v>2.75</v>
      </c>
      <c r="AE1238">
        <v>1.45</v>
      </c>
      <c r="AF1238">
        <v>2.7</v>
      </c>
      <c r="AG1238">
        <v>1.36</v>
      </c>
      <c r="AH1238">
        <v>3</v>
      </c>
      <c r="AI1238">
        <v>1.52</v>
      </c>
      <c r="AJ1238">
        <v>2.73</v>
      </c>
      <c r="AK1238">
        <v>1.36</v>
      </c>
      <c r="AL1238">
        <v>3</v>
      </c>
      <c r="AM1238">
        <v>1.52</v>
      </c>
      <c r="AN1238">
        <v>3.5</v>
      </c>
      <c r="AO1238">
        <v>1.43</v>
      </c>
      <c r="AP1238">
        <v>2.79</v>
      </c>
      <c r="AQ1238" t="str">
        <f t="shared" si="211"/>
        <v>Lopez</v>
      </c>
      <c r="AR1238" t="str">
        <f t="shared" si="212"/>
        <v>Dzumhur</v>
      </c>
      <c r="AS1238" t="str">
        <f t="shared" si="213"/>
        <v>ParisLopezDzumhur</v>
      </c>
      <c r="AT1238" t="str">
        <f t="shared" si="214"/>
        <v>ParisDzumhurLopez</v>
      </c>
      <c r="AU1238">
        <f t="shared" si="215"/>
        <v>3</v>
      </c>
      <c r="AV1238">
        <f t="shared" si="216"/>
        <v>7</v>
      </c>
      <c r="AW1238">
        <f t="shared" si="217"/>
        <v>31</v>
      </c>
      <c r="AX1238" t="b">
        <f t="shared" si="218"/>
        <v>1</v>
      </c>
      <c r="AY1238" t="str">
        <f t="shared" si="219"/>
        <v>Lopez</v>
      </c>
      <c r="AZ1238" t="b">
        <f t="shared" si="220"/>
        <v>0</v>
      </c>
      <c r="BA1238" t="str">
        <f t="shared" si="221"/>
        <v>Paris1st Round</v>
      </c>
    </row>
    <row r="1239" spans="1:53" x14ac:dyDescent="0.25">
      <c r="A1239">
        <v>32</v>
      </c>
      <c r="B1239" t="s">
        <v>480</v>
      </c>
      <c r="C1239" t="s">
        <v>608</v>
      </c>
      <c r="D1239" s="1">
        <v>41785</v>
      </c>
      <c r="E1239" t="s">
        <v>443</v>
      </c>
      <c r="F1239" t="s">
        <v>307</v>
      </c>
      <c r="G1239" t="s">
        <v>503</v>
      </c>
      <c r="H1239" t="s">
        <v>309</v>
      </c>
      <c r="I1239">
        <v>5</v>
      </c>
      <c r="J1239" t="s">
        <v>709</v>
      </c>
      <c r="K1239" t="s">
        <v>828</v>
      </c>
      <c r="L1239">
        <v>29</v>
      </c>
      <c r="M1239">
        <v>88</v>
      </c>
      <c r="N1239">
        <v>1330</v>
      </c>
      <c r="O1239">
        <v>615</v>
      </c>
      <c r="P1239">
        <v>6</v>
      </c>
      <c r="Q1239">
        <v>3</v>
      </c>
      <c r="R1239">
        <v>7</v>
      </c>
      <c r="S1239">
        <v>5</v>
      </c>
      <c r="T1239">
        <v>6</v>
      </c>
      <c r="U1239">
        <v>2</v>
      </c>
      <c r="Z1239">
        <v>3</v>
      </c>
      <c r="AA1239">
        <v>0</v>
      </c>
      <c r="AB1239" t="s">
        <v>312</v>
      </c>
      <c r="AC1239">
        <v>1.33</v>
      </c>
      <c r="AD1239">
        <v>3.25</v>
      </c>
      <c r="AE1239">
        <v>1.25</v>
      </c>
      <c r="AF1239">
        <v>3.75</v>
      </c>
      <c r="AG1239">
        <v>1.29</v>
      </c>
      <c r="AH1239">
        <v>3.5</v>
      </c>
      <c r="AI1239">
        <v>1.4</v>
      </c>
      <c r="AJ1239">
        <v>3.22</v>
      </c>
      <c r="AK1239">
        <v>1.33</v>
      </c>
      <c r="AL1239">
        <v>3.25</v>
      </c>
      <c r="AM1239">
        <v>1.4</v>
      </c>
      <c r="AN1239">
        <v>4</v>
      </c>
      <c r="AO1239">
        <v>1.33</v>
      </c>
      <c r="AP1239">
        <v>3.31</v>
      </c>
      <c r="AQ1239" t="str">
        <f t="shared" si="211"/>
        <v>Bautista</v>
      </c>
      <c r="AR1239" t="str">
        <f t="shared" si="212"/>
        <v>Lorenzi</v>
      </c>
      <c r="AS1239" t="str">
        <f t="shared" si="213"/>
        <v>ParisBautistaLorenzi</v>
      </c>
      <c r="AT1239" t="str">
        <f t="shared" si="214"/>
        <v>ParisLorenziBautista</v>
      </c>
      <c r="AU1239">
        <f t="shared" si="215"/>
        <v>3</v>
      </c>
      <c r="AV1239">
        <f t="shared" si="216"/>
        <v>9</v>
      </c>
      <c r="AW1239">
        <f t="shared" si="217"/>
        <v>29</v>
      </c>
      <c r="AX1239" t="b">
        <f t="shared" si="218"/>
        <v>0</v>
      </c>
      <c r="AY1239" t="str">
        <f t="shared" si="219"/>
        <v>Bautista</v>
      </c>
      <c r="AZ1239" t="b">
        <f t="shared" si="220"/>
        <v>0</v>
      </c>
      <c r="BA1239" t="str">
        <f t="shared" si="221"/>
        <v>Paris1st Round</v>
      </c>
    </row>
    <row r="1240" spans="1:53" x14ac:dyDescent="0.25">
      <c r="A1240">
        <v>32</v>
      </c>
      <c r="B1240" t="s">
        <v>480</v>
      </c>
      <c r="C1240" t="s">
        <v>608</v>
      </c>
      <c r="D1240" s="1">
        <v>41785</v>
      </c>
      <c r="E1240" t="s">
        <v>443</v>
      </c>
      <c r="F1240" t="s">
        <v>307</v>
      </c>
      <c r="G1240" t="s">
        <v>503</v>
      </c>
      <c r="H1240" t="s">
        <v>309</v>
      </c>
      <c r="I1240">
        <v>5</v>
      </c>
      <c r="J1240" t="s">
        <v>807</v>
      </c>
      <c r="K1240" t="s">
        <v>712</v>
      </c>
      <c r="L1240">
        <v>108</v>
      </c>
      <c r="M1240">
        <v>69</v>
      </c>
      <c r="N1240">
        <v>540</v>
      </c>
      <c r="O1240">
        <v>713</v>
      </c>
      <c r="P1240">
        <v>6</v>
      </c>
      <c r="Q1240">
        <v>2</v>
      </c>
      <c r="R1240">
        <v>6</v>
      </c>
      <c r="S1240">
        <v>4</v>
      </c>
      <c r="T1240">
        <v>3</v>
      </c>
      <c r="U1240">
        <v>6</v>
      </c>
      <c r="V1240">
        <v>4</v>
      </c>
      <c r="W1240">
        <v>6</v>
      </c>
      <c r="X1240">
        <v>6</v>
      </c>
      <c r="Y1240">
        <v>2</v>
      </c>
      <c r="Z1240">
        <v>3</v>
      </c>
      <c r="AA1240">
        <v>2</v>
      </c>
      <c r="AB1240" t="s">
        <v>312</v>
      </c>
      <c r="AC1240">
        <v>1.1200000000000001</v>
      </c>
      <c r="AD1240">
        <v>6</v>
      </c>
      <c r="AE1240">
        <v>1.1599999999999999</v>
      </c>
      <c r="AF1240">
        <v>5</v>
      </c>
      <c r="AG1240">
        <v>1.1200000000000001</v>
      </c>
      <c r="AH1240">
        <v>5.5</v>
      </c>
      <c r="AI1240">
        <v>1.1399999999999999</v>
      </c>
      <c r="AJ1240">
        <v>6.7</v>
      </c>
      <c r="AK1240">
        <v>1.17</v>
      </c>
      <c r="AL1240">
        <v>5</v>
      </c>
      <c r="AM1240">
        <v>1.17</v>
      </c>
      <c r="AN1240">
        <v>6.7</v>
      </c>
      <c r="AO1240">
        <v>1.1399999999999999</v>
      </c>
      <c r="AP1240">
        <v>5.52</v>
      </c>
      <c r="AQ1240" t="str">
        <f t="shared" si="211"/>
        <v>Bellucci</v>
      </c>
      <c r="AR1240" t="str">
        <f t="shared" si="212"/>
        <v>Becker</v>
      </c>
      <c r="AS1240" t="str">
        <f t="shared" si="213"/>
        <v>ParisBellucciBecker</v>
      </c>
      <c r="AT1240" t="str">
        <f t="shared" si="214"/>
        <v>ParisBeckerBellucci</v>
      </c>
      <c r="AU1240">
        <f t="shared" si="215"/>
        <v>1</v>
      </c>
      <c r="AV1240">
        <f t="shared" si="216"/>
        <v>5</v>
      </c>
      <c r="AW1240">
        <f t="shared" si="217"/>
        <v>45</v>
      </c>
      <c r="AX1240" t="b">
        <f t="shared" si="218"/>
        <v>0</v>
      </c>
      <c r="AY1240" t="str">
        <f t="shared" si="219"/>
        <v>Bellucci</v>
      </c>
      <c r="AZ1240" t="b">
        <f t="shared" si="220"/>
        <v>1</v>
      </c>
      <c r="BA1240" t="str">
        <f t="shared" si="221"/>
        <v>Paris1st Round</v>
      </c>
    </row>
    <row r="1241" spans="1:53" x14ac:dyDescent="0.25">
      <c r="A1241">
        <v>32</v>
      </c>
      <c r="B1241" t="s">
        <v>480</v>
      </c>
      <c r="C1241" t="s">
        <v>608</v>
      </c>
      <c r="D1241" s="1">
        <v>41785</v>
      </c>
      <c r="E1241" t="s">
        <v>443</v>
      </c>
      <c r="F1241" t="s">
        <v>307</v>
      </c>
      <c r="G1241" t="s">
        <v>503</v>
      </c>
      <c r="H1241" t="s">
        <v>309</v>
      </c>
      <c r="I1241">
        <v>5</v>
      </c>
      <c r="J1241" t="s">
        <v>750</v>
      </c>
      <c r="K1241" t="s">
        <v>876</v>
      </c>
      <c r="L1241">
        <v>1</v>
      </c>
      <c r="M1241">
        <v>279</v>
      </c>
      <c r="N1241">
        <v>12500</v>
      </c>
      <c r="O1241">
        <v>169</v>
      </c>
      <c r="P1241">
        <v>6</v>
      </c>
      <c r="Q1241">
        <v>0</v>
      </c>
      <c r="R1241">
        <v>6</v>
      </c>
      <c r="S1241">
        <v>3</v>
      </c>
      <c r="T1241">
        <v>6</v>
      </c>
      <c r="U1241">
        <v>0</v>
      </c>
      <c r="Z1241">
        <v>3</v>
      </c>
      <c r="AA1241">
        <v>0</v>
      </c>
      <c r="AB1241" t="s">
        <v>312</v>
      </c>
      <c r="AC1241">
        <v>1</v>
      </c>
      <c r="AD1241">
        <v>41</v>
      </c>
      <c r="AE1241">
        <v>1.01</v>
      </c>
      <c r="AF1241">
        <v>13</v>
      </c>
      <c r="AG1241">
        <v>1</v>
      </c>
      <c r="AH1241">
        <v>34</v>
      </c>
      <c r="AI1241">
        <v>1.01</v>
      </c>
      <c r="AJ1241">
        <v>41</v>
      </c>
      <c r="AK1241">
        <v>1.01</v>
      </c>
      <c r="AL1241">
        <v>23</v>
      </c>
      <c r="AM1241">
        <v>1.01</v>
      </c>
      <c r="AN1241">
        <v>60</v>
      </c>
      <c r="AO1241">
        <v>1.01</v>
      </c>
      <c r="AP1241">
        <v>25.98</v>
      </c>
      <c r="AQ1241" t="str">
        <f t="shared" si="211"/>
        <v>Nadal</v>
      </c>
      <c r="AR1241" t="str">
        <f t="shared" si="212"/>
        <v>Ginepri</v>
      </c>
      <c r="AS1241" t="str">
        <f t="shared" si="213"/>
        <v>ParisNadalGinepri</v>
      </c>
      <c r="AT1241" t="str">
        <f t="shared" si="214"/>
        <v>ParisGinepriNadal</v>
      </c>
      <c r="AU1241">
        <f t="shared" si="215"/>
        <v>3</v>
      </c>
      <c r="AV1241">
        <f t="shared" si="216"/>
        <v>15</v>
      </c>
      <c r="AW1241">
        <f t="shared" si="217"/>
        <v>21</v>
      </c>
      <c r="AX1241" t="b">
        <f t="shared" si="218"/>
        <v>0</v>
      </c>
      <c r="AY1241" t="str">
        <f t="shared" si="219"/>
        <v>Nadal</v>
      </c>
      <c r="AZ1241" t="b">
        <f t="shared" si="220"/>
        <v>0</v>
      </c>
      <c r="BA1241" t="str">
        <f t="shared" si="221"/>
        <v>Paris1st Round</v>
      </c>
    </row>
    <row r="1242" spans="1:53" x14ac:dyDescent="0.25">
      <c r="A1242">
        <v>32</v>
      </c>
      <c r="B1242" t="s">
        <v>480</v>
      </c>
      <c r="C1242" t="s">
        <v>608</v>
      </c>
      <c r="D1242" s="1">
        <v>41785</v>
      </c>
      <c r="E1242" t="s">
        <v>443</v>
      </c>
      <c r="F1242" t="s">
        <v>307</v>
      </c>
      <c r="G1242" t="s">
        <v>503</v>
      </c>
      <c r="H1242" t="s">
        <v>309</v>
      </c>
      <c r="I1242">
        <v>5</v>
      </c>
      <c r="J1242" t="s">
        <v>748</v>
      </c>
      <c r="K1242" t="s">
        <v>726</v>
      </c>
      <c r="L1242">
        <v>17</v>
      </c>
      <c r="M1242">
        <v>63</v>
      </c>
      <c r="N1242">
        <v>2050</v>
      </c>
      <c r="O1242">
        <v>748</v>
      </c>
      <c r="P1242">
        <v>4</v>
      </c>
      <c r="Q1242">
        <v>6</v>
      </c>
      <c r="R1242">
        <v>6</v>
      </c>
      <c r="S1242">
        <v>4</v>
      </c>
      <c r="T1242">
        <v>7</v>
      </c>
      <c r="U1242">
        <v>5</v>
      </c>
      <c r="V1242">
        <v>6</v>
      </c>
      <c r="W1242">
        <v>1</v>
      </c>
      <c r="Z1242">
        <v>3</v>
      </c>
      <c r="AA1242">
        <v>1</v>
      </c>
      <c r="AB1242" t="s">
        <v>312</v>
      </c>
      <c r="AC1242">
        <v>1.06</v>
      </c>
      <c r="AD1242">
        <v>10</v>
      </c>
      <c r="AE1242">
        <v>1.07</v>
      </c>
      <c r="AF1242">
        <v>8</v>
      </c>
      <c r="AG1242">
        <v>1.07</v>
      </c>
      <c r="AH1242">
        <v>7.5</v>
      </c>
      <c r="AI1242">
        <v>1.08</v>
      </c>
      <c r="AJ1242">
        <v>10.25</v>
      </c>
      <c r="AK1242">
        <v>1.07</v>
      </c>
      <c r="AL1242">
        <v>8</v>
      </c>
      <c r="AM1242">
        <v>1.1100000000000001</v>
      </c>
      <c r="AN1242">
        <v>11</v>
      </c>
      <c r="AO1242">
        <v>1.06</v>
      </c>
      <c r="AP1242">
        <v>8.61</v>
      </c>
      <c r="AQ1242" t="str">
        <f t="shared" si="211"/>
        <v>Gulbis</v>
      </c>
      <c r="AR1242" t="str">
        <f t="shared" si="212"/>
        <v>Kubot</v>
      </c>
      <c r="AS1242" t="str">
        <f t="shared" si="213"/>
        <v>ParisGulbisKubot</v>
      </c>
      <c r="AT1242" t="str">
        <f t="shared" si="214"/>
        <v>ParisKubotGulbis</v>
      </c>
      <c r="AU1242">
        <f t="shared" si="215"/>
        <v>2</v>
      </c>
      <c r="AV1242">
        <f t="shared" si="216"/>
        <v>7</v>
      </c>
      <c r="AW1242">
        <f t="shared" si="217"/>
        <v>39</v>
      </c>
      <c r="AX1242" t="b">
        <f t="shared" si="218"/>
        <v>0</v>
      </c>
      <c r="AY1242" t="str">
        <f t="shared" si="219"/>
        <v>Kubot</v>
      </c>
      <c r="AZ1242" t="b">
        <f t="shared" si="220"/>
        <v>1</v>
      </c>
      <c r="BA1242" t="str">
        <f t="shared" si="221"/>
        <v>Paris1st Round</v>
      </c>
    </row>
    <row r="1243" spans="1:53" x14ac:dyDescent="0.25">
      <c r="A1243">
        <v>32</v>
      </c>
      <c r="B1243" t="s">
        <v>480</v>
      </c>
      <c r="C1243" t="s">
        <v>608</v>
      </c>
      <c r="D1243" s="1">
        <v>41785</v>
      </c>
      <c r="E1243" t="s">
        <v>443</v>
      </c>
      <c r="F1243" t="s">
        <v>307</v>
      </c>
      <c r="G1243" t="s">
        <v>503</v>
      </c>
      <c r="H1243" t="s">
        <v>309</v>
      </c>
      <c r="I1243">
        <v>5</v>
      </c>
      <c r="J1243" t="s">
        <v>720</v>
      </c>
      <c r="K1243" t="s">
        <v>391</v>
      </c>
      <c r="L1243">
        <v>15</v>
      </c>
      <c r="M1243">
        <v>51</v>
      </c>
      <c r="N1243">
        <v>2155</v>
      </c>
      <c r="O1243">
        <v>1120</v>
      </c>
      <c r="P1243">
        <v>6</v>
      </c>
      <c r="Q1243">
        <v>4</v>
      </c>
      <c r="R1243">
        <v>6</v>
      </c>
      <c r="S1243">
        <v>4</v>
      </c>
      <c r="T1243">
        <v>6</v>
      </c>
      <c r="U1243">
        <v>1</v>
      </c>
      <c r="Z1243">
        <v>3</v>
      </c>
      <c r="AA1243">
        <v>0</v>
      </c>
      <c r="AB1243" t="s">
        <v>312</v>
      </c>
      <c r="AC1243">
        <v>1.1200000000000001</v>
      </c>
      <c r="AD1243">
        <v>6</v>
      </c>
      <c r="AE1243">
        <v>1.1299999999999999</v>
      </c>
      <c r="AF1243">
        <v>5.5</v>
      </c>
      <c r="AG1243">
        <v>1.1399999999999999</v>
      </c>
      <c r="AH1243">
        <v>5</v>
      </c>
      <c r="AI1243">
        <v>1.1299999999999999</v>
      </c>
      <c r="AJ1243">
        <v>7.04</v>
      </c>
      <c r="AK1243">
        <v>1.1399999999999999</v>
      </c>
      <c r="AL1243">
        <v>5.5</v>
      </c>
      <c r="AM1243">
        <v>1.1499999999999999</v>
      </c>
      <c r="AN1243">
        <v>7.04</v>
      </c>
      <c r="AO1243">
        <v>1.1299999999999999</v>
      </c>
      <c r="AP1243">
        <v>5.79</v>
      </c>
      <c r="AQ1243" t="str">
        <f t="shared" si="211"/>
        <v>Fognini</v>
      </c>
      <c r="AR1243" t="str">
        <f t="shared" si="212"/>
        <v>Beck</v>
      </c>
      <c r="AS1243" t="str">
        <f t="shared" si="213"/>
        <v>ParisFogniniBeck</v>
      </c>
      <c r="AT1243" t="str">
        <f t="shared" si="214"/>
        <v>ParisBeckFognini</v>
      </c>
      <c r="AU1243">
        <f t="shared" si="215"/>
        <v>3</v>
      </c>
      <c r="AV1243">
        <f t="shared" si="216"/>
        <v>9</v>
      </c>
      <c r="AW1243">
        <f t="shared" si="217"/>
        <v>27</v>
      </c>
      <c r="AX1243" t="b">
        <f t="shared" si="218"/>
        <v>0</v>
      </c>
      <c r="AY1243" t="str">
        <f t="shared" si="219"/>
        <v>Fognini</v>
      </c>
      <c r="AZ1243" t="b">
        <f t="shared" si="220"/>
        <v>0</v>
      </c>
      <c r="BA1243" t="str">
        <f t="shared" si="221"/>
        <v>Paris1st Round</v>
      </c>
    </row>
    <row r="1244" spans="1:53" x14ac:dyDescent="0.25">
      <c r="A1244">
        <v>32</v>
      </c>
      <c r="B1244" t="s">
        <v>480</v>
      </c>
      <c r="C1244" t="s">
        <v>608</v>
      </c>
      <c r="D1244" s="1">
        <v>41785</v>
      </c>
      <c r="E1244" t="s">
        <v>443</v>
      </c>
      <c r="F1244" t="s">
        <v>307</v>
      </c>
      <c r="G1244" t="s">
        <v>503</v>
      </c>
      <c r="H1244" t="s">
        <v>309</v>
      </c>
      <c r="I1244">
        <v>5</v>
      </c>
      <c r="J1244" t="s">
        <v>792</v>
      </c>
      <c r="K1244" t="s">
        <v>667</v>
      </c>
      <c r="L1244">
        <v>65</v>
      </c>
      <c r="M1244">
        <v>165</v>
      </c>
      <c r="N1244">
        <v>733</v>
      </c>
      <c r="O1244">
        <v>331</v>
      </c>
      <c r="P1244">
        <v>5</v>
      </c>
      <c r="Q1244">
        <v>7</v>
      </c>
      <c r="R1244">
        <v>6</v>
      </c>
      <c r="S1244">
        <v>2</v>
      </c>
      <c r="T1244">
        <v>6</v>
      </c>
      <c r="U1244">
        <v>4</v>
      </c>
      <c r="V1244">
        <v>7</v>
      </c>
      <c r="W1244">
        <v>6</v>
      </c>
      <c r="Z1244">
        <v>3</v>
      </c>
      <c r="AA1244">
        <v>1</v>
      </c>
      <c r="AB1244" t="s">
        <v>312</v>
      </c>
      <c r="AC1244">
        <v>1.3</v>
      </c>
      <c r="AD1244">
        <v>3.4</v>
      </c>
      <c r="AE1244">
        <v>1.33</v>
      </c>
      <c r="AF1244">
        <v>3.2</v>
      </c>
      <c r="AG1244">
        <v>1.3</v>
      </c>
      <c r="AH1244">
        <v>3.4</v>
      </c>
      <c r="AI1244">
        <v>1.4</v>
      </c>
      <c r="AJ1244">
        <v>3.22</v>
      </c>
      <c r="AK1244">
        <v>1.29</v>
      </c>
      <c r="AL1244">
        <v>3.5</v>
      </c>
      <c r="AM1244">
        <v>1.42</v>
      </c>
      <c r="AN1244">
        <v>4</v>
      </c>
      <c r="AO1244">
        <v>1.33</v>
      </c>
      <c r="AP1244">
        <v>3.27</v>
      </c>
      <c r="AQ1244" t="str">
        <f t="shared" si="211"/>
        <v>Mayer</v>
      </c>
      <c r="AR1244" t="str">
        <f t="shared" si="212"/>
        <v>Duckworth</v>
      </c>
      <c r="AS1244" t="str">
        <f t="shared" si="213"/>
        <v>ParisMayerDuckworth</v>
      </c>
      <c r="AT1244" t="str">
        <f t="shared" si="214"/>
        <v>ParisDuckworthMayer</v>
      </c>
      <c r="AU1244">
        <f t="shared" si="215"/>
        <v>2</v>
      </c>
      <c r="AV1244">
        <f t="shared" si="216"/>
        <v>5</v>
      </c>
      <c r="AW1244">
        <f t="shared" si="217"/>
        <v>43</v>
      </c>
      <c r="AX1244" t="b">
        <f t="shared" si="218"/>
        <v>1</v>
      </c>
      <c r="AY1244" t="str">
        <f t="shared" si="219"/>
        <v>Duckworth</v>
      </c>
      <c r="AZ1244" t="b">
        <f t="shared" si="220"/>
        <v>1</v>
      </c>
      <c r="BA1244" t="str">
        <f t="shared" si="221"/>
        <v>Paris1st Round</v>
      </c>
    </row>
    <row r="1245" spans="1:53" x14ac:dyDescent="0.25">
      <c r="A1245">
        <v>32</v>
      </c>
      <c r="B1245" t="s">
        <v>480</v>
      </c>
      <c r="C1245" t="s">
        <v>608</v>
      </c>
      <c r="D1245" s="1">
        <v>41785</v>
      </c>
      <c r="E1245" t="s">
        <v>443</v>
      </c>
      <c r="F1245" t="s">
        <v>307</v>
      </c>
      <c r="G1245" t="s">
        <v>503</v>
      </c>
      <c r="H1245" t="s">
        <v>309</v>
      </c>
      <c r="I1245">
        <v>5</v>
      </c>
      <c r="J1245" t="s">
        <v>681</v>
      </c>
      <c r="K1245" t="s">
        <v>694</v>
      </c>
      <c r="L1245">
        <v>89</v>
      </c>
      <c r="M1245">
        <v>48</v>
      </c>
      <c r="N1245">
        <v>612</v>
      </c>
      <c r="O1245">
        <v>968</v>
      </c>
      <c r="P1245">
        <v>6</v>
      </c>
      <c r="Q1245">
        <v>2</v>
      </c>
      <c r="R1245">
        <v>6</v>
      </c>
      <c r="S1245">
        <v>1</v>
      </c>
      <c r="T1245">
        <v>6</v>
      </c>
      <c r="U1245">
        <v>1</v>
      </c>
      <c r="Z1245">
        <v>3</v>
      </c>
      <c r="AA1245">
        <v>0</v>
      </c>
      <c r="AB1245" t="s">
        <v>312</v>
      </c>
      <c r="AC1245">
        <v>2.1</v>
      </c>
      <c r="AD1245">
        <v>1.66</v>
      </c>
      <c r="AE1245">
        <v>2.2000000000000002</v>
      </c>
      <c r="AF1245">
        <v>1.65</v>
      </c>
      <c r="AG1245">
        <v>2.1</v>
      </c>
      <c r="AH1245">
        <v>1.67</v>
      </c>
      <c r="AI1245">
        <v>2.37</v>
      </c>
      <c r="AJ1245">
        <v>1.66</v>
      </c>
      <c r="AK1245">
        <v>2.2000000000000002</v>
      </c>
      <c r="AL1245">
        <v>1.67</v>
      </c>
      <c r="AM1245">
        <v>2.37</v>
      </c>
      <c r="AN1245">
        <v>1.73</v>
      </c>
      <c r="AO1245">
        <v>2.2000000000000002</v>
      </c>
      <c r="AP1245">
        <v>1.65</v>
      </c>
      <c r="AQ1245" t="str">
        <f t="shared" si="211"/>
        <v>Mannarino</v>
      </c>
      <c r="AR1245" t="str">
        <f t="shared" si="212"/>
        <v>Lu</v>
      </c>
      <c r="AS1245" t="str">
        <f t="shared" si="213"/>
        <v>ParisMannarinoLu</v>
      </c>
      <c r="AT1245" t="str">
        <f t="shared" si="214"/>
        <v>ParisLuMannarino</v>
      </c>
      <c r="AU1245">
        <f t="shared" si="215"/>
        <v>3</v>
      </c>
      <c r="AV1245">
        <f t="shared" si="216"/>
        <v>14</v>
      </c>
      <c r="AW1245">
        <f t="shared" si="217"/>
        <v>22</v>
      </c>
      <c r="AX1245" t="b">
        <f t="shared" si="218"/>
        <v>0</v>
      </c>
      <c r="AY1245" t="str">
        <f t="shared" si="219"/>
        <v>Mannarino</v>
      </c>
      <c r="AZ1245" t="b">
        <f t="shared" si="220"/>
        <v>0</v>
      </c>
      <c r="BA1245" t="str">
        <f t="shared" si="221"/>
        <v>Paris1st Round</v>
      </c>
    </row>
    <row r="1246" spans="1:53" x14ac:dyDescent="0.25">
      <c r="A1246">
        <v>32</v>
      </c>
      <c r="B1246" t="s">
        <v>480</v>
      </c>
      <c r="C1246" t="s">
        <v>608</v>
      </c>
      <c r="D1246" s="1">
        <v>41785</v>
      </c>
      <c r="E1246" t="s">
        <v>443</v>
      </c>
      <c r="F1246" t="s">
        <v>307</v>
      </c>
      <c r="G1246" t="s">
        <v>503</v>
      </c>
      <c r="H1246" t="s">
        <v>309</v>
      </c>
      <c r="I1246">
        <v>5</v>
      </c>
      <c r="J1246" t="s">
        <v>739</v>
      </c>
      <c r="K1246" t="s">
        <v>819</v>
      </c>
      <c r="L1246">
        <v>57</v>
      </c>
      <c r="M1246">
        <v>90</v>
      </c>
      <c r="N1246">
        <v>812</v>
      </c>
      <c r="O1246">
        <v>611</v>
      </c>
      <c r="P1246">
        <v>6</v>
      </c>
      <c r="Q1246">
        <v>4</v>
      </c>
      <c r="R1246">
        <v>7</v>
      </c>
      <c r="S1246">
        <v>6</v>
      </c>
      <c r="T1246">
        <v>6</v>
      </c>
      <c r="U1246">
        <v>2</v>
      </c>
      <c r="Z1246">
        <v>3</v>
      </c>
      <c r="AA1246">
        <v>0</v>
      </c>
      <c r="AB1246" t="s">
        <v>312</v>
      </c>
      <c r="AC1246">
        <v>1.72</v>
      </c>
      <c r="AD1246">
        <v>2</v>
      </c>
      <c r="AE1246">
        <v>1.8</v>
      </c>
      <c r="AF1246">
        <v>2</v>
      </c>
      <c r="AG1246">
        <v>1.73</v>
      </c>
      <c r="AH1246">
        <v>2</v>
      </c>
      <c r="AI1246">
        <v>1.79</v>
      </c>
      <c r="AJ1246">
        <v>2.14</v>
      </c>
      <c r="AK1246">
        <v>1.67</v>
      </c>
      <c r="AL1246">
        <v>2.2000000000000002</v>
      </c>
      <c r="AM1246">
        <v>1.87</v>
      </c>
      <c r="AN1246">
        <v>2.25</v>
      </c>
      <c r="AO1246">
        <v>1.77</v>
      </c>
      <c r="AP1246">
        <v>2.02</v>
      </c>
      <c r="AQ1246" t="str">
        <f t="shared" si="211"/>
        <v>Thiem</v>
      </c>
      <c r="AR1246" t="str">
        <f t="shared" si="212"/>
        <v>Mathieu</v>
      </c>
      <c r="AS1246" t="str">
        <f t="shared" si="213"/>
        <v>ParisThiemMathieu</v>
      </c>
      <c r="AT1246" t="str">
        <f t="shared" si="214"/>
        <v>ParisMathieuThiem</v>
      </c>
      <c r="AU1246">
        <f t="shared" si="215"/>
        <v>3</v>
      </c>
      <c r="AV1246">
        <f t="shared" si="216"/>
        <v>7</v>
      </c>
      <c r="AW1246">
        <f t="shared" si="217"/>
        <v>31</v>
      </c>
      <c r="AX1246" t="b">
        <f t="shared" si="218"/>
        <v>1</v>
      </c>
      <c r="AY1246" t="str">
        <f t="shared" si="219"/>
        <v>Thiem</v>
      </c>
      <c r="AZ1246" t="b">
        <f t="shared" si="220"/>
        <v>0</v>
      </c>
      <c r="BA1246" t="str">
        <f t="shared" si="221"/>
        <v>Paris1st Round</v>
      </c>
    </row>
    <row r="1247" spans="1:53" x14ac:dyDescent="0.25">
      <c r="A1247">
        <v>32</v>
      </c>
      <c r="B1247" t="s">
        <v>480</v>
      </c>
      <c r="C1247" t="s">
        <v>608</v>
      </c>
      <c r="D1247" s="1">
        <v>41785</v>
      </c>
      <c r="E1247" t="s">
        <v>443</v>
      </c>
      <c r="F1247" t="s">
        <v>307</v>
      </c>
      <c r="G1247" t="s">
        <v>503</v>
      </c>
      <c r="H1247" t="s">
        <v>309</v>
      </c>
      <c r="I1247">
        <v>5</v>
      </c>
      <c r="J1247" t="s">
        <v>760</v>
      </c>
      <c r="K1247" t="s">
        <v>698</v>
      </c>
      <c r="L1247">
        <v>79</v>
      </c>
      <c r="M1247">
        <v>110</v>
      </c>
      <c r="N1247">
        <v>647</v>
      </c>
      <c r="O1247">
        <v>531</v>
      </c>
      <c r="P1247">
        <v>6</v>
      </c>
      <c r="Q1247">
        <v>1</v>
      </c>
      <c r="R1247">
        <v>2</v>
      </c>
      <c r="S1247">
        <v>6</v>
      </c>
      <c r="T1247">
        <v>6</v>
      </c>
      <c r="U1247">
        <v>1</v>
      </c>
      <c r="V1247">
        <v>6</v>
      </c>
      <c r="W1247">
        <v>0</v>
      </c>
      <c r="Z1247">
        <v>3</v>
      </c>
      <c r="AA1247">
        <v>1</v>
      </c>
      <c r="AB1247" t="s">
        <v>312</v>
      </c>
      <c r="AC1247">
        <v>1.2</v>
      </c>
      <c r="AD1247">
        <v>4.33</v>
      </c>
      <c r="AE1247">
        <v>1.4</v>
      </c>
      <c r="AF1247">
        <v>2.9</v>
      </c>
      <c r="AG1247">
        <v>1.25</v>
      </c>
      <c r="AH1247">
        <v>3.75</v>
      </c>
      <c r="AI1247">
        <v>1.24</v>
      </c>
      <c r="AJ1247">
        <v>4.58</v>
      </c>
      <c r="AK1247">
        <v>1.36</v>
      </c>
      <c r="AL1247">
        <v>3</v>
      </c>
      <c r="AM1247">
        <v>1.36</v>
      </c>
      <c r="AN1247">
        <v>4.58</v>
      </c>
      <c r="AO1247">
        <v>1.24</v>
      </c>
      <c r="AP1247">
        <v>3.98</v>
      </c>
      <c r="AQ1247" t="str">
        <f t="shared" si="211"/>
        <v>Young</v>
      </c>
      <c r="AR1247" t="str">
        <f t="shared" si="212"/>
        <v>Sela</v>
      </c>
      <c r="AS1247" t="str">
        <f t="shared" si="213"/>
        <v>ParisYoungSela</v>
      </c>
      <c r="AT1247" t="str">
        <f t="shared" si="214"/>
        <v>ParisSelaYoung</v>
      </c>
      <c r="AU1247">
        <f t="shared" si="215"/>
        <v>2</v>
      </c>
      <c r="AV1247">
        <f t="shared" si="216"/>
        <v>12</v>
      </c>
      <c r="AW1247">
        <f t="shared" si="217"/>
        <v>28</v>
      </c>
      <c r="AX1247" t="b">
        <f t="shared" si="218"/>
        <v>0</v>
      </c>
      <c r="AY1247" t="str">
        <f t="shared" si="219"/>
        <v>Young</v>
      </c>
      <c r="AZ1247" t="b">
        <f t="shared" si="220"/>
        <v>1</v>
      </c>
      <c r="BA1247" t="str">
        <f t="shared" si="221"/>
        <v>Paris1st Round</v>
      </c>
    </row>
    <row r="1248" spans="1:53" x14ac:dyDescent="0.25">
      <c r="A1248">
        <v>32</v>
      </c>
      <c r="B1248" t="s">
        <v>480</v>
      </c>
      <c r="C1248" t="s">
        <v>608</v>
      </c>
      <c r="D1248" s="1">
        <v>41785</v>
      </c>
      <c r="E1248" t="s">
        <v>443</v>
      </c>
      <c r="F1248" t="s">
        <v>307</v>
      </c>
      <c r="G1248" t="s">
        <v>503</v>
      </c>
      <c r="H1248" t="s">
        <v>309</v>
      </c>
      <c r="I1248">
        <v>5</v>
      </c>
      <c r="J1248" t="s">
        <v>716</v>
      </c>
      <c r="K1248" t="s">
        <v>719</v>
      </c>
      <c r="L1248">
        <v>41</v>
      </c>
      <c r="M1248">
        <v>3</v>
      </c>
      <c r="N1248">
        <v>1063</v>
      </c>
      <c r="O1248">
        <v>5830</v>
      </c>
      <c r="P1248">
        <v>6</v>
      </c>
      <c r="Q1248">
        <v>4</v>
      </c>
      <c r="R1248">
        <v>5</v>
      </c>
      <c r="S1248">
        <v>7</v>
      </c>
      <c r="T1248">
        <v>6</v>
      </c>
      <c r="U1248">
        <v>2</v>
      </c>
      <c r="V1248">
        <v>6</v>
      </c>
      <c r="W1248">
        <v>0</v>
      </c>
      <c r="Z1248">
        <v>3</v>
      </c>
      <c r="AA1248">
        <v>1</v>
      </c>
      <c r="AB1248" t="s">
        <v>312</v>
      </c>
      <c r="AC1248">
        <v>7</v>
      </c>
      <c r="AD1248">
        <v>1.1000000000000001</v>
      </c>
      <c r="AE1248">
        <v>6.5</v>
      </c>
      <c r="AF1248">
        <v>1.1000000000000001</v>
      </c>
      <c r="AI1248">
        <v>8.0399999999999991</v>
      </c>
      <c r="AJ1248">
        <v>1.1100000000000001</v>
      </c>
      <c r="AK1248">
        <v>5.5</v>
      </c>
      <c r="AL1248">
        <v>1.1399999999999999</v>
      </c>
      <c r="AM1248">
        <v>8.0399999999999991</v>
      </c>
      <c r="AN1248">
        <v>1.1399999999999999</v>
      </c>
      <c r="AO1248">
        <v>6.51</v>
      </c>
      <c r="AP1248">
        <v>1.1100000000000001</v>
      </c>
      <c r="AQ1248" t="str">
        <f t="shared" si="211"/>
        <v>Garcia-Lopez</v>
      </c>
      <c r="AR1248" t="str">
        <f t="shared" si="212"/>
        <v>Wawrinka</v>
      </c>
      <c r="AS1248" t="str">
        <f t="shared" si="213"/>
        <v>ParisGarcia-LopezWawrinka</v>
      </c>
      <c r="AT1248" t="str">
        <f t="shared" si="214"/>
        <v>ParisWawrinkaGarcia-Lopez</v>
      </c>
      <c r="AU1248">
        <f t="shared" si="215"/>
        <v>2</v>
      </c>
      <c r="AV1248">
        <f t="shared" si="216"/>
        <v>10</v>
      </c>
      <c r="AW1248">
        <f t="shared" si="217"/>
        <v>36</v>
      </c>
      <c r="AX1248" t="b">
        <f t="shared" si="218"/>
        <v>0</v>
      </c>
      <c r="AY1248" t="str">
        <f t="shared" si="219"/>
        <v>Garcia-Lopez</v>
      </c>
      <c r="AZ1248" t="b">
        <f t="shared" si="220"/>
        <v>1</v>
      </c>
      <c r="BA1248" t="str">
        <f t="shared" si="221"/>
        <v>Paris1st Round</v>
      </c>
    </row>
    <row r="1249" spans="1:53" x14ac:dyDescent="0.25">
      <c r="A1249">
        <v>32</v>
      </c>
      <c r="B1249" t="s">
        <v>480</v>
      </c>
      <c r="C1249" t="s">
        <v>608</v>
      </c>
      <c r="D1249" s="1">
        <v>41786</v>
      </c>
      <c r="E1249" t="s">
        <v>443</v>
      </c>
      <c r="F1249" t="s">
        <v>307</v>
      </c>
      <c r="G1249" t="s">
        <v>503</v>
      </c>
      <c r="H1249" t="s">
        <v>309</v>
      </c>
      <c r="I1249">
        <v>5</v>
      </c>
      <c r="J1249" t="s">
        <v>728</v>
      </c>
      <c r="K1249" t="s">
        <v>672</v>
      </c>
      <c r="L1249">
        <v>37</v>
      </c>
      <c r="M1249">
        <v>12</v>
      </c>
      <c r="N1249">
        <v>1097</v>
      </c>
      <c r="O1249">
        <v>2515</v>
      </c>
      <c r="P1249">
        <v>6</v>
      </c>
      <c r="Q1249">
        <v>4</v>
      </c>
      <c r="R1249">
        <v>7</v>
      </c>
      <c r="S1249">
        <v>5</v>
      </c>
      <c r="T1249">
        <v>7</v>
      </c>
      <c r="U1249">
        <v>6</v>
      </c>
      <c r="Z1249">
        <v>3</v>
      </c>
      <c r="AA1249">
        <v>0</v>
      </c>
      <c r="AB1249" t="s">
        <v>312</v>
      </c>
      <c r="AC1249">
        <v>8</v>
      </c>
      <c r="AD1249">
        <v>1.08</v>
      </c>
      <c r="AE1249">
        <v>7</v>
      </c>
      <c r="AF1249">
        <v>1.0900000000000001</v>
      </c>
      <c r="AG1249">
        <v>8</v>
      </c>
      <c r="AH1249">
        <v>1.08</v>
      </c>
      <c r="AI1249">
        <v>10.25</v>
      </c>
      <c r="AJ1249">
        <v>1.07</v>
      </c>
      <c r="AK1249">
        <v>7.5</v>
      </c>
      <c r="AL1249">
        <v>1.08</v>
      </c>
      <c r="AM1249">
        <v>10.5</v>
      </c>
      <c r="AN1249">
        <v>1.1000000000000001</v>
      </c>
      <c r="AO1249">
        <v>7.81</v>
      </c>
      <c r="AP1249">
        <v>1.08</v>
      </c>
      <c r="AQ1249" t="str">
        <f t="shared" si="211"/>
        <v>Karlovic</v>
      </c>
      <c r="AR1249" t="str">
        <f t="shared" si="212"/>
        <v>Dimitrov</v>
      </c>
      <c r="AS1249" t="str">
        <f t="shared" si="213"/>
        <v>ParisKarlovicDimitrov</v>
      </c>
      <c r="AT1249" t="str">
        <f t="shared" si="214"/>
        <v>ParisDimitrovKarlovic</v>
      </c>
      <c r="AU1249">
        <f t="shared" si="215"/>
        <v>3</v>
      </c>
      <c r="AV1249">
        <f t="shared" si="216"/>
        <v>5</v>
      </c>
      <c r="AW1249">
        <f t="shared" si="217"/>
        <v>35</v>
      </c>
      <c r="AX1249" t="b">
        <f t="shared" si="218"/>
        <v>1</v>
      </c>
      <c r="AY1249" t="str">
        <f t="shared" si="219"/>
        <v>Karlovic</v>
      </c>
      <c r="AZ1249" t="b">
        <f t="shared" si="220"/>
        <v>0</v>
      </c>
      <c r="BA1249" t="str">
        <f t="shared" si="221"/>
        <v>Paris1st Round</v>
      </c>
    </row>
    <row r="1250" spans="1:53" x14ac:dyDescent="0.25">
      <c r="A1250">
        <v>32</v>
      </c>
      <c r="B1250" t="s">
        <v>480</v>
      </c>
      <c r="C1250" t="s">
        <v>608</v>
      </c>
      <c r="D1250" s="1">
        <v>41786</v>
      </c>
      <c r="E1250" t="s">
        <v>443</v>
      </c>
      <c r="F1250" t="s">
        <v>307</v>
      </c>
      <c r="G1250" t="s">
        <v>503</v>
      </c>
      <c r="H1250" t="s">
        <v>309</v>
      </c>
      <c r="I1250">
        <v>5</v>
      </c>
      <c r="J1250" t="s">
        <v>773</v>
      </c>
      <c r="K1250" t="s">
        <v>684</v>
      </c>
      <c r="L1250">
        <v>47</v>
      </c>
      <c r="M1250">
        <v>46</v>
      </c>
      <c r="N1250">
        <v>975</v>
      </c>
      <c r="O1250">
        <v>1030</v>
      </c>
      <c r="P1250">
        <v>3</v>
      </c>
      <c r="Q1250">
        <v>6</v>
      </c>
      <c r="R1250">
        <v>6</v>
      </c>
      <c r="S1250">
        <v>2</v>
      </c>
      <c r="T1250">
        <v>6</v>
      </c>
      <c r="U1250">
        <v>1</v>
      </c>
      <c r="V1250">
        <v>6</v>
      </c>
      <c r="W1250">
        <v>4</v>
      </c>
      <c r="Z1250">
        <v>3</v>
      </c>
      <c r="AA1250">
        <v>1</v>
      </c>
      <c r="AB1250" t="s">
        <v>312</v>
      </c>
      <c r="AC1250">
        <v>1.28</v>
      </c>
      <c r="AD1250">
        <v>3.5</v>
      </c>
      <c r="AE1250">
        <v>1.28</v>
      </c>
      <c r="AF1250">
        <v>3.5</v>
      </c>
      <c r="AG1250">
        <v>1.29</v>
      </c>
      <c r="AH1250">
        <v>3.5</v>
      </c>
      <c r="AI1250">
        <v>1.26</v>
      </c>
      <c r="AJ1250">
        <v>4.3</v>
      </c>
      <c r="AK1250">
        <v>1.22</v>
      </c>
      <c r="AL1250">
        <v>4</v>
      </c>
      <c r="AM1250">
        <v>1.3</v>
      </c>
      <c r="AN1250">
        <v>4.33</v>
      </c>
      <c r="AO1250">
        <v>1.26</v>
      </c>
      <c r="AP1250">
        <v>3.77</v>
      </c>
      <c r="AQ1250" t="str">
        <f t="shared" si="211"/>
        <v>Berlocq</v>
      </c>
      <c r="AR1250" t="str">
        <f t="shared" si="212"/>
        <v>Hewitt</v>
      </c>
      <c r="AS1250" t="str">
        <f t="shared" si="213"/>
        <v>ParisBerlocqHewitt</v>
      </c>
      <c r="AT1250" t="str">
        <f t="shared" si="214"/>
        <v>ParisHewittBerlocq</v>
      </c>
      <c r="AU1250">
        <f t="shared" si="215"/>
        <v>2</v>
      </c>
      <c r="AV1250">
        <f t="shared" si="216"/>
        <v>8</v>
      </c>
      <c r="AW1250">
        <f t="shared" si="217"/>
        <v>34</v>
      </c>
      <c r="AX1250" t="b">
        <f t="shared" si="218"/>
        <v>0</v>
      </c>
      <c r="AY1250" t="str">
        <f t="shared" si="219"/>
        <v>Hewitt</v>
      </c>
      <c r="AZ1250" t="b">
        <f t="shared" si="220"/>
        <v>1</v>
      </c>
      <c r="BA1250" t="str">
        <f t="shared" si="221"/>
        <v>Paris1st Round</v>
      </c>
    </row>
    <row r="1251" spans="1:53" x14ac:dyDescent="0.25">
      <c r="A1251">
        <v>32</v>
      </c>
      <c r="B1251" t="s">
        <v>480</v>
      </c>
      <c r="C1251" t="s">
        <v>608</v>
      </c>
      <c r="D1251" s="1">
        <v>41786</v>
      </c>
      <c r="E1251" t="s">
        <v>443</v>
      </c>
      <c r="F1251" t="s">
        <v>307</v>
      </c>
      <c r="G1251" t="s">
        <v>503</v>
      </c>
      <c r="H1251" t="s">
        <v>309</v>
      </c>
      <c r="I1251">
        <v>5</v>
      </c>
      <c r="J1251" t="s">
        <v>921</v>
      </c>
      <c r="K1251" t="s">
        <v>763</v>
      </c>
      <c r="L1251">
        <v>206</v>
      </c>
      <c r="M1251">
        <v>71</v>
      </c>
      <c r="N1251">
        <v>238</v>
      </c>
      <c r="O1251">
        <v>705</v>
      </c>
      <c r="P1251">
        <v>6</v>
      </c>
      <c r="Q1251">
        <v>1</v>
      </c>
      <c r="R1251">
        <v>6</v>
      </c>
      <c r="S1251">
        <v>7</v>
      </c>
      <c r="T1251">
        <v>5</v>
      </c>
      <c r="U1251">
        <v>7</v>
      </c>
      <c r="V1251">
        <v>6</v>
      </c>
      <c r="W1251">
        <v>1</v>
      </c>
      <c r="X1251">
        <v>6</v>
      </c>
      <c r="Y1251">
        <v>4</v>
      </c>
      <c r="Z1251">
        <v>3</v>
      </c>
      <c r="AA1251">
        <v>2</v>
      </c>
      <c r="AB1251" t="s">
        <v>312</v>
      </c>
      <c r="AC1251">
        <v>1.2</v>
      </c>
      <c r="AD1251">
        <v>4.33</v>
      </c>
      <c r="AE1251">
        <v>1.25</v>
      </c>
      <c r="AF1251">
        <v>3.75</v>
      </c>
      <c r="AG1251">
        <v>1.25</v>
      </c>
      <c r="AH1251">
        <v>3.75</v>
      </c>
      <c r="AI1251">
        <v>1.26</v>
      </c>
      <c r="AJ1251">
        <v>4.34</v>
      </c>
      <c r="AK1251">
        <v>1.25</v>
      </c>
      <c r="AL1251">
        <v>3.75</v>
      </c>
      <c r="AM1251">
        <v>1.3</v>
      </c>
      <c r="AN1251">
        <v>4.3499999999999996</v>
      </c>
      <c r="AO1251">
        <v>1.24</v>
      </c>
      <c r="AP1251">
        <v>3.96</v>
      </c>
      <c r="AQ1251" t="str">
        <f t="shared" si="211"/>
        <v>Michon</v>
      </c>
      <c r="AR1251" t="str">
        <f t="shared" si="212"/>
        <v>Klahn</v>
      </c>
      <c r="AS1251" t="str">
        <f t="shared" si="213"/>
        <v>ParisMichonKlahn</v>
      </c>
      <c r="AT1251" t="str">
        <f t="shared" si="214"/>
        <v>ParisKlahnMichon</v>
      </c>
      <c r="AU1251">
        <f t="shared" si="215"/>
        <v>1</v>
      </c>
      <c r="AV1251">
        <f t="shared" si="216"/>
        <v>9</v>
      </c>
      <c r="AW1251">
        <f t="shared" si="217"/>
        <v>49</v>
      </c>
      <c r="AX1251" t="b">
        <f t="shared" si="218"/>
        <v>1</v>
      </c>
      <c r="AY1251" t="str">
        <f t="shared" si="219"/>
        <v>Michon</v>
      </c>
      <c r="AZ1251" t="b">
        <f t="shared" si="220"/>
        <v>1</v>
      </c>
      <c r="BA1251" t="str">
        <f t="shared" si="221"/>
        <v>Paris1st Round</v>
      </c>
    </row>
    <row r="1252" spans="1:53" x14ac:dyDescent="0.25">
      <c r="A1252">
        <v>32</v>
      </c>
      <c r="B1252" t="s">
        <v>480</v>
      </c>
      <c r="C1252" t="s">
        <v>608</v>
      </c>
      <c r="D1252" s="1">
        <v>41786</v>
      </c>
      <c r="E1252" t="s">
        <v>443</v>
      </c>
      <c r="F1252" t="s">
        <v>307</v>
      </c>
      <c r="G1252" t="s">
        <v>503</v>
      </c>
      <c r="H1252" t="s">
        <v>309</v>
      </c>
      <c r="I1252">
        <v>5</v>
      </c>
      <c r="J1252" t="s">
        <v>776</v>
      </c>
      <c r="K1252" t="s">
        <v>725</v>
      </c>
      <c r="L1252">
        <v>33</v>
      </c>
      <c r="M1252">
        <v>35</v>
      </c>
      <c r="N1252">
        <v>1150</v>
      </c>
      <c r="O1252">
        <v>1118</v>
      </c>
      <c r="P1252">
        <v>6</v>
      </c>
      <c r="Q1252">
        <v>3</v>
      </c>
      <c r="R1252">
        <v>7</v>
      </c>
      <c r="S1252">
        <v>5</v>
      </c>
      <c r="T1252">
        <v>6</v>
      </c>
      <c r="U1252">
        <v>3</v>
      </c>
      <c r="Z1252">
        <v>3</v>
      </c>
      <c r="AA1252">
        <v>0</v>
      </c>
      <c r="AB1252" t="s">
        <v>312</v>
      </c>
      <c r="AC1252">
        <v>2.37</v>
      </c>
      <c r="AD1252">
        <v>1.53</v>
      </c>
      <c r="AE1252">
        <v>2.5</v>
      </c>
      <c r="AF1252">
        <v>1.5</v>
      </c>
      <c r="AG1252">
        <v>2.5</v>
      </c>
      <c r="AH1252">
        <v>1.5</v>
      </c>
      <c r="AI1252">
        <v>2.78</v>
      </c>
      <c r="AJ1252">
        <v>1.51</v>
      </c>
      <c r="AK1252">
        <v>2.5</v>
      </c>
      <c r="AL1252">
        <v>1.53</v>
      </c>
      <c r="AM1252">
        <v>2.78</v>
      </c>
      <c r="AN1252">
        <v>1.59</v>
      </c>
      <c r="AO1252">
        <v>2.54</v>
      </c>
      <c r="AP1252">
        <v>1.51</v>
      </c>
      <c r="AQ1252" t="str">
        <f t="shared" si="211"/>
        <v>Seppi</v>
      </c>
      <c r="AR1252" t="str">
        <f t="shared" si="212"/>
        <v>Giraldo</v>
      </c>
      <c r="AS1252" t="str">
        <f t="shared" si="213"/>
        <v>ParisSeppiGiraldo</v>
      </c>
      <c r="AT1252" t="str">
        <f t="shared" si="214"/>
        <v>ParisGiraldoSeppi</v>
      </c>
      <c r="AU1252">
        <f t="shared" si="215"/>
        <v>3</v>
      </c>
      <c r="AV1252">
        <f t="shared" si="216"/>
        <v>8</v>
      </c>
      <c r="AW1252">
        <f t="shared" si="217"/>
        <v>30</v>
      </c>
      <c r="AX1252" t="b">
        <f t="shared" si="218"/>
        <v>0</v>
      </c>
      <c r="AY1252" t="str">
        <f t="shared" si="219"/>
        <v>Seppi</v>
      </c>
      <c r="AZ1252" t="b">
        <f t="shared" si="220"/>
        <v>0</v>
      </c>
      <c r="BA1252" t="str">
        <f t="shared" si="221"/>
        <v>Paris1st Round</v>
      </c>
    </row>
    <row r="1253" spans="1:53" x14ac:dyDescent="0.25">
      <c r="A1253">
        <v>32</v>
      </c>
      <c r="B1253" t="s">
        <v>480</v>
      </c>
      <c r="C1253" t="s">
        <v>608</v>
      </c>
      <c r="D1253" s="1">
        <v>41786</v>
      </c>
      <c r="E1253" t="s">
        <v>443</v>
      </c>
      <c r="F1253" t="s">
        <v>307</v>
      </c>
      <c r="G1253" t="s">
        <v>503</v>
      </c>
      <c r="H1253" t="s">
        <v>309</v>
      </c>
      <c r="I1253">
        <v>5</v>
      </c>
      <c r="J1253" t="s">
        <v>744</v>
      </c>
      <c r="K1253" t="s">
        <v>675</v>
      </c>
      <c r="L1253">
        <v>5</v>
      </c>
      <c r="M1253">
        <v>55</v>
      </c>
      <c r="N1253">
        <v>5030</v>
      </c>
      <c r="O1253">
        <v>840</v>
      </c>
      <c r="P1253">
        <v>6</v>
      </c>
      <c r="Q1253">
        <v>4</v>
      </c>
      <c r="R1253">
        <v>6</v>
      </c>
      <c r="S1253">
        <v>3</v>
      </c>
      <c r="T1253">
        <v>6</v>
      </c>
      <c r="U1253">
        <v>1</v>
      </c>
      <c r="Z1253">
        <v>3</v>
      </c>
      <c r="AA1253">
        <v>0</v>
      </c>
      <c r="AB1253" t="s">
        <v>312</v>
      </c>
      <c r="AC1253">
        <v>1.02</v>
      </c>
      <c r="AD1253">
        <v>17</v>
      </c>
      <c r="AE1253">
        <v>1.02</v>
      </c>
      <c r="AF1253">
        <v>12</v>
      </c>
      <c r="AG1253">
        <v>1.02</v>
      </c>
      <c r="AH1253">
        <v>15</v>
      </c>
      <c r="AI1253">
        <v>1.03</v>
      </c>
      <c r="AJ1253">
        <v>20</v>
      </c>
      <c r="AK1253">
        <v>1.02</v>
      </c>
      <c r="AL1253">
        <v>13</v>
      </c>
      <c r="AM1253">
        <v>1.03</v>
      </c>
      <c r="AN1253">
        <v>22</v>
      </c>
      <c r="AO1253">
        <v>1.02</v>
      </c>
      <c r="AP1253">
        <v>14.95</v>
      </c>
      <c r="AQ1253" t="str">
        <f t="shared" si="211"/>
        <v>Ferrer</v>
      </c>
      <c r="AR1253" t="str">
        <f t="shared" si="212"/>
        <v>Sijsling</v>
      </c>
      <c r="AS1253" t="str">
        <f t="shared" si="213"/>
        <v>ParisFerrerSijsling</v>
      </c>
      <c r="AT1253" t="str">
        <f t="shared" si="214"/>
        <v>ParisSijslingFerrer</v>
      </c>
      <c r="AU1253">
        <f t="shared" si="215"/>
        <v>3</v>
      </c>
      <c r="AV1253">
        <f t="shared" si="216"/>
        <v>10</v>
      </c>
      <c r="AW1253">
        <f t="shared" si="217"/>
        <v>26</v>
      </c>
      <c r="AX1253" t="b">
        <f t="shared" si="218"/>
        <v>0</v>
      </c>
      <c r="AY1253" t="str">
        <f t="shared" si="219"/>
        <v>Ferrer</v>
      </c>
      <c r="AZ1253" t="b">
        <f t="shared" si="220"/>
        <v>0</v>
      </c>
      <c r="BA1253" t="str">
        <f t="shared" si="221"/>
        <v>Paris1st Round</v>
      </c>
    </row>
    <row r="1254" spans="1:53" x14ac:dyDescent="0.25">
      <c r="A1254">
        <v>32</v>
      </c>
      <c r="B1254" t="s">
        <v>480</v>
      </c>
      <c r="C1254" t="s">
        <v>608</v>
      </c>
      <c r="D1254" s="1">
        <v>41786</v>
      </c>
      <c r="E1254" t="s">
        <v>443</v>
      </c>
      <c r="F1254" t="s">
        <v>307</v>
      </c>
      <c r="G1254" t="s">
        <v>503</v>
      </c>
      <c r="H1254" t="s">
        <v>309</v>
      </c>
      <c r="I1254">
        <v>5</v>
      </c>
      <c r="J1254" t="s">
        <v>752</v>
      </c>
      <c r="K1254" t="s">
        <v>872</v>
      </c>
      <c r="L1254">
        <v>24</v>
      </c>
      <c r="M1254">
        <v>84</v>
      </c>
      <c r="N1254">
        <v>1485</v>
      </c>
      <c r="O1254">
        <v>629</v>
      </c>
      <c r="P1254">
        <v>7</v>
      </c>
      <c r="Q1254">
        <v>5</v>
      </c>
      <c r="R1254">
        <v>6</v>
      </c>
      <c r="S1254">
        <v>4</v>
      </c>
      <c r="T1254">
        <v>6</v>
      </c>
      <c r="U1254">
        <v>1</v>
      </c>
      <c r="Z1254">
        <v>3</v>
      </c>
      <c r="AA1254">
        <v>0</v>
      </c>
      <c r="AB1254" t="s">
        <v>312</v>
      </c>
      <c r="AC1254">
        <v>1.08</v>
      </c>
      <c r="AD1254">
        <v>8</v>
      </c>
      <c r="AE1254">
        <v>1.1100000000000001</v>
      </c>
      <c r="AF1254">
        <v>6</v>
      </c>
      <c r="AG1254">
        <v>1.1000000000000001</v>
      </c>
      <c r="AH1254">
        <v>6.5</v>
      </c>
      <c r="AI1254">
        <v>1.1200000000000001</v>
      </c>
      <c r="AJ1254">
        <v>7.38</v>
      </c>
      <c r="AK1254">
        <v>1.1000000000000001</v>
      </c>
      <c r="AL1254">
        <v>7</v>
      </c>
      <c r="AM1254">
        <v>1.1200000000000001</v>
      </c>
      <c r="AN1254">
        <v>9</v>
      </c>
      <c r="AO1254">
        <v>1.0900000000000001</v>
      </c>
      <c r="AP1254">
        <v>7.06</v>
      </c>
      <c r="AQ1254" t="str">
        <f t="shared" si="211"/>
        <v>Kohlschreiber</v>
      </c>
      <c r="AR1254" t="str">
        <f t="shared" si="212"/>
        <v>Riba</v>
      </c>
      <c r="AS1254" t="str">
        <f t="shared" si="213"/>
        <v>ParisKohlschreiberRiba</v>
      </c>
      <c r="AT1254" t="str">
        <f t="shared" si="214"/>
        <v>ParisRibaKohlschreiber</v>
      </c>
      <c r="AU1254">
        <f t="shared" si="215"/>
        <v>3</v>
      </c>
      <c r="AV1254">
        <f t="shared" si="216"/>
        <v>9</v>
      </c>
      <c r="AW1254">
        <f t="shared" si="217"/>
        <v>29</v>
      </c>
      <c r="AX1254" t="b">
        <f t="shared" si="218"/>
        <v>0</v>
      </c>
      <c r="AY1254" t="str">
        <f t="shared" si="219"/>
        <v>Kohlschreiber</v>
      </c>
      <c r="AZ1254" t="b">
        <f t="shared" si="220"/>
        <v>0</v>
      </c>
      <c r="BA1254" t="str">
        <f t="shared" si="221"/>
        <v>Paris1st Round</v>
      </c>
    </row>
    <row r="1255" spans="1:53" x14ac:dyDescent="0.25">
      <c r="A1255">
        <v>32</v>
      </c>
      <c r="B1255" t="s">
        <v>480</v>
      </c>
      <c r="C1255" t="s">
        <v>608</v>
      </c>
      <c r="D1255" s="1">
        <v>41786</v>
      </c>
      <c r="E1255" t="s">
        <v>443</v>
      </c>
      <c r="F1255" t="s">
        <v>307</v>
      </c>
      <c r="G1255" t="s">
        <v>503</v>
      </c>
      <c r="H1255" t="s">
        <v>309</v>
      </c>
      <c r="I1255">
        <v>5</v>
      </c>
      <c r="J1255" t="s">
        <v>669</v>
      </c>
      <c r="K1255" t="s">
        <v>772</v>
      </c>
      <c r="L1255">
        <v>49</v>
      </c>
      <c r="M1255">
        <v>93</v>
      </c>
      <c r="N1255">
        <v>915</v>
      </c>
      <c r="O1255">
        <v>600</v>
      </c>
      <c r="P1255">
        <v>6</v>
      </c>
      <c r="Q1255">
        <v>3</v>
      </c>
      <c r="R1255">
        <v>6</v>
      </c>
      <c r="S1255">
        <v>4</v>
      </c>
      <c r="T1255">
        <v>2</v>
      </c>
      <c r="U1255">
        <v>6</v>
      </c>
      <c r="V1255">
        <v>6</v>
      </c>
      <c r="W1255">
        <v>3</v>
      </c>
      <c r="Z1255">
        <v>3</v>
      </c>
      <c r="AA1255">
        <v>1</v>
      </c>
      <c r="AB1255" t="s">
        <v>312</v>
      </c>
      <c r="AC1255">
        <v>1.36</v>
      </c>
      <c r="AD1255">
        <v>3</v>
      </c>
      <c r="AE1255">
        <v>1.4</v>
      </c>
      <c r="AF1255">
        <v>2.9</v>
      </c>
      <c r="AG1255">
        <v>1.36</v>
      </c>
      <c r="AH1255">
        <v>3</v>
      </c>
      <c r="AI1255">
        <v>1.41</v>
      </c>
      <c r="AJ1255">
        <v>3.17</v>
      </c>
      <c r="AK1255">
        <v>1.36</v>
      </c>
      <c r="AL1255">
        <v>3</v>
      </c>
      <c r="AM1255">
        <v>1.43</v>
      </c>
      <c r="AN1255">
        <v>3.25</v>
      </c>
      <c r="AO1255">
        <v>1.38</v>
      </c>
      <c r="AP1255">
        <v>2.98</v>
      </c>
      <c r="AQ1255" t="str">
        <f t="shared" si="211"/>
        <v>Istomin</v>
      </c>
      <c r="AR1255" t="str">
        <f t="shared" si="212"/>
        <v>Stakhovsky</v>
      </c>
      <c r="AS1255" t="str">
        <f t="shared" si="213"/>
        <v>ParisIstominStakhovsky</v>
      </c>
      <c r="AT1255" t="str">
        <f t="shared" si="214"/>
        <v>ParisStakhovskyIstomin</v>
      </c>
      <c r="AU1255">
        <f t="shared" si="215"/>
        <v>2</v>
      </c>
      <c r="AV1255">
        <f t="shared" si="216"/>
        <v>4</v>
      </c>
      <c r="AW1255">
        <f t="shared" si="217"/>
        <v>36</v>
      </c>
      <c r="AX1255" t="b">
        <f t="shared" si="218"/>
        <v>0</v>
      </c>
      <c r="AY1255" t="str">
        <f t="shared" si="219"/>
        <v>Istomin</v>
      </c>
      <c r="AZ1255" t="b">
        <f t="shared" si="220"/>
        <v>1</v>
      </c>
      <c r="BA1255" t="str">
        <f t="shared" si="221"/>
        <v>Paris1st Round</v>
      </c>
    </row>
    <row r="1256" spans="1:53" x14ac:dyDescent="0.25">
      <c r="A1256">
        <v>32</v>
      </c>
      <c r="B1256" t="s">
        <v>480</v>
      </c>
      <c r="C1256" t="s">
        <v>608</v>
      </c>
      <c r="D1256" s="1">
        <v>41786</v>
      </c>
      <c r="E1256" t="s">
        <v>443</v>
      </c>
      <c r="F1256" t="s">
        <v>307</v>
      </c>
      <c r="G1256" t="s">
        <v>503</v>
      </c>
      <c r="H1256" t="s">
        <v>309</v>
      </c>
      <c r="I1256">
        <v>5</v>
      </c>
      <c r="J1256" t="s">
        <v>786</v>
      </c>
      <c r="K1256" t="s">
        <v>799</v>
      </c>
      <c r="L1256">
        <v>76</v>
      </c>
      <c r="M1256">
        <v>190</v>
      </c>
      <c r="N1256">
        <v>675</v>
      </c>
      <c r="O1256">
        <v>268</v>
      </c>
      <c r="P1256">
        <v>6</v>
      </c>
      <c r="Q1256">
        <v>3</v>
      </c>
      <c r="R1256">
        <v>6</v>
      </c>
      <c r="S1256">
        <v>1</v>
      </c>
      <c r="T1256">
        <v>6</v>
      </c>
      <c r="U1256">
        <v>4</v>
      </c>
      <c r="Z1256">
        <v>3</v>
      </c>
      <c r="AA1256">
        <v>0</v>
      </c>
      <c r="AB1256" t="s">
        <v>312</v>
      </c>
      <c r="AC1256">
        <v>1.1200000000000001</v>
      </c>
      <c r="AD1256">
        <v>5.5</v>
      </c>
      <c r="AE1256">
        <v>1.1200000000000001</v>
      </c>
      <c r="AF1256">
        <v>5.75</v>
      </c>
      <c r="AG1256">
        <v>1.1200000000000001</v>
      </c>
      <c r="AH1256">
        <v>5.5</v>
      </c>
      <c r="AI1256">
        <v>1.1399999999999999</v>
      </c>
      <c r="AJ1256">
        <v>6.7</v>
      </c>
      <c r="AK1256">
        <v>1.1299999999999999</v>
      </c>
      <c r="AL1256">
        <v>6</v>
      </c>
      <c r="AM1256">
        <v>1.1499999999999999</v>
      </c>
      <c r="AN1256">
        <v>7</v>
      </c>
      <c r="AO1256">
        <v>1.1299999999999999</v>
      </c>
      <c r="AP1256">
        <v>5.95</v>
      </c>
      <c r="AQ1256" t="str">
        <f t="shared" si="211"/>
        <v>Monaco</v>
      </c>
      <c r="AR1256" t="str">
        <f t="shared" si="212"/>
        <v>Pouille</v>
      </c>
      <c r="AS1256" t="str">
        <f t="shared" si="213"/>
        <v>ParisMonacoPouille</v>
      </c>
      <c r="AT1256" t="str">
        <f t="shared" si="214"/>
        <v>ParisPouilleMonaco</v>
      </c>
      <c r="AU1256">
        <f t="shared" si="215"/>
        <v>3</v>
      </c>
      <c r="AV1256">
        <f t="shared" si="216"/>
        <v>10</v>
      </c>
      <c r="AW1256">
        <f t="shared" si="217"/>
        <v>26</v>
      </c>
      <c r="AX1256" t="b">
        <f t="shared" si="218"/>
        <v>0</v>
      </c>
      <c r="AY1256" t="str">
        <f t="shared" si="219"/>
        <v>Monaco</v>
      </c>
      <c r="AZ1256" t="b">
        <f t="shared" si="220"/>
        <v>0</v>
      </c>
      <c r="BA1256" t="str">
        <f t="shared" si="221"/>
        <v>Paris1st Round</v>
      </c>
    </row>
    <row r="1257" spans="1:53" x14ac:dyDescent="0.25">
      <c r="A1257">
        <v>32</v>
      </c>
      <c r="B1257" t="s">
        <v>480</v>
      </c>
      <c r="C1257" t="s">
        <v>608</v>
      </c>
      <c r="D1257" s="1">
        <v>41786</v>
      </c>
      <c r="E1257" t="s">
        <v>443</v>
      </c>
      <c r="F1257" t="s">
        <v>307</v>
      </c>
      <c r="G1257" t="s">
        <v>503</v>
      </c>
      <c r="H1257" t="s">
        <v>309</v>
      </c>
      <c r="I1257">
        <v>5</v>
      </c>
      <c r="J1257" t="s">
        <v>768</v>
      </c>
      <c r="K1257" t="s">
        <v>802</v>
      </c>
      <c r="L1257">
        <v>20</v>
      </c>
      <c r="M1257">
        <v>74</v>
      </c>
      <c r="N1257">
        <v>1710</v>
      </c>
      <c r="O1257">
        <v>695</v>
      </c>
      <c r="P1257">
        <v>7</v>
      </c>
      <c r="Q1257">
        <v>5</v>
      </c>
      <c r="R1257">
        <v>6</v>
      </c>
      <c r="S1257">
        <v>3</v>
      </c>
      <c r="T1257">
        <v>6</v>
      </c>
      <c r="U1257">
        <v>4</v>
      </c>
      <c r="Z1257">
        <v>3</v>
      </c>
      <c r="AA1257">
        <v>0</v>
      </c>
      <c r="AB1257" t="s">
        <v>312</v>
      </c>
      <c r="AC1257">
        <v>1.33</v>
      </c>
      <c r="AD1257">
        <v>3.25</v>
      </c>
      <c r="AE1257">
        <v>1.33</v>
      </c>
      <c r="AF1257">
        <v>3.2</v>
      </c>
      <c r="AG1257">
        <v>1.33</v>
      </c>
      <c r="AH1257">
        <v>3.25</v>
      </c>
      <c r="AI1257">
        <v>1.37</v>
      </c>
      <c r="AJ1257">
        <v>3.33</v>
      </c>
      <c r="AK1257">
        <v>1.33</v>
      </c>
      <c r="AL1257">
        <v>3.25</v>
      </c>
      <c r="AM1257">
        <v>1.4</v>
      </c>
      <c r="AN1257">
        <v>3.4</v>
      </c>
      <c r="AO1257">
        <v>1.34</v>
      </c>
      <c r="AP1257">
        <v>3.18</v>
      </c>
      <c r="AQ1257" t="str">
        <f t="shared" si="211"/>
        <v>Anderson</v>
      </c>
      <c r="AR1257" t="str">
        <f t="shared" si="212"/>
        <v>Robert</v>
      </c>
      <c r="AS1257" t="str">
        <f t="shared" si="213"/>
        <v>ParisAndersonRobert</v>
      </c>
      <c r="AT1257" t="str">
        <f t="shared" si="214"/>
        <v>ParisRobertAnderson</v>
      </c>
      <c r="AU1257">
        <f t="shared" si="215"/>
        <v>3</v>
      </c>
      <c r="AV1257">
        <f t="shared" si="216"/>
        <v>7</v>
      </c>
      <c r="AW1257">
        <f t="shared" si="217"/>
        <v>31</v>
      </c>
      <c r="AX1257" t="b">
        <f t="shared" si="218"/>
        <v>0</v>
      </c>
      <c r="AY1257" t="str">
        <f t="shared" si="219"/>
        <v>Anderson</v>
      </c>
      <c r="AZ1257" t="b">
        <f t="shared" si="220"/>
        <v>0</v>
      </c>
      <c r="BA1257" t="str">
        <f t="shared" si="221"/>
        <v>Paris1st Round</v>
      </c>
    </row>
    <row r="1258" spans="1:53" x14ac:dyDescent="0.25">
      <c r="A1258">
        <v>32</v>
      </c>
      <c r="B1258" t="s">
        <v>480</v>
      </c>
      <c r="C1258" t="s">
        <v>608</v>
      </c>
      <c r="D1258" s="1">
        <v>41786</v>
      </c>
      <c r="E1258" t="s">
        <v>443</v>
      </c>
      <c r="F1258" t="s">
        <v>307</v>
      </c>
      <c r="G1258" t="s">
        <v>503</v>
      </c>
      <c r="H1258" t="s">
        <v>309</v>
      </c>
      <c r="I1258">
        <v>5</v>
      </c>
      <c r="J1258" t="s">
        <v>826</v>
      </c>
      <c r="K1258" t="s">
        <v>742</v>
      </c>
      <c r="L1258">
        <v>104</v>
      </c>
      <c r="M1258">
        <v>131</v>
      </c>
      <c r="N1258">
        <v>553</v>
      </c>
      <c r="O1258">
        <v>430</v>
      </c>
      <c r="P1258">
        <v>4</v>
      </c>
      <c r="Q1258">
        <v>6</v>
      </c>
      <c r="R1258">
        <v>4</v>
      </c>
      <c r="S1258">
        <v>6</v>
      </c>
      <c r="T1258">
        <v>6</v>
      </c>
      <c r="U1258">
        <v>2</v>
      </c>
      <c r="V1258">
        <v>6</v>
      </c>
      <c r="W1258">
        <v>3</v>
      </c>
      <c r="X1258">
        <v>6</v>
      </c>
      <c r="Y1258">
        <v>4</v>
      </c>
      <c r="Z1258">
        <v>3</v>
      </c>
      <c r="AA1258">
        <v>2</v>
      </c>
      <c r="AB1258" t="s">
        <v>312</v>
      </c>
      <c r="AC1258">
        <v>1.1200000000000001</v>
      </c>
      <c r="AD1258">
        <v>6</v>
      </c>
      <c r="AE1258">
        <v>1.1599999999999999</v>
      </c>
      <c r="AF1258">
        <v>5</v>
      </c>
      <c r="AG1258">
        <v>1.1200000000000001</v>
      </c>
      <c r="AH1258">
        <v>5.5</v>
      </c>
      <c r="AI1258">
        <v>1.1299999999999999</v>
      </c>
      <c r="AJ1258">
        <v>7.05</v>
      </c>
      <c r="AK1258">
        <v>1.1299999999999999</v>
      </c>
      <c r="AL1258">
        <v>6</v>
      </c>
      <c r="AM1258">
        <v>1.17</v>
      </c>
      <c r="AN1258">
        <v>7</v>
      </c>
      <c r="AO1258">
        <v>1.1299999999999999</v>
      </c>
      <c r="AP1258">
        <v>5.86</v>
      </c>
      <c r="AQ1258" t="str">
        <f t="shared" si="211"/>
        <v>Haider-Maurer</v>
      </c>
      <c r="AR1258" t="str">
        <f t="shared" si="212"/>
        <v>Brands</v>
      </c>
      <c r="AS1258" t="str">
        <f t="shared" si="213"/>
        <v>ParisHaider-MaurerBrands</v>
      </c>
      <c r="AT1258" t="str">
        <f t="shared" si="214"/>
        <v>ParisBrandsHaider-Maurer</v>
      </c>
      <c r="AU1258">
        <f t="shared" si="215"/>
        <v>1</v>
      </c>
      <c r="AV1258">
        <f t="shared" si="216"/>
        <v>5</v>
      </c>
      <c r="AW1258">
        <f t="shared" si="217"/>
        <v>47</v>
      </c>
      <c r="AX1258" t="b">
        <f t="shared" si="218"/>
        <v>0</v>
      </c>
      <c r="AY1258" t="str">
        <f t="shared" si="219"/>
        <v>Brands</v>
      </c>
      <c r="AZ1258" t="b">
        <f t="shared" si="220"/>
        <v>1</v>
      </c>
      <c r="BA1258" t="str">
        <f t="shared" si="221"/>
        <v>Paris1st Round</v>
      </c>
    </row>
    <row r="1259" spans="1:53" x14ac:dyDescent="0.25">
      <c r="A1259">
        <v>32</v>
      </c>
      <c r="B1259" t="s">
        <v>480</v>
      </c>
      <c r="C1259" t="s">
        <v>608</v>
      </c>
      <c r="D1259" s="1">
        <v>41786</v>
      </c>
      <c r="E1259" t="s">
        <v>443</v>
      </c>
      <c r="F1259" t="s">
        <v>307</v>
      </c>
      <c r="G1259" t="s">
        <v>503</v>
      </c>
      <c r="H1259" t="s">
        <v>309</v>
      </c>
      <c r="I1259">
        <v>5</v>
      </c>
      <c r="J1259" t="s">
        <v>754</v>
      </c>
      <c r="K1259" t="s">
        <v>775</v>
      </c>
      <c r="L1259">
        <v>13</v>
      </c>
      <c r="M1259">
        <v>80</v>
      </c>
      <c r="N1259">
        <v>2445</v>
      </c>
      <c r="O1259">
        <v>646</v>
      </c>
      <c r="P1259">
        <v>6</v>
      </c>
      <c r="Q1259">
        <v>2</v>
      </c>
      <c r="R1259">
        <v>6</v>
      </c>
      <c r="S1259">
        <v>1</v>
      </c>
      <c r="T1259">
        <v>7</v>
      </c>
      <c r="U1259">
        <v>5</v>
      </c>
      <c r="Z1259">
        <v>3</v>
      </c>
      <c r="AA1259">
        <v>0</v>
      </c>
      <c r="AB1259" t="s">
        <v>312</v>
      </c>
      <c r="AC1259">
        <v>1.2</v>
      </c>
      <c r="AD1259">
        <v>4.33</v>
      </c>
      <c r="AE1259">
        <v>1.25</v>
      </c>
      <c r="AF1259">
        <v>3.75</v>
      </c>
      <c r="AG1259">
        <v>1.22</v>
      </c>
      <c r="AH1259">
        <v>4</v>
      </c>
      <c r="AI1259">
        <v>1.2</v>
      </c>
      <c r="AJ1259">
        <v>5.17</v>
      </c>
      <c r="AK1259">
        <v>1.29</v>
      </c>
      <c r="AL1259">
        <v>3.5</v>
      </c>
      <c r="AM1259">
        <v>1.3</v>
      </c>
      <c r="AN1259">
        <v>5.17</v>
      </c>
      <c r="AO1259">
        <v>1.23</v>
      </c>
      <c r="AP1259">
        <v>4.16</v>
      </c>
      <c r="AQ1259" t="str">
        <f t="shared" si="211"/>
        <v>Gasquet</v>
      </c>
      <c r="AR1259" t="str">
        <f t="shared" si="212"/>
        <v>Tomic</v>
      </c>
      <c r="AS1259" t="str">
        <f t="shared" si="213"/>
        <v>ParisGasquetTomic</v>
      </c>
      <c r="AT1259" t="str">
        <f t="shared" si="214"/>
        <v>ParisTomicGasquet</v>
      </c>
      <c r="AU1259">
        <f t="shared" si="215"/>
        <v>3</v>
      </c>
      <c r="AV1259">
        <f t="shared" si="216"/>
        <v>11</v>
      </c>
      <c r="AW1259">
        <f t="shared" si="217"/>
        <v>27</v>
      </c>
      <c r="AX1259" t="b">
        <f t="shared" si="218"/>
        <v>0</v>
      </c>
      <c r="AY1259" t="str">
        <f t="shared" si="219"/>
        <v>Gasquet</v>
      </c>
      <c r="AZ1259" t="b">
        <f t="shared" si="220"/>
        <v>0</v>
      </c>
      <c r="BA1259" t="str">
        <f t="shared" si="221"/>
        <v>Paris1st Round</v>
      </c>
    </row>
    <row r="1260" spans="1:53" x14ac:dyDescent="0.25">
      <c r="A1260">
        <v>32</v>
      </c>
      <c r="B1260" t="s">
        <v>480</v>
      </c>
      <c r="C1260" t="s">
        <v>608</v>
      </c>
      <c r="D1260" s="1">
        <v>41786</v>
      </c>
      <c r="E1260" t="s">
        <v>443</v>
      </c>
      <c r="F1260" t="s">
        <v>307</v>
      </c>
      <c r="G1260" t="s">
        <v>503</v>
      </c>
      <c r="H1260" t="s">
        <v>309</v>
      </c>
      <c r="I1260">
        <v>5</v>
      </c>
      <c r="J1260" t="s">
        <v>892</v>
      </c>
      <c r="K1260" t="s">
        <v>922</v>
      </c>
      <c r="L1260">
        <v>150</v>
      </c>
      <c r="M1260">
        <v>173</v>
      </c>
      <c r="N1260">
        <v>385</v>
      </c>
      <c r="O1260">
        <v>307</v>
      </c>
      <c r="P1260">
        <v>6</v>
      </c>
      <c r="Q1260">
        <v>4</v>
      </c>
      <c r="R1260">
        <v>6</v>
      </c>
      <c r="S1260">
        <v>4</v>
      </c>
      <c r="T1260">
        <v>6</v>
      </c>
      <c r="U1260">
        <v>2</v>
      </c>
      <c r="Z1260">
        <v>3</v>
      </c>
      <c r="AA1260">
        <v>0</v>
      </c>
      <c r="AB1260" t="s">
        <v>312</v>
      </c>
      <c r="AC1260">
        <v>1.2</v>
      </c>
      <c r="AD1260">
        <v>4.33</v>
      </c>
      <c r="AE1260">
        <v>1.28</v>
      </c>
      <c r="AF1260">
        <v>3.5</v>
      </c>
      <c r="AG1260">
        <v>1.25</v>
      </c>
      <c r="AH1260">
        <v>3.75</v>
      </c>
      <c r="AI1260">
        <v>1.26</v>
      </c>
      <c r="AJ1260">
        <v>4.38</v>
      </c>
      <c r="AK1260">
        <v>1.22</v>
      </c>
      <c r="AL1260">
        <v>4</v>
      </c>
      <c r="AM1260">
        <v>1.28</v>
      </c>
      <c r="AN1260">
        <v>4.5999999999999996</v>
      </c>
      <c r="AO1260">
        <v>1.23</v>
      </c>
      <c r="AP1260">
        <v>4.04</v>
      </c>
      <c r="AQ1260" t="str">
        <f t="shared" si="211"/>
        <v>Bolelli</v>
      </c>
      <c r="AR1260" t="str">
        <f t="shared" si="212"/>
        <v>Arnaboldi</v>
      </c>
      <c r="AS1260" t="str">
        <f t="shared" si="213"/>
        <v>ParisBolelliArnaboldi</v>
      </c>
      <c r="AT1260" t="str">
        <f t="shared" si="214"/>
        <v>ParisArnaboldiBolelli</v>
      </c>
      <c r="AU1260">
        <f t="shared" si="215"/>
        <v>3</v>
      </c>
      <c r="AV1260">
        <f t="shared" si="216"/>
        <v>8</v>
      </c>
      <c r="AW1260">
        <f t="shared" si="217"/>
        <v>28</v>
      </c>
      <c r="AX1260" t="b">
        <f t="shared" si="218"/>
        <v>0</v>
      </c>
      <c r="AY1260" t="str">
        <f t="shared" si="219"/>
        <v>Bolelli</v>
      </c>
      <c r="AZ1260" t="b">
        <f t="shared" si="220"/>
        <v>0</v>
      </c>
      <c r="BA1260" t="str">
        <f t="shared" si="221"/>
        <v>Paris1st Round</v>
      </c>
    </row>
    <row r="1261" spans="1:53" x14ac:dyDescent="0.25">
      <c r="A1261">
        <v>32</v>
      </c>
      <c r="B1261" t="s">
        <v>480</v>
      </c>
      <c r="C1261" t="s">
        <v>608</v>
      </c>
      <c r="D1261" s="1">
        <v>41786</v>
      </c>
      <c r="E1261" t="s">
        <v>443</v>
      </c>
      <c r="F1261" t="s">
        <v>307</v>
      </c>
      <c r="G1261" t="s">
        <v>503</v>
      </c>
      <c r="H1261" t="s">
        <v>309</v>
      </c>
      <c r="I1261">
        <v>5</v>
      </c>
      <c r="J1261" t="s">
        <v>798</v>
      </c>
      <c r="K1261" t="s">
        <v>761</v>
      </c>
      <c r="L1261">
        <v>83</v>
      </c>
      <c r="M1261">
        <v>34</v>
      </c>
      <c r="N1261">
        <v>632</v>
      </c>
      <c r="O1261">
        <v>1138</v>
      </c>
      <c r="P1261">
        <v>6</v>
      </c>
      <c r="Q1261">
        <v>3</v>
      </c>
      <c r="R1261">
        <v>6</v>
      </c>
      <c r="S1261">
        <v>2</v>
      </c>
      <c r="T1261">
        <v>6</v>
      </c>
      <c r="U1261">
        <v>3</v>
      </c>
      <c r="Z1261">
        <v>3</v>
      </c>
      <c r="AA1261">
        <v>0</v>
      </c>
      <c r="AB1261" t="s">
        <v>312</v>
      </c>
      <c r="AC1261">
        <v>4.33</v>
      </c>
      <c r="AD1261">
        <v>1.2</v>
      </c>
      <c r="AE1261">
        <v>4.5</v>
      </c>
      <c r="AF1261">
        <v>1.18</v>
      </c>
      <c r="AG1261">
        <v>4.5</v>
      </c>
      <c r="AH1261">
        <v>1.17</v>
      </c>
      <c r="AI1261">
        <v>4.6500000000000004</v>
      </c>
      <c r="AJ1261">
        <v>1.24</v>
      </c>
      <c r="AK1261">
        <v>5</v>
      </c>
      <c r="AL1261">
        <v>1.17</v>
      </c>
      <c r="AM1261">
        <v>5</v>
      </c>
      <c r="AN1261">
        <v>1.3</v>
      </c>
      <c r="AO1261">
        <v>4.3899999999999997</v>
      </c>
      <c r="AP1261">
        <v>1.2</v>
      </c>
      <c r="AQ1261" t="str">
        <f t="shared" si="211"/>
        <v>Lajovic</v>
      </c>
      <c r="AR1261" t="str">
        <f t="shared" si="212"/>
        <v>Delbonis</v>
      </c>
      <c r="AS1261" t="str">
        <f t="shared" si="213"/>
        <v>ParisLajovicDelbonis</v>
      </c>
      <c r="AT1261" t="str">
        <f t="shared" si="214"/>
        <v>ParisDelbonisLajovic</v>
      </c>
      <c r="AU1261">
        <f t="shared" si="215"/>
        <v>3</v>
      </c>
      <c r="AV1261">
        <f t="shared" si="216"/>
        <v>10</v>
      </c>
      <c r="AW1261">
        <f t="shared" si="217"/>
        <v>26</v>
      </c>
      <c r="AX1261" t="b">
        <f t="shared" si="218"/>
        <v>0</v>
      </c>
      <c r="AY1261" t="str">
        <f t="shared" si="219"/>
        <v>Lajovic</v>
      </c>
      <c r="AZ1261" t="b">
        <f t="shared" si="220"/>
        <v>0</v>
      </c>
      <c r="BA1261" t="str">
        <f t="shared" si="221"/>
        <v>Paris1st Round</v>
      </c>
    </row>
    <row r="1262" spans="1:53" x14ac:dyDescent="0.25">
      <c r="A1262">
        <v>32</v>
      </c>
      <c r="B1262" t="s">
        <v>480</v>
      </c>
      <c r="C1262" t="s">
        <v>608</v>
      </c>
      <c r="D1262" s="1">
        <v>41786</v>
      </c>
      <c r="E1262" t="s">
        <v>443</v>
      </c>
      <c r="F1262" t="s">
        <v>307</v>
      </c>
      <c r="G1262" t="s">
        <v>503</v>
      </c>
      <c r="H1262" t="s">
        <v>309</v>
      </c>
      <c r="I1262">
        <v>5</v>
      </c>
      <c r="J1262" t="s">
        <v>827</v>
      </c>
      <c r="K1262" t="s">
        <v>676</v>
      </c>
      <c r="L1262">
        <v>136</v>
      </c>
      <c r="M1262">
        <v>73</v>
      </c>
      <c r="N1262">
        <v>416</v>
      </c>
      <c r="O1262">
        <v>700</v>
      </c>
      <c r="P1262">
        <v>6</v>
      </c>
      <c r="Q1262">
        <v>1</v>
      </c>
      <c r="R1262">
        <v>6</v>
      </c>
      <c r="S1262">
        <v>2</v>
      </c>
      <c r="T1262">
        <v>6</v>
      </c>
      <c r="U1262">
        <v>3</v>
      </c>
      <c r="Z1262">
        <v>3</v>
      </c>
      <c r="AA1262">
        <v>0</v>
      </c>
      <c r="AB1262" t="s">
        <v>312</v>
      </c>
      <c r="AC1262">
        <v>1.06</v>
      </c>
      <c r="AD1262">
        <v>10</v>
      </c>
      <c r="AE1262">
        <v>1.08</v>
      </c>
      <c r="AF1262">
        <v>7.5</v>
      </c>
      <c r="AG1262">
        <v>1.08</v>
      </c>
      <c r="AH1262">
        <v>7</v>
      </c>
      <c r="AI1262">
        <v>1.0900000000000001</v>
      </c>
      <c r="AJ1262">
        <v>9.16</v>
      </c>
      <c r="AK1262">
        <v>1.08</v>
      </c>
      <c r="AL1262">
        <v>7</v>
      </c>
      <c r="AM1262">
        <v>1.1000000000000001</v>
      </c>
      <c r="AN1262">
        <v>10.5</v>
      </c>
      <c r="AO1262">
        <v>1.07</v>
      </c>
      <c r="AP1262">
        <v>8.1999999999999993</v>
      </c>
      <c r="AQ1262" t="str">
        <f t="shared" si="211"/>
        <v>Cuevas</v>
      </c>
      <c r="AR1262" t="str">
        <f t="shared" si="212"/>
        <v>Ebden</v>
      </c>
      <c r="AS1262" t="str">
        <f t="shared" si="213"/>
        <v>ParisCuevasEbden</v>
      </c>
      <c r="AT1262" t="str">
        <f t="shared" si="214"/>
        <v>ParisEbdenCuevas</v>
      </c>
      <c r="AU1262">
        <f t="shared" si="215"/>
        <v>3</v>
      </c>
      <c r="AV1262">
        <f t="shared" si="216"/>
        <v>12</v>
      </c>
      <c r="AW1262">
        <f t="shared" si="217"/>
        <v>24</v>
      </c>
      <c r="AX1262" t="b">
        <f t="shared" si="218"/>
        <v>0</v>
      </c>
      <c r="AY1262" t="str">
        <f t="shared" si="219"/>
        <v>Cuevas</v>
      </c>
      <c r="AZ1262" t="b">
        <f t="shared" si="220"/>
        <v>0</v>
      </c>
      <c r="BA1262" t="str">
        <f t="shared" si="221"/>
        <v>Paris1st Round</v>
      </c>
    </row>
    <row r="1263" spans="1:53" x14ac:dyDescent="0.25">
      <c r="A1263">
        <v>32</v>
      </c>
      <c r="B1263" t="s">
        <v>480</v>
      </c>
      <c r="C1263" t="s">
        <v>608</v>
      </c>
      <c r="D1263" s="1">
        <v>41786</v>
      </c>
      <c r="E1263" t="s">
        <v>443</v>
      </c>
      <c r="F1263" t="s">
        <v>307</v>
      </c>
      <c r="G1263" t="s">
        <v>503</v>
      </c>
      <c r="H1263" t="s">
        <v>309</v>
      </c>
      <c r="I1263">
        <v>5</v>
      </c>
      <c r="J1263" t="s">
        <v>923</v>
      </c>
      <c r="K1263" t="s">
        <v>766</v>
      </c>
      <c r="L1263">
        <v>335</v>
      </c>
      <c r="M1263">
        <v>18</v>
      </c>
      <c r="N1263">
        <v>133</v>
      </c>
      <c r="O1263">
        <v>2005</v>
      </c>
      <c r="P1263">
        <v>2</v>
      </c>
      <c r="Q1263">
        <v>5</v>
      </c>
      <c r="Z1263">
        <v>0</v>
      </c>
      <c r="AA1263">
        <v>0</v>
      </c>
      <c r="AB1263" t="s">
        <v>323</v>
      </c>
      <c r="AC1263">
        <v>8.5</v>
      </c>
      <c r="AD1263">
        <v>1.06</v>
      </c>
      <c r="AE1263">
        <v>9</v>
      </c>
      <c r="AF1263">
        <v>1.05</v>
      </c>
      <c r="AG1263">
        <v>8.5</v>
      </c>
      <c r="AH1263">
        <v>1.05</v>
      </c>
      <c r="AI1263">
        <v>9.16</v>
      </c>
      <c r="AJ1263">
        <v>1.0900000000000001</v>
      </c>
      <c r="AK1263">
        <v>8.5</v>
      </c>
      <c r="AL1263">
        <v>1.06</v>
      </c>
      <c r="AM1263">
        <v>11</v>
      </c>
      <c r="AN1263">
        <v>1.1000000000000001</v>
      </c>
      <c r="AO1263">
        <v>9.3000000000000007</v>
      </c>
      <c r="AP1263">
        <v>1.06</v>
      </c>
      <c r="AQ1263" t="str">
        <f t="shared" si="211"/>
        <v>Zopp</v>
      </c>
      <c r="AR1263" t="str">
        <f t="shared" si="212"/>
        <v>Haas</v>
      </c>
      <c r="AS1263" t="str">
        <f t="shared" si="213"/>
        <v>ParisZoppHaas</v>
      </c>
      <c r="AT1263" t="str">
        <f t="shared" si="214"/>
        <v>ParisHaasZopp</v>
      </c>
      <c r="AU1263">
        <f t="shared" si="215"/>
        <v>0</v>
      </c>
      <c r="AV1263">
        <f t="shared" si="216"/>
        <v>-3</v>
      </c>
      <c r="AW1263">
        <f t="shared" si="217"/>
        <v>7</v>
      </c>
      <c r="AX1263" t="b">
        <f t="shared" si="218"/>
        <v>0</v>
      </c>
      <c r="AY1263" t="str">
        <f t="shared" si="219"/>
        <v>Haas</v>
      </c>
      <c r="AZ1263" t="b">
        <f t="shared" si="220"/>
        <v>0</v>
      </c>
      <c r="BA1263" t="str">
        <f t="shared" si="221"/>
        <v>Paris1st Round</v>
      </c>
    </row>
    <row r="1264" spans="1:53" x14ac:dyDescent="0.25">
      <c r="A1264">
        <v>32</v>
      </c>
      <c r="B1264" t="s">
        <v>480</v>
      </c>
      <c r="C1264" t="s">
        <v>608</v>
      </c>
      <c r="D1264" s="1">
        <v>41786</v>
      </c>
      <c r="E1264" t="s">
        <v>443</v>
      </c>
      <c r="F1264" t="s">
        <v>307</v>
      </c>
      <c r="G1264" t="s">
        <v>503</v>
      </c>
      <c r="H1264" t="s">
        <v>309</v>
      </c>
      <c r="I1264">
        <v>5</v>
      </c>
      <c r="J1264" t="s">
        <v>758</v>
      </c>
      <c r="K1264" t="s">
        <v>834</v>
      </c>
      <c r="L1264">
        <v>75</v>
      </c>
      <c r="M1264">
        <v>22</v>
      </c>
      <c r="N1264">
        <v>678</v>
      </c>
      <c r="O1264">
        <v>1620</v>
      </c>
      <c r="P1264">
        <v>5</v>
      </c>
      <c r="Q1264">
        <v>0</v>
      </c>
      <c r="Z1264">
        <v>0</v>
      </c>
      <c r="AA1264">
        <v>0</v>
      </c>
      <c r="AB1264" t="s">
        <v>323</v>
      </c>
      <c r="AC1264">
        <v>7</v>
      </c>
      <c r="AD1264">
        <v>1.1000000000000001</v>
      </c>
      <c r="AE1264">
        <v>6.5</v>
      </c>
      <c r="AF1264">
        <v>1.1000000000000001</v>
      </c>
      <c r="AG1264">
        <v>6</v>
      </c>
      <c r="AH1264">
        <v>1.1100000000000001</v>
      </c>
      <c r="AI1264">
        <v>6.87</v>
      </c>
      <c r="AJ1264">
        <v>1.1399999999999999</v>
      </c>
      <c r="AK1264">
        <v>7</v>
      </c>
      <c r="AL1264">
        <v>1.1000000000000001</v>
      </c>
      <c r="AM1264">
        <v>7.55</v>
      </c>
      <c r="AN1264">
        <v>1.1399999999999999</v>
      </c>
      <c r="AO1264">
        <v>6.5</v>
      </c>
      <c r="AP1264">
        <v>1.1100000000000001</v>
      </c>
      <c r="AQ1264" t="str">
        <f t="shared" si="211"/>
        <v>Sock</v>
      </c>
      <c r="AR1264" t="str">
        <f t="shared" si="212"/>
        <v>Almagro</v>
      </c>
      <c r="AS1264" t="str">
        <f t="shared" si="213"/>
        <v>ParisSockAlmagro</v>
      </c>
      <c r="AT1264" t="str">
        <f t="shared" si="214"/>
        <v>ParisAlmagroSock</v>
      </c>
      <c r="AU1264">
        <f t="shared" si="215"/>
        <v>0</v>
      </c>
      <c r="AV1264">
        <f t="shared" si="216"/>
        <v>5</v>
      </c>
      <c r="AW1264">
        <f t="shared" si="217"/>
        <v>5</v>
      </c>
      <c r="AX1264" t="b">
        <f t="shared" si="218"/>
        <v>0</v>
      </c>
      <c r="AY1264" t="str">
        <f t="shared" si="219"/>
        <v>Sock</v>
      </c>
      <c r="AZ1264" t="b">
        <f t="shared" si="220"/>
        <v>0</v>
      </c>
      <c r="BA1264" t="str">
        <f t="shared" si="221"/>
        <v>Paris1st Round</v>
      </c>
    </row>
    <row r="1265" spans="1:53" x14ac:dyDescent="0.25">
      <c r="A1265">
        <v>32</v>
      </c>
      <c r="B1265" t="s">
        <v>480</v>
      </c>
      <c r="C1265" t="s">
        <v>608</v>
      </c>
      <c r="D1265" s="1">
        <v>41786</v>
      </c>
      <c r="E1265" t="s">
        <v>443</v>
      </c>
      <c r="F1265" t="s">
        <v>307</v>
      </c>
      <c r="G1265" t="s">
        <v>503</v>
      </c>
      <c r="H1265" t="s">
        <v>309</v>
      </c>
      <c r="I1265">
        <v>5</v>
      </c>
      <c r="J1265" t="s">
        <v>740</v>
      </c>
      <c r="K1265" t="s">
        <v>781</v>
      </c>
      <c r="L1265">
        <v>8</v>
      </c>
      <c r="M1265">
        <v>53</v>
      </c>
      <c r="N1265">
        <v>4120</v>
      </c>
      <c r="O1265">
        <v>862</v>
      </c>
      <c r="P1265">
        <v>6</v>
      </c>
      <c r="Q1265">
        <v>1</v>
      </c>
      <c r="R1265">
        <v>6</v>
      </c>
      <c r="S1265">
        <v>4</v>
      </c>
      <c r="T1265">
        <v>3</v>
      </c>
      <c r="U1265">
        <v>6</v>
      </c>
      <c r="V1265">
        <v>6</v>
      </c>
      <c r="W1265">
        <v>3</v>
      </c>
      <c r="Z1265">
        <v>3</v>
      </c>
      <c r="AA1265">
        <v>1</v>
      </c>
      <c r="AB1265" t="s">
        <v>312</v>
      </c>
      <c r="AC1265">
        <v>1.07</v>
      </c>
      <c r="AD1265">
        <v>9</v>
      </c>
      <c r="AE1265">
        <v>1.0900000000000001</v>
      </c>
      <c r="AF1265">
        <v>7</v>
      </c>
      <c r="AG1265">
        <v>1.08</v>
      </c>
      <c r="AH1265">
        <v>8</v>
      </c>
      <c r="AI1265">
        <v>1.08</v>
      </c>
      <c r="AJ1265">
        <v>9.65</v>
      </c>
      <c r="AK1265">
        <v>1.08</v>
      </c>
      <c r="AL1265">
        <v>7.5</v>
      </c>
      <c r="AM1265">
        <v>1.1000000000000001</v>
      </c>
      <c r="AN1265">
        <v>9.65</v>
      </c>
      <c r="AO1265">
        <v>1.08</v>
      </c>
      <c r="AP1265">
        <v>7.87</v>
      </c>
      <c r="AQ1265" t="str">
        <f t="shared" si="211"/>
        <v>Murray</v>
      </c>
      <c r="AR1265" t="str">
        <f t="shared" si="212"/>
        <v>Golubev</v>
      </c>
      <c r="AS1265" t="str">
        <f t="shared" si="213"/>
        <v>ParisMurrayGolubev</v>
      </c>
      <c r="AT1265" t="str">
        <f t="shared" si="214"/>
        <v>ParisGolubevMurray</v>
      </c>
      <c r="AU1265">
        <f t="shared" si="215"/>
        <v>2</v>
      </c>
      <c r="AV1265">
        <f t="shared" si="216"/>
        <v>7</v>
      </c>
      <c r="AW1265">
        <f t="shared" si="217"/>
        <v>35</v>
      </c>
      <c r="AX1265" t="b">
        <f t="shared" si="218"/>
        <v>0</v>
      </c>
      <c r="AY1265" t="str">
        <f t="shared" si="219"/>
        <v>Murray</v>
      </c>
      <c r="AZ1265" t="b">
        <f t="shared" si="220"/>
        <v>1</v>
      </c>
      <c r="BA1265" t="str">
        <f t="shared" si="221"/>
        <v>Paris1st Round</v>
      </c>
    </row>
    <row r="1266" spans="1:53" x14ac:dyDescent="0.25">
      <c r="A1266">
        <v>32</v>
      </c>
      <c r="B1266" t="s">
        <v>480</v>
      </c>
      <c r="C1266" t="s">
        <v>608</v>
      </c>
      <c r="D1266" s="1">
        <v>41786</v>
      </c>
      <c r="E1266" t="s">
        <v>443</v>
      </c>
      <c r="F1266" t="s">
        <v>307</v>
      </c>
      <c r="G1266" t="s">
        <v>503</v>
      </c>
      <c r="H1266" t="s">
        <v>309</v>
      </c>
      <c r="I1266">
        <v>5</v>
      </c>
      <c r="J1266" t="s">
        <v>730</v>
      </c>
      <c r="K1266" t="s">
        <v>812</v>
      </c>
      <c r="L1266">
        <v>25</v>
      </c>
      <c r="M1266">
        <v>153</v>
      </c>
      <c r="N1266">
        <v>1420</v>
      </c>
      <c r="O1266">
        <v>370</v>
      </c>
      <c r="P1266">
        <v>6</v>
      </c>
      <c r="Q1266">
        <v>2</v>
      </c>
      <c r="R1266">
        <v>7</v>
      </c>
      <c r="S1266">
        <v>6</v>
      </c>
      <c r="T1266">
        <v>7</v>
      </c>
      <c r="U1266">
        <v>6</v>
      </c>
      <c r="Z1266">
        <v>3</v>
      </c>
      <c r="AA1266">
        <v>0</v>
      </c>
      <c r="AB1266" t="s">
        <v>312</v>
      </c>
      <c r="AC1266">
        <v>1.25</v>
      </c>
      <c r="AD1266">
        <v>3.75</v>
      </c>
      <c r="AE1266">
        <v>1.28</v>
      </c>
      <c r="AF1266">
        <v>3.5</v>
      </c>
      <c r="AG1266">
        <v>1.22</v>
      </c>
      <c r="AH1266">
        <v>4</v>
      </c>
      <c r="AI1266">
        <v>1.33</v>
      </c>
      <c r="AJ1266">
        <v>3.64</v>
      </c>
      <c r="AK1266">
        <v>1.22</v>
      </c>
      <c r="AL1266">
        <v>4</v>
      </c>
      <c r="AM1266">
        <v>1.33</v>
      </c>
      <c r="AN1266">
        <v>4</v>
      </c>
      <c r="AO1266">
        <v>1.27</v>
      </c>
      <c r="AP1266">
        <v>3.71</v>
      </c>
      <c r="AQ1266" t="str">
        <f t="shared" si="211"/>
        <v>Verdasco</v>
      </c>
      <c r="AR1266" t="str">
        <f t="shared" si="212"/>
        <v>Llodra</v>
      </c>
      <c r="AS1266" t="str">
        <f t="shared" si="213"/>
        <v>ParisVerdascoLlodra</v>
      </c>
      <c r="AT1266" t="str">
        <f t="shared" si="214"/>
        <v>ParisLlodraVerdasco</v>
      </c>
      <c r="AU1266">
        <f t="shared" si="215"/>
        <v>3</v>
      </c>
      <c r="AV1266">
        <f t="shared" si="216"/>
        <v>6</v>
      </c>
      <c r="AW1266">
        <f t="shared" si="217"/>
        <v>34</v>
      </c>
      <c r="AX1266" t="b">
        <f t="shared" si="218"/>
        <v>1</v>
      </c>
      <c r="AY1266" t="str">
        <f t="shared" si="219"/>
        <v>Verdasco</v>
      </c>
      <c r="AZ1266" t="b">
        <f t="shared" si="220"/>
        <v>0</v>
      </c>
      <c r="BA1266" t="str">
        <f t="shared" si="221"/>
        <v>Paris1st Round</v>
      </c>
    </row>
    <row r="1267" spans="1:53" x14ac:dyDescent="0.25">
      <c r="A1267">
        <v>32</v>
      </c>
      <c r="B1267" t="s">
        <v>480</v>
      </c>
      <c r="C1267" t="s">
        <v>608</v>
      </c>
      <c r="D1267" s="1">
        <v>41786</v>
      </c>
      <c r="E1267" t="s">
        <v>443</v>
      </c>
      <c r="F1267" t="s">
        <v>307</v>
      </c>
      <c r="G1267" t="s">
        <v>503</v>
      </c>
      <c r="H1267" t="s">
        <v>309</v>
      </c>
      <c r="I1267">
        <v>5</v>
      </c>
      <c r="J1267" t="s">
        <v>724</v>
      </c>
      <c r="K1267" t="s">
        <v>732</v>
      </c>
      <c r="L1267">
        <v>28</v>
      </c>
      <c r="M1267">
        <v>85</v>
      </c>
      <c r="N1267">
        <v>1390</v>
      </c>
      <c r="O1267">
        <v>626</v>
      </c>
      <c r="P1267">
        <v>6</v>
      </c>
      <c r="Q1267">
        <v>2</v>
      </c>
      <c r="R1267">
        <v>4</v>
      </c>
      <c r="S1267">
        <v>6</v>
      </c>
      <c r="T1267">
        <v>6</v>
      </c>
      <c r="U1267">
        <v>4</v>
      </c>
      <c r="V1267">
        <v>6</v>
      </c>
      <c r="W1267">
        <v>2</v>
      </c>
      <c r="Z1267">
        <v>3</v>
      </c>
      <c r="AA1267">
        <v>1</v>
      </c>
      <c r="AB1267" t="s">
        <v>312</v>
      </c>
      <c r="AC1267">
        <v>1.2</v>
      </c>
      <c r="AD1267">
        <v>4.33</v>
      </c>
      <c r="AE1267">
        <v>1.22</v>
      </c>
      <c r="AF1267">
        <v>4</v>
      </c>
      <c r="AG1267">
        <v>1.25</v>
      </c>
      <c r="AH1267">
        <v>3.75</v>
      </c>
      <c r="AI1267">
        <v>1.19</v>
      </c>
      <c r="AJ1267">
        <v>5.33</v>
      </c>
      <c r="AK1267">
        <v>1.29</v>
      </c>
      <c r="AL1267">
        <v>3.5</v>
      </c>
      <c r="AM1267">
        <v>1.3</v>
      </c>
      <c r="AN1267">
        <v>5.5</v>
      </c>
      <c r="AO1267">
        <v>1.22</v>
      </c>
      <c r="AP1267">
        <v>4.2300000000000004</v>
      </c>
      <c r="AQ1267" t="str">
        <f t="shared" si="211"/>
        <v>Monfils</v>
      </c>
      <c r="AR1267" t="str">
        <f t="shared" si="212"/>
        <v>Hanescu</v>
      </c>
      <c r="AS1267" t="str">
        <f t="shared" si="213"/>
        <v>ParisMonfilsHanescu</v>
      </c>
      <c r="AT1267" t="str">
        <f t="shared" si="214"/>
        <v>ParisHanescuMonfils</v>
      </c>
      <c r="AU1267">
        <f t="shared" si="215"/>
        <v>2</v>
      </c>
      <c r="AV1267">
        <f t="shared" si="216"/>
        <v>8</v>
      </c>
      <c r="AW1267">
        <f t="shared" si="217"/>
        <v>36</v>
      </c>
      <c r="AX1267" t="b">
        <f t="shared" si="218"/>
        <v>0</v>
      </c>
      <c r="AY1267" t="str">
        <f t="shared" si="219"/>
        <v>Monfils</v>
      </c>
      <c r="AZ1267" t="b">
        <f t="shared" si="220"/>
        <v>1</v>
      </c>
      <c r="BA1267" t="str">
        <f t="shared" si="221"/>
        <v>Paris1st Round</v>
      </c>
    </row>
    <row r="1268" spans="1:53" x14ac:dyDescent="0.25">
      <c r="A1268">
        <v>32</v>
      </c>
      <c r="B1268" t="s">
        <v>480</v>
      </c>
      <c r="C1268" t="s">
        <v>608</v>
      </c>
      <c r="D1268" s="1">
        <v>41786</v>
      </c>
      <c r="E1268" t="s">
        <v>443</v>
      </c>
      <c r="F1268" t="s">
        <v>307</v>
      </c>
      <c r="G1268" t="s">
        <v>503</v>
      </c>
      <c r="H1268" t="s">
        <v>309</v>
      </c>
      <c r="I1268">
        <v>5</v>
      </c>
      <c r="J1268" t="s">
        <v>664</v>
      </c>
      <c r="K1268" t="s">
        <v>736</v>
      </c>
      <c r="L1268">
        <v>66</v>
      </c>
      <c r="M1268">
        <v>82</v>
      </c>
      <c r="N1268">
        <v>732</v>
      </c>
      <c r="O1268">
        <v>633</v>
      </c>
      <c r="P1268">
        <v>7</v>
      </c>
      <c r="Q1268">
        <v>6</v>
      </c>
      <c r="R1268">
        <v>6</v>
      </c>
      <c r="S1268">
        <v>4</v>
      </c>
      <c r="T1268">
        <v>6</v>
      </c>
      <c r="U1268">
        <v>7</v>
      </c>
      <c r="V1268">
        <v>7</v>
      </c>
      <c r="W1268">
        <v>5</v>
      </c>
      <c r="Z1268">
        <v>3</v>
      </c>
      <c r="AA1268">
        <v>1</v>
      </c>
      <c r="AB1268" t="s">
        <v>312</v>
      </c>
      <c r="AC1268">
        <v>1.5</v>
      </c>
      <c r="AD1268">
        <v>2.5</v>
      </c>
      <c r="AE1268">
        <v>1.52</v>
      </c>
      <c r="AF1268">
        <v>2.4500000000000002</v>
      </c>
      <c r="AG1268">
        <v>1.57</v>
      </c>
      <c r="AH1268">
        <v>2.25</v>
      </c>
      <c r="AI1268">
        <v>1.52</v>
      </c>
      <c r="AJ1268">
        <v>2.73</v>
      </c>
      <c r="AK1268">
        <v>1.57</v>
      </c>
      <c r="AL1268">
        <v>2.38</v>
      </c>
      <c r="AM1268">
        <v>1.59</v>
      </c>
      <c r="AN1268">
        <v>2.73</v>
      </c>
      <c r="AO1268">
        <v>1.52</v>
      </c>
      <c r="AP1268">
        <v>2.5099999999999998</v>
      </c>
      <c r="AQ1268" t="str">
        <f t="shared" ref="AQ1268:AQ1331" si="222">LEFT(J1268,FIND(" ",J1268)-1)</f>
        <v>Matosevic</v>
      </c>
      <c r="AR1268" t="str">
        <f t="shared" ref="AR1268:AR1331" si="223">LEFT(K1268,FIND(" ",K1268)-1)</f>
        <v>Brown</v>
      </c>
      <c r="AS1268" t="str">
        <f t="shared" si="213"/>
        <v>ParisMatosevicBrown</v>
      </c>
      <c r="AT1268" t="str">
        <f t="shared" si="214"/>
        <v>ParisBrownMatosevic</v>
      </c>
      <c r="AU1268">
        <f t="shared" si="215"/>
        <v>2</v>
      </c>
      <c r="AV1268">
        <f t="shared" si="216"/>
        <v>4</v>
      </c>
      <c r="AW1268">
        <f t="shared" si="217"/>
        <v>48</v>
      </c>
      <c r="AX1268" t="b">
        <f t="shared" si="218"/>
        <v>1</v>
      </c>
      <c r="AY1268" t="str">
        <f t="shared" si="219"/>
        <v>Matosevic</v>
      </c>
      <c r="AZ1268" t="b">
        <f t="shared" si="220"/>
        <v>1</v>
      </c>
      <c r="BA1268" t="str">
        <f t="shared" si="221"/>
        <v>Paris1st Round</v>
      </c>
    </row>
    <row r="1269" spans="1:53" x14ac:dyDescent="0.25">
      <c r="A1269">
        <v>32</v>
      </c>
      <c r="B1269" t="s">
        <v>480</v>
      </c>
      <c r="C1269" t="s">
        <v>608</v>
      </c>
      <c r="D1269" s="1">
        <v>41786</v>
      </c>
      <c r="E1269" t="s">
        <v>443</v>
      </c>
      <c r="F1269" t="s">
        <v>307</v>
      </c>
      <c r="G1269" t="s">
        <v>503</v>
      </c>
      <c r="H1269" t="s">
        <v>309</v>
      </c>
      <c r="I1269">
        <v>5</v>
      </c>
      <c r="J1269" t="s">
        <v>779</v>
      </c>
      <c r="K1269" t="s">
        <v>822</v>
      </c>
      <c r="L1269">
        <v>62</v>
      </c>
      <c r="M1269">
        <v>161</v>
      </c>
      <c r="N1269">
        <v>753</v>
      </c>
      <c r="O1269">
        <v>340</v>
      </c>
      <c r="P1269">
        <v>6</v>
      </c>
      <c r="Q1269">
        <v>1</v>
      </c>
      <c r="R1269">
        <v>6</v>
      </c>
      <c r="S1269">
        <v>4</v>
      </c>
      <c r="T1269">
        <v>6</v>
      </c>
      <c r="U1269">
        <v>4</v>
      </c>
      <c r="Z1269">
        <v>3</v>
      </c>
      <c r="AA1269">
        <v>0</v>
      </c>
      <c r="AB1269" t="s">
        <v>312</v>
      </c>
      <c r="AC1269">
        <v>1.1200000000000001</v>
      </c>
      <c r="AD1269">
        <v>6</v>
      </c>
      <c r="AE1269">
        <v>1.1200000000000001</v>
      </c>
      <c r="AF1269">
        <v>5.75</v>
      </c>
      <c r="AG1269">
        <v>1.1200000000000001</v>
      </c>
      <c r="AH1269">
        <v>5.5</v>
      </c>
      <c r="AI1269">
        <v>1.1399999999999999</v>
      </c>
      <c r="AJ1269">
        <v>6.87</v>
      </c>
      <c r="AK1269">
        <v>1.1399999999999999</v>
      </c>
      <c r="AL1269">
        <v>5.5</v>
      </c>
      <c r="AM1269">
        <v>1.1499999999999999</v>
      </c>
      <c r="AN1269">
        <v>7</v>
      </c>
      <c r="AO1269">
        <v>1.1200000000000001</v>
      </c>
      <c r="AP1269">
        <v>6.06</v>
      </c>
      <c r="AQ1269" t="str">
        <f t="shared" si="222"/>
        <v>Struff</v>
      </c>
      <c r="AR1269" t="str">
        <f t="shared" si="223"/>
        <v>Olivetti</v>
      </c>
      <c r="AS1269" t="str">
        <f t="shared" si="213"/>
        <v>ParisStruffOlivetti</v>
      </c>
      <c r="AT1269" t="str">
        <f t="shared" si="214"/>
        <v>ParisOlivettiStruff</v>
      </c>
      <c r="AU1269">
        <f t="shared" si="215"/>
        <v>3</v>
      </c>
      <c r="AV1269">
        <f t="shared" si="216"/>
        <v>9</v>
      </c>
      <c r="AW1269">
        <f t="shared" si="217"/>
        <v>27</v>
      </c>
      <c r="AX1269" t="b">
        <f t="shared" si="218"/>
        <v>0</v>
      </c>
      <c r="AY1269" t="str">
        <f t="shared" si="219"/>
        <v>Struff</v>
      </c>
      <c r="AZ1269" t="b">
        <f t="shared" si="220"/>
        <v>0</v>
      </c>
      <c r="BA1269" t="str">
        <f t="shared" si="221"/>
        <v>Paris1st Round</v>
      </c>
    </row>
    <row r="1270" spans="1:53" x14ac:dyDescent="0.25">
      <c r="A1270">
        <v>32</v>
      </c>
      <c r="B1270" t="s">
        <v>480</v>
      </c>
      <c r="C1270" t="s">
        <v>608</v>
      </c>
      <c r="D1270" s="1">
        <v>41787</v>
      </c>
      <c r="E1270" t="s">
        <v>443</v>
      </c>
      <c r="F1270" t="s">
        <v>307</v>
      </c>
      <c r="G1270" t="s">
        <v>503</v>
      </c>
      <c r="H1270" t="s">
        <v>309</v>
      </c>
      <c r="I1270">
        <v>5</v>
      </c>
      <c r="J1270" t="s">
        <v>764</v>
      </c>
      <c r="K1270" t="s">
        <v>924</v>
      </c>
      <c r="L1270">
        <v>64</v>
      </c>
      <c r="M1270">
        <v>406</v>
      </c>
      <c r="N1270">
        <v>748</v>
      </c>
      <c r="O1270">
        <v>104</v>
      </c>
      <c r="P1270">
        <v>4</v>
      </c>
      <c r="Q1270">
        <v>6</v>
      </c>
      <c r="R1270">
        <v>6</v>
      </c>
      <c r="S1270">
        <v>7</v>
      </c>
      <c r="T1270">
        <v>7</v>
      </c>
      <c r="U1270">
        <v>6</v>
      </c>
      <c r="V1270">
        <v>6</v>
      </c>
      <c r="W1270">
        <v>3</v>
      </c>
      <c r="X1270">
        <v>6</v>
      </c>
      <c r="Y1270">
        <v>3</v>
      </c>
      <c r="Z1270">
        <v>3</v>
      </c>
      <c r="AA1270">
        <v>2</v>
      </c>
      <c r="AB1270" t="s">
        <v>312</v>
      </c>
      <c r="AC1270">
        <v>1.25</v>
      </c>
      <c r="AD1270">
        <v>3.75</v>
      </c>
      <c r="AE1270">
        <v>1.25</v>
      </c>
      <c r="AF1270">
        <v>3.75</v>
      </c>
      <c r="AG1270">
        <v>1.29</v>
      </c>
      <c r="AH1270">
        <v>3.5</v>
      </c>
      <c r="AI1270">
        <v>1.29</v>
      </c>
      <c r="AJ1270">
        <v>4.05</v>
      </c>
      <c r="AK1270">
        <v>1.29</v>
      </c>
      <c r="AL1270">
        <v>3.5</v>
      </c>
      <c r="AM1270">
        <v>1.3</v>
      </c>
      <c r="AN1270">
        <v>4.05</v>
      </c>
      <c r="AO1270">
        <v>1.27</v>
      </c>
      <c r="AP1270">
        <v>3.68</v>
      </c>
      <c r="AQ1270" t="str">
        <f t="shared" si="222"/>
        <v>Johnson</v>
      </c>
      <c r="AR1270" t="str">
        <f t="shared" si="223"/>
        <v>Lokoli</v>
      </c>
      <c r="AS1270" t="str">
        <f t="shared" si="213"/>
        <v>ParisJohnsonLokoli</v>
      </c>
      <c r="AT1270" t="str">
        <f t="shared" si="214"/>
        <v>ParisLokoliJohnson</v>
      </c>
      <c r="AU1270">
        <f t="shared" si="215"/>
        <v>1</v>
      </c>
      <c r="AV1270">
        <f t="shared" si="216"/>
        <v>4</v>
      </c>
      <c r="AW1270">
        <f t="shared" si="217"/>
        <v>54</v>
      </c>
      <c r="AX1270" t="b">
        <f t="shared" si="218"/>
        <v>1</v>
      </c>
      <c r="AY1270" t="str">
        <f t="shared" si="219"/>
        <v>Lokoli</v>
      </c>
      <c r="AZ1270" t="b">
        <f t="shared" si="220"/>
        <v>1</v>
      </c>
      <c r="BA1270" t="str">
        <f t="shared" si="221"/>
        <v>Paris1st Round</v>
      </c>
    </row>
    <row r="1271" spans="1:53" x14ac:dyDescent="0.25">
      <c r="A1271">
        <v>32</v>
      </c>
      <c r="B1271" t="s">
        <v>480</v>
      </c>
      <c r="C1271" t="s">
        <v>608</v>
      </c>
      <c r="D1271" s="1">
        <v>41787</v>
      </c>
      <c r="E1271" t="s">
        <v>443</v>
      </c>
      <c r="F1271" t="s">
        <v>307</v>
      </c>
      <c r="G1271" t="s">
        <v>503</v>
      </c>
      <c r="H1271" t="s">
        <v>344</v>
      </c>
      <c r="I1271">
        <v>5</v>
      </c>
      <c r="J1271" t="s">
        <v>748</v>
      </c>
      <c r="K1271" t="s">
        <v>860</v>
      </c>
      <c r="L1271">
        <v>17</v>
      </c>
      <c r="M1271">
        <v>143</v>
      </c>
      <c r="N1271">
        <v>2050</v>
      </c>
      <c r="O1271">
        <v>398</v>
      </c>
      <c r="P1271">
        <v>6</v>
      </c>
      <c r="Q1271">
        <v>2</v>
      </c>
      <c r="R1271">
        <v>7</v>
      </c>
      <c r="S1271">
        <v>5</v>
      </c>
      <c r="T1271">
        <v>6</v>
      </c>
      <c r="U1271">
        <v>0</v>
      </c>
      <c r="Z1271">
        <v>3</v>
      </c>
      <c r="AA1271">
        <v>0</v>
      </c>
      <c r="AB1271" t="s">
        <v>312</v>
      </c>
      <c r="AC1271">
        <v>1.06</v>
      </c>
      <c r="AD1271">
        <v>9</v>
      </c>
      <c r="AE1271">
        <v>1.08</v>
      </c>
      <c r="AF1271">
        <v>7.5</v>
      </c>
      <c r="AG1271">
        <v>1.08</v>
      </c>
      <c r="AH1271">
        <v>8</v>
      </c>
      <c r="AI1271">
        <v>1.07</v>
      </c>
      <c r="AJ1271">
        <v>11.25</v>
      </c>
      <c r="AK1271">
        <v>1.07</v>
      </c>
      <c r="AL1271">
        <v>8</v>
      </c>
      <c r="AM1271">
        <v>1.1000000000000001</v>
      </c>
      <c r="AN1271">
        <v>11.25</v>
      </c>
      <c r="AO1271">
        <v>1.07</v>
      </c>
      <c r="AP1271">
        <v>8.19</v>
      </c>
      <c r="AQ1271" t="str">
        <f t="shared" si="222"/>
        <v>Gulbis</v>
      </c>
      <c r="AR1271" t="str">
        <f t="shared" si="223"/>
        <v>Bagnis</v>
      </c>
      <c r="AS1271" t="str">
        <f t="shared" si="213"/>
        <v>ParisGulbisBagnis</v>
      </c>
      <c r="AT1271" t="str">
        <f t="shared" si="214"/>
        <v>ParisBagnisGulbis</v>
      </c>
      <c r="AU1271">
        <f t="shared" si="215"/>
        <v>3</v>
      </c>
      <c r="AV1271">
        <f t="shared" si="216"/>
        <v>12</v>
      </c>
      <c r="AW1271">
        <f t="shared" si="217"/>
        <v>26</v>
      </c>
      <c r="AX1271" t="b">
        <f t="shared" si="218"/>
        <v>0</v>
      </c>
      <c r="AY1271" t="str">
        <f t="shared" si="219"/>
        <v>Gulbis</v>
      </c>
      <c r="AZ1271" t="b">
        <f t="shared" si="220"/>
        <v>0</v>
      </c>
      <c r="BA1271" t="str">
        <f t="shared" si="221"/>
        <v>Paris2nd Round</v>
      </c>
    </row>
    <row r="1272" spans="1:53" x14ac:dyDescent="0.25">
      <c r="A1272">
        <v>32</v>
      </c>
      <c r="B1272" t="s">
        <v>480</v>
      </c>
      <c r="C1272" t="s">
        <v>608</v>
      </c>
      <c r="D1272" s="1">
        <v>41787</v>
      </c>
      <c r="E1272" t="s">
        <v>443</v>
      </c>
      <c r="F1272" t="s">
        <v>307</v>
      </c>
      <c r="G1272" t="s">
        <v>503</v>
      </c>
      <c r="H1272" t="s">
        <v>344</v>
      </c>
      <c r="I1272">
        <v>5</v>
      </c>
      <c r="J1272" t="s">
        <v>714</v>
      </c>
      <c r="K1272" t="s">
        <v>745</v>
      </c>
      <c r="L1272">
        <v>229</v>
      </c>
      <c r="M1272">
        <v>21</v>
      </c>
      <c r="N1272">
        <v>210</v>
      </c>
      <c r="O1272">
        <v>1645</v>
      </c>
      <c r="P1272">
        <v>1</v>
      </c>
      <c r="Q1272">
        <v>6</v>
      </c>
      <c r="R1272">
        <v>3</v>
      </c>
      <c r="S1272">
        <v>6</v>
      </c>
      <c r="T1272">
        <v>6</v>
      </c>
      <c r="U1272">
        <v>3</v>
      </c>
      <c r="V1272">
        <v>6</v>
      </c>
      <c r="W1272">
        <v>0</v>
      </c>
      <c r="X1272">
        <v>6</v>
      </c>
      <c r="Y1272">
        <v>2</v>
      </c>
      <c r="Z1272">
        <v>3</v>
      </c>
      <c r="AA1272">
        <v>2</v>
      </c>
      <c r="AB1272" t="s">
        <v>312</v>
      </c>
      <c r="AC1272">
        <v>3.75</v>
      </c>
      <c r="AD1272">
        <v>1.25</v>
      </c>
      <c r="AE1272">
        <v>3.5</v>
      </c>
      <c r="AF1272">
        <v>1.28</v>
      </c>
      <c r="AG1272">
        <v>3.5</v>
      </c>
      <c r="AH1272">
        <v>1.29</v>
      </c>
      <c r="AI1272">
        <v>3.97</v>
      </c>
      <c r="AJ1272">
        <v>1.29</v>
      </c>
      <c r="AK1272">
        <v>3.5</v>
      </c>
      <c r="AL1272">
        <v>1.29</v>
      </c>
      <c r="AM1272">
        <v>4.3</v>
      </c>
      <c r="AN1272">
        <v>1.3</v>
      </c>
      <c r="AO1272">
        <v>3.71</v>
      </c>
      <c r="AP1272">
        <v>1.27</v>
      </c>
      <c r="AQ1272" t="str">
        <f t="shared" si="222"/>
        <v>Granollers</v>
      </c>
      <c r="AR1272" t="str">
        <f t="shared" si="223"/>
        <v>Dolgopolov</v>
      </c>
      <c r="AS1272" t="str">
        <f t="shared" si="213"/>
        <v>ParisGranollersDolgopolov</v>
      </c>
      <c r="AT1272" t="str">
        <f t="shared" si="214"/>
        <v>ParisDolgopolovGranollers</v>
      </c>
      <c r="AU1272">
        <f t="shared" si="215"/>
        <v>1</v>
      </c>
      <c r="AV1272">
        <f t="shared" si="216"/>
        <v>5</v>
      </c>
      <c r="AW1272">
        <f t="shared" si="217"/>
        <v>39</v>
      </c>
      <c r="AX1272" t="b">
        <f t="shared" si="218"/>
        <v>0</v>
      </c>
      <c r="AY1272" t="str">
        <f t="shared" si="219"/>
        <v>Dolgopolov</v>
      </c>
      <c r="AZ1272" t="b">
        <f t="shared" si="220"/>
        <v>1</v>
      </c>
      <c r="BA1272" t="str">
        <f t="shared" si="221"/>
        <v>Paris2nd Round</v>
      </c>
    </row>
    <row r="1273" spans="1:53" x14ac:dyDescent="0.25">
      <c r="A1273">
        <v>32</v>
      </c>
      <c r="B1273" t="s">
        <v>480</v>
      </c>
      <c r="C1273" t="s">
        <v>608</v>
      </c>
      <c r="D1273" s="1">
        <v>41787</v>
      </c>
      <c r="E1273" t="s">
        <v>443</v>
      </c>
      <c r="F1273" t="s">
        <v>307</v>
      </c>
      <c r="G1273" t="s">
        <v>503</v>
      </c>
      <c r="H1273" t="s">
        <v>344</v>
      </c>
      <c r="I1273">
        <v>5</v>
      </c>
      <c r="J1273" t="s">
        <v>709</v>
      </c>
      <c r="K1273" t="s">
        <v>721</v>
      </c>
      <c r="L1273">
        <v>29</v>
      </c>
      <c r="M1273">
        <v>61</v>
      </c>
      <c r="N1273">
        <v>1330</v>
      </c>
      <c r="O1273">
        <v>760</v>
      </c>
      <c r="P1273">
        <v>6</v>
      </c>
      <c r="Q1273">
        <v>4</v>
      </c>
      <c r="R1273">
        <v>7</v>
      </c>
      <c r="S1273">
        <v>6</v>
      </c>
      <c r="T1273">
        <v>6</v>
      </c>
      <c r="U1273">
        <v>2</v>
      </c>
      <c r="Z1273">
        <v>3</v>
      </c>
      <c r="AA1273">
        <v>0</v>
      </c>
      <c r="AB1273" t="s">
        <v>312</v>
      </c>
      <c r="AC1273">
        <v>1.1599999999999999</v>
      </c>
      <c r="AD1273">
        <v>5</v>
      </c>
      <c r="AE1273">
        <v>1.1599999999999999</v>
      </c>
      <c r="AF1273">
        <v>5</v>
      </c>
      <c r="AG1273">
        <v>1.17</v>
      </c>
      <c r="AH1273">
        <v>5</v>
      </c>
      <c r="AI1273">
        <v>1.23</v>
      </c>
      <c r="AJ1273">
        <v>4.6900000000000004</v>
      </c>
      <c r="AK1273">
        <v>1.17</v>
      </c>
      <c r="AL1273">
        <v>5</v>
      </c>
      <c r="AM1273">
        <v>1.23</v>
      </c>
      <c r="AN1273">
        <v>5.75</v>
      </c>
      <c r="AO1273">
        <v>1.17</v>
      </c>
      <c r="AP1273">
        <v>4.97</v>
      </c>
      <c r="AQ1273" t="str">
        <f t="shared" si="222"/>
        <v>Bautista</v>
      </c>
      <c r="AR1273" t="str">
        <f t="shared" si="223"/>
        <v>Paire</v>
      </c>
      <c r="AS1273" t="str">
        <f t="shared" si="213"/>
        <v>ParisBautistaPaire</v>
      </c>
      <c r="AT1273" t="str">
        <f t="shared" si="214"/>
        <v>ParisPaireBautista</v>
      </c>
      <c r="AU1273">
        <f t="shared" si="215"/>
        <v>3</v>
      </c>
      <c r="AV1273">
        <f t="shared" si="216"/>
        <v>7</v>
      </c>
      <c r="AW1273">
        <f t="shared" si="217"/>
        <v>31</v>
      </c>
      <c r="AX1273" t="b">
        <f t="shared" si="218"/>
        <v>1</v>
      </c>
      <c r="AY1273" t="str">
        <f t="shared" si="219"/>
        <v>Bautista</v>
      </c>
      <c r="AZ1273" t="b">
        <f t="shared" si="220"/>
        <v>0</v>
      </c>
      <c r="BA1273" t="str">
        <f t="shared" si="221"/>
        <v>Paris2nd Round</v>
      </c>
    </row>
    <row r="1274" spans="1:53" x14ac:dyDescent="0.25">
      <c r="A1274">
        <v>32</v>
      </c>
      <c r="B1274" t="s">
        <v>480</v>
      </c>
      <c r="C1274" t="s">
        <v>608</v>
      </c>
      <c r="D1274" s="1">
        <v>41787</v>
      </c>
      <c r="E1274" t="s">
        <v>443</v>
      </c>
      <c r="F1274" t="s">
        <v>307</v>
      </c>
      <c r="G1274" t="s">
        <v>503</v>
      </c>
      <c r="H1274" t="s">
        <v>344</v>
      </c>
      <c r="I1274">
        <v>5</v>
      </c>
      <c r="J1274" t="s">
        <v>771</v>
      </c>
      <c r="K1274" t="s">
        <v>718</v>
      </c>
      <c r="L1274">
        <v>43</v>
      </c>
      <c r="M1274">
        <v>16</v>
      </c>
      <c r="N1274">
        <v>1040</v>
      </c>
      <c r="O1274">
        <v>2065</v>
      </c>
      <c r="P1274">
        <v>6</v>
      </c>
      <c r="Q1274">
        <v>0</v>
      </c>
      <c r="R1274">
        <v>6</v>
      </c>
      <c r="S1274">
        <v>3</v>
      </c>
      <c r="T1274">
        <v>3</v>
      </c>
      <c r="U1274">
        <v>6</v>
      </c>
      <c r="V1274">
        <v>6</v>
      </c>
      <c r="W1274">
        <v>4</v>
      </c>
      <c r="Z1274">
        <v>3</v>
      </c>
      <c r="AA1274">
        <v>1</v>
      </c>
      <c r="AB1274" t="s">
        <v>312</v>
      </c>
      <c r="AC1274">
        <v>2.1</v>
      </c>
      <c r="AD1274">
        <v>1.66</v>
      </c>
      <c r="AE1274">
        <v>2.15</v>
      </c>
      <c r="AF1274">
        <v>1.68</v>
      </c>
      <c r="AG1274">
        <v>2.2000000000000002</v>
      </c>
      <c r="AH1274">
        <v>1.62</v>
      </c>
      <c r="AI1274">
        <v>2.27</v>
      </c>
      <c r="AJ1274">
        <v>1.71</v>
      </c>
      <c r="AK1274">
        <v>2.2000000000000002</v>
      </c>
      <c r="AL1274">
        <v>1.67</v>
      </c>
      <c r="AM1274">
        <v>2.5</v>
      </c>
      <c r="AN1274">
        <v>1.74</v>
      </c>
      <c r="AO1274">
        <v>2.2000000000000002</v>
      </c>
      <c r="AP1274">
        <v>1.66</v>
      </c>
      <c r="AQ1274" t="str">
        <f t="shared" si="222"/>
        <v>Stepanek</v>
      </c>
      <c r="AR1274" t="str">
        <f t="shared" si="223"/>
        <v>Youzhny</v>
      </c>
      <c r="AS1274" t="str">
        <f t="shared" si="213"/>
        <v>ParisStepanekYouzhny</v>
      </c>
      <c r="AT1274" t="str">
        <f t="shared" si="214"/>
        <v>ParisYouzhnyStepanek</v>
      </c>
      <c r="AU1274">
        <f t="shared" si="215"/>
        <v>2</v>
      </c>
      <c r="AV1274">
        <f t="shared" si="216"/>
        <v>8</v>
      </c>
      <c r="AW1274">
        <f t="shared" si="217"/>
        <v>34</v>
      </c>
      <c r="AX1274" t="b">
        <f t="shared" si="218"/>
        <v>0</v>
      </c>
      <c r="AY1274" t="str">
        <f t="shared" si="219"/>
        <v>Stepanek</v>
      </c>
      <c r="AZ1274" t="b">
        <f t="shared" si="220"/>
        <v>1</v>
      </c>
      <c r="BA1274" t="str">
        <f t="shared" si="221"/>
        <v>Paris2nd Round</v>
      </c>
    </row>
    <row r="1275" spans="1:53" x14ac:dyDescent="0.25">
      <c r="A1275">
        <v>32</v>
      </c>
      <c r="B1275" t="s">
        <v>480</v>
      </c>
      <c r="C1275" t="s">
        <v>608</v>
      </c>
      <c r="D1275" s="1">
        <v>41787</v>
      </c>
      <c r="E1275" t="s">
        <v>443</v>
      </c>
      <c r="F1275" t="s">
        <v>307</v>
      </c>
      <c r="G1275" t="s">
        <v>503</v>
      </c>
      <c r="H1275" t="s">
        <v>344</v>
      </c>
      <c r="I1275">
        <v>5</v>
      </c>
      <c r="J1275" t="s">
        <v>690</v>
      </c>
      <c r="K1275" t="s">
        <v>785</v>
      </c>
      <c r="L1275">
        <v>30</v>
      </c>
      <c r="M1275">
        <v>77</v>
      </c>
      <c r="N1275">
        <v>1225</v>
      </c>
      <c r="O1275">
        <v>675</v>
      </c>
      <c r="P1275">
        <v>6</v>
      </c>
      <c r="Q1275">
        <v>4</v>
      </c>
      <c r="R1275">
        <v>6</v>
      </c>
      <c r="S1275">
        <v>0</v>
      </c>
      <c r="T1275">
        <v>6</v>
      </c>
      <c r="U1275">
        <v>2</v>
      </c>
      <c r="Z1275">
        <v>3</v>
      </c>
      <c r="AA1275">
        <v>0</v>
      </c>
      <c r="AB1275" t="s">
        <v>312</v>
      </c>
      <c r="AC1275">
        <v>1.1200000000000001</v>
      </c>
      <c r="AD1275">
        <v>6</v>
      </c>
      <c r="AE1275">
        <v>1.1499999999999999</v>
      </c>
      <c r="AF1275">
        <v>5.25</v>
      </c>
      <c r="AG1275">
        <v>1.1399999999999999</v>
      </c>
      <c r="AH1275">
        <v>5.5</v>
      </c>
      <c r="AI1275">
        <v>1.1599999999999999</v>
      </c>
      <c r="AJ1275">
        <v>6.28</v>
      </c>
      <c r="AK1275">
        <v>1.1399999999999999</v>
      </c>
      <c r="AL1275">
        <v>5.5</v>
      </c>
      <c r="AM1275">
        <v>1.17</v>
      </c>
      <c r="AN1275">
        <v>6.3</v>
      </c>
      <c r="AO1275">
        <v>1.1399999999999999</v>
      </c>
      <c r="AP1275">
        <v>5.63</v>
      </c>
      <c r="AQ1275" t="str">
        <f t="shared" si="222"/>
        <v>Simon</v>
      </c>
      <c r="AR1275" t="str">
        <f t="shared" si="223"/>
        <v>Gonzalez</v>
      </c>
      <c r="AS1275" t="str">
        <f t="shared" si="213"/>
        <v>ParisSimonGonzalez</v>
      </c>
      <c r="AT1275" t="str">
        <f t="shared" si="214"/>
        <v>ParisGonzalezSimon</v>
      </c>
      <c r="AU1275">
        <f t="shared" si="215"/>
        <v>3</v>
      </c>
      <c r="AV1275">
        <f t="shared" si="216"/>
        <v>12</v>
      </c>
      <c r="AW1275">
        <f t="shared" si="217"/>
        <v>24</v>
      </c>
      <c r="AX1275" t="b">
        <f t="shared" si="218"/>
        <v>0</v>
      </c>
      <c r="AY1275" t="str">
        <f t="shared" si="219"/>
        <v>Simon</v>
      </c>
      <c r="AZ1275" t="b">
        <f t="shared" si="220"/>
        <v>0</v>
      </c>
      <c r="BA1275" t="str">
        <f t="shared" si="221"/>
        <v>Paris2nd Round</v>
      </c>
    </row>
    <row r="1276" spans="1:53" x14ac:dyDescent="0.25">
      <c r="A1276">
        <v>32</v>
      </c>
      <c r="B1276" t="s">
        <v>480</v>
      </c>
      <c r="C1276" t="s">
        <v>608</v>
      </c>
      <c r="D1276" s="1">
        <v>41787</v>
      </c>
      <c r="E1276" t="s">
        <v>443</v>
      </c>
      <c r="F1276" t="s">
        <v>307</v>
      </c>
      <c r="G1276" t="s">
        <v>503</v>
      </c>
      <c r="H1276" t="s">
        <v>344</v>
      </c>
      <c r="I1276">
        <v>5</v>
      </c>
      <c r="J1276" t="s">
        <v>671</v>
      </c>
      <c r="K1276" t="s">
        <v>670</v>
      </c>
      <c r="L1276">
        <v>32</v>
      </c>
      <c r="M1276">
        <v>67</v>
      </c>
      <c r="N1276">
        <v>1155</v>
      </c>
      <c r="O1276">
        <v>730</v>
      </c>
      <c r="P1276">
        <v>6</v>
      </c>
      <c r="Q1276">
        <v>4</v>
      </c>
      <c r="R1276">
        <v>7</v>
      </c>
      <c r="S1276">
        <v>5</v>
      </c>
      <c r="T1276">
        <v>6</v>
      </c>
      <c r="U1276">
        <v>1</v>
      </c>
      <c r="Z1276">
        <v>3</v>
      </c>
      <c r="AA1276">
        <v>0</v>
      </c>
      <c r="AB1276" t="s">
        <v>312</v>
      </c>
      <c r="AC1276">
        <v>1.5</v>
      </c>
      <c r="AD1276">
        <v>2.5</v>
      </c>
      <c r="AE1276">
        <v>1.52</v>
      </c>
      <c r="AF1276">
        <v>2.4500000000000002</v>
      </c>
      <c r="AG1276">
        <v>1.5</v>
      </c>
      <c r="AH1276">
        <v>2.5</v>
      </c>
      <c r="AI1276">
        <v>1.58</v>
      </c>
      <c r="AJ1276">
        <v>2.54</v>
      </c>
      <c r="AK1276">
        <v>1.57</v>
      </c>
      <c r="AL1276">
        <v>2.38</v>
      </c>
      <c r="AM1276">
        <v>1.58</v>
      </c>
      <c r="AN1276">
        <v>2.6</v>
      </c>
      <c r="AO1276">
        <v>1.53</v>
      </c>
      <c r="AP1276">
        <v>2.48</v>
      </c>
      <c r="AQ1276" t="str">
        <f t="shared" si="222"/>
        <v>Tursunov</v>
      </c>
      <c r="AR1276" t="str">
        <f t="shared" si="223"/>
        <v>Querrey</v>
      </c>
      <c r="AS1276" t="str">
        <f t="shared" si="213"/>
        <v>ParisTursunovQuerrey</v>
      </c>
      <c r="AT1276" t="str">
        <f t="shared" si="214"/>
        <v>ParisQuerreyTursunov</v>
      </c>
      <c r="AU1276">
        <f t="shared" si="215"/>
        <v>3</v>
      </c>
      <c r="AV1276">
        <f t="shared" si="216"/>
        <v>9</v>
      </c>
      <c r="AW1276">
        <f t="shared" si="217"/>
        <v>29</v>
      </c>
      <c r="AX1276" t="b">
        <f t="shared" si="218"/>
        <v>0</v>
      </c>
      <c r="AY1276" t="str">
        <f t="shared" si="219"/>
        <v>Tursunov</v>
      </c>
      <c r="AZ1276" t="b">
        <f t="shared" si="220"/>
        <v>0</v>
      </c>
      <c r="BA1276" t="str">
        <f t="shared" si="221"/>
        <v>Paris2nd Round</v>
      </c>
    </row>
    <row r="1277" spans="1:53" x14ac:dyDescent="0.25">
      <c r="A1277">
        <v>32</v>
      </c>
      <c r="B1277" t="s">
        <v>480</v>
      </c>
      <c r="C1277" t="s">
        <v>608</v>
      </c>
      <c r="D1277" s="1">
        <v>41787</v>
      </c>
      <c r="E1277" t="s">
        <v>443</v>
      </c>
      <c r="F1277" t="s">
        <v>307</v>
      </c>
      <c r="G1277" t="s">
        <v>503</v>
      </c>
      <c r="H1277" t="s">
        <v>344</v>
      </c>
      <c r="I1277">
        <v>5</v>
      </c>
      <c r="J1277" t="s">
        <v>729</v>
      </c>
      <c r="K1277" t="s">
        <v>717</v>
      </c>
      <c r="L1277">
        <v>6</v>
      </c>
      <c r="M1277">
        <v>101</v>
      </c>
      <c r="N1277">
        <v>4330</v>
      </c>
      <c r="O1277">
        <v>591</v>
      </c>
      <c r="P1277">
        <v>6</v>
      </c>
      <c r="Q1277">
        <v>7</v>
      </c>
      <c r="R1277">
        <v>6</v>
      </c>
      <c r="S1277">
        <v>4</v>
      </c>
      <c r="T1277">
        <v>7</v>
      </c>
      <c r="U1277">
        <v>5</v>
      </c>
      <c r="V1277">
        <v>6</v>
      </c>
      <c r="W1277">
        <v>3</v>
      </c>
      <c r="Z1277">
        <v>3</v>
      </c>
      <c r="AA1277">
        <v>1</v>
      </c>
      <c r="AB1277" t="s">
        <v>312</v>
      </c>
      <c r="AC1277">
        <v>1.03</v>
      </c>
      <c r="AD1277">
        <v>15</v>
      </c>
      <c r="AE1277">
        <v>1.02</v>
      </c>
      <c r="AF1277">
        <v>12</v>
      </c>
      <c r="AG1277">
        <v>1.02</v>
      </c>
      <c r="AH1277">
        <v>15</v>
      </c>
      <c r="AI1277">
        <v>1.04</v>
      </c>
      <c r="AJ1277">
        <v>15</v>
      </c>
      <c r="AK1277">
        <v>1.02</v>
      </c>
      <c r="AL1277">
        <v>13</v>
      </c>
      <c r="AM1277">
        <v>1.04</v>
      </c>
      <c r="AN1277">
        <v>23.25</v>
      </c>
      <c r="AO1277">
        <v>1.02</v>
      </c>
      <c r="AP1277">
        <v>14.1</v>
      </c>
      <c r="AQ1277" t="str">
        <f t="shared" si="222"/>
        <v>Berdych</v>
      </c>
      <c r="AR1277" t="str">
        <f t="shared" si="223"/>
        <v>Nedovyesov</v>
      </c>
      <c r="AS1277" t="str">
        <f t="shared" si="213"/>
        <v>ParisBerdychNedovyesov</v>
      </c>
      <c r="AT1277" t="str">
        <f t="shared" si="214"/>
        <v>ParisNedovyesovBerdych</v>
      </c>
      <c r="AU1277">
        <f t="shared" si="215"/>
        <v>2</v>
      </c>
      <c r="AV1277">
        <f t="shared" si="216"/>
        <v>6</v>
      </c>
      <c r="AW1277">
        <f t="shared" si="217"/>
        <v>44</v>
      </c>
      <c r="AX1277" t="b">
        <f t="shared" si="218"/>
        <v>1</v>
      </c>
      <c r="AY1277" t="str">
        <f t="shared" si="219"/>
        <v>Nedovyesov</v>
      </c>
      <c r="AZ1277" t="b">
        <f t="shared" si="220"/>
        <v>1</v>
      </c>
      <c r="BA1277" t="str">
        <f t="shared" si="221"/>
        <v>Paris2nd Round</v>
      </c>
    </row>
    <row r="1278" spans="1:53" x14ac:dyDescent="0.25">
      <c r="A1278">
        <v>32</v>
      </c>
      <c r="B1278" t="s">
        <v>480</v>
      </c>
      <c r="C1278" t="s">
        <v>608</v>
      </c>
      <c r="D1278" s="1">
        <v>41787</v>
      </c>
      <c r="E1278" s="1" t="s">
        <v>443</v>
      </c>
      <c r="F1278" t="s">
        <v>307</v>
      </c>
      <c r="G1278" s="1" t="s">
        <v>503</v>
      </c>
      <c r="H1278" t="s">
        <v>344</v>
      </c>
      <c r="I1278">
        <v>5</v>
      </c>
      <c r="J1278" t="s">
        <v>803</v>
      </c>
      <c r="K1278" t="s">
        <v>673</v>
      </c>
      <c r="L1278">
        <v>59</v>
      </c>
      <c r="M1278">
        <v>50</v>
      </c>
      <c r="N1278">
        <v>795</v>
      </c>
      <c r="O1278">
        <v>910</v>
      </c>
      <c r="P1278">
        <v>6</v>
      </c>
      <c r="Q1278">
        <v>1</v>
      </c>
      <c r="R1278">
        <v>3</v>
      </c>
      <c r="S1278">
        <v>6</v>
      </c>
      <c r="T1278">
        <v>6</v>
      </c>
      <c r="U1278">
        <v>1</v>
      </c>
      <c r="V1278">
        <v>1</v>
      </c>
      <c r="W1278">
        <v>6</v>
      </c>
      <c r="X1278">
        <v>7</v>
      </c>
      <c r="Y1278">
        <v>5</v>
      </c>
      <c r="Z1278">
        <v>3</v>
      </c>
      <c r="AA1278">
        <v>2</v>
      </c>
      <c r="AB1278" t="s">
        <v>312</v>
      </c>
      <c r="AC1278">
        <v>1.36</v>
      </c>
      <c r="AD1278">
        <v>3</v>
      </c>
      <c r="AE1278">
        <v>1.4</v>
      </c>
      <c r="AF1278">
        <v>2.9</v>
      </c>
      <c r="AG1278">
        <v>1.36</v>
      </c>
      <c r="AH1278">
        <v>3</v>
      </c>
      <c r="AI1278">
        <v>1.45</v>
      </c>
      <c r="AJ1278">
        <v>3</v>
      </c>
      <c r="AK1278">
        <v>1.36</v>
      </c>
      <c r="AL1278">
        <v>3</v>
      </c>
      <c r="AM1278">
        <v>1.45</v>
      </c>
      <c r="AN1278">
        <v>3.25</v>
      </c>
      <c r="AO1278">
        <v>1.38</v>
      </c>
      <c r="AP1278">
        <v>2.98</v>
      </c>
      <c r="AQ1278" t="str">
        <f t="shared" si="222"/>
        <v>Klizan</v>
      </c>
      <c r="AR1278" t="str">
        <f t="shared" si="223"/>
        <v>Haase</v>
      </c>
      <c r="AS1278" t="str">
        <f t="shared" si="213"/>
        <v>ParisKlizanHaase</v>
      </c>
      <c r="AT1278" t="str">
        <f t="shared" si="214"/>
        <v>ParisHaaseKlizan</v>
      </c>
      <c r="AU1278">
        <f t="shared" si="215"/>
        <v>1</v>
      </c>
      <c r="AV1278">
        <f t="shared" si="216"/>
        <v>4</v>
      </c>
      <c r="AW1278">
        <f t="shared" si="217"/>
        <v>42</v>
      </c>
      <c r="AX1278" t="b">
        <f t="shared" si="218"/>
        <v>0</v>
      </c>
      <c r="AY1278" t="str">
        <f t="shared" si="219"/>
        <v>Klizan</v>
      </c>
      <c r="AZ1278" t="b">
        <f t="shared" si="220"/>
        <v>1</v>
      </c>
      <c r="BA1278" t="str">
        <f t="shared" si="221"/>
        <v>Paris2nd Round</v>
      </c>
    </row>
    <row r="1279" spans="1:53" x14ac:dyDescent="0.25">
      <c r="A1279">
        <v>32</v>
      </c>
      <c r="B1279" t="s">
        <v>480</v>
      </c>
      <c r="C1279" t="s">
        <v>608</v>
      </c>
      <c r="D1279" s="1">
        <v>41787</v>
      </c>
      <c r="E1279" s="1" t="s">
        <v>443</v>
      </c>
      <c r="F1279" t="s">
        <v>307</v>
      </c>
      <c r="G1279" s="1" t="s">
        <v>503</v>
      </c>
      <c r="H1279" t="s">
        <v>344</v>
      </c>
      <c r="I1279">
        <v>5</v>
      </c>
      <c r="J1279" t="s">
        <v>797</v>
      </c>
      <c r="K1279" t="s">
        <v>680</v>
      </c>
      <c r="L1279">
        <v>2</v>
      </c>
      <c r="M1279">
        <v>42</v>
      </c>
      <c r="N1279">
        <v>11850</v>
      </c>
      <c r="O1279">
        <v>1060</v>
      </c>
      <c r="P1279">
        <v>6</v>
      </c>
      <c r="Q1279">
        <v>1</v>
      </c>
      <c r="R1279">
        <v>6</v>
      </c>
      <c r="S1279">
        <v>4</v>
      </c>
      <c r="T1279">
        <v>6</v>
      </c>
      <c r="U1279">
        <v>2</v>
      </c>
      <c r="Z1279">
        <v>3</v>
      </c>
      <c r="AA1279">
        <v>0</v>
      </c>
      <c r="AB1279" t="s">
        <v>312</v>
      </c>
      <c r="AC1279">
        <v>1.01</v>
      </c>
      <c r="AD1279">
        <v>21</v>
      </c>
      <c r="AE1279">
        <v>1.01</v>
      </c>
      <c r="AF1279">
        <v>13</v>
      </c>
      <c r="AG1279">
        <v>1.01</v>
      </c>
      <c r="AH1279">
        <v>21</v>
      </c>
      <c r="AI1279">
        <v>1.01</v>
      </c>
      <c r="AJ1279">
        <v>22.22</v>
      </c>
      <c r="AK1279">
        <v>1.02</v>
      </c>
      <c r="AL1279">
        <v>15</v>
      </c>
      <c r="AM1279">
        <v>1.01</v>
      </c>
      <c r="AN1279">
        <v>33.5</v>
      </c>
      <c r="AO1279">
        <v>1.01</v>
      </c>
      <c r="AP1279">
        <v>17.579999999999998</v>
      </c>
      <c r="AQ1279" t="str">
        <f t="shared" si="222"/>
        <v>Djokovic</v>
      </c>
      <c r="AR1279" t="str">
        <f t="shared" si="223"/>
        <v>Chardy</v>
      </c>
      <c r="AS1279" t="str">
        <f t="shared" si="213"/>
        <v>ParisDjokovicChardy</v>
      </c>
      <c r="AT1279" t="str">
        <f t="shared" si="214"/>
        <v>ParisChardyDjokovic</v>
      </c>
      <c r="AU1279">
        <f t="shared" si="215"/>
        <v>3</v>
      </c>
      <c r="AV1279">
        <f t="shared" si="216"/>
        <v>11</v>
      </c>
      <c r="AW1279">
        <f t="shared" si="217"/>
        <v>25</v>
      </c>
      <c r="AX1279" t="b">
        <f t="shared" si="218"/>
        <v>0</v>
      </c>
      <c r="AY1279" t="str">
        <f t="shared" si="219"/>
        <v>Djokovic</v>
      </c>
      <c r="AZ1279" t="b">
        <f t="shared" si="220"/>
        <v>0</v>
      </c>
      <c r="BA1279" t="str">
        <f t="shared" si="221"/>
        <v>Paris2nd Round</v>
      </c>
    </row>
    <row r="1280" spans="1:53" x14ac:dyDescent="0.25">
      <c r="A1280">
        <v>32</v>
      </c>
      <c r="B1280" t="s">
        <v>480</v>
      </c>
      <c r="C1280" t="s">
        <v>608</v>
      </c>
      <c r="D1280" s="1">
        <v>41787</v>
      </c>
      <c r="E1280" s="1" t="s">
        <v>443</v>
      </c>
      <c r="F1280" t="s">
        <v>307</v>
      </c>
      <c r="G1280" s="1" t="s">
        <v>503</v>
      </c>
      <c r="H1280" t="s">
        <v>344</v>
      </c>
      <c r="I1280">
        <v>5</v>
      </c>
      <c r="J1280" t="s">
        <v>668</v>
      </c>
      <c r="K1280" t="s">
        <v>734</v>
      </c>
      <c r="L1280">
        <v>26</v>
      </c>
      <c r="M1280">
        <v>106</v>
      </c>
      <c r="N1280">
        <v>1410</v>
      </c>
      <c r="O1280">
        <v>547</v>
      </c>
      <c r="P1280">
        <v>6</v>
      </c>
      <c r="Q1280">
        <v>3</v>
      </c>
      <c r="R1280">
        <v>3</v>
      </c>
      <c r="S1280">
        <v>6</v>
      </c>
      <c r="T1280">
        <v>6</v>
      </c>
      <c r="U1280">
        <v>3</v>
      </c>
      <c r="V1280">
        <v>6</v>
      </c>
      <c r="W1280">
        <v>0</v>
      </c>
      <c r="Z1280">
        <v>3</v>
      </c>
      <c r="AA1280">
        <v>1</v>
      </c>
      <c r="AB1280" t="s">
        <v>312</v>
      </c>
      <c r="AC1280">
        <v>1.08</v>
      </c>
      <c r="AD1280">
        <v>8</v>
      </c>
      <c r="AE1280">
        <v>1.1000000000000001</v>
      </c>
      <c r="AF1280">
        <v>6.5</v>
      </c>
      <c r="AG1280">
        <v>1.1000000000000001</v>
      </c>
      <c r="AH1280">
        <v>6.5</v>
      </c>
      <c r="AI1280">
        <v>1.0900000000000001</v>
      </c>
      <c r="AJ1280">
        <v>9.48</v>
      </c>
      <c r="AK1280">
        <v>1.1000000000000001</v>
      </c>
      <c r="AL1280">
        <v>7</v>
      </c>
      <c r="AM1280">
        <v>1.1000000000000001</v>
      </c>
      <c r="AN1280">
        <v>9.48</v>
      </c>
      <c r="AO1280">
        <v>1.0900000000000001</v>
      </c>
      <c r="AP1280">
        <v>7.48</v>
      </c>
      <c r="AQ1280" t="str">
        <f t="shared" si="222"/>
        <v>Cilic</v>
      </c>
      <c r="AR1280" t="str">
        <f t="shared" si="223"/>
        <v>Kamke</v>
      </c>
      <c r="AS1280" t="str">
        <f t="shared" si="213"/>
        <v>ParisCilicKamke</v>
      </c>
      <c r="AT1280" t="str">
        <f t="shared" si="214"/>
        <v>ParisKamkeCilic</v>
      </c>
      <c r="AU1280">
        <f t="shared" si="215"/>
        <v>2</v>
      </c>
      <c r="AV1280">
        <f t="shared" si="216"/>
        <v>9</v>
      </c>
      <c r="AW1280">
        <f t="shared" si="217"/>
        <v>33</v>
      </c>
      <c r="AX1280" t="b">
        <f t="shared" si="218"/>
        <v>0</v>
      </c>
      <c r="AY1280" t="str">
        <f t="shared" si="219"/>
        <v>Cilic</v>
      </c>
      <c r="AZ1280" t="b">
        <f t="shared" si="220"/>
        <v>1</v>
      </c>
      <c r="BA1280" t="str">
        <f t="shared" si="221"/>
        <v>Paris2nd Round</v>
      </c>
    </row>
    <row r="1281" spans="1:53" x14ac:dyDescent="0.25">
      <c r="A1281">
        <v>32</v>
      </c>
      <c r="B1281" t="s">
        <v>480</v>
      </c>
      <c r="C1281" t="s">
        <v>608</v>
      </c>
      <c r="D1281" s="1">
        <v>41787</v>
      </c>
      <c r="E1281" s="1" t="s">
        <v>443</v>
      </c>
      <c r="F1281" t="s">
        <v>307</v>
      </c>
      <c r="G1281" s="1" t="s">
        <v>503</v>
      </c>
      <c r="H1281" t="s">
        <v>344</v>
      </c>
      <c r="I1281">
        <v>5</v>
      </c>
      <c r="J1281" t="s">
        <v>800</v>
      </c>
      <c r="K1281" t="s">
        <v>696</v>
      </c>
      <c r="L1281">
        <v>9</v>
      </c>
      <c r="M1281">
        <v>81</v>
      </c>
      <c r="N1281">
        <v>2975</v>
      </c>
      <c r="O1281">
        <v>641</v>
      </c>
      <c r="P1281">
        <v>7</v>
      </c>
      <c r="Q1281">
        <v>6</v>
      </c>
      <c r="R1281">
        <v>6</v>
      </c>
      <c r="S1281">
        <v>4</v>
      </c>
      <c r="T1281">
        <v>6</v>
      </c>
      <c r="U1281">
        <v>1</v>
      </c>
      <c r="Z1281">
        <v>3</v>
      </c>
      <c r="AA1281">
        <v>0</v>
      </c>
      <c r="AB1281" t="s">
        <v>312</v>
      </c>
      <c r="AC1281">
        <v>1.22</v>
      </c>
      <c r="AD1281">
        <v>4</v>
      </c>
      <c r="AE1281">
        <v>1.25</v>
      </c>
      <c r="AF1281">
        <v>3.75</v>
      </c>
      <c r="AG1281">
        <v>1.22</v>
      </c>
      <c r="AH1281">
        <v>4</v>
      </c>
      <c r="AI1281">
        <v>1.31</v>
      </c>
      <c r="AJ1281">
        <v>3.85</v>
      </c>
      <c r="AK1281">
        <v>1.29</v>
      </c>
      <c r="AL1281">
        <v>3.5</v>
      </c>
      <c r="AM1281">
        <v>1.31</v>
      </c>
      <c r="AN1281">
        <v>4.05</v>
      </c>
      <c r="AO1281">
        <v>1.25</v>
      </c>
      <c r="AP1281">
        <v>3.84</v>
      </c>
      <c r="AQ1281" t="str">
        <f t="shared" si="222"/>
        <v>Raonic</v>
      </c>
      <c r="AR1281" t="str">
        <f t="shared" si="223"/>
        <v>Vesely</v>
      </c>
      <c r="AS1281" t="str">
        <f t="shared" si="213"/>
        <v>ParisRaonicVesely</v>
      </c>
      <c r="AT1281" t="str">
        <f t="shared" si="214"/>
        <v>ParisVeselyRaonic</v>
      </c>
      <c r="AU1281">
        <f t="shared" si="215"/>
        <v>3</v>
      </c>
      <c r="AV1281">
        <f t="shared" si="216"/>
        <v>8</v>
      </c>
      <c r="AW1281">
        <f t="shared" si="217"/>
        <v>30</v>
      </c>
      <c r="AX1281" t="b">
        <f t="shared" si="218"/>
        <v>1</v>
      </c>
      <c r="AY1281" t="str">
        <f t="shared" si="219"/>
        <v>Raonic</v>
      </c>
      <c r="AZ1281" t="b">
        <f t="shared" si="220"/>
        <v>0</v>
      </c>
      <c r="BA1281" t="str">
        <f t="shared" si="221"/>
        <v>Paris2nd Round</v>
      </c>
    </row>
    <row r="1282" spans="1:53" x14ac:dyDescent="0.25">
      <c r="A1282">
        <v>32</v>
      </c>
      <c r="B1282" t="s">
        <v>480</v>
      </c>
      <c r="C1282" t="s">
        <v>608</v>
      </c>
      <c r="D1282" s="1">
        <v>41787</v>
      </c>
      <c r="E1282" s="1" t="s">
        <v>443</v>
      </c>
      <c r="F1282" t="s">
        <v>307</v>
      </c>
      <c r="G1282" s="1" t="s">
        <v>503</v>
      </c>
      <c r="H1282" t="s">
        <v>344</v>
      </c>
      <c r="I1282">
        <v>5</v>
      </c>
      <c r="J1282" t="s">
        <v>689</v>
      </c>
      <c r="K1282" t="s">
        <v>918</v>
      </c>
      <c r="L1282">
        <v>4</v>
      </c>
      <c r="M1282">
        <v>109</v>
      </c>
      <c r="N1282">
        <v>5125</v>
      </c>
      <c r="O1282">
        <v>533</v>
      </c>
      <c r="P1282">
        <v>6</v>
      </c>
      <c r="Q1282">
        <v>3</v>
      </c>
      <c r="R1282">
        <v>6</v>
      </c>
      <c r="S1282">
        <v>4</v>
      </c>
      <c r="T1282">
        <v>6</v>
      </c>
      <c r="U1282">
        <v>4</v>
      </c>
      <c r="Z1282">
        <v>3</v>
      </c>
      <c r="AA1282">
        <v>0</v>
      </c>
      <c r="AB1282" t="s">
        <v>312</v>
      </c>
      <c r="AC1282">
        <v>1.01</v>
      </c>
      <c r="AD1282">
        <v>26</v>
      </c>
      <c r="AE1282">
        <v>1.01</v>
      </c>
      <c r="AF1282">
        <v>13</v>
      </c>
      <c r="AG1282">
        <v>1.01</v>
      </c>
      <c r="AH1282">
        <v>26</v>
      </c>
      <c r="AI1282">
        <v>1.01</v>
      </c>
      <c r="AJ1282">
        <v>22.22</v>
      </c>
      <c r="AK1282">
        <v>1.02</v>
      </c>
      <c r="AL1282">
        <v>13</v>
      </c>
      <c r="AM1282">
        <v>1.02</v>
      </c>
      <c r="AN1282">
        <v>26</v>
      </c>
      <c r="AO1282">
        <v>1.01</v>
      </c>
      <c r="AP1282">
        <v>17.010000000000002</v>
      </c>
      <c r="AQ1282" t="str">
        <f t="shared" si="222"/>
        <v>Federer</v>
      </c>
      <c r="AR1282" t="str">
        <f t="shared" si="223"/>
        <v>Schwartzman</v>
      </c>
      <c r="AS1282" t="str">
        <f t="shared" si="213"/>
        <v>ParisFedererSchwartzman</v>
      </c>
      <c r="AT1282" t="str">
        <f t="shared" si="214"/>
        <v>ParisSchwartzmanFederer</v>
      </c>
      <c r="AU1282">
        <f t="shared" si="215"/>
        <v>3</v>
      </c>
      <c r="AV1282">
        <f t="shared" si="216"/>
        <v>7</v>
      </c>
      <c r="AW1282">
        <f t="shared" si="217"/>
        <v>29</v>
      </c>
      <c r="AX1282" t="b">
        <f t="shared" si="218"/>
        <v>0</v>
      </c>
      <c r="AY1282" t="str">
        <f t="shared" si="219"/>
        <v>Federer</v>
      </c>
      <c r="AZ1282" t="b">
        <f t="shared" si="220"/>
        <v>0</v>
      </c>
      <c r="BA1282" t="str">
        <f t="shared" si="221"/>
        <v>Paris2nd Round</v>
      </c>
    </row>
    <row r="1283" spans="1:53" x14ac:dyDescent="0.25">
      <c r="A1283">
        <v>32</v>
      </c>
      <c r="B1283" t="s">
        <v>480</v>
      </c>
      <c r="C1283" t="s">
        <v>608</v>
      </c>
      <c r="D1283" s="1">
        <v>41787</v>
      </c>
      <c r="E1283" s="1" t="s">
        <v>443</v>
      </c>
      <c r="F1283" t="s">
        <v>307</v>
      </c>
      <c r="G1283" s="1" t="s">
        <v>503</v>
      </c>
      <c r="H1283" t="s">
        <v>344</v>
      </c>
      <c r="I1283">
        <v>5</v>
      </c>
      <c r="J1283" t="s">
        <v>793</v>
      </c>
      <c r="K1283" t="s">
        <v>787</v>
      </c>
      <c r="L1283">
        <v>19</v>
      </c>
      <c r="M1283">
        <v>72</v>
      </c>
      <c r="N1283">
        <v>1900</v>
      </c>
      <c r="O1283">
        <v>704</v>
      </c>
      <c r="P1283">
        <v>6</v>
      </c>
      <c r="Q1283">
        <v>2</v>
      </c>
      <c r="R1283">
        <v>6</v>
      </c>
      <c r="S1283">
        <v>3</v>
      </c>
      <c r="T1283">
        <v>6</v>
      </c>
      <c r="U1283">
        <v>3</v>
      </c>
      <c r="Z1283">
        <v>3</v>
      </c>
      <c r="AA1283">
        <v>0</v>
      </c>
      <c r="AB1283" t="s">
        <v>312</v>
      </c>
      <c r="AC1283">
        <v>1.07</v>
      </c>
      <c r="AD1283">
        <v>8</v>
      </c>
      <c r="AE1283">
        <v>1.07</v>
      </c>
      <c r="AF1283">
        <v>8</v>
      </c>
      <c r="AG1283">
        <v>1.06</v>
      </c>
      <c r="AH1283">
        <v>9</v>
      </c>
      <c r="AI1283">
        <v>1.1000000000000001</v>
      </c>
      <c r="AJ1283">
        <v>8.6</v>
      </c>
      <c r="AK1283">
        <v>1.06</v>
      </c>
      <c r="AL1283">
        <v>8.5</v>
      </c>
      <c r="AM1283">
        <v>1.1000000000000001</v>
      </c>
      <c r="AN1283">
        <v>9</v>
      </c>
      <c r="AO1283">
        <v>1.08</v>
      </c>
      <c r="AP1283">
        <v>7.81</v>
      </c>
      <c r="AQ1283" t="str">
        <f t="shared" si="222"/>
        <v>Robredo</v>
      </c>
      <c r="AR1283" t="str">
        <f t="shared" si="223"/>
        <v>De</v>
      </c>
      <c r="AS1283" t="str">
        <f t="shared" ref="AS1283:AS1346" si="224">B1283&amp;AQ1283&amp;AR1283</f>
        <v>ParisRobredoDe</v>
      </c>
      <c r="AT1283" t="str">
        <f t="shared" ref="AT1283:AT1346" si="225">B1283&amp;AR1283&amp;AQ1283</f>
        <v>ParisDeRobredo</v>
      </c>
      <c r="AU1283">
        <f t="shared" ref="AU1283:AU1346" si="226">Z1283-AA1283</f>
        <v>3</v>
      </c>
      <c r="AV1283">
        <f t="shared" ref="AV1283:AV1346" si="227">X1283+V1283+T1283+R1283+P1283-Y1283-W1283-U1283-S1283-Q1283</f>
        <v>10</v>
      </c>
      <c r="AW1283">
        <f t="shared" ref="AW1283:AW1346" si="228">X1283+V1283+T1283+R1283+P1283+Y1283+W1283+U1283+S1283+Q1283</f>
        <v>26</v>
      </c>
      <c r="AX1283" t="b">
        <f t="shared" ref="AX1283:AX1346" si="229">OR(P1283+Q1283=13,R1283+S1283=13,T1283+U1283=13,V1283+W1283=13,X1283+Y1283=13)</f>
        <v>0</v>
      </c>
      <c r="AY1283" t="str">
        <f t="shared" ref="AY1283:AY1346" si="230">IF(P1283&gt;Q1283,AQ1283,AR1283)</f>
        <v>Robredo</v>
      </c>
      <c r="AZ1283" t="b">
        <f t="shared" ref="AZ1283:AZ1346" si="231">AA1283&lt;&gt;0</f>
        <v>0</v>
      </c>
      <c r="BA1283" t="str">
        <f t="shared" ref="BA1283:BA1346" si="232">B1283&amp;H1283</f>
        <v>Paris2nd Round</v>
      </c>
    </row>
    <row r="1284" spans="1:53" x14ac:dyDescent="0.25">
      <c r="A1284">
        <v>32</v>
      </c>
      <c r="B1284" t="s">
        <v>480</v>
      </c>
      <c r="C1284" t="s">
        <v>608</v>
      </c>
      <c r="D1284" s="1">
        <v>41787</v>
      </c>
      <c r="E1284" s="1" t="s">
        <v>443</v>
      </c>
      <c r="F1284" t="s">
        <v>307</v>
      </c>
      <c r="G1284" s="1" t="s">
        <v>503</v>
      </c>
      <c r="H1284" t="s">
        <v>344</v>
      </c>
      <c r="I1284">
        <v>5</v>
      </c>
      <c r="J1284" t="s">
        <v>804</v>
      </c>
      <c r="K1284" t="s">
        <v>893</v>
      </c>
      <c r="L1284">
        <v>14</v>
      </c>
      <c r="M1284">
        <v>56</v>
      </c>
      <c r="N1284">
        <v>2315</v>
      </c>
      <c r="O1284">
        <v>835</v>
      </c>
      <c r="P1284">
        <v>6</v>
      </c>
      <c r="Q1284">
        <v>2</v>
      </c>
      <c r="R1284">
        <v>6</v>
      </c>
      <c r="S1284">
        <v>3</v>
      </c>
      <c r="T1284">
        <v>6</v>
      </c>
      <c r="U1284">
        <v>4</v>
      </c>
      <c r="Z1284">
        <v>3</v>
      </c>
      <c r="AA1284">
        <v>0</v>
      </c>
      <c r="AB1284" t="s">
        <v>312</v>
      </c>
      <c r="AC1284">
        <v>1.1399999999999999</v>
      </c>
      <c r="AD1284">
        <v>5.5</v>
      </c>
      <c r="AE1284">
        <v>1.17</v>
      </c>
      <c r="AF1284">
        <v>4.75</v>
      </c>
      <c r="AG1284">
        <v>1.17</v>
      </c>
      <c r="AH1284">
        <v>5</v>
      </c>
      <c r="AI1284">
        <v>1.1599999999999999</v>
      </c>
      <c r="AJ1284">
        <v>6.27</v>
      </c>
      <c r="AK1284">
        <v>1.2</v>
      </c>
      <c r="AL1284">
        <v>4.5</v>
      </c>
      <c r="AM1284">
        <v>1.2</v>
      </c>
      <c r="AN1284">
        <v>6.27</v>
      </c>
      <c r="AO1284">
        <v>1.1499999999999999</v>
      </c>
      <c r="AP1284">
        <v>5.23</v>
      </c>
      <c r="AQ1284" t="str">
        <f t="shared" si="222"/>
        <v>Tsonga</v>
      </c>
      <c r="AR1284" t="str">
        <f t="shared" si="223"/>
        <v>Melzer</v>
      </c>
      <c r="AS1284" t="str">
        <f t="shared" si="224"/>
        <v>ParisTsongaMelzer</v>
      </c>
      <c r="AT1284" t="str">
        <f t="shared" si="225"/>
        <v>ParisMelzerTsonga</v>
      </c>
      <c r="AU1284">
        <f t="shared" si="226"/>
        <v>3</v>
      </c>
      <c r="AV1284">
        <f t="shared" si="227"/>
        <v>9</v>
      </c>
      <c r="AW1284">
        <f t="shared" si="228"/>
        <v>27</v>
      </c>
      <c r="AX1284" t="b">
        <f t="shared" si="229"/>
        <v>0</v>
      </c>
      <c r="AY1284" t="str">
        <f t="shared" si="230"/>
        <v>Tsonga</v>
      </c>
      <c r="AZ1284" t="b">
        <f t="shared" si="231"/>
        <v>0</v>
      </c>
      <c r="BA1284" t="str">
        <f t="shared" si="232"/>
        <v>Paris2nd Round</v>
      </c>
    </row>
    <row r="1285" spans="1:53" x14ac:dyDescent="0.25">
      <c r="A1285">
        <v>32</v>
      </c>
      <c r="B1285" t="s">
        <v>480</v>
      </c>
      <c r="C1285" t="s">
        <v>608</v>
      </c>
      <c r="D1285" s="1">
        <v>41787</v>
      </c>
      <c r="E1285" s="1" t="s">
        <v>443</v>
      </c>
      <c r="F1285" t="s">
        <v>307</v>
      </c>
      <c r="G1285" s="1" t="s">
        <v>503</v>
      </c>
      <c r="H1285" t="s">
        <v>344</v>
      </c>
      <c r="I1285">
        <v>5</v>
      </c>
      <c r="J1285" t="s">
        <v>778</v>
      </c>
      <c r="K1285" t="s">
        <v>666</v>
      </c>
      <c r="L1285">
        <v>23</v>
      </c>
      <c r="M1285">
        <v>60</v>
      </c>
      <c r="N1285">
        <v>1510</v>
      </c>
      <c r="O1285">
        <v>790</v>
      </c>
      <c r="P1285">
        <v>7</v>
      </c>
      <c r="Q1285">
        <v>6</v>
      </c>
      <c r="R1285">
        <v>7</v>
      </c>
      <c r="S1285">
        <v>6</v>
      </c>
      <c r="T1285">
        <v>6</v>
      </c>
      <c r="U1285">
        <v>4</v>
      </c>
      <c r="Z1285">
        <v>3</v>
      </c>
      <c r="AA1285">
        <v>0</v>
      </c>
      <c r="AB1285" t="s">
        <v>312</v>
      </c>
      <c r="AC1285">
        <v>1.66</v>
      </c>
      <c r="AD1285">
        <v>2.1</v>
      </c>
      <c r="AE1285">
        <v>1.7</v>
      </c>
      <c r="AF1285">
        <v>2.1</v>
      </c>
      <c r="AG1285">
        <v>1.67</v>
      </c>
      <c r="AH1285">
        <v>2.1</v>
      </c>
      <c r="AI1285">
        <v>1.81</v>
      </c>
      <c r="AJ1285">
        <v>2.11</v>
      </c>
      <c r="AK1285">
        <v>1.67</v>
      </c>
      <c r="AL1285">
        <v>2.2000000000000002</v>
      </c>
      <c r="AM1285">
        <v>1.81</v>
      </c>
      <c r="AN1285">
        <v>2.2000000000000002</v>
      </c>
      <c r="AO1285">
        <v>1.71</v>
      </c>
      <c r="AP1285">
        <v>2.11</v>
      </c>
      <c r="AQ1285" t="str">
        <f t="shared" si="222"/>
        <v>Janowicz</v>
      </c>
      <c r="AR1285" t="str">
        <f t="shared" si="223"/>
        <v>Nieminen</v>
      </c>
      <c r="AS1285" t="str">
        <f t="shared" si="224"/>
        <v>ParisJanowiczNieminen</v>
      </c>
      <c r="AT1285" t="str">
        <f t="shared" si="225"/>
        <v>ParisNieminenJanowicz</v>
      </c>
      <c r="AU1285">
        <f t="shared" si="226"/>
        <v>3</v>
      </c>
      <c r="AV1285">
        <f t="shared" si="227"/>
        <v>4</v>
      </c>
      <c r="AW1285">
        <f t="shared" si="228"/>
        <v>36</v>
      </c>
      <c r="AX1285" t="b">
        <f t="shared" si="229"/>
        <v>1</v>
      </c>
      <c r="AY1285" t="str">
        <f t="shared" si="230"/>
        <v>Janowicz</v>
      </c>
      <c r="AZ1285" t="b">
        <f t="shared" si="231"/>
        <v>0</v>
      </c>
      <c r="BA1285" t="str">
        <f t="shared" si="232"/>
        <v>Paris2nd Round</v>
      </c>
    </row>
    <row r="1286" spans="1:53" x14ac:dyDescent="0.25">
      <c r="A1286">
        <v>32</v>
      </c>
      <c r="B1286" t="s">
        <v>480</v>
      </c>
      <c r="C1286" t="s">
        <v>608</v>
      </c>
      <c r="D1286" s="1">
        <v>41787</v>
      </c>
      <c r="E1286" s="1" t="s">
        <v>443</v>
      </c>
      <c r="F1286" t="s">
        <v>307</v>
      </c>
      <c r="G1286" s="1" t="s">
        <v>503</v>
      </c>
      <c r="H1286" t="s">
        <v>344</v>
      </c>
      <c r="I1286">
        <v>5</v>
      </c>
      <c r="J1286" t="s">
        <v>767</v>
      </c>
      <c r="K1286" t="s">
        <v>679</v>
      </c>
      <c r="L1286">
        <v>11</v>
      </c>
      <c r="M1286">
        <v>54</v>
      </c>
      <c r="N1286">
        <v>2600</v>
      </c>
      <c r="O1286">
        <v>859</v>
      </c>
      <c r="P1286">
        <v>6</v>
      </c>
      <c r="Q1286">
        <v>7</v>
      </c>
      <c r="R1286">
        <v>7</v>
      </c>
      <c r="S1286">
        <v>6</v>
      </c>
      <c r="T1286">
        <v>6</v>
      </c>
      <c r="U1286">
        <v>3</v>
      </c>
      <c r="V1286">
        <v>7</v>
      </c>
      <c r="W1286">
        <v>6</v>
      </c>
      <c r="Z1286">
        <v>3</v>
      </c>
      <c r="AA1286">
        <v>1</v>
      </c>
      <c r="AB1286" t="s">
        <v>312</v>
      </c>
      <c r="AC1286">
        <v>1.22</v>
      </c>
      <c r="AD1286">
        <v>4</v>
      </c>
      <c r="AE1286">
        <v>1.25</v>
      </c>
      <c r="AF1286">
        <v>3.75</v>
      </c>
      <c r="AG1286">
        <v>1.25</v>
      </c>
      <c r="AH1286">
        <v>3.75</v>
      </c>
      <c r="AI1286">
        <v>1.27</v>
      </c>
      <c r="AJ1286">
        <v>4.22</v>
      </c>
      <c r="AK1286">
        <v>1.22</v>
      </c>
      <c r="AL1286">
        <v>4</v>
      </c>
      <c r="AM1286">
        <v>1.27</v>
      </c>
      <c r="AN1286">
        <v>4.5</v>
      </c>
      <c r="AO1286">
        <v>1.24</v>
      </c>
      <c r="AP1286">
        <v>4</v>
      </c>
      <c r="AQ1286" t="str">
        <f t="shared" si="222"/>
        <v>Isner</v>
      </c>
      <c r="AR1286" t="str">
        <f t="shared" si="223"/>
        <v>Kukushkin</v>
      </c>
      <c r="AS1286" t="str">
        <f t="shared" si="224"/>
        <v>ParisIsnerKukushkin</v>
      </c>
      <c r="AT1286" t="str">
        <f t="shared" si="225"/>
        <v>ParisKukushkinIsner</v>
      </c>
      <c r="AU1286">
        <f t="shared" si="226"/>
        <v>2</v>
      </c>
      <c r="AV1286">
        <f t="shared" si="227"/>
        <v>4</v>
      </c>
      <c r="AW1286">
        <f t="shared" si="228"/>
        <v>48</v>
      </c>
      <c r="AX1286" t="b">
        <f t="shared" si="229"/>
        <v>1</v>
      </c>
      <c r="AY1286" t="str">
        <f t="shared" si="230"/>
        <v>Kukushkin</v>
      </c>
      <c r="AZ1286" t="b">
        <f t="shared" si="231"/>
        <v>1</v>
      </c>
      <c r="BA1286" t="str">
        <f t="shared" si="232"/>
        <v>Paris2nd Round</v>
      </c>
    </row>
    <row r="1287" spans="1:53" x14ac:dyDescent="0.25">
      <c r="A1287">
        <v>32</v>
      </c>
      <c r="B1287" t="s">
        <v>480</v>
      </c>
      <c r="C1287" t="s">
        <v>608</v>
      </c>
      <c r="D1287" s="1">
        <v>41788</v>
      </c>
      <c r="E1287" s="1" t="s">
        <v>443</v>
      </c>
      <c r="F1287" t="s">
        <v>307</v>
      </c>
      <c r="G1287" s="1" t="s">
        <v>503</v>
      </c>
      <c r="H1287" t="s">
        <v>344</v>
      </c>
      <c r="I1287">
        <v>5</v>
      </c>
      <c r="J1287" t="s">
        <v>744</v>
      </c>
      <c r="K1287" t="s">
        <v>892</v>
      </c>
      <c r="L1287">
        <v>5</v>
      </c>
      <c r="M1287">
        <v>150</v>
      </c>
      <c r="N1287">
        <v>5030</v>
      </c>
      <c r="O1287">
        <v>385</v>
      </c>
      <c r="P1287">
        <v>6</v>
      </c>
      <c r="Q1287">
        <v>2</v>
      </c>
      <c r="R1287">
        <v>6</v>
      </c>
      <c r="S1287">
        <v>3</v>
      </c>
      <c r="T1287">
        <v>6</v>
      </c>
      <c r="U1287">
        <v>2</v>
      </c>
      <c r="Z1287">
        <v>3</v>
      </c>
      <c r="AA1287">
        <v>0</v>
      </c>
      <c r="AB1287" t="s">
        <v>312</v>
      </c>
      <c r="AC1287">
        <v>1.02</v>
      </c>
      <c r="AD1287">
        <v>19</v>
      </c>
      <c r="AE1287">
        <v>1.03</v>
      </c>
      <c r="AF1287">
        <v>11</v>
      </c>
      <c r="AG1287">
        <v>1.02</v>
      </c>
      <c r="AH1287">
        <v>15</v>
      </c>
      <c r="AI1287">
        <v>1.03</v>
      </c>
      <c r="AJ1287">
        <v>20</v>
      </c>
      <c r="AK1287">
        <v>1.03</v>
      </c>
      <c r="AL1287">
        <v>12</v>
      </c>
      <c r="AM1287">
        <v>1.04</v>
      </c>
      <c r="AN1287">
        <v>23</v>
      </c>
      <c r="AO1287">
        <v>1.02</v>
      </c>
      <c r="AP1287">
        <v>14.44</v>
      </c>
      <c r="AQ1287" t="str">
        <f t="shared" si="222"/>
        <v>Ferrer</v>
      </c>
      <c r="AR1287" t="str">
        <f t="shared" si="223"/>
        <v>Bolelli</v>
      </c>
      <c r="AS1287" t="str">
        <f t="shared" si="224"/>
        <v>ParisFerrerBolelli</v>
      </c>
      <c r="AT1287" t="str">
        <f t="shared" si="225"/>
        <v>ParisBolelliFerrer</v>
      </c>
      <c r="AU1287">
        <f t="shared" si="226"/>
        <v>3</v>
      </c>
      <c r="AV1287">
        <f t="shared" si="227"/>
        <v>11</v>
      </c>
      <c r="AW1287">
        <f t="shared" si="228"/>
        <v>25</v>
      </c>
      <c r="AX1287" t="b">
        <f t="shared" si="229"/>
        <v>0</v>
      </c>
      <c r="AY1287" t="str">
        <f t="shared" si="230"/>
        <v>Ferrer</v>
      </c>
      <c r="AZ1287" t="b">
        <f t="shared" si="231"/>
        <v>0</v>
      </c>
      <c r="BA1287" t="str">
        <f t="shared" si="232"/>
        <v>Paris2nd Round</v>
      </c>
    </row>
    <row r="1288" spans="1:53" x14ac:dyDescent="0.25">
      <c r="A1288">
        <v>32</v>
      </c>
      <c r="B1288" t="s">
        <v>480</v>
      </c>
      <c r="C1288" t="s">
        <v>608</v>
      </c>
      <c r="D1288" s="1">
        <v>41788</v>
      </c>
      <c r="E1288" s="1" t="s">
        <v>443</v>
      </c>
      <c r="F1288" t="s">
        <v>307</v>
      </c>
      <c r="G1288" s="1" t="s">
        <v>503</v>
      </c>
      <c r="H1288" t="s">
        <v>344</v>
      </c>
      <c r="I1288">
        <v>5</v>
      </c>
      <c r="J1288" t="s">
        <v>728</v>
      </c>
      <c r="K1288" t="s">
        <v>826</v>
      </c>
      <c r="L1288">
        <v>37</v>
      </c>
      <c r="M1288">
        <v>104</v>
      </c>
      <c r="N1288">
        <v>1097</v>
      </c>
      <c r="O1288">
        <v>553</v>
      </c>
      <c r="P1288">
        <v>7</v>
      </c>
      <c r="Q1288">
        <v>5</v>
      </c>
      <c r="R1288">
        <v>6</v>
      </c>
      <c r="S1288">
        <v>3</v>
      </c>
      <c r="T1288">
        <v>6</v>
      </c>
      <c r="U1288">
        <v>4</v>
      </c>
      <c r="Z1288">
        <v>3</v>
      </c>
      <c r="AA1288">
        <v>0</v>
      </c>
      <c r="AB1288" t="s">
        <v>312</v>
      </c>
      <c r="AC1288">
        <v>1.36</v>
      </c>
      <c r="AD1288">
        <v>3</v>
      </c>
      <c r="AE1288">
        <v>1.42</v>
      </c>
      <c r="AF1288">
        <v>2.8</v>
      </c>
      <c r="AG1288">
        <v>1.4</v>
      </c>
      <c r="AH1288">
        <v>2.75</v>
      </c>
      <c r="AI1288">
        <v>1.43</v>
      </c>
      <c r="AJ1288">
        <v>3.04</v>
      </c>
      <c r="AK1288">
        <v>1.36</v>
      </c>
      <c r="AL1288">
        <v>3</v>
      </c>
      <c r="AM1288">
        <v>1.47</v>
      </c>
      <c r="AN1288">
        <v>3.05</v>
      </c>
      <c r="AO1288">
        <v>1.41</v>
      </c>
      <c r="AP1288">
        <v>2.86</v>
      </c>
      <c r="AQ1288" t="str">
        <f t="shared" si="222"/>
        <v>Karlovic</v>
      </c>
      <c r="AR1288" t="str">
        <f t="shared" si="223"/>
        <v>Haider-Maurer</v>
      </c>
      <c r="AS1288" t="str">
        <f t="shared" si="224"/>
        <v>ParisKarlovicHaider-Maurer</v>
      </c>
      <c r="AT1288" t="str">
        <f t="shared" si="225"/>
        <v>ParisHaider-MaurerKarlovic</v>
      </c>
      <c r="AU1288">
        <f t="shared" si="226"/>
        <v>3</v>
      </c>
      <c r="AV1288">
        <f t="shared" si="227"/>
        <v>7</v>
      </c>
      <c r="AW1288">
        <f t="shared" si="228"/>
        <v>31</v>
      </c>
      <c r="AX1288" t="b">
        <f t="shared" si="229"/>
        <v>0</v>
      </c>
      <c r="AY1288" t="str">
        <f t="shared" si="230"/>
        <v>Karlovic</v>
      </c>
      <c r="AZ1288" t="b">
        <f t="shared" si="231"/>
        <v>0</v>
      </c>
      <c r="BA1288" t="str">
        <f t="shared" si="232"/>
        <v>Paris2nd Round</v>
      </c>
    </row>
    <row r="1289" spans="1:53" x14ac:dyDescent="0.25">
      <c r="A1289">
        <v>32</v>
      </c>
      <c r="B1289" t="s">
        <v>480</v>
      </c>
      <c r="C1289" t="s">
        <v>608</v>
      </c>
      <c r="D1289" s="1">
        <v>41788</v>
      </c>
      <c r="E1289" s="1" t="s">
        <v>443</v>
      </c>
      <c r="F1289" t="s">
        <v>307</v>
      </c>
      <c r="G1289" s="1" t="s">
        <v>503</v>
      </c>
      <c r="H1289" t="s">
        <v>344</v>
      </c>
      <c r="I1289">
        <v>5</v>
      </c>
      <c r="J1289" t="s">
        <v>768</v>
      </c>
      <c r="K1289" t="s">
        <v>921</v>
      </c>
      <c r="L1289">
        <v>20</v>
      </c>
      <c r="M1289">
        <v>206</v>
      </c>
      <c r="N1289">
        <v>1710</v>
      </c>
      <c r="O1289">
        <v>238</v>
      </c>
      <c r="P1289">
        <v>6</v>
      </c>
      <c r="Q1289">
        <v>2</v>
      </c>
      <c r="R1289">
        <v>6</v>
      </c>
      <c r="S1289">
        <v>3</v>
      </c>
      <c r="T1289">
        <v>6</v>
      </c>
      <c r="U1289">
        <v>2</v>
      </c>
      <c r="Z1289">
        <v>3</v>
      </c>
      <c r="AA1289">
        <v>0</v>
      </c>
      <c r="AB1289" t="s">
        <v>312</v>
      </c>
      <c r="AC1289">
        <v>1.08</v>
      </c>
      <c r="AD1289">
        <v>8</v>
      </c>
      <c r="AE1289">
        <v>1.1000000000000001</v>
      </c>
      <c r="AF1289">
        <v>6.5</v>
      </c>
      <c r="AG1289">
        <v>1.08</v>
      </c>
      <c r="AH1289">
        <v>7</v>
      </c>
      <c r="AI1289">
        <v>1.08</v>
      </c>
      <c r="AJ1289">
        <v>9.65</v>
      </c>
      <c r="AK1289">
        <v>1.1000000000000001</v>
      </c>
      <c r="AL1289">
        <v>7</v>
      </c>
      <c r="AM1289">
        <v>1.1200000000000001</v>
      </c>
      <c r="AN1289">
        <v>9.65</v>
      </c>
      <c r="AO1289">
        <v>1.0900000000000001</v>
      </c>
      <c r="AP1289">
        <v>7.48</v>
      </c>
      <c r="AQ1289" t="str">
        <f t="shared" si="222"/>
        <v>Anderson</v>
      </c>
      <c r="AR1289" t="str">
        <f t="shared" si="223"/>
        <v>Michon</v>
      </c>
      <c r="AS1289" t="str">
        <f t="shared" si="224"/>
        <v>ParisAndersonMichon</v>
      </c>
      <c r="AT1289" t="str">
        <f t="shared" si="225"/>
        <v>ParisMichonAnderson</v>
      </c>
      <c r="AU1289">
        <f t="shared" si="226"/>
        <v>3</v>
      </c>
      <c r="AV1289">
        <f t="shared" si="227"/>
        <v>11</v>
      </c>
      <c r="AW1289">
        <f t="shared" si="228"/>
        <v>25</v>
      </c>
      <c r="AX1289" t="b">
        <f t="shared" si="229"/>
        <v>0</v>
      </c>
      <c r="AY1289" t="str">
        <f t="shared" si="230"/>
        <v>Anderson</v>
      </c>
      <c r="AZ1289" t="b">
        <f t="shared" si="231"/>
        <v>0</v>
      </c>
      <c r="BA1289" t="str">
        <f t="shared" si="232"/>
        <v>Paris2nd Round</v>
      </c>
    </row>
    <row r="1290" spans="1:53" x14ac:dyDescent="0.25">
      <c r="A1290">
        <v>32</v>
      </c>
      <c r="B1290" t="s">
        <v>480</v>
      </c>
      <c r="C1290" t="s">
        <v>608</v>
      </c>
      <c r="D1290" s="1">
        <v>41788</v>
      </c>
      <c r="E1290" s="1" t="s">
        <v>443</v>
      </c>
      <c r="F1290" t="s">
        <v>307</v>
      </c>
      <c r="G1290" s="1" t="s">
        <v>503</v>
      </c>
      <c r="H1290" t="s">
        <v>344</v>
      </c>
      <c r="I1290">
        <v>5</v>
      </c>
      <c r="J1290" t="s">
        <v>760</v>
      </c>
      <c r="K1290" t="s">
        <v>678</v>
      </c>
      <c r="L1290">
        <v>79</v>
      </c>
      <c r="M1290">
        <v>27</v>
      </c>
      <c r="N1290">
        <v>647</v>
      </c>
      <c r="O1290">
        <v>1395</v>
      </c>
      <c r="P1290">
        <v>6</v>
      </c>
      <c r="Q1290">
        <v>3</v>
      </c>
      <c r="R1290">
        <v>7</v>
      </c>
      <c r="S1290">
        <v>6</v>
      </c>
      <c r="T1290">
        <v>6</v>
      </c>
      <c r="U1290">
        <v>3</v>
      </c>
      <c r="Z1290">
        <v>3</v>
      </c>
      <c r="AA1290">
        <v>0</v>
      </c>
      <c r="AB1290" t="s">
        <v>312</v>
      </c>
      <c r="AC1290">
        <v>3</v>
      </c>
      <c r="AD1290">
        <v>1.36</v>
      </c>
      <c r="AE1290">
        <v>3.1</v>
      </c>
      <c r="AF1290">
        <v>1.35</v>
      </c>
      <c r="AG1290">
        <v>3</v>
      </c>
      <c r="AH1290">
        <v>1.36</v>
      </c>
      <c r="AI1290">
        <v>3.17</v>
      </c>
      <c r="AJ1290">
        <v>1.41</v>
      </c>
      <c r="AK1290">
        <v>3</v>
      </c>
      <c r="AL1290">
        <v>1.36</v>
      </c>
      <c r="AM1290">
        <v>3.25</v>
      </c>
      <c r="AN1290">
        <v>1.41</v>
      </c>
      <c r="AO1290">
        <v>3.05</v>
      </c>
      <c r="AP1290">
        <v>1.37</v>
      </c>
      <c r="AQ1290" t="str">
        <f t="shared" si="222"/>
        <v>Young</v>
      </c>
      <c r="AR1290" t="str">
        <f t="shared" si="223"/>
        <v>Lopez</v>
      </c>
      <c r="AS1290" t="str">
        <f t="shared" si="224"/>
        <v>ParisYoungLopez</v>
      </c>
      <c r="AT1290" t="str">
        <f t="shared" si="225"/>
        <v>ParisLopezYoung</v>
      </c>
      <c r="AU1290">
        <f t="shared" si="226"/>
        <v>3</v>
      </c>
      <c r="AV1290">
        <f t="shared" si="227"/>
        <v>7</v>
      </c>
      <c r="AW1290">
        <f t="shared" si="228"/>
        <v>31</v>
      </c>
      <c r="AX1290" t="b">
        <f t="shared" si="229"/>
        <v>1</v>
      </c>
      <c r="AY1290" t="str">
        <f t="shared" si="230"/>
        <v>Young</v>
      </c>
      <c r="AZ1290" t="b">
        <f t="shared" si="231"/>
        <v>0</v>
      </c>
      <c r="BA1290" t="str">
        <f t="shared" si="232"/>
        <v>Paris2nd Round</v>
      </c>
    </row>
    <row r="1291" spans="1:53" x14ac:dyDescent="0.25">
      <c r="A1291">
        <v>32</v>
      </c>
      <c r="B1291" t="s">
        <v>480</v>
      </c>
      <c r="C1291" t="s">
        <v>608</v>
      </c>
      <c r="D1291" s="1">
        <v>41788</v>
      </c>
      <c r="E1291" s="1" t="s">
        <v>443</v>
      </c>
      <c r="F1291" t="s">
        <v>307</v>
      </c>
      <c r="G1291" s="1" t="s">
        <v>503</v>
      </c>
      <c r="H1291" t="s">
        <v>344</v>
      </c>
      <c r="I1291">
        <v>5</v>
      </c>
      <c r="J1291" t="s">
        <v>716</v>
      </c>
      <c r="K1291" t="s">
        <v>681</v>
      </c>
      <c r="L1291">
        <v>41</v>
      </c>
      <c r="M1291">
        <v>89</v>
      </c>
      <c r="N1291">
        <v>1063</v>
      </c>
      <c r="O1291">
        <v>612</v>
      </c>
      <c r="P1291">
        <v>6</v>
      </c>
      <c r="Q1291">
        <v>4</v>
      </c>
      <c r="R1291">
        <v>6</v>
      </c>
      <c r="S1291">
        <v>3</v>
      </c>
      <c r="T1291">
        <v>4</v>
      </c>
      <c r="U1291">
        <v>6</v>
      </c>
      <c r="V1291">
        <v>6</v>
      </c>
      <c r="W1291">
        <v>0</v>
      </c>
      <c r="Z1291">
        <v>3</v>
      </c>
      <c r="AA1291">
        <v>1</v>
      </c>
      <c r="AB1291" t="s">
        <v>312</v>
      </c>
      <c r="AC1291">
        <v>1.1200000000000001</v>
      </c>
      <c r="AD1291">
        <v>6</v>
      </c>
      <c r="AE1291">
        <v>1.1499999999999999</v>
      </c>
      <c r="AF1291">
        <v>5.25</v>
      </c>
      <c r="AG1291">
        <v>1.1200000000000001</v>
      </c>
      <c r="AH1291">
        <v>5.5</v>
      </c>
      <c r="AI1291">
        <v>1.17</v>
      </c>
      <c r="AJ1291">
        <v>5.87</v>
      </c>
      <c r="AK1291">
        <v>1.17</v>
      </c>
      <c r="AL1291">
        <v>5</v>
      </c>
      <c r="AM1291">
        <v>1.17</v>
      </c>
      <c r="AN1291">
        <v>6.5</v>
      </c>
      <c r="AO1291">
        <v>1.1399999999999999</v>
      </c>
      <c r="AP1291">
        <v>5.58</v>
      </c>
      <c r="AQ1291" t="str">
        <f t="shared" si="222"/>
        <v>Garcia-Lopez</v>
      </c>
      <c r="AR1291" t="str">
        <f t="shared" si="223"/>
        <v>Mannarino</v>
      </c>
      <c r="AS1291" t="str">
        <f t="shared" si="224"/>
        <v>ParisGarcia-LopezMannarino</v>
      </c>
      <c r="AT1291" t="str">
        <f t="shared" si="225"/>
        <v>ParisMannarinoGarcia-Lopez</v>
      </c>
      <c r="AU1291">
        <f t="shared" si="226"/>
        <v>2</v>
      </c>
      <c r="AV1291">
        <f t="shared" si="227"/>
        <v>9</v>
      </c>
      <c r="AW1291">
        <f t="shared" si="228"/>
        <v>35</v>
      </c>
      <c r="AX1291" t="b">
        <f t="shared" si="229"/>
        <v>0</v>
      </c>
      <c r="AY1291" t="str">
        <f t="shared" si="230"/>
        <v>Garcia-Lopez</v>
      </c>
      <c r="AZ1291" t="b">
        <f t="shared" si="231"/>
        <v>1</v>
      </c>
      <c r="BA1291" t="str">
        <f t="shared" si="232"/>
        <v>Paris2nd Round</v>
      </c>
    </row>
    <row r="1292" spans="1:53" x14ac:dyDescent="0.25">
      <c r="A1292">
        <v>32</v>
      </c>
      <c r="B1292" t="s">
        <v>480</v>
      </c>
      <c r="C1292" t="s">
        <v>608</v>
      </c>
      <c r="D1292" s="1">
        <v>41788</v>
      </c>
      <c r="E1292" s="1" t="s">
        <v>443</v>
      </c>
      <c r="F1292" t="s">
        <v>307</v>
      </c>
      <c r="G1292" s="1" t="s">
        <v>503</v>
      </c>
      <c r="H1292" t="s">
        <v>344</v>
      </c>
      <c r="I1292">
        <v>5</v>
      </c>
      <c r="J1292" t="s">
        <v>792</v>
      </c>
      <c r="K1292" t="s">
        <v>806</v>
      </c>
      <c r="L1292">
        <v>65</v>
      </c>
      <c r="M1292">
        <v>58</v>
      </c>
      <c r="N1292">
        <v>733</v>
      </c>
      <c r="O1292">
        <v>798</v>
      </c>
      <c r="P1292">
        <v>6</v>
      </c>
      <c r="Q1292">
        <v>2</v>
      </c>
      <c r="R1292">
        <v>4</v>
      </c>
      <c r="S1292">
        <v>6</v>
      </c>
      <c r="T1292">
        <v>6</v>
      </c>
      <c r="U1292">
        <v>4</v>
      </c>
      <c r="V1292">
        <v>6</v>
      </c>
      <c r="W1292">
        <v>4</v>
      </c>
      <c r="Z1292">
        <v>3</v>
      </c>
      <c r="AA1292">
        <v>1</v>
      </c>
      <c r="AB1292" t="s">
        <v>312</v>
      </c>
      <c r="AC1292">
        <v>1.61</v>
      </c>
      <c r="AD1292">
        <v>2.2000000000000002</v>
      </c>
      <c r="AE1292">
        <v>1.65</v>
      </c>
      <c r="AF1292">
        <v>2.2000000000000002</v>
      </c>
      <c r="AG1292">
        <v>1.67</v>
      </c>
      <c r="AH1292">
        <v>2.1</v>
      </c>
      <c r="AI1292">
        <v>1.75</v>
      </c>
      <c r="AJ1292">
        <v>2.2000000000000002</v>
      </c>
      <c r="AK1292">
        <v>1.62</v>
      </c>
      <c r="AL1292">
        <v>2.25</v>
      </c>
      <c r="AM1292">
        <v>1.75</v>
      </c>
      <c r="AN1292">
        <v>2.2999999999999998</v>
      </c>
      <c r="AO1292">
        <v>1.66</v>
      </c>
      <c r="AP1292">
        <v>2.2000000000000002</v>
      </c>
      <c r="AQ1292" t="str">
        <f t="shared" si="222"/>
        <v>Mayer</v>
      </c>
      <c r="AR1292" t="str">
        <f t="shared" si="223"/>
        <v>Gabashvili</v>
      </c>
      <c r="AS1292" t="str">
        <f t="shared" si="224"/>
        <v>ParisMayerGabashvili</v>
      </c>
      <c r="AT1292" t="str">
        <f t="shared" si="225"/>
        <v>ParisGabashviliMayer</v>
      </c>
      <c r="AU1292">
        <f t="shared" si="226"/>
        <v>2</v>
      </c>
      <c r="AV1292">
        <f t="shared" si="227"/>
        <v>6</v>
      </c>
      <c r="AW1292">
        <f t="shared" si="228"/>
        <v>38</v>
      </c>
      <c r="AX1292" t="b">
        <f t="shared" si="229"/>
        <v>0</v>
      </c>
      <c r="AY1292" t="str">
        <f t="shared" si="230"/>
        <v>Mayer</v>
      </c>
      <c r="AZ1292" t="b">
        <f t="shared" si="231"/>
        <v>1</v>
      </c>
      <c r="BA1292" t="str">
        <f t="shared" si="232"/>
        <v>Paris2nd Round</v>
      </c>
    </row>
    <row r="1293" spans="1:53" x14ac:dyDescent="0.25">
      <c r="A1293">
        <v>32</v>
      </c>
      <c r="B1293" t="s">
        <v>480</v>
      </c>
      <c r="C1293" t="s">
        <v>608</v>
      </c>
      <c r="D1293" s="1">
        <v>41788</v>
      </c>
      <c r="E1293" s="1" t="s">
        <v>443</v>
      </c>
      <c r="F1293" t="s">
        <v>307</v>
      </c>
      <c r="G1293" s="1" t="s">
        <v>503</v>
      </c>
      <c r="H1293" t="s">
        <v>344</v>
      </c>
      <c r="I1293">
        <v>5</v>
      </c>
      <c r="J1293" t="s">
        <v>750</v>
      </c>
      <c r="K1293" t="s">
        <v>739</v>
      </c>
      <c r="L1293">
        <v>1</v>
      </c>
      <c r="M1293">
        <v>57</v>
      </c>
      <c r="N1293">
        <v>12500</v>
      </c>
      <c r="O1293">
        <v>812</v>
      </c>
      <c r="P1293">
        <v>6</v>
      </c>
      <c r="Q1293">
        <v>2</v>
      </c>
      <c r="R1293">
        <v>6</v>
      </c>
      <c r="S1293">
        <v>2</v>
      </c>
      <c r="T1293">
        <v>6</v>
      </c>
      <c r="U1293">
        <v>3</v>
      </c>
      <c r="Z1293">
        <v>3</v>
      </c>
      <c r="AA1293">
        <v>0</v>
      </c>
      <c r="AB1293" t="s">
        <v>312</v>
      </c>
      <c r="AC1293">
        <v>1.02</v>
      </c>
      <c r="AD1293">
        <v>17</v>
      </c>
      <c r="AE1293">
        <v>1.03</v>
      </c>
      <c r="AF1293">
        <v>11</v>
      </c>
      <c r="AG1293">
        <v>1.03</v>
      </c>
      <c r="AH1293">
        <v>12</v>
      </c>
      <c r="AI1293">
        <v>1.03</v>
      </c>
      <c r="AJ1293">
        <v>17.5</v>
      </c>
      <c r="AK1293">
        <v>1.03</v>
      </c>
      <c r="AL1293">
        <v>12</v>
      </c>
      <c r="AM1293">
        <v>1.05</v>
      </c>
      <c r="AN1293">
        <v>18</v>
      </c>
      <c r="AO1293">
        <v>1.03</v>
      </c>
      <c r="AP1293">
        <v>13.02</v>
      </c>
      <c r="AQ1293" t="str">
        <f t="shared" si="222"/>
        <v>Nadal</v>
      </c>
      <c r="AR1293" t="str">
        <f t="shared" si="223"/>
        <v>Thiem</v>
      </c>
      <c r="AS1293" t="str">
        <f t="shared" si="224"/>
        <v>ParisNadalThiem</v>
      </c>
      <c r="AT1293" t="str">
        <f t="shared" si="225"/>
        <v>ParisThiemNadal</v>
      </c>
      <c r="AU1293">
        <f t="shared" si="226"/>
        <v>3</v>
      </c>
      <c r="AV1293">
        <f t="shared" si="227"/>
        <v>11</v>
      </c>
      <c r="AW1293">
        <f t="shared" si="228"/>
        <v>25</v>
      </c>
      <c r="AX1293" t="b">
        <f t="shared" si="229"/>
        <v>0</v>
      </c>
      <c r="AY1293" t="str">
        <f t="shared" si="230"/>
        <v>Nadal</v>
      </c>
      <c r="AZ1293" t="b">
        <f t="shared" si="231"/>
        <v>0</v>
      </c>
      <c r="BA1293" t="str">
        <f t="shared" si="232"/>
        <v>Paris2nd Round</v>
      </c>
    </row>
    <row r="1294" spans="1:53" x14ac:dyDescent="0.25">
      <c r="A1294">
        <v>32</v>
      </c>
      <c r="B1294" t="s">
        <v>480</v>
      </c>
      <c r="C1294" t="s">
        <v>608</v>
      </c>
      <c r="D1294" s="1">
        <v>41788</v>
      </c>
      <c r="E1294" s="1" t="s">
        <v>443</v>
      </c>
      <c r="F1294" t="s">
        <v>307</v>
      </c>
      <c r="G1294" s="1" t="s">
        <v>503</v>
      </c>
      <c r="H1294" t="s">
        <v>344</v>
      </c>
      <c r="I1294">
        <v>5</v>
      </c>
      <c r="J1294" t="s">
        <v>776</v>
      </c>
      <c r="K1294" t="s">
        <v>786</v>
      </c>
      <c r="L1294">
        <v>33</v>
      </c>
      <c r="M1294">
        <v>76</v>
      </c>
      <c r="N1294">
        <v>1150</v>
      </c>
      <c r="O1294">
        <v>675</v>
      </c>
      <c r="P1294">
        <v>6</v>
      </c>
      <c r="Q1294">
        <v>2</v>
      </c>
      <c r="R1294">
        <v>6</v>
      </c>
      <c r="S1294">
        <v>4</v>
      </c>
      <c r="T1294">
        <v>6</v>
      </c>
      <c r="U1294">
        <v>4</v>
      </c>
      <c r="Z1294">
        <v>3</v>
      </c>
      <c r="AA1294">
        <v>0</v>
      </c>
      <c r="AB1294" t="s">
        <v>312</v>
      </c>
      <c r="AC1294">
        <v>2</v>
      </c>
      <c r="AD1294">
        <v>1.72</v>
      </c>
      <c r="AE1294">
        <v>2.15</v>
      </c>
      <c r="AF1294">
        <v>1.68</v>
      </c>
      <c r="AG1294">
        <v>2.1</v>
      </c>
      <c r="AH1294">
        <v>1.67</v>
      </c>
      <c r="AI1294">
        <v>2.14</v>
      </c>
      <c r="AJ1294">
        <v>1.79</v>
      </c>
      <c r="AK1294">
        <v>2.1</v>
      </c>
      <c r="AL1294">
        <v>1.73</v>
      </c>
      <c r="AM1294">
        <v>2.15</v>
      </c>
      <c r="AN1294">
        <v>1.8</v>
      </c>
      <c r="AO1294">
        <v>2.08</v>
      </c>
      <c r="AP1294">
        <v>1.73</v>
      </c>
      <c r="AQ1294" t="str">
        <f t="shared" si="222"/>
        <v>Seppi</v>
      </c>
      <c r="AR1294" t="str">
        <f t="shared" si="223"/>
        <v>Monaco</v>
      </c>
      <c r="AS1294" t="str">
        <f t="shared" si="224"/>
        <v>ParisSeppiMonaco</v>
      </c>
      <c r="AT1294" t="str">
        <f t="shared" si="225"/>
        <v>ParisMonacoSeppi</v>
      </c>
      <c r="AU1294">
        <f t="shared" si="226"/>
        <v>3</v>
      </c>
      <c r="AV1294">
        <f t="shared" si="227"/>
        <v>8</v>
      </c>
      <c r="AW1294">
        <f t="shared" si="228"/>
        <v>28</v>
      </c>
      <c r="AX1294" t="b">
        <f t="shared" si="229"/>
        <v>0</v>
      </c>
      <c r="AY1294" t="str">
        <f t="shared" si="230"/>
        <v>Seppi</v>
      </c>
      <c r="AZ1294" t="b">
        <f t="shared" si="231"/>
        <v>0</v>
      </c>
      <c r="BA1294" t="str">
        <f t="shared" si="232"/>
        <v>Paris2nd Round</v>
      </c>
    </row>
    <row r="1295" spans="1:53" x14ac:dyDescent="0.25">
      <c r="A1295">
        <v>32</v>
      </c>
      <c r="B1295" t="s">
        <v>480</v>
      </c>
      <c r="C1295" t="s">
        <v>608</v>
      </c>
      <c r="D1295" s="1">
        <v>41788</v>
      </c>
      <c r="E1295" s="1" t="s">
        <v>443</v>
      </c>
      <c r="F1295" t="s">
        <v>307</v>
      </c>
      <c r="G1295" s="1" t="s">
        <v>503</v>
      </c>
      <c r="H1295" t="s">
        <v>344</v>
      </c>
      <c r="I1295">
        <v>5</v>
      </c>
      <c r="J1295" t="s">
        <v>798</v>
      </c>
      <c r="K1295" t="s">
        <v>923</v>
      </c>
      <c r="L1295">
        <v>83</v>
      </c>
      <c r="M1295">
        <v>335</v>
      </c>
      <c r="N1295">
        <v>632</v>
      </c>
      <c r="O1295">
        <v>133</v>
      </c>
      <c r="P1295">
        <v>6</v>
      </c>
      <c r="Q1295">
        <v>2</v>
      </c>
      <c r="R1295">
        <v>6</v>
      </c>
      <c r="S1295">
        <v>4</v>
      </c>
      <c r="T1295">
        <v>6</v>
      </c>
      <c r="U1295">
        <v>4</v>
      </c>
      <c r="Z1295">
        <v>3</v>
      </c>
      <c r="AA1295">
        <v>0</v>
      </c>
      <c r="AB1295" t="s">
        <v>312</v>
      </c>
      <c r="AC1295">
        <v>1.1200000000000001</v>
      </c>
      <c r="AD1295">
        <v>6</v>
      </c>
      <c r="AE1295">
        <v>1.17</v>
      </c>
      <c r="AF1295">
        <v>4.75</v>
      </c>
      <c r="AG1295">
        <v>1.1399999999999999</v>
      </c>
      <c r="AH1295">
        <v>5</v>
      </c>
      <c r="AI1295">
        <v>1.1499999999999999</v>
      </c>
      <c r="AJ1295">
        <v>6.34</v>
      </c>
      <c r="AK1295">
        <v>1.17</v>
      </c>
      <c r="AL1295">
        <v>5</v>
      </c>
      <c r="AM1295">
        <v>1.17</v>
      </c>
      <c r="AN1295">
        <v>6.34</v>
      </c>
      <c r="AO1295">
        <v>1.1499999999999999</v>
      </c>
      <c r="AP1295">
        <v>5.4</v>
      </c>
      <c r="AQ1295" t="str">
        <f t="shared" si="222"/>
        <v>Lajovic</v>
      </c>
      <c r="AR1295" t="str">
        <f t="shared" si="223"/>
        <v>Zopp</v>
      </c>
      <c r="AS1295" t="str">
        <f t="shared" si="224"/>
        <v>ParisLajovicZopp</v>
      </c>
      <c r="AT1295" t="str">
        <f t="shared" si="225"/>
        <v>ParisZoppLajovic</v>
      </c>
      <c r="AU1295">
        <f t="shared" si="226"/>
        <v>3</v>
      </c>
      <c r="AV1295">
        <f t="shared" si="227"/>
        <v>8</v>
      </c>
      <c r="AW1295">
        <f t="shared" si="228"/>
        <v>28</v>
      </c>
      <c r="AX1295" t="b">
        <f t="shared" si="229"/>
        <v>0</v>
      </c>
      <c r="AY1295" t="str">
        <f t="shared" si="230"/>
        <v>Lajovic</v>
      </c>
      <c r="AZ1295" t="b">
        <f t="shared" si="231"/>
        <v>0</v>
      </c>
      <c r="BA1295" t="str">
        <f t="shared" si="232"/>
        <v>Paris2nd Round</v>
      </c>
    </row>
    <row r="1296" spans="1:53" x14ac:dyDescent="0.25">
      <c r="A1296">
        <v>32</v>
      </c>
      <c r="B1296" t="s">
        <v>480</v>
      </c>
      <c r="C1296" t="s">
        <v>608</v>
      </c>
      <c r="D1296" s="1">
        <v>41788</v>
      </c>
      <c r="E1296" s="1" t="s">
        <v>443</v>
      </c>
      <c r="F1296" t="s">
        <v>307</v>
      </c>
      <c r="G1296" s="1" t="s">
        <v>503</v>
      </c>
      <c r="H1296" t="s">
        <v>344</v>
      </c>
      <c r="I1296">
        <v>5</v>
      </c>
      <c r="J1296" t="s">
        <v>754</v>
      </c>
      <c r="K1296" t="s">
        <v>773</v>
      </c>
      <c r="L1296">
        <v>13</v>
      </c>
      <c r="M1296">
        <v>47</v>
      </c>
      <c r="N1296">
        <v>2445</v>
      </c>
      <c r="O1296">
        <v>975</v>
      </c>
      <c r="P1296">
        <v>7</v>
      </c>
      <c r="Q1296">
        <v>6</v>
      </c>
      <c r="R1296">
        <v>6</v>
      </c>
      <c r="S1296">
        <v>4</v>
      </c>
      <c r="T1296">
        <v>6</v>
      </c>
      <c r="U1296">
        <v>4</v>
      </c>
      <c r="Z1296">
        <v>3</v>
      </c>
      <c r="AA1296">
        <v>0</v>
      </c>
      <c r="AB1296" t="s">
        <v>312</v>
      </c>
      <c r="AC1296">
        <v>1.66</v>
      </c>
      <c r="AD1296">
        <v>2.1</v>
      </c>
      <c r="AE1296">
        <v>1.62</v>
      </c>
      <c r="AF1296">
        <v>2.25</v>
      </c>
      <c r="AG1296">
        <v>1.57</v>
      </c>
      <c r="AH1296">
        <v>2.38</v>
      </c>
      <c r="AI1296">
        <v>1.68</v>
      </c>
      <c r="AJ1296">
        <v>2.3199999999999998</v>
      </c>
      <c r="AK1296">
        <v>1.67</v>
      </c>
      <c r="AL1296">
        <v>2.2000000000000002</v>
      </c>
      <c r="AM1296">
        <v>1.71</v>
      </c>
      <c r="AN1296">
        <v>2.4</v>
      </c>
      <c r="AO1296">
        <v>1.63</v>
      </c>
      <c r="AP1296">
        <v>2.25</v>
      </c>
      <c r="AQ1296" t="str">
        <f t="shared" si="222"/>
        <v>Gasquet</v>
      </c>
      <c r="AR1296" t="str">
        <f t="shared" si="223"/>
        <v>Berlocq</v>
      </c>
      <c r="AS1296" t="str">
        <f t="shared" si="224"/>
        <v>ParisGasquetBerlocq</v>
      </c>
      <c r="AT1296" t="str">
        <f t="shared" si="225"/>
        <v>ParisBerlocqGasquet</v>
      </c>
      <c r="AU1296">
        <f t="shared" si="226"/>
        <v>3</v>
      </c>
      <c r="AV1296">
        <f t="shared" si="227"/>
        <v>5</v>
      </c>
      <c r="AW1296">
        <f t="shared" si="228"/>
        <v>33</v>
      </c>
      <c r="AX1296" t="b">
        <f t="shared" si="229"/>
        <v>1</v>
      </c>
      <c r="AY1296" t="str">
        <f t="shared" si="230"/>
        <v>Gasquet</v>
      </c>
      <c r="AZ1296" t="b">
        <f t="shared" si="231"/>
        <v>0</v>
      </c>
      <c r="BA1296" t="str">
        <f t="shared" si="232"/>
        <v>Paris2nd Round</v>
      </c>
    </row>
    <row r="1297" spans="1:53" x14ac:dyDescent="0.25">
      <c r="A1297">
        <v>32</v>
      </c>
      <c r="B1297" t="s">
        <v>480</v>
      </c>
      <c r="C1297" t="s">
        <v>608</v>
      </c>
      <c r="D1297" s="1">
        <v>41788</v>
      </c>
      <c r="E1297" s="1" t="s">
        <v>443</v>
      </c>
      <c r="F1297" t="s">
        <v>307</v>
      </c>
      <c r="G1297" s="1" t="s">
        <v>503</v>
      </c>
      <c r="H1297" t="s">
        <v>344</v>
      </c>
      <c r="I1297">
        <v>5</v>
      </c>
      <c r="J1297" t="s">
        <v>752</v>
      </c>
      <c r="K1297" t="s">
        <v>669</v>
      </c>
      <c r="L1297">
        <v>24</v>
      </c>
      <c r="M1297">
        <v>49</v>
      </c>
      <c r="N1297">
        <v>1485</v>
      </c>
      <c r="O1297">
        <v>915</v>
      </c>
      <c r="P1297">
        <v>6</v>
      </c>
      <c r="Q1297">
        <v>3</v>
      </c>
      <c r="R1297">
        <v>7</v>
      </c>
      <c r="S1297">
        <v>6</v>
      </c>
      <c r="T1297">
        <v>6</v>
      </c>
      <c r="U1297">
        <v>2</v>
      </c>
      <c r="Z1297">
        <v>3</v>
      </c>
      <c r="AA1297">
        <v>0</v>
      </c>
      <c r="AB1297" t="s">
        <v>312</v>
      </c>
      <c r="AC1297">
        <v>1.28</v>
      </c>
      <c r="AD1297">
        <v>3.5</v>
      </c>
      <c r="AE1297">
        <v>1.3</v>
      </c>
      <c r="AF1297">
        <v>3.4</v>
      </c>
      <c r="AG1297">
        <v>1.33</v>
      </c>
      <c r="AH1297">
        <v>3.25</v>
      </c>
      <c r="AI1297">
        <v>1.33</v>
      </c>
      <c r="AJ1297">
        <v>3.64</v>
      </c>
      <c r="AK1297">
        <v>1.36</v>
      </c>
      <c r="AL1297">
        <v>3</v>
      </c>
      <c r="AM1297">
        <v>1.36</v>
      </c>
      <c r="AN1297">
        <v>3.7</v>
      </c>
      <c r="AO1297">
        <v>1.32</v>
      </c>
      <c r="AP1297">
        <v>3.33</v>
      </c>
      <c r="AQ1297" t="str">
        <f t="shared" si="222"/>
        <v>Kohlschreiber</v>
      </c>
      <c r="AR1297" t="str">
        <f t="shared" si="223"/>
        <v>Istomin</v>
      </c>
      <c r="AS1297" t="str">
        <f t="shared" si="224"/>
        <v>ParisKohlschreiberIstomin</v>
      </c>
      <c r="AT1297" t="str">
        <f t="shared" si="225"/>
        <v>ParisIstominKohlschreiber</v>
      </c>
      <c r="AU1297">
        <f t="shared" si="226"/>
        <v>3</v>
      </c>
      <c r="AV1297">
        <f t="shared" si="227"/>
        <v>8</v>
      </c>
      <c r="AW1297">
        <f t="shared" si="228"/>
        <v>30</v>
      </c>
      <c r="AX1297" t="b">
        <f t="shared" si="229"/>
        <v>1</v>
      </c>
      <c r="AY1297" t="str">
        <f t="shared" si="230"/>
        <v>Kohlschreiber</v>
      </c>
      <c r="AZ1297" t="b">
        <f t="shared" si="231"/>
        <v>0</v>
      </c>
      <c r="BA1297" t="str">
        <f t="shared" si="232"/>
        <v>Paris2nd Round</v>
      </c>
    </row>
    <row r="1298" spans="1:53" x14ac:dyDescent="0.25">
      <c r="A1298">
        <v>32</v>
      </c>
      <c r="B1298" t="s">
        <v>480</v>
      </c>
      <c r="C1298" t="s">
        <v>608</v>
      </c>
      <c r="D1298" s="1">
        <v>41788</v>
      </c>
      <c r="E1298" s="1" t="s">
        <v>443</v>
      </c>
      <c r="F1298" t="s">
        <v>307</v>
      </c>
      <c r="G1298" s="1" t="s">
        <v>503</v>
      </c>
      <c r="H1298" t="s">
        <v>344</v>
      </c>
      <c r="I1298">
        <v>5</v>
      </c>
      <c r="J1298" t="s">
        <v>740</v>
      </c>
      <c r="K1298" t="s">
        <v>664</v>
      </c>
      <c r="L1298">
        <v>8</v>
      </c>
      <c r="M1298">
        <v>66</v>
      </c>
      <c r="N1298">
        <v>4120</v>
      </c>
      <c r="O1298">
        <v>732</v>
      </c>
      <c r="P1298">
        <v>6</v>
      </c>
      <c r="Q1298">
        <v>3</v>
      </c>
      <c r="R1298">
        <v>6</v>
      </c>
      <c r="S1298">
        <v>1</v>
      </c>
      <c r="T1298">
        <v>6</v>
      </c>
      <c r="U1298">
        <v>3</v>
      </c>
      <c r="Z1298">
        <v>3</v>
      </c>
      <c r="AA1298">
        <v>0</v>
      </c>
      <c r="AB1298" t="s">
        <v>312</v>
      </c>
      <c r="AC1298">
        <v>1.04</v>
      </c>
      <c r="AD1298">
        <v>13</v>
      </c>
      <c r="AE1298">
        <v>1.04</v>
      </c>
      <c r="AF1298">
        <v>10</v>
      </c>
      <c r="AG1298">
        <v>1.04</v>
      </c>
      <c r="AH1298">
        <v>11</v>
      </c>
      <c r="AI1298">
        <v>1.05</v>
      </c>
      <c r="AJ1298">
        <v>13</v>
      </c>
      <c r="AK1298">
        <v>1.04</v>
      </c>
      <c r="AL1298">
        <v>11</v>
      </c>
      <c r="AM1298">
        <v>1.07</v>
      </c>
      <c r="AN1298">
        <v>13</v>
      </c>
      <c r="AO1298">
        <v>1.05</v>
      </c>
      <c r="AP1298">
        <v>10.54</v>
      </c>
      <c r="AQ1298" t="str">
        <f t="shared" si="222"/>
        <v>Murray</v>
      </c>
      <c r="AR1298" t="str">
        <f t="shared" si="223"/>
        <v>Matosevic</v>
      </c>
      <c r="AS1298" t="str">
        <f t="shared" si="224"/>
        <v>ParisMurrayMatosevic</v>
      </c>
      <c r="AT1298" t="str">
        <f t="shared" si="225"/>
        <v>ParisMatosevicMurray</v>
      </c>
      <c r="AU1298">
        <f t="shared" si="226"/>
        <v>3</v>
      </c>
      <c r="AV1298">
        <f t="shared" si="227"/>
        <v>11</v>
      </c>
      <c r="AW1298">
        <f t="shared" si="228"/>
        <v>25</v>
      </c>
      <c r="AX1298" t="b">
        <f t="shared" si="229"/>
        <v>0</v>
      </c>
      <c r="AY1298" t="str">
        <f t="shared" si="230"/>
        <v>Murray</v>
      </c>
      <c r="AZ1298" t="b">
        <f t="shared" si="231"/>
        <v>0</v>
      </c>
      <c r="BA1298" t="str">
        <f t="shared" si="232"/>
        <v>Paris2nd Round</v>
      </c>
    </row>
    <row r="1299" spans="1:53" x14ac:dyDescent="0.25">
      <c r="A1299">
        <v>32</v>
      </c>
      <c r="B1299" t="s">
        <v>480</v>
      </c>
      <c r="C1299" t="s">
        <v>608</v>
      </c>
      <c r="D1299" s="1">
        <v>41788</v>
      </c>
      <c r="E1299" s="1" t="s">
        <v>443</v>
      </c>
      <c r="F1299" t="s">
        <v>307</v>
      </c>
      <c r="G1299" s="1" t="s">
        <v>503</v>
      </c>
      <c r="H1299" t="s">
        <v>344</v>
      </c>
      <c r="I1299">
        <v>5</v>
      </c>
      <c r="J1299" t="s">
        <v>758</v>
      </c>
      <c r="K1299" t="s">
        <v>764</v>
      </c>
      <c r="L1299">
        <v>75</v>
      </c>
      <c r="M1299">
        <v>64</v>
      </c>
      <c r="N1299">
        <v>678</v>
      </c>
      <c r="O1299">
        <v>748</v>
      </c>
      <c r="P1299">
        <v>7</v>
      </c>
      <c r="Q1299">
        <v>5</v>
      </c>
      <c r="R1299">
        <v>6</v>
      </c>
      <c r="S1299">
        <v>4</v>
      </c>
      <c r="T1299">
        <v>6</v>
      </c>
      <c r="U1299">
        <v>2</v>
      </c>
      <c r="Z1299">
        <v>3</v>
      </c>
      <c r="AA1299">
        <v>0</v>
      </c>
      <c r="AB1299" t="s">
        <v>312</v>
      </c>
      <c r="AC1299">
        <v>1.72</v>
      </c>
      <c r="AD1299">
        <v>2</v>
      </c>
      <c r="AE1299">
        <v>1.75</v>
      </c>
      <c r="AF1299">
        <v>2.0499999999999998</v>
      </c>
      <c r="AG1299">
        <v>1.73</v>
      </c>
      <c r="AH1299">
        <v>2</v>
      </c>
      <c r="AI1299">
        <v>1.81</v>
      </c>
      <c r="AJ1299">
        <v>2.12</v>
      </c>
      <c r="AK1299">
        <v>1.73</v>
      </c>
      <c r="AL1299">
        <v>2.1</v>
      </c>
      <c r="AM1299">
        <v>1.81</v>
      </c>
      <c r="AN1299">
        <v>2.14</v>
      </c>
      <c r="AO1299">
        <v>1.75</v>
      </c>
      <c r="AP1299">
        <v>2.0499999999999998</v>
      </c>
      <c r="AQ1299" t="str">
        <f t="shared" si="222"/>
        <v>Sock</v>
      </c>
      <c r="AR1299" t="str">
        <f t="shared" si="223"/>
        <v>Johnson</v>
      </c>
      <c r="AS1299" t="str">
        <f t="shared" si="224"/>
        <v>ParisSockJohnson</v>
      </c>
      <c r="AT1299" t="str">
        <f t="shared" si="225"/>
        <v>ParisJohnsonSock</v>
      </c>
      <c r="AU1299">
        <f t="shared" si="226"/>
        <v>3</v>
      </c>
      <c r="AV1299">
        <f t="shared" si="227"/>
        <v>8</v>
      </c>
      <c r="AW1299">
        <f t="shared" si="228"/>
        <v>30</v>
      </c>
      <c r="AX1299" t="b">
        <f t="shared" si="229"/>
        <v>0</v>
      </c>
      <c r="AY1299" t="str">
        <f t="shared" si="230"/>
        <v>Sock</v>
      </c>
      <c r="AZ1299" t="b">
        <f t="shared" si="231"/>
        <v>0</v>
      </c>
      <c r="BA1299" t="str">
        <f t="shared" si="232"/>
        <v>Paris2nd Round</v>
      </c>
    </row>
    <row r="1300" spans="1:53" x14ac:dyDescent="0.25">
      <c r="A1300">
        <v>32</v>
      </c>
      <c r="B1300" t="s">
        <v>480</v>
      </c>
      <c r="C1300" t="s">
        <v>608</v>
      </c>
      <c r="D1300" s="1">
        <v>41788</v>
      </c>
      <c r="E1300" s="1" t="s">
        <v>443</v>
      </c>
      <c r="F1300" t="s">
        <v>307</v>
      </c>
      <c r="G1300" s="1" t="s">
        <v>503</v>
      </c>
      <c r="H1300" t="s">
        <v>344</v>
      </c>
      <c r="I1300">
        <v>5</v>
      </c>
      <c r="J1300" t="s">
        <v>730</v>
      </c>
      <c r="K1300" t="s">
        <v>827</v>
      </c>
      <c r="L1300">
        <v>25</v>
      </c>
      <c r="M1300">
        <v>136</v>
      </c>
      <c r="N1300">
        <v>1420</v>
      </c>
      <c r="O1300">
        <v>416</v>
      </c>
      <c r="P1300">
        <v>4</v>
      </c>
      <c r="Q1300">
        <v>6</v>
      </c>
      <c r="R1300">
        <v>6</v>
      </c>
      <c r="S1300">
        <v>7</v>
      </c>
      <c r="T1300">
        <v>7</v>
      </c>
      <c r="U1300">
        <v>5</v>
      </c>
      <c r="V1300">
        <v>6</v>
      </c>
      <c r="W1300">
        <v>4</v>
      </c>
      <c r="X1300">
        <v>6</v>
      </c>
      <c r="Y1300">
        <v>3</v>
      </c>
      <c r="Z1300">
        <v>3</v>
      </c>
      <c r="AA1300">
        <v>2</v>
      </c>
      <c r="AB1300" t="s">
        <v>312</v>
      </c>
      <c r="AC1300">
        <v>1.33</v>
      </c>
      <c r="AD1300">
        <v>3.25</v>
      </c>
      <c r="AE1300">
        <v>1.35</v>
      </c>
      <c r="AF1300">
        <v>3.1</v>
      </c>
      <c r="AG1300">
        <v>1.36</v>
      </c>
      <c r="AH1300">
        <v>3.25</v>
      </c>
      <c r="AI1300">
        <v>1.42</v>
      </c>
      <c r="AJ1300">
        <v>3.11</v>
      </c>
      <c r="AK1300">
        <v>1.36</v>
      </c>
      <c r="AL1300">
        <v>3</v>
      </c>
      <c r="AM1300">
        <v>1.42</v>
      </c>
      <c r="AN1300">
        <v>3.3</v>
      </c>
      <c r="AO1300">
        <v>1.35</v>
      </c>
      <c r="AP1300">
        <v>3.13</v>
      </c>
      <c r="AQ1300" t="str">
        <f t="shared" si="222"/>
        <v>Verdasco</v>
      </c>
      <c r="AR1300" t="str">
        <f t="shared" si="223"/>
        <v>Cuevas</v>
      </c>
      <c r="AS1300" t="str">
        <f t="shared" si="224"/>
        <v>ParisVerdascoCuevas</v>
      </c>
      <c r="AT1300" t="str">
        <f t="shared" si="225"/>
        <v>ParisCuevasVerdasco</v>
      </c>
      <c r="AU1300">
        <f t="shared" si="226"/>
        <v>1</v>
      </c>
      <c r="AV1300">
        <f t="shared" si="227"/>
        <v>4</v>
      </c>
      <c r="AW1300">
        <f t="shared" si="228"/>
        <v>54</v>
      </c>
      <c r="AX1300" t="b">
        <f t="shared" si="229"/>
        <v>1</v>
      </c>
      <c r="AY1300" t="str">
        <f t="shared" si="230"/>
        <v>Cuevas</v>
      </c>
      <c r="AZ1300" t="b">
        <f t="shared" si="231"/>
        <v>1</v>
      </c>
      <c r="BA1300" t="str">
        <f t="shared" si="232"/>
        <v>Paris2nd Round</v>
      </c>
    </row>
    <row r="1301" spans="1:53" x14ac:dyDescent="0.25">
      <c r="A1301">
        <v>32</v>
      </c>
      <c r="B1301" t="s">
        <v>480</v>
      </c>
      <c r="C1301" t="s">
        <v>608</v>
      </c>
      <c r="D1301" s="1">
        <v>41788</v>
      </c>
      <c r="E1301" s="1" t="s">
        <v>443</v>
      </c>
      <c r="F1301" t="s">
        <v>307</v>
      </c>
      <c r="G1301" s="1" t="s">
        <v>503</v>
      </c>
      <c r="H1301" t="s">
        <v>344</v>
      </c>
      <c r="I1301">
        <v>5</v>
      </c>
      <c r="J1301" t="s">
        <v>720</v>
      </c>
      <c r="K1301" t="s">
        <v>807</v>
      </c>
      <c r="L1301">
        <v>15</v>
      </c>
      <c r="M1301">
        <v>108</v>
      </c>
      <c r="N1301">
        <v>2155</v>
      </c>
      <c r="O1301">
        <v>540</v>
      </c>
      <c r="P1301">
        <v>6</v>
      </c>
      <c r="Q1301">
        <v>3</v>
      </c>
      <c r="R1301">
        <v>6</v>
      </c>
      <c r="S1301">
        <v>4</v>
      </c>
      <c r="T1301">
        <v>7</v>
      </c>
      <c r="U1301">
        <v>6</v>
      </c>
      <c r="Z1301">
        <v>3</v>
      </c>
      <c r="AA1301">
        <v>0</v>
      </c>
      <c r="AB1301" t="s">
        <v>312</v>
      </c>
      <c r="AC1301">
        <v>1.18</v>
      </c>
      <c r="AD1301">
        <v>4.5</v>
      </c>
      <c r="AE1301">
        <v>1.2</v>
      </c>
      <c r="AF1301">
        <v>4.3</v>
      </c>
      <c r="AG1301">
        <v>1.2</v>
      </c>
      <c r="AH1301">
        <v>4.5</v>
      </c>
      <c r="AI1301">
        <v>1.22</v>
      </c>
      <c r="AJ1301">
        <v>4.8499999999999996</v>
      </c>
      <c r="AK1301">
        <v>1.22</v>
      </c>
      <c r="AL1301">
        <v>4</v>
      </c>
      <c r="AM1301">
        <v>1.24</v>
      </c>
      <c r="AN1301">
        <v>5.2</v>
      </c>
      <c r="AO1301">
        <v>1.19</v>
      </c>
      <c r="AP1301">
        <v>4.53</v>
      </c>
      <c r="AQ1301" t="str">
        <f t="shared" si="222"/>
        <v>Fognini</v>
      </c>
      <c r="AR1301" t="str">
        <f t="shared" si="223"/>
        <v>Bellucci</v>
      </c>
      <c r="AS1301" t="str">
        <f t="shared" si="224"/>
        <v>ParisFogniniBellucci</v>
      </c>
      <c r="AT1301" t="str">
        <f t="shared" si="225"/>
        <v>ParisBellucciFognini</v>
      </c>
      <c r="AU1301">
        <f t="shared" si="226"/>
        <v>3</v>
      </c>
      <c r="AV1301">
        <f t="shared" si="227"/>
        <v>6</v>
      </c>
      <c r="AW1301">
        <f t="shared" si="228"/>
        <v>32</v>
      </c>
      <c r="AX1301" t="b">
        <f t="shared" si="229"/>
        <v>1</v>
      </c>
      <c r="AY1301" t="str">
        <f t="shared" si="230"/>
        <v>Fognini</v>
      </c>
      <c r="AZ1301" t="b">
        <f t="shared" si="231"/>
        <v>0</v>
      </c>
      <c r="BA1301" t="str">
        <f t="shared" si="232"/>
        <v>Paris2nd Round</v>
      </c>
    </row>
    <row r="1302" spans="1:53" x14ac:dyDescent="0.25">
      <c r="A1302">
        <v>32</v>
      </c>
      <c r="B1302" t="s">
        <v>480</v>
      </c>
      <c r="C1302" t="s">
        <v>608</v>
      </c>
      <c r="D1302" s="1">
        <v>41788</v>
      </c>
      <c r="E1302" s="1" t="s">
        <v>443</v>
      </c>
      <c r="F1302" t="s">
        <v>307</v>
      </c>
      <c r="G1302" s="1" t="s">
        <v>503</v>
      </c>
      <c r="H1302" t="s">
        <v>344</v>
      </c>
      <c r="I1302">
        <v>5</v>
      </c>
      <c r="J1302" t="s">
        <v>724</v>
      </c>
      <c r="K1302" t="s">
        <v>779</v>
      </c>
      <c r="L1302">
        <v>28</v>
      </c>
      <c r="M1302">
        <v>62</v>
      </c>
      <c r="N1302">
        <v>1390</v>
      </c>
      <c r="O1302">
        <v>753</v>
      </c>
      <c r="P1302">
        <v>7</v>
      </c>
      <c r="Q1302">
        <v>6</v>
      </c>
      <c r="R1302">
        <v>6</v>
      </c>
      <c r="S1302">
        <v>4</v>
      </c>
      <c r="T1302">
        <v>6</v>
      </c>
      <c r="U1302">
        <v>1</v>
      </c>
      <c r="Z1302">
        <v>3</v>
      </c>
      <c r="AA1302">
        <v>0</v>
      </c>
      <c r="AB1302" t="s">
        <v>312</v>
      </c>
      <c r="AC1302">
        <v>1.18</v>
      </c>
      <c r="AD1302">
        <v>4.5</v>
      </c>
      <c r="AE1302">
        <v>1.18</v>
      </c>
      <c r="AF1302">
        <v>4.5</v>
      </c>
      <c r="AG1302">
        <v>1.22</v>
      </c>
      <c r="AH1302">
        <v>4.33</v>
      </c>
      <c r="AI1302">
        <v>1.21</v>
      </c>
      <c r="AJ1302">
        <v>5</v>
      </c>
      <c r="AK1302">
        <v>1.2</v>
      </c>
      <c r="AL1302">
        <v>4.5</v>
      </c>
      <c r="AM1302">
        <v>1.24</v>
      </c>
      <c r="AN1302">
        <v>5</v>
      </c>
      <c r="AO1302">
        <v>1.2</v>
      </c>
      <c r="AP1302">
        <v>4.4400000000000004</v>
      </c>
      <c r="AQ1302" t="str">
        <f t="shared" si="222"/>
        <v>Monfils</v>
      </c>
      <c r="AR1302" t="str">
        <f t="shared" si="223"/>
        <v>Struff</v>
      </c>
      <c r="AS1302" t="str">
        <f t="shared" si="224"/>
        <v>ParisMonfilsStruff</v>
      </c>
      <c r="AT1302" t="str">
        <f t="shared" si="225"/>
        <v>ParisStruffMonfils</v>
      </c>
      <c r="AU1302">
        <f t="shared" si="226"/>
        <v>3</v>
      </c>
      <c r="AV1302">
        <f t="shared" si="227"/>
        <v>8</v>
      </c>
      <c r="AW1302">
        <f t="shared" si="228"/>
        <v>30</v>
      </c>
      <c r="AX1302" t="b">
        <f t="shared" si="229"/>
        <v>1</v>
      </c>
      <c r="AY1302" t="str">
        <f t="shared" si="230"/>
        <v>Monfils</v>
      </c>
      <c r="AZ1302" t="b">
        <f t="shared" si="231"/>
        <v>0</v>
      </c>
      <c r="BA1302" t="str">
        <f t="shared" si="232"/>
        <v>Paris2nd Round</v>
      </c>
    </row>
    <row r="1303" spans="1:53" x14ac:dyDescent="0.25">
      <c r="A1303">
        <v>32</v>
      </c>
      <c r="B1303" t="s">
        <v>480</v>
      </c>
      <c r="C1303" t="s">
        <v>608</v>
      </c>
      <c r="D1303" s="1">
        <v>41789</v>
      </c>
      <c r="E1303" s="1" t="s">
        <v>443</v>
      </c>
      <c r="F1303" t="s">
        <v>307</v>
      </c>
      <c r="G1303" s="1" t="s">
        <v>503</v>
      </c>
      <c r="H1303" t="s">
        <v>478</v>
      </c>
      <c r="I1303">
        <v>5</v>
      </c>
      <c r="J1303" t="s">
        <v>748</v>
      </c>
      <c r="K1303" t="s">
        <v>771</v>
      </c>
      <c r="L1303">
        <v>17</v>
      </c>
      <c r="M1303">
        <v>43</v>
      </c>
      <c r="N1303">
        <v>2050</v>
      </c>
      <c r="O1303">
        <v>1040</v>
      </c>
      <c r="P1303">
        <v>6</v>
      </c>
      <c r="Q1303">
        <v>3</v>
      </c>
      <c r="R1303">
        <v>6</v>
      </c>
      <c r="S1303">
        <v>2</v>
      </c>
      <c r="T1303">
        <v>7</v>
      </c>
      <c r="U1303">
        <v>5</v>
      </c>
      <c r="Z1303">
        <v>3</v>
      </c>
      <c r="AA1303">
        <v>0</v>
      </c>
      <c r="AB1303" t="s">
        <v>312</v>
      </c>
      <c r="AC1303">
        <v>1.1399999999999999</v>
      </c>
      <c r="AD1303">
        <v>5.5</v>
      </c>
      <c r="AE1303">
        <v>1.17</v>
      </c>
      <c r="AF1303">
        <v>4.75</v>
      </c>
      <c r="AG1303">
        <v>1.17</v>
      </c>
      <c r="AH1303">
        <v>5</v>
      </c>
      <c r="AI1303">
        <v>1.18</v>
      </c>
      <c r="AJ1303">
        <v>5.92</v>
      </c>
      <c r="AK1303">
        <v>1.17</v>
      </c>
      <c r="AL1303">
        <v>5</v>
      </c>
      <c r="AM1303">
        <v>1.18</v>
      </c>
      <c r="AN1303">
        <v>6.25</v>
      </c>
      <c r="AO1303">
        <v>1.1599999999999999</v>
      </c>
      <c r="AP1303">
        <v>5.25</v>
      </c>
      <c r="AQ1303" t="str">
        <f t="shared" si="222"/>
        <v>Gulbis</v>
      </c>
      <c r="AR1303" t="str">
        <f t="shared" si="223"/>
        <v>Stepanek</v>
      </c>
      <c r="AS1303" t="str">
        <f t="shared" si="224"/>
        <v>ParisGulbisStepanek</v>
      </c>
      <c r="AT1303" t="str">
        <f t="shared" si="225"/>
        <v>ParisStepanekGulbis</v>
      </c>
      <c r="AU1303">
        <f t="shared" si="226"/>
        <v>3</v>
      </c>
      <c r="AV1303">
        <f t="shared" si="227"/>
        <v>9</v>
      </c>
      <c r="AW1303">
        <f t="shared" si="228"/>
        <v>29</v>
      </c>
      <c r="AX1303" t="b">
        <f t="shared" si="229"/>
        <v>0</v>
      </c>
      <c r="AY1303" t="str">
        <f t="shared" si="230"/>
        <v>Gulbis</v>
      </c>
      <c r="AZ1303" t="b">
        <f t="shared" si="231"/>
        <v>0</v>
      </c>
      <c r="BA1303" t="str">
        <f t="shared" si="232"/>
        <v>Paris3rd Round</v>
      </c>
    </row>
    <row r="1304" spans="1:53" x14ac:dyDescent="0.25">
      <c r="A1304">
        <v>32</v>
      </c>
      <c r="B1304" t="s">
        <v>480</v>
      </c>
      <c r="C1304" t="s">
        <v>608</v>
      </c>
      <c r="D1304" s="1">
        <v>41789</v>
      </c>
      <c r="E1304" s="1" t="s">
        <v>443</v>
      </c>
      <c r="F1304" t="s">
        <v>307</v>
      </c>
      <c r="G1304" s="1" t="s">
        <v>503</v>
      </c>
      <c r="H1304" t="s">
        <v>478</v>
      </c>
      <c r="I1304">
        <v>5</v>
      </c>
      <c r="J1304" t="s">
        <v>689</v>
      </c>
      <c r="K1304" t="s">
        <v>671</v>
      </c>
      <c r="L1304">
        <v>4</v>
      </c>
      <c r="M1304">
        <v>32</v>
      </c>
      <c r="N1304">
        <v>5125</v>
      </c>
      <c r="O1304">
        <v>1155</v>
      </c>
      <c r="P1304">
        <v>7</v>
      </c>
      <c r="Q1304">
        <v>5</v>
      </c>
      <c r="R1304">
        <v>6</v>
      </c>
      <c r="S1304">
        <v>7</v>
      </c>
      <c r="T1304">
        <v>6</v>
      </c>
      <c r="U1304">
        <v>2</v>
      </c>
      <c r="V1304">
        <v>6</v>
      </c>
      <c r="W1304">
        <v>4</v>
      </c>
      <c r="Z1304">
        <v>3</v>
      </c>
      <c r="AA1304">
        <v>1</v>
      </c>
      <c r="AB1304" t="s">
        <v>312</v>
      </c>
      <c r="AC1304">
        <v>1.05</v>
      </c>
      <c r="AD1304">
        <v>11</v>
      </c>
      <c r="AE1304">
        <v>1.04</v>
      </c>
      <c r="AF1304">
        <v>10</v>
      </c>
      <c r="AG1304">
        <v>1.05</v>
      </c>
      <c r="AH1304">
        <v>10</v>
      </c>
      <c r="AI1304">
        <v>1.07</v>
      </c>
      <c r="AJ1304">
        <v>12</v>
      </c>
      <c r="AK1304">
        <v>1.05</v>
      </c>
      <c r="AL1304">
        <v>10</v>
      </c>
      <c r="AM1304">
        <v>1.07</v>
      </c>
      <c r="AN1304">
        <v>12.25</v>
      </c>
      <c r="AO1304">
        <v>1.05</v>
      </c>
      <c r="AP1304">
        <v>10.050000000000001</v>
      </c>
      <c r="AQ1304" t="str">
        <f t="shared" si="222"/>
        <v>Federer</v>
      </c>
      <c r="AR1304" t="str">
        <f t="shared" si="223"/>
        <v>Tursunov</v>
      </c>
      <c r="AS1304" t="str">
        <f t="shared" si="224"/>
        <v>ParisFedererTursunov</v>
      </c>
      <c r="AT1304" t="str">
        <f t="shared" si="225"/>
        <v>ParisTursunovFederer</v>
      </c>
      <c r="AU1304">
        <f t="shared" si="226"/>
        <v>2</v>
      </c>
      <c r="AV1304">
        <f t="shared" si="227"/>
        <v>7</v>
      </c>
      <c r="AW1304">
        <f t="shared" si="228"/>
        <v>43</v>
      </c>
      <c r="AX1304" t="b">
        <f t="shared" si="229"/>
        <v>1</v>
      </c>
      <c r="AY1304" t="str">
        <f t="shared" si="230"/>
        <v>Federer</v>
      </c>
      <c r="AZ1304" t="b">
        <f t="shared" si="231"/>
        <v>1</v>
      </c>
      <c r="BA1304" t="str">
        <f t="shared" si="232"/>
        <v>Paris3rd Round</v>
      </c>
    </row>
    <row r="1305" spans="1:53" x14ac:dyDescent="0.25">
      <c r="A1305">
        <v>32</v>
      </c>
      <c r="B1305" t="s">
        <v>480</v>
      </c>
      <c r="C1305" t="s">
        <v>608</v>
      </c>
      <c r="D1305" s="1">
        <v>41789</v>
      </c>
      <c r="E1305" s="1" t="s">
        <v>443</v>
      </c>
      <c r="F1305" t="s">
        <v>307</v>
      </c>
      <c r="G1305" s="1" t="s">
        <v>503</v>
      </c>
      <c r="H1305" t="s">
        <v>478</v>
      </c>
      <c r="I1305">
        <v>5</v>
      </c>
      <c r="J1305" t="s">
        <v>797</v>
      </c>
      <c r="K1305" t="s">
        <v>668</v>
      </c>
      <c r="L1305">
        <v>2</v>
      </c>
      <c r="M1305">
        <v>26</v>
      </c>
      <c r="N1305">
        <v>11850</v>
      </c>
      <c r="O1305">
        <v>1410</v>
      </c>
      <c r="P1305">
        <v>6</v>
      </c>
      <c r="Q1305">
        <v>3</v>
      </c>
      <c r="R1305">
        <v>6</v>
      </c>
      <c r="S1305">
        <v>2</v>
      </c>
      <c r="T1305">
        <v>6</v>
      </c>
      <c r="U1305">
        <v>7</v>
      </c>
      <c r="V1305">
        <v>6</v>
      </c>
      <c r="W1305">
        <v>4</v>
      </c>
      <c r="Z1305">
        <v>3</v>
      </c>
      <c r="AA1305">
        <v>1</v>
      </c>
      <c r="AB1305" t="s">
        <v>312</v>
      </c>
      <c r="AC1305">
        <v>1.02</v>
      </c>
      <c r="AD1305">
        <v>19</v>
      </c>
      <c r="AE1305">
        <v>1.03</v>
      </c>
      <c r="AF1305">
        <v>11</v>
      </c>
      <c r="AG1305">
        <v>1.03</v>
      </c>
      <c r="AH1305">
        <v>12</v>
      </c>
      <c r="AI1305">
        <v>1.03</v>
      </c>
      <c r="AJ1305">
        <v>19</v>
      </c>
      <c r="AK1305">
        <v>1.02</v>
      </c>
      <c r="AL1305">
        <v>15</v>
      </c>
      <c r="AM1305">
        <v>1.04</v>
      </c>
      <c r="AN1305">
        <v>24.55</v>
      </c>
      <c r="AO1305">
        <v>1.03</v>
      </c>
      <c r="AP1305">
        <v>14.05</v>
      </c>
      <c r="AQ1305" t="str">
        <f t="shared" si="222"/>
        <v>Djokovic</v>
      </c>
      <c r="AR1305" t="str">
        <f t="shared" si="223"/>
        <v>Cilic</v>
      </c>
      <c r="AS1305" t="str">
        <f t="shared" si="224"/>
        <v>ParisDjokovicCilic</v>
      </c>
      <c r="AT1305" t="str">
        <f t="shared" si="225"/>
        <v>ParisCilicDjokovic</v>
      </c>
      <c r="AU1305">
        <f t="shared" si="226"/>
        <v>2</v>
      </c>
      <c r="AV1305">
        <f t="shared" si="227"/>
        <v>8</v>
      </c>
      <c r="AW1305">
        <f t="shared" si="228"/>
        <v>40</v>
      </c>
      <c r="AX1305" t="b">
        <f t="shared" si="229"/>
        <v>1</v>
      </c>
      <c r="AY1305" t="str">
        <f t="shared" si="230"/>
        <v>Djokovic</v>
      </c>
      <c r="AZ1305" t="b">
        <f t="shared" si="231"/>
        <v>1</v>
      </c>
      <c r="BA1305" t="str">
        <f t="shared" si="232"/>
        <v>Paris3rd Round</v>
      </c>
    </row>
    <row r="1306" spans="1:53" x14ac:dyDescent="0.25">
      <c r="A1306">
        <v>32</v>
      </c>
      <c r="B1306" t="s">
        <v>480</v>
      </c>
      <c r="C1306" t="s">
        <v>608</v>
      </c>
      <c r="D1306" s="1">
        <v>41789</v>
      </c>
      <c r="E1306" s="1" t="s">
        <v>443</v>
      </c>
      <c r="F1306" t="s">
        <v>307</v>
      </c>
      <c r="G1306" s="1" t="s">
        <v>503</v>
      </c>
      <c r="H1306" t="s">
        <v>478</v>
      </c>
      <c r="I1306">
        <v>5</v>
      </c>
      <c r="J1306" t="s">
        <v>767</v>
      </c>
      <c r="K1306" t="s">
        <v>793</v>
      </c>
      <c r="L1306">
        <v>11</v>
      </c>
      <c r="M1306">
        <v>19</v>
      </c>
      <c r="N1306">
        <v>2600</v>
      </c>
      <c r="O1306">
        <v>1900</v>
      </c>
      <c r="P1306">
        <v>7</v>
      </c>
      <c r="Q1306">
        <v>6</v>
      </c>
      <c r="R1306">
        <v>7</v>
      </c>
      <c r="S1306">
        <v>6</v>
      </c>
      <c r="T1306">
        <v>6</v>
      </c>
      <c r="U1306">
        <v>7</v>
      </c>
      <c r="V1306">
        <v>7</v>
      </c>
      <c r="W1306">
        <v>5</v>
      </c>
      <c r="Z1306">
        <v>3</v>
      </c>
      <c r="AA1306">
        <v>1</v>
      </c>
      <c r="AB1306" t="s">
        <v>312</v>
      </c>
      <c r="AC1306">
        <v>2.62</v>
      </c>
      <c r="AD1306">
        <v>1.44</v>
      </c>
      <c r="AE1306">
        <v>2.5</v>
      </c>
      <c r="AF1306">
        <v>1.5</v>
      </c>
      <c r="AG1306">
        <v>2.5</v>
      </c>
      <c r="AH1306">
        <v>1.53</v>
      </c>
      <c r="AI1306">
        <v>2.65</v>
      </c>
      <c r="AJ1306">
        <v>1.56</v>
      </c>
      <c r="AK1306">
        <v>2.5</v>
      </c>
      <c r="AL1306">
        <v>1.53</v>
      </c>
      <c r="AM1306">
        <v>2.75</v>
      </c>
      <c r="AN1306">
        <v>1.62</v>
      </c>
      <c r="AO1306">
        <v>2.52</v>
      </c>
      <c r="AP1306">
        <v>1.52</v>
      </c>
      <c r="AQ1306" t="str">
        <f t="shared" si="222"/>
        <v>Isner</v>
      </c>
      <c r="AR1306" t="str">
        <f t="shared" si="223"/>
        <v>Robredo</v>
      </c>
      <c r="AS1306" t="str">
        <f t="shared" si="224"/>
        <v>ParisIsnerRobredo</v>
      </c>
      <c r="AT1306" t="str">
        <f t="shared" si="225"/>
        <v>ParisRobredoIsner</v>
      </c>
      <c r="AU1306">
        <f t="shared" si="226"/>
        <v>2</v>
      </c>
      <c r="AV1306">
        <f t="shared" si="227"/>
        <v>3</v>
      </c>
      <c r="AW1306">
        <f t="shared" si="228"/>
        <v>51</v>
      </c>
      <c r="AX1306" t="b">
        <f t="shared" si="229"/>
        <v>1</v>
      </c>
      <c r="AY1306" t="str">
        <f t="shared" si="230"/>
        <v>Isner</v>
      </c>
      <c r="AZ1306" t="b">
        <f t="shared" si="231"/>
        <v>1</v>
      </c>
      <c r="BA1306" t="str">
        <f t="shared" si="232"/>
        <v>Paris3rd Round</v>
      </c>
    </row>
    <row r="1307" spans="1:53" x14ac:dyDescent="0.25">
      <c r="A1307">
        <v>32</v>
      </c>
      <c r="B1307" t="s">
        <v>480</v>
      </c>
      <c r="C1307" t="s">
        <v>608</v>
      </c>
      <c r="D1307" s="1">
        <v>41789</v>
      </c>
      <c r="E1307" s="1" t="s">
        <v>443</v>
      </c>
      <c r="F1307" t="s">
        <v>307</v>
      </c>
      <c r="G1307" s="1" t="s">
        <v>503</v>
      </c>
      <c r="H1307" t="s">
        <v>478</v>
      </c>
      <c r="I1307">
        <v>5</v>
      </c>
      <c r="J1307" t="s">
        <v>729</v>
      </c>
      <c r="K1307" t="s">
        <v>709</v>
      </c>
      <c r="L1307">
        <v>6</v>
      </c>
      <c r="M1307">
        <v>29</v>
      </c>
      <c r="N1307">
        <v>4330</v>
      </c>
      <c r="O1307">
        <v>1330</v>
      </c>
      <c r="P1307">
        <v>6</v>
      </c>
      <c r="Q1307">
        <v>1</v>
      </c>
      <c r="R1307">
        <v>6</v>
      </c>
      <c r="S1307">
        <v>2</v>
      </c>
      <c r="T1307">
        <v>6</v>
      </c>
      <c r="U1307">
        <v>7</v>
      </c>
      <c r="V1307">
        <v>6</v>
      </c>
      <c r="W1307">
        <v>4</v>
      </c>
      <c r="Z1307">
        <v>3</v>
      </c>
      <c r="AA1307">
        <v>1</v>
      </c>
      <c r="AB1307" t="s">
        <v>312</v>
      </c>
      <c r="AC1307">
        <v>1.36</v>
      </c>
      <c r="AD1307">
        <v>3</v>
      </c>
      <c r="AE1307">
        <v>1.42</v>
      </c>
      <c r="AF1307">
        <v>2.8</v>
      </c>
      <c r="AG1307">
        <v>1.44</v>
      </c>
      <c r="AH1307">
        <v>2.75</v>
      </c>
      <c r="AI1307">
        <v>1.43</v>
      </c>
      <c r="AJ1307">
        <v>3.14</v>
      </c>
      <c r="AK1307">
        <v>1.44</v>
      </c>
      <c r="AL1307">
        <v>2.75</v>
      </c>
      <c r="AM1307">
        <v>1.45</v>
      </c>
      <c r="AN1307">
        <v>3.14</v>
      </c>
      <c r="AO1307">
        <v>1.41</v>
      </c>
      <c r="AP1307">
        <v>2.87</v>
      </c>
      <c r="AQ1307" t="str">
        <f t="shared" si="222"/>
        <v>Berdych</v>
      </c>
      <c r="AR1307" t="str">
        <f t="shared" si="223"/>
        <v>Bautista</v>
      </c>
      <c r="AS1307" t="str">
        <f t="shared" si="224"/>
        <v>ParisBerdychBautista</v>
      </c>
      <c r="AT1307" t="str">
        <f t="shared" si="225"/>
        <v>ParisBautistaBerdych</v>
      </c>
      <c r="AU1307">
        <f t="shared" si="226"/>
        <v>2</v>
      </c>
      <c r="AV1307">
        <f t="shared" si="227"/>
        <v>10</v>
      </c>
      <c r="AW1307">
        <f t="shared" si="228"/>
        <v>38</v>
      </c>
      <c r="AX1307" t="b">
        <f t="shared" si="229"/>
        <v>1</v>
      </c>
      <c r="AY1307" t="str">
        <f t="shared" si="230"/>
        <v>Berdych</v>
      </c>
      <c r="AZ1307" t="b">
        <f t="shared" si="231"/>
        <v>1</v>
      </c>
      <c r="BA1307" t="str">
        <f t="shared" si="232"/>
        <v>Paris3rd Round</v>
      </c>
    </row>
    <row r="1308" spans="1:53" x14ac:dyDescent="0.25">
      <c r="A1308">
        <v>32</v>
      </c>
      <c r="B1308" t="s">
        <v>480</v>
      </c>
      <c r="C1308" t="s">
        <v>608</v>
      </c>
      <c r="D1308" s="1">
        <v>41789</v>
      </c>
      <c r="E1308" s="1" t="s">
        <v>443</v>
      </c>
      <c r="F1308" t="s">
        <v>307</v>
      </c>
      <c r="G1308" s="1" t="s">
        <v>503</v>
      </c>
      <c r="H1308" t="s">
        <v>478</v>
      </c>
      <c r="I1308">
        <v>5</v>
      </c>
      <c r="J1308" t="s">
        <v>804</v>
      </c>
      <c r="K1308" t="s">
        <v>778</v>
      </c>
      <c r="L1308">
        <v>14</v>
      </c>
      <c r="M1308">
        <v>23</v>
      </c>
      <c r="N1308">
        <v>2315</v>
      </c>
      <c r="O1308">
        <v>1510</v>
      </c>
      <c r="P1308">
        <v>6</v>
      </c>
      <c r="Q1308">
        <v>4</v>
      </c>
      <c r="R1308">
        <v>6</v>
      </c>
      <c r="S1308">
        <v>4</v>
      </c>
      <c r="T1308">
        <v>6</v>
      </c>
      <c r="U1308">
        <v>3</v>
      </c>
      <c r="Z1308">
        <v>3</v>
      </c>
      <c r="AA1308">
        <v>0</v>
      </c>
      <c r="AB1308" t="s">
        <v>312</v>
      </c>
      <c r="AC1308">
        <v>1.18</v>
      </c>
      <c r="AD1308">
        <v>4.5</v>
      </c>
      <c r="AE1308">
        <v>1.2</v>
      </c>
      <c r="AF1308">
        <v>4.3</v>
      </c>
      <c r="AG1308">
        <v>1.2</v>
      </c>
      <c r="AH1308">
        <v>4.5</v>
      </c>
      <c r="AI1308">
        <v>1.22</v>
      </c>
      <c r="AJ1308">
        <v>4.92</v>
      </c>
      <c r="AK1308">
        <v>1.2</v>
      </c>
      <c r="AL1308">
        <v>4.5</v>
      </c>
      <c r="AM1308">
        <v>1.22</v>
      </c>
      <c r="AN1308">
        <v>5.0999999999999996</v>
      </c>
      <c r="AO1308">
        <v>1.19</v>
      </c>
      <c r="AP1308">
        <v>4.54</v>
      </c>
      <c r="AQ1308" t="str">
        <f t="shared" si="222"/>
        <v>Tsonga</v>
      </c>
      <c r="AR1308" t="str">
        <f t="shared" si="223"/>
        <v>Janowicz</v>
      </c>
      <c r="AS1308" t="str">
        <f t="shared" si="224"/>
        <v>ParisTsongaJanowicz</v>
      </c>
      <c r="AT1308" t="str">
        <f t="shared" si="225"/>
        <v>ParisJanowiczTsonga</v>
      </c>
      <c r="AU1308">
        <f t="shared" si="226"/>
        <v>3</v>
      </c>
      <c r="AV1308">
        <f t="shared" si="227"/>
        <v>7</v>
      </c>
      <c r="AW1308">
        <f t="shared" si="228"/>
        <v>29</v>
      </c>
      <c r="AX1308" t="b">
        <f t="shared" si="229"/>
        <v>0</v>
      </c>
      <c r="AY1308" t="str">
        <f t="shared" si="230"/>
        <v>Tsonga</v>
      </c>
      <c r="AZ1308" t="b">
        <f t="shared" si="231"/>
        <v>0</v>
      </c>
      <c r="BA1308" t="str">
        <f t="shared" si="232"/>
        <v>Paris3rd Round</v>
      </c>
    </row>
    <row r="1309" spans="1:53" x14ac:dyDescent="0.25">
      <c r="A1309">
        <v>32</v>
      </c>
      <c r="B1309" t="s">
        <v>480</v>
      </c>
      <c r="C1309" t="s">
        <v>608</v>
      </c>
      <c r="D1309" s="1">
        <v>41789</v>
      </c>
      <c r="E1309" s="1" t="s">
        <v>443</v>
      </c>
      <c r="F1309" t="s">
        <v>307</v>
      </c>
      <c r="G1309" s="1" t="s">
        <v>503</v>
      </c>
      <c r="H1309" t="s">
        <v>478</v>
      </c>
      <c r="I1309">
        <v>5</v>
      </c>
      <c r="J1309" t="s">
        <v>800</v>
      </c>
      <c r="K1309" t="s">
        <v>690</v>
      </c>
      <c r="L1309">
        <v>9</v>
      </c>
      <c r="M1309">
        <v>30</v>
      </c>
      <c r="N1309">
        <v>2975</v>
      </c>
      <c r="O1309">
        <v>1225</v>
      </c>
      <c r="P1309">
        <v>4</v>
      </c>
      <c r="Q1309">
        <v>6</v>
      </c>
      <c r="R1309">
        <v>6</v>
      </c>
      <c r="S1309">
        <v>3</v>
      </c>
      <c r="T1309">
        <v>2</v>
      </c>
      <c r="U1309">
        <v>6</v>
      </c>
      <c r="V1309">
        <v>6</v>
      </c>
      <c r="W1309">
        <v>2</v>
      </c>
      <c r="X1309">
        <v>7</v>
      </c>
      <c r="Y1309">
        <v>5</v>
      </c>
      <c r="Z1309">
        <v>3</v>
      </c>
      <c r="AA1309">
        <v>2</v>
      </c>
      <c r="AB1309" t="s">
        <v>312</v>
      </c>
      <c r="AC1309">
        <v>1.38</v>
      </c>
      <c r="AD1309">
        <v>2.87</v>
      </c>
      <c r="AE1309">
        <v>1.42</v>
      </c>
      <c r="AF1309">
        <v>2.8</v>
      </c>
      <c r="AG1309">
        <v>1.44</v>
      </c>
      <c r="AH1309">
        <v>2.75</v>
      </c>
      <c r="AI1309">
        <v>1.45</v>
      </c>
      <c r="AJ1309">
        <v>3.01</v>
      </c>
      <c r="AK1309">
        <v>1.44</v>
      </c>
      <c r="AL1309">
        <v>2.75</v>
      </c>
      <c r="AM1309">
        <v>1.46</v>
      </c>
      <c r="AN1309">
        <v>3.05</v>
      </c>
      <c r="AO1309">
        <v>1.43</v>
      </c>
      <c r="AP1309">
        <v>2.79</v>
      </c>
      <c r="AQ1309" t="str">
        <f t="shared" si="222"/>
        <v>Raonic</v>
      </c>
      <c r="AR1309" t="str">
        <f t="shared" si="223"/>
        <v>Simon</v>
      </c>
      <c r="AS1309" t="str">
        <f t="shared" si="224"/>
        <v>ParisRaonicSimon</v>
      </c>
      <c r="AT1309" t="str">
        <f t="shared" si="225"/>
        <v>ParisSimonRaonic</v>
      </c>
      <c r="AU1309">
        <f t="shared" si="226"/>
        <v>1</v>
      </c>
      <c r="AV1309">
        <f t="shared" si="227"/>
        <v>3</v>
      </c>
      <c r="AW1309">
        <f t="shared" si="228"/>
        <v>47</v>
      </c>
      <c r="AX1309" t="b">
        <f t="shared" si="229"/>
        <v>0</v>
      </c>
      <c r="AY1309" t="str">
        <f t="shared" si="230"/>
        <v>Simon</v>
      </c>
      <c r="AZ1309" t="b">
        <f t="shared" si="231"/>
        <v>1</v>
      </c>
      <c r="BA1309" t="str">
        <f t="shared" si="232"/>
        <v>Paris3rd Round</v>
      </c>
    </row>
    <row r="1310" spans="1:53" x14ac:dyDescent="0.25">
      <c r="A1310">
        <v>32</v>
      </c>
      <c r="B1310" t="s">
        <v>480</v>
      </c>
      <c r="C1310" t="s">
        <v>608</v>
      </c>
      <c r="D1310" s="1">
        <v>41790</v>
      </c>
      <c r="E1310" s="1" t="s">
        <v>443</v>
      </c>
      <c r="F1310" t="s">
        <v>307</v>
      </c>
      <c r="G1310" s="1" t="s">
        <v>503</v>
      </c>
      <c r="H1310" t="s">
        <v>478</v>
      </c>
      <c r="I1310">
        <v>5</v>
      </c>
      <c r="J1310" t="s">
        <v>798</v>
      </c>
      <c r="K1310" t="s">
        <v>758</v>
      </c>
      <c r="L1310">
        <v>83</v>
      </c>
      <c r="M1310">
        <v>75</v>
      </c>
      <c r="N1310">
        <v>632</v>
      </c>
      <c r="O1310">
        <v>678</v>
      </c>
      <c r="P1310">
        <v>6</v>
      </c>
      <c r="Q1310">
        <v>4</v>
      </c>
      <c r="R1310">
        <v>7</v>
      </c>
      <c r="S1310">
        <v>5</v>
      </c>
      <c r="T1310">
        <v>6</v>
      </c>
      <c r="U1310">
        <v>3</v>
      </c>
      <c r="Z1310">
        <v>3</v>
      </c>
      <c r="AA1310">
        <v>0</v>
      </c>
      <c r="AB1310" t="s">
        <v>312</v>
      </c>
      <c r="AC1310">
        <v>2.5</v>
      </c>
      <c r="AD1310">
        <v>1.5</v>
      </c>
      <c r="AE1310">
        <v>2.35</v>
      </c>
      <c r="AF1310">
        <v>1.58</v>
      </c>
      <c r="AG1310">
        <v>2.25</v>
      </c>
      <c r="AH1310">
        <v>1.62</v>
      </c>
      <c r="AI1310">
        <v>2.56</v>
      </c>
      <c r="AJ1310">
        <v>1.59</v>
      </c>
      <c r="AK1310">
        <v>2.2000000000000002</v>
      </c>
      <c r="AL1310">
        <v>1.67</v>
      </c>
      <c r="AM1310">
        <v>2.56</v>
      </c>
      <c r="AN1310">
        <v>1.67</v>
      </c>
      <c r="AO1310">
        <v>2.41</v>
      </c>
      <c r="AP1310">
        <v>1.56</v>
      </c>
      <c r="AQ1310" t="str">
        <f t="shared" si="222"/>
        <v>Lajovic</v>
      </c>
      <c r="AR1310" t="str">
        <f t="shared" si="223"/>
        <v>Sock</v>
      </c>
      <c r="AS1310" t="str">
        <f t="shared" si="224"/>
        <v>ParisLajovicSock</v>
      </c>
      <c r="AT1310" t="str">
        <f t="shared" si="225"/>
        <v>ParisSockLajovic</v>
      </c>
      <c r="AU1310">
        <f t="shared" si="226"/>
        <v>3</v>
      </c>
      <c r="AV1310">
        <f t="shared" si="227"/>
        <v>7</v>
      </c>
      <c r="AW1310">
        <f t="shared" si="228"/>
        <v>31</v>
      </c>
      <c r="AX1310" t="b">
        <f t="shared" si="229"/>
        <v>0</v>
      </c>
      <c r="AY1310" t="str">
        <f t="shared" si="230"/>
        <v>Lajovic</v>
      </c>
      <c r="AZ1310" t="b">
        <f t="shared" si="231"/>
        <v>0</v>
      </c>
      <c r="BA1310" t="str">
        <f t="shared" si="232"/>
        <v>Paris3rd Round</v>
      </c>
    </row>
    <row r="1311" spans="1:53" x14ac:dyDescent="0.25">
      <c r="A1311">
        <v>32</v>
      </c>
      <c r="B1311" t="s">
        <v>480</v>
      </c>
      <c r="C1311" t="s">
        <v>608</v>
      </c>
      <c r="D1311" s="1">
        <v>41790</v>
      </c>
      <c r="E1311" s="1" t="s">
        <v>443</v>
      </c>
      <c r="F1311" t="s">
        <v>307</v>
      </c>
      <c r="G1311" s="1" t="s">
        <v>503</v>
      </c>
      <c r="H1311" t="s">
        <v>478</v>
      </c>
      <c r="I1311">
        <v>5</v>
      </c>
      <c r="J1311" t="s">
        <v>744</v>
      </c>
      <c r="K1311" t="s">
        <v>776</v>
      </c>
      <c r="L1311">
        <v>5</v>
      </c>
      <c r="M1311">
        <v>33</v>
      </c>
      <c r="N1311">
        <v>5030</v>
      </c>
      <c r="O1311">
        <v>1150</v>
      </c>
      <c r="P1311">
        <v>6</v>
      </c>
      <c r="Q1311">
        <v>2</v>
      </c>
      <c r="R1311">
        <v>7</v>
      </c>
      <c r="S1311">
        <v>6</v>
      </c>
      <c r="T1311">
        <v>6</v>
      </c>
      <c r="U1311">
        <v>3</v>
      </c>
      <c r="Z1311">
        <v>3</v>
      </c>
      <c r="AA1311">
        <v>0</v>
      </c>
      <c r="AB1311" t="s">
        <v>312</v>
      </c>
      <c r="AC1311">
        <v>1.03</v>
      </c>
      <c r="AD1311">
        <v>15</v>
      </c>
      <c r="AE1311">
        <v>1.05</v>
      </c>
      <c r="AF1311">
        <v>9</v>
      </c>
      <c r="AG1311">
        <v>1.06</v>
      </c>
      <c r="AH1311">
        <v>9</v>
      </c>
      <c r="AI1311">
        <v>1.04</v>
      </c>
      <c r="AJ1311">
        <v>17</v>
      </c>
      <c r="AK1311">
        <v>1.05</v>
      </c>
      <c r="AL1311">
        <v>10</v>
      </c>
      <c r="AM1311">
        <v>1.07</v>
      </c>
      <c r="AN1311">
        <v>17</v>
      </c>
      <c r="AO1311">
        <v>1.05</v>
      </c>
      <c r="AP1311">
        <v>10.92</v>
      </c>
      <c r="AQ1311" t="str">
        <f t="shared" si="222"/>
        <v>Ferrer</v>
      </c>
      <c r="AR1311" t="str">
        <f t="shared" si="223"/>
        <v>Seppi</v>
      </c>
      <c r="AS1311" t="str">
        <f t="shared" si="224"/>
        <v>ParisFerrerSeppi</v>
      </c>
      <c r="AT1311" t="str">
        <f t="shared" si="225"/>
        <v>ParisSeppiFerrer</v>
      </c>
      <c r="AU1311">
        <f t="shared" si="226"/>
        <v>3</v>
      </c>
      <c r="AV1311">
        <f t="shared" si="227"/>
        <v>8</v>
      </c>
      <c r="AW1311">
        <f t="shared" si="228"/>
        <v>30</v>
      </c>
      <c r="AX1311" t="b">
        <f t="shared" si="229"/>
        <v>1</v>
      </c>
      <c r="AY1311" t="str">
        <f t="shared" si="230"/>
        <v>Ferrer</v>
      </c>
      <c r="AZ1311" t="b">
        <f t="shared" si="231"/>
        <v>0</v>
      </c>
      <c r="BA1311" t="str">
        <f t="shared" si="232"/>
        <v>Paris3rd Round</v>
      </c>
    </row>
    <row r="1312" spans="1:53" x14ac:dyDescent="0.25">
      <c r="A1312">
        <v>32</v>
      </c>
      <c r="B1312" t="s">
        <v>480</v>
      </c>
      <c r="C1312" t="s">
        <v>608</v>
      </c>
      <c r="D1312" s="1">
        <v>41790</v>
      </c>
      <c r="E1312" s="1" t="s">
        <v>443</v>
      </c>
      <c r="F1312" t="s">
        <v>307</v>
      </c>
      <c r="G1312" s="1" t="s">
        <v>503</v>
      </c>
      <c r="H1312" t="s">
        <v>478</v>
      </c>
      <c r="I1312">
        <v>5</v>
      </c>
      <c r="J1312" t="s">
        <v>768</v>
      </c>
      <c r="K1312" t="s">
        <v>728</v>
      </c>
      <c r="L1312">
        <v>20</v>
      </c>
      <c r="M1312">
        <v>37</v>
      </c>
      <c r="N1312">
        <v>1710</v>
      </c>
      <c r="O1312">
        <v>1097</v>
      </c>
      <c r="P1312">
        <v>6</v>
      </c>
      <c r="Q1312">
        <v>3</v>
      </c>
      <c r="Z1312">
        <v>1</v>
      </c>
      <c r="AA1312">
        <v>0</v>
      </c>
      <c r="AB1312" t="s">
        <v>323</v>
      </c>
      <c r="AC1312">
        <v>1.44</v>
      </c>
      <c r="AD1312">
        <v>2.62</v>
      </c>
      <c r="AE1312">
        <v>1.52</v>
      </c>
      <c r="AF1312">
        <v>2.4500000000000002</v>
      </c>
      <c r="AG1312">
        <v>1.5</v>
      </c>
      <c r="AH1312">
        <v>2.62</v>
      </c>
      <c r="AI1312">
        <v>1.47</v>
      </c>
      <c r="AJ1312">
        <v>2.94</v>
      </c>
      <c r="AK1312">
        <v>1.62</v>
      </c>
      <c r="AL1312">
        <v>2.25</v>
      </c>
      <c r="AM1312">
        <v>1.62</v>
      </c>
      <c r="AN1312">
        <v>3</v>
      </c>
      <c r="AO1312">
        <v>1.46</v>
      </c>
      <c r="AP1312">
        <v>2.69</v>
      </c>
      <c r="AQ1312" t="str">
        <f t="shared" si="222"/>
        <v>Anderson</v>
      </c>
      <c r="AR1312" t="str">
        <f t="shared" si="223"/>
        <v>Karlovic</v>
      </c>
      <c r="AS1312" t="str">
        <f t="shared" si="224"/>
        <v>ParisAndersonKarlovic</v>
      </c>
      <c r="AT1312" t="str">
        <f t="shared" si="225"/>
        <v>ParisKarlovicAnderson</v>
      </c>
      <c r="AU1312">
        <f t="shared" si="226"/>
        <v>1</v>
      </c>
      <c r="AV1312">
        <f t="shared" si="227"/>
        <v>3</v>
      </c>
      <c r="AW1312">
        <f t="shared" si="228"/>
        <v>9</v>
      </c>
      <c r="AX1312" t="b">
        <f t="shared" si="229"/>
        <v>0</v>
      </c>
      <c r="AY1312" t="str">
        <f t="shared" si="230"/>
        <v>Anderson</v>
      </c>
      <c r="AZ1312" t="b">
        <f t="shared" si="231"/>
        <v>0</v>
      </c>
      <c r="BA1312" t="str">
        <f t="shared" si="232"/>
        <v>Paris3rd Round</v>
      </c>
    </row>
    <row r="1313" spans="1:53" x14ac:dyDescent="0.25">
      <c r="A1313">
        <v>32</v>
      </c>
      <c r="B1313" t="s">
        <v>480</v>
      </c>
      <c r="C1313" t="s">
        <v>608</v>
      </c>
      <c r="D1313" s="1">
        <v>41790</v>
      </c>
      <c r="E1313" s="1" t="s">
        <v>443</v>
      </c>
      <c r="F1313" t="s">
        <v>307</v>
      </c>
      <c r="G1313" s="1" t="s">
        <v>503</v>
      </c>
      <c r="H1313" t="s">
        <v>478</v>
      </c>
      <c r="I1313">
        <v>5</v>
      </c>
      <c r="J1313" t="s">
        <v>714</v>
      </c>
      <c r="K1313" t="s">
        <v>803</v>
      </c>
      <c r="L1313">
        <v>229</v>
      </c>
      <c r="M1313">
        <v>59</v>
      </c>
      <c r="N1313">
        <v>210</v>
      </c>
      <c r="O1313">
        <v>795</v>
      </c>
      <c r="P1313">
        <v>6</v>
      </c>
      <c r="Q1313">
        <v>7</v>
      </c>
      <c r="R1313">
        <v>6</v>
      </c>
      <c r="S1313">
        <v>2</v>
      </c>
      <c r="T1313">
        <v>7</v>
      </c>
      <c r="U1313">
        <v>6</v>
      </c>
      <c r="V1313">
        <v>7</v>
      </c>
      <c r="W1313">
        <v>5</v>
      </c>
      <c r="Z1313">
        <v>3</v>
      </c>
      <c r="AA1313">
        <v>1</v>
      </c>
      <c r="AB1313" t="s">
        <v>312</v>
      </c>
      <c r="AC1313">
        <v>3</v>
      </c>
      <c r="AD1313">
        <v>1.36</v>
      </c>
      <c r="AE1313">
        <v>3</v>
      </c>
      <c r="AF1313">
        <v>1.38</v>
      </c>
      <c r="AG1313">
        <v>3</v>
      </c>
      <c r="AH1313">
        <v>1.4</v>
      </c>
      <c r="AI1313">
        <v>3.28</v>
      </c>
      <c r="AJ1313">
        <v>1.4</v>
      </c>
      <c r="AK1313">
        <v>2.88</v>
      </c>
      <c r="AL1313">
        <v>1.4</v>
      </c>
      <c r="AM1313">
        <v>3.28</v>
      </c>
      <c r="AN1313">
        <v>1.44</v>
      </c>
      <c r="AO1313">
        <v>2.94</v>
      </c>
      <c r="AP1313">
        <v>1.39</v>
      </c>
      <c r="AQ1313" t="str">
        <f t="shared" si="222"/>
        <v>Granollers</v>
      </c>
      <c r="AR1313" t="str">
        <f t="shared" si="223"/>
        <v>Klizan</v>
      </c>
      <c r="AS1313" t="str">
        <f t="shared" si="224"/>
        <v>ParisGranollersKlizan</v>
      </c>
      <c r="AT1313" t="str">
        <f t="shared" si="225"/>
        <v>ParisKlizanGranollers</v>
      </c>
      <c r="AU1313">
        <f t="shared" si="226"/>
        <v>2</v>
      </c>
      <c r="AV1313">
        <f t="shared" si="227"/>
        <v>6</v>
      </c>
      <c r="AW1313">
        <f t="shared" si="228"/>
        <v>46</v>
      </c>
      <c r="AX1313" t="b">
        <f t="shared" si="229"/>
        <v>1</v>
      </c>
      <c r="AY1313" t="str">
        <f t="shared" si="230"/>
        <v>Klizan</v>
      </c>
      <c r="AZ1313" t="b">
        <f t="shared" si="231"/>
        <v>1</v>
      </c>
      <c r="BA1313" t="str">
        <f t="shared" si="232"/>
        <v>Paris3rd Round</v>
      </c>
    </row>
    <row r="1314" spans="1:53" x14ac:dyDescent="0.25">
      <c r="A1314">
        <v>32</v>
      </c>
      <c r="B1314" t="s">
        <v>480</v>
      </c>
      <c r="C1314" t="s">
        <v>608</v>
      </c>
      <c r="D1314" s="1">
        <v>41790</v>
      </c>
      <c r="E1314" s="1" t="s">
        <v>443</v>
      </c>
      <c r="F1314" t="s">
        <v>307</v>
      </c>
      <c r="G1314" s="1" t="s">
        <v>503</v>
      </c>
      <c r="H1314" t="s">
        <v>478</v>
      </c>
      <c r="I1314">
        <v>5</v>
      </c>
      <c r="J1314" t="s">
        <v>724</v>
      </c>
      <c r="K1314" t="s">
        <v>720</v>
      </c>
      <c r="L1314">
        <v>28</v>
      </c>
      <c r="M1314">
        <v>15</v>
      </c>
      <c r="N1314">
        <v>1390</v>
      </c>
      <c r="O1314">
        <v>2155</v>
      </c>
      <c r="P1314">
        <v>5</v>
      </c>
      <c r="Q1314">
        <v>7</v>
      </c>
      <c r="R1314">
        <v>6</v>
      </c>
      <c r="S1314">
        <v>2</v>
      </c>
      <c r="T1314">
        <v>6</v>
      </c>
      <c r="U1314">
        <v>4</v>
      </c>
      <c r="V1314">
        <v>0</v>
      </c>
      <c r="W1314">
        <v>6</v>
      </c>
      <c r="X1314">
        <v>6</v>
      </c>
      <c r="Y1314">
        <v>2</v>
      </c>
      <c r="Z1314">
        <v>3</v>
      </c>
      <c r="AA1314">
        <v>2</v>
      </c>
      <c r="AB1314" t="s">
        <v>312</v>
      </c>
      <c r="AC1314">
        <v>1.9</v>
      </c>
      <c r="AD1314">
        <v>1.8</v>
      </c>
      <c r="AE1314">
        <v>1.9</v>
      </c>
      <c r="AF1314">
        <v>1.85</v>
      </c>
      <c r="AG1314">
        <v>2</v>
      </c>
      <c r="AH1314">
        <v>1.8</v>
      </c>
      <c r="AI1314">
        <v>1.99</v>
      </c>
      <c r="AJ1314">
        <v>1.93</v>
      </c>
      <c r="AK1314">
        <v>2</v>
      </c>
      <c r="AL1314">
        <v>1.8</v>
      </c>
      <c r="AM1314">
        <v>2.1</v>
      </c>
      <c r="AN1314">
        <v>1.96</v>
      </c>
      <c r="AO1314">
        <v>1.95</v>
      </c>
      <c r="AP1314">
        <v>1.84</v>
      </c>
      <c r="AQ1314" t="str">
        <f t="shared" si="222"/>
        <v>Monfils</v>
      </c>
      <c r="AR1314" t="str">
        <f t="shared" si="223"/>
        <v>Fognini</v>
      </c>
      <c r="AS1314" t="str">
        <f t="shared" si="224"/>
        <v>ParisMonfilsFognini</v>
      </c>
      <c r="AT1314" t="str">
        <f t="shared" si="225"/>
        <v>ParisFogniniMonfils</v>
      </c>
      <c r="AU1314">
        <f t="shared" si="226"/>
        <v>1</v>
      </c>
      <c r="AV1314">
        <f t="shared" si="227"/>
        <v>2</v>
      </c>
      <c r="AW1314">
        <f t="shared" si="228"/>
        <v>44</v>
      </c>
      <c r="AX1314" t="b">
        <f t="shared" si="229"/>
        <v>0</v>
      </c>
      <c r="AY1314" t="str">
        <f t="shared" si="230"/>
        <v>Fognini</v>
      </c>
      <c r="AZ1314" t="b">
        <f t="shared" si="231"/>
        <v>1</v>
      </c>
      <c r="BA1314" t="str">
        <f t="shared" si="232"/>
        <v>Paris3rd Round</v>
      </c>
    </row>
    <row r="1315" spans="1:53" x14ac:dyDescent="0.25">
      <c r="A1315">
        <v>32</v>
      </c>
      <c r="B1315" t="s">
        <v>480</v>
      </c>
      <c r="C1315" t="s">
        <v>608</v>
      </c>
      <c r="D1315" s="1">
        <v>41790</v>
      </c>
      <c r="E1315" s="1" t="s">
        <v>443</v>
      </c>
      <c r="F1315" t="s">
        <v>307</v>
      </c>
      <c r="G1315" s="1" t="s">
        <v>503</v>
      </c>
      <c r="H1315" t="s">
        <v>478</v>
      </c>
      <c r="I1315">
        <v>5</v>
      </c>
      <c r="J1315" t="s">
        <v>750</v>
      </c>
      <c r="K1315" t="s">
        <v>792</v>
      </c>
      <c r="L1315">
        <v>1</v>
      </c>
      <c r="M1315">
        <v>65</v>
      </c>
      <c r="N1315">
        <v>12500</v>
      </c>
      <c r="O1315">
        <v>733</v>
      </c>
      <c r="P1315">
        <v>6</v>
      </c>
      <c r="Q1315">
        <v>2</v>
      </c>
      <c r="R1315">
        <v>7</v>
      </c>
      <c r="S1315">
        <v>5</v>
      </c>
      <c r="T1315">
        <v>6</v>
      </c>
      <c r="U1315">
        <v>2</v>
      </c>
      <c r="Z1315">
        <v>3</v>
      </c>
      <c r="AA1315">
        <v>0</v>
      </c>
      <c r="AB1315" t="s">
        <v>312</v>
      </c>
      <c r="AC1315">
        <v>1</v>
      </c>
      <c r="AD1315">
        <v>41</v>
      </c>
      <c r="AE1315">
        <v>1.01</v>
      </c>
      <c r="AF1315">
        <v>13</v>
      </c>
      <c r="AG1315">
        <v>1.01</v>
      </c>
      <c r="AH1315">
        <v>21</v>
      </c>
      <c r="AI1315">
        <v>1.01</v>
      </c>
      <c r="AJ1315">
        <v>41</v>
      </c>
      <c r="AK1315">
        <v>1.01</v>
      </c>
      <c r="AL1315">
        <v>19</v>
      </c>
      <c r="AM1315">
        <v>1.02</v>
      </c>
      <c r="AN1315">
        <v>48.25</v>
      </c>
      <c r="AO1315">
        <v>1.01</v>
      </c>
      <c r="AP1315">
        <v>21.47</v>
      </c>
      <c r="AQ1315" t="str">
        <f t="shared" si="222"/>
        <v>Nadal</v>
      </c>
      <c r="AR1315" t="str">
        <f t="shared" si="223"/>
        <v>Mayer</v>
      </c>
      <c r="AS1315" t="str">
        <f t="shared" si="224"/>
        <v>ParisNadalMayer</v>
      </c>
      <c r="AT1315" t="str">
        <f t="shared" si="225"/>
        <v>ParisMayerNadal</v>
      </c>
      <c r="AU1315">
        <f t="shared" si="226"/>
        <v>3</v>
      </c>
      <c r="AV1315">
        <f t="shared" si="227"/>
        <v>10</v>
      </c>
      <c r="AW1315">
        <f t="shared" si="228"/>
        <v>28</v>
      </c>
      <c r="AX1315" t="b">
        <f t="shared" si="229"/>
        <v>0</v>
      </c>
      <c r="AY1315" t="str">
        <f t="shared" si="230"/>
        <v>Nadal</v>
      </c>
      <c r="AZ1315" t="b">
        <f t="shared" si="231"/>
        <v>0</v>
      </c>
      <c r="BA1315" t="str">
        <f t="shared" si="232"/>
        <v>Paris3rd Round</v>
      </c>
    </row>
    <row r="1316" spans="1:53" x14ac:dyDescent="0.25">
      <c r="A1316">
        <v>32</v>
      </c>
      <c r="B1316" t="s">
        <v>480</v>
      </c>
      <c r="C1316" t="s">
        <v>608</v>
      </c>
      <c r="D1316" s="1">
        <v>41790</v>
      </c>
      <c r="E1316" s="1" t="s">
        <v>443</v>
      </c>
      <c r="F1316" t="s">
        <v>307</v>
      </c>
      <c r="G1316" s="1" t="s">
        <v>503</v>
      </c>
      <c r="H1316" t="s">
        <v>478</v>
      </c>
      <c r="I1316">
        <v>5</v>
      </c>
      <c r="J1316" t="s">
        <v>716</v>
      </c>
      <c r="K1316" t="s">
        <v>760</v>
      </c>
      <c r="L1316">
        <v>41</v>
      </c>
      <c r="M1316">
        <v>79</v>
      </c>
      <c r="N1316">
        <v>1063</v>
      </c>
      <c r="O1316">
        <v>647</v>
      </c>
      <c r="P1316">
        <v>6</v>
      </c>
      <c r="Q1316">
        <v>2</v>
      </c>
      <c r="R1316">
        <v>6</v>
      </c>
      <c r="S1316">
        <v>4</v>
      </c>
      <c r="T1316">
        <v>2</v>
      </c>
      <c r="U1316">
        <v>6</v>
      </c>
      <c r="V1316">
        <v>6</v>
      </c>
      <c r="W1316">
        <v>7</v>
      </c>
      <c r="X1316">
        <v>6</v>
      </c>
      <c r="Y1316">
        <v>4</v>
      </c>
      <c r="Z1316">
        <v>3</v>
      </c>
      <c r="AA1316">
        <v>2</v>
      </c>
      <c r="AB1316" t="s">
        <v>312</v>
      </c>
      <c r="AC1316">
        <v>1.1599999999999999</v>
      </c>
      <c r="AD1316">
        <v>5</v>
      </c>
      <c r="AE1316">
        <v>1.2</v>
      </c>
      <c r="AF1316">
        <v>4.3</v>
      </c>
      <c r="AG1316">
        <v>1.2</v>
      </c>
      <c r="AH1316">
        <v>4.5</v>
      </c>
      <c r="AI1316">
        <v>1.2</v>
      </c>
      <c r="AJ1316">
        <v>5.37</v>
      </c>
      <c r="AK1316">
        <v>1.22</v>
      </c>
      <c r="AL1316">
        <v>4</v>
      </c>
      <c r="AM1316">
        <v>1.22</v>
      </c>
      <c r="AN1316">
        <v>5.65</v>
      </c>
      <c r="AO1316">
        <v>1.18</v>
      </c>
      <c r="AP1316">
        <v>4.82</v>
      </c>
      <c r="AQ1316" t="str">
        <f t="shared" si="222"/>
        <v>Garcia-Lopez</v>
      </c>
      <c r="AR1316" t="str">
        <f t="shared" si="223"/>
        <v>Young</v>
      </c>
      <c r="AS1316" t="str">
        <f t="shared" si="224"/>
        <v>ParisGarcia-LopezYoung</v>
      </c>
      <c r="AT1316" t="str">
        <f t="shared" si="225"/>
        <v>ParisYoungGarcia-Lopez</v>
      </c>
      <c r="AU1316">
        <f t="shared" si="226"/>
        <v>1</v>
      </c>
      <c r="AV1316">
        <f t="shared" si="227"/>
        <v>3</v>
      </c>
      <c r="AW1316">
        <f t="shared" si="228"/>
        <v>49</v>
      </c>
      <c r="AX1316" t="b">
        <f t="shared" si="229"/>
        <v>1</v>
      </c>
      <c r="AY1316" t="str">
        <f t="shared" si="230"/>
        <v>Garcia-Lopez</v>
      </c>
      <c r="AZ1316" t="b">
        <f t="shared" si="231"/>
        <v>1</v>
      </c>
      <c r="BA1316" t="str">
        <f t="shared" si="232"/>
        <v>Paris3rd Round</v>
      </c>
    </row>
    <row r="1317" spans="1:53" x14ac:dyDescent="0.25">
      <c r="A1317">
        <v>32</v>
      </c>
      <c r="B1317" t="s">
        <v>480</v>
      </c>
      <c r="C1317" t="s">
        <v>608</v>
      </c>
      <c r="D1317" s="1">
        <v>41791</v>
      </c>
      <c r="E1317" s="1" t="s">
        <v>443</v>
      </c>
      <c r="F1317" t="s">
        <v>307</v>
      </c>
      <c r="G1317" s="1" t="s">
        <v>503</v>
      </c>
      <c r="H1317" t="s">
        <v>478</v>
      </c>
      <c r="I1317">
        <v>5</v>
      </c>
      <c r="J1317" t="s">
        <v>730</v>
      </c>
      <c r="K1317" t="s">
        <v>754</v>
      </c>
      <c r="L1317">
        <v>25</v>
      </c>
      <c r="M1317">
        <v>13</v>
      </c>
      <c r="N1317">
        <v>1420</v>
      </c>
      <c r="O1317">
        <v>2445</v>
      </c>
      <c r="P1317">
        <v>6</v>
      </c>
      <c r="Q1317">
        <v>3</v>
      </c>
      <c r="R1317">
        <v>6</v>
      </c>
      <c r="S1317">
        <v>2</v>
      </c>
      <c r="T1317">
        <v>6</v>
      </c>
      <c r="U1317">
        <v>3</v>
      </c>
      <c r="Z1317">
        <v>3</v>
      </c>
      <c r="AA1317">
        <v>0</v>
      </c>
      <c r="AB1317" t="s">
        <v>312</v>
      </c>
      <c r="AC1317">
        <v>2.1</v>
      </c>
      <c r="AD1317">
        <v>1.66</v>
      </c>
      <c r="AE1317">
        <v>2.0499999999999998</v>
      </c>
      <c r="AF1317">
        <v>1.75</v>
      </c>
      <c r="AG1317">
        <v>2.1</v>
      </c>
      <c r="AH1317">
        <v>1.73</v>
      </c>
      <c r="AI1317">
        <v>2.1800000000000002</v>
      </c>
      <c r="AJ1317">
        <v>1.78</v>
      </c>
      <c r="AK1317">
        <v>2</v>
      </c>
      <c r="AL1317">
        <v>1.8</v>
      </c>
      <c r="AM1317">
        <v>2.2000000000000002</v>
      </c>
      <c r="AN1317">
        <v>1.82</v>
      </c>
      <c r="AO1317">
        <v>2.0699999999999998</v>
      </c>
      <c r="AP1317">
        <v>1.74</v>
      </c>
      <c r="AQ1317" t="str">
        <f t="shared" si="222"/>
        <v>Verdasco</v>
      </c>
      <c r="AR1317" t="str">
        <f t="shared" si="223"/>
        <v>Gasquet</v>
      </c>
      <c r="AS1317" t="str">
        <f t="shared" si="224"/>
        <v>ParisVerdascoGasquet</v>
      </c>
      <c r="AT1317" t="str">
        <f t="shared" si="225"/>
        <v>ParisGasquetVerdasco</v>
      </c>
      <c r="AU1317">
        <f t="shared" si="226"/>
        <v>3</v>
      </c>
      <c r="AV1317">
        <f t="shared" si="227"/>
        <v>10</v>
      </c>
      <c r="AW1317">
        <f t="shared" si="228"/>
        <v>26</v>
      </c>
      <c r="AX1317" t="b">
        <f t="shared" si="229"/>
        <v>0</v>
      </c>
      <c r="AY1317" t="str">
        <f t="shared" si="230"/>
        <v>Verdasco</v>
      </c>
      <c r="AZ1317" t="b">
        <f t="shared" si="231"/>
        <v>0</v>
      </c>
      <c r="BA1317" t="str">
        <f t="shared" si="232"/>
        <v>Paris3rd Round</v>
      </c>
    </row>
    <row r="1318" spans="1:53" x14ac:dyDescent="0.25">
      <c r="A1318">
        <v>32</v>
      </c>
      <c r="B1318" t="s">
        <v>480</v>
      </c>
      <c r="C1318" t="s">
        <v>608</v>
      </c>
      <c r="D1318" s="1">
        <v>41791</v>
      </c>
      <c r="E1318" s="1" t="s">
        <v>443</v>
      </c>
      <c r="F1318" t="s">
        <v>307</v>
      </c>
      <c r="G1318" s="1" t="s">
        <v>503</v>
      </c>
      <c r="H1318" t="s">
        <v>478</v>
      </c>
      <c r="I1318">
        <v>5</v>
      </c>
      <c r="J1318" t="s">
        <v>740</v>
      </c>
      <c r="K1318" t="s">
        <v>752</v>
      </c>
      <c r="L1318">
        <v>8</v>
      </c>
      <c r="M1318">
        <v>24</v>
      </c>
      <c r="N1318">
        <v>4120</v>
      </c>
      <c r="O1318">
        <v>1485</v>
      </c>
      <c r="P1318">
        <v>3</v>
      </c>
      <c r="Q1318">
        <v>6</v>
      </c>
      <c r="R1318">
        <v>6</v>
      </c>
      <c r="S1318">
        <v>3</v>
      </c>
      <c r="T1318">
        <v>6</v>
      </c>
      <c r="U1318">
        <v>3</v>
      </c>
      <c r="V1318">
        <v>4</v>
      </c>
      <c r="W1318">
        <v>6</v>
      </c>
      <c r="X1318">
        <v>12</v>
      </c>
      <c r="Y1318">
        <v>10</v>
      </c>
      <c r="Z1318">
        <v>3</v>
      </c>
      <c r="AA1318">
        <v>2</v>
      </c>
      <c r="AB1318" t="s">
        <v>312</v>
      </c>
      <c r="AC1318">
        <v>1.38</v>
      </c>
      <c r="AD1318">
        <v>2.87</v>
      </c>
      <c r="AE1318">
        <v>1.45</v>
      </c>
      <c r="AF1318">
        <v>2.7</v>
      </c>
      <c r="AG1318">
        <v>1.44</v>
      </c>
      <c r="AH1318">
        <v>2.75</v>
      </c>
      <c r="AI1318">
        <v>1.44</v>
      </c>
      <c r="AJ1318">
        <v>3.06</v>
      </c>
      <c r="AK1318">
        <v>1.44</v>
      </c>
      <c r="AL1318">
        <v>2.88</v>
      </c>
      <c r="AM1318">
        <v>1.49</v>
      </c>
      <c r="AN1318">
        <v>3.06</v>
      </c>
      <c r="AO1318">
        <v>1.43</v>
      </c>
      <c r="AP1318">
        <v>2.8</v>
      </c>
      <c r="AQ1318" t="str">
        <f t="shared" si="222"/>
        <v>Murray</v>
      </c>
      <c r="AR1318" t="str">
        <f t="shared" si="223"/>
        <v>Kohlschreiber</v>
      </c>
      <c r="AS1318" t="str">
        <f t="shared" si="224"/>
        <v>ParisMurrayKohlschreiber</v>
      </c>
      <c r="AT1318" t="str">
        <f t="shared" si="225"/>
        <v>ParisKohlschreiberMurray</v>
      </c>
      <c r="AU1318">
        <f t="shared" si="226"/>
        <v>1</v>
      </c>
      <c r="AV1318">
        <f t="shared" si="227"/>
        <v>3</v>
      </c>
      <c r="AW1318">
        <f t="shared" si="228"/>
        <v>59</v>
      </c>
      <c r="AX1318" t="b">
        <f t="shared" si="229"/>
        <v>0</v>
      </c>
      <c r="AY1318" t="str">
        <f t="shared" si="230"/>
        <v>Kohlschreiber</v>
      </c>
      <c r="AZ1318" t="b">
        <f t="shared" si="231"/>
        <v>1</v>
      </c>
      <c r="BA1318" t="str">
        <f t="shared" si="232"/>
        <v>Paris3rd Round</v>
      </c>
    </row>
    <row r="1319" spans="1:53" x14ac:dyDescent="0.25">
      <c r="A1319">
        <v>32</v>
      </c>
      <c r="B1319" t="s">
        <v>480</v>
      </c>
      <c r="C1319" t="s">
        <v>608</v>
      </c>
      <c r="D1319" s="1">
        <v>41791</v>
      </c>
      <c r="E1319" s="1" t="s">
        <v>443</v>
      </c>
      <c r="F1319" t="s">
        <v>307</v>
      </c>
      <c r="G1319" s="1" t="s">
        <v>503</v>
      </c>
      <c r="H1319" t="s">
        <v>479</v>
      </c>
      <c r="I1319">
        <v>5</v>
      </c>
      <c r="J1319" t="s">
        <v>729</v>
      </c>
      <c r="K1319" t="s">
        <v>767</v>
      </c>
      <c r="L1319">
        <v>6</v>
      </c>
      <c r="M1319">
        <v>11</v>
      </c>
      <c r="N1319">
        <v>4330</v>
      </c>
      <c r="O1319">
        <v>2600</v>
      </c>
      <c r="P1319">
        <v>6</v>
      </c>
      <c r="Q1319">
        <v>4</v>
      </c>
      <c r="R1319">
        <v>6</v>
      </c>
      <c r="S1319">
        <v>4</v>
      </c>
      <c r="T1319">
        <v>6</v>
      </c>
      <c r="U1319">
        <v>4</v>
      </c>
      <c r="Z1319">
        <v>3</v>
      </c>
      <c r="AA1319">
        <v>0</v>
      </c>
      <c r="AB1319" t="s">
        <v>312</v>
      </c>
      <c r="AC1319">
        <v>1.22</v>
      </c>
      <c r="AD1319">
        <v>4.33</v>
      </c>
      <c r="AE1319">
        <v>1.22</v>
      </c>
      <c r="AF1319">
        <v>4</v>
      </c>
      <c r="AG1319">
        <v>1.25</v>
      </c>
      <c r="AH1319">
        <v>4</v>
      </c>
      <c r="AI1319">
        <v>1.24</v>
      </c>
      <c r="AJ1319">
        <v>4.72</v>
      </c>
      <c r="AK1319">
        <v>1.22</v>
      </c>
      <c r="AL1319">
        <v>4.33</v>
      </c>
      <c r="AM1319">
        <v>1.26</v>
      </c>
      <c r="AN1319">
        <v>4.72</v>
      </c>
      <c r="AO1319">
        <v>1.23</v>
      </c>
      <c r="AP1319">
        <v>4.08</v>
      </c>
      <c r="AQ1319" t="str">
        <f t="shared" si="222"/>
        <v>Berdych</v>
      </c>
      <c r="AR1319" t="str">
        <f t="shared" si="223"/>
        <v>Isner</v>
      </c>
      <c r="AS1319" t="str">
        <f t="shared" si="224"/>
        <v>ParisBerdychIsner</v>
      </c>
      <c r="AT1319" t="str">
        <f t="shared" si="225"/>
        <v>ParisIsnerBerdych</v>
      </c>
      <c r="AU1319">
        <f t="shared" si="226"/>
        <v>3</v>
      </c>
      <c r="AV1319">
        <f t="shared" si="227"/>
        <v>6</v>
      </c>
      <c r="AW1319">
        <f t="shared" si="228"/>
        <v>30</v>
      </c>
      <c r="AX1319" t="b">
        <f t="shared" si="229"/>
        <v>0</v>
      </c>
      <c r="AY1319" t="str">
        <f t="shared" si="230"/>
        <v>Berdych</v>
      </c>
      <c r="AZ1319" t="b">
        <f t="shared" si="231"/>
        <v>0</v>
      </c>
      <c r="BA1319" t="str">
        <f t="shared" si="232"/>
        <v>Paris4th Round</v>
      </c>
    </row>
    <row r="1320" spans="1:53" x14ac:dyDescent="0.25">
      <c r="A1320">
        <v>32</v>
      </c>
      <c r="B1320" t="s">
        <v>480</v>
      </c>
      <c r="C1320" t="s">
        <v>608</v>
      </c>
      <c r="D1320" s="1">
        <v>41791</v>
      </c>
      <c r="E1320" s="1" t="s">
        <v>443</v>
      </c>
      <c r="F1320" t="s">
        <v>307</v>
      </c>
      <c r="G1320" s="1" t="s">
        <v>503</v>
      </c>
      <c r="H1320" t="s">
        <v>479</v>
      </c>
      <c r="I1320">
        <v>5</v>
      </c>
      <c r="J1320" t="s">
        <v>748</v>
      </c>
      <c r="K1320" t="s">
        <v>689</v>
      </c>
      <c r="L1320">
        <v>17</v>
      </c>
      <c r="M1320">
        <v>4</v>
      </c>
      <c r="N1320">
        <v>2050</v>
      </c>
      <c r="O1320">
        <v>5125</v>
      </c>
      <c r="P1320">
        <v>6</v>
      </c>
      <c r="Q1320">
        <v>7</v>
      </c>
      <c r="R1320">
        <v>7</v>
      </c>
      <c r="S1320">
        <v>6</v>
      </c>
      <c r="T1320">
        <v>6</v>
      </c>
      <c r="U1320">
        <v>2</v>
      </c>
      <c r="V1320">
        <v>4</v>
      </c>
      <c r="W1320">
        <v>6</v>
      </c>
      <c r="X1320">
        <v>6</v>
      </c>
      <c r="Y1320">
        <v>3</v>
      </c>
      <c r="Z1320">
        <v>3</v>
      </c>
      <c r="AA1320">
        <v>2</v>
      </c>
      <c r="AB1320" t="s">
        <v>312</v>
      </c>
      <c r="AC1320">
        <v>2.75</v>
      </c>
      <c r="AD1320">
        <v>1.44</v>
      </c>
      <c r="AE1320">
        <v>2.7</v>
      </c>
      <c r="AF1320">
        <v>1.45</v>
      </c>
      <c r="AG1320">
        <v>2.75</v>
      </c>
      <c r="AH1320">
        <v>1.44</v>
      </c>
      <c r="AI1320">
        <v>2.77</v>
      </c>
      <c r="AJ1320">
        <v>1.52</v>
      </c>
      <c r="AK1320">
        <v>2.88</v>
      </c>
      <c r="AL1320">
        <v>1.44</v>
      </c>
      <c r="AM1320">
        <v>2.88</v>
      </c>
      <c r="AN1320">
        <v>1.54</v>
      </c>
      <c r="AO1320">
        <v>2.68</v>
      </c>
      <c r="AP1320">
        <v>1.46</v>
      </c>
      <c r="AQ1320" t="str">
        <f t="shared" si="222"/>
        <v>Gulbis</v>
      </c>
      <c r="AR1320" t="str">
        <f t="shared" si="223"/>
        <v>Federer</v>
      </c>
      <c r="AS1320" t="str">
        <f t="shared" si="224"/>
        <v>ParisGulbisFederer</v>
      </c>
      <c r="AT1320" t="str">
        <f t="shared" si="225"/>
        <v>ParisFedererGulbis</v>
      </c>
      <c r="AU1320">
        <f t="shared" si="226"/>
        <v>1</v>
      </c>
      <c r="AV1320">
        <f t="shared" si="227"/>
        <v>5</v>
      </c>
      <c r="AW1320">
        <f t="shared" si="228"/>
        <v>53</v>
      </c>
      <c r="AX1320" t="b">
        <f t="shared" si="229"/>
        <v>1</v>
      </c>
      <c r="AY1320" t="str">
        <f t="shared" si="230"/>
        <v>Federer</v>
      </c>
      <c r="AZ1320" t="b">
        <f t="shared" si="231"/>
        <v>1</v>
      </c>
      <c r="BA1320" t="str">
        <f t="shared" si="232"/>
        <v>Paris4th Round</v>
      </c>
    </row>
    <row r="1321" spans="1:53" x14ac:dyDescent="0.25">
      <c r="A1321">
        <v>32</v>
      </c>
      <c r="B1321" t="s">
        <v>480</v>
      </c>
      <c r="C1321" t="s">
        <v>608</v>
      </c>
      <c r="D1321" s="1">
        <v>41791</v>
      </c>
      <c r="E1321" s="1" t="s">
        <v>443</v>
      </c>
      <c r="F1321" t="s">
        <v>307</v>
      </c>
      <c r="G1321" s="1" t="s">
        <v>503</v>
      </c>
      <c r="H1321" t="s">
        <v>479</v>
      </c>
      <c r="I1321">
        <v>5</v>
      </c>
      <c r="J1321" t="s">
        <v>800</v>
      </c>
      <c r="K1321" t="s">
        <v>714</v>
      </c>
      <c r="L1321">
        <v>9</v>
      </c>
      <c r="M1321">
        <v>229</v>
      </c>
      <c r="N1321">
        <v>2975</v>
      </c>
      <c r="O1321">
        <v>210</v>
      </c>
      <c r="P1321">
        <v>6</v>
      </c>
      <c r="Q1321">
        <v>3</v>
      </c>
      <c r="R1321">
        <v>6</v>
      </c>
      <c r="S1321">
        <v>3</v>
      </c>
      <c r="T1321">
        <v>6</v>
      </c>
      <c r="U1321">
        <v>3</v>
      </c>
      <c r="Z1321">
        <v>3</v>
      </c>
      <c r="AA1321">
        <v>0</v>
      </c>
      <c r="AB1321" t="s">
        <v>312</v>
      </c>
      <c r="AC1321">
        <v>1.2</v>
      </c>
      <c r="AD1321">
        <v>4.5</v>
      </c>
      <c r="AE1321">
        <v>1.17</v>
      </c>
      <c r="AF1321">
        <v>4.75</v>
      </c>
      <c r="AG1321">
        <v>1.2</v>
      </c>
      <c r="AH1321">
        <v>4.5</v>
      </c>
      <c r="AI1321">
        <v>1.19</v>
      </c>
      <c r="AJ1321">
        <v>5.69</v>
      </c>
      <c r="AK1321">
        <v>1.18</v>
      </c>
      <c r="AL1321">
        <v>5</v>
      </c>
      <c r="AM1321">
        <v>1.21</v>
      </c>
      <c r="AN1321">
        <v>5.69</v>
      </c>
      <c r="AO1321">
        <v>1.18</v>
      </c>
      <c r="AP1321">
        <v>4.7699999999999996</v>
      </c>
      <c r="AQ1321" t="str">
        <f t="shared" si="222"/>
        <v>Raonic</v>
      </c>
      <c r="AR1321" t="str">
        <f t="shared" si="223"/>
        <v>Granollers</v>
      </c>
      <c r="AS1321" t="str">
        <f t="shared" si="224"/>
        <v>ParisRaonicGranollers</v>
      </c>
      <c r="AT1321" t="str">
        <f t="shared" si="225"/>
        <v>ParisGranollersRaonic</v>
      </c>
      <c r="AU1321">
        <f t="shared" si="226"/>
        <v>3</v>
      </c>
      <c r="AV1321">
        <f t="shared" si="227"/>
        <v>9</v>
      </c>
      <c r="AW1321">
        <f t="shared" si="228"/>
        <v>27</v>
      </c>
      <c r="AX1321" t="b">
        <f t="shared" si="229"/>
        <v>0</v>
      </c>
      <c r="AY1321" t="str">
        <f t="shared" si="230"/>
        <v>Raonic</v>
      </c>
      <c r="AZ1321" t="b">
        <f t="shared" si="231"/>
        <v>0</v>
      </c>
      <c r="BA1321" t="str">
        <f t="shared" si="232"/>
        <v>Paris4th Round</v>
      </c>
    </row>
    <row r="1322" spans="1:53" x14ac:dyDescent="0.25">
      <c r="A1322">
        <v>32</v>
      </c>
      <c r="B1322" t="s">
        <v>480</v>
      </c>
      <c r="C1322" t="s">
        <v>608</v>
      </c>
      <c r="D1322" s="1">
        <v>41791</v>
      </c>
      <c r="E1322" s="1" t="s">
        <v>443</v>
      </c>
      <c r="F1322" t="s">
        <v>307</v>
      </c>
      <c r="G1322" s="1" t="s">
        <v>503</v>
      </c>
      <c r="H1322" t="s">
        <v>479</v>
      </c>
      <c r="I1322">
        <v>5</v>
      </c>
      <c r="J1322" t="s">
        <v>797</v>
      </c>
      <c r="K1322" t="s">
        <v>804</v>
      </c>
      <c r="L1322">
        <v>2</v>
      </c>
      <c r="M1322">
        <v>14</v>
      </c>
      <c r="N1322">
        <v>11850</v>
      </c>
      <c r="O1322">
        <v>2315</v>
      </c>
      <c r="P1322">
        <v>6</v>
      </c>
      <c r="Q1322">
        <v>1</v>
      </c>
      <c r="R1322">
        <v>6</v>
      </c>
      <c r="S1322">
        <v>4</v>
      </c>
      <c r="T1322">
        <v>6</v>
      </c>
      <c r="U1322">
        <v>1</v>
      </c>
      <c r="Z1322">
        <v>3</v>
      </c>
      <c r="AA1322">
        <v>0</v>
      </c>
      <c r="AB1322" t="s">
        <v>312</v>
      </c>
      <c r="AC1322">
        <v>1.1000000000000001</v>
      </c>
      <c r="AD1322">
        <v>7</v>
      </c>
      <c r="AE1322">
        <v>1.1100000000000001</v>
      </c>
      <c r="AF1322">
        <v>6</v>
      </c>
      <c r="AG1322">
        <v>1.1200000000000001</v>
      </c>
      <c r="AH1322">
        <v>6</v>
      </c>
      <c r="AI1322">
        <v>1.1299999999999999</v>
      </c>
      <c r="AJ1322">
        <v>7.85</v>
      </c>
      <c r="AK1322">
        <v>1.1100000000000001</v>
      </c>
      <c r="AL1322">
        <v>7</v>
      </c>
      <c r="AM1322">
        <v>1.1499999999999999</v>
      </c>
      <c r="AN1322">
        <v>7.85</v>
      </c>
      <c r="AO1322">
        <v>1.1100000000000001</v>
      </c>
      <c r="AP1322">
        <v>6.48</v>
      </c>
      <c r="AQ1322" t="str">
        <f t="shared" si="222"/>
        <v>Djokovic</v>
      </c>
      <c r="AR1322" t="str">
        <f t="shared" si="223"/>
        <v>Tsonga</v>
      </c>
      <c r="AS1322" t="str">
        <f t="shared" si="224"/>
        <v>ParisDjokovicTsonga</v>
      </c>
      <c r="AT1322" t="str">
        <f t="shared" si="225"/>
        <v>ParisTsongaDjokovic</v>
      </c>
      <c r="AU1322">
        <f t="shared" si="226"/>
        <v>3</v>
      </c>
      <c r="AV1322">
        <f t="shared" si="227"/>
        <v>12</v>
      </c>
      <c r="AW1322">
        <f t="shared" si="228"/>
        <v>24</v>
      </c>
      <c r="AX1322" t="b">
        <f t="shared" si="229"/>
        <v>0</v>
      </c>
      <c r="AY1322" t="str">
        <f t="shared" si="230"/>
        <v>Djokovic</v>
      </c>
      <c r="AZ1322" t="b">
        <f t="shared" si="231"/>
        <v>0</v>
      </c>
      <c r="BA1322" t="str">
        <f t="shared" si="232"/>
        <v>Paris4th Round</v>
      </c>
    </row>
    <row r="1323" spans="1:53" x14ac:dyDescent="0.25">
      <c r="A1323">
        <v>32</v>
      </c>
      <c r="B1323" t="s">
        <v>480</v>
      </c>
      <c r="C1323" t="s">
        <v>608</v>
      </c>
      <c r="D1323" s="1">
        <v>41792</v>
      </c>
      <c r="E1323" s="1" t="s">
        <v>443</v>
      </c>
      <c r="F1323" t="s">
        <v>307</v>
      </c>
      <c r="G1323" s="1" t="s">
        <v>503</v>
      </c>
      <c r="H1323" t="s">
        <v>479</v>
      </c>
      <c r="I1323">
        <v>5</v>
      </c>
      <c r="J1323" t="s">
        <v>744</v>
      </c>
      <c r="K1323" t="s">
        <v>768</v>
      </c>
      <c r="L1323">
        <v>5</v>
      </c>
      <c r="M1323">
        <v>20</v>
      </c>
      <c r="N1323">
        <v>5030</v>
      </c>
      <c r="O1323">
        <v>1710</v>
      </c>
      <c r="P1323">
        <v>6</v>
      </c>
      <c r="Q1323">
        <v>3</v>
      </c>
      <c r="R1323">
        <v>6</v>
      </c>
      <c r="S1323">
        <v>3</v>
      </c>
      <c r="T1323">
        <v>6</v>
      </c>
      <c r="U1323">
        <v>7</v>
      </c>
      <c r="V1323">
        <v>6</v>
      </c>
      <c r="W1323">
        <v>1</v>
      </c>
      <c r="Z1323">
        <v>3</v>
      </c>
      <c r="AA1323">
        <v>1</v>
      </c>
      <c r="AB1323" t="s">
        <v>312</v>
      </c>
      <c r="AC1323">
        <v>1.08</v>
      </c>
      <c r="AD1323">
        <v>8</v>
      </c>
      <c r="AE1323">
        <v>1.08</v>
      </c>
      <c r="AF1323">
        <v>7.5</v>
      </c>
      <c r="AG1323">
        <v>1.08</v>
      </c>
      <c r="AH1323">
        <v>8</v>
      </c>
      <c r="AI1323">
        <v>1.08</v>
      </c>
      <c r="AJ1323">
        <v>10.5</v>
      </c>
      <c r="AK1323">
        <v>1.08</v>
      </c>
      <c r="AL1323">
        <v>8</v>
      </c>
      <c r="AM1323">
        <v>1.1000000000000001</v>
      </c>
      <c r="AN1323">
        <v>10.5</v>
      </c>
      <c r="AO1323">
        <v>1.07</v>
      </c>
      <c r="AP1323">
        <v>8.2200000000000006</v>
      </c>
      <c r="AQ1323" t="str">
        <f t="shared" si="222"/>
        <v>Ferrer</v>
      </c>
      <c r="AR1323" t="str">
        <f t="shared" si="223"/>
        <v>Anderson</v>
      </c>
      <c r="AS1323" t="str">
        <f t="shared" si="224"/>
        <v>ParisFerrerAnderson</v>
      </c>
      <c r="AT1323" t="str">
        <f t="shared" si="225"/>
        <v>ParisAndersonFerrer</v>
      </c>
      <c r="AU1323">
        <f t="shared" si="226"/>
        <v>2</v>
      </c>
      <c r="AV1323">
        <f t="shared" si="227"/>
        <v>10</v>
      </c>
      <c r="AW1323">
        <f t="shared" si="228"/>
        <v>38</v>
      </c>
      <c r="AX1323" t="b">
        <f t="shared" si="229"/>
        <v>1</v>
      </c>
      <c r="AY1323" t="str">
        <f t="shared" si="230"/>
        <v>Ferrer</v>
      </c>
      <c r="AZ1323" t="b">
        <f t="shared" si="231"/>
        <v>1</v>
      </c>
      <c r="BA1323" t="str">
        <f t="shared" si="232"/>
        <v>Paris4th Round</v>
      </c>
    </row>
    <row r="1324" spans="1:53" x14ac:dyDescent="0.25">
      <c r="A1324">
        <v>32</v>
      </c>
      <c r="B1324" t="s">
        <v>480</v>
      </c>
      <c r="C1324" t="s">
        <v>608</v>
      </c>
      <c r="D1324" s="1">
        <v>41792</v>
      </c>
      <c r="E1324" s="1" t="s">
        <v>443</v>
      </c>
      <c r="F1324" t="s">
        <v>307</v>
      </c>
      <c r="G1324" s="1" t="s">
        <v>503</v>
      </c>
      <c r="H1324" t="s">
        <v>479</v>
      </c>
      <c r="I1324">
        <v>5</v>
      </c>
      <c r="J1324" t="s">
        <v>750</v>
      </c>
      <c r="K1324" t="s">
        <v>798</v>
      </c>
      <c r="L1324">
        <v>1</v>
      </c>
      <c r="M1324">
        <v>83</v>
      </c>
      <c r="N1324">
        <v>12500</v>
      </c>
      <c r="O1324">
        <v>632</v>
      </c>
      <c r="P1324">
        <v>6</v>
      </c>
      <c r="Q1324">
        <v>1</v>
      </c>
      <c r="R1324">
        <v>6</v>
      </c>
      <c r="S1324">
        <v>2</v>
      </c>
      <c r="T1324">
        <v>6</v>
      </c>
      <c r="U1324">
        <v>1</v>
      </c>
      <c r="Z1324">
        <v>3</v>
      </c>
      <c r="AA1324">
        <v>0</v>
      </c>
      <c r="AB1324" t="s">
        <v>312</v>
      </c>
      <c r="AC1324">
        <v>1.002</v>
      </c>
      <c r="AD1324">
        <v>29</v>
      </c>
      <c r="AE1324">
        <v>1.01</v>
      </c>
      <c r="AF1324">
        <v>13</v>
      </c>
      <c r="AG1324">
        <v>1.01</v>
      </c>
      <c r="AH1324">
        <v>26</v>
      </c>
      <c r="AI1324">
        <v>1.02</v>
      </c>
      <c r="AJ1324">
        <v>25.5</v>
      </c>
      <c r="AK1324">
        <v>1.01</v>
      </c>
      <c r="AL1324">
        <v>23</v>
      </c>
      <c r="AM1324">
        <v>1.02</v>
      </c>
      <c r="AN1324">
        <v>43.5</v>
      </c>
      <c r="AO1324">
        <v>1.01</v>
      </c>
      <c r="AP1324">
        <v>21.39</v>
      </c>
      <c r="AQ1324" t="str">
        <f t="shared" si="222"/>
        <v>Nadal</v>
      </c>
      <c r="AR1324" t="str">
        <f t="shared" si="223"/>
        <v>Lajovic</v>
      </c>
      <c r="AS1324" t="str">
        <f t="shared" si="224"/>
        <v>ParisNadalLajovic</v>
      </c>
      <c r="AT1324" t="str">
        <f t="shared" si="225"/>
        <v>ParisLajovicNadal</v>
      </c>
      <c r="AU1324">
        <f t="shared" si="226"/>
        <v>3</v>
      </c>
      <c r="AV1324">
        <f t="shared" si="227"/>
        <v>14</v>
      </c>
      <c r="AW1324">
        <f t="shared" si="228"/>
        <v>22</v>
      </c>
      <c r="AX1324" t="b">
        <f t="shared" si="229"/>
        <v>0</v>
      </c>
      <c r="AY1324" t="str">
        <f t="shared" si="230"/>
        <v>Nadal</v>
      </c>
      <c r="AZ1324" t="b">
        <f t="shared" si="231"/>
        <v>0</v>
      </c>
      <c r="BA1324" t="str">
        <f t="shared" si="232"/>
        <v>Paris4th Round</v>
      </c>
    </row>
    <row r="1325" spans="1:53" x14ac:dyDescent="0.25">
      <c r="A1325">
        <v>32</v>
      </c>
      <c r="B1325" t="s">
        <v>480</v>
      </c>
      <c r="C1325" t="s">
        <v>608</v>
      </c>
      <c r="D1325" s="1">
        <v>41792</v>
      </c>
      <c r="E1325" s="1" t="s">
        <v>443</v>
      </c>
      <c r="F1325" t="s">
        <v>307</v>
      </c>
      <c r="G1325" s="1" t="s">
        <v>503</v>
      </c>
      <c r="H1325" t="s">
        <v>479</v>
      </c>
      <c r="I1325">
        <v>5</v>
      </c>
      <c r="J1325" t="s">
        <v>740</v>
      </c>
      <c r="K1325" t="s">
        <v>730</v>
      </c>
      <c r="L1325">
        <v>8</v>
      </c>
      <c r="M1325">
        <v>25</v>
      </c>
      <c r="N1325">
        <v>4120</v>
      </c>
      <c r="O1325">
        <v>1420</v>
      </c>
      <c r="P1325">
        <v>6</v>
      </c>
      <c r="Q1325">
        <v>4</v>
      </c>
      <c r="R1325">
        <v>7</v>
      </c>
      <c r="S1325">
        <v>5</v>
      </c>
      <c r="T1325">
        <v>7</v>
      </c>
      <c r="U1325">
        <v>6</v>
      </c>
      <c r="Z1325">
        <v>3</v>
      </c>
      <c r="AA1325">
        <v>0</v>
      </c>
      <c r="AB1325" t="s">
        <v>312</v>
      </c>
      <c r="AC1325">
        <v>1.61</v>
      </c>
      <c r="AD1325">
        <v>2.25</v>
      </c>
      <c r="AE1325">
        <v>1.62</v>
      </c>
      <c r="AF1325">
        <v>2.25</v>
      </c>
      <c r="AG1325">
        <v>1.57</v>
      </c>
      <c r="AH1325">
        <v>2.38</v>
      </c>
      <c r="AI1325">
        <v>1.73</v>
      </c>
      <c r="AJ1325">
        <v>2.2599999999999998</v>
      </c>
      <c r="AK1325">
        <v>1.67</v>
      </c>
      <c r="AL1325">
        <v>2.25</v>
      </c>
      <c r="AM1325">
        <v>1.73</v>
      </c>
      <c r="AN1325">
        <v>2.38</v>
      </c>
      <c r="AO1325">
        <v>1.63</v>
      </c>
      <c r="AP1325">
        <v>2.25</v>
      </c>
      <c r="AQ1325" t="str">
        <f t="shared" si="222"/>
        <v>Murray</v>
      </c>
      <c r="AR1325" t="str">
        <f t="shared" si="223"/>
        <v>Verdasco</v>
      </c>
      <c r="AS1325" t="str">
        <f t="shared" si="224"/>
        <v>ParisMurrayVerdasco</v>
      </c>
      <c r="AT1325" t="str">
        <f t="shared" si="225"/>
        <v>ParisVerdascoMurray</v>
      </c>
      <c r="AU1325">
        <f t="shared" si="226"/>
        <v>3</v>
      </c>
      <c r="AV1325">
        <f t="shared" si="227"/>
        <v>5</v>
      </c>
      <c r="AW1325">
        <f t="shared" si="228"/>
        <v>35</v>
      </c>
      <c r="AX1325" t="b">
        <f t="shared" si="229"/>
        <v>1</v>
      </c>
      <c r="AY1325" t="str">
        <f t="shared" si="230"/>
        <v>Murray</v>
      </c>
      <c r="AZ1325" t="b">
        <f t="shared" si="231"/>
        <v>0</v>
      </c>
      <c r="BA1325" t="str">
        <f t="shared" si="232"/>
        <v>Paris4th Round</v>
      </c>
    </row>
    <row r="1326" spans="1:53" x14ac:dyDescent="0.25">
      <c r="A1326">
        <v>32</v>
      </c>
      <c r="B1326" t="s">
        <v>480</v>
      </c>
      <c r="C1326" t="s">
        <v>608</v>
      </c>
      <c r="D1326" s="1">
        <v>41792</v>
      </c>
      <c r="E1326" s="1" t="s">
        <v>443</v>
      </c>
      <c r="F1326" t="s">
        <v>307</v>
      </c>
      <c r="G1326" s="1" t="s">
        <v>503</v>
      </c>
      <c r="H1326" t="s">
        <v>479</v>
      </c>
      <c r="I1326">
        <v>5</v>
      </c>
      <c r="J1326" t="s">
        <v>724</v>
      </c>
      <c r="K1326" t="s">
        <v>716</v>
      </c>
      <c r="L1326">
        <v>28</v>
      </c>
      <c r="M1326">
        <v>41</v>
      </c>
      <c r="N1326">
        <v>1390</v>
      </c>
      <c r="O1326">
        <v>1063</v>
      </c>
      <c r="P1326">
        <v>6</v>
      </c>
      <c r="Q1326">
        <v>0</v>
      </c>
      <c r="R1326">
        <v>6</v>
      </c>
      <c r="S1326">
        <v>2</v>
      </c>
      <c r="T1326">
        <v>7</v>
      </c>
      <c r="U1326">
        <v>5</v>
      </c>
      <c r="Z1326">
        <v>3</v>
      </c>
      <c r="AA1326">
        <v>0</v>
      </c>
      <c r="AB1326" t="s">
        <v>312</v>
      </c>
      <c r="AC1326">
        <v>1.53</v>
      </c>
      <c r="AD1326">
        <v>2.5</v>
      </c>
      <c r="AE1326">
        <v>1.58</v>
      </c>
      <c r="AF1326">
        <v>2.35</v>
      </c>
      <c r="AG1326">
        <v>1.57</v>
      </c>
      <c r="AH1326">
        <v>2.38</v>
      </c>
      <c r="AI1326">
        <v>1.57</v>
      </c>
      <c r="AJ1326">
        <v>2.62</v>
      </c>
      <c r="AK1326">
        <v>1.62</v>
      </c>
      <c r="AL1326">
        <v>2.38</v>
      </c>
      <c r="AM1326">
        <v>1.63</v>
      </c>
      <c r="AN1326">
        <v>2.62</v>
      </c>
      <c r="AO1326">
        <v>1.58</v>
      </c>
      <c r="AP1326">
        <v>2.38</v>
      </c>
      <c r="AQ1326" t="str">
        <f t="shared" si="222"/>
        <v>Monfils</v>
      </c>
      <c r="AR1326" t="str">
        <f t="shared" si="223"/>
        <v>Garcia-Lopez</v>
      </c>
      <c r="AS1326" t="str">
        <f t="shared" si="224"/>
        <v>ParisMonfilsGarcia-Lopez</v>
      </c>
      <c r="AT1326" t="str">
        <f t="shared" si="225"/>
        <v>ParisGarcia-LopezMonfils</v>
      </c>
      <c r="AU1326">
        <f t="shared" si="226"/>
        <v>3</v>
      </c>
      <c r="AV1326">
        <f t="shared" si="227"/>
        <v>12</v>
      </c>
      <c r="AW1326">
        <f t="shared" si="228"/>
        <v>26</v>
      </c>
      <c r="AX1326" t="b">
        <f t="shared" si="229"/>
        <v>0</v>
      </c>
      <c r="AY1326" t="str">
        <f t="shared" si="230"/>
        <v>Monfils</v>
      </c>
      <c r="AZ1326" t="b">
        <f t="shared" si="231"/>
        <v>0</v>
      </c>
      <c r="BA1326" t="str">
        <f t="shared" si="232"/>
        <v>Paris4th Round</v>
      </c>
    </row>
    <row r="1327" spans="1:53" x14ac:dyDescent="0.25">
      <c r="A1327">
        <v>32</v>
      </c>
      <c r="B1327" t="s">
        <v>480</v>
      </c>
      <c r="C1327" t="s">
        <v>608</v>
      </c>
      <c r="D1327" s="1">
        <v>41793</v>
      </c>
      <c r="E1327" s="1" t="s">
        <v>443</v>
      </c>
      <c r="F1327" t="s">
        <v>307</v>
      </c>
      <c r="G1327" s="1" t="s">
        <v>503</v>
      </c>
      <c r="H1327" t="s">
        <v>345</v>
      </c>
      <c r="I1327">
        <v>5</v>
      </c>
      <c r="J1327" t="s">
        <v>797</v>
      </c>
      <c r="K1327" t="s">
        <v>800</v>
      </c>
      <c r="L1327">
        <v>2</v>
      </c>
      <c r="M1327">
        <v>9</v>
      </c>
      <c r="N1327">
        <v>11850</v>
      </c>
      <c r="O1327">
        <v>2975</v>
      </c>
      <c r="P1327">
        <v>7</v>
      </c>
      <c r="Q1327">
        <v>5</v>
      </c>
      <c r="R1327">
        <v>7</v>
      </c>
      <c r="S1327">
        <v>6</v>
      </c>
      <c r="T1327">
        <v>6</v>
      </c>
      <c r="U1327">
        <v>4</v>
      </c>
      <c r="Z1327">
        <v>3</v>
      </c>
      <c r="AA1327">
        <v>0</v>
      </c>
      <c r="AB1327" t="s">
        <v>312</v>
      </c>
      <c r="AC1327">
        <v>1.07</v>
      </c>
      <c r="AD1327">
        <v>9</v>
      </c>
      <c r="AE1327">
        <v>1.08</v>
      </c>
      <c r="AF1327">
        <v>7.5</v>
      </c>
      <c r="AG1327">
        <v>1.08</v>
      </c>
      <c r="AH1327">
        <v>8</v>
      </c>
      <c r="AI1327">
        <v>1.08</v>
      </c>
      <c r="AJ1327">
        <v>10.5</v>
      </c>
      <c r="AK1327">
        <v>1.07</v>
      </c>
      <c r="AL1327">
        <v>8.5</v>
      </c>
      <c r="AM1327">
        <v>1.1200000000000001</v>
      </c>
      <c r="AN1327">
        <v>11.13</v>
      </c>
      <c r="AO1327">
        <v>1.08</v>
      </c>
      <c r="AP1327">
        <v>8.32</v>
      </c>
      <c r="AQ1327" t="str">
        <f t="shared" si="222"/>
        <v>Djokovic</v>
      </c>
      <c r="AR1327" t="str">
        <f t="shared" si="223"/>
        <v>Raonic</v>
      </c>
      <c r="AS1327" t="str">
        <f t="shared" si="224"/>
        <v>ParisDjokovicRaonic</v>
      </c>
      <c r="AT1327" t="str">
        <f t="shared" si="225"/>
        <v>ParisRaonicDjokovic</v>
      </c>
      <c r="AU1327">
        <f t="shared" si="226"/>
        <v>3</v>
      </c>
      <c r="AV1327">
        <f t="shared" si="227"/>
        <v>5</v>
      </c>
      <c r="AW1327">
        <f t="shared" si="228"/>
        <v>35</v>
      </c>
      <c r="AX1327" t="b">
        <f t="shared" si="229"/>
        <v>1</v>
      </c>
      <c r="AY1327" t="str">
        <f t="shared" si="230"/>
        <v>Djokovic</v>
      </c>
      <c r="AZ1327" t="b">
        <f t="shared" si="231"/>
        <v>0</v>
      </c>
      <c r="BA1327" t="str">
        <f t="shared" si="232"/>
        <v>ParisQuarterfinals</v>
      </c>
    </row>
    <row r="1328" spans="1:53" x14ac:dyDescent="0.25">
      <c r="A1328">
        <v>32</v>
      </c>
      <c r="B1328" t="s">
        <v>480</v>
      </c>
      <c r="C1328" t="s">
        <v>608</v>
      </c>
      <c r="D1328" s="1">
        <v>41793</v>
      </c>
      <c r="E1328" s="1" t="s">
        <v>443</v>
      </c>
      <c r="F1328" t="s">
        <v>307</v>
      </c>
      <c r="G1328" s="1" t="s">
        <v>503</v>
      </c>
      <c r="H1328" t="s">
        <v>345</v>
      </c>
      <c r="I1328">
        <v>5</v>
      </c>
      <c r="J1328" t="s">
        <v>748</v>
      </c>
      <c r="K1328" t="s">
        <v>729</v>
      </c>
      <c r="L1328">
        <v>17</v>
      </c>
      <c r="M1328">
        <v>6</v>
      </c>
      <c r="N1328">
        <v>2050</v>
      </c>
      <c r="O1328">
        <v>4330</v>
      </c>
      <c r="P1328">
        <v>6</v>
      </c>
      <c r="Q1328">
        <v>3</v>
      </c>
      <c r="R1328">
        <v>6</v>
      </c>
      <c r="S1328">
        <v>2</v>
      </c>
      <c r="T1328">
        <v>6</v>
      </c>
      <c r="U1328">
        <v>4</v>
      </c>
      <c r="Z1328">
        <v>3</v>
      </c>
      <c r="AA1328">
        <v>0</v>
      </c>
      <c r="AB1328" t="s">
        <v>312</v>
      </c>
      <c r="AC1328">
        <v>2.2999999999999998</v>
      </c>
      <c r="AD1328">
        <v>1.61</v>
      </c>
      <c r="AE1328">
        <v>2.2999999999999998</v>
      </c>
      <c r="AF1328">
        <v>1.6</v>
      </c>
      <c r="AG1328">
        <v>2.25</v>
      </c>
      <c r="AH1328">
        <v>1.62</v>
      </c>
      <c r="AI1328">
        <v>2.44</v>
      </c>
      <c r="AJ1328">
        <v>1.64</v>
      </c>
      <c r="AK1328">
        <v>2.25</v>
      </c>
      <c r="AL1328">
        <v>1.67</v>
      </c>
      <c r="AM1328">
        <v>2.44</v>
      </c>
      <c r="AN1328">
        <v>1.71</v>
      </c>
      <c r="AO1328">
        <v>2.27</v>
      </c>
      <c r="AP1328">
        <v>1.64</v>
      </c>
      <c r="AQ1328" t="str">
        <f t="shared" si="222"/>
        <v>Gulbis</v>
      </c>
      <c r="AR1328" t="str">
        <f t="shared" si="223"/>
        <v>Berdych</v>
      </c>
      <c r="AS1328" t="str">
        <f t="shared" si="224"/>
        <v>ParisGulbisBerdych</v>
      </c>
      <c r="AT1328" t="str">
        <f t="shared" si="225"/>
        <v>ParisBerdychGulbis</v>
      </c>
      <c r="AU1328">
        <f t="shared" si="226"/>
        <v>3</v>
      </c>
      <c r="AV1328">
        <f t="shared" si="227"/>
        <v>9</v>
      </c>
      <c r="AW1328">
        <f t="shared" si="228"/>
        <v>27</v>
      </c>
      <c r="AX1328" t="b">
        <f t="shared" si="229"/>
        <v>0</v>
      </c>
      <c r="AY1328" t="str">
        <f t="shared" si="230"/>
        <v>Gulbis</v>
      </c>
      <c r="AZ1328" t="b">
        <f t="shared" si="231"/>
        <v>0</v>
      </c>
      <c r="BA1328" t="str">
        <f t="shared" si="232"/>
        <v>ParisQuarterfinals</v>
      </c>
    </row>
    <row r="1329" spans="1:53" x14ac:dyDescent="0.25">
      <c r="A1329">
        <v>32</v>
      </c>
      <c r="B1329" t="s">
        <v>480</v>
      </c>
      <c r="C1329" t="s">
        <v>608</v>
      </c>
      <c r="D1329" s="1">
        <v>41794</v>
      </c>
      <c r="E1329" s="1" t="s">
        <v>443</v>
      </c>
      <c r="F1329" t="s">
        <v>307</v>
      </c>
      <c r="G1329" s="1" t="s">
        <v>503</v>
      </c>
      <c r="H1329" t="s">
        <v>345</v>
      </c>
      <c r="I1329">
        <v>5</v>
      </c>
      <c r="J1329" t="s">
        <v>740</v>
      </c>
      <c r="K1329" t="s">
        <v>724</v>
      </c>
      <c r="L1329">
        <v>8</v>
      </c>
      <c r="M1329">
        <v>28</v>
      </c>
      <c r="N1329">
        <v>4120</v>
      </c>
      <c r="O1329">
        <v>1390</v>
      </c>
      <c r="P1329">
        <v>6</v>
      </c>
      <c r="Q1329">
        <v>4</v>
      </c>
      <c r="R1329">
        <v>6</v>
      </c>
      <c r="S1329">
        <v>1</v>
      </c>
      <c r="T1329">
        <v>4</v>
      </c>
      <c r="U1329">
        <v>6</v>
      </c>
      <c r="V1329">
        <v>1</v>
      </c>
      <c r="W1329">
        <v>6</v>
      </c>
      <c r="X1329">
        <v>6</v>
      </c>
      <c r="Y1329">
        <v>0</v>
      </c>
      <c r="Z1329">
        <v>3</v>
      </c>
      <c r="AA1329">
        <v>2</v>
      </c>
      <c r="AB1329" t="s">
        <v>312</v>
      </c>
      <c r="AC1329">
        <v>1.5</v>
      </c>
      <c r="AD1329">
        <v>2.62</v>
      </c>
      <c r="AE1329">
        <v>1.52</v>
      </c>
      <c r="AF1329">
        <v>2.4500000000000002</v>
      </c>
      <c r="AG1329">
        <v>1.5</v>
      </c>
      <c r="AH1329">
        <v>2.62</v>
      </c>
      <c r="AI1329">
        <v>1.58</v>
      </c>
      <c r="AJ1329">
        <v>2.58</v>
      </c>
      <c r="AK1329">
        <v>1.53</v>
      </c>
      <c r="AL1329">
        <v>2.63</v>
      </c>
      <c r="AM1329">
        <v>1.58</v>
      </c>
      <c r="AN1329">
        <v>2.75</v>
      </c>
      <c r="AO1329">
        <v>1.51</v>
      </c>
      <c r="AP1329">
        <v>2.56</v>
      </c>
      <c r="AQ1329" t="str">
        <f t="shared" si="222"/>
        <v>Murray</v>
      </c>
      <c r="AR1329" t="str">
        <f t="shared" si="223"/>
        <v>Monfils</v>
      </c>
      <c r="AS1329" t="str">
        <f t="shared" si="224"/>
        <v>ParisMurrayMonfils</v>
      </c>
      <c r="AT1329" t="str">
        <f t="shared" si="225"/>
        <v>ParisMonfilsMurray</v>
      </c>
      <c r="AU1329">
        <f t="shared" si="226"/>
        <v>1</v>
      </c>
      <c r="AV1329">
        <f t="shared" si="227"/>
        <v>6</v>
      </c>
      <c r="AW1329">
        <f t="shared" si="228"/>
        <v>40</v>
      </c>
      <c r="AX1329" t="b">
        <f t="shared" si="229"/>
        <v>0</v>
      </c>
      <c r="AY1329" t="str">
        <f t="shared" si="230"/>
        <v>Murray</v>
      </c>
      <c r="AZ1329" t="b">
        <f t="shared" si="231"/>
        <v>1</v>
      </c>
      <c r="BA1329" t="str">
        <f t="shared" si="232"/>
        <v>ParisQuarterfinals</v>
      </c>
    </row>
    <row r="1330" spans="1:53" x14ac:dyDescent="0.25">
      <c r="A1330">
        <v>32</v>
      </c>
      <c r="B1330" t="s">
        <v>480</v>
      </c>
      <c r="C1330" t="s">
        <v>608</v>
      </c>
      <c r="D1330" s="1">
        <v>41794</v>
      </c>
      <c r="E1330" s="1" t="s">
        <v>443</v>
      </c>
      <c r="F1330" t="s">
        <v>307</v>
      </c>
      <c r="G1330" s="1" t="s">
        <v>503</v>
      </c>
      <c r="H1330" t="s">
        <v>345</v>
      </c>
      <c r="I1330">
        <v>5</v>
      </c>
      <c r="J1330" t="s">
        <v>750</v>
      </c>
      <c r="K1330" t="s">
        <v>744</v>
      </c>
      <c r="L1330">
        <v>1</v>
      </c>
      <c r="M1330">
        <v>5</v>
      </c>
      <c r="N1330">
        <v>12500</v>
      </c>
      <c r="O1330">
        <v>5030</v>
      </c>
      <c r="P1330">
        <v>4</v>
      </c>
      <c r="Q1330">
        <v>6</v>
      </c>
      <c r="R1330">
        <v>6</v>
      </c>
      <c r="S1330">
        <v>4</v>
      </c>
      <c r="T1330">
        <v>6</v>
      </c>
      <c r="U1330">
        <v>0</v>
      </c>
      <c r="V1330">
        <v>6</v>
      </c>
      <c r="W1330">
        <v>1</v>
      </c>
      <c r="Z1330">
        <v>3</v>
      </c>
      <c r="AA1330">
        <v>1</v>
      </c>
      <c r="AB1330" t="s">
        <v>312</v>
      </c>
      <c r="AC1330">
        <v>1.1399999999999999</v>
      </c>
      <c r="AD1330">
        <v>5.5</v>
      </c>
      <c r="AE1330">
        <v>1.1499999999999999</v>
      </c>
      <c r="AF1330">
        <v>5.25</v>
      </c>
      <c r="AG1330">
        <v>1.17</v>
      </c>
      <c r="AH1330">
        <v>5</v>
      </c>
      <c r="AI1330">
        <v>1.2</v>
      </c>
      <c r="AJ1330">
        <v>5.37</v>
      </c>
      <c r="AK1330">
        <v>1.17</v>
      </c>
      <c r="AL1330">
        <v>5.5</v>
      </c>
      <c r="AM1330">
        <v>1.2</v>
      </c>
      <c r="AN1330">
        <v>5.54</v>
      </c>
      <c r="AO1330">
        <v>1.17</v>
      </c>
      <c r="AP1330">
        <v>5.1100000000000003</v>
      </c>
      <c r="AQ1330" t="str">
        <f t="shared" si="222"/>
        <v>Nadal</v>
      </c>
      <c r="AR1330" t="str">
        <f t="shared" si="223"/>
        <v>Ferrer</v>
      </c>
      <c r="AS1330" t="str">
        <f t="shared" si="224"/>
        <v>ParisNadalFerrer</v>
      </c>
      <c r="AT1330" t="str">
        <f t="shared" si="225"/>
        <v>ParisFerrerNadal</v>
      </c>
      <c r="AU1330">
        <f t="shared" si="226"/>
        <v>2</v>
      </c>
      <c r="AV1330">
        <f t="shared" si="227"/>
        <v>11</v>
      </c>
      <c r="AW1330">
        <f t="shared" si="228"/>
        <v>33</v>
      </c>
      <c r="AX1330" t="b">
        <f t="shared" si="229"/>
        <v>0</v>
      </c>
      <c r="AY1330" t="str">
        <f t="shared" si="230"/>
        <v>Ferrer</v>
      </c>
      <c r="AZ1330" t="b">
        <f t="shared" si="231"/>
        <v>1</v>
      </c>
      <c r="BA1330" t="str">
        <f t="shared" si="232"/>
        <v>ParisQuarterfinals</v>
      </c>
    </row>
    <row r="1331" spans="1:53" x14ac:dyDescent="0.25">
      <c r="A1331">
        <v>32</v>
      </c>
      <c r="B1331" t="s">
        <v>480</v>
      </c>
      <c r="C1331" t="s">
        <v>608</v>
      </c>
      <c r="D1331" s="1">
        <v>41796</v>
      </c>
      <c r="E1331" s="1" t="s">
        <v>443</v>
      </c>
      <c r="F1331" t="s">
        <v>307</v>
      </c>
      <c r="G1331" s="1" t="s">
        <v>503</v>
      </c>
      <c r="H1331" t="s">
        <v>346</v>
      </c>
      <c r="I1331">
        <v>5</v>
      </c>
      <c r="J1331" t="s">
        <v>797</v>
      </c>
      <c r="K1331" t="s">
        <v>748</v>
      </c>
      <c r="L1331">
        <v>2</v>
      </c>
      <c r="M1331">
        <v>17</v>
      </c>
      <c r="N1331">
        <v>11850</v>
      </c>
      <c r="O1331">
        <v>2050</v>
      </c>
      <c r="P1331">
        <v>6</v>
      </c>
      <c r="Q1331">
        <v>3</v>
      </c>
      <c r="R1331">
        <v>6</v>
      </c>
      <c r="S1331">
        <v>3</v>
      </c>
      <c r="T1331">
        <v>3</v>
      </c>
      <c r="U1331">
        <v>6</v>
      </c>
      <c r="V1331">
        <v>6</v>
      </c>
      <c r="W1331">
        <v>3</v>
      </c>
      <c r="Z1331">
        <v>3</v>
      </c>
      <c r="AA1331">
        <v>1</v>
      </c>
      <c r="AB1331" t="s">
        <v>312</v>
      </c>
      <c r="AC1331">
        <v>1.1000000000000001</v>
      </c>
      <c r="AD1331">
        <v>7</v>
      </c>
      <c r="AE1331">
        <v>1.1299999999999999</v>
      </c>
      <c r="AF1331">
        <v>5.75</v>
      </c>
      <c r="AG1331">
        <v>1.1200000000000001</v>
      </c>
      <c r="AH1331">
        <v>6</v>
      </c>
      <c r="AI1331">
        <v>1.1299999999999999</v>
      </c>
      <c r="AJ1331">
        <v>7.66</v>
      </c>
      <c r="AK1331">
        <v>1.1299999999999999</v>
      </c>
      <c r="AL1331">
        <v>6.5</v>
      </c>
      <c r="AM1331">
        <v>1.1499999999999999</v>
      </c>
      <c r="AN1331">
        <v>7.85</v>
      </c>
      <c r="AO1331">
        <v>1.1200000000000001</v>
      </c>
      <c r="AP1331">
        <v>6.52</v>
      </c>
      <c r="AQ1331" t="str">
        <f t="shared" si="222"/>
        <v>Djokovic</v>
      </c>
      <c r="AR1331" t="str">
        <f t="shared" si="223"/>
        <v>Gulbis</v>
      </c>
      <c r="AS1331" t="str">
        <f t="shared" si="224"/>
        <v>ParisDjokovicGulbis</v>
      </c>
      <c r="AT1331" t="str">
        <f t="shared" si="225"/>
        <v>ParisGulbisDjokovic</v>
      </c>
      <c r="AU1331">
        <f t="shared" si="226"/>
        <v>2</v>
      </c>
      <c r="AV1331">
        <f t="shared" si="227"/>
        <v>6</v>
      </c>
      <c r="AW1331">
        <f t="shared" si="228"/>
        <v>36</v>
      </c>
      <c r="AX1331" t="b">
        <f t="shared" si="229"/>
        <v>0</v>
      </c>
      <c r="AY1331" t="str">
        <f t="shared" si="230"/>
        <v>Djokovic</v>
      </c>
      <c r="AZ1331" t="b">
        <f t="shared" si="231"/>
        <v>1</v>
      </c>
      <c r="BA1331" t="str">
        <f t="shared" si="232"/>
        <v>ParisSemifinals</v>
      </c>
    </row>
    <row r="1332" spans="1:53" x14ac:dyDescent="0.25">
      <c r="A1332">
        <v>32</v>
      </c>
      <c r="B1332" t="s">
        <v>480</v>
      </c>
      <c r="C1332" t="s">
        <v>608</v>
      </c>
      <c r="D1332" s="1">
        <v>41796</v>
      </c>
      <c r="E1332" s="1" t="s">
        <v>443</v>
      </c>
      <c r="F1332" t="s">
        <v>307</v>
      </c>
      <c r="G1332" s="1" t="s">
        <v>503</v>
      </c>
      <c r="H1332" t="s">
        <v>346</v>
      </c>
      <c r="I1332">
        <v>5</v>
      </c>
      <c r="J1332" t="s">
        <v>750</v>
      </c>
      <c r="K1332" t="s">
        <v>740</v>
      </c>
      <c r="L1332">
        <v>1</v>
      </c>
      <c r="M1332">
        <v>8</v>
      </c>
      <c r="N1332">
        <v>12500</v>
      </c>
      <c r="O1332">
        <v>4120</v>
      </c>
      <c r="P1332">
        <v>6</v>
      </c>
      <c r="Q1332">
        <v>3</v>
      </c>
      <c r="R1332">
        <v>6</v>
      </c>
      <c r="S1332">
        <v>2</v>
      </c>
      <c r="T1332">
        <v>6</v>
      </c>
      <c r="U1332">
        <v>1</v>
      </c>
      <c r="Z1332">
        <v>3</v>
      </c>
      <c r="AA1332">
        <v>0</v>
      </c>
      <c r="AB1332" t="s">
        <v>312</v>
      </c>
      <c r="AC1332">
        <v>1.1200000000000001</v>
      </c>
      <c r="AD1332">
        <v>6</v>
      </c>
      <c r="AE1332">
        <v>1.1299999999999999</v>
      </c>
      <c r="AF1332">
        <v>5.5</v>
      </c>
      <c r="AG1332">
        <v>1.1399999999999999</v>
      </c>
      <c r="AH1332">
        <v>5.5</v>
      </c>
      <c r="AI1332">
        <v>1.1299999999999999</v>
      </c>
      <c r="AJ1332">
        <v>7.72</v>
      </c>
      <c r="AK1332">
        <v>1.17</v>
      </c>
      <c r="AL1332">
        <v>5.5</v>
      </c>
      <c r="AM1332">
        <v>1.2</v>
      </c>
      <c r="AN1332">
        <v>7.75</v>
      </c>
      <c r="AO1332">
        <v>1.1299999999999999</v>
      </c>
      <c r="AP1332">
        <v>6.13</v>
      </c>
      <c r="AQ1332" t="str">
        <f t="shared" ref="AQ1332:AQ1395" si="233">LEFT(J1332,FIND(" ",J1332)-1)</f>
        <v>Nadal</v>
      </c>
      <c r="AR1332" t="str">
        <f t="shared" ref="AR1332:AR1395" si="234">LEFT(K1332,FIND(" ",K1332)-1)</f>
        <v>Murray</v>
      </c>
      <c r="AS1332" t="str">
        <f t="shared" si="224"/>
        <v>ParisNadalMurray</v>
      </c>
      <c r="AT1332" t="str">
        <f t="shared" si="225"/>
        <v>ParisMurrayNadal</v>
      </c>
      <c r="AU1332">
        <f t="shared" si="226"/>
        <v>3</v>
      </c>
      <c r="AV1332">
        <f t="shared" si="227"/>
        <v>12</v>
      </c>
      <c r="AW1332">
        <f t="shared" si="228"/>
        <v>24</v>
      </c>
      <c r="AX1332" t="b">
        <f t="shared" si="229"/>
        <v>0</v>
      </c>
      <c r="AY1332" t="str">
        <f t="shared" si="230"/>
        <v>Nadal</v>
      </c>
      <c r="AZ1332" t="b">
        <f t="shared" si="231"/>
        <v>0</v>
      </c>
      <c r="BA1332" t="str">
        <f t="shared" si="232"/>
        <v>ParisSemifinals</v>
      </c>
    </row>
    <row r="1333" spans="1:53" x14ac:dyDescent="0.25">
      <c r="A1333">
        <v>32</v>
      </c>
      <c r="B1333" t="s">
        <v>480</v>
      </c>
      <c r="C1333" s="8" t="s">
        <v>608</v>
      </c>
      <c r="D1333" s="1">
        <v>41798</v>
      </c>
      <c r="E1333" s="11" t="s">
        <v>443</v>
      </c>
      <c r="F1333" t="s">
        <v>307</v>
      </c>
      <c r="G1333" s="1" t="s">
        <v>503</v>
      </c>
      <c r="H1333" t="s">
        <v>348</v>
      </c>
      <c r="I1333" s="9">
        <v>5</v>
      </c>
      <c r="J1333" t="s">
        <v>750</v>
      </c>
      <c r="K1333" t="s">
        <v>797</v>
      </c>
      <c r="L1333">
        <v>1</v>
      </c>
      <c r="M1333">
        <v>2</v>
      </c>
      <c r="N1333">
        <v>12500</v>
      </c>
      <c r="O1333">
        <v>11850</v>
      </c>
      <c r="P1333">
        <v>3</v>
      </c>
      <c r="Q1333">
        <v>6</v>
      </c>
      <c r="R1333">
        <v>7</v>
      </c>
      <c r="S1333">
        <v>5</v>
      </c>
      <c r="T1333">
        <v>6</v>
      </c>
      <c r="U1333">
        <v>2</v>
      </c>
      <c r="V1333">
        <v>6</v>
      </c>
      <c r="W1333">
        <v>4</v>
      </c>
      <c r="Z1333">
        <v>3</v>
      </c>
      <c r="AA1333">
        <v>1</v>
      </c>
      <c r="AB1333" t="s">
        <v>312</v>
      </c>
      <c r="AC1333">
        <v>1.66</v>
      </c>
      <c r="AD1333">
        <v>2.2000000000000002</v>
      </c>
      <c r="AE1333">
        <v>1.7</v>
      </c>
      <c r="AF1333">
        <v>2.1</v>
      </c>
      <c r="AG1333">
        <v>1.67</v>
      </c>
      <c r="AH1333">
        <v>2.2000000000000002</v>
      </c>
      <c r="AI1333">
        <v>1.74</v>
      </c>
      <c r="AJ1333">
        <v>2.2799999999999998</v>
      </c>
      <c r="AK1333">
        <v>1.67</v>
      </c>
      <c r="AL1333">
        <v>2.2999999999999998</v>
      </c>
      <c r="AM1333">
        <v>1.75</v>
      </c>
      <c r="AN1333">
        <v>2.5</v>
      </c>
      <c r="AO1333">
        <v>1.68</v>
      </c>
      <c r="AP1333">
        <v>2.23</v>
      </c>
      <c r="AQ1333" t="str">
        <f t="shared" si="233"/>
        <v>Nadal</v>
      </c>
      <c r="AR1333" t="str">
        <f t="shared" si="234"/>
        <v>Djokovic</v>
      </c>
      <c r="AS1333" t="str">
        <f t="shared" si="224"/>
        <v>ParisNadalDjokovic</v>
      </c>
      <c r="AT1333" t="str">
        <f t="shared" si="225"/>
        <v>ParisDjokovicNadal</v>
      </c>
      <c r="AU1333">
        <f t="shared" si="226"/>
        <v>2</v>
      </c>
      <c r="AV1333">
        <f t="shared" si="227"/>
        <v>5</v>
      </c>
      <c r="AW1333">
        <f t="shared" si="228"/>
        <v>39</v>
      </c>
      <c r="AX1333" t="b">
        <f t="shared" si="229"/>
        <v>0</v>
      </c>
      <c r="AY1333" t="str">
        <f t="shared" si="230"/>
        <v>Djokovic</v>
      </c>
      <c r="AZ1333" t="b">
        <f t="shared" si="231"/>
        <v>1</v>
      </c>
      <c r="BA1333" t="str">
        <f t="shared" si="232"/>
        <v>ParisThe Final</v>
      </c>
    </row>
    <row r="1334" spans="1:53" x14ac:dyDescent="0.25">
      <c r="A1334">
        <v>33</v>
      </c>
      <c r="B1334" t="s">
        <v>925</v>
      </c>
      <c r="C1334" s="8" t="s">
        <v>926</v>
      </c>
      <c r="D1334" s="1">
        <v>41799</v>
      </c>
      <c r="E1334" s="11" t="s">
        <v>663</v>
      </c>
      <c r="F1334" t="s">
        <v>307</v>
      </c>
      <c r="G1334" s="1" t="s">
        <v>614</v>
      </c>
      <c r="H1334" t="s">
        <v>309</v>
      </c>
      <c r="I1334" s="9">
        <v>3</v>
      </c>
      <c r="J1334" t="s">
        <v>752</v>
      </c>
      <c r="K1334" t="s">
        <v>776</v>
      </c>
      <c r="L1334">
        <v>27</v>
      </c>
      <c r="M1334">
        <v>34</v>
      </c>
      <c r="N1334">
        <v>1395</v>
      </c>
      <c r="O1334">
        <v>1150</v>
      </c>
      <c r="P1334">
        <v>6</v>
      </c>
      <c r="Q1334">
        <v>3</v>
      </c>
      <c r="R1334">
        <v>6</v>
      </c>
      <c r="S1334">
        <v>4</v>
      </c>
      <c r="Z1334">
        <v>2</v>
      </c>
      <c r="AA1334">
        <v>0</v>
      </c>
      <c r="AB1334" t="s">
        <v>312</v>
      </c>
      <c r="AC1334">
        <v>1.25</v>
      </c>
      <c r="AD1334">
        <v>3.75</v>
      </c>
      <c r="AE1334">
        <v>1.28</v>
      </c>
      <c r="AF1334">
        <v>3.5</v>
      </c>
      <c r="AG1334">
        <v>1.29</v>
      </c>
      <c r="AH1334">
        <v>3.5</v>
      </c>
      <c r="AI1334">
        <v>1.29</v>
      </c>
      <c r="AJ1334">
        <v>3.9</v>
      </c>
      <c r="AK1334">
        <v>1.29</v>
      </c>
      <c r="AL1334">
        <v>3.5</v>
      </c>
      <c r="AM1334">
        <v>1.3</v>
      </c>
      <c r="AN1334">
        <v>4.25</v>
      </c>
      <c r="AO1334">
        <v>1.26</v>
      </c>
      <c r="AP1334">
        <v>3.7</v>
      </c>
      <c r="AQ1334" t="str">
        <f t="shared" si="233"/>
        <v>Kohlschreiber</v>
      </c>
      <c r="AR1334" t="str">
        <f t="shared" si="234"/>
        <v>Seppi</v>
      </c>
      <c r="AS1334" t="str">
        <f t="shared" si="224"/>
        <v>HalleKohlschreiberSeppi</v>
      </c>
      <c r="AT1334" t="str">
        <f t="shared" si="225"/>
        <v>HalleSeppiKohlschreiber</v>
      </c>
      <c r="AU1334">
        <f t="shared" si="226"/>
        <v>2</v>
      </c>
      <c r="AV1334">
        <f t="shared" si="227"/>
        <v>5</v>
      </c>
      <c r="AW1334">
        <f t="shared" si="228"/>
        <v>19</v>
      </c>
      <c r="AX1334" t="b">
        <f t="shared" si="229"/>
        <v>0</v>
      </c>
      <c r="AY1334" t="str">
        <f t="shared" si="230"/>
        <v>Kohlschreiber</v>
      </c>
      <c r="AZ1334" t="b">
        <f t="shared" si="231"/>
        <v>0</v>
      </c>
      <c r="BA1334" t="str">
        <f t="shared" si="232"/>
        <v>Halle1st Round</v>
      </c>
    </row>
    <row r="1335" spans="1:53" x14ac:dyDescent="0.25">
      <c r="A1335">
        <v>33</v>
      </c>
      <c r="B1335" t="s">
        <v>925</v>
      </c>
      <c r="C1335" s="8" t="s">
        <v>926</v>
      </c>
      <c r="D1335" s="1">
        <v>41799</v>
      </c>
      <c r="E1335" s="11" t="s">
        <v>663</v>
      </c>
      <c r="F1335" t="s">
        <v>307</v>
      </c>
      <c r="G1335" s="1" t="s">
        <v>614</v>
      </c>
      <c r="H1335" t="s">
        <v>309</v>
      </c>
      <c r="I1335" s="9">
        <v>3</v>
      </c>
      <c r="J1335" t="s">
        <v>738</v>
      </c>
      <c r="K1335" t="s">
        <v>747</v>
      </c>
      <c r="L1335">
        <v>120</v>
      </c>
      <c r="M1335">
        <v>112</v>
      </c>
      <c r="N1335">
        <v>493</v>
      </c>
      <c r="O1335">
        <v>512</v>
      </c>
      <c r="P1335">
        <v>7</v>
      </c>
      <c r="Q1335">
        <v>5</v>
      </c>
      <c r="R1335">
        <v>6</v>
      </c>
      <c r="S1335">
        <v>4</v>
      </c>
      <c r="Z1335">
        <v>2</v>
      </c>
      <c r="AA1335">
        <v>0</v>
      </c>
      <c r="AB1335" t="s">
        <v>312</v>
      </c>
      <c r="AC1335">
        <v>1.9</v>
      </c>
      <c r="AD1335">
        <v>1.8</v>
      </c>
      <c r="AE1335">
        <v>1.8</v>
      </c>
      <c r="AF1335">
        <v>2</v>
      </c>
      <c r="AG1335">
        <v>1.83</v>
      </c>
      <c r="AH1335">
        <v>1.83</v>
      </c>
      <c r="AI1335">
        <v>1.85</v>
      </c>
      <c r="AJ1335">
        <v>2.0499999999999998</v>
      </c>
      <c r="AK1335">
        <v>1.91</v>
      </c>
      <c r="AL1335">
        <v>1.91</v>
      </c>
      <c r="AM1335">
        <v>2</v>
      </c>
      <c r="AN1335">
        <v>2.0499999999999998</v>
      </c>
      <c r="AO1335">
        <v>1.86</v>
      </c>
      <c r="AP1335">
        <v>1.89</v>
      </c>
      <c r="AQ1335" t="str">
        <f t="shared" si="233"/>
        <v>Gojowczyk</v>
      </c>
      <c r="AR1335" t="str">
        <f t="shared" si="234"/>
        <v>Przysiezny</v>
      </c>
      <c r="AS1335" t="str">
        <f t="shared" si="224"/>
        <v>HalleGojowczykPrzysiezny</v>
      </c>
      <c r="AT1335" t="str">
        <f t="shared" si="225"/>
        <v>HallePrzysieznyGojowczyk</v>
      </c>
      <c r="AU1335">
        <f t="shared" si="226"/>
        <v>2</v>
      </c>
      <c r="AV1335">
        <f t="shared" si="227"/>
        <v>4</v>
      </c>
      <c r="AW1335">
        <f t="shared" si="228"/>
        <v>22</v>
      </c>
      <c r="AX1335" t="b">
        <f t="shared" si="229"/>
        <v>0</v>
      </c>
      <c r="AY1335" t="str">
        <f t="shared" si="230"/>
        <v>Gojowczyk</v>
      </c>
      <c r="AZ1335" t="b">
        <f t="shared" si="231"/>
        <v>0</v>
      </c>
      <c r="BA1335" t="str">
        <f t="shared" si="232"/>
        <v>Halle1st Round</v>
      </c>
    </row>
    <row r="1336" spans="1:53" x14ac:dyDescent="0.25">
      <c r="A1336">
        <v>33</v>
      </c>
      <c r="B1336" t="s">
        <v>925</v>
      </c>
      <c r="C1336" s="8" t="s">
        <v>926</v>
      </c>
      <c r="D1336" s="1">
        <v>41799</v>
      </c>
      <c r="E1336" s="11" t="s">
        <v>663</v>
      </c>
      <c r="F1336" t="s">
        <v>307</v>
      </c>
      <c r="G1336" s="1" t="s">
        <v>614</v>
      </c>
      <c r="H1336" t="s">
        <v>309</v>
      </c>
      <c r="I1336" s="9">
        <v>3</v>
      </c>
      <c r="J1336" t="s">
        <v>691</v>
      </c>
      <c r="K1336" t="s">
        <v>778</v>
      </c>
      <c r="L1336">
        <v>135</v>
      </c>
      <c r="M1336">
        <v>24</v>
      </c>
      <c r="N1336">
        <v>423</v>
      </c>
      <c r="O1336">
        <v>1510</v>
      </c>
      <c r="P1336">
        <v>7</v>
      </c>
      <c r="Q1336">
        <v>6</v>
      </c>
      <c r="R1336">
        <v>6</v>
      </c>
      <c r="S1336">
        <v>2</v>
      </c>
      <c r="Z1336">
        <v>2</v>
      </c>
      <c r="AA1336">
        <v>0</v>
      </c>
      <c r="AB1336" t="s">
        <v>312</v>
      </c>
      <c r="AC1336">
        <v>3.5</v>
      </c>
      <c r="AD1336">
        <v>1.28</v>
      </c>
      <c r="AE1336">
        <v>3.5</v>
      </c>
      <c r="AF1336">
        <v>1.28</v>
      </c>
      <c r="AG1336">
        <v>3.4</v>
      </c>
      <c r="AH1336">
        <v>1.3</v>
      </c>
      <c r="AI1336">
        <v>3.9</v>
      </c>
      <c r="AJ1336">
        <v>1.29</v>
      </c>
      <c r="AK1336">
        <v>3.5</v>
      </c>
      <c r="AL1336">
        <v>1.29</v>
      </c>
      <c r="AM1336">
        <v>3.9</v>
      </c>
      <c r="AN1336">
        <v>1.33</v>
      </c>
      <c r="AO1336">
        <v>3.5</v>
      </c>
      <c r="AP1336">
        <v>1.29</v>
      </c>
      <c r="AQ1336" t="str">
        <f t="shared" si="233"/>
        <v>Herbert</v>
      </c>
      <c r="AR1336" t="str">
        <f t="shared" si="234"/>
        <v>Janowicz</v>
      </c>
      <c r="AS1336" t="str">
        <f t="shared" si="224"/>
        <v>HalleHerbertJanowicz</v>
      </c>
      <c r="AT1336" t="str">
        <f t="shared" si="225"/>
        <v>HalleJanowiczHerbert</v>
      </c>
      <c r="AU1336">
        <f t="shared" si="226"/>
        <v>2</v>
      </c>
      <c r="AV1336">
        <f t="shared" si="227"/>
        <v>5</v>
      </c>
      <c r="AW1336">
        <f t="shared" si="228"/>
        <v>21</v>
      </c>
      <c r="AX1336" t="b">
        <f t="shared" si="229"/>
        <v>1</v>
      </c>
      <c r="AY1336" t="str">
        <f t="shared" si="230"/>
        <v>Herbert</v>
      </c>
      <c r="AZ1336" t="b">
        <f t="shared" si="231"/>
        <v>0</v>
      </c>
      <c r="BA1336" t="str">
        <f t="shared" si="232"/>
        <v>Halle1st Round</v>
      </c>
    </row>
    <row r="1337" spans="1:53" x14ac:dyDescent="0.25">
      <c r="A1337">
        <v>33</v>
      </c>
      <c r="B1337" t="s">
        <v>925</v>
      </c>
      <c r="C1337" s="8" t="s">
        <v>926</v>
      </c>
      <c r="D1337" s="1">
        <v>41799</v>
      </c>
      <c r="E1337" s="11" t="s">
        <v>663</v>
      </c>
      <c r="F1337" t="s">
        <v>307</v>
      </c>
      <c r="G1337" s="1" t="s">
        <v>614</v>
      </c>
      <c r="H1337" t="s">
        <v>309</v>
      </c>
      <c r="I1337" s="9">
        <v>3</v>
      </c>
      <c r="J1337" t="s">
        <v>736</v>
      </c>
      <c r="K1337" t="s">
        <v>842</v>
      </c>
      <c r="L1337">
        <v>85</v>
      </c>
      <c r="M1337">
        <v>111</v>
      </c>
      <c r="N1337">
        <v>633</v>
      </c>
      <c r="O1337">
        <v>515</v>
      </c>
      <c r="P1337">
        <v>6</v>
      </c>
      <c r="Q1337">
        <v>3</v>
      </c>
      <c r="R1337">
        <v>6</v>
      </c>
      <c r="S1337">
        <v>4</v>
      </c>
      <c r="Z1337">
        <v>2</v>
      </c>
      <c r="AA1337">
        <v>0</v>
      </c>
      <c r="AB1337" t="s">
        <v>312</v>
      </c>
      <c r="AC1337">
        <v>1.66</v>
      </c>
      <c r="AD1337">
        <v>2.1</v>
      </c>
      <c r="AE1337">
        <v>1.7</v>
      </c>
      <c r="AF1337">
        <v>2.1</v>
      </c>
      <c r="AG1337">
        <v>1.73</v>
      </c>
      <c r="AH1337">
        <v>2</v>
      </c>
      <c r="AI1337">
        <v>1.79</v>
      </c>
      <c r="AJ1337">
        <v>2.12</v>
      </c>
      <c r="AK1337">
        <v>1.73</v>
      </c>
      <c r="AL1337">
        <v>2.1</v>
      </c>
      <c r="AM1337">
        <v>1.84</v>
      </c>
      <c r="AN1337">
        <v>2.25</v>
      </c>
      <c r="AO1337">
        <v>1.72</v>
      </c>
      <c r="AP1337">
        <v>2.08</v>
      </c>
      <c r="AQ1337" t="str">
        <f t="shared" si="233"/>
        <v>Brown</v>
      </c>
      <c r="AR1337" t="str">
        <f t="shared" si="234"/>
        <v>Kuznetsov</v>
      </c>
      <c r="AS1337" t="str">
        <f t="shared" si="224"/>
        <v>HalleBrownKuznetsov</v>
      </c>
      <c r="AT1337" t="str">
        <f t="shared" si="225"/>
        <v>HalleKuznetsovBrown</v>
      </c>
      <c r="AU1337">
        <f t="shared" si="226"/>
        <v>2</v>
      </c>
      <c r="AV1337">
        <f t="shared" si="227"/>
        <v>5</v>
      </c>
      <c r="AW1337">
        <f t="shared" si="228"/>
        <v>19</v>
      </c>
      <c r="AX1337" t="b">
        <f t="shared" si="229"/>
        <v>0</v>
      </c>
      <c r="AY1337" t="str">
        <f t="shared" si="230"/>
        <v>Brown</v>
      </c>
      <c r="AZ1337" t="b">
        <f t="shared" si="231"/>
        <v>0</v>
      </c>
      <c r="BA1337" t="str">
        <f t="shared" si="232"/>
        <v>Halle1st Round</v>
      </c>
    </row>
    <row r="1338" spans="1:53" x14ac:dyDescent="0.25">
      <c r="A1338">
        <v>33</v>
      </c>
      <c r="B1338" t="s">
        <v>925</v>
      </c>
      <c r="C1338" s="8" t="s">
        <v>926</v>
      </c>
      <c r="D1338" s="1">
        <v>41799</v>
      </c>
      <c r="E1338" s="11" t="s">
        <v>663</v>
      </c>
      <c r="F1338" t="s">
        <v>307</v>
      </c>
      <c r="G1338" s="1" t="s">
        <v>614</v>
      </c>
      <c r="H1338" t="s">
        <v>309</v>
      </c>
      <c r="I1338" s="9">
        <v>3</v>
      </c>
      <c r="J1338" t="s">
        <v>733</v>
      </c>
      <c r="K1338" t="s">
        <v>779</v>
      </c>
      <c r="L1338">
        <v>47</v>
      </c>
      <c r="M1338">
        <v>64</v>
      </c>
      <c r="N1338">
        <v>940</v>
      </c>
      <c r="O1338">
        <v>763</v>
      </c>
      <c r="P1338">
        <v>6</v>
      </c>
      <c r="Q1338">
        <v>4</v>
      </c>
      <c r="R1338">
        <v>6</v>
      </c>
      <c r="S1338">
        <v>2</v>
      </c>
      <c r="Z1338">
        <v>2</v>
      </c>
      <c r="AA1338">
        <v>0</v>
      </c>
      <c r="AB1338" t="s">
        <v>312</v>
      </c>
      <c r="AC1338">
        <v>3.75</v>
      </c>
      <c r="AD1338">
        <v>1.25</v>
      </c>
      <c r="AE1338">
        <v>3.75</v>
      </c>
      <c r="AF1338">
        <v>1.25</v>
      </c>
      <c r="AG1338">
        <v>3.75</v>
      </c>
      <c r="AH1338">
        <v>1.25</v>
      </c>
      <c r="AI1338">
        <v>3.87</v>
      </c>
      <c r="AJ1338">
        <v>1.3</v>
      </c>
      <c r="AK1338">
        <v>3.75</v>
      </c>
      <c r="AL1338">
        <v>1.25</v>
      </c>
      <c r="AM1338">
        <v>4</v>
      </c>
      <c r="AN1338">
        <v>1.31</v>
      </c>
      <c r="AO1338">
        <v>3.79</v>
      </c>
      <c r="AP1338">
        <v>1.25</v>
      </c>
      <c r="AQ1338" t="str">
        <f t="shared" si="233"/>
        <v>Sousa</v>
      </c>
      <c r="AR1338" t="str">
        <f t="shared" si="234"/>
        <v>Struff</v>
      </c>
      <c r="AS1338" t="str">
        <f t="shared" si="224"/>
        <v>HalleSousaStruff</v>
      </c>
      <c r="AT1338" t="str">
        <f t="shared" si="225"/>
        <v>HalleStruffSousa</v>
      </c>
      <c r="AU1338">
        <f t="shared" si="226"/>
        <v>2</v>
      </c>
      <c r="AV1338">
        <f t="shared" si="227"/>
        <v>6</v>
      </c>
      <c r="AW1338">
        <f t="shared" si="228"/>
        <v>18</v>
      </c>
      <c r="AX1338" t="b">
        <f t="shared" si="229"/>
        <v>0</v>
      </c>
      <c r="AY1338" t="str">
        <f t="shared" si="230"/>
        <v>Sousa</v>
      </c>
      <c r="AZ1338" t="b">
        <f t="shared" si="231"/>
        <v>0</v>
      </c>
      <c r="BA1338" t="str">
        <f t="shared" si="232"/>
        <v>Halle1st Round</v>
      </c>
    </row>
    <row r="1339" spans="1:53" x14ac:dyDescent="0.25">
      <c r="A1339">
        <v>33</v>
      </c>
      <c r="B1339" t="s">
        <v>925</v>
      </c>
      <c r="C1339" s="8" t="s">
        <v>926</v>
      </c>
      <c r="D1339" s="1">
        <v>41800</v>
      </c>
      <c r="E1339" s="11" t="s">
        <v>663</v>
      </c>
      <c r="F1339" t="s">
        <v>307</v>
      </c>
      <c r="G1339" s="1" t="s">
        <v>614</v>
      </c>
      <c r="H1339" t="s">
        <v>309</v>
      </c>
      <c r="I1339" s="9">
        <v>3</v>
      </c>
      <c r="J1339" t="s">
        <v>673</v>
      </c>
      <c r="K1339" t="s">
        <v>754</v>
      </c>
      <c r="L1339">
        <v>52</v>
      </c>
      <c r="M1339">
        <v>14</v>
      </c>
      <c r="N1339">
        <v>865</v>
      </c>
      <c r="O1339">
        <v>2355</v>
      </c>
      <c r="P1339">
        <v>6</v>
      </c>
      <c r="Q1339">
        <v>4</v>
      </c>
      <c r="R1339">
        <v>6</v>
      </c>
      <c r="S1339">
        <v>4</v>
      </c>
      <c r="Z1339">
        <v>2</v>
      </c>
      <c r="AA1339">
        <v>0</v>
      </c>
      <c r="AB1339" t="s">
        <v>312</v>
      </c>
      <c r="AC1339">
        <v>4.5</v>
      </c>
      <c r="AD1339">
        <v>1.18</v>
      </c>
      <c r="AE1339">
        <v>4</v>
      </c>
      <c r="AF1339">
        <v>1.22</v>
      </c>
      <c r="AG1339">
        <v>4</v>
      </c>
      <c r="AH1339">
        <v>1.22</v>
      </c>
      <c r="AI1339">
        <v>4.75</v>
      </c>
      <c r="AJ1339">
        <v>1.22</v>
      </c>
      <c r="AK1339">
        <v>4</v>
      </c>
      <c r="AL1339">
        <v>1.22</v>
      </c>
      <c r="AM1339">
        <v>4.75</v>
      </c>
      <c r="AN1339">
        <v>1.26</v>
      </c>
      <c r="AO1339">
        <v>4.13</v>
      </c>
      <c r="AP1339">
        <v>1.22</v>
      </c>
      <c r="AQ1339" t="str">
        <f t="shared" si="233"/>
        <v>Haase</v>
      </c>
      <c r="AR1339" t="str">
        <f t="shared" si="234"/>
        <v>Gasquet</v>
      </c>
      <c r="AS1339" t="str">
        <f t="shared" si="224"/>
        <v>HalleHaaseGasquet</v>
      </c>
      <c r="AT1339" t="str">
        <f t="shared" si="225"/>
        <v>HalleGasquetHaase</v>
      </c>
      <c r="AU1339">
        <f t="shared" si="226"/>
        <v>2</v>
      </c>
      <c r="AV1339">
        <f t="shared" si="227"/>
        <v>4</v>
      </c>
      <c r="AW1339">
        <f t="shared" si="228"/>
        <v>20</v>
      </c>
      <c r="AX1339" t="b">
        <f t="shared" si="229"/>
        <v>0</v>
      </c>
      <c r="AY1339" t="str">
        <f t="shared" si="230"/>
        <v>Haase</v>
      </c>
      <c r="AZ1339" t="b">
        <f t="shared" si="231"/>
        <v>0</v>
      </c>
      <c r="BA1339" t="str">
        <f t="shared" si="232"/>
        <v>Halle1st Round</v>
      </c>
    </row>
    <row r="1340" spans="1:53" x14ac:dyDescent="0.25">
      <c r="A1340">
        <v>33</v>
      </c>
      <c r="B1340" t="s">
        <v>925</v>
      </c>
      <c r="C1340" s="8" t="s">
        <v>926</v>
      </c>
      <c r="D1340" s="1">
        <v>41800</v>
      </c>
      <c r="E1340" s="11" t="s">
        <v>663</v>
      </c>
      <c r="F1340" t="s">
        <v>307</v>
      </c>
      <c r="G1340" s="1" t="s">
        <v>614</v>
      </c>
      <c r="H1340" t="s">
        <v>309</v>
      </c>
      <c r="I1340" s="9">
        <v>3</v>
      </c>
      <c r="J1340" t="s">
        <v>694</v>
      </c>
      <c r="K1340" t="s">
        <v>927</v>
      </c>
      <c r="L1340">
        <v>48</v>
      </c>
      <c r="M1340">
        <v>515</v>
      </c>
      <c r="N1340">
        <v>933</v>
      </c>
      <c r="O1340">
        <v>67</v>
      </c>
      <c r="P1340">
        <v>7</v>
      </c>
      <c r="Q1340">
        <v>6</v>
      </c>
      <c r="R1340">
        <v>6</v>
      </c>
      <c r="S1340">
        <v>7</v>
      </c>
      <c r="T1340">
        <v>7</v>
      </c>
      <c r="U1340">
        <v>6</v>
      </c>
      <c r="Z1340">
        <v>2</v>
      </c>
      <c r="AA1340">
        <v>1</v>
      </c>
      <c r="AB1340" t="s">
        <v>312</v>
      </c>
      <c r="AC1340">
        <v>1.25</v>
      </c>
      <c r="AD1340">
        <v>3.75</v>
      </c>
      <c r="AE1340">
        <v>1.28</v>
      </c>
      <c r="AF1340">
        <v>3.5</v>
      </c>
      <c r="AG1340">
        <v>1.29</v>
      </c>
      <c r="AH1340">
        <v>3.5</v>
      </c>
      <c r="AI1340">
        <v>1.33</v>
      </c>
      <c r="AJ1340">
        <v>3.61</v>
      </c>
      <c r="AK1340">
        <v>1.29</v>
      </c>
      <c r="AL1340">
        <v>3.5</v>
      </c>
      <c r="AM1340">
        <v>1.33</v>
      </c>
      <c r="AN1340">
        <v>4</v>
      </c>
      <c r="AO1340">
        <v>1.28</v>
      </c>
      <c r="AP1340">
        <v>3.58</v>
      </c>
      <c r="AQ1340" t="str">
        <f t="shared" si="233"/>
        <v>Lu</v>
      </c>
      <c r="AR1340" t="str">
        <f t="shared" si="234"/>
        <v>Pavic</v>
      </c>
      <c r="AS1340" t="str">
        <f t="shared" si="224"/>
        <v>HalleLuPavic</v>
      </c>
      <c r="AT1340" t="str">
        <f t="shared" si="225"/>
        <v>HallePavicLu</v>
      </c>
      <c r="AU1340">
        <f t="shared" si="226"/>
        <v>1</v>
      </c>
      <c r="AV1340">
        <f t="shared" si="227"/>
        <v>1</v>
      </c>
      <c r="AW1340">
        <f t="shared" si="228"/>
        <v>39</v>
      </c>
      <c r="AX1340" t="b">
        <f t="shared" si="229"/>
        <v>1</v>
      </c>
      <c r="AY1340" t="str">
        <f t="shared" si="230"/>
        <v>Lu</v>
      </c>
      <c r="AZ1340" t="b">
        <f t="shared" si="231"/>
        <v>1</v>
      </c>
      <c r="BA1340" t="str">
        <f t="shared" si="232"/>
        <v>Halle1st Round</v>
      </c>
    </row>
    <row r="1341" spans="1:53" x14ac:dyDescent="0.25">
      <c r="A1341">
        <v>33</v>
      </c>
      <c r="B1341" t="s">
        <v>925</v>
      </c>
      <c r="C1341" s="8" t="s">
        <v>926</v>
      </c>
      <c r="D1341" s="1">
        <v>41800</v>
      </c>
      <c r="E1341" s="11" t="s">
        <v>663</v>
      </c>
      <c r="F1341" t="s">
        <v>307</v>
      </c>
      <c r="G1341" s="1" t="s">
        <v>614</v>
      </c>
      <c r="H1341" t="s">
        <v>309</v>
      </c>
      <c r="I1341" s="9">
        <v>3</v>
      </c>
      <c r="J1341" t="s">
        <v>780</v>
      </c>
      <c r="K1341" t="s">
        <v>726</v>
      </c>
      <c r="L1341">
        <v>69</v>
      </c>
      <c r="M1341">
        <v>68</v>
      </c>
      <c r="N1341">
        <v>713</v>
      </c>
      <c r="O1341">
        <v>713</v>
      </c>
      <c r="P1341">
        <v>6</v>
      </c>
      <c r="Q1341">
        <v>2</v>
      </c>
      <c r="R1341">
        <v>3</v>
      </c>
      <c r="S1341">
        <v>6</v>
      </c>
      <c r="T1341">
        <v>6</v>
      </c>
      <c r="U1341">
        <v>3</v>
      </c>
      <c r="Z1341">
        <v>2</v>
      </c>
      <c r="AA1341">
        <v>1</v>
      </c>
      <c r="AB1341" t="s">
        <v>312</v>
      </c>
      <c r="AC1341">
        <v>2.1</v>
      </c>
      <c r="AD1341">
        <v>1.66</v>
      </c>
      <c r="AE1341">
        <v>2.2000000000000002</v>
      </c>
      <c r="AF1341">
        <v>1.65</v>
      </c>
      <c r="AG1341">
        <v>2.1</v>
      </c>
      <c r="AH1341">
        <v>1.67</v>
      </c>
      <c r="AI1341">
        <v>2.1</v>
      </c>
      <c r="AJ1341">
        <v>1.81</v>
      </c>
      <c r="AK1341">
        <v>2.2000000000000002</v>
      </c>
      <c r="AL1341">
        <v>1.67</v>
      </c>
      <c r="AM1341">
        <v>2.25</v>
      </c>
      <c r="AN1341">
        <v>1.81</v>
      </c>
      <c r="AO1341">
        <v>2.08</v>
      </c>
      <c r="AP1341">
        <v>1.72</v>
      </c>
      <c r="AQ1341" t="str">
        <f t="shared" si="233"/>
        <v>Falla</v>
      </c>
      <c r="AR1341" t="str">
        <f t="shared" si="234"/>
        <v>Kubot</v>
      </c>
      <c r="AS1341" t="str">
        <f t="shared" si="224"/>
        <v>HalleFallaKubot</v>
      </c>
      <c r="AT1341" t="str">
        <f t="shared" si="225"/>
        <v>HalleKubotFalla</v>
      </c>
      <c r="AU1341">
        <f t="shared" si="226"/>
        <v>1</v>
      </c>
      <c r="AV1341">
        <f t="shared" si="227"/>
        <v>4</v>
      </c>
      <c r="AW1341">
        <f t="shared" si="228"/>
        <v>26</v>
      </c>
      <c r="AX1341" t="b">
        <f t="shared" si="229"/>
        <v>0</v>
      </c>
      <c r="AY1341" t="str">
        <f t="shared" si="230"/>
        <v>Falla</v>
      </c>
      <c r="AZ1341" t="b">
        <f t="shared" si="231"/>
        <v>1</v>
      </c>
      <c r="BA1341" t="str">
        <f t="shared" si="232"/>
        <v>Halle1st Round</v>
      </c>
    </row>
    <row r="1342" spans="1:53" x14ac:dyDescent="0.25">
      <c r="A1342">
        <v>33</v>
      </c>
      <c r="B1342" t="s">
        <v>925</v>
      </c>
      <c r="C1342" s="8" t="s">
        <v>926</v>
      </c>
      <c r="D1342" s="1">
        <v>41800</v>
      </c>
      <c r="E1342" s="11" t="s">
        <v>663</v>
      </c>
      <c r="F1342" t="s">
        <v>307</v>
      </c>
      <c r="G1342" s="1" t="s">
        <v>614</v>
      </c>
      <c r="H1342" t="s">
        <v>309</v>
      </c>
      <c r="I1342" s="9">
        <v>3</v>
      </c>
      <c r="J1342" t="s">
        <v>728</v>
      </c>
      <c r="K1342" t="s">
        <v>718</v>
      </c>
      <c r="L1342">
        <v>33</v>
      </c>
      <c r="M1342">
        <v>16</v>
      </c>
      <c r="N1342">
        <v>1177</v>
      </c>
      <c r="O1342">
        <v>1930</v>
      </c>
      <c r="P1342">
        <v>6</v>
      </c>
      <c r="Q1342">
        <v>3</v>
      </c>
      <c r="R1342">
        <v>6</v>
      </c>
      <c r="S1342">
        <v>4</v>
      </c>
      <c r="Z1342">
        <v>2</v>
      </c>
      <c r="AA1342">
        <v>0</v>
      </c>
      <c r="AB1342" t="s">
        <v>312</v>
      </c>
      <c r="AC1342">
        <v>2.25</v>
      </c>
      <c r="AD1342">
        <v>1.57</v>
      </c>
      <c r="AE1342">
        <v>2.2000000000000002</v>
      </c>
      <c r="AF1342">
        <v>1.65</v>
      </c>
      <c r="AG1342">
        <v>2</v>
      </c>
      <c r="AH1342">
        <v>1.73</v>
      </c>
      <c r="AI1342">
        <v>2.2799999999999998</v>
      </c>
      <c r="AJ1342">
        <v>1.69</v>
      </c>
      <c r="AK1342">
        <v>2.1</v>
      </c>
      <c r="AL1342">
        <v>1.73</v>
      </c>
      <c r="AM1342">
        <v>2.35</v>
      </c>
      <c r="AN1342">
        <v>1.73</v>
      </c>
      <c r="AO1342">
        <v>2.17</v>
      </c>
      <c r="AP1342">
        <v>1.66</v>
      </c>
      <c r="AQ1342" t="str">
        <f t="shared" si="233"/>
        <v>Karlovic</v>
      </c>
      <c r="AR1342" t="str">
        <f t="shared" si="234"/>
        <v>Youzhny</v>
      </c>
      <c r="AS1342" t="str">
        <f t="shared" si="224"/>
        <v>HalleKarlovicYouzhny</v>
      </c>
      <c r="AT1342" t="str">
        <f t="shared" si="225"/>
        <v>HalleYouzhnyKarlovic</v>
      </c>
      <c r="AU1342">
        <f t="shared" si="226"/>
        <v>2</v>
      </c>
      <c r="AV1342">
        <f t="shared" si="227"/>
        <v>5</v>
      </c>
      <c r="AW1342">
        <f t="shared" si="228"/>
        <v>19</v>
      </c>
      <c r="AX1342" t="b">
        <f t="shared" si="229"/>
        <v>0</v>
      </c>
      <c r="AY1342" t="str">
        <f t="shared" si="230"/>
        <v>Karlovic</v>
      </c>
      <c r="AZ1342" t="b">
        <f t="shared" si="231"/>
        <v>0</v>
      </c>
      <c r="BA1342" t="str">
        <f t="shared" si="232"/>
        <v>Halle1st Round</v>
      </c>
    </row>
    <row r="1343" spans="1:53" x14ac:dyDescent="0.25">
      <c r="A1343">
        <v>33</v>
      </c>
      <c r="B1343" t="s">
        <v>925</v>
      </c>
      <c r="C1343" s="8" t="s">
        <v>926</v>
      </c>
      <c r="D1343" s="1">
        <v>41800</v>
      </c>
      <c r="E1343" s="11" t="s">
        <v>663</v>
      </c>
      <c r="F1343" t="s">
        <v>307</v>
      </c>
      <c r="G1343" s="1" t="s">
        <v>614</v>
      </c>
      <c r="H1343" t="s">
        <v>309</v>
      </c>
      <c r="I1343" s="9">
        <v>3</v>
      </c>
      <c r="J1343" t="s">
        <v>806</v>
      </c>
      <c r="K1343" t="s">
        <v>928</v>
      </c>
      <c r="L1343">
        <v>61</v>
      </c>
      <c r="M1343">
        <v>180</v>
      </c>
      <c r="N1343">
        <v>798</v>
      </c>
      <c r="O1343">
        <v>286</v>
      </c>
      <c r="P1343">
        <v>6</v>
      </c>
      <c r="Q1343">
        <v>7</v>
      </c>
      <c r="R1343">
        <v>6</v>
      </c>
      <c r="S1343">
        <v>4</v>
      </c>
      <c r="T1343">
        <v>7</v>
      </c>
      <c r="U1343">
        <v>6</v>
      </c>
      <c r="Z1343">
        <v>2</v>
      </c>
      <c r="AA1343">
        <v>1</v>
      </c>
      <c r="AB1343" t="s">
        <v>312</v>
      </c>
      <c r="AC1343">
        <v>1.66</v>
      </c>
      <c r="AD1343">
        <v>2.1</v>
      </c>
      <c r="AE1343">
        <v>1.68</v>
      </c>
      <c r="AF1343">
        <v>2.15</v>
      </c>
      <c r="AG1343">
        <v>1.73</v>
      </c>
      <c r="AH1343">
        <v>2</v>
      </c>
      <c r="AI1343">
        <v>1.83</v>
      </c>
      <c r="AJ1343">
        <v>2.0699999999999998</v>
      </c>
      <c r="AK1343">
        <v>1.67</v>
      </c>
      <c r="AL1343">
        <v>2.2000000000000002</v>
      </c>
      <c r="AM1343">
        <v>1.91</v>
      </c>
      <c r="AN1343">
        <v>2.2000000000000002</v>
      </c>
      <c r="AO1343">
        <v>1.72</v>
      </c>
      <c r="AP1343">
        <v>2.0699999999999998</v>
      </c>
      <c r="AQ1343" t="str">
        <f t="shared" si="233"/>
        <v>Gabashvili</v>
      </c>
      <c r="AR1343" t="str">
        <f t="shared" si="234"/>
        <v>Marchenko</v>
      </c>
      <c r="AS1343" t="str">
        <f t="shared" si="224"/>
        <v>HalleGabashviliMarchenko</v>
      </c>
      <c r="AT1343" t="str">
        <f t="shared" si="225"/>
        <v>HalleMarchenkoGabashvili</v>
      </c>
      <c r="AU1343">
        <f t="shared" si="226"/>
        <v>1</v>
      </c>
      <c r="AV1343">
        <f t="shared" si="227"/>
        <v>2</v>
      </c>
      <c r="AW1343">
        <f t="shared" si="228"/>
        <v>36</v>
      </c>
      <c r="AX1343" t="b">
        <f t="shared" si="229"/>
        <v>1</v>
      </c>
      <c r="AY1343" t="str">
        <f t="shared" si="230"/>
        <v>Marchenko</v>
      </c>
      <c r="AZ1343" t="b">
        <f t="shared" si="231"/>
        <v>1</v>
      </c>
      <c r="BA1343" t="str">
        <f t="shared" si="232"/>
        <v>Halle1st Round</v>
      </c>
    </row>
    <row r="1344" spans="1:53" x14ac:dyDescent="0.25">
      <c r="A1344">
        <v>33</v>
      </c>
      <c r="B1344" t="s">
        <v>925</v>
      </c>
      <c r="C1344" s="8" t="s">
        <v>926</v>
      </c>
      <c r="D1344" s="1">
        <v>41800</v>
      </c>
      <c r="E1344" s="11" t="s">
        <v>663</v>
      </c>
      <c r="F1344" t="s">
        <v>307</v>
      </c>
      <c r="G1344" s="1" t="s">
        <v>614</v>
      </c>
      <c r="H1344" t="s">
        <v>309</v>
      </c>
      <c r="I1344" s="9">
        <v>3</v>
      </c>
      <c r="J1344" t="s">
        <v>764</v>
      </c>
      <c r="K1344" t="s">
        <v>822</v>
      </c>
      <c r="L1344">
        <v>63</v>
      </c>
      <c r="M1344">
        <v>161</v>
      </c>
      <c r="N1344">
        <v>767</v>
      </c>
      <c r="O1344">
        <v>339</v>
      </c>
      <c r="P1344">
        <v>6</v>
      </c>
      <c r="Q1344">
        <v>4</v>
      </c>
      <c r="R1344">
        <v>6</v>
      </c>
      <c r="S1344">
        <v>2</v>
      </c>
      <c r="Z1344">
        <v>2</v>
      </c>
      <c r="AA1344">
        <v>0</v>
      </c>
      <c r="AB1344" t="s">
        <v>312</v>
      </c>
      <c r="AC1344">
        <v>1.3</v>
      </c>
      <c r="AD1344">
        <v>3.4</v>
      </c>
      <c r="AE1344">
        <v>1.33</v>
      </c>
      <c r="AF1344">
        <v>3.2</v>
      </c>
      <c r="AG1344">
        <v>1.36</v>
      </c>
      <c r="AH1344">
        <v>3</v>
      </c>
      <c r="AI1344">
        <v>1.34</v>
      </c>
      <c r="AJ1344">
        <v>3.5</v>
      </c>
      <c r="AK1344">
        <v>1.36</v>
      </c>
      <c r="AL1344">
        <v>3</v>
      </c>
      <c r="AM1344">
        <v>1.4</v>
      </c>
      <c r="AN1344">
        <v>3.6</v>
      </c>
      <c r="AO1344">
        <v>1.32</v>
      </c>
      <c r="AP1344">
        <v>3.36</v>
      </c>
      <c r="AQ1344" t="str">
        <f t="shared" si="233"/>
        <v>Johnson</v>
      </c>
      <c r="AR1344" t="str">
        <f t="shared" si="234"/>
        <v>Olivetti</v>
      </c>
      <c r="AS1344" t="str">
        <f t="shared" si="224"/>
        <v>HalleJohnsonOlivetti</v>
      </c>
      <c r="AT1344" t="str">
        <f t="shared" si="225"/>
        <v>HalleOlivettiJohnson</v>
      </c>
      <c r="AU1344">
        <f t="shared" si="226"/>
        <v>2</v>
      </c>
      <c r="AV1344">
        <f t="shared" si="227"/>
        <v>6</v>
      </c>
      <c r="AW1344">
        <f t="shared" si="228"/>
        <v>18</v>
      </c>
      <c r="AX1344" t="b">
        <f t="shared" si="229"/>
        <v>0</v>
      </c>
      <c r="AY1344" t="str">
        <f t="shared" si="230"/>
        <v>Johnson</v>
      </c>
      <c r="AZ1344" t="b">
        <f t="shared" si="231"/>
        <v>0</v>
      </c>
      <c r="BA1344" t="str">
        <f t="shared" si="232"/>
        <v>Halle1st Round</v>
      </c>
    </row>
    <row r="1345" spans="1:53" x14ac:dyDescent="0.25">
      <c r="A1345">
        <v>33</v>
      </c>
      <c r="B1345" t="s">
        <v>925</v>
      </c>
      <c r="C1345" s="8" t="s">
        <v>926</v>
      </c>
      <c r="D1345" s="1">
        <v>41800</v>
      </c>
      <c r="E1345" s="11" t="s">
        <v>663</v>
      </c>
      <c r="F1345" t="s">
        <v>307</v>
      </c>
      <c r="G1345" s="1" t="s">
        <v>614</v>
      </c>
      <c r="H1345" t="s">
        <v>309</v>
      </c>
      <c r="I1345" s="9">
        <v>3</v>
      </c>
      <c r="J1345" t="s">
        <v>724</v>
      </c>
      <c r="K1345" t="s">
        <v>712</v>
      </c>
      <c r="L1345">
        <v>20</v>
      </c>
      <c r="M1345">
        <v>79</v>
      </c>
      <c r="N1345">
        <v>1660</v>
      </c>
      <c r="O1345">
        <v>678</v>
      </c>
      <c r="P1345">
        <v>6</v>
      </c>
      <c r="Q1345">
        <v>1</v>
      </c>
      <c r="R1345">
        <v>7</v>
      </c>
      <c r="S1345">
        <v>5</v>
      </c>
      <c r="Z1345">
        <v>2</v>
      </c>
      <c r="AA1345">
        <v>0</v>
      </c>
      <c r="AB1345" t="s">
        <v>312</v>
      </c>
      <c r="AC1345">
        <v>1.36</v>
      </c>
      <c r="AD1345">
        <v>3</v>
      </c>
      <c r="AE1345">
        <v>1.38</v>
      </c>
      <c r="AF1345">
        <v>3</v>
      </c>
      <c r="AG1345">
        <v>1.36</v>
      </c>
      <c r="AH1345">
        <v>3</v>
      </c>
      <c r="AI1345">
        <v>1.41</v>
      </c>
      <c r="AJ1345">
        <v>3.13</v>
      </c>
      <c r="AK1345">
        <v>1.36</v>
      </c>
      <c r="AL1345">
        <v>3</v>
      </c>
      <c r="AM1345">
        <v>1.42</v>
      </c>
      <c r="AN1345">
        <v>3.2</v>
      </c>
      <c r="AO1345">
        <v>1.38</v>
      </c>
      <c r="AP1345">
        <v>2.94</v>
      </c>
      <c r="AQ1345" t="str">
        <f t="shared" si="233"/>
        <v>Monfils</v>
      </c>
      <c r="AR1345" t="str">
        <f t="shared" si="234"/>
        <v>Becker</v>
      </c>
      <c r="AS1345" t="str">
        <f t="shared" si="224"/>
        <v>HalleMonfilsBecker</v>
      </c>
      <c r="AT1345" t="str">
        <f t="shared" si="225"/>
        <v>HalleBeckerMonfils</v>
      </c>
      <c r="AU1345">
        <f t="shared" si="226"/>
        <v>2</v>
      </c>
      <c r="AV1345">
        <f t="shared" si="227"/>
        <v>7</v>
      </c>
      <c r="AW1345">
        <f t="shared" si="228"/>
        <v>19</v>
      </c>
      <c r="AX1345" t="b">
        <f t="shared" si="229"/>
        <v>0</v>
      </c>
      <c r="AY1345" t="str">
        <f t="shared" si="230"/>
        <v>Monfils</v>
      </c>
      <c r="AZ1345" t="b">
        <f t="shared" si="231"/>
        <v>0</v>
      </c>
      <c r="BA1345" t="str">
        <f t="shared" si="232"/>
        <v>Halle1st Round</v>
      </c>
    </row>
    <row r="1346" spans="1:53" x14ac:dyDescent="0.25">
      <c r="A1346">
        <v>33</v>
      </c>
      <c r="B1346" t="s">
        <v>925</v>
      </c>
      <c r="C1346" s="8" t="s">
        <v>926</v>
      </c>
      <c r="D1346" s="1">
        <v>41801</v>
      </c>
      <c r="E1346" s="11" t="s">
        <v>663</v>
      </c>
      <c r="F1346" t="s">
        <v>307</v>
      </c>
      <c r="G1346" s="1" t="s">
        <v>614</v>
      </c>
      <c r="H1346" t="s">
        <v>344</v>
      </c>
      <c r="I1346" s="9">
        <v>3</v>
      </c>
      <c r="J1346" t="s">
        <v>752</v>
      </c>
      <c r="K1346" t="s">
        <v>691</v>
      </c>
      <c r="L1346">
        <v>27</v>
      </c>
      <c r="M1346">
        <v>135</v>
      </c>
      <c r="N1346">
        <v>1395</v>
      </c>
      <c r="O1346">
        <v>423</v>
      </c>
      <c r="P1346">
        <v>6</v>
      </c>
      <c r="Q1346">
        <v>2</v>
      </c>
      <c r="R1346">
        <v>6</v>
      </c>
      <c r="S1346">
        <v>4</v>
      </c>
      <c r="Z1346">
        <v>2</v>
      </c>
      <c r="AA1346">
        <v>0</v>
      </c>
      <c r="AB1346" t="s">
        <v>312</v>
      </c>
      <c r="AC1346">
        <v>1.08</v>
      </c>
      <c r="AD1346">
        <v>8</v>
      </c>
      <c r="AE1346">
        <v>1.08</v>
      </c>
      <c r="AF1346">
        <v>7.5</v>
      </c>
      <c r="AG1346">
        <v>1.1000000000000001</v>
      </c>
      <c r="AH1346">
        <v>6.5</v>
      </c>
      <c r="AI1346">
        <v>1.0900000000000001</v>
      </c>
      <c r="AJ1346">
        <v>8.85</v>
      </c>
      <c r="AK1346">
        <v>1.1000000000000001</v>
      </c>
      <c r="AL1346">
        <v>7</v>
      </c>
      <c r="AM1346">
        <v>1.1100000000000001</v>
      </c>
      <c r="AN1346">
        <v>8.85</v>
      </c>
      <c r="AO1346">
        <v>1.08</v>
      </c>
      <c r="AP1346">
        <v>7.4</v>
      </c>
      <c r="AQ1346" t="str">
        <f t="shared" si="233"/>
        <v>Kohlschreiber</v>
      </c>
      <c r="AR1346" t="str">
        <f t="shared" si="234"/>
        <v>Herbert</v>
      </c>
      <c r="AS1346" t="str">
        <f t="shared" si="224"/>
        <v>HalleKohlschreiberHerbert</v>
      </c>
      <c r="AT1346" t="str">
        <f t="shared" si="225"/>
        <v>HalleHerbertKohlschreiber</v>
      </c>
      <c r="AU1346">
        <f t="shared" si="226"/>
        <v>2</v>
      </c>
      <c r="AV1346">
        <f t="shared" si="227"/>
        <v>6</v>
      </c>
      <c r="AW1346">
        <f t="shared" si="228"/>
        <v>18</v>
      </c>
      <c r="AX1346" t="b">
        <f t="shared" si="229"/>
        <v>0</v>
      </c>
      <c r="AY1346" t="str">
        <f t="shared" si="230"/>
        <v>Kohlschreiber</v>
      </c>
      <c r="AZ1346" t="b">
        <f t="shared" si="231"/>
        <v>0</v>
      </c>
      <c r="BA1346" t="str">
        <f t="shared" si="232"/>
        <v>Halle2nd Round</v>
      </c>
    </row>
    <row r="1347" spans="1:53" x14ac:dyDescent="0.25">
      <c r="A1347">
        <v>33</v>
      </c>
      <c r="B1347" t="s">
        <v>925</v>
      </c>
      <c r="C1347" s="8" t="s">
        <v>926</v>
      </c>
      <c r="D1347" s="1">
        <v>41801</v>
      </c>
      <c r="E1347" s="11" t="s">
        <v>663</v>
      </c>
      <c r="F1347" t="s">
        <v>307</v>
      </c>
      <c r="G1347" s="1" t="s">
        <v>614</v>
      </c>
      <c r="H1347" t="s">
        <v>344</v>
      </c>
      <c r="I1347" s="9">
        <v>3</v>
      </c>
      <c r="J1347" t="s">
        <v>780</v>
      </c>
      <c r="K1347" t="s">
        <v>673</v>
      </c>
      <c r="L1347">
        <v>69</v>
      </c>
      <c r="M1347">
        <v>52</v>
      </c>
      <c r="N1347">
        <v>713</v>
      </c>
      <c r="O1347">
        <v>865</v>
      </c>
      <c r="P1347">
        <v>7</v>
      </c>
      <c r="Q1347">
        <v>6</v>
      </c>
      <c r="R1347">
        <v>6</v>
      </c>
      <c r="S1347">
        <v>4</v>
      </c>
      <c r="Z1347">
        <v>2</v>
      </c>
      <c r="AA1347">
        <v>0</v>
      </c>
      <c r="AB1347" t="s">
        <v>312</v>
      </c>
      <c r="AC1347">
        <v>2.2000000000000002</v>
      </c>
      <c r="AD1347">
        <v>1.61</v>
      </c>
      <c r="AE1347">
        <v>2.1</v>
      </c>
      <c r="AF1347">
        <v>1.7</v>
      </c>
      <c r="AG1347">
        <v>2.25</v>
      </c>
      <c r="AH1347">
        <v>1.57</v>
      </c>
      <c r="AI1347">
        <v>2.19</v>
      </c>
      <c r="AJ1347">
        <v>1.76</v>
      </c>
      <c r="AK1347">
        <v>2.2000000000000002</v>
      </c>
      <c r="AL1347">
        <v>1.67</v>
      </c>
      <c r="AM1347">
        <v>2.35</v>
      </c>
      <c r="AN1347">
        <v>1.77</v>
      </c>
      <c r="AO1347">
        <v>2.15</v>
      </c>
      <c r="AP1347">
        <v>1.68</v>
      </c>
      <c r="AQ1347" t="str">
        <f t="shared" si="233"/>
        <v>Falla</v>
      </c>
      <c r="AR1347" t="str">
        <f t="shared" si="234"/>
        <v>Haase</v>
      </c>
      <c r="AS1347" t="str">
        <f t="shared" ref="AS1347:AS1410" si="235">B1347&amp;AQ1347&amp;AR1347</f>
        <v>HalleFallaHaase</v>
      </c>
      <c r="AT1347" t="str">
        <f t="shared" ref="AT1347:AT1410" si="236">B1347&amp;AR1347&amp;AQ1347</f>
        <v>HalleHaaseFalla</v>
      </c>
      <c r="AU1347">
        <f t="shared" ref="AU1347:AU1410" si="237">Z1347-AA1347</f>
        <v>2</v>
      </c>
      <c r="AV1347">
        <f t="shared" ref="AV1347:AV1410" si="238">X1347+V1347+T1347+R1347+P1347-Y1347-W1347-U1347-S1347-Q1347</f>
        <v>3</v>
      </c>
      <c r="AW1347">
        <f t="shared" ref="AW1347:AW1410" si="239">X1347+V1347+T1347+R1347+P1347+Y1347+W1347+U1347+S1347+Q1347</f>
        <v>23</v>
      </c>
      <c r="AX1347" t="b">
        <f t="shared" ref="AX1347:AX1410" si="240">OR(P1347+Q1347=13,R1347+S1347=13,T1347+U1347=13,V1347+W1347=13,X1347+Y1347=13)</f>
        <v>1</v>
      </c>
      <c r="AY1347" t="str">
        <f t="shared" ref="AY1347:AY1410" si="241">IF(P1347&gt;Q1347,AQ1347,AR1347)</f>
        <v>Falla</v>
      </c>
      <c r="AZ1347" t="b">
        <f t="shared" ref="AZ1347:AZ1410" si="242">AA1347&lt;&gt;0</f>
        <v>0</v>
      </c>
      <c r="BA1347" t="str">
        <f t="shared" ref="BA1347:BA1410" si="243">B1347&amp;H1347</f>
        <v>Halle2nd Round</v>
      </c>
    </row>
    <row r="1348" spans="1:53" x14ac:dyDescent="0.25">
      <c r="A1348">
        <v>33</v>
      </c>
      <c r="B1348" t="s">
        <v>925</v>
      </c>
      <c r="C1348" s="8" t="s">
        <v>926</v>
      </c>
      <c r="D1348" s="1">
        <v>41801</v>
      </c>
      <c r="E1348" s="11" t="s">
        <v>663</v>
      </c>
      <c r="F1348" t="s">
        <v>307</v>
      </c>
      <c r="G1348" s="1" t="s">
        <v>614</v>
      </c>
      <c r="H1348" t="s">
        <v>344</v>
      </c>
      <c r="I1348" s="9">
        <v>3</v>
      </c>
      <c r="J1348" t="s">
        <v>688</v>
      </c>
      <c r="K1348" t="s">
        <v>724</v>
      </c>
      <c r="L1348">
        <v>12</v>
      </c>
      <c r="M1348">
        <v>20</v>
      </c>
      <c r="N1348">
        <v>2645</v>
      </c>
      <c r="O1348">
        <v>1660</v>
      </c>
      <c r="P1348">
        <v>6</v>
      </c>
      <c r="Q1348">
        <v>1</v>
      </c>
      <c r="R1348">
        <v>3</v>
      </c>
      <c r="S1348">
        <v>6</v>
      </c>
      <c r="T1348">
        <v>6</v>
      </c>
      <c r="U1348">
        <v>3</v>
      </c>
      <c r="Z1348">
        <v>2</v>
      </c>
      <c r="AA1348">
        <v>1</v>
      </c>
      <c r="AB1348" t="s">
        <v>312</v>
      </c>
      <c r="AC1348">
        <v>1.66</v>
      </c>
      <c r="AD1348">
        <v>2.1</v>
      </c>
      <c r="AE1348">
        <v>1.7</v>
      </c>
      <c r="AF1348">
        <v>2.1</v>
      </c>
      <c r="AG1348">
        <v>1.67</v>
      </c>
      <c r="AH1348">
        <v>2.1</v>
      </c>
      <c r="AI1348">
        <v>1.78</v>
      </c>
      <c r="AJ1348">
        <v>2.17</v>
      </c>
      <c r="AK1348">
        <v>1.73</v>
      </c>
      <c r="AL1348">
        <v>2.1</v>
      </c>
      <c r="AM1348">
        <v>1.8</v>
      </c>
      <c r="AN1348">
        <v>2.2000000000000002</v>
      </c>
      <c r="AO1348">
        <v>1.72</v>
      </c>
      <c r="AP1348">
        <v>2.08</v>
      </c>
      <c r="AQ1348" t="str">
        <f t="shared" si="233"/>
        <v>Nishikori</v>
      </c>
      <c r="AR1348" t="str">
        <f t="shared" si="234"/>
        <v>Monfils</v>
      </c>
      <c r="AS1348" t="str">
        <f t="shared" si="235"/>
        <v>HalleNishikoriMonfils</v>
      </c>
      <c r="AT1348" t="str">
        <f t="shared" si="236"/>
        <v>HalleMonfilsNishikori</v>
      </c>
      <c r="AU1348">
        <f t="shared" si="237"/>
        <v>1</v>
      </c>
      <c r="AV1348">
        <f t="shared" si="238"/>
        <v>5</v>
      </c>
      <c r="AW1348">
        <f t="shared" si="239"/>
        <v>25</v>
      </c>
      <c r="AX1348" t="b">
        <f t="shared" si="240"/>
        <v>0</v>
      </c>
      <c r="AY1348" t="str">
        <f t="shared" si="241"/>
        <v>Nishikori</v>
      </c>
      <c r="AZ1348" t="b">
        <f t="shared" si="242"/>
        <v>1</v>
      </c>
      <c r="BA1348" t="str">
        <f t="shared" si="243"/>
        <v>Halle2nd Round</v>
      </c>
    </row>
    <row r="1349" spans="1:53" x14ac:dyDescent="0.25">
      <c r="A1349">
        <v>33</v>
      </c>
      <c r="B1349" t="s">
        <v>925</v>
      </c>
      <c r="C1349" s="8" t="s">
        <v>926</v>
      </c>
      <c r="D1349" s="1">
        <v>41801</v>
      </c>
      <c r="E1349" s="11" t="s">
        <v>663</v>
      </c>
      <c r="F1349" t="s">
        <v>307</v>
      </c>
      <c r="G1349" s="1" t="s">
        <v>614</v>
      </c>
      <c r="H1349" t="s">
        <v>344</v>
      </c>
      <c r="I1349" s="9">
        <v>3</v>
      </c>
      <c r="J1349" t="s">
        <v>738</v>
      </c>
      <c r="K1349" t="s">
        <v>800</v>
      </c>
      <c r="L1349">
        <v>120</v>
      </c>
      <c r="M1349">
        <v>9</v>
      </c>
      <c r="N1349">
        <v>493</v>
      </c>
      <c r="O1349">
        <v>3245</v>
      </c>
      <c r="P1349">
        <v>6</v>
      </c>
      <c r="Q1349">
        <v>4</v>
      </c>
      <c r="R1349">
        <v>6</v>
      </c>
      <c r="S1349">
        <v>4</v>
      </c>
      <c r="Z1349">
        <v>2</v>
      </c>
      <c r="AA1349">
        <v>0</v>
      </c>
      <c r="AB1349" t="s">
        <v>312</v>
      </c>
      <c r="AC1349">
        <v>6</v>
      </c>
      <c r="AD1349">
        <v>1.1200000000000001</v>
      </c>
      <c r="AE1349">
        <v>6</v>
      </c>
      <c r="AF1349">
        <v>1.1100000000000001</v>
      </c>
      <c r="AG1349">
        <v>5.5</v>
      </c>
      <c r="AH1349">
        <v>1.1200000000000001</v>
      </c>
      <c r="AI1349">
        <v>7.38</v>
      </c>
      <c r="AJ1349">
        <v>1.1299999999999999</v>
      </c>
      <c r="AK1349">
        <v>6.5</v>
      </c>
      <c r="AL1349">
        <v>1.1100000000000001</v>
      </c>
      <c r="AM1349">
        <v>7.38</v>
      </c>
      <c r="AN1349">
        <v>1.1499999999999999</v>
      </c>
      <c r="AO1349">
        <v>5.92</v>
      </c>
      <c r="AP1349">
        <v>1.1299999999999999</v>
      </c>
      <c r="AQ1349" t="str">
        <f t="shared" si="233"/>
        <v>Gojowczyk</v>
      </c>
      <c r="AR1349" t="str">
        <f t="shared" si="234"/>
        <v>Raonic</v>
      </c>
      <c r="AS1349" t="str">
        <f t="shared" si="235"/>
        <v>HalleGojowczykRaonic</v>
      </c>
      <c r="AT1349" t="str">
        <f t="shared" si="236"/>
        <v>HalleRaonicGojowczyk</v>
      </c>
      <c r="AU1349">
        <f t="shared" si="237"/>
        <v>2</v>
      </c>
      <c r="AV1349">
        <f t="shared" si="238"/>
        <v>4</v>
      </c>
      <c r="AW1349">
        <f t="shared" si="239"/>
        <v>20</v>
      </c>
      <c r="AX1349" t="b">
        <f t="shared" si="240"/>
        <v>0</v>
      </c>
      <c r="AY1349" t="str">
        <f t="shared" si="241"/>
        <v>Gojowczyk</v>
      </c>
      <c r="AZ1349" t="b">
        <f t="shared" si="242"/>
        <v>0</v>
      </c>
      <c r="BA1349" t="str">
        <f t="shared" si="243"/>
        <v>Halle2nd Round</v>
      </c>
    </row>
    <row r="1350" spans="1:53" x14ac:dyDescent="0.25">
      <c r="A1350">
        <v>33</v>
      </c>
      <c r="B1350" t="s">
        <v>925</v>
      </c>
      <c r="C1350" s="8" t="s">
        <v>926</v>
      </c>
      <c r="D1350" s="1">
        <v>41802</v>
      </c>
      <c r="E1350" s="11" t="s">
        <v>663</v>
      </c>
      <c r="F1350" t="s">
        <v>307</v>
      </c>
      <c r="G1350" s="1" t="s">
        <v>614</v>
      </c>
      <c r="H1350" t="s">
        <v>344</v>
      </c>
      <c r="I1350" s="9">
        <v>3</v>
      </c>
      <c r="J1350" t="s">
        <v>689</v>
      </c>
      <c r="K1350" t="s">
        <v>733</v>
      </c>
      <c r="L1350">
        <v>4</v>
      </c>
      <c r="M1350">
        <v>47</v>
      </c>
      <c r="N1350">
        <v>4945</v>
      </c>
      <c r="O1350">
        <v>940</v>
      </c>
      <c r="P1350">
        <v>6</v>
      </c>
      <c r="Q1350">
        <v>7</v>
      </c>
      <c r="R1350">
        <v>6</v>
      </c>
      <c r="S1350">
        <v>4</v>
      </c>
      <c r="T1350">
        <v>6</v>
      </c>
      <c r="U1350">
        <v>2</v>
      </c>
      <c r="Z1350">
        <v>2</v>
      </c>
      <c r="AA1350">
        <v>1</v>
      </c>
      <c r="AB1350" t="s">
        <v>312</v>
      </c>
      <c r="AC1350">
        <v>1.02</v>
      </c>
      <c r="AD1350">
        <v>17</v>
      </c>
      <c r="AE1350">
        <v>1.02</v>
      </c>
      <c r="AF1350">
        <v>12</v>
      </c>
      <c r="AG1350">
        <v>1.02</v>
      </c>
      <c r="AH1350">
        <v>13</v>
      </c>
      <c r="AI1350">
        <v>1.04</v>
      </c>
      <c r="AJ1350">
        <v>16</v>
      </c>
      <c r="AK1350">
        <v>1.03</v>
      </c>
      <c r="AL1350">
        <v>12</v>
      </c>
      <c r="AM1350">
        <v>1.04</v>
      </c>
      <c r="AN1350">
        <v>18.5</v>
      </c>
      <c r="AO1350">
        <v>1.02</v>
      </c>
      <c r="AP1350">
        <v>13.49</v>
      </c>
      <c r="AQ1350" t="str">
        <f t="shared" si="233"/>
        <v>Federer</v>
      </c>
      <c r="AR1350" t="str">
        <f t="shared" si="234"/>
        <v>Sousa</v>
      </c>
      <c r="AS1350" t="str">
        <f t="shared" si="235"/>
        <v>HalleFedererSousa</v>
      </c>
      <c r="AT1350" t="str">
        <f t="shared" si="236"/>
        <v>HalleSousaFederer</v>
      </c>
      <c r="AU1350">
        <f t="shared" si="237"/>
        <v>1</v>
      </c>
      <c r="AV1350">
        <f t="shared" si="238"/>
        <v>5</v>
      </c>
      <c r="AW1350">
        <f t="shared" si="239"/>
        <v>31</v>
      </c>
      <c r="AX1350" t="b">
        <f t="shared" si="240"/>
        <v>1</v>
      </c>
      <c r="AY1350" t="str">
        <f t="shared" si="241"/>
        <v>Sousa</v>
      </c>
      <c r="AZ1350" t="b">
        <f t="shared" si="242"/>
        <v>1</v>
      </c>
      <c r="BA1350" t="str">
        <f t="shared" si="243"/>
        <v>Halle2nd Round</v>
      </c>
    </row>
    <row r="1351" spans="1:53" x14ac:dyDescent="0.25">
      <c r="A1351">
        <v>33</v>
      </c>
      <c r="B1351" t="s">
        <v>925</v>
      </c>
      <c r="C1351" s="8" t="s">
        <v>926</v>
      </c>
      <c r="D1351" s="1">
        <v>41802</v>
      </c>
      <c r="E1351" s="11" t="s">
        <v>663</v>
      </c>
      <c r="F1351" t="s">
        <v>307</v>
      </c>
      <c r="G1351" s="1" t="s">
        <v>614</v>
      </c>
      <c r="H1351" t="s">
        <v>344</v>
      </c>
      <c r="I1351" s="9">
        <v>3</v>
      </c>
      <c r="J1351" t="s">
        <v>694</v>
      </c>
      <c r="K1351" t="s">
        <v>728</v>
      </c>
      <c r="L1351">
        <v>48</v>
      </c>
      <c r="M1351">
        <v>33</v>
      </c>
      <c r="N1351">
        <v>933</v>
      </c>
      <c r="O1351">
        <v>1177</v>
      </c>
      <c r="P1351">
        <v>7</v>
      </c>
      <c r="Q1351">
        <v>6</v>
      </c>
      <c r="R1351">
        <v>7</v>
      </c>
      <c r="S1351">
        <v>6</v>
      </c>
      <c r="Z1351">
        <v>2</v>
      </c>
      <c r="AA1351">
        <v>0</v>
      </c>
      <c r="AB1351" t="s">
        <v>312</v>
      </c>
      <c r="AC1351">
        <v>2.75</v>
      </c>
      <c r="AD1351">
        <v>1.4</v>
      </c>
      <c r="AE1351">
        <v>2.8</v>
      </c>
      <c r="AF1351">
        <v>1.42</v>
      </c>
      <c r="AG1351">
        <v>2.75</v>
      </c>
      <c r="AH1351">
        <v>1.4</v>
      </c>
      <c r="AI1351">
        <v>3</v>
      </c>
      <c r="AJ1351">
        <v>1.45</v>
      </c>
      <c r="AK1351">
        <v>3</v>
      </c>
      <c r="AL1351">
        <v>1.36</v>
      </c>
      <c r="AM1351">
        <v>3.56</v>
      </c>
      <c r="AN1351">
        <v>1.47</v>
      </c>
      <c r="AO1351">
        <v>2.99</v>
      </c>
      <c r="AP1351">
        <v>1.38</v>
      </c>
      <c r="AQ1351" t="str">
        <f t="shared" si="233"/>
        <v>Lu</v>
      </c>
      <c r="AR1351" t="str">
        <f t="shared" si="234"/>
        <v>Karlovic</v>
      </c>
      <c r="AS1351" t="str">
        <f t="shared" si="235"/>
        <v>HalleLuKarlovic</v>
      </c>
      <c r="AT1351" t="str">
        <f t="shared" si="236"/>
        <v>HalleKarlovicLu</v>
      </c>
      <c r="AU1351">
        <f t="shared" si="237"/>
        <v>2</v>
      </c>
      <c r="AV1351">
        <f t="shared" si="238"/>
        <v>2</v>
      </c>
      <c r="AW1351">
        <f t="shared" si="239"/>
        <v>26</v>
      </c>
      <c r="AX1351" t="b">
        <f t="shared" si="240"/>
        <v>1</v>
      </c>
      <c r="AY1351" t="str">
        <f t="shared" si="241"/>
        <v>Lu</v>
      </c>
      <c r="AZ1351" t="b">
        <f t="shared" si="242"/>
        <v>0</v>
      </c>
      <c r="BA1351" t="str">
        <f t="shared" si="243"/>
        <v>Halle2nd Round</v>
      </c>
    </row>
    <row r="1352" spans="1:53" x14ac:dyDescent="0.25">
      <c r="A1352">
        <v>33</v>
      </c>
      <c r="B1352" t="s">
        <v>925</v>
      </c>
      <c r="C1352" s="8" t="s">
        <v>926</v>
      </c>
      <c r="D1352" s="1">
        <v>41802</v>
      </c>
      <c r="E1352" s="11" t="s">
        <v>663</v>
      </c>
      <c r="F1352" t="s">
        <v>307</v>
      </c>
      <c r="G1352" s="1" t="s">
        <v>614</v>
      </c>
      <c r="H1352" t="s">
        <v>344</v>
      </c>
      <c r="I1352" s="9">
        <v>3</v>
      </c>
      <c r="J1352" t="s">
        <v>764</v>
      </c>
      <c r="K1352" t="s">
        <v>806</v>
      </c>
      <c r="L1352">
        <v>63</v>
      </c>
      <c r="M1352">
        <v>61</v>
      </c>
      <c r="N1352">
        <v>767</v>
      </c>
      <c r="O1352">
        <v>798</v>
      </c>
      <c r="AB1352" t="s">
        <v>347</v>
      </c>
      <c r="AC1352">
        <v>1.33</v>
      </c>
      <c r="AD1352">
        <v>3.25</v>
      </c>
      <c r="AE1352">
        <v>1.35</v>
      </c>
      <c r="AF1352">
        <v>3.1</v>
      </c>
      <c r="AG1352">
        <v>1.36</v>
      </c>
      <c r="AH1352">
        <v>3</v>
      </c>
      <c r="AI1352">
        <v>1.35</v>
      </c>
      <c r="AJ1352">
        <v>3.51</v>
      </c>
      <c r="AK1352">
        <v>1.36</v>
      </c>
      <c r="AL1352">
        <v>3</v>
      </c>
      <c r="AM1352">
        <v>1.38</v>
      </c>
      <c r="AN1352">
        <v>3.4</v>
      </c>
      <c r="AO1352">
        <v>1.33</v>
      </c>
      <c r="AP1352">
        <v>3.14</v>
      </c>
      <c r="AQ1352" t="str">
        <f t="shared" si="233"/>
        <v>Johnson</v>
      </c>
      <c r="AR1352" t="str">
        <f t="shared" si="234"/>
        <v>Gabashvili</v>
      </c>
      <c r="AS1352" t="str">
        <f t="shared" si="235"/>
        <v>HalleJohnsonGabashvili</v>
      </c>
      <c r="AT1352" t="str">
        <f t="shared" si="236"/>
        <v>HalleGabashviliJohnson</v>
      </c>
      <c r="AU1352">
        <f t="shared" si="237"/>
        <v>0</v>
      </c>
      <c r="AV1352">
        <f t="shared" si="238"/>
        <v>0</v>
      </c>
      <c r="AW1352">
        <f t="shared" si="239"/>
        <v>0</v>
      </c>
      <c r="AX1352" t="b">
        <f t="shared" si="240"/>
        <v>0</v>
      </c>
      <c r="AY1352" t="str">
        <f t="shared" si="241"/>
        <v>Gabashvili</v>
      </c>
      <c r="AZ1352" t="b">
        <f t="shared" si="242"/>
        <v>0</v>
      </c>
      <c r="BA1352" t="str">
        <f t="shared" si="243"/>
        <v>Halle2nd Round</v>
      </c>
    </row>
    <row r="1353" spans="1:53" x14ac:dyDescent="0.25">
      <c r="A1353">
        <v>33</v>
      </c>
      <c r="B1353" t="s">
        <v>925</v>
      </c>
      <c r="C1353" s="8" t="s">
        <v>926</v>
      </c>
      <c r="D1353" s="1">
        <v>41802</v>
      </c>
      <c r="E1353" s="11" t="s">
        <v>663</v>
      </c>
      <c r="F1353" t="s">
        <v>307</v>
      </c>
      <c r="G1353" s="1" t="s">
        <v>614</v>
      </c>
      <c r="H1353" t="s">
        <v>344</v>
      </c>
      <c r="I1353" s="9">
        <v>3</v>
      </c>
      <c r="J1353" t="s">
        <v>736</v>
      </c>
      <c r="K1353" t="s">
        <v>750</v>
      </c>
      <c r="L1353">
        <v>85</v>
      </c>
      <c r="M1353">
        <v>1</v>
      </c>
      <c r="N1353">
        <v>633</v>
      </c>
      <c r="O1353">
        <v>12500</v>
      </c>
      <c r="P1353">
        <v>6</v>
      </c>
      <c r="Q1353">
        <v>4</v>
      </c>
      <c r="R1353">
        <v>6</v>
      </c>
      <c r="S1353">
        <v>1</v>
      </c>
      <c r="Z1353">
        <v>2</v>
      </c>
      <c r="AA1353">
        <v>0</v>
      </c>
      <c r="AB1353" t="s">
        <v>312</v>
      </c>
      <c r="AC1353">
        <v>5</v>
      </c>
      <c r="AD1353">
        <v>1.1599999999999999</v>
      </c>
      <c r="AE1353">
        <v>5</v>
      </c>
      <c r="AF1353">
        <v>1.1599999999999999</v>
      </c>
      <c r="AG1353">
        <v>4.5</v>
      </c>
      <c r="AH1353">
        <v>1.17</v>
      </c>
      <c r="AI1353">
        <v>5.7</v>
      </c>
      <c r="AJ1353">
        <v>1.18</v>
      </c>
      <c r="AK1353">
        <v>5</v>
      </c>
      <c r="AL1353">
        <v>1.17</v>
      </c>
      <c r="AM1353">
        <v>5.7</v>
      </c>
      <c r="AN1353">
        <v>1.21</v>
      </c>
      <c r="AO1353">
        <v>4.9400000000000004</v>
      </c>
      <c r="AP1353">
        <v>1.17</v>
      </c>
      <c r="AQ1353" t="str">
        <f t="shared" si="233"/>
        <v>Brown</v>
      </c>
      <c r="AR1353" t="str">
        <f t="shared" si="234"/>
        <v>Nadal</v>
      </c>
      <c r="AS1353" t="str">
        <f t="shared" si="235"/>
        <v>HalleBrownNadal</v>
      </c>
      <c r="AT1353" t="str">
        <f t="shared" si="236"/>
        <v>HalleNadalBrown</v>
      </c>
      <c r="AU1353">
        <f t="shared" si="237"/>
        <v>2</v>
      </c>
      <c r="AV1353">
        <f t="shared" si="238"/>
        <v>7</v>
      </c>
      <c r="AW1353">
        <f t="shared" si="239"/>
        <v>17</v>
      </c>
      <c r="AX1353" t="b">
        <f t="shared" si="240"/>
        <v>0</v>
      </c>
      <c r="AY1353" t="str">
        <f t="shared" si="241"/>
        <v>Brown</v>
      </c>
      <c r="AZ1353" t="b">
        <f t="shared" si="242"/>
        <v>0</v>
      </c>
      <c r="BA1353" t="str">
        <f t="shared" si="243"/>
        <v>Halle2nd Round</v>
      </c>
    </row>
    <row r="1354" spans="1:53" x14ac:dyDescent="0.25">
      <c r="A1354">
        <v>33</v>
      </c>
      <c r="B1354" t="s">
        <v>925</v>
      </c>
      <c r="C1354" s="8" t="s">
        <v>926</v>
      </c>
      <c r="D1354" s="1">
        <v>41803</v>
      </c>
      <c r="E1354" s="11" t="s">
        <v>663</v>
      </c>
      <c r="F1354" t="s">
        <v>307</v>
      </c>
      <c r="G1354" s="1" t="s">
        <v>614</v>
      </c>
      <c r="H1354" t="s">
        <v>345</v>
      </c>
      <c r="I1354" s="9">
        <v>3</v>
      </c>
      <c r="J1354" t="s">
        <v>780</v>
      </c>
      <c r="K1354" t="s">
        <v>738</v>
      </c>
      <c r="L1354">
        <v>69</v>
      </c>
      <c r="M1354">
        <v>120</v>
      </c>
      <c r="N1354">
        <v>713</v>
      </c>
      <c r="O1354">
        <v>493</v>
      </c>
      <c r="P1354">
        <v>7</v>
      </c>
      <c r="Q1354">
        <v>6</v>
      </c>
      <c r="R1354">
        <v>7</v>
      </c>
      <c r="S1354">
        <v>6</v>
      </c>
      <c r="Z1354">
        <v>2</v>
      </c>
      <c r="AA1354">
        <v>0</v>
      </c>
      <c r="AB1354" t="s">
        <v>312</v>
      </c>
      <c r="AC1354">
        <v>1.72</v>
      </c>
      <c r="AD1354">
        <v>2</v>
      </c>
      <c r="AE1354">
        <v>1.75</v>
      </c>
      <c r="AF1354">
        <v>2.0499999999999998</v>
      </c>
      <c r="AG1354">
        <v>1.8</v>
      </c>
      <c r="AH1354">
        <v>2</v>
      </c>
      <c r="AI1354">
        <v>1.96</v>
      </c>
      <c r="AJ1354">
        <v>1.96</v>
      </c>
      <c r="AK1354">
        <v>1.8</v>
      </c>
      <c r="AL1354">
        <v>2</v>
      </c>
      <c r="AM1354">
        <v>1.96</v>
      </c>
      <c r="AN1354">
        <v>2.15</v>
      </c>
      <c r="AO1354">
        <v>1.78</v>
      </c>
      <c r="AP1354">
        <v>2</v>
      </c>
      <c r="AQ1354" t="str">
        <f t="shared" si="233"/>
        <v>Falla</v>
      </c>
      <c r="AR1354" t="str">
        <f t="shared" si="234"/>
        <v>Gojowczyk</v>
      </c>
      <c r="AS1354" t="str">
        <f t="shared" si="235"/>
        <v>HalleFallaGojowczyk</v>
      </c>
      <c r="AT1354" t="str">
        <f t="shared" si="236"/>
        <v>HalleGojowczykFalla</v>
      </c>
      <c r="AU1354">
        <f t="shared" si="237"/>
        <v>2</v>
      </c>
      <c r="AV1354">
        <f t="shared" si="238"/>
        <v>2</v>
      </c>
      <c r="AW1354">
        <f t="shared" si="239"/>
        <v>26</v>
      </c>
      <c r="AX1354" t="b">
        <f t="shared" si="240"/>
        <v>1</v>
      </c>
      <c r="AY1354" t="str">
        <f t="shared" si="241"/>
        <v>Falla</v>
      </c>
      <c r="AZ1354" t="b">
        <f t="shared" si="242"/>
        <v>0</v>
      </c>
      <c r="BA1354" t="str">
        <f t="shared" si="243"/>
        <v>HalleQuarterfinals</v>
      </c>
    </row>
    <row r="1355" spans="1:53" x14ac:dyDescent="0.25">
      <c r="A1355">
        <v>33</v>
      </c>
      <c r="B1355" t="s">
        <v>925</v>
      </c>
      <c r="C1355" s="8" t="s">
        <v>926</v>
      </c>
      <c r="D1355" s="1">
        <v>41803</v>
      </c>
      <c r="E1355" s="11" t="s">
        <v>663</v>
      </c>
      <c r="F1355" t="s">
        <v>307</v>
      </c>
      <c r="G1355" s="1" t="s">
        <v>614</v>
      </c>
      <c r="H1355" t="s">
        <v>345</v>
      </c>
      <c r="I1355" s="9">
        <v>3</v>
      </c>
      <c r="J1355" t="s">
        <v>752</v>
      </c>
      <c r="K1355" t="s">
        <v>736</v>
      </c>
      <c r="L1355">
        <v>27</v>
      </c>
      <c r="M1355">
        <v>85</v>
      </c>
      <c r="N1355">
        <v>1395</v>
      </c>
      <c r="O1355">
        <v>633</v>
      </c>
      <c r="P1355">
        <v>6</v>
      </c>
      <c r="Q1355">
        <v>4</v>
      </c>
      <c r="R1355">
        <v>5</v>
      </c>
      <c r="S1355">
        <v>7</v>
      </c>
      <c r="T1355">
        <v>7</v>
      </c>
      <c r="U1355">
        <v>6</v>
      </c>
      <c r="Z1355">
        <v>2</v>
      </c>
      <c r="AA1355">
        <v>1</v>
      </c>
      <c r="AB1355" t="s">
        <v>312</v>
      </c>
      <c r="AC1355">
        <v>1.25</v>
      </c>
      <c r="AD1355">
        <v>3.75</v>
      </c>
      <c r="AE1355">
        <v>1.28</v>
      </c>
      <c r="AF1355">
        <v>3.5</v>
      </c>
      <c r="AG1355">
        <v>1.29</v>
      </c>
      <c r="AH1355">
        <v>3.75</v>
      </c>
      <c r="AI1355">
        <v>1.32</v>
      </c>
      <c r="AJ1355">
        <v>3.8</v>
      </c>
      <c r="AK1355">
        <v>1.29</v>
      </c>
      <c r="AL1355">
        <v>3.5</v>
      </c>
      <c r="AM1355">
        <v>1.34</v>
      </c>
      <c r="AN1355">
        <v>4.05</v>
      </c>
      <c r="AO1355">
        <v>1.28</v>
      </c>
      <c r="AP1355">
        <v>3.59</v>
      </c>
      <c r="AQ1355" t="str">
        <f t="shared" si="233"/>
        <v>Kohlschreiber</v>
      </c>
      <c r="AR1355" t="str">
        <f t="shared" si="234"/>
        <v>Brown</v>
      </c>
      <c r="AS1355" t="str">
        <f t="shared" si="235"/>
        <v>HalleKohlschreiberBrown</v>
      </c>
      <c r="AT1355" t="str">
        <f t="shared" si="236"/>
        <v>HalleBrownKohlschreiber</v>
      </c>
      <c r="AU1355">
        <f t="shared" si="237"/>
        <v>1</v>
      </c>
      <c r="AV1355">
        <f t="shared" si="238"/>
        <v>1</v>
      </c>
      <c r="AW1355">
        <f t="shared" si="239"/>
        <v>35</v>
      </c>
      <c r="AX1355" t="b">
        <f t="shared" si="240"/>
        <v>1</v>
      </c>
      <c r="AY1355" t="str">
        <f t="shared" si="241"/>
        <v>Kohlschreiber</v>
      </c>
      <c r="AZ1355" t="b">
        <f t="shared" si="242"/>
        <v>1</v>
      </c>
      <c r="BA1355" t="str">
        <f t="shared" si="243"/>
        <v>HalleQuarterfinals</v>
      </c>
    </row>
    <row r="1356" spans="1:53" x14ac:dyDescent="0.25">
      <c r="A1356">
        <v>33</v>
      </c>
      <c r="B1356" t="s">
        <v>925</v>
      </c>
      <c r="C1356" s="8" t="s">
        <v>926</v>
      </c>
      <c r="D1356" s="1">
        <v>41803</v>
      </c>
      <c r="E1356" s="11" t="s">
        <v>663</v>
      </c>
      <c r="F1356" t="s">
        <v>307</v>
      </c>
      <c r="G1356" s="1" t="s">
        <v>614</v>
      </c>
      <c r="H1356" t="s">
        <v>345</v>
      </c>
      <c r="I1356" s="9">
        <v>3</v>
      </c>
      <c r="J1356" t="s">
        <v>688</v>
      </c>
      <c r="K1356" t="s">
        <v>764</v>
      </c>
      <c r="L1356">
        <v>12</v>
      </c>
      <c r="M1356">
        <v>63</v>
      </c>
      <c r="N1356">
        <v>2645</v>
      </c>
      <c r="O1356">
        <v>767</v>
      </c>
      <c r="P1356">
        <v>6</v>
      </c>
      <c r="Q1356">
        <v>1</v>
      </c>
      <c r="R1356">
        <v>7</v>
      </c>
      <c r="S1356">
        <v>6</v>
      </c>
      <c r="Z1356">
        <v>2</v>
      </c>
      <c r="AA1356">
        <v>0</v>
      </c>
      <c r="AB1356" t="s">
        <v>312</v>
      </c>
      <c r="AC1356">
        <v>1.18</v>
      </c>
      <c r="AD1356">
        <v>4.5</v>
      </c>
      <c r="AE1356">
        <v>1.22</v>
      </c>
      <c r="AF1356">
        <v>4</v>
      </c>
      <c r="AG1356">
        <v>1.22</v>
      </c>
      <c r="AH1356">
        <v>4.33</v>
      </c>
      <c r="AI1356">
        <v>1.24</v>
      </c>
      <c r="AJ1356">
        <v>4.6500000000000004</v>
      </c>
      <c r="AK1356">
        <v>1.2</v>
      </c>
      <c r="AL1356">
        <v>4.5</v>
      </c>
      <c r="AM1356">
        <v>1.25</v>
      </c>
      <c r="AN1356">
        <v>4.9000000000000004</v>
      </c>
      <c r="AO1356">
        <v>1.21</v>
      </c>
      <c r="AP1356">
        <v>4.3600000000000003</v>
      </c>
      <c r="AQ1356" t="str">
        <f t="shared" si="233"/>
        <v>Nishikori</v>
      </c>
      <c r="AR1356" t="str">
        <f t="shared" si="234"/>
        <v>Johnson</v>
      </c>
      <c r="AS1356" t="str">
        <f t="shared" si="235"/>
        <v>HalleNishikoriJohnson</v>
      </c>
      <c r="AT1356" t="str">
        <f t="shared" si="236"/>
        <v>HalleJohnsonNishikori</v>
      </c>
      <c r="AU1356">
        <f t="shared" si="237"/>
        <v>2</v>
      </c>
      <c r="AV1356">
        <f t="shared" si="238"/>
        <v>6</v>
      </c>
      <c r="AW1356">
        <f t="shared" si="239"/>
        <v>20</v>
      </c>
      <c r="AX1356" t="b">
        <f t="shared" si="240"/>
        <v>1</v>
      </c>
      <c r="AY1356" t="str">
        <f t="shared" si="241"/>
        <v>Nishikori</v>
      </c>
      <c r="AZ1356" t="b">
        <f t="shared" si="242"/>
        <v>0</v>
      </c>
      <c r="BA1356" t="str">
        <f t="shared" si="243"/>
        <v>HalleQuarterfinals</v>
      </c>
    </row>
    <row r="1357" spans="1:53" x14ac:dyDescent="0.25">
      <c r="A1357">
        <v>33</v>
      </c>
      <c r="B1357" t="s">
        <v>925</v>
      </c>
      <c r="C1357" s="8" t="s">
        <v>926</v>
      </c>
      <c r="D1357" s="1">
        <v>41803</v>
      </c>
      <c r="E1357" s="11" t="s">
        <v>663</v>
      </c>
      <c r="F1357" t="s">
        <v>307</v>
      </c>
      <c r="G1357" s="1" t="s">
        <v>614</v>
      </c>
      <c r="H1357" t="s">
        <v>345</v>
      </c>
      <c r="I1357" s="9">
        <v>3</v>
      </c>
      <c r="J1357" t="s">
        <v>689</v>
      </c>
      <c r="K1357" t="s">
        <v>694</v>
      </c>
      <c r="L1357">
        <v>4</v>
      </c>
      <c r="M1357">
        <v>48</v>
      </c>
      <c r="N1357">
        <v>4945</v>
      </c>
      <c r="O1357">
        <v>933</v>
      </c>
      <c r="AB1357" t="s">
        <v>347</v>
      </c>
      <c r="AC1357">
        <v>1.08</v>
      </c>
      <c r="AD1357">
        <v>8</v>
      </c>
      <c r="AE1357">
        <v>1.0900000000000001</v>
      </c>
      <c r="AF1357">
        <v>7</v>
      </c>
      <c r="AG1357">
        <v>1.08</v>
      </c>
      <c r="AH1357">
        <v>7.5</v>
      </c>
      <c r="AI1357">
        <v>1.1100000000000001</v>
      </c>
      <c r="AJ1357">
        <v>8.5299999999999994</v>
      </c>
      <c r="AK1357">
        <v>1.08</v>
      </c>
      <c r="AL1357">
        <v>7.5</v>
      </c>
      <c r="AM1357">
        <v>1.1100000000000001</v>
      </c>
      <c r="AN1357">
        <v>8.5299999999999994</v>
      </c>
      <c r="AO1357">
        <v>1.0900000000000001</v>
      </c>
      <c r="AP1357">
        <v>7.05</v>
      </c>
      <c r="AQ1357" t="str">
        <f t="shared" si="233"/>
        <v>Federer</v>
      </c>
      <c r="AR1357" t="str">
        <f t="shared" si="234"/>
        <v>Lu</v>
      </c>
      <c r="AS1357" t="str">
        <f t="shared" si="235"/>
        <v>HalleFedererLu</v>
      </c>
      <c r="AT1357" t="str">
        <f t="shared" si="236"/>
        <v>HalleLuFederer</v>
      </c>
      <c r="AU1357">
        <f t="shared" si="237"/>
        <v>0</v>
      </c>
      <c r="AV1357">
        <f t="shared" si="238"/>
        <v>0</v>
      </c>
      <c r="AW1357">
        <f t="shared" si="239"/>
        <v>0</v>
      </c>
      <c r="AX1357" t="b">
        <f t="shared" si="240"/>
        <v>0</v>
      </c>
      <c r="AY1357" t="str">
        <f t="shared" si="241"/>
        <v>Lu</v>
      </c>
      <c r="AZ1357" t="b">
        <f t="shared" si="242"/>
        <v>0</v>
      </c>
      <c r="BA1357" t="str">
        <f t="shared" si="243"/>
        <v>HalleQuarterfinals</v>
      </c>
    </row>
    <row r="1358" spans="1:53" x14ac:dyDescent="0.25">
      <c r="A1358">
        <v>33</v>
      </c>
      <c r="B1358" t="s">
        <v>925</v>
      </c>
      <c r="C1358" s="8" t="s">
        <v>926</v>
      </c>
      <c r="D1358" s="1">
        <v>41804</v>
      </c>
      <c r="E1358" s="11" t="s">
        <v>663</v>
      </c>
      <c r="F1358" t="s">
        <v>307</v>
      </c>
      <c r="G1358" s="1" t="s">
        <v>614</v>
      </c>
      <c r="H1358" t="s">
        <v>346</v>
      </c>
      <c r="I1358" s="9">
        <v>3</v>
      </c>
      <c r="J1358" t="s">
        <v>780</v>
      </c>
      <c r="K1358" t="s">
        <v>752</v>
      </c>
      <c r="L1358">
        <v>69</v>
      </c>
      <c r="M1358">
        <v>27</v>
      </c>
      <c r="N1358">
        <v>713</v>
      </c>
      <c r="O1358">
        <v>1395</v>
      </c>
      <c r="P1358">
        <v>5</v>
      </c>
      <c r="Q1358">
        <v>7</v>
      </c>
      <c r="R1358">
        <v>7</v>
      </c>
      <c r="S1358">
        <v>6</v>
      </c>
      <c r="T1358">
        <v>6</v>
      </c>
      <c r="U1358">
        <v>4</v>
      </c>
      <c r="Z1358">
        <v>2</v>
      </c>
      <c r="AA1358">
        <v>1</v>
      </c>
      <c r="AB1358" t="s">
        <v>312</v>
      </c>
      <c r="AC1358">
        <v>5.5</v>
      </c>
      <c r="AD1358">
        <v>1.1399999999999999</v>
      </c>
      <c r="AE1358">
        <v>5</v>
      </c>
      <c r="AF1358">
        <v>1.1599999999999999</v>
      </c>
      <c r="AG1358">
        <v>5</v>
      </c>
      <c r="AH1358">
        <v>1.17</v>
      </c>
      <c r="AI1358">
        <v>5.65</v>
      </c>
      <c r="AJ1358">
        <v>1.19</v>
      </c>
      <c r="AK1358">
        <v>5</v>
      </c>
      <c r="AL1358">
        <v>1.17</v>
      </c>
      <c r="AM1358">
        <v>5.81</v>
      </c>
      <c r="AN1358">
        <v>1.19</v>
      </c>
      <c r="AO1358">
        <v>5.15</v>
      </c>
      <c r="AP1358">
        <v>1.1599999999999999</v>
      </c>
      <c r="AQ1358" t="str">
        <f t="shared" si="233"/>
        <v>Falla</v>
      </c>
      <c r="AR1358" t="str">
        <f t="shared" si="234"/>
        <v>Kohlschreiber</v>
      </c>
      <c r="AS1358" t="str">
        <f t="shared" si="235"/>
        <v>HalleFallaKohlschreiber</v>
      </c>
      <c r="AT1358" t="str">
        <f t="shared" si="236"/>
        <v>HalleKohlschreiberFalla</v>
      </c>
      <c r="AU1358">
        <f t="shared" si="237"/>
        <v>1</v>
      </c>
      <c r="AV1358">
        <f t="shared" si="238"/>
        <v>1</v>
      </c>
      <c r="AW1358">
        <f t="shared" si="239"/>
        <v>35</v>
      </c>
      <c r="AX1358" t="b">
        <f t="shared" si="240"/>
        <v>1</v>
      </c>
      <c r="AY1358" t="str">
        <f t="shared" si="241"/>
        <v>Kohlschreiber</v>
      </c>
      <c r="AZ1358" t="b">
        <f t="shared" si="242"/>
        <v>1</v>
      </c>
      <c r="BA1358" t="str">
        <f t="shared" si="243"/>
        <v>HalleSemifinals</v>
      </c>
    </row>
    <row r="1359" spans="1:53" x14ac:dyDescent="0.25">
      <c r="A1359">
        <v>33</v>
      </c>
      <c r="B1359" t="s">
        <v>925</v>
      </c>
      <c r="C1359" s="8" t="s">
        <v>926</v>
      </c>
      <c r="D1359" s="1">
        <v>41804</v>
      </c>
      <c r="E1359" s="11" t="s">
        <v>663</v>
      </c>
      <c r="F1359" t="s">
        <v>307</v>
      </c>
      <c r="G1359" s="1" t="s">
        <v>614</v>
      </c>
      <c r="H1359" t="s">
        <v>346</v>
      </c>
      <c r="I1359" s="9">
        <v>3</v>
      </c>
      <c r="J1359" t="s">
        <v>689</v>
      </c>
      <c r="K1359" t="s">
        <v>688</v>
      </c>
      <c r="L1359">
        <v>4</v>
      </c>
      <c r="M1359">
        <v>12</v>
      </c>
      <c r="N1359">
        <v>4945</v>
      </c>
      <c r="O1359">
        <v>2645</v>
      </c>
      <c r="P1359">
        <v>6</v>
      </c>
      <c r="Q1359">
        <v>3</v>
      </c>
      <c r="R1359">
        <v>7</v>
      </c>
      <c r="S1359">
        <v>6</v>
      </c>
      <c r="Z1359">
        <v>2</v>
      </c>
      <c r="AA1359">
        <v>0</v>
      </c>
      <c r="AB1359" t="s">
        <v>312</v>
      </c>
      <c r="AC1359">
        <v>1.5</v>
      </c>
      <c r="AD1359">
        <v>2.62</v>
      </c>
      <c r="AE1359">
        <v>1.45</v>
      </c>
      <c r="AF1359">
        <v>2.7</v>
      </c>
      <c r="AG1359">
        <v>1.5</v>
      </c>
      <c r="AH1359">
        <v>2.62</v>
      </c>
      <c r="AI1359">
        <v>1.52</v>
      </c>
      <c r="AJ1359">
        <v>2.77</v>
      </c>
      <c r="AK1359">
        <v>1.44</v>
      </c>
      <c r="AL1359">
        <v>2.75</v>
      </c>
      <c r="AM1359">
        <v>1.54</v>
      </c>
      <c r="AN1359">
        <v>2.8</v>
      </c>
      <c r="AO1359">
        <v>1.48</v>
      </c>
      <c r="AP1359">
        <v>2.62</v>
      </c>
      <c r="AQ1359" t="str">
        <f t="shared" si="233"/>
        <v>Federer</v>
      </c>
      <c r="AR1359" t="str">
        <f t="shared" si="234"/>
        <v>Nishikori</v>
      </c>
      <c r="AS1359" t="str">
        <f t="shared" si="235"/>
        <v>HalleFedererNishikori</v>
      </c>
      <c r="AT1359" t="str">
        <f t="shared" si="236"/>
        <v>HalleNishikoriFederer</v>
      </c>
      <c r="AU1359">
        <f t="shared" si="237"/>
        <v>2</v>
      </c>
      <c r="AV1359">
        <f t="shared" si="238"/>
        <v>4</v>
      </c>
      <c r="AW1359">
        <f t="shared" si="239"/>
        <v>22</v>
      </c>
      <c r="AX1359" t="b">
        <f t="shared" si="240"/>
        <v>1</v>
      </c>
      <c r="AY1359" t="str">
        <f t="shared" si="241"/>
        <v>Federer</v>
      </c>
      <c r="AZ1359" t="b">
        <f t="shared" si="242"/>
        <v>0</v>
      </c>
      <c r="BA1359" t="str">
        <f t="shared" si="243"/>
        <v>HalleSemifinals</v>
      </c>
    </row>
    <row r="1360" spans="1:53" x14ac:dyDescent="0.25">
      <c r="A1360">
        <v>33</v>
      </c>
      <c r="B1360" t="s">
        <v>925</v>
      </c>
      <c r="C1360" s="8" t="s">
        <v>926</v>
      </c>
      <c r="D1360" s="1">
        <v>41805</v>
      </c>
      <c r="E1360" s="11" t="s">
        <v>663</v>
      </c>
      <c r="F1360" t="s">
        <v>307</v>
      </c>
      <c r="G1360" s="1" t="s">
        <v>614</v>
      </c>
      <c r="H1360" t="s">
        <v>348</v>
      </c>
      <c r="I1360" s="9">
        <v>3</v>
      </c>
      <c r="J1360" t="s">
        <v>689</v>
      </c>
      <c r="K1360" t="s">
        <v>780</v>
      </c>
      <c r="L1360">
        <v>4</v>
      </c>
      <c r="M1360">
        <v>69</v>
      </c>
      <c r="N1360">
        <v>4945</v>
      </c>
      <c r="O1360">
        <v>713</v>
      </c>
      <c r="P1360">
        <v>7</v>
      </c>
      <c r="Q1360">
        <v>6</v>
      </c>
      <c r="R1360">
        <v>7</v>
      </c>
      <c r="S1360">
        <v>6</v>
      </c>
      <c r="Z1360">
        <v>2</v>
      </c>
      <c r="AA1360">
        <v>0</v>
      </c>
      <c r="AB1360" t="s">
        <v>312</v>
      </c>
      <c r="AC1360">
        <v>1.07</v>
      </c>
      <c r="AD1360">
        <v>9</v>
      </c>
      <c r="AE1360">
        <v>1.07</v>
      </c>
      <c r="AF1360">
        <v>8</v>
      </c>
      <c r="AG1360">
        <v>1.08</v>
      </c>
      <c r="AH1360">
        <v>8</v>
      </c>
      <c r="AI1360">
        <v>1.1000000000000001</v>
      </c>
      <c r="AJ1360">
        <v>9.35</v>
      </c>
      <c r="AK1360">
        <v>1.07</v>
      </c>
      <c r="AL1360">
        <v>8</v>
      </c>
      <c r="AM1360">
        <v>1.1000000000000001</v>
      </c>
      <c r="AN1360">
        <v>10</v>
      </c>
      <c r="AO1360">
        <v>1.07</v>
      </c>
      <c r="AP1360">
        <v>8.17</v>
      </c>
      <c r="AQ1360" t="str">
        <f t="shared" si="233"/>
        <v>Federer</v>
      </c>
      <c r="AR1360" t="str">
        <f t="shared" si="234"/>
        <v>Falla</v>
      </c>
      <c r="AS1360" t="str">
        <f t="shared" si="235"/>
        <v>HalleFedererFalla</v>
      </c>
      <c r="AT1360" t="str">
        <f t="shared" si="236"/>
        <v>HalleFallaFederer</v>
      </c>
      <c r="AU1360">
        <f t="shared" si="237"/>
        <v>2</v>
      </c>
      <c r="AV1360">
        <f t="shared" si="238"/>
        <v>2</v>
      </c>
      <c r="AW1360">
        <f t="shared" si="239"/>
        <v>26</v>
      </c>
      <c r="AX1360" t="b">
        <f t="shared" si="240"/>
        <v>1</v>
      </c>
      <c r="AY1360" t="str">
        <f t="shared" si="241"/>
        <v>Federer</v>
      </c>
      <c r="AZ1360" t="b">
        <f t="shared" si="242"/>
        <v>0</v>
      </c>
      <c r="BA1360" t="str">
        <f t="shared" si="243"/>
        <v>HalleThe Final</v>
      </c>
    </row>
    <row r="1361" spans="1:53" x14ac:dyDescent="0.25">
      <c r="A1361">
        <v>34</v>
      </c>
      <c r="B1361" t="s">
        <v>929</v>
      </c>
      <c r="C1361" s="8" t="s">
        <v>930</v>
      </c>
      <c r="D1361" s="1">
        <v>41799</v>
      </c>
      <c r="E1361" s="11" t="s">
        <v>663</v>
      </c>
      <c r="F1361" t="s">
        <v>307</v>
      </c>
      <c r="G1361" s="1" t="s">
        <v>614</v>
      </c>
      <c r="H1361" t="s">
        <v>309</v>
      </c>
      <c r="I1361" s="9">
        <v>3</v>
      </c>
      <c r="J1361" t="s">
        <v>775</v>
      </c>
      <c r="K1361" t="s">
        <v>695</v>
      </c>
      <c r="L1361">
        <v>82</v>
      </c>
      <c r="M1361">
        <v>106</v>
      </c>
      <c r="N1361">
        <v>646</v>
      </c>
      <c r="O1361">
        <v>548</v>
      </c>
      <c r="P1361">
        <v>6</v>
      </c>
      <c r="Q1361">
        <v>4</v>
      </c>
      <c r="R1361">
        <v>3</v>
      </c>
      <c r="S1361">
        <v>6</v>
      </c>
      <c r="T1361">
        <v>7</v>
      </c>
      <c r="U1361">
        <v>5</v>
      </c>
      <c r="Z1361">
        <v>2</v>
      </c>
      <c r="AA1361">
        <v>1</v>
      </c>
      <c r="AB1361" t="s">
        <v>312</v>
      </c>
      <c r="AC1361">
        <v>1.33</v>
      </c>
      <c r="AD1361">
        <v>3.25</v>
      </c>
      <c r="AE1361">
        <v>1.35</v>
      </c>
      <c r="AF1361">
        <v>3.1</v>
      </c>
      <c r="AG1361">
        <v>1.36</v>
      </c>
      <c r="AH1361">
        <v>3</v>
      </c>
      <c r="AI1361">
        <v>1.34</v>
      </c>
      <c r="AJ1361">
        <v>3.5</v>
      </c>
      <c r="AK1361">
        <v>1.33</v>
      </c>
      <c r="AL1361">
        <v>3.25</v>
      </c>
      <c r="AM1361">
        <v>1.38</v>
      </c>
      <c r="AN1361">
        <v>3.5</v>
      </c>
      <c r="AO1361">
        <v>1.33</v>
      </c>
      <c r="AP1361">
        <v>3.2</v>
      </c>
      <c r="AQ1361" t="str">
        <f t="shared" si="233"/>
        <v>Tomic</v>
      </c>
      <c r="AR1361" t="str">
        <f t="shared" si="234"/>
        <v>Smyczek</v>
      </c>
      <c r="AS1361" t="str">
        <f t="shared" si="235"/>
        <v>Queens ClubTomicSmyczek</v>
      </c>
      <c r="AT1361" t="str">
        <f t="shared" si="236"/>
        <v>Queens ClubSmyczekTomic</v>
      </c>
      <c r="AU1361">
        <f t="shared" si="237"/>
        <v>1</v>
      </c>
      <c r="AV1361">
        <f t="shared" si="238"/>
        <v>1</v>
      </c>
      <c r="AW1361">
        <f t="shared" si="239"/>
        <v>31</v>
      </c>
      <c r="AX1361" t="b">
        <f t="shared" si="240"/>
        <v>0</v>
      </c>
      <c r="AY1361" t="str">
        <f t="shared" si="241"/>
        <v>Tomic</v>
      </c>
      <c r="AZ1361" t="b">
        <f t="shared" si="242"/>
        <v>1</v>
      </c>
      <c r="BA1361" t="str">
        <f t="shared" si="243"/>
        <v>Queens Club1st Round</v>
      </c>
    </row>
    <row r="1362" spans="1:53" x14ac:dyDescent="0.25">
      <c r="A1362">
        <v>34</v>
      </c>
      <c r="B1362" t="s">
        <v>929</v>
      </c>
      <c r="C1362" s="8" t="s">
        <v>930</v>
      </c>
      <c r="D1362" s="1">
        <v>41799</v>
      </c>
      <c r="E1362" s="11" t="s">
        <v>663</v>
      </c>
      <c r="F1362" t="s">
        <v>307</v>
      </c>
      <c r="G1362" s="1" t="s">
        <v>614</v>
      </c>
      <c r="H1362" t="s">
        <v>309</v>
      </c>
      <c r="I1362" s="9">
        <v>3</v>
      </c>
      <c r="J1362" t="s">
        <v>868</v>
      </c>
      <c r="K1362" t="s">
        <v>805</v>
      </c>
      <c r="L1362">
        <v>155</v>
      </c>
      <c r="M1362">
        <v>91</v>
      </c>
      <c r="N1362">
        <v>361</v>
      </c>
      <c r="O1362">
        <v>602</v>
      </c>
      <c r="P1362">
        <v>7</v>
      </c>
      <c r="Q1362">
        <v>5</v>
      </c>
      <c r="R1362">
        <v>6</v>
      </c>
      <c r="S1362">
        <v>4</v>
      </c>
      <c r="Z1362">
        <v>2</v>
      </c>
      <c r="AA1362">
        <v>0</v>
      </c>
      <c r="AB1362" t="s">
        <v>312</v>
      </c>
      <c r="AC1362">
        <v>1.25</v>
      </c>
      <c r="AD1362">
        <v>3.75</v>
      </c>
      <c r="AE1362">
        <v>1.28</v>
      </c>
      <c r="AF1362">
        <v>3.5</v>
      </c>
      <c r="AG1362">
        <v>1.29</v>
      </c>
      <c r="AH1362">
        <v>3.5</v>
      </c>
      <c r="AI1362">
        <v>1.29</v>
      </c>
      <c r="AJ1362">
        <v>3.9</v>
      </c>
      <c r="AK1362">
        <v>1.29</v>
      </c>
      <c r="AL1362">
        <v>3.5</v>
      </c>
      <c r="AM1362">
        <v>1.31</v>
      </c>
      <c r="AN1362">
        <v>4</v>
      </c>
      <c r="AO1362">
        <v>1.27</v>
      </c>
      <c r="AP1362">
        <v>3.63</v>
      </c>
      <c r="AQ1362" t="str">
        <f t="shared" si="233"/>
        <v>Ward</v>
      </c>
      <c r="AR1362" t="str">
        <f t="shared" si="234"/>
        <v>Rola</v>
      </c>
      <c r="AS1362" t="str">
        <f t="shared" si="235"/>
        <v>Queens ClubWardRola</v>
      </c>
      <c r="AT1362" t="str">
        <f t="shared" si="236"/>
        <v>Queens ClubRolaWard</v>
      </c>
      <c r="AU1362">
        <f t="shared" si="237"/>
        <v>2</v>
      </c>
      <c r="AV1362">
        <f t="shared" si="238"/>
        <v>4</v>
      </c>
      <c r="AW1362">
        <f t="shared" si="239"/>
        <v>22</v>
      </c>
      <c r="AX1362" t="b">
        <f t="shared" si="240"/>
        <v>0</v>
      </c>
      <c r="AY1362" t="str">
        <f t="shared" si="241"/>
        <v>Ward</v>
      </c>
      <c r="AZ1362" t="b">
        <f t="shared" si="242"/>
        <v>0</v>
      </c>
      <c r="BA1362" t="str">
        <f t="shared" si="243"/>
        <v>Queens Club1st Round</v>
      </c>
    </row>
    <row r="1363" spans="1:53" x14ac:dyDescent="0.25">
      <c r="A1363">
        <v>34</v>
      </c>
      <c r="B1363" t="s">
        <v>929</v>
      </c>
      <c r="C1363" s="8" t="s">
        <v>930</v>
      </c>
      <c r="D1363" s="1">
        <v>41799</v>
      </c>
      <c r="E1363" s="11" t="s">
        <v>663</v>
      </c>
      <c r="F1363" t="s">
        <v>307</v>
      </c>
      <c r="G1363" s="1" t="s">
        <v>614</v>
      </c>
      <c r="H1363" t="s">
        <v>309</v>
      </c>
      <c r="I1363" s="9">
        <v>3</v>
      </c>
      <c r="J1363" t="s">
        <v>819</v>
      </c>
      <c r="K1363" t="s">
        <v>702</v>
      </c>
      <c r="L1363">
        <v>92</v>
      </c>
      <c r="M1363">
        <v>132</v>
      </c>
      <c r="N1363">
        <v>601</v>
      </c>
      <c r="O1363">
        <v>426</v>
      </c>
      <c r="P1363">
        <v>7</v>
      </c>
      <c r="Q1363">
        <v>6</v>
      </c>
      <c r="R1363">
        <v>6</v>
      </c>
      <c r="S1363">
        <v>4</v>
      </c>
      <c r="Z1363">
        <v>2</v>
      </c>
      <c r="AA1363">
        <v>0</v>
      </c>
      <c r="AB1363" t="s">
        <v>312</v>
      </c>
      <c r="AC1363">
        <v>1.4</v>
      </c>
      <c r="AD1363">
        <v>2.75</v>
      </c>
      <c r="AE1363">
        <v>1.45</v>
      </c>
      <c r="AF1363">
        <v>2.7</v>
      </c>
      <c r="AG1363">
        <v>1.44</v>
      </c>
      <c r="AH1363">
        <v>2.62</v>
      </c>
      <c r="AI1363">
        <v>1.45</v>
      </c>
      <c r="AJ1363">
        <v>2.94</v>
      </c>
      <c r="AK1363">
        <v>1.4</v>
      </c>
      <c r="AL1363">
        <v>2.88</v>
      </c>
      <c r="AM1363">
        <v>1.48</v>
      </c>
      <c r="AN1363">
        <v>2.95</v>
      </c>
      <c r="AO1363">
        <v>1.43</v>
      </c>
      <c r="AP1363">
        <v>2.76</v>
      </c>
      <c r="AQ1363" t="str">
        <f t="shared" si="233"/>
        <v>Mathieu</v>
      </c>
      <c r="AR1363" t="str">
        <f t="shared" si="234"/>
        <v>Bedene</v>
      </c>
      <c r="AS1363" t="str">
        <f t="shared" si="235"/>
        <v>Queens ClubMathieuBedene</v>
      </c>
      <c r="AT1363" t="str">
        <f t="shared" si="236"/>
        <v>Queens ClubBedeneMathieu</v>
      </c>
      <c r="AU1363">
        <f t="shared" si="237"/>
        <v>2</v>
      </c>
      <c r="AV1363">
        <f t="shared" si="238"/>
        <v>3</v>
      </c>
      <c r="AW1363">
        <f t="shared" si="239"/>
        <v>23</v>
      </c>
      <c r="AX1363" t="b">
        <f t="shared" si="240"/>
        <v>1</v>
      </c>
      <c r="AY1363" t="str">
        <f t="shared" si="241"/>
        <v>Mathieu</v>
      </c>
      <c r="AZ1363" t="b">
        <f t="shared" si="242"/>
        <v>0</v>
      </c>
      <c r="BA1363" t="str">
        <f t="shared" si="243"/>
        <v>Queens Club1st Round</v>
      </c>
    </row>
    <row r="1364" spans="1:53" x14ac:dyDescent="0.25">
      <c r="A1364">
        <v>34</v>
      </c>
      <c r="B1364" t="s">
        <v>929</v>
      </c>
      <c r="C1364" s="8" t="s">
        <v>930</v>
      </c>
      <c r="D1364" s="1">
        <v>41799</v>
      </c>
      <c r="E1364" s="1" t="s">
        <v>663</v>
      </c>
      <c r="F1364" t="s">
        <v>307</v>
      </c>
      <c r="G1364" s="1" t="s">
        <v>614</v>
      </c>
      <c r="H1364" t="s">
        <v>309</v>
      </c>
      <c r="I1364" s="9">
        <v>3</v>
      </c>
      <c r="J1364" t="s">
        <v>667</v>
      </c>
      <c r="K1364" t="s">
        <v>698</v>
      </c>
      <c r="L1364">
        <v>167</v>
      </c>
      <c r="M1364">
        <v>107</v>
      </c>
      <c r="N1364">
        <v>331</v>
      </c>
      <c r="O1364">
        <v>541</v>
      </c>
      <c r="P1364">
        <v>0</v>
      </c>
      <c r="Q1364">
        <v>6</v>
      </c>
      <c r="R1364">
        <v>7</v>
      </c>
      <c r="S1364">
        <v>6</v>
      </c>
      <c r="T1364">
        <v>6</v>
      </c>
      <c r="U1364">
        <v>4</v>
      </c>
      <c r="Z1364">
        <v>2</v>
      </c>
      <c r="AA1364">
        <v>1</v>
      </c>
      <c r="AB1364" t="s">
        <v>312</v>
      </c>
      <c r="AC1364">
        <v>1.83</v>
      </c>
      <c r="AD1364">
        <v>1.83</v>
      </c>
      <c r="AE1364">
        <v>1.9</v>
      </c>
      <c r="AF1364">
        <v>1.85</v>
      </c>
      <c r="AG1364">
        <v>1.83</v>
      </c>
      <c r="AH1364">
        <v>1.83</v>
      </c>
      <c r="AI1364">
        <v>1.81</v>
      </c>
      <c r="AJ1364">
        <v>2.1</v>
      </c>
      <c r="AK1364">
        <v>1.91</v>
      </c>
      <c r="AL1364">
        <v>1.91</v>
      </c>
      <c r="AM1364">
        <v>2</v>
      </c>
      <c r="AN1364">
        <v>2.15</v>
      </c>
      <c r="AO1364">
        <v>1.86</v>
      </c>
      <c r="AP1364">
        <v>1.9</v>
      </c>
      <c r="AQ1364" t="str">
        <f t="shared" si="233"/>
        <v>Duckworth</v>
      </c>
      <c r="AR1364" t="str">
        <f t="shared" si="234"/>
        <v>Sela</v>
      </c>
      <c r="AS1364" t="str">
        <f t="shared" si="235"/>
        <v>Queens ClubDuckworthSela</v>
      </c>
      <c r="AT1364" t="str">
        <f t="shared" si="236"/>
        <v>Queens ClubSelaDuckworth</v>
      </c>
      <c r="AU1364">
        <f t="shared" si="237"/>
        <v>1</v>
      </c>
      <c r="AV1364">
        <f t="shared" si="238"/>
        <v>-3</v>
      </c>
      <c r="AW1364">
        <f t="shared" si="239"/>
        <v>29</v>
      </c>
      <c r="AX1364" t="b">
        <f t="shared" si="240"/>
        <v>1</v>
      </c>
      <c r="AY1364" t="str">
        <f t="shared" si="241"/>
        <v>Sela</v>
      </c>
      <c r="AZ1364" t="b">
        <f t="shared" si="242"/>
        <v>1</v>
      </c>
      <c r="BA1364" t="str">
        <f t="shared" si="243"/>
        <v>Queens Club1st Round</v>
      </c>
    </row>
    <row r="1365" spans="1:53" x14ac:dyDescent="0.25">
      <c r="A1365">
        <v>34</v>
      </c>
      <c r="B1365" t="s">
        <v>929</v>
      </c>
      <c r="C1365" s="8" t="s">
        <v>930</v>
      </c>
      <c r="D1365" s="1">
        <v>41799</v>
      </c>
      <c r="E1365" s="1" t="s">
        <v>663</v>
      </c>
      <c r="F1365" t="s">
        <v>307</v>
      </c>
      <c r="G1365" s="1" t="s">
        <v>614</v>
      </c>
      <c r="H1365" t="s">
        <v>309</v>
      </c>
      <c r="I1365" s="9">
        <v>3</v>
      </c>
      <c r="J1365" t="s">
        <v>749</v>
      </c>
      <c r="K1365" t="s">
        <v>893</v>
      </c>
      <c r="L1365">
        <v>139</v>
      </c>
      <c r="M1365">
        <v>51</v>
      </c>
      <c r="N1365">
        <v>414</v>
      </c>
      <c r="O1365">
        <v>870</v>
      </c>
      <c r="P1365">
        <v>6</v>
      </c>
      <c r="Q1365">
        <v>3</v>
      </c>
      <c r="R1365">
        <v>6</v>
      </c>
      <c r="S1365">
        <v>7</v>
      </c>
      <c r="T1365">
        <v>7</v>
      </c>
      <c r="U1365">
        <v>6</v>
      </c>
      <c r="Z1365">
        <v>2</v>
      </c>
      <c r="AA1365">
        <v>1</v>
      </c>
      <c r="AB1365" t="s">
        <v>312</v>
      </c>
      <c r="AC1365">
        <v>2.87</v>
      </c>
      <c r="AD1365">
        <v>1.38</v>
      </c>
      <c r="AE1365">
        <v>2.7</v>
      </c>
      <c r="AF1365">
        <v>1.45</v>
      </c>
      <c r="AG1365">
        <v>2.62</v>
      </c>
      <c r="AH1365">
        <v>1.44</v>
      </c>
      <c r="AI1365">
        <v>2.76</v>
      </c>
      <c r="AJ1365">
        <v>1.5</v>
      </c>
      <c r="AK1365">
        <v>2.75</v>
      </c>
      <c r="AL1365">
        <v>1.44</v>
      </c>
      <c r="AM1365">
        <v>3.05</v>
      </c>
      <c r="AN1365">
        <v>1.5</v>
      </c>
      <c r="AO1365">
        <v>2.77</v>
      </c>
      <c r="AP1365">
        <v>1.43</v>
      </c>
      <c r="AQ1365" t="str">
        <f t="shared" si="233"/>
        <v>Evans</v>
      </c>
      <c r="AR1365" t="str">
        <f t="shared" si="234"/>
        <v>Melzer</v>
      </c>
      <c r="AS1365" t="str">
        <f t="shared" si="235"/>
        <v>Queens ClubEvansMelzer</v>
      </c>
      <c r="AT1365" t="str">
        <f t="shared" si="236"/>
        <v>Queens ClubMelzerEvans</v>
      </c>
      <c r="AU1365">
        <f t="shared" si="237"/>
        <v>1</v>
      </c>
      <c r="AV1365">
        <f t="shared" si="238"/>
        <v>3</v>
      </c>
      <c r="AW1365">
        <f t="shared" si="239"/>
        <v>35</v>
      </c>
      <c r="AX1365" t="b">
        <f t="shared" si="240"/>
        <v>1</v>
      </c>
      <c r="AY1365" t="str">
        <f t="shared" si="241"/>
        <v>Evans</v>
      </c>
      <c r="AZ1365" t="b">
        <f t="shared" si="242"/>
        <v>1</v>
      </c>
      <c r="BA1365" t="str">
        <f t="shared" si="243"/>
        <v>Queens Club1st Round</v>
      </c>
    </row>
    <row r="1366" spans="1:53" x14ac:dyDescent="0.25">
      <c r="A1366">
        <v>34</v>
      </c>
      <c r="B1366" t="s">
        <v>929</v>
      </c>
      <c r="C1366" s="8" t="s">
        <v>930</v>
      </c>
      <c r="D1366" s="1">
        <v>41799</v>
      </c>
      <c r="E1366" s="1" t="s">
        <v>663</v>
      </c>
      <c r="F1366" t="s">
        <v>307</v>
      </c>
      <c r="G1366" s="1" t="s">
        <v>614</v>
      </c>
      <c r="H1366" t="s">
        <v>309</v>
      </c>
      <c r="I1366">
        <v>3</v>
      </c>
      <c r="J1366" t="s">
        <v>670</v>
      </c>
      <c r="K1366" t="s">
        <v>680</v>
      </c>
      <c r="L1366">
        <v>78</v>
      </c>
      <c r="M1366">
        <v>44</v>
      </c>
      <c r="N1366">
        <v>685</v>
      </c>
      <c r="O1366">
        <v>1015</v>
      </c>
      <c r="P1366">
        <v>6</v>
      </c>
      <c r="Q1366">
        <v>7</v>
      </c>
      <c r="R1366">
        <v>7</v>
      </c>
      <c r="S1366">
        <v>6</v>
      </c>
      <c r="T1366">
        <v>7</v>
      </c>
      <c r="U1366">
        <v>6</v>
      </c>
      <c r="Z1366">
        <v>2</v>
      </c>
      <c r="AA1366">
        <v>1</v>
      </c>
      <c r="AB1366" t="s">
        <v>312</v>
      </c>
      <c r="AC1366">
        <v>1.8</v>
      </c>
      <c r="AD1366">
        <v>1.9</v>
      </c>
      <c r="AE1366">
        <v>1.8</v>
      </c>
      <c r="AF1366">
        <v>2</v>
      </c>
      <c r="AG1366">
        <v>1.8</v>
      </c>
      <c r="AH1366">
        <v>1.91</v>
      </c>
      <c r="AI1366">
        <v>1.76</v>
      </c>
      <c r="AJ1366">
        <v>2.16</v>
      </c>
      <c r="AK1366">
        <v>1.8</v>
      </c>
      <c r="AL1366">
        <v>2</v>
      </c>
      <c r="AM1366">
        <v>1.89</v>
      </c>
      <c r="AN1366">
        <v>2.16</v>
      </c>
      <c r="AO1366">
        <v>1.82</v>
      </c>
      <c r="AP1366">
        <v>1.96</v>
      </c>
      <c r="AQ1366" t="str">
        <f t="shared" si="233"/>
        <v>Querrey</v>
      </c>
      <c r="AR1366" t="str">
        <f t="shared" si="234"/>
        <v>Chardy</v>
      </c>
      <c r="AS1366" t="str">
        <f t="shared" si="235"/>
        <v>Queens ClubQuerreyChardy</v>
      </c>
      <c r="AT1366" t="str">
        <f t="shared" si="236"/>
        <v>Queens ClubChardyQuerrey</v>
      </c>
      <c r="AU1366">
        <f t="shared" si="237"/>
        <v>1</v>
      </c>
      <c r="AV1366">
        <f t="shared" si="238"/>
        <v>1</v>
      </c>
      <c r="AW1366">
        <f t="shared" si="239"/>
        <v>39</v>
      </c>
      <c r="AX1366" t="b">
        <f t="shared" si="240"/>
        <v>1</v>
      </c>
      <c r="AY1366" t="str">
        <f t="shared" si="241"/>
        <v>Chardy</v>
      </c>
      <c r="AZ1366" t="b">
        <f t="shared" si="242"/>
        <v>1</v>
      </c>
      <c r="BA1366" t="str">
        <f t="shared" si="243"/>
        <v>Queens Club1st Round</v>
      </c>
    </row>
    <row r="1367" spans="1:53" x14ac:dyDescent="0.25">
      <c r="A1367">
        <v>34</v>
      </c>
      <c r="B1367" t="s">
        <v>929</v>
      </c>
      <c r="C1367" s="8" t="s">
        <v>930</v>
      </c>
      <c r="D1367" s="1">
        <v>41799</v>
      </c>
      <c r="E1367" s="1" t="s">
        <v>663</v>
      </c>
      <c r="F1367" t="s">
        <v>307</v>
      </c>
      <c r="G1367" s="1" t="s">
        <v>614</v>
      </c>
      <c r="H1367" t="s">
        <v>309</v>
      </c>
      <c r="I1367">
        <v>3</v>
      </c>
      <c r="J1367" t="s">
        <v>784</v>
      </c>
      <c r="K1367" t="s">
        <v>796</v>
      </c>
      <c r="L1367">
        <v>122</v>
      </c>
      <c r="M1367">
        <v>97</v>
      </c>
      <c r="N1367">
        <v>463</v>
      </c>
      <c r="O1367">
        <v>593</v>
      </c>
      <c r="P1367">
        <v>4</v>
      </c>
      <c r="Q1367">
        <v>6</v>
      </c>
      <c r="R1367">
        <v>6</v>
      </c>
      <c r="S1367">
        <v>3</v>
      </c>
      <c r="T1367">
        <v>6</v>
      </c>
      <c r="U1367">
        <v>1</v>
      </c>
      <c r="Z1367">
        <v>2</v>
      </c>
      <c r="AA1367">
        <v>1</v>
      </c>
      <c r="AB1367" t="s">
        <v>312</v>
      </c>
      <c r="AC1367">
        <v>1.4</v>
      </c>
      <c r="AD1367">
        <v>2.75</v>
      </c>
      <c r="AE1367">
        <v>1.52</v>
      </c>
      <c r="AF1367">
        <v>2.4500000000000002</v>
      </c>
      <c r="AG1367">
        <v>1.5</v>
      </c>
      <c r="AH1367">
        <v>2.5</v>
      </c>
      <c r="AI1367">
        <v>1.43</v>
      </c>
      <c r="AJ1367">
        <v>3.05</v>
      </c>
      <c r="AK1367">
        <v>1.57</v>
      </c>
      <c r="AL1367">
        <v>2.38</v>
      </c>
      <c r="AM1367">
        <v>1.57</v>
      </c>
      <c r="AN1367">
        <v>3.05</v>
      </c>
      <c r="AO1367">
        <v>1.49</v>
      </c>
      <c r="AP1367">
        <v>2.58</v>
      </c>
      <c r="AQ1367" t="str">
        <f t="shared" si="233"/>
        <v>Kudla</v>
      </c>
      <c r="AR1367" t="str">
        <f t="shared" si="234"/>
        <v>Russell</v>
      </c>
      <c r="AS1367" t="str">
        <f t="shared" si="235"/>
        <v>Queens ClubKudlaRussell</v>
      </c>
      <c r="AT1367" t="str">
        <f t="shared" si="236"/>
        <v>Queens ClubRussellKudla</v>
      </c>
      <c r="AU1367">
        <f t="shared" si="237"/>
        <v>1</v>
      </c>
      <c r="AV1367">
        <f t="shared" si="238"/>
        <v>6</v>
      </c>
      <c r="AW1367">
        <f t="shared" si="239"/>
        <v>26</v>
      </c>
      <c r="AX1367" t="b">
        <f t="shared" si="240"/>
        <v>0</v>
      </c>
      <c r="AY1367" t="str">
        <f t="shared" si="241"/>
        <v>Russell</v>
      </c>
      <c r="AZ1367" t="b">
        <f t="shared" si="242"/>
        <v>1</v>
      </c>
      <c r="BA1367" t="str">
        <f t="shared" si="243"/>
        <v>Queens Club1st Round</v>
      </c>
    </row>
    <row r="1368" spans="1:53" x14ac:dyDescent="0.25">
      <c r="A1368">
        <v>34</v>
      </c>
      <c r="B1368" t="s">
        <v>929</v>
      </c>
      <c r="C1368" s="8" t="s">
        <v>930</v>
      </c>
      <c r="D1368" s="1">
        <v>41799</v>
      </c>
      <c r="E1368" s="1" t="s">
        <v>663</v>
      </c>
      <c r="F1368" t="s">
        <v>307</v>
      </c>
      <c r="G1368" s="1" t="s">
        <v>614</v>
      </c>
      <c r="H1368" t="s">
        <v>309</v>
      </c>
      <c r="I1368">
        <v>3</v>
      </c>
      <c r="J1368" t="s">
        <v>674</v>
      </c>
      <c r="K1368" t="s">
        <v>820</v>
      </c>
      <c r="L1368">
        <v>40</v>
      </c>
      <c r="M1368">
        <v>149</v>
      </c>
      <c r="N1368">
        <v>1077</v>
      </c>
      <c r="O1368">
        <v>394</v>
      </c>
      <c r="P1368">
        <v>6</v>
      </c>
      <c r="Q1368">
        <v>3</v>
      </c>
      <c r="R1368">
        <v>6</v>
      </c>
      <c r="S1368">
        <v>4</v>
      </c>
      <c r="Z1368">
        <v>2</v>
      </c>
      <c r="AA1368">
        <v>0</v>
      </c>
      <c r="AB1368" t="s">
        <v>312</v>
      </c>
      <c r="AC1368">
        <v>1.2</v>
      </c>
      <c r="AD1368">
        <v>4.33</v>
      </c>
      <c r="AE1368">
        <v>1.22</v>
      </c>
      <c r="AF1368">
        <v>4</v>
      </c>
      <c r="AG1368">
        <v>1.2</v>
      </c>
      <c r="AH1368">
        <v>4.33</v>
      </c>
      <c r="AI1368">
        <v>1.25</v>
      </c>
      <c r="AJ1368">
        <v>4.3600000000000003</v>
      </c>
      <c r="AK1368">
        <v>1.25</v>
      </c>
      <c r="AL1368">
        <v>3.75</v>
      </c>
      <c r="AM1368">
        <v>1.26</v>
      </c>
      <c r="AN1368">
        <v>4.3600000000000003</v>
      </c>
      <c r="AO1368">
        <v>1.22</v>
      </c>
      <c r="AP1368">
        <v>4.08</v>
      </c>
      <c r="AQ1368" t="str">
        <f t="shared" si="233"/>
        <v>Mahut</v>
      </c>
      <c r="AR1368" t="str">
        <f t="shared" si="234"/>
        <v>Ilhan</v>
      </c>
      <c r="AS1368" t="str">
        <f t="shared" si="235"/>
        <v>Queens ClubMahutIlhan</v>
      </c>
      <c r="AT1368" t="str">
        <f t="shared" si="236"/>
        <v>Queens ClubIlhanMahut</v>
      </c>
      <c r="AU1368">
        <f t="shared" si="237"/>
        <v>2</v>
      </c>
      <c r="AV1368">
        <f t="shared" si="238"/>
        <v>5</v>
      </c>
      <c r="AW1368">
        <f t="shared" si="239"/>
        <v>19</v>
      </c>
      <c r="AX1368" t="b">
        <f t="shared" si="240"/>
        <v>0</v>
      </c>
      <c r="AY1368" t="str">
        <f t="shared" si="241"/>
        <v>Mahut</v>
      </c>
      <c r="AZ1368" t="b">
        <f t="shared" si="242"/>
        <v>0</v>
      </c>
      <c r="BA1368" t="str">
        <f t="shared" si="243"/>
        <v>Queens Club1st Round</v>
      </c>
    </row>
    <row r="1369" spans="1:53" x14ac:dyDescent="0.25">
      <c r="A1369">
        <v>34</v>
      </c>
      <c r="B1369" t="s">
        <v>929</v>
      </c>
      <c r="C1369" s="8" t="s">
        <v>930</v>
      </c>
      <c r="D1369" s="1">
        <v>41799</v>
      </c>
      <c r="E1369" s="1" t="s">
        <v>663</v>
      </c>
      <c r="F1369" t="s">
        <v>307</v>
      </c>
      <c r="G1369" s="1" t="s">
        <v>614</v>
      </c>
      <c r="H1369" t="s">
        <v>309</v>
      </c>
      <c r="I1369">
        <v>3</v>
      </c>
      <c r="J1369" t="s">
        <v>681</v>
      </c>
      <c r="K1369" t="s">
        <v>931</v>
      </c>
      <c r="L1369">
        <v>83</v>
      </c>
      <c r="M1369">
        <v>214</v>
      </c>
      <c r="N1369">
        <v>640</v>
      </c>
      <c r="O1369">
        <v>225</v>
      </c>
      <c r="P1369">
        <v>7</v>
      </c>
      <c r="Q1369">
        <v>5</v>
      </c>
      <c r="R1369">
        <v>6</v>
      </c>
      <c r="S1369">
        <v>2</v>
      </c>
      <c r="Z1369">
        <v>2</v>
      </c>
      <c r="AA1369">
        <v>0</v>
      </c>
      <c r="AB1369" t="s">
        <v>312</v>
      </c>
      <c r="AC1369">
        <v>1.25</v>
      </c>
      <c r="AD1369">
        <v>3.75</v>
      </c>
      <c r="AE1369">
        <v>1.28</v>
      </c>
      <c r="AF1369">
        <v>3.5</v>
      </c>
      <c r="AG1369">
        <v>1.29</v>
      </c>
      <c r="AH1369">
        <v>3.5</v>
      </c>
      <c r="AI1369">
        <v>1.28</v>
      </c>
      <c r="AJ1369">
        <v>3.99</v>
      </c>
      <c r="AK1369">
        <v>1.29</v>
      </c>
      <c r="AL1369">
        <v>3.5</v>
      </c>
      <c r="AM1369">
        <v>1.3</v>
      </c>
      <c r="AN1369">
        <v>4</v>
      </c>
      <c r="AO1369">
        <v>1.27</v>
      </c>
      <c r="AP1369">
        <v>3.63</v>
      </c>
      <c r="AQ1369" t="str">
        <f t="shared" si="233"/>
        <v>Mannarino</v>
      </c>
      <c r="AR1369" t="str">
        <f t="shared" si="234"/>
        <v>Cox</v>
      </c>
      <c r="AS1369" t="str">
        <f t="shared" si="235"/>
        <v>Queens ClubMannarinoCox</v>
      </c>
      <c r="AT1369" t="str">
        <f t="shared" si="236"/>
        <v>Queens ClubCoxMannarino</v>
      </c>
      <c r="AU1369">
        <f t="shared" si="237"/>
        <v>2</v>
      </c>
      <c r="AV1369">
        <f t="shared" si="238"/>
        <v>6</v>
      </c>
      <c r="AW1369">
        <f t="shared" si="239"/>
        <v>20</v>
      </c>
      <c r="AX1369" t="b">
        <f t="shared" si="240"/>
        <v>0</v>
      </c>
      <c r="AY1369" t="str">
        <f t="shared" si="241"/>
        <v>Mannarino</v>
      </c>
      <c r="AZ1369" t="b">
        <f t="shared" si="242"/>
        <v>0</v>
      </c>
      <c r="BA1369" t="str">
        <f t="shared" si="243"/>
        <v>Queens Club1st Round</v>
      </c>
    </row>
    <row r="1370" spans="1:53" x14ac:dyDescent="0.25">
      <c r="A1370">
        <v>34</v>
      </c>
      <c r="B1370" t="s">
        <v>929</v>
      </c>
      <c r="C1370" s="8" t="s">
        <v>930</v>
      </c>
      <c r="D1370" s="1">
        <v>41799</v>
      </c>
      <c r="E1370" s="1" t="s">
        <v>663</v>
      </c>
      <c r="F1370" t="s">
        <v>307</v>
      </c>
      <c r="G1370" s="1" t="s">
        <v>614</v>
      </c>
      <c r="H1370" t="s">
        <v>309</v>
      </c>
      <c r="I1370">
        <v>3</v>
      </c>
      <c r="J1370" t="s">
        <v>787</v>
      </c>
      <c r="K1370" t="s">
        <v>711</v>
      </c>
      <c r="L1370">
        <v>66</v>
      </c>
      <c r="M1370">
        <v>119</v>
      </c>
      <c r="N1370">
        <v>723</v>
      </c>
      <c r="O1370">
        <v>495</v>
      </c>
      <c r="P1370">
        <v>6</v>
      </c>
      <c r="Q1370">
        <v>4</v>
      </c>
      <c r="R1370">
        <v>7</v>
      </c>
      <c r="S1370">
        <v>5</v>
      </c>
      <c r="Z1370">
        <v>2</v>
      </c>
      <c r="AA1370">
        <v>0</v>
      </c>
      <c r="AB1370" t="s">
        <v>312</v>
      </c>
      <c r="AC1370">
        <v>1.36</v>
      </c>
      <c r="AD1370">
        <v>3</v>
      </c>
      <c r="AE1370">
        <v>1.42</v>
      </c>
      <c r="AF1370">
        <v>2.8</v>
      </c>
      <c r="AG1370">
        <v>1.36</v>
      </c>
      <c r="AH1370">
        <v>3</v>
      </c>
      <c r="AI1370">
        <v>1.41</v>
      </c>
      <c r="AJ1370">
        <v>3.11</v>
      </c>
      <c r="AK1370">
        <v>1.36</v>
      </c>
      <c r="AL1370">
        <v>3</v>
      </c>
      <c r="AM1370">
        <v>1.45</v>
      </c>
      <c r="AN1370">
        <v>3.5</v>
      </c>
      <c r="AO1370">
        <v>1.37</v>
      </c>
      <c r="AP1370">
        <v>3.01</v>
      </c>
      <c r="AQ1370" t="str">
        <f t="shared" si="233"/>
        <v>De</v>
      </c>
      <c r="AR1370" t="str">
        <f t="shared" si="234"/>
        <v>Devvarman</v>
      </c>
      <c r="AS1370" t="str">
        <f t="shared" si="235"/>
        <v>Queens ClubDeDevvarman</v>
      </c>
      <c r="AT1370" t="str">
        <f t="shared" si="236"/>
        <v>Queens ClubDevvarmanDe</v>
      </c>
      <c r="AU1370">
        <f t="shared" si="237"/>
        <v>2</v>
      </c>
      <c r="AV1370">
        <f t="shared" si="238"/>
        <v>4</v>
      </c>
      <c r="AW1370">
        <f t="shared" si="239"/>
        <v>22</v>
      </c>
      <c r="AX1370" t="b">
        <f t="shared" si="240"/>
        <v>0</v>
      </c>
      <c r="AY1370" t="str">
        <f t="shared" si="241"/>
        <v>De</v>
      </c>
      <c r="AZ1370" t="b">
        <f t="shared" si="242"/>
        <v>0</v>
      </c>
      <c r="BA1370" t="str">
        <f t="shared" si="243"/>
        <v>Queens Club1st Round</v>
      </c>
    </row>
    <row r="1371" spans="1:53" x14ac:dyDescent="0.25">
      <c r="A1371">
        <v>34</v>
      </c>
      <c r="B1371" t="s">
        <v>929</v>
      </c>
      <c r="C1371" s="8" t="s">
        <v>930</v>
      </c>
      <c r="D1371" s="1">
        <v>41799</v>
      </c>
      <c r="E1371" s="1" t="s">
        <v>663</v>
      </c>
      <c r="F1371" t="s">
        <v>307</v>
      </c>
      <c r="G1371" s="1" t="s">
        <v>614</v>
      </c>
      <c r="H1371" t="s">
        <v>309</v>
      </c>
      <c r="I1371">
        <v>3</v>
      </c>
      <c r="J1371" t="s">
        <v>684</v>
      </c>
      <c r="K1371" t="s">
        <v>727</v>
      </c>
      <c r="L1371">
        <v>43</v>
      </c>
      <c r="M1371">
        <v>99</v>
      </c>
      <c r="N1371">
        <v>1030</v>
      </c>
      <c r="O1371">
        <v>587</v>
      </c>
      <c r="P1371">
        <v>6</v>
      </c>
      <c r="Q1371">
        <v>3</v>
      </c>
      <c r="R1371">
        <v>6</v>
      </c>
      <c r="S1371">
        <v>3</v>
      </c>
      <c r="Z1371">
        <v>2</v>
      </c>
      <c r="AA1371">
        <v>0</v>
      </c>
      <c r="AB1371" t="s">
        <v>312</v>
      </c>
      <c r="AC1371">
        <v>1.1100000000000001</v>
      </c>
      <c r="AD1371">
        <v>6.5</v>
      </c>
      <c r="AE1371">
        <v>1.1499999999999999</v>
      </c>
      <c r="AF1371">
        <v>5.25</v>
      </c>
      <c r="AG1371">
        <v>1.17</v>
      </c>
      <c r="AH1371">
        <v>4.5</v>
      </c>
      <c r="AI1371">
        <v>1.1299999999999999</v>
      </c>
      <c r="AJ1371">
        <v>6.81</v>
      </c>
      <c r="AK1371">
        <v>1.17</v>
      </c>
      <c r="AL1371">
        <v>5</v>
      </c>
      <c r="AM1371">
        <v>1.17</v>
      </c>
      <c r="AN1371">
        <v>6.81</v>
      </c>
      <c r="AO1371">
        <v>1.1299999999999999</v>
      </c>
      <c r="AP1371">
        <v>5.88</v>
      </c>
      <c r="AQ1371" t="str">
        <f t="shared" si="233"/>
        <v>Hewitt</v>
      </c>
      <c r="AR1371" t="str">
        <f t="shared" si="234"/>
        <v>Gimeno-Traver</v>
      </c>
      <c r="AS1371" t="str">
        <f t="shared" si="235"/>
        <v>Queens ClubHewittGimeno-Traver</v>
      </c>
      <c r="AT1371" t="str">
        <f t="shared" si="236"/>
        <v>Queens ClubGimeno-TraverHewitt</v>
      </c>
      <c r="AU1371">
        <f t="shared" si="237"/>
        <v>2</v>
      </c>
      <c r="AV1371">
        <f t="shared" si="238"/>
        <v>6</v>
      </c>
      <c r="AW1371">
        <f t="shared" si="239"/>
        <v>18</v>
      </c>
      <c r="AX1371" t="b">
        <f t="shared" si="240"/>
        <v>0</v>
      </c>
      <c r="AY1371" t="str">
        <f t="shared" si="241"/>
        <v>Hewitt</v>
      </c>
      <c r="AZ1371" t="b">
        <f t="shared" si="242"/>
        <v>0</v>
      </c>
      <c r="BA1371" t="str">
        <f t="shared" si="243"/>
        <v>Queens Club1st Round</v>
      </c>
    </row>
    <row r="1372" spans="1:53" x14ac:dyDescent="0.25">
      <c r="A1372">
        <v>34</v>
      </c>
      <c r="B1372" t="s">
        <v>929</v>
      </c>
      <c r="C1372" s="8" t="s">
        <v>930</v>
      </c>
      <c r="D1372" s="1">
        <v>41799</v>
      </c>
      <c r="E1372" s="1" t="s">
        <v>663</v>
      </c>
      <c r="F1372" t="s">
        <v>307</v>
      </c>
      <c r="G1372" s="1" t="s">
        <v>614</v>
      </c>
      <c r="H1372" t="s">
        <v>309</v>
      </c>
      <c r="I1372">
        <v>3</v>
      </c>
      <c r="J1372" t="s">
        <v>772</v>
      </c>
      <c r="K1372" t="s">
        <v>742</v>
      </c>
      <c r="L1372">
        <v>93</v>
      </c>
      <c r="M1372">
        <v>130</v>
      </c>
      <c r="N1372">
        <v>600</v>
      </c>
      <c r="O1372">
        <v>430</v>
      </c>
      <c r="P1372">
        <v>7</v>
      </c>
      <c r="Q1372">
        <v>5</v>
      </c>
      <c r="R1372">
        <v>6</v>
      </c>
      <c r="S1372">
        <v>2</v>
      </c>
      <c r="Z1372">
        <v>2</v>
      </c>
      <c r="AA1372">
        <v>0</v>
      </c>
      <c r="AB1372" t="s">
        <v>312</v>
      </c>
      <c r="AC1372">
        <v>1.57</v>
      </c>
      <c r="AD1372">
        <v>2.25</v>
      </c>
      <c r="AE1372">
        <v>1.62</v>
      </c>
      <c r="AF1372">
        <v>2.25</v>
      </c>
      <c r="AG1372">
        <v>1.62</v>
      </c>
      <c r="AH1372">
        <v>2.2000000000000002</v>
      </c>
      <c r="AI1372">
        <v>1.61</v>
      </c>
      <c r="AJ1372">
        <v>2.46</v>
      </c>
      <c r="AK1372">
        <v>1.67</v>
      </c>
      <c r="AL1372">
        <v>2.2000000000000002</v>
      </c>
      <c r="AM1372">
        <v>1.67</v>
      </c>
      <c r="AN1372">
        <v>2.5</v>
      </c>
      <c r="AO1372">
        <v>1.6</v>
      </c>
      <c r="AP1372">
        <v>2.29</v>
      </c>
      <c r="AQ1372" t="str">
        <f t="shared" si="233"/>
        <v>Stakhovsky</v>
      </c>
      <c r="AR1372" t="str">
        <f t="shared" si="234"/>
        <v>Brands</v>
      </c>
      <c r="AS1372" t="str">
        <f t="shared" si="235"/>
        <v>Queens ClubStakhovskyBrands</v>
      </c>
      <c r="AT1372" t="str">
        <f t="shared" si="236"/>
        <v>Queens ClubBrandsStakhovsky</v>
      </c>
      <c r="AU1372">
        <f t="shared" si="237"/>
        <v>2</v>
      </c>
      <c r="AV1372">
        <f t="shared" si="238"/>
        <v>6</v>
      </c>
      <c r="AW1372">
        <f t="shared" si="239"/>
        <v>20</v>
      </c>
      <c r="AX1372" t="b">
        <f t="shared" si="240"/>
        <v>0</v>
      </c>
      <c r="AY1372" t="str">
        <f t="shared" si="241"/>
        <v>Stakhovsky</v>
      </c>
      <c r="AZ1372" t="b">
        <f t="shared" si="242"/>
        <v>0</v>
      </c>
      <c r="BA1372" t="str">
        <f t="shared" si="243"/>
        <v>Queens Club1st Round</v>
      </c>
    </row>
    <row r="1373" spans="1:53" x14ac:dyDescent="0.25">
      <c r="A1373">
        <v>34</v>
      </c>
      <c r="B1373" t="s">
        <v>929</v>
      </c>
      <c r="C1373" s="8" t="s">
        <v>930</v>
      </c>
      <c r="D1373" s="1">
        <v>41800</v>
      </c>
      <c r="E1373" s="1" t="s">
        <v>663</v>
      </c>
      <c r="F1373" t="s">
        <v>307</v>
      </c>
      <c r="G1373" s="1" t="s">
        <v>614</v>
      </c>
      <c r="H1373" t="s">
        <v>309</v>
      </c>
      <c r="I1373">
        <v>3</v>
      </c>
      <c r="J1373" t="s">
        <v>678</v>
      </c>
      <c r="K1373" t="s">
        <v>798</v>
      </c>
      <c r="L1373">
        <v>29</v>
      </c>
      <c r="M1373">
        <v>76</v>
      </c>
      <c r="N1373">
        <v>1350</v>
      </c>
      <c r="O1373">
        <v>692</v>
      </c>
      <c r="P1373">
        <v>6</v>
      </c>
      <c r="Q1373">
        <v>3</v>
      </c>
      <c r="R1373">
        <v>6</v>
      </c>
      <c r="S1373">
        <v>7</v>
      </c>
      <c r="T1373">
        <v>6</v>
      </c>
      <c r="U1373">
        <v>1</v>
      </c>
      <c r="Z1373">
        <v>2</v>
      </c>
      <c r="AA1373">
        <v>1</v>
      </c>
      <c r="AB1373" t="s">
        <v>312</v>
      </c>
      <c r="AC1373">
        <v>1.1599999999999999</v>
      </c>
      <c r="AD1373">
        <v>5</v>
      </c>
      <c r="AE1373">
        <v>1.18</v>
      </c>
      <c r="AF1373">
        <v>4.5</v>
      </c>
      <c r="AG1373">
        <v>1.1399999999999999</v>
      </c>
      <c r="AH1373">
        <v>5</v>
      </c>
      <c r="AI1373">
        <v>1.1499999999999999</v>
      </c>
      <c r="AJ1373">
        <v>6.16</v>
      </c>
      <c r="AK1373">
        <v>1.17</v>
      </c>
      <c r="AL1373">
        <v>5</v>
      </c>
      <c r="AM1373">
        <v>1.1499999999999999</v>
      </c>
      <c r="AN1373">
        <v>5.16</v>
      </c>
      <c r="AO1373">
        <v>1.18</v>
      </c>
      <c r="AP1373">
        <v>6.16</v>
      </c>
      <c r="AQ1373" t="str">
        <f t="shared" si="233"/>
        <v>Lopez</v>
      </c>
      <c r="AR1373" t="str">
        <f t="shared" si="234"/>
        <v>Lajovic</v>
      </c>
      <c r="AS1373" t="str">
        <f t="shared" si="235"/>
        <v>Queens ClubLopezLajovic</v>
      </c>
      <c r="AT1373" t="str">
        <f t="shared" si="236"/>
        <v>Queens ClubLajovicLopez</v>
      </c>
      <c r="AU1373">
        <f t="shared" si="237"/>
        <v>1</v>
      </c>
      <c r="AV1373">
        <f t="shared" si="238"/>
        <v>7</v>
      </c>
      <c r="AW1373">
        <f t="shared" si="239"/>
        <v>29</v>
      </c>
      <c r="AX1373" t="b">
        <f t="shared" si="240"/>
        <v>1</v>
      </c>
      <c r="AY1373" t="str">
        <f t="shared" si="241"/>
        <v>Lopez</v>
      </c>
      <c r="AZ1373" t="b">
        <f t="shared" si="242"/>
        <v>1</v>
      </c>
      <c r="BA1373" t="str">
        <f t="shared" si="243"/>
        <v>Queens Club1st Round</v>
      </c>
    </row>
    <row r="1374" spans="1:53" x14ac:dyDescent="0.25">
      <c r="A1374">
        <v>34</v>
      </c>
      <c r="B1374" t="s">
        <v>929</v>
      </c>
      <c r="C1374" s="8" t="s">
        <v>930</v>
      </c>
      <c r="D1374" s="1">
        <v>41800</v>
      </c>
      <c r="E1374" s="1" t="s">
        <v>663</v>
      </c>
      <c r="F1374" t="s">
        <v>307</v>
      </c>
      <c r="G1374" s="1" t="s">
        <v>614</v>
      </c>
      <c r="H1374" t="s">
        <v>309</v>
      </c>
      <c r="I1374">
        <v>3</v>
      </c>
      <c r="J1374" t="s">
        <v>850</v>
      </c>
      <c r="K1374" t="s">
        <v>739</v>
      </c>
      <c r="L1374">
        <v>105</v>
      </c>
      <c r="M1374">
        <v>55</v>
      </c>
      <c r="N1374">
        <v>548</v>
      </c>
      <c r="O1374">
        <v>851</v>
      </c>
      <c r="P1374">
        <v>6</v>
      </c>
      <c r="Q1374">
        <v>4</v>
      </c>
      <c r="R1374">
        <v>6</v>
      </c>
      <c r="S1374">
        <v>2</v>
      </c>
      <c r="Z1374">
        <v>2</v>
      </c>
      <c r="AA1374">
        <v>0</v>
      </c>
      <c r="AB1374" t="s">
        <v>312</v>
      </c>
      <c r="AC1374">
        <v>2.37</v>
      </c>
      <c r="AD1374">
        <v>1.53</v>
      </c>
      <c r="AE1374">
        <v>2.5</v>
      </c>
      <c r="AF1374">
        <v>1.5</v>
      </c>
      <c r="AG1374">
        <v>2.38</v>
      </c>
      <c r="AH1374">
        <v>1.53</v>
      </c>
      <c r="AI1374">
        <v>2.29</v>
      </c>
      <c r="AJ1374">
        <v>1.68</v>
      </c>
      <c r="AK1374">
        <v>2.5</v>
      </c>
      <c r="AL1374">
        <v>1.53</v>
      </c>
      <c r="AM1374">
        <v>2.5</v>
      </c>
      <c r="AN1374">
        <v>1.68</v>
      </c>
      <c r="AO1374">
        <v>2.36</v>
      </c>
      <c r="AP1374">
        <v>1.56</v>
      </c>
      <c r="AQ1374" t="str">
        <f t="shared" si="233"/>
        <v>Goffin</v>
      </c>
      <c r="AR1374" t="str">
        <f t="shared" si="234"/>
        <v>Thiem</v>
      </c>
      <c r="AS1374" t="str">
        <f t="shared" si="235"/>
        <v>Queens ClubGoffinThiem</v>
      </c>
      <c r="AT1374" t="str">
        <f t="shared" si="236"/>
        <v>Queens ClubThiemGoffin</v>
      </c>
      <c r="AU1374">
        <f t="shared" si="237"/>
        <v>2</v>
      </c>
      <c r="AV1374">
        <f t="shared" si="238"/>
        <v>6</v>
      </c>
      <c r="AW1374">
        <f t="shared" si="239"/>
        <v>18</v>
      </c>
      <c r="AX1374" t="b">
        <f t="shared" si="240"/>
        <v>0</v>
      </c>
      <c r="AY1374" t="str">
        <f t="shared" si="241"/>
        <v>Goffin</v>
      </c>
      <c r="AZ1374" t="b">
        <f t="shared" si="242"/>
        <v>0</v>
      </c>
      <c r="BA1374" t="str">
        <f t="shared" si="243"/>
        <v>Queens Club1st Round</v>
      </c>
    </row>
    <row r="1375" spans="1:53" x14ac:dyDescent="0.25">
      <c r="A1375">
        <v>34</v>
      </c>
      <c r="B1375" t="s">
        <v>929</v>
      </c>
      <c r="C1375" s="8" t="s">
        <v>930</v>
      </c>
      <c r="D1375" s="1">
        <v>41800</v>
      </c>
      <c r="E1375" s="1" t="s">
        <v>663</v>
      </c>
      <c r="F1375" t="s">
        <v>307</v>
      </c>
      <c r="G1375" s="1" t="s">
        <v>614</v>
      </c>
      <c r="H1375" t="s">
        <v>309</v>
      </c>
      <c r="I1375">
        <v>3</v>
      </c>
      <c r="J1375" t="s">
        <v>666</v>
      </c>
      <c r="K1375" t="s">
        <v>721</v>
      </c>
      <c r="L1375">
        <v>62</v>
      </c>
      <c r="M1375">
        <v>67</v>
      </c>
      <c r="N1375">
        <v>790</v>
      </c>
      <c r="O1375">
        <v>715</v>
      </c>
      <c r="P1375">
        <v>2</v>
      </c>
      <c r="Q1375">
        <v>6</v>
      </c>
      <c r="R1375">
        <v>6</v>
      </c>
      <c r="S1375">
        <v>3</v>
      </c>
      <c r="T1375">
        <v>7</v>
      </c>
      <c r="U1375">
        <v>6</v>
      </c>
      <c r="Z1375">
        <v>2</v>
      </c>
      <c r="AA1375">
        <v>1</v>
      </c>
      <c r="AB1375" t="s">
        <v>312</v>
      </c>
      <c r="AC1375">
        <v>1.66</v>
      </c>
      <c r="AD1375">
        <v>2.1</v>
      </c>
      <c r="AE1375">
        <v>1.65</v>
      </c>
      <c r="AF1375">
        <v>2.2000000000000002</v>
      </c>
      <c r="AG1375">
        <v>1.67</v>
      </c>
      <c r="AH1375">
        <v>2.1</v>
      </c>
      <c r="AI1375">
        <v>1.79</v>
      </c>
      <c r="AJ1375">
        <v>2.12</v>
      </c>
      <c r="AK1375">
        <v>1.8</v>
      </c>
      <c r="AL1375">
        <v>2</v>
      </c>
      <c r="AM1375">
        <v>1.8</v>
      </c>
      <c r="AN1375">
        <v>2.25</v>
      </c>
      <c r="AO1375">
        <v>1.73</v>
      </c>
      <c r="AP1375">
        <v>2.0699999999999998</v>
      </c>
      <c r="AQ1375" t="str">
        <f t="shared" si="233"/>
        <v>Nieminen</v>
      </c>
      <c r="AR1375" t="str">
        <f t="shared" si="234"/>
        <v>Paire</v>
      </c>
      <c r="AS1375" t="str">
        <f t="shared" si="235"/>
        <v>Queens ClubNieminenPaire</v>
      </c>
      <c r="AT1375" t="str">
        <f t="shared" si="236"/>
        <v>Queens ClubPaireNieminen</v>
      </c>
      <c r="AU1375">
        <f t="shared" si="237"/>
        <v>1</v>
      </c>
      <c r="AV1375">
        <f t="shared" si="238"/>
        <v>0</v>
      </c>
      <c r="AW1375">
        <f t="shared" si="239"/>
        <v>30</v>
      </c>
      <c r="AX1375" t="b">
        <f t="shared" si="240"/>
        <v>1</v>
      </c>
      <c r="AY1375" t="str">
        <f t="shared" si="241"/>
        <v>Paire</v>
      </c>
      <c r="AZ1375" t="b">
        <f t="shared" si="242"/>
        <v>1</v>
      </c>
      <c r="BA1375" t="str">
        <f t="shared" si="243"/>
        <v>Queens Club1st Round</v>
      </c>
    </row>
    <row r="1376" spans="1:53" x14ac:dyDescent="0.25">
      <c r="A1376">
        <v>34</v>
      </c>
      <c r="B1376" t="s">
        <v>929</v>
      </c>
      <c r="C1376" s="8" t="s">
        <v>930</v>
      </c>
      <c r="D1376" s="1">
        <v>41800</v>
      </c>
      <c r="E1376" s="1" t="s">
        <v>663</v>
      </c>
      <c r="F1376" t="s">
        <v>307</v>
      </c>
      <c r="G1376" s="1" t="s">
        <v>614</v>
      </c>
      <c r="H1376" t="s">
        <v>309</v>
      </c>
      <c r="I1376">
        <v>3</v>
      </c>
      <c r="J1376" t="s">
        <v>700</v>
      </c>
      <c r="K1376" t="s">
        <v>828</v>
      </c>
      <c r="L1376">
        <v>35</v>
      </c>
      <c r="M1376">
        <v>81</v>
      </c>
      <c r="N1376">
        <v>1145</v>
      </c>
      <c r="O1376">
        <v>658</v>
      </c>
      <c r="P1376">
        <v>6</v>
      </c>
      <c r="Q1376">
        <v>3</v>
      </c>
      <c r="R1376">
        <v>3</v>
      </c>
      <c r="S1376">
        <v>6</v>
      </c>
      <c r="T1376">
        <v>6</v>
      </c>
      <c r="U1376">
        <v>3</v>
      </c>
      <c r="Z1376">
        <v>2</v>
      </c>
      <c r="AA1376">
        <v>1</v>
      </c>
      <c r="AB1376" t="s">
        <v>312</v>
      </c>
      <c r="AC1376">
        <v>1.4</v>
      </c>
      <c r="AD1376">
        <v>2.75</v>
      </c>
      <c r="AE1376">
        <v>1.45</v>
      </c>
      <c r="AF1376">
        <v>2.7</v>
      </c>
      <c r="AG1376">
        <v>1.44</v>
      </c>
      <c r="AH1376">
        <v>2.62</v>
      </c>
      <c r="AI1376">
        <v>1.49</v>
      </c>
      <c r="AJ1376">
        <v>2.8</v>
      </c>
      <c r="AK1376">
        <v>1.44</v>
      </c>
      <c r="AL1376">
        <v>2.75</v>
      </c>
      <c r="AM1376">
        <v>1.5</v>
      </c>
      <c r="AN1376">
        <v>2.95</v>
      </c>
      <c r="AO1376">
        <v>1.45</v>
      </c>
      <c r="AP1376">
        <v>2.69</v>
      </c>
      <c r="AQ1376" t="str">
        <f t="shared" si="233"/>
        <v>Pospisil</v>
      </c>
      <c r="AR1376" t="str">
        <f t="shared" si="234"/>
        <v>Lorenzi</v>
      </c>
      <c r="AS1376" t="str">
        <f t="shared" si="235"/>
        <v>Queens ClubPospisilLorenzi</v>
      </c>
      <c r="AT1376" t="str">
        <f t="shared" si="236"/>
        <v>Queens ClubLorenziPospisil</v>
      </c>
      <c r="AU1376">
        <f t="shared" si="237"/>
        <v>1</v>
      </c>
      <c r="AV1376">
        <f t="shared" si="238"/>
        <v>3</v>
      </c>
      <c r="AW1376">
        <f t="shared" si="239"/>
        <v>27</v>
      </c>
      <c r="AX1376" t="b">
        <f t="shared" si="240"/>
        <v>0</v>
      </c>
      <c r="AY1376" t="str">
        <f t="shared" si="241"/>
        <v>Pospisil</v>
      </c>
      <c r="AZ1376" t="b">
        <f t="shared" si="242"/>
        <v>1</v>
      </c>
      <c r="BA1376" t="str">
        <f t="shared" si="243"/>
        <v>Queens Club1st Round</v>
      </c>
    </row>
    <row r="1377" spans="1:53" x14ac:dyDescent="0.25">
      <c r="A1377">
        <v>34</v>
      </c>
      <c r="B1377" t="s">
        <v>929</v>
      </c>
      <c r="C1377" s="8" t="s">
        <v>930</v>
      </c>
      <c r="D1377" s="1">
        <v>41800</v>
      </c>
      <c r="E1377" s="1" t="s">
        <v>663</v>
      </c>
      <c r="F1377" t="s">
        <v>307</v>
      </c>
      <c r="G1377" s="1" t="s">
        <v>614</v>
      </c>
      <c r="H1377" t="s">
        <v>309</v>
      </c>
      <c r="I1377">
        <v>3</v>
      </c>
      <c r="J1377" t="s">
        <v>671</v>
      </c>
      <c r="K1377" t="s">
        <v>675</v>
      </c>
      <c r="L1377">
        <v>32</v>
      </c>
      <c r="M1377">
        <v>58</v>
      </c>
      <c r="N1377">
        <v>1200</v>
      </c>
      <c r="O1377">
        <v>818</v>
      </c>
      <c r="P1377">
        <v>6</v>
      </c>
      <c r="Q1377">
        <v>3</v>
      </c>
      <c r="R1377">
        <v>6</v>
      </c>
      <c r="S1377">
        <v>4</v>
      </c>
      <c r="Z1377">
        <v>2</v>
      </c>
      <c r="AA1377">
        <v>0</v>
      </c>
      <c r="AB1377" t="s">
        <v>312</v>
      </c>
      <c r="AC1377">
        <v>1.5</v>
      </c>
      <c r="AD1377">
        <v>2.5</v>
      </c>
      <c r="AE1377">
        <v>1.5</v>
      </c>
      <c r="AF1377">
        <v>2.5</v>
      </c>
      <c r="AG1377">
        <v>1.44</v>
      </c>
      <c r="AH1377">
        <v>2.62</v>
      </c>
      <c r="AI1377">
        <v>1.63</v>
      </c>
      <c r="AJ1377">
        <v>2.41</v>
      </c>
      <c r="AK1377">
        <v>1.5</v>
      </c>
      <c r="AL1377">
        <v>2.63</v>
      </c>
      <c r="AM1377">
        <v>1.63</v>
      </c>
      <c r="AN1377">
        <v>2.7</v>
      </c>
      <c r="AO1377">
        <v>1.51</v>
      </c>
      <c r="AP1377">
        <v>2.5099999999999998</v>
      </c>
      <c r="AQ1377" t="str">
        <f t="shared" si="233"/>
        <v>Tursunov</v>
      </c>
      <c r="AR1377" t="str">
        <f t="shared" si="234"/>
        <v>Sijsling</v>
      </c>
      <c r="AS1377" t="str">
        <f t="shared" si="235"/>
        <v>Queens ClubTursunovSijsling</v>
      </c>
      <c r="AT1377" t="str">
        <f t="shared" si="236"/>
        <v>Queens ClubSijslingTursunov</v>
      </c>
      <c r="AU1377">
        <f t="shared" si="237"/>
        <v>2</v>
      </c>
      <c r="AV1377">
        <f t="shared" si="238"/>
        <v>5</v>
      </c>
      <c r="AW1377">
        <f t="shared" si="239"/>
        <v>19</v>
      </c>
      <c r="AX1377" t="b">
        <f t="shared" si="240"/>
        <v>0</v>
      </c>
      <c r="AY1377" t="str">
        <f t="shared" si="241"/>
        <v>Tursunov</v>
      </c>
      <c r="AZ1377" t="b">
        <f t="shared" si="242"/>
        <v>0</v>
      </c>
      <c r="BA1377" t="str">
        <f t="shared" si="243"/>
        <v>Queens Club1st Round</v>
      </c>
    </row>
    <row r="1378" spans="1:53" x14ac:dyDescent="0.25">
      <c r="A1378">
        <v>34</v>
      </c>
      <c r="B1378" t="s">
        <v>929</v>
      </c>
      <c r="C1378" s="8" t="s">
        <v>930</v>
      </c>
      <c r="D1378" s="1">
        <v>41800</v>
      </c>
      <c r="E1378" s="1" t="s">
        <v>663</v>
      </c>
      <c r="F1378" t="s">
        <v>307</v>
      </c>
      <c r="G1378" s="1" t="s">
        <v>614</v>
      </c>
      <c r="H1378" t="s">
        <v>309</v>
      </c>
      <c r="I1378">
        <v>3</v>
      </c>
      <c r="J1378" t="s">
        <v>704</v>
      </c>
      <c r="K1378" t="s">
        <v>880</v>
      </c>
      <c r="L1378">
        <v>53</v>
      </c>
      <c r="M1378">
        <v>102</v>
      </c>
      <c r="N1378">
        <v>860</v>
      </c>
      <c r="O1378">
        <v>563</v>
      </c>
      <c r="P1378">
        <v>6</v>
      </c>
      <c r="Q1378">
        <v>3</v>
      </c>
      <c r="R1378">
        <v>6</v>
      </c>
      <c r="S1378">
        <v>7</v>
      </c>
      <c r="T1378">
        <v>6</v>
      </c>
      <c r="U1378">
        <v>1</v>
      </c>
      <c r="Z1378">
        <v>2</v>
      </c>
      <c r="AA1378">
        <v>1</v>
      </c>
      <c r="AB1378" t="s">
        <v>312</v>
      </c>
      <c r="AC1378">
        <v>1.33</v>
      </c>
      <c r="AD1378">
        <v>3.25</v>
      </c>
      <c r="AE1378">
        <v>1.38</v>
      </c>
      <c r="AF1378">
        <v>3</v>
      </c>
      <c r="AG1378">
        <v>1.36</v>
      </c>
      <c r="AH1378">
        <v>3</v>
      </c>
      <c r="AI1378">
        <v>1.43</v>
      </c>
      <c r="AJ1378">
        <v>3.05</v>
      </c>
      <c r="AK1378">
        <v>1.36</v>
      </c>
      <c r="AL1378">
        <v>3</v>
      </c>
      <c r="AM1378">
        <v>1.43</v>
      </c>
      <c r="AN1378">
        <v>3.4</v>
      </c>
      <c r="AO1378">
        <v>1.34</v>
      </c>
      <c r="AP1378">
        <v>3.21</v>
      </c>
      <c r="AQ1378" t="str">
        <f t="shared" si="233"/>
        <v>Roger-Vasselin</v>
      </c>
      <c r="AR1378" t="str">
        <f t="shared" si="234"/>
        <v>Donskoy</v>
      </c>
      <c r="AS1378" t="str">
        <f t="shared" si="235"/>
        <v>Queens ClubRoger-VasselinDonskoy</v>
      </c>
      <c r="AT1378" t="str">
        <f t="shared" si="236"/>
        <v>Queens ClubDonskoyRoger-Vasselin</v>
      </c>
      <c r="AU1378">
        <f t="shared" si="237"/>
        <v>1</v>
      </c>
      <c r="AV1378">
        <f t="shared" si="238"/>
        <v>7</v>
      </c>
      <c r="AW1378">
        <f t="shared" si="239"/>
        <v>29</v>
      </c>
      <c r="AX1378" t="b">
        <f t="shared" si="240"/>
        <v>1</v>
      </c>
      <c r="AY1378" t="str">
        <f t="shared" si="241"/>
        <v>Roger-Vasselin</v>
      </c>
      <c r="AZ1378" t="b">
        <f t="shared" si="242"/>
        <v>1</v>
      </c>
      <c r="BA1378" t="str">
        <f t="shared" si="243"/>
        <v>Queens Club1st Round</v>
      </c>
    </row>
    <row r="1379" spans="1:53" x14ac:dyDescent="0.25">
      <c r="A1379">
        <v>34</v>
      </c>
      <c r="B1379" t="s">
        <v>929</v>
      </c>
      <c r="C1379" s="8" t="s">
        <v>930</v>
      </c>
      <c r="D1379" s="1">
        <v>41800</v>
      </c>
      <c r="E1379" s="1" t="s">
        <v>663</v>
      </c>
      <c r="F1379" t="s">
        <v>307</v>
      </c>
      <c r="G1379" s="1" t="s">
        <v>614</v>
      </c>
      <c r="H1379" t="s">
        <v>309</v>
      </c>
      <c r="I1379">
        <v>3</v>
      </c>
      <c r="J1379" t="s">
        <v>765</v>
      </c>
      <c r="K1379" t="s">
        <v>763</v>
      </c>
      <c r="L1379">
        <v>118</v>
      </c>
      <c r="M1379">
        <v>72</v>
      </c>
      <c r="N1379">
        <v>505</v>
      </c>
      <c r="O1379">
        <v>707</v>
      </c>
      <c r="P1379">
        <v>6</v>
      </c>
      <c r="Q1379">
        <v>7</v>
      </c>
      <c r="R1379">
        <v>6</v>
      </c>
      <c r="S1379">
        <v>2</v>
      </c>
      <c r="T1379">
        <v>6</v>
      </c>
      <c r="U1379">
        <v>1</v>
      </c>
      <c r="Z1379">
        <v>2</v>
      </c>
      <c r="AA1379">
        <v>1</v>
      </c>
      <c r="AB1379" t="s">
        <v>312</v>
      </c>
      <c r="AC1379">
        <v>1.1200000000000001</v>
      </c>
      <c r="AD1379">
        <v>6</v>
      </c>
      <c r="AE1379">
        <v>1.1299999999999999</v>
      </c>
      <c r="AF1379">
        <v>5.5</v>
      </c>
      <c r="AG1379">
        <v>1.1399999999999999</v>
      </c>
      <c r="AH1379">
        <v>5</v>
      </c>
      <c r="AI1379">
        <v>1.1499999999999999</v>
      </c>
      <c r="AJ1379">
        <v>6.16</v>
      </c>
      <c r="AK1379">
        <v>1.17</v>
      </c>
      <c r="AL1379">
        <v>5</v>
      </c>
      <c r="AM1379">
        <v>1.17</v>
      </c>
      <c r="AN1379">
        <v>6.25</v>
      </c>
      <c r="AO1379">
        <v>1.1399999999999999</v>
      </c>
      <c r="AP1379">
        <v>5.47</v>
      </c>
      <c r="AQ1379" t="str">
        <f t="shared" si="233"/>
        <v>Baghdatis</v>
      </c>
      <c r="AR1379" t="str">
        <f t="shared" si="234"/>
        <v>Klahn</v>
      </c>
      <c r="AS1379" t="str">
        <f t="shared" si="235"/>
        <v>Queens ClubBaghdatisKlahn</v>
      </c>
      <c r="AT1379" t="str">
        <f t="shared" si="236"/>
        <v>Queens ClubKlahnBaghdatis</v>
      </c>
      <c r="AU1379">
        <f t="shared" si="237"/>
        <v>1</v>
      </c>
      <c r="AV1379">
        <f t="shared" si="238"/>
        <v>8</v>
      </c>
      <c r="AW1379">
        <f t="shared" si="239"/>
        <v>28</v>
      </c>
      <c r="AX1379" t="b">
        <f t="shared" si="240"/>
        <v>1</v>
      </c>
      <c r="AY1379" t="str">
        <f t="shared" si="241"/>
        <v>Klahn</v>
      </c>
      <c r="AZ1379" t="b">
        <f t="shared" si="242"/>
        <v>1</v>
      </c>
      <c r="BA1379" t="str">
        <f t="shared" si="243"/>
        <v>Queens Club1st Round</v>
      </c>
    </row>
    <row r="1380" spans="1:53" x14ac:dyDescent="0.25">
      <c r="A1380">
        <v>34</v>
      </c>
      <c r="B1380" t="s">
        <v>929</v>
      </c>
      <c r="C1380" s="8" t="s">
        <v>930</v>
      </c>
      <c r="D1380" s="1">
        <v>41800</v>
      </c>
      <c r="E1380" s="1" t="s">
        <v>663</v>
      </c>
      <c r="F1380" t="s">
        <v>307</v>
      </c>
      <c r="G1380" s="1" t="s">
        <v>614</v>
      </c>
      <c r="H1380" t="s">
        <v>309</v>
      </c>
      <c r="I1380">
        <v>3</v>
      </c>
      <c r="J1380" t="s">
        <v>919</v>
      </c>
      <c r="K1380" t="s">
        <v>665</v>
      </c>
      <c r="L1380">
        <v>95</v>
      </c>
      <c r="M1380">
        <v>46</v>
      </c>
      <c r="N1380">
        <v>596</v>
      </c>
      <c r="O1380">
        <v>955</v>
      </c>
      <c r="P1380">
        <v>6</v>
      </c>
      <c r="Q1380">
        <v>7</v>
      </c>
      <c r="R1380">
        <v>6</v>
      </c>
      <c r="S1380">
        <v>3</v>
      </c>
      <c r="T1380">
        <v>7</v>
      </c>
      <c r="U1380">
        <v>6</v>
      </c>
      <c r="Z1380">
        <v>2</v>
      </c>
      <c r="AA1380">
        <v>1</v>
      </c>
      <c r="AB1380" t="s">
        <v>312</v>
      </c>
      <c r="AC1380">
        <v>8</v>
      </c>
      <c r="AD1380">
        <v>1.08</v>
      </c>
      <c r="AE1380">
        <v>7.5</v>
      </c>
      <c r="AF1380">
        <v>1.08</v>
      </c>
      <c r="AG1380">
        <v>7</v>
      </c>
      <c r="AH1380">
        <v>1.08</v>
      </c>
      <c r="AI1380">
        <v>8.33</v>
      </c>
      <c r="AJ1380">
        <v>1.1000000000000001</v>
      </c>
      <c r="AK1380">
        <v>7.5</v>
      </c>
      <c r="AL1380">
        <v>1.08</v>
      </c>
      <c r="AM1380">
        <v>8.5</v>
      </c>
      <c r="AN1380">
        <v>1.1499999999999999</v>
      </c>
      <c r="AO1380">
        <v>7.02</v>
      </c>
      <c r="AP1380">
        <v>1.0900000000000001</v>
      </c>
      <c r="AQ1380" t="str">
        <f t="shared" si="233"/>
        <v>Estrella</v>
      </c>
      <c r="AR1380" t="str">
        <f t="shared" si="234"/>
        <v>Benneteau</v>
      </c>
      <c r="AS1380" t="str">
        <f t="shared" si="235"/>
        <v>Queens ClubEstrellaBenneteau</v>
      </c>
      <c r="AT1380" t="str">
        <f t="shared" si="236"/>
        <v>Queens ClubBenneteauEstrella</v>
      </c>
      <c r="AU1380">
        <f t="shared" si="237"/>
        <v>1</v>
      </c>
      <c r="AV1380">
        <f t="shared" si="238"/>
        <v>3</v>
      </c>
      <c r="AW1380">
        <f t="shared" si="239"/>
        <v>35</v>
      </c>
      <c r="AX1380" t="b">
        <f t="shared" si="240"/>
        <v>1</v>
      </c>
      <c r="AY1380" t="str">
        <f t="shared" si="241"/>
        <v>Benneteau</v>
      </c>
      <c r="AZ1380" t="b">
        <f t="shared" si="242"/>
        <v>1</v>
      </c>
      <c r="BA1380" t="str">
        <f t="shared" si="243"/>
        <v>Queens Club1st Round</v>
      </c>
    </row>
    <row r="1381" spans="1:53" x14ac:dyDescent="0.25">
      <c r="A1381">
        <v>34</v>
      </c>
      <c r="B1381" t="s">
        <v>929</v>
      </c>
      <c r="C1381" s="8" t="s">
        <v>930</v>
      </c>
      <c r="D1381" s="1">
        <v>41800</v>
      </c>
      <c r="E1381" s="1" t="s">
        <v>663</v>
      </c>
      <c r="F1381" t="s">
        <v>307</v>
      </c>
      <c r="G1381" s="1" t="s">
        <v>614</v>
      </c>
      <c r="H1381" t="s">
        <v>309</v>
      </c>
      <c r="I1381">
        <v>3</v>
      </c>
      <c r="J1381" t="s">
        <v>669</v>
      </c>
      <c r="K1381" t="s">
        <v>932</v>
      </c>
      <c r="L1381">
        <v>49</v>
      </c>
      <c r="M1381">
        <v>152</v>
      </c>
      <c r="N1381">
        <v>915</v>
      </c>
      <c r="O1381">
        <v>374</v>
      </c>
      <c r="P1381">
        <v>7</v>
      </c>
      <c r="Q1381">
        <v>6</v>
      </c>
      <c r="R1381">
        <v>6</v>
      </c>
      <c r="S1381">
        <v>3</v>
      </c>
      <c r="Z1381">
        <v>2</v>
      </c>
      <c r="AA1381">
        <v>0</v>
      </c>
      <c r="AB1381" t="s">
        <v>312</v>
      </c>
      <c r="AC1381">
        <v>1.28</v>
      </c>
      <c r="AD1381">
        <v>3.5</v>
      </c>
      <c r="AE1381">
        <v>1.28</v>
      </c>
      <c r="AF1381">
        <v>3.5</v>
      </c>
      <c r="AG1381">
        <v>1.29</v>
      </c>
      <c r="AH1381">
        <v>3.5</v>
      </c>
      <c r="AI1381">
        <v>1.29</v>
      </c>
      <c r="AJ1381">
        <v>3.9</v>
      </c>
      <c r="AK1381">
        <v>1.29</v>
      </c>
      <c r="AL1381">
        <v>3.5</v>
      </c>
      <c r="AM1381">
        <v>1.34</v>
      </c>
      <c r="AN1381">
        <v>3.9</v>
      </c>
      <c r="AO1381">
        <v>1.29</v>
      </c>
      <c r="AP1381">
        <v>3.45</v>
      </c>
      <c r="AQ1381" t="str">
        <f t="shared" si="233"/>
        <v>Istomin</v>
      </c>
      <c r="AR1381" t="str">
        <f t="shared" si="234"/>
        <v>Dustov</v>
      </c>
      <c r="AS1381" t="str">
        <f t="shared" si="235"/>
        <v>Queens ClubIstominDustov</v>
      </c>
      <c r="AT1381" t="str">
        <f t="shared" si="236"/>
        <v>Queens ClubDustovIstomin</v>
      </c>
      <c r="AU1381">
        <f t="shared" si="237"/>
        <v>2</v>
      </c>
      <c r="AV1381">
        <f t="shared" si="238"/>
        <v>4</v>
      </c>
      <c r="AW1381">
        <f t="shared" si="239"/>
        <v>22</v>
      </c>
      <c r="AX1381" t="b">
        <f t="shared" si="240"/>
        <v>1</v>
      </c>
      <c r="AY1381" t="str">
        <f t="shared" si="241"/>
        <v>Istomin</v>
      </c>
      <c r="AZ1381" t="b">
        <f t="shared" si="242"/>
        <v>0</v>
      </c>
      <c r="BA1381" t="str">
        <f t="shared" si="243"/>
        <v>Queens Club1st Round</v>
      </c>
    </row>
    <row r="1382" spans="1:53" x14ac:dyDescent="0.25">
      <c r="A1382">
        <v>34</v>
      </c>
      <c r="B1382" t="s">
        <v>929</v>
      </c>
      <c r="C1382" s="8" t="s">
        <v>930</v>
      </c>
      <c r="D1382" s="1">
        <v>41800</v>
      </c>
      <c r="E1382" s="1" t="s">
        <v>663</v>
      </c>
      <c r="F1382" t="s">
        <v>307</v>
      </c>
      <c r="G1382" s="1" t="s">
        <v>614</v>
      </c>
      <c r="H1382" t="s">
        <v>309</v>
      </c>
      <c r="I1382">
        <v>3</v>
      </c>
      <c r="J1382" t="s">
        <v>664</v>
      </c>
      <c r="K1382" t="s">
        <v>668</v>
      </c>
      <c r="L1382">
        <v>60</v>
      </c>
      <c r="M1382">
        <v>26</v>
      </c>
      <c r="N1382">
        <v>802</v>
      </c>
      <c r="O1382">
        <v>1410</v>
      </c>
      <c r="P1382">
        <v>6</v>
      </c>
      <c r="Q1382">
        <v>4</v>
      </c>
      <c r="R1382">
        <v>6</v>
      </c>
      <c r="S1382">
        <v>4</v>
      </c>
      <c r="Z1382">
        <v>2</v>
      </c>
      <c r="AA1382">
        <v>0</v>
      </c>
      <c r="AB1382" t="s">
        <v>312</v>
      </c>
      <c r="AC1382">
        <v>6</v>
      </c>
      <c r="AD1382">
        <v>1.1200000000000001</v>
      </c>
      <c r="AE1382">
        <v>5.25</v>
      </c>
      <c r="AF1382">
        <v>1.1499999999999999</v>
      </c>
      <c r="AG1382">
        <v>6</v>
      </c>
      <c r="AH1382">
        <v>1.1100000000000001</v>
      </c>
      <c r="AI1382">
        <v>6.5</v>
      </c>
      <c r="AJ1382">
        <v>1.1399999999999999</v>
      </c>
      <c r="AK1382">
        <v>5</v>
      </c>
      <c r="AL1382">
        <v>1.17</v>
      </c>
      <c r="AM1382">
        <v>6.65</v>
      </c>
      <c r="AN1382">
        <v>1.17</v>
      </c>
      <c r="AO1382">
        <v>5.58</v>
      </c>
      <c r="AP1382">
        <v>1.1399999999999999</v>
      </c>
      <c r="AQ1382" t="str">
        <f t="shared" si="233"/>
        <v>Matosevic</v>
      </c>
      <c r="AR1382" t="str">
        <f t="shared" si="234"/>
        <v>Cilic</v>
      </c>
      <c r="AS1382" t="str">
        <f t="shared" si="235"/>
        <v>Queens ClubMatosevicCilic</v>
      </c>
      <c r="AT1382" t="str">
        <f t="shared" si="236"/>
        <v>Queens ClubCilicMatosevic</v>
      </c>
      <c r="AU1382">
        <f t="shared" si="237"/>
        <v>2</v>
      </c>
      <c r="AV1382">
        <f t="shared" si="238"/>
        <v>4</v>
      </c>
      <c r="AW1382">
        <f t="shared" si="239"/>
        <v>20</v>
      </c>
      <c r="AX1382" t="b">
        <f t="shared" si="240"/>
        <v>0</v>
      </c>
      <c r="AY1382" t="str">
        <f t="shared" si="241"/>
        <v>Matosevic</v>
      </c>
      <c r="AZ1382" t="b">
        <f t="shared" si="242"/>
        <v>0</v>
      </c>
      <c r="BA1382" t="str">
        <f t="shared" si="243"/>
        <v>Queens Club1st Round</v>
      </c>
    </row>
    <row r="1383" spans="1:53" x14ac:dyDescent="0.25">
      <c r="A1383">
        <v>34</v>
      </c>
      <c r="B1383" t="s">
        <v>929</v>
      </c>
      <c r="C1383" s="8" t="s">
        <v>930</v>
      </c>
      <c r="D1383" s="1">
        <v>41800</v>
      </c>
      <c r="E1383" s="1" t="s">
        <v>663</v>
      </c>
      <c r="F1383" t="s">
        <v>307</v>
      </c>
      <c r="G1383" s="1" t="s">
        <v>614</v>
      </c>
      <c r="H1383" t="s">
        <v>309</v>
      </c>
      <c r="I1383">
        <v>3</v>
      </c>
      <c r="J1383" t="s">
        <v>771</v>
      </c>
      <c r="K1383" t="s">
        <v>679</v>
      </c>
      <c r="L1383">
        <v>42</v>
      </c>
      <c r="M1383">
        <v>50</v>
      </c>
      <c r="N1383">
        <v>1040</v>
      </c>
      <c r="O1383">
        <v>915</v>
      </c>
      <c r="P1383">
        <v>6</v>
      </c>
      <c r="Q1383">
        <v>4</v>
      </c>
      <c r="R1383">
        <v>6</v>
      </c>
      <c r="S1383">
        <v>1</v>
      </c>
      <c r="Z1383">
        <v>2</v>
      </c>
      <c r="AA1383">
        <v>0</v>
      </c>
      <c r="AB1383" t="s">
        <v>312</v>
      </c>
      <c r="AC1383">
        <v>1.18</v>
      </c>
      <c r="AD1383">
        <v>4.5</v>
      </c>
      <c r="AE1383">
        <v>1.2</v>
      </c>
      <c r="AF1383">
        <v>4.3</v>
      </c>
      <c r="AG1383">
        <v>1.22</v>
      </c>
      <c r="AH1383">
        <v>4</v>
      </c>
      <c r="AI1383">
        <v>1.22</v>
      </c>
      <c r="AJ1383">
        <v>4.7</v>
      </c>
      <c r="AK1383">
        <v>1.22</v>
      </c>
      <c r="AL1383">
        <v>4</v>
      </c>
      <c r="AM1383">
        <v>1.23</v>
      </c>
      <c r="AN1383">
        <v>4.75</v>
      </c>
      <c r="AO1383">
        <v>1.2</v>
      </c>
      <c r="AP1383">
        <v>4.3</v>
      </c>
      <c r="AQ1383" t="str">
        <f t="shared" si="233"/>
        <v>Stepanek</v>
      </c>
      <c r="AR1383" t="str">
        <f t="shared" si="234"/>
        <v>Kukushkin</v>
      </c>
      <c r="AS1383" t="str">
        <f t="shared" si="235"/>
        <v>Queens ClubStepanekKukushkin</v>
      </c>
      <c r="AT1383" t="str">
        <f t="shared" si="236"/>
        <v>Queens ClubKukushkinStepanek</v>
      </c>
      <c r="AU1383">
        <f t="shared" si="237"/>
        <v>2</v>
      </c>
      <c r="AV1383">
        <f t="shared" si="238"/>
        <v>7</v>
      </c>
      <c r="AW1383">
        <f t="shared" si="239"/>
        <v>17</v>
      </c>
      <c r="AX1383" t="b">
        <f t="shared" si="240"/>
        <v>0</v>
      </c>
      <c r="AY1383" t="str">
        <f t="shared" si="241"/>
        <v>Stepanek</v>
      </c>
      <c r="AZ1383" t="b">
        <f t="shared" si="242"/>
        <v>0</v>
      </c>
      <c r="BA1383" t="str">
        <f t="shared" si="243"/>
        <v>Queens Club1st Round</v>
      </c>
    </row>
    <row r="1384" spans="1:53" x14ac:dyDescent="0.25">
      <c r="A1384">
        <v>34</v>
      </c>
      <c r="B1384" t="s">
        <v>929</v>
      </c>
      <c r="C1384" s="8" t="s">
        <v>930</v>
      </c>
      <c r="D1384" s="1">
        <v>41800</v>
      </c>
      <c r="E1384" s="1" t="s">
        <v>663</v>
      </c>
      <c r="F1384" t="s">
        <v>307</v>
      </c>
      <c r="G1384" s="1" t="s">
        <v>614</v>
      </c>
      <c r="H1384" t="s">
        <v>309</v>
      </c>
      <c r="I1384">
        <v>3</v>
      </c>
      <c r="J1384" t="s">
        <v>699</v>
      </c>
      <c r="K1384" t="s">
        <v>676</v>
      </c>
      <c r="L1384">
        <v>89</v>
      </c>
      <c r="M1384">
        <v>86</v>
      </c>
      <c r="N1384">
        <v>617</v>
      </c>
      <c r="O1384">
        <v>620</v>
      </c>
      <c r="P1384">
        <v>7</v>
      </c>
      <c r="Q1384">
        <v>6</v>
      </c>
      <c r="R1384">
        <v>5</v>
      </c>
      <c r="S1384">
        <v>7</v>
      </c>
      <c r="T1384">
        <v>6</v>
      </c>
      <c r="U1384">
        <v>4</v>
      </c>
      <c r="Z1384">
        <v>2</v>
      </c>
      <c r="AA1384">
        <v>1</v>
      </c>
      <c r="AB1384" t="s">
        <v>312</v>
      </c>
      <c r="AC1384">
        <v>1.66</v>
      </c>
      <c r="AD1384">
        <v>2.1</v>
      </c>
      <c r="AE1384">
        <v>1.62</v>
      </c>
      <c r="AF1384">
        <v>2.25</v>
      </c>
      <c r="AG1384">
        <v>1.57</v>
      </c>
      <c r="AH1384">
        <v>2.25</v>
      </c>
      <c r="AI1384">
        <v>1.86</v>
      </c>
      <c r="AJ1384">
        <v>2.0299999999999998</v>
      </c>
      <c r="AK1384">
        <v>1.62</v>
      </c>
      <c r="AL1384">
        <v>2.25</v>
      </c>
      <c r="AM1384">
        <v>1.86</v>
      </c>
      <c r="AN1384">
        <v>2.2999999999999998</v>
      </c>
      <c r="AO1384">
        <v>1.69</v>
      </c>
      <c r="AP1384">
        <v>2.12</v>
      </c>
      <c r="AQ1384" t="str">
        <f t="shared" si="233"/>
        <v>Lacko</v>
      </c>
      <c r="AR1384" t="str">
        <f t="shared" si="234"/>
        <v>Ebden</v>
      </c>
      <c r="AS1384" t="str">
        <f t="shared" si="235"/>
        <v>Queens ClubLackoEbden</v>
      </c>
      <c r="AT1384" t="str">
        <f t="shared" si="236"/>
        <v>Queens ClubEbdenLacko</v>
      </c>
      <c r="AU1384">
        <f t="shared" si="237"/>
        <v>1</v>
      </c>
      <c r="AV1384">
        <f t="shared" si="238"/>
        <v>1</v>
      </c>
      <c r="AW1384">
        <f t="shared" si="239"/>
        <v>35</v>
      </c>
      <c r="AX1384" t="b">
        <f t="shared" si="240"/>
        <v>1</v>
      </c>
      <c r="AY1384" t="str">
        <f t="shared" si="241"/>
        <v>Lacko</v>
      </c>
      <c r="AZ1384" t="b">
        <f t="shared" si="242"/>
        <v>1</v>
      </c>
      <c r="BA1384" t="str">
        <f t="shared" si="243"/>
        <v>Queens Club1st Round</v>
      </c>
    </row>
    <row r="1385" spans="1:53" x14ac:dyDescent="0.25">
      <c r="A1385">
        <v>34</v>
      </c>
      <c r="B1385" t="s">
        <v>929</v>
      </c>
      <c r="C1385" s="8" t="s">
        <v>930</v>
      </c>
      <c r="D1385" s="1">
        <v>41800</v>
      </c>
      <c r="E1385" s="1" t="s">
        <v>663</v>
      </c>
      <c r="F1385" t="s">
        <v>307</v>
      </c>
      <c r="G1385" s="1" t="s">
        <v>614</v>
      </c>
      <c r="H1385" t="s">
        <v>344</v>
      </c>
      <c r="I1385">
        <v>3</v>
      </c>
      <c r="J1385" t="s">
        <v>768</v>
      </c>
      <c r="K1385" t="s">
        <v>749</v>
      </c>
      <c r="L1385">
        <v>18</v>
      </c>
      <c r="M1385">
        <v>139</v>
      </c>
      <c r="N1385">
        <v>1710</v>
      </c>
      <c r="O1385">
        <v>414</v>
      </c>
      <c r="P1385">
        <v>6</v>
      </c>
      <c r="Q1385">
        <v>2</v>
      </c>
      <c r="R1385">
        <v>6</v>
      </c>
      <c r="S1385">
        <v>3</v>
      </c>
      <c r="Z1385">
        <v>2</v>
      </c>
      <c r="AA1385">
        <v>0</v>
      </c>
      <c r="AB1385" t="s">
        <v>312</v>
      </c>
      <c r="AC1385">
        <v>1.22</v>
      </c>
      <c r="AD1385">
        <v>4</v>
      </c>
      <c r="AE1385">
        <v>1.22</v>
      </c>
      <c r="AF1385">
        <v>4</v>
      </c>
      <c r="AG1385">
        <v>1.29</v>
      </c>
      <c r="AH1385">
        <v>3.5</v>
      </c>
      <c r="AI1385">
        <v>1.29</v>
      </c>
      <c r="AJ1385">
        <v>4.05</v>
      </c>
      <c r="AK1385">
        <v>1.33</v>
      </c>
      <c r="AL1385">
        <v>3.25</v>
      </c>
      <c r="AM1385">
        <v>1.33</v>
      </c>
      <c r="AN1385">
        <v>4.08</v>
      </c>
      <c r="AO1385">
        <v>1.27</v>
      </c>
      <c r="AP1385">
        <v>3.66</v>
      </c>
      <c r="AQ1385" t="str">
        <f t="shared" si="233"/>
        <v>Anderson</v>
      </c>
      <c r="AR1385" t="str">
        <f t="shared" si="234"/>
        <v>Evans</v>
      </c>
      <c r="AS1385" t="str">
        <f t="shared" si="235"/>
        <v>Queens ClubAndersonEvans</v>
      </c>
      <c r="AT1385" t="str">
        <f t="shared" si="236"/>
        <v>Queens ClubEvansAnderson</v>
      </c>
      <c r="AU1385">
        <f t="shared" si="237"/>
        <v>2</v>
      </c>
      <c r="AV1385">
        <f t="shared" si="238"/>
        <v>7</v>
      </c>
      <c r="AW1385">
        <f t="shared" si="239"/>
        <v>17</v>
      </c>
      <c r="AX1385" t="b">
        <f t="shared" si="240"/>
        <v>0</v>
      </c>
      <c r="AY1385" t="str">
        <f t="shared" si="241"/>
        <v>Anderson</v>
      </c>
      <c r="AZ1385" t="b">
        <f t="shared" si="242"/>
        <v>0</v>
      </c>
      <c r="BA1385" t="str">
        <f t="shared" si="243"/>
        <v>Queens Club2nd Round</v>
      </c>
    </row>
    <row r="1386" spans="1:53" x14ac:dyDescent="0.25">
      <c r="A1386">
        <v>34</v>
      </c>
      <c r="B1386" t="s">
        <v>929</v>
      </c>
      <c r="C1386" s="8" t="s">
        <v>930</v>
      </c>
      <c r="D1386" s="1">
        <v>41800</v>
      </c>
      <c r="E1386" s="1" t="s">
        <v>663</v>
      </c>
      <c r="F1386" t="s">
        <v>307</v>
      </c>
      <c r="G1386" s="1" t="s">
        <v>614</v>
      </c>
      <c r="H1386" t="s">
        <v>344</v>
      </c>
      <c r="I1386">
        <v>3</v>
      </c>
      <c r="J1386" t="s">
        <v>670</v>
      </c>
      <c r="K1386" t="s">
        <v>784</v>
      </c>
      <c r="L1386">
        <v>78</v>
      </c>
      <c r="M1386">
        <v>122</v>
      </c>
      <c r="N1386">
        <v>685</v>
      </c>
      <c r="O1386">
        <v>463</v>
      </c>
      <c r="P1386">
        <v>6</v>
      </c>
      <c r="Q1386">
        <v>4</v>
      </c>
      <c r="R1386">
        <v>6</v>
      </c>
      <c r="S1386">
        <v>3</v>
      </c>
      <c r="Z1386">
        <v>2</v>
      </c>
      <c r="AA1386">
        <v>0</v>
      </c>
      <c r="AB1386" t="s">
        <v>312</v>
      </c>
      <c r="AC1386">
        <v>1.4</v>
      </c>
      <c r="AD1386">
        <v>2.75</v>
      </c>
      <c r="AE1386">
        <v>1.38</v>
      </c>
      <c r="AF1386">
        <v>3</v>
      </c>
      <c r="AG1386">
        <v>1.36</v>
      </c>
      <c r="AH1386">
        <v>3</v>
      </c>
      <c r="AI1386">
        <v>1.48</v>
      </c>
      <c r="AJ1386">
        <v>2.86</v>
      </c>
      <c r="AK1386">
        <v>1.36</v>
      </c>
      <c r="AL1386">
        <v>3</v>
      </c>
      <c r="AM1386">
        <v>1.49</v>
      </c>
      <c r="AN1386">
        <v>3.2</v>
      </c>
      <c r="AO1386">
        <v>1.41</v>
      </c>
      <c r="AP1386">
        <v>2.84</v>
      </c>
      <c r="AQ1386" t="str">
        <f t="shared" si="233"/>
        <v>Querrey</v>
      </c>
      <c r="AR1386" t="str">
        <f t="shared" si="234"/>
        <v>Kudla</v>
      </c>
      <c r="AS1386" t="str">
        <f t="shared" si="235"/>
        <v>Queens ClubQuerreyKudla</v>
      </c>
      <c r="AT1386" t="str">
        <f t="shared" si="236"/>
        <v>Queens ClubKudlaQuerrey</v>
      </c>
      <c r="AU1386">
        <f t="shared" si="237"/>
        <v>2</v>
      </c>
      <c r="AV1386">
        <f t="shared" si="238"/>
        <v>5</v>
      </c>
      <c r="AW1386">
        <f t="shared" si="239"/>
        <v>19</v>
      </c>
      <c r="AX1386" t="b">
        <f t="shared" si="240"/>
        <v>0</v>
      </c>
      <c r="AY1386" t="str">
        <f t="shared" si="241"/>
        <v>Querrey</v>
      </c>
      <c r="AZ1386" t="b">
        <f t="shared" si="242"/>
        <v>0</v>
      </c>
      <c r="BA1386" t="str">
        <f t="shared" si="243"/>
        <v>Queens Club2nd Round</v>
      </c>
    </row>
    <row r="1387" spans="1:53" x14ac:dyDescent="0.25">
      <c r="A1387">
        <v>34</v>
      </c>
      <c r="B1387" t="s">
        <v>929</v>
      </c>
      <c r="C1387" s="8" t="s">
        <v>930</v>
      </c>
      <c r="D1387" s="1">
        <v>41800</v>
      </c>
      <c r="E1387" s="1" t="s">
        <v>663</v>
      </c>
      <c r="F1387" t="s">
        <v>307</v>
      </c>
      <c r="G1387" s="1" t="s">
        <v>614</v>
      </c>
      <c r="H1387" t="s">
        <v>344</v>
      </c>
      <c r="I1387">
        <v>3</v>
      </c>
      <c r="J1387" t="s">
        <v>672</v>
      </c>
      <c r="K1387" t="s">
        <v>868</v>
      </c>
      <c r="L1387">
        <v>13</v>
      </c>
      <c r="M1387">
        <v>155</v>
      </c>
      <c r="N1387">
        <v>2435</v>
      </c>
      <c r="O1387">
        <v>361</v>
      </c>
      <c r="P1387">
        <v>7</v>
      </c>
      <c r="Q1387">
        <v>5</v>
      </c>
      <c r="R1387">
        <v>6</v>
      </c>
      <c r="S1387">
        <v>3</v>
      </c>
      <c r="Z1387">
        <v>2</v>
      </c>
      <c r="AA1387">
        <v>0</v>
      </c>
      <c r="AB1387" t="s">
        <v>312</v>
      </c>
      <c r="AC1387">
        <v>1.1599999999999999</v>
      </c>
      <c r="AD1387">
        <v>5</v>
      </c>
      <c r="AE1387">
        <v>1.1100000000000001</v>
      </c>
      <c r="AF1387">
        <v>6</v>
      </c>
      <c r="AG1387">
        <v>1.1200000000000001</v>
      </c>
      <c r="AH1387">
        <v>5.5</v>
      </c>
      <c r="AI1387">
        <v>1.1499999999999999</v>
      </c>
      <c r="AJ1387">
        <v>6.34</v>
      </c>
      <c r="AK1387">
        <v>1.1299999999999999</v>
      </c>
      <c r="AL1387">
        <v>6</v>
      </c>
      <c r="AM1387">
        <v>1.19</v>
      </c>
      <c r="AN1387">
        <v>6.38</v>
      </c>
      <c r="AO1387">
        <v>1.1399999999999999</v>
      </c>
      <c r="AP1387">
        <v>5.45</v>
      </c>
      <c r="AQ1387" t="str">
        <f t="shared" si="233"/>
        <v>Dimitrov</v>
      </c>
      <c r="AR1387" t="str">
        <f t="shared" si="234"/>
        <v>Ward</v>
      </c>
      <c r="AS1387" t="str">
        <f t="shared" si="235"/>
        <v>Queens ClubDimitrovWard</v>
      </c>
      <c r="AT1387" t="str">
        <f t="shared" si="236"/>
        <v>Queens ClubWardDimitrov</v>
      </c>
      <c r="AU1387">
        <f t="shared" si="237"/>
        <v>2</v>
      </c>
      <c r="AV1387">
        <f t="shared" si="238"/>
        <v>5</v>
      </c>
      <c r="AW1387">
        <f t="shared" si="239"/>
        <v>21</v>
      </c>
      <c r="AX1387" t="b">
        <f t="shared" si="240"/>
        <v>0</v>
      </c>
      <c r="AY1387" t="str">
        <f t="shared" si="241"/>
        <v>Dimitrov</v>
      </c>
      <c r="AZ1387" t="b">
        <f t="shared" si="242"/>
        <v>0</v>
      </c>
      <c r="BA1387" t="str">
        <f t="shared" si="243"/>
        <v>Queens Club2nd Round</v>
      </c>
    </row>
    <row r="1388" spans="1:53" x14ac:dyDescent="0.25">
      <c r="A1388">
        <v>34</v>
      </c>
      <c r="B1388" t="s">
        <v>929</v>
      </c>
      <c r="C1388" s="8" t="s">
        <v>930</v>
      </c>
      <c r="D1388" s="1">
        <v>41800</v>
      </c>
      <c r="E1388" s="1" t="s">
        <v>663</v>
      </c>
      <c r="F1388" t="s">
        <v>307</v>
      </c>
      <c r="G1388" s="1" t="s">
        <v>614</v>
      </c>
      <c r="H1388" t="s">
        <v>344</v>
      </c>
      <c r="I1388">
        <v>3</v>
      </c>
      <c r="J1388" t="s">
        <v>729</v>
      </c>
      <c r="K1388" t="s">
        <v>667</v>
      </c>
      <c r="L1388">
        <v>6</v>
      </c>
      <c r="M1388">
        <v>167</v>
      </c>
      <c r="N1388">
        <v>4680</v>
      </c>
      <c r="O1388">
        <v>331</v>
      </c>
      <c r="P1388">
        <v>7</v>
      </c>
      <c r="Q1388">
        <v>6</v>
      </c>
      <c r="R1388">
        <v>5</v>
      </c>
      <c r="S1388">
        <v>7</v>
      </c>
      <c r="T1388">
        <v>6</v>
      </c>
      <c r="U1388">
        <v>4</v>
      </c>
      <c r="Z1388">
        <v>2</v>
      </c>
      <c r="AA1388">
        <v>1</v>
      </c>
      <c r="AB1388" t="s">
        <v>312</v>
      </c>
      <c r="AC1388">
        <v>1.06</v>
      </c>
      <c r="AD1388">
        <v>9</v>
      </c>
      <c r="AE1388">
        <v>1.04</v>
      </c>
      <c r="AF1388">
        <v>10</v>
      </c>
      <c r="AG1388">
        <v>1.04</v>
      </c>
      <c r="AH1388">
        <v>9</v>
      </c>
      <c r="AI1388">
        <v>1.08</v>
      </c>
      <c r="AJ1388">
        <v>10.15</v>
      </c>
      <c r="AK1388">
        <v>1.03</v>
      </c>
      <c r="AL1388">
        <v>12</v>
      </c>
      <c r="AM1388">
        <v>1.0900000000000001</v>
      </c>
      <c r="AN1388">
        <v>12</v>
      </c>
      <c r="AO1388">
        <v>1.05</v>
      </c>
      <c r="AP1388">
        <v>9.51</v>
      </c>
      <c r="AQ1388" t="str">
        <f t="shared" si="233"/>
        <v>Berdych</v>
      </c>
      <c r="AR1388" t="str">
        <f t="shared" si="234"/>
        <v>Duckworth</v>
      </c>
      <c r="AS1388" t="str">
        <f t="shared" si="235"/>
        <v>Queens ClubBerdychDuckworth</v>
      </c>
      <c r="AT1388" t="str">
        <f t="shared" si="236"/>
        <v>Queens ClubDuckworthBerdych</v>
      </c>
      <c r="AU1388">
        <f t="shared" si="237"/>
        <v>1</v>
      </c>
      <c r="AV1388">
        <f t="shared" si="238"/>
        <v>1</v>
      </c>
      <c r="AW1388">
        <f t="shared" si="239"/>
        <v>35</v>
      </c>
      <c r="AX1388" t="b">
        <f t="shared" si="240"/>
        <v>1</v>
      </c>
      <c r="AY1388" t="str">
        <f t="shared" si="241"/>
        <v>Berdych</v>
      </c>
      <c r="AZ1388" t="b">
        <f t="shared" si="242"/>
        <v>1</v>
      </c>
      <c r="BA1388" t="str">
        <f t="shared" si="243"/>
        <v>Queens Club2nd Round</v>
      </c>
    </row>
    <row r="1389" spans="1:53" x14ac:dyDescent="0.25">
      <c r="A1389">
        <v>34</v>
      </c>
      <c r="B1389" t="s">
        <v>929</v>
      </c>
      <c r="C1389" s="8" t="s">
        <v>930</v>
      </c>
      <c r="D1389" s="1">
        <v>41801</v>
      </c>
      <c r="E1389" s="1" t="s">
        <v>663</v>
      </c>
      <c r="F1389" t="s">
        <v>307</v>
      </c>
      <c r="G1389" s="1" t="s">
        <v>614</v>
      </c>
      <c r="H1389" t="s">
        <v>344</v>
      </c>
      <c r="I1389">
        <v>3</v>
      </c>
      <c r="J1389" t="s">
        <v>681</v>
      </c>
      <c r="K1389" t="s">
        <v>919</v>
      </c>
      <c r="L1389">
        <v>83</v>
      </c>
      <c r="M1389">
        <v>95</v>
      </c>
      <c r="N1389">
        <v>640</v>
      </c>
      <c r="O1389">
        <v>596</v>
      </c>
      <c r="P1389">
        <v>6</v>
      </c>
      <c r="Q1389">
        <v>1</v>
      </c>
      <c r="R1389">
        <v>6</v>
      </c>
      <c r="S1389">
        <v>2</v>
      </c>
      <c r="Z1389">
        <v>2</v>
      </c>
      <c r="AA1389">
        <v>0</v>
      </c>
      <c r="AB1389" t="s">
        <v>312</v>
      </c>
      <c r="AC1389">
        <v>1.18</v>
      </c>
      <c r="AD1389">
        <v>4.5</v>
      </c>
      <c r="AE1389">
        <v>1.18</v>
      </c>
      <c r="AF1389">
        <v>4.5</v>
      </c>
      <c r="AG1389">
        <v>1.2</v>
      </c>
      <c r="AH1389">
        <v>4.33</v>
      </c>
      <c r="AI1389">
        <v>1.19</v>
      </c>
      <c r="AJ1389">
        <v>5.46</v>
      </c>
      <c r="AK1389">
        <v>1.2</v>
      </c>
      <c r="AL1389">
        <v>4.5</v>
      </c>
      <c r="AM1389">
        <v>1.25</v>
      </c>
      <c r="AN1389">
        <v>5.46</v>
      </c>
      <c r="AO1389">
        <v>1.19</v>
      </c>
      <c r="AP1389">
        <v>4.53</v>
      </c>
      <c r="AQ1389" t="str">
        <f t="shared" si="233"/>
        <v>Mannarino</v>
      </c>
      <c r="AR1389" t="str">
        <f t="shared" si="234"/>
        <v>Estrella</v>
      </c>
      <c r="AS1389" t="str">
        <f t="shared" si="235"/>
        <v>Queens ClubMannarinoEstrella</v>
      </c>
      <c r="AT1389" t="str">
        <f t="shared" si="236"/>
        <v>Queens ClubEstrellaMannarino</v>
      </c>
      <c r="AU1389">
        <f t="shared" si="237"/>
        <v>2</v>
      </c>
      <c r="AV1389">
        <f t="shared" si="238"/>
        <v>9</v>
      </c>
      <c r="AW1389">
        <f t="shared" si="239"/>
        <v>15</v>
      </c>
      <c r="AX1389" t="b">
        <f t="shared" si="240"/>
        <v>0</v>
      </c>
      <c r="AY1389" t="str">
        <f t="shared" si="241"/>
        <v>Mannarino</v>
      </c>
      <c r="AZ1389" t="b">
        <f t="shared" si="242"/>
        <v>0</v>
      </c>
      <c r="BA1389" t="str">
        <f t="shared" si="243"/>
        <v>Queens Club2nd Round</v>
      </c>
    </row>
    <row r="1390" spans="1:53" x14ac:dyDescent="0.25">
      <c r="A1390">
        <v>34</v>
      </c>
      <c r="B1390" t="s">
        <v>929</v>
      </c>
      <c r="C1390" s="8" t="s">
        <v>930</v>
      </c>
      <c r="D1390" s="1">
        <v>41801</v>
      </c>
      <c r="E1390" s="1" t="s">
        <v>663</v>
      </c>
      <c r="F1390" t="s">
        <v>307</v>
      </c>
      <c r="G1390" s="1" t="s">
        <v>614</v>
      </c>
      <c r="H1390" t="s">
        <v>344</v>
      </c>
      <c r="I1390">
        <v>3</v>
      </c>
      <c r="J1390" t="s">
        <v>678</v>
      </c>
      <c r="K1390" t="s">
        <v>684</v>
      </c>
      <c r="L1390">
        <v>29</v>
      </c>
      <c r="M1390">
        <v>43</v>
      </c>
      <c r="N1390">
        <v>1350</v>
      </c>
      <c r="O1390">
        <v>1030</v>
      </c>
      <c r="P1390">
        <v>6</v>
      </c>
      <c r="Q1390">
        <v>3</v>
      </c>
      <c r="R1390">
        <v>6</v>
      </c>
      <c r="S1390">
        <v>4</v>
      </c>
      <c r="Z1390">
        <v>2</v>
      </c>
      <c r="AA1390">
        <v>0</v>
      </c>
      <c r="AB1390" t="s">
        <v>312</v>
      </c>
      <c r="AC1390">
        <v>2.37</v>
      </c>
      <c r="AD1390">
        <v>1.53</v>
      </c>
      <c r="AE1390">
        <v>2.35</v>
      </c>
      <c r="AF1390">
        <v>1.58</v>
      </c>
      <c r="AG1390">
        <v>2.25</v>
      </c>
      <c r="AH1390">
        <v>1.57</v>
      </c>
      <c r="AI1390">
        <v>2.3199999999999998</v>
      </c>
      <c r="AJ1390">
        <v>1.68</v>
      </c>
      <c r="AK1390">
        <v>2.38</v>
      </c>
      <c r="AL1390">
        <v>1.57</v>
      </c>
      <c r="AM1390">
        <v>2.5</v>
      </c>
      <c r="AN1390">
        <v>1.68</v>
      </c>
      <c r="AO1390">
        <v>2.2999999999999998</v>
      </c>
      <c r="AP1390">
        <v>1.59</v>
      </c>
      <c r="AQ1390" t="str">
        <f t="shared" si="233"/>
        <v>Lopez</v>
      </c>
      <c r="AR1390" t="str">
        <f t="shared" si="234"/>
        <v>Hewitt</v>
      </c>
      <c r="AS1390" t="str">
        <f t="shared" si="235"/>
        <v>Queens ClubLopezHewitt</v>
      </c>
      <c r="AT1390" t="str">
        <f t="shared" si="236"/>
        <v>Queens ClubHewittLopez</v>
      </c>
      <c r="AU1390">
        <f t="shared" si="237"/>
        <v>2</v>
      </c>
      <c r="AV1390">
        <f t="shared" si="238"/>
        <v>5</v>
      </c>
      <c r="AW1390">
        <f t="shared" si="239"/>
        <v>19</v>
      </c>
      <c r="AX1390" t="b">
        <f t="shared" si="240"/>
        <v>0</v>
      </c>
      <c r="AY1390" t="str">
        <f t="shared" si="241"/>
        <v>Lopez</v>
      </c>
      <c r="AZ1390" t="b">
        <f t="shared" si="242"/>
        <v>0</v>
      </c>
      <c r="BA1390" t="str">
        <f t="shared" si="243"/>
        <v>Queens Club2nd Round</v>
      </c>
    </row>
    <row r="1391" spans="1:53" x14ac:dyDescent="0.25">
      <c r="A1391">
        <v>34</v>
      </c>
      <c r="B1391" t="s">
        <v>929</v>
      </c>
      <c r="C1391" s="8" t="s">
        <v>930</v>
      </c>
      <c r="D1391" s="1">
        <v>41801</v>
      </c>
      <c r="E1391" s="1" t="s">
        <v>663</v>
      </c>
      <c r="F1391" t="s">
        <v>307</v>
      </c>
      <c r="G1391" s="1" t="s">
        <v>614</v>
      </c>
      <c r="H1391" t="s">
        <v>344</v>
      </c>
      <c r="I1391">
        <v>3</v>
      </c>
      <c r="J1391" t="s">
        <v>787</v>
      </c>
      <c r="K1391" t="s">
        <v>748</v>
      </c>
      <c r="L1391">
        <v>66</v>
      </c>
      <c r="M1391">
        <v>10</v>
      </c>
      <c r="N1391">
        <v>723</v>
      </c>
      <c r="O1391">
        <v>2725</v>
      </c>
      <c r="P1391">
        <v>7</v>
      </c>
      <c r="Q1391">
        <v>6</v>
      </c>
      <c r="R1391">
        <v>7</v>
      </c>
      <c r="S1391">
        <v>5</v>
      </c>
      <c r="Z1391">
        <v>2</v>
      </c>
      <c r="AA1391">
        <v>0</v>
      </c>
      <c r="AB1391" t="s">
        <v>312</v>
      </c>
      <c r="AC1391">
        <v>4</v>
      </c>
      <c r="AD1391">
        <v>1.22</v>
      </c>
      <c r="AE1391">
        <v>4.3</v>
      </c>
      <c r="AF1391">
        <v>1.2</v>
      </c>
      <c r="AG1391">
        <v>4.5</v>
      </c>
      <c r="AH1391">
        <v>1.17</v>
      </c>
      <c r="AI1391">
        <v>4.25</v>
      </c>
      <c r="AJ1391">
        <v>1.27</v>
      </c>
      <c r="AK1391">
        <v>4</v>
      </c>
      <c r="AL1391">
        <v>1.22</v>
      </c>
      <c r="AM1391">
        <v>4.9000000000000004</v>
      </c>
      <c r="AN1391">
        <v>1.27</v>
      </c>
      <c r="AO1391">
        <v>4.1399999999999997</v>
      </c>
      <c r="AP1391">
        <v>1.22</v>
      </c>
      <c r="AQ1391" t="str">
        <f t="shared" si="233"/>
        <v>De</v>
      </c>
      <c r="AR1391" t="str">
        <f t="shared" si="234"/>
        <v>Gulbis</v>
      </c>
      <c r="AS1391" t="str">
        <f t="shared" si="235"/>
        <v>Queens ClubDeGulbis</v>
      </c>
      <c r="AT1391" t="str">
        <f t="shared" si="236"/>
        <v>Queens ClubGulbisDe</v>
      </c>
      <c r="AU1391">
        <f t="shared" si="237"/>
        <v>2</v>
      </c>
      <c r="AV1391">
        <f t="shared" si="238"/>
        <v>3</v>
      </c>
      <c r="AW1391">
        <f t="shared" si="239"/>
        <v>25</v>
      </c>
      <c r="AX1391" t="b">
        <f t="shared" si="240"/>
        <v>1</v>
      </c>
      <c r="AY1391" t="str">
        <f t="shared" si="241"/>
        <v>De</v>
      </c>
      <c r="AZ1391" t="b">
        <f t="shared" si="242"/>
        <v>0</v>
      </c>
      <c r="BA1391" t="str">
        <f t="shared" si="243"/>
        <v>Queens Club2nd Round</v>
      </c>
    </row>
    <row r="1392" spans="1:53" x14ac:dyDescent="0.25">
      <c r="A1392">
        <v>34</v>
      </c>
      <c r="B1392" t="s">
        <v>929</v>
      </c>
      <c r="C1392" s="8" t="s">
        <v>930</v>
      </c>
      <c r="D1392" s="1">
        <v>41801</v>
      </c>
      <c r="E1392" s="1" t="s">
        <v>663</v>
      </c>
      <c r="F1392" t="s">
        <v>307</v>
      </c>
      <c r="G1392" s="1" t="s">
        <v>614</v>
      </c>
      <c r="H1392" t="s">
        <v>344</v>
      </c>
      <c r="I1392">
        <v>3</v>
      </c>
      <c r="J1392" t="s">
        <v>771</v>
      </c>
      <c r="K1392" t="s">
        <v>775</v>
      </c>
      <c r="L1392">
        <v>42</v>
      </c>
      <c r="M1392">
        <v>82</v>
      </c>
      <c r="N1392">
        <v>1040</v>
      </c>
      <c r="O1392">
        <v>646</v>
      </c>
      <c r="P1392">
        <v>7</v>
      </c>
      <c r="Q1392">
        <v>6</v>
      </c>
      <c r="R1392">
        <v>7</v>
      </c>
      <c r="S1392">
        <v>6</v>
      </c>
      <c r="Z1392">
        <v>2</v>
      </c>
      <c r="AA1392">
        <v>0</v>
      </c>
      <c r="AB1392" t="s">
        <v>312</v>
      </c>
      <c r="AC1392">
        <v>1.53</v>
      </c>
      <c r="AD1392">
        <v>2.37</v>
      </c>
      <c r="AE1392">
        <v>1.52</v>
      </c>
      <c r="AF1392">
        <v>2.4500000000000002</v>
      </c>
      <c r="AG1392">
        <v>1.53</v>
      </c>
      <c r="AH1392">
        <v>2.38</v>
      </c>
      <c r="AI1392">
        <v>1.57</v>
      </c>
      <c r="AJ1392">
        <v>2.58</v>
      </c>
      <c r="AK1392">
        <v>1.57</v>
      </c>
      <c r="AL1392">
        <v>2.38</v>
      </c>
      <c r="AM1392">
        <v>1.57</v>
      </c>
      <c r="AN1392">
        <v>2.75</v>
      </c>
      <c r="AO1392">
        <v>1.51</v>
      </c>
      <c r="AP1392">
        <v>2.52</v>
      </c>
      <c r="AQ1392" t="str">
        <f t="shared" si="233"/>
        <v>Stepanek</v>
      </c>
      <c r="AR1392" t="str">
        <f t="shared" si="234"/>
        <v>Tomic</v>
      </c>
      <c r="AS1392" t="str">
        <f t="shared" si="235"/>
        <v>Queens ClubStepanekTomic</v>
      </c>
      <c r="AT1392" t="str">
        <f t="shared" si="236"/>
        <v>Queens ClubTomicStepanek</v>
      </c>
      <c r="AU1392">
        <f t="shared" si="237"/>
        <v>2</v>
      </c>
      <c r="AV1392">
        <f t="shared" si="238"/>
        <v>2</v>
      </c>
      <c r="AW1392">
        <f t="shared" si="239"/>
        <v>26</v>
      </c>
      <c r="AX1392" t="b">
        <f t="shared" si="240"/>
        <v>1</v>
      </c>
      <c r="AY1392" t="str">
        <f t="shared" si="241"/>
        <v>Stepanek</v>
      </c>
      <c r="AZ1392" t="b">
        <f t="shared" si="242"/>
        <v>0</v>
      </c>
      <c r="BA1392" t="str">
        <f t="shared" si="243"/>
        <v>Queens Club2nd Round</v>
      </c>
    </row>
    <row r="1393" spans="1:53" x14ac:dyDescent="0.25">
      <c r="A1393">
        <v>34</v>
      </c>
      <c r="B1393" t="s">
        <v>929</v>
      </c>
      <c r="C1393" s="8" t="s">
        <v>930</v>
      </c>
      <c r="D1393" s="1">
        <v>41801</v>
      </c>
      <c r="E1393" s="1" t="s">
        <v>663</v>
      </c>
      <c r="F1393" t="s">
        <v>307</v>
      </c>
      <c r="G1393" s="1" t="s">
        <v>614</v>
      </c>
      <c r="H1393" t="s">
        <v>344</v>
      </c>
      <c r="I1393">
        <v>3</v>
      </c>
      <c r="J1393" t="s">
        <v>666</v>
      </c>
      <c r="K1393" t="s">
        <v>671</v>
      </c>
      <c r="L1393">
        <v>62</v>
      </c>
      <c r="M1393">
        <v>32</v>
      </c>
      <c r="N1393">
        <v>790</v>
      </c>
      <c r="O1393">
        <v>1200</v>
      </c>
      <c r="P1393">
        <v>7</v>
      </c>
      <c r="Q1393">
        <v>6</v>
      </c>
      <c r="R1393">
        <v>7</v>
      </c>
      <c r="S1393">
        <v>6</v>
      </c>
      <c r="Z1393">
        <v>2</v>
      </c>
      <c r="AA1393">
        <v>0</v>
      </c>
      <c r="AB1393" t="s">
        <v>312</v>
      </c>
      <c r="AC1393">
        <v>3</v>
      </c>
      <c r="AD1393">
        <v>1.36</v>
      </c>
      <c r="AE1393">
        <v>3.2</v>
      </c>
      <c r="AF1393">
        <v>1.33</v>
      </c>
      <c r="AG1393">
        <v>3</v>
      </c>
      <c r="AH1393">
        <v>1.36</v>
      </c>
      <c r="AI1393">
        <v>3.14</v>
      </c>
      <c r="AJ1393">
        <v>1.42</v>
      </c>
      <c r="AK1393">
        <v>3</v>
      </c>
      <c r="AL1393">
        <v>1.36</v>
      </c>
      <c r="AM1393">
        <v>3.4</v>
      </c>
      <c r="AN1393">
        <v>1.42</v>
      </c>
      <c r="AO1393">
        <v>3.1</v>
      </c>
      <c r="AP1393">
        <v>1.35</v>
      </c>
      <c r="AQ1393" t="str">
        <f t="shared" si="233"/>
        <v>Nieminen</v>
      </c>
      <c r="AR1393" t="str">
        <f t="shared" si="234"/>
        <v>Tursunov</v>
      </c>
      <c r="AS1393" t="str">
        <f t="shared" si="235"/>
        <v>Queens ClubNieminenTursunov</v>
      </c>
      <c r="AT1393" t="str">
        <f t="shared" si="236"/>
        <v>Queens ClubTursunovNieminen</v>
      </c>
      <c r="AU1393">
        <f t="shared" si="237"/>
        <v>2</v>
      </c>
      <c r="AV1393">
        <f t="shared" si="238"/>
        <v>2</v>
      </c>
      <c r="AW1393">
        <f t="shared" si="239"/>
        <v>26</v>
      </c>
      <c r="AX1393" t="b">
        <f t="shared" si="240"/>
        <v>1</v>
      </c>
      <c r="AY1393" t="str">
        <f t="shared" si="241"/>
        <v>Nieminen</v>
      </c>
      <c r="AZ1393" t="b">
        <f t="shared" si="242"/>
        <v>0</v>
      </c>
      <c r="BA1393" t="str">
        <f t="shared" si="243"/>
        <v>Queens Club2nd Round</v>
      </c>
    </row>
    <row r="1394" spans="1:53" x14ac:dyDescent="0.25">
      <c r="A1394">
        <v>34</v>
      </c>
      <c r="B1394" t="s">
        <v>929</v>
      </c>
      <c r="C1394" s="8" t="s">
        <v>930</v>
      </c>
      <c r="D1394" s="1">
        <v>41801</v>
      </c>
      <c r="E1394" s="1" t="s">
        <v>663</v>
      </c>
      <c r="F1394" t="s">
        <v>307</v>
      </c>
      <c r="G1394" s="1" t="s">
        <v>614</v>
      </c>
      <c r="H1394" t="s">
        <v>344</v>
      </c>
      <c r="I1394">
        <v>3</v>
      </c>
      <c r="J1394" t="s">
        <v>740</v>
      </c>
      <c r="K1394" t="s">
        <v>819</v>
      </c>
      <c r="L1394">
        <v>5</v>
      </c>
      <c r="M1394">
        <v>92</v>
      </c>
      <c r="N1394">
        <v>4840</v>
      </c>
      <c r="O1394">
        <v>601</v>
      </c>
      <c r="P1394">
        <v>6</v>
      </c>
      <c r="Q1394">
        <v>4</v>
      </c>
      <c r="R1394">
        <v>6</v>
      </c>
      <c r="S1394">
        <v>4</v>
      </c>
      <c r="Z1394">
        <v>2</v>
      </c>
      <c r="AA1394">
        <v>0</v>
      </c>
      <c r="AB1394" t="s">
        <v>312</v>
      </c>
      <c r="AC1394">
        <v>1.04</v>
      </c>
      <c r="AD1394">
        <v>13</v>
      </c>
      <c r="AE1394">
        <v>1.04</v>
      </c>
      <c r="AF1394">
        <v>10</v>
      </c>
      <c r="AG1394">
        <v>1.04</v>
      </c>
      <c r="AH1394">
        <v>9</v>
      </c>
      <c r="AI1394">
        <v>1.05</v>
      </c>
      <c r="AJ1394">
        <v>13</v>
      </c>
      <c r="AK1394">
        <v>1.04</v>
      </c>
      <c r="AL1394">
        <v>11</v>
      </c>
      <c r="AM1394">
        <v>1.05</v>
      </c>
      <c r="AN1394">
        <v>13.5</v>
      </c>
      <c r="AO1394">
        <v>1.04</v>
      </c>
      <c r="AP1394">
        <v>10.85</v>
      </c>
      <c r="AQ1394" t="str">
        <f t="shared" si="233"/>
        <v>Murray</v>
      </c>
      <c r="AR1394" t="str">
        <f t="shared" si="234"/>
        <v>Mathieu</v>
      </c>
      <c r="AS1394" t="str">
        <f t="shared" si="235"/>
        <v>Queens ClubMurrayMathieu</v>
      </c>
      <c r="AT1394" t="str">
        <f t="shared" si="236"/>
        <v>Queens ClubMathieuMurray</v>
      </c>
      <c r="AU1394">
        <f t="shared" si="237"/>
        <v>2</v>
      </c>
      <c r="AV1394">
        <f t="shared" si="238"/>
        <v>4</v>
      </c>
      <c r="AW1394">
        <f t="shared" si="239"/>
        <v>20</v>
      </c>
      <c r="AX1394" t="b">
        <f t="shared" si="240"/>
        <v>0</v>
      </c>
      <c r="AY1394" t="str">
        <f t="shared" si="241"/>
        <v>Murray</v>
      </c>
      <c r="AZ1394" t="b">
        <f t="shared" si="242"/>
        <v>0</v>
      </c>
      <c r="BA1394" t="str">
        <f t="shared" si="243"/>
        <v>Queens Club2nd Round</v>
      </c>
    </row>
    <row r="1395" spans="1:53" x14ac:dyDescent="0.25">
      <c r="A1395">
        <v>34</v>
      </c>
      <c r="B1395" t="s">
        <v>929</v>
      </c>
      <c r="C1395" t="s">
        <v>930</v>
      </c>
      <c r="D1395" s="1">
        <v>41801</v>
      </c>
      <c r="E1395" t="s">
        <v>663</v>
      </c>
      <c r="F1395" t="s">
        <v>307</v>
      </c>
      <c r="G1395" t="s">
        <v>614</v>
      </c>
      <c r="H1395" t="s">
        <v>344</v>
      </c>
      <c r="I1395">
        <v>3</v>
      </c>
      <c r="J1395" t="s">
        <v>745</v>
      </c>
      <c r="K1395" t="s">
        <v>669</v>
      </c>
      <c r="L1395">
        <v>19</v>
      </c>
      <c r="M1395">
        <v>49</v>
      </c>
      <c r="N1395">
        <v>1680</v>
      </c>
      <c r="O1395">
        <v>915</v>
      </c>
      <c r="P1395">
        <v>7</v>
      </c>
      <c r="Q1395">
        <v>6</v>
      </c>
      <c r="R1395">
        <v>7</v>
      </c>
      <c r="S1395">
        <v>6</v>
      </c>
      <c r="Z1395">
        <v>2</v>
      </c>
      <c r="AA1395">
        <v>0</v>
      </c>
      <c r="AB1395" t="s">
        <v>312</v>
      </c>
      <c r="AC1395">
        <v>1.72</v>
      </c>
      <c r="AD1395">
        <v>2</v>
      </c>
      <c r="AE1395">
        <v>1.7</v>
      </c>
      <c r="AF1395">
        <v>2.1</v>
      </c>
      <c r="AG1395">
        <v>1.67</v>
      </c>
      <c r="AH1395">
        <v>2.1</v>
      </c>
      <c r="AI1395">
        <v>1.88</v>
      </c>
      <c r="AJ1395">
        <v>2.0299999999999998</v>
      </c>
      <c r="AK1395">
        <v>1.73</v>
      </c>
      <c r="AL1395">
        <v>2.1</v>
      </c>
      <c r="AM1395">
        <v>1.88</v>
      </c>
      <c r="AN1395">
        <v>2.2000000000000002</v>
      </c>
      <c r="AO1395">
        <v>1.76</v>
      </c>
      <c r="AP1395">
        <v>2.04</v>
      </c>
      <c r="AQ1395" t="str">
        <f t="shared" si="233"/>
        <v>Dolgopolov</v>
      </c>
      <c r="AR1395" t="str">
        <f t="shared" si="234"/>
        <v>Istomin</v>
      </c>
      <c r="AS1395" t="str">
        <f t="shared" si="235"/>
        <v>Queens ClubDolgopolovIstomin</v>
      </c>
      <c r="AT1395" t="str">
        <f t="shared" si="236"/>
        <v>Queens ClubIstominDolgopolov</v>
      </c>
      <c r="AU1395">
        <f t="shared" si="237"/>
        <v>2</v>
      </c>
      <c r="AV1395">
        <f t="shared" si="238"/>
        <v>2</v>
      </c>
      <c r="AW1395">
        <f t="shared" si="239"/>
        <v>26</v>
      </c>
      <c r="AX1395" t="b">
        <f t="shared" si="240"/>
        <v>1</v>
      </c>
      <c r="AY1395" t="str">
        <f t="shared" si="241"/>
        <v>Dolgopolov</v>
      </c>
      <c r="AZ1395" t="b">
        <f t="shared" si="242"/>
        <v>0</v>
      </c>
      <c r="BA1395" t="str">
        <f t="shared" si="243"/>
        <v>Queens Club2nd Round</v>
      </c>
    </row>
    <row r="1396" spans="1:53" x14ac:dyDescent="0.25">
      <c r="A1396">
        <v>34</v>
      </c>
      <c r="B1396" t="s">
        <v>929</v>
      </c>
      <c r="C1396" t="s">
        <v>930</v>
      </c>
      <c r="D1396" s="1">
        <v>41801</v>
      </c>
      <c r="E1396" t="s">
        <v>663</v>
      </c>
      <c r="F1396" t="s">
        <v>307</v>
      </c>
      <c r="G1396" t="s">
        <v>614</v>
      </c>
      <c r="H1396" t="s">
        <v>344</v>
      </c>
      <c r="I1396">
        <v>3</v>
      </c>
      <c r="J1396" t="s">
        <v>772</v>
      </c>
      <c r="K1396" t="s">
        <v>700</v>
      </c>
      <c r="L1396">
        <v>93</v>
      </c>
      <c r="M1396">
        <v>35</v>
      </c>
      <c r="N1396">
        <v>600</v>
      </c>
      <c r="O1396">
        <v>1145</v>
      </c>
      <c r="P1396">
        <v>6</v>
      </c>
      <c r="Q1396">
        <v>4</v>
      </c>
      <c r="R1396">
        <v>6</v>
      </c>
      <c r="S1396">
        <v>4</v>
      </c>
      <c r="Z1396">
        <v>2</v>
      </c>
      <c r="AA1396">
        <v>0</v>
      </c>
      <c r="AB1396" t="s">
        <v>312</v>
      </c>
      <c r="AC1396">
        <v>1.44</v>
      </c>
      <c r="AD1396">
        <v>2.62</v>
      </c>
      <c r="AE1396">
        <v>1.5</v>
      </c>
      <c r="AF1396">
        <v>2.5</v>
      </c>
      <c r="AG1396">
        <v>1.53</v>
      </c>
      <c r="AH1396">
        <v>2.38</v>
      </c>
      <c r="AI1396">
        <v>1.53</v>
      </c>
      <c r="AJ1396">
        <v>2.7</v>
      </c>
      <c r="AK1396">
        <v>1.53</v>
      </c>
      <c r="AL1396">
        <v>2.5</v>
      </c>
      <c r="AM1396">
        <v>1.56</v>
      </c>
      <c r="AN1396">
        <v>2.7</v>
      </c>
      <c r="AO1396">
        <v>1.5</v>
      </c>
      <c r="AP1396">
        <v>2.5499999999999998</v>
      </c>
      <c r="AQ1396" t="str">
        <f t="shared" ref="AQ1396:AQ1459" si="244">LEFT(J1396,FIND(" ",J1396)-1)</f>
        <v>Stakhovsky</v>
      </c>
      <c r="AR1396" t="str">
        <f t="shared" ref="AR1396:AR1459" si="245">LEFT(K1396,FIND(" ",K1396)-1)</f>
        <v>Pospisil</v>
      </c>
      <c r="AS1396" t="str">
        <f t="shared" si="235"/>
        <v>Queens ClubStakhovskyPospisil</v>
      </c>
      <c r="AT1396" t="str">
        <f t="shared" si="236"/>
        <v>Queens ClubPospisilStakhovsky</v>
      </c>
      <c r="AU1396">
        <f t="shared" si="237"/>
        <v>2</v>
      </c>
      <c r="AV1396">
        <f t="shared" si="238"/>
        <v>4</v>
      </c>
      <c r="AW1396">
        <f t="shared" si="239"/>
        <v>20</v>
      </c>
      <c r="AX1396" t="b">
        <f t="shared" si="240"/>
        <v>0</v>
      </c>
      <c r="AY1396" t="str">
        <f t="shared" si="241"/>
        <v>Stakhovsky</v>
      </c>
      <c r="AZ1396" t="b">
        <f t="shared" si="242"/>
        <v>0</v>
      </c>
      <c r="BA1396" t="str">
        <f t="shared" si="243"/>
        <v>Queens Club2nd Round</v>
      </c>
    </row>
    <row r="1397" spans="1:53" x14ac:dyDescent="0.25">
      <c r="A1397">
        <v>34</v>
      </c>
      <c r="B1397" t="s">
        <v>929</v>
      </c>
      <c r="C1397" t="s">
        <v>930</v>
      </c>
      <c r="D1397" s="1">
        <v>41801</v>
      </c>
      <c r="E1397" t="s">
        <v>663</v>
      </c>
      <c r="F1397" t="s">
        <v>307</v>
      </c>
      <c r="G1397" t="s">
        <v>614</v>
      </c>
      <c r="H1397" t="s">
        <v>344</v>
      </c>
      <c r="I1397">
        <v>3</v>
      </c>
      <c r="J1397" t="s">
        <v>719</v>
      </c>
      <c r="K1397" t="s">
        <v>765</v>
      </c>
      <c r="L1397">
        <v>3</v>
      </c>
      <c r="M1397">
        <v>118</v>
      </c>
      <c r="N1397">
        <v>5480</v>
      </c>
      <c r="O1397">
        <v>505</v>
      </c>
      <c r="P1397">
        <v>3</v>
      </c>
      <c r="Q1397">
        <v>2</v>
      </c>
      <c r="Z1397">
        <v>0</v>
      </c>
      <c r="AA1397">
        <v>0</v>
      </c>
      <c r="AB1397" t="s">
        <v>323</v>
      </c>
      <c r="AC1397">
        <v>1.57</v>
      </c>
      <c r="AD1397">
        <v>2.25</v>
      </c>
      <c r="AE1397">
        <v>1.62</v>
      </c>
      <c r="AF1397">
        <v>2.25</v>
      </c>
      <c r="AG1397">
        <v>1.53</v>
      </c>
      <c r="AH1397">
        <v>2.38</v>
      </c>
      <c r="AI1397">
        <v>1.65</v>
      </c>
      <c r="AJ1397">
        <v>2.37</v>
      </c>
      <c r="AK1397">
        <v>1.62</v>
      </c>
      <c r="AL1397">
        <v>2.25</v>
      </c>
      <c r="AM1397">
        <v>1.66</v>
      </c>
      <c r="AN1397">
        <v>2.5499999999999998</v>
      </c>
      <c r="AO1397">
        <v>1.58</v>
      </c>
      <c r="AP1397">
        <v>2.33</v>
      </c>
      <c r="AQ1397" t="str">
        <f t="shared" si="244"/>
        <v>Wawrinka</v>
      </c>
      <c r="AR1397" t="str">
        <f t="shared" si="245"/>
        <v>Baghdatis</v>
      </c>
      <c r="AS1397" t="str">
        <f t="shared" si="235"/>
        <v>Queens ClubWawrinkaBaghdatis</v>
      </c>
      <c r="AT1397" t="str">
        <f t="shared" si="236"/>
        <v>Queens ClubBaghdatisWawrinka</v>
      </c>
      <c r="AU1397">
        <f t="shared" si="237"/>
        <v>0</v>
      </c>
      <c r="AV1397">
        <f t="shared" si="238"/>
        <v>1</v>
      </c>
      <c r="AW1397">
        <f t="shared" si="239"/>
        <v>5</v>
      </c>
      <c r="AX1397" t="b">
        <f t="shared" si="240"/>
        <v>0</v>
      </c>
      <c r="AY1397" t="str">
        <f t="shared" si="241"/>
        <v>Wawrinka</v>
      </c>
      <c r="AZ1397" t="b">
        <f t="shared" si="242"/>
        <v>0</v>
      </c>
      <c r="BA1397" t="str">
        <f t="shared" si="243"/>
        <v>Queens Club2nd Round</v>
      </c>
    </row>
    <row r="1398" spans="1:53" x14ac:dyDescent="0.25">
      <c r="A1398">
        <v>34</v>
      </c>
      <c r="B1398" t="s">
        <v>929</v>
      </c>
      <c r="C1398" t="s">
        <v>930</v>
      </c>
      <c r="D1398" s="1">
        <v>41801</v>
      </c>
      <c r="E1398" t="s">
        <v>663</v>
      </c>
      <c r="F1398" t="s">
        <v>307</v>
      </c>
      <c r="G1398" t="s">
        <v>614</v>
      </c>
      <c r="H1398" t="s">
        <v>344</v>
      </c>
      <c r="I1398">
        <v>3</v>
      </c>
      <c r="J1398" t="s">
        <v>704</v>
      </c>
      <c r="K1398" t="s">
        <v>674</v>
      </c>
      <c r="L1398">
        <v>53</v>
      </c>
      <c r="M1398">
        <v>40</v>
      </c>
      <c r="N1398">
        <v>860</v>
      </c>
      <c r="O1398">
        <v>1077</v>
      </c>
      <c r="P1398">
        <v>6</v>
      </c>
      <c r="Q1398">
        <v>3</v>
      </c>
      <c r="R1398">
        <v>1</v>
      </c>
      <c r="S1398">
        <v>6</v>
      </c>
      <c r="T1398">
        <v>7</v>
      </c>
      <c r="U1398">
        <v>6</v>
      </c>
      <c r="Z1398">
        <v>2</v>
      </c>
      <c r="AA1398">
        <v>1</v>
      </c>
      <c r="AB1398" t="s">
        <v>312</v>
      </c>
      <c r="AC1398">
        <v>2.37</v>
      </c>
      <c r="AD1398">
        <v>1.53</v>
      </c>
      <c r="AE1398">
        <v>2.4</v>
      </c>
      <c r="AF1398">
        <v>1.55</v>
      </c>
      <c r="AG1398">
        <v>2.38</v>
      </c>
      <c r="AH1398">
        <v>1.53</v>
      </c>
      <c r="AI1398">
        <v>2.2599999999999998</v>
      </c>
      <c r="AJ1398">
        <v>1.72</v>
      </c>
      <c r="AK1398">
        <v>2.38</v>
      </c>
      <c r="AL1398">
        <v>1.57</v>
      </c>
      <c r="AM1398">
        <v>2.4</v>
      </c>
      <c r="AN1398">
        <v>1.72</v>
      </c>
      <c r="AO1398">
        <v>2.2799999999999998</v>
      </c>
      <c r="AP1398">
        <v>1.61</v>
      </c>
      <c r="AQ1398" t="str">
        <f t="shared" si="244"/>
        <v>Roger-Vasselin</v>
      </c>
      <c r="AR1398" t="str">
        <f t="shared" si="245"/>
        <v>Mahut</v>
      </c>
      <c r="AS1398" t="str">
        <f t="shared" si="235"/>
        <v>Queens ClubRoger-VasselinMahut</v>
      </c>
      <c r="AT1398" t="str">
        <f t="shared" si="236"/>
        <v>Queens ClubMahutRoger-Vasselin</v>
      </c>
      <c r="AU1398">
        <f t="shared" si="237"/>
        <v>1</v>
      </c>
      <c r="AV1398">
        <f t="shared" si="238"/>
        <v>-1</v>
      </c>
      <c r="AW1398">
        <f t="shared" si="239"/>
        <v>29</v>
      </c>
      <c r="AX1398" t="b">
        <f t="shared" si="240"/>
        <v>1</v>
      </c>
      <c r="AY1398" t="str">
        <f t="shared" si="241"/>
        <v>Roger-Vasselin</v>
      </c>
      <c r="AZ1398" t="b">
        <f t="shared" si="242"/>
        <v>1</v>
      </c>
      <c r="BA1398" t="str">
        <f t="shared" si="243"/>
        <v>Queens Club2nd Round</v>
      </c>
    </row>
    <row r="1399" spans="1:53" x14ac:dyDescent="0.25">
      <c r="A1399">
        <v>34</v>
      </c>
      <c r="B1399" t="s">
        <v>929</v>
      </c>
      <c r="C1399" t="s">
        <v>930</v>
      </c>
      <c r="D1399" s="1">
        <v>41801</v>
      </c>
      <c r="E1399" t="s">
        <v>663</v>
      </c>
      <c r="F1399" t="s">
        <v>307</v>
      </c>
      <c r="G1399" t="s">
        <v>614</v>
      </c>
      <c r="H1399" t="s">
        <v>344</v>
      </c>
      <c r="I1399">
        <v>3</v>
      </c>
      <c r="J1399" t="s">
        <v>664</v>
      </c>
      <c r="K1399" t="s">
        <v>699</v>
      </c>
      <c r="L1399">
        <v>60</v>
      </c>
      <c r="M1399">
        <v>89</v>
      </c>
      <c r="N1399">
        <v>802</v>
      </c>
      <c r="O1399">
        <v>617</v>
      </c>
      <c r="P1399">
        <v>7</v>
      </c>
      <c r="Q1399">
        <v>6</v>
      </c>
      <c r="R1399">
        <v>6</v>
      </c>
      <c r="S1399">
        <v>3</v>
      </c>
      <c r="Z1399">
        <v>2</v>
      </c>
      <c r="AA1399">
        <v>0</v>
      </c>
      <c r="AB1399" t="s">
        <v>312</v>
      </c>
      <c r="AC1399">
        <v>1.4</v>
      </c>
      <c r="AD1399">
        <v>2.75</v>
      </c>
      <c r="AE1399">
        <v>1.42</v>
      </c>
      <c r="AF1399">
        <v>2.8</v>
      </c>
      <c r="AG1399">
        <v>1.44</v>
      </c>
      <c r="AH1399">
        <v>2.62</v>
      </c>
      <c r="AI1399">
        <v>1.44</v>
      </c>
      <c r="AJ1399">
        <v>3.01</v>
      </c>
      <c r="AK1399">
        <v>1.4</v>
      </c>
      <c r="AL1399">
        <v>2.88</v>
      </c>
      <c r="AM1399">
        <v>1.48</v>
      </c>
      <c r="AN1399">
        <v>3.01</v>
      </c>
      <c r="AO1399">
        <v>1.44</v>
      </c>
      <c r="AP1399">
        <v>2.73</v>
      </c>
      <c r="AQ1399" t="str">
        <f t="shared" si="244"/>
        <v>Matosevic</v>
      </c>
      <c r="AR1399" t="str">
        <f t="shared" si="245"/>
        <v>Lacko</v>
      </c>
      <c r="AS1399" t="str">
        <f t="shared" si="235"/>
        <v>Queens ClubMatosevicLacko</v>
      </c>
      <c r="AT1399" t="str">
        <f t="shared" si="236"/>
        <v>Queens ClubLackoMatosevic</v>
      </c>
      <c r="AU1399">
        <f t="shared" si="237"/>
        <v>2</v>
      </c>
      <c r="AV1399">
        <f t="shared" si="238"/>
        <v>4</v>
      </c>
      <c r="AW1399">
        <f t="shared" si="239"/>
        <v>22</v>
      </c>
      <c r="AX1399" t="b">
        <f t="shared" si="240"/>
        <v>1</v>
      </c>
      <c r="AY1399" t="str">
        <f t="shared" si="241"/>
        <v>Matosevic</v>
      </c>
      <c r="AZ1399" t="b">
        <f t="shared" si="242"/>
        <v>0</v>
      </c>
      <c r="BA1399" t="str">
        <f t="shared" si="243"/>
        <v>Queens Club2nd Round</v>
      </c>
    </row>
    <row r="1400" spans="1:53" x14ac:dyDescent="0.25">
      <c r="A1400">
        <v>34</v>
      </c>
      <c r="B1400" t="s">
        <v>929</v>
      </c>
      <c r="C1400" t="s">
        <v>930</v>
      </c>
      <c r="D1400" s="1">
        <v>41801</v>
      </c>
      <c r="E1400" t="s">
        <v>663</v>
      </c>
      <c r="F1400" t="s">
        <v>307</v>
      </c>
      <c r="G1400" t="s">
        <v>614</v>
      </c>
      <c r="H1400" t="s">
        <v>344</v>
      </c>
      <c r="I1400">
        <v>3</v>
      </c>
      <c r="J1400" t="s">
        <v>804</v>
      </c>
      <c r="K1400" t="s">
        <v>850</v>
      </c>
      <c r="L1400">
        <v>17</v>
      </c>
      <c r="M1400">
        <v>105</v>
      </c>
      <c r="N1400">
        <v>1775</v>
      </c>
      <c r="O1400">
        <v>548</v>
      </c>
      <c r="P1400">
        <v>7</v>
      </c>
      <c r="Q1400">
        <v>6</v>
      </c>
      <c r="R1400">
        <v>6</v>
      </c>
      <c r="S1400">
        <v>2</v>
      </c>
      <c r="Z1400">
        <v>2</v>
      </c>
      <c r="AA1400">
        <v>0</v>
      </c>
      <c r="AB1400" t="s">
        <v>312</v>
      </c>
      <c r="AC1400">
        <v>1.1399999999999999</v>
      </c>
      <c r="AD1400">
        <v>5.5</v>
      </c>
      <c r="AE1400">
        <v>1.1299999999999999</v>
      </c>
      <c r="AF1400">
        <v>5.5</v>
      </c>
      <c r="AG1400">
        <v>1.1399999999999999</v>
      </c>
      <c r="AH1400">
        <v>5</v>
      </c>
      <c r="AI1400">
        <v>1.17</v>
      </c>
      <c r="AJ1400">
        <v>5.85</v>
      </c>
      <c r="AK1400">
        <v>1.1399999999999999</v>
      </c>
      <c r="AL1400">
        <v>5.5</v>
      </c>
      <c r="AM1400">
        <v>1.17</v>
      </c>
      <c r="AN1400">
        <v>6</v>
      </c>
      <c r="AO1400">
        <v>1.1499999999999999</v>
      </c>
      <c r="AP1400">
        <v>5.27</v>
      </c>
      <c r="AQ1400" t="str">
        <f t="shared" si="244"/>
        <v>Tsonga</v>
      </c>
      <c r="AR1400" t="str">
        <f t="shared" si="245"/>
        <v>Goffin</v>
      </c>
      <c r="AS1400" t="str">
        <f t="shared" si="235"/>
        <v>Queens ClubTsongaGoffin</v>
      </c>
      <c r="AT1400" t="str">
        <f t="shared" si="236"/>
        <v>Queens ClubGoffinTsonga</v>
      </c>
      <c r="AU1400">
        <f t="shared" si="237"/>
        <v>2</v>
      </c>
      <c r="AV1400">
        <f t="shared" si="238"/>
        <v>5</v>
      </c>
      <c r="AW1400">
        <f t="shared" si="239"/>
        <v>21</v>
      </c>
      <c r="AX1400" t="b">
        <f t="shared" si="240"/>
        <v>1</v>
      </c>
      <c r="AY1400" t="str">
        <f t="shared" si="241"/>
        <v>Tsonga</v>
      </c>
      <c r="AZ1400" t="b">
        <f t="shared" si="242"/>
        <v>0</v>
      </c>
      <c r="BA1400" t="str">
        <f t="shared" si="243"/>
        <v>Queens Club2nd Round</v>
      </c>
    </row>
    <row r="1401" spans="1:53" x14ac:dyDescent="0.25">
      <c r="A1401">
        <v>34</v>
      </c>
      <c r="B1401" t="s">
        <v>929</v>
      </c>
      <c r="C1401" t="s">
        <v>930</v>
      </c>
      <c r="D1401" s="1">
        <v>41802</v>
      </c>
      <c r="E1401" t="s">
        <v>663</v>
      </c>
      <c r="F1401" t="s">
        <v>307</v>
      </c>
      <c r="G1401" t="s">
        <v>614</v>
      </c>
      <c r="H1401" t="s">
        <v>478</v>
      </c>
      <c r="I1401">
        <v>3</v>
      </c>
      <c r="J1401" t="s">
        <v>729</v>
      </c>
      <c r="K1401" t="s">
        <v>681</v>
      </c>
      <c r="L1401">
        <v>6</v>
      </c>
      <c r="M1401">
        <v>83</v>
      </c>
      <c r="N1401">
        <v>4680</v>
      </c>
      <c r="O1401">
        <v>640</v>
      </c>
      <c r="P1401">
        <v>7</v>
      </c>
      <c r="Q1401">
        <v>6</v>
      </c>
      <c r="R1401">
        <v>6</v>
      </c>
      <c r="S1401">
        <v>4</v>
      </c>
      <c r="Z1401">
        <v>2</v>
      </c>
      <c r="AA1401">
        <v>0</v>
      </c>
      <c r="AB1401" t="s">
        <v>312</v>
      </c>
      <c r="AC1401">
        <v>1.1100000000000001</v>
      </c>
      <c r="AD1401">
        <v>6.5</v>
      </c>
      <c r="AE1401">
        <v>1.1299999999999999</v>
      </c>
      <c r="AF1401">
        <v>5.75</v>
      </c>
      <c r="AG1401">
        <v>1.1200000000000001</v>
      </c>
      <c r="AH1401">
        <v>5.5</v>
      </c>
      <c r="AI1401">
        <v>1.1499999999999999</v>
      </c>
      <c r="AJ1401">
        <v>6.34</v>
      </c>
      <c r="AK1401">
        <v>1.1299999999999999</v>
      </c>
      <c r="AL1401">
        <v>6</v>
      </c>
      <c r="AM1401">
        <v>1.1499999999999999</v>
      </c>
      <c r="AN1401">
        <v>7</v>
      </c>
      <c r="AO1401">
        <v>1.1200000000000001</v>
      </c>
      <c r="AP1401">
        <v>6.03</v>
      </c>
      <c r="AQ1401" t="str">
        <f t="shared" si="244"/>
        <v>Berdych</v>
      </c>
      <c r="AR1401" t="str">
        <f t="shared" si="245"/>
        <v>Mannarino</v>
      </c>
      <c r="AS1401" t="str">
        <f t="shared" si="235"/>
        <v>Queens ClubBerdychMannarino</v>
      </c>
      <c r="AT1401" t="str">
        <f t="shared" si="236"/>
        <v>Queens ClubMannarinoBerdych</v>
      </c>
      <c r="AU1401">
        <f t="shared" si="237"/>
        <v>2</v>
      </c>
      <c r="AV1401">
        <f t="shared" si="238"/>
        <v>3</v>
      </c>
      <c r="AW1401">
        <f t="shared" si="239"/>
        <v>23</v>
      </c>
      <c r="AX1401" t="b">
        <f t="shared" si="240"/>
        <v>1</v>
      </c>
      <c r="AY1401" t="str">
        <f t="shared" si="241"/>
        <v>Berdych</v>
      </c>
      <c r="AZ1401" t="b">
        <f t="shared" si="242"/>
        <v>0</v>
      </c>
      <c r="BA1401" t="str">
        <f t="shared" si="243"/>
        <v>Queens Club3rd Round</v>
      </c>
    </row>
    <row r="1402" spans="1:53" x14ac:dyDescent="0.25">
      <c r="A1402">
        <v>34</v>
      </c>
      <c r="B1402" t="s">
        <v>929</v>
      </c>
      <c r="C1402" t="s">
        <v>930</v>
      </c>
      <c r="D1402" s="1">
        <v>41802</v>
      </c>
      <c r="E1402" t="s">
        <v>663</v>
      </c>
      <c r="F1402" t="s">
        <v>307</v>
      </c>
      <c r="G1402" t="s">
        <v>614</v>
      </c>
      <c r="H1402" t="s">
        <v>478</v>
      </c>
      <c r="I1402">
        <v>3</v>
      </c>
      <c r="J1402" t="s">
        <v>678</v>
      </c>
      <c r="K1402" t="s">
        <v>787</v>
      </c>
      <c r="L1402">
        <v>29</v>
      </c>
      <c r="M1402">
        <v>66</v>
      </c>
      <c r="N1402">
        <v>1350</v>
      </c>
      <c r="O1402">
        <v>723</v>
      </c>
      <c r="P1402">
        <v>7</v>
      </c>
      <c r="Q1402">
        <v>6</v>
      </c>
      <c r="R1402">
        <v>6</v>
      </c>
      <c r="S1402">
        <v>7</v>
      </c>
      <c r="T1402">
        <v>7</v>
      </c>
      <c r="U1402">
        <v>6</v>
      </c>
      <c r="Z1402">
        <v>2</v>
      </c>
      <c r="AA1402">
        <v>1</v>
      </c>
      <c r="AB1402" t="s">
        <v>312</v>
      </c>
      <c r="AC1402">
        <v>1.36</v>
      </c>
      <c r="AD1402">
        <v>3</v>
      </c>
      <c r="AE1402">
        <v>1.35</v>
      </c>
      <c r="AF1402">
        <v>3.1</v>
      </c>
      <c r="AG1402">
        <v>1.33</v>
      </c>
      <c r="AH1402">
        <v>3.25</v>
      </c>
      <c r="AI1402">
        <v>1.41</v>
      </c>
      <c r="AJ1402">
        <v>3.17</v>
      </c>
      <c r="AK1402">
        <v>1.36</v>
      </c>
      <c r="AL1402">
        <v>3</v>
      </c>
      <c r="AM1402">
        <v>1.44</v>
      </c>
      <c r="AN1402">
        <v>3.4</v>
      </c>
      <c r="AO1402">
        <v>1.36</v>
      </c>
      <c r="AP1402">
        <v>3.09</v>
      </c>
      <c r="AQ1402" t="str">
        <f t="shared" si="244"/>
        <v>Lopez</v>
      </c>
      <c r="AR1402" t="str">
        <f t="shared" si="245"/>
        <v>De</v>
      </c>
      <c r="AS1402" t="str">
        <f t="shared" si="235"/>
        <v>Queens ClubLopezDe</v>
      </c>
      <c r="AT1402" t="str">
        <f t="shared" si="236"/>
        <v>Queens ClubDeLopez</v>
      </c>
      <c r="AU1402">
        <f t="shared" si="237"/>
        <v>1</v>
      </c>
      <c r="AV1402">
        <f t="shared" si="238"/>
        <v>1</v>
      </c>
      <c r="AW1402">
        <f t="shared" si="239"/>
        <v>39</v>
      </c>
      <c r="AX1402" t="b">
        <f t="shared" si="240"/>
        <v>1</v>
      </c>
      <c r="AY1402" t="str">
        <f t="shared" si="241"/>
        <v>Lopez</v>
      </c>
      <c r="AZ1402" t="b">
        <f t="shared" si="242"/>
        <v>1</v>
      </c>
      <c r="BA1402" t="str">
        <f t="shared" si="243"/>
        <v>Queens Club3rd Round</v>
      </c>
    </row>
    <row r="1403" spans="1:53" x14ac:dyDescent="0.25">
      <c r="A1403">
        <v>34</v>
      </c>
      <c r="B1403" t="s">
        <v>929</v>
      </c>
      <c r="C1403" t="s">
        <v>930</v>
      </c>
      <c r="D1403" s="1">
        <v>41802</v>
      </c>
      <c r="E1403" t="s">
        <v>663</v>
      </c>
      <c r="F1403" t="s">
        <v>307</v>
      </c>
      <c r="G1403" t="s">
        <v>614</v>
      </c>
      <c r="H1403" t="s">
        <v>478</v>
      </c>
      <c r="I1403">
        <v>3</v>
      </c>
      <c r="J1403" t="s">
        <v>768</v>
      </c>
      <c r="K1403" t="s">
        <v>772</v>
      </c>
      <c r="L1403">
        <v>18</v>
      </c>
      <c r="M1403">
        <v>93</v>
      </c>
      <c r="N1403">
        <v>1710</v>
      </c>
      <c r="O1403">
        <v>600</v>
      </c>
      <c r="P1403">
        <v>6</v>
      </c>
      <c r="Q1403">
        <v>3</v>
      </c>
      <c r="R1403">
        <v>3</v>
      </c>
      <c r="S1403">
        <v>6</v>
      </c>
      <c r="T1403">
        <v>7</v>
      </c>
      <c r="U1403">
        <v>6</v>
      </c>
      <c r="Z1403">
        <v>2</v>
      </c>
      <c r="AA1403">
        <v>1</v>
      </c>
      <c r="AB1403" t="s">
        <v>312</v>
      </c>
      <c r="AC1403">
        <v>1.4</v>
      </c>
      <c r="AD1403">
        <v>2.75</v>
      </c>
      <c r="AE1403">
        <v>1.45</v>
      </c>
      <c r="AF1403">
        <v>2.7</v>
      </c>
      <c r="AG1403">
        <v>1.4</v>
      </c>
      <c r="AH1403">
        <v>2.75</v>
      </c>
      <c r="AI1403">
        <v>1.5</v>
      </c>
      <c r="AJ1403">
        <v>2.8</v>
      </c>
      <c r="AK1403">
        <v>1.44</v>
      </c>
      <c r="AL1403">
        <v>2.75</v>
      </c>
      <c r="AM1403">
        <v>1.51</v>
      </c>
      <c r="AN1403">
        <v>2.8</v>
      </c>
      <c r="AO1403">
        <v>1.45</v>
      </c>
      <c r="AP1403">
        <v>2.69</v>
      </c>
      <c r="AQ1403" t="str">
        <f t="shared" si="244"/>
        <v>Anderson</v>
      </c>
      <c r="AR1403" t="str">
        <f t="shared" si="245"/>
        <v>Stakhovsky</v>
      </c>
      <c r="AS1403" t="str">
        <f t="shared" si="235"/>
        <v>Queens ClubAndersonStakhovsky</v>
      </c>
      <c r="AT1403" t="str">
        <f t="shared" si="236"/>
        <v>Queens ClubStakhovskyAnderson</v>
      </c>
      <c r="AU1403">
        <f t="shared" si="237"/>
        <v>1</v>
      </c>
      <c r="AV1403">
        <f t="shared" si="238"/>
        <v>1</v>
      </c>
      <c r="AW1403">
        <f t="shared" si="239"/>
        <v>31</v>
      </c>
      <c r="AX1403" t="b">
        <f t="shared" si="240"/>
        <v>1</v>
      </c>
      <c r="AY1403" t="str">
        <f t="shared" si="241"/>
        <v>Anderson</v>
      </c>
      <c r="AZ1403" t="b">
        <f t="shared" si="242"/>
        <v>1</v>
      </c>
      <c r="BA1403" t="str">
        <f t="shared" si="243"/>
        <v>Queens Club3rd Round</v>
      </c>
    </row>
    <row r="1404" spans="1:53" x14ac:dyDescent="0.25">
      <c r="A1404">
        <v>34</v>
      </c>
      <c r="B1404" t="s">
        <v>929</v>
      </c>
      <c r="C1404" t="s">
        <v>930</v>
      </c>
      <c r="D1404" s="1">
        <v>41802</v>
      </c>
      <c r="E1404" t="s">
        <v>663</v>
      </c>
      <c r="F1404" t="s">
        <v>307</v>
      </c>
      <c r="G1404" t="s">
        <v>614</v>
      </c>
      <c r="H1404" t="s">
        <v>478</v>
      </c>
      <c r="I1404">
        <v>3</v>
      </c>
      <c r="J1404" t="s">
        <v>771</v>
      </c>
      <c r="K1404" t="s">
        <v>740</v>
      </c>
      <c r="L1404">
        <v>42</v>
      </c>
      <c r="M1404">
        <v>5</v>
      </c>
      <c r="N1404">
        <v>1040</v>
      </c>
      <c r="O1404">
        <v>4840</v>
      </c>
      <c r="P1404">
        <v>7</v>
      </c>
      <c r="Q1404">
        <v>6</v>
      </c>
      <c r="R1404">
        <v>6</v>
      </c>
      <c r="S1404">
        <v>2</v>
      </c>
      <c r="Z1404">
        <v>2</v>
      </c>
      <c r="AA1404">
        <v>0</v>
      </c>
      <c r="AB1404" t="s">
        <v>312</v>
      </c>
      <c r="AC1404">
        <v>8</v>
      </c>
      <c r="AD1404">
        <v>1.08</v>
      </c>
      <c r="AE1404">
        <v>7.5</v>
      </c>
      <c r="AF1404">
        <v>1.08</v>
      </c>
      <c r="AG1404">
        <v>7</v>
      </c>
      <c r="AH1404">
        <v>1.08</v>
      </c>
      <c r="AI1404">
        <v>8.6</v>
      </c>
      <c r="AJ1404">
        <v>1.1000000000000001</v>
      </c>
      <c r="AK1404">
        <v>7.5</v>
      </c>
      <c r="AL1404">
        <v>1.08</v>
      </c>
      <c r="AM1404">
        <v>9</v>
      </c>
      <c r="AN1404">
        <v>1.1200000000000001</v>
      </c>
      <c r="AO1404">
        <v>7.3</v>
      </c>
      <c r="AP1404">
        <v>1.0900000000000001</v>
      </c>
      <c r="AQ1404" t="str">
        <f t="shared" si="244"/>
        <v>Stepanek</v>
      </c>
      <c r="AR1404" t="str">
        <f t="shared" si="245"/>
        <v>Murray</v>
      </c>
      <c r="AS1404" t="str">
        <f t="shared" si="235"/>
        <v>Queens ClubStepanekMurray</v>
      </c>
      <c r="AT1404" t="str">
        <f t="shared" si="236"/>
        <v>Queens ClubMurrayStepanek</v>
      </c>
      <c r="AU1404">
        <f t="shared" si="237"/>
        <v>2</v>
      </c>
      <c r="AV1404">
        <f t="shared" si="238"/>
        <v>5</v>
      </c>
      <c r="AW1404">
        <f t="shared" si="239"/>
        <v>21</v>
      </c>
      <c r="AX1404" t="b">
        <f t="shared" si="240"/>
        <v>1</v>
      </c>
      <c r="AY1404" t="str">
        <f t="shared" si="241"/>
        <v>Stepanek</v>
      </c>
      <c r="AZ1404" t="b">
        <f t="shared" si="242"/>
        <v>0</v>
      </c>
      <c r="BA1404" t="str">
        <f t="shared" si="243"/>
        <v>Queens Club3rd Round</v>
      </c>
    </row>
    <row r="1405" spans="1:53" x14ac:dyDescent="0.25">
      <c r="A1405">
        <v>34</v>
      </c>
      <c r="B1405" t="s">
        <v>929</v>
      </c>
      <c r="C1405" t="s">
        <v>930</v>
      </c>
      <c r="D1405" s="1">
        <v>41802</v>
      </c>
      <c r="E1405" t="s">
        <v>663</v>
      </c>
      <c r="F1405" t="s">
        <v>307</v>
      </c>
      <c r="G1405" t="s">
        <v>614</v>
      </c>
      <c r="H1405" t="s">
        <v>478</v>
      </c>
      <c r="I1405">
        <v>3</v>
      </c>
      <c r="J1405" t="s">
        <v>672</v>
      </c>
      <c r="K1405" t="s">
        <v>704</v>
      </c>
      <c r="L1405">
        <v>13</v>
      </c>
      <c r="M1405">
        <v>53</v>
      </c>
      <c r="N1405">
        <v>2435</v>
      </c>
      <c r="O1405">
        <v>860</v>
      </c>
      <c r="P1405">
        <v>7</v>
      </c>
      <c r="Q1405">
        <v>6</v>
      </c>
      <c r="R1405">
        <v>6</v>
      </c>
      <c r="S1405">
        <v>4</v>
      </c>
      <c r="Z1405">
        <v>2</v>
      </c>
      <c r="AA1405">
        <v>0</v>
      </c>
      <c r="AB1405" t="s">
        <v>312</v>
      </c>
      <c r="AC1405">
        <v>1.25</v>
      </c>
      <c r="AD1405">
        <v>3.75</v>
      </c>
      <c r="AE1405">
        <v>1.28</v>
      </c>
      <c r="AF1405">
        <v>3.5</v>
      </c>
      <c r="AG1405">
        <v>1.25</v>
      </c>
      <c r="AH1405">
        <v>3.75</v>
      </c>
      <c r="AI1405">
        <v>1.29</v>
      </c>
      <c r="AJ1405">
        <v>4.05</v>
      </c>
      <c r="AK1405">
        <v>1.29</v>
      </c>
      <c r="AL1405">
        <v>3.5</v>
      </c>
      <c r="AM1405">
        <v>1.34</v>
      </c>
      <c r="AN1405">
        <v>4.05</v>
      </c>
      <c r="AO1405">
        <v>1.28</v>
      </c>
      <c r="AP1405">
        <v>3.61</v>
      </c>
      <c r="AQ1405" t="str">
        <f t="shared" si="244"/>
        <v>Dimitrov</v>
      </c>
      <c r="AR1405" t="str">
        <f t="shared" si="245"/>
        <v>Roger-Vasselin</v>
      </c>
      <c r="AS1405" t="str">
        <f t="shared" si="235"/>
        <v>Queens ClubDimitrovRoger-Vasselin</v>
      </c>
      <c r="AT1405" t="str">
        <f t="shared" si="236"/>
        <v>Queens ClubRoger-VasselinDimitrov</v>
      </c>
      <c r="AU1405">
        <f t="shared" si="237"/>
        <v>2</v>
      </c>
      <c r="AV1405">
        <f t="shared" si="238"/>
        <v>3</v>
      </c>
      <c r="AW1405">
        <f t="shared" si="239"/>
        <v>23</v>
      </c>
      <c r="AX1405" t="b">
        <f t="shared" si="240"/>
        <v>1</v>
      </c>
      <c r="AY1405" t="str">
        <f t="shared" si="241"/>
        <v>Dimitrov</v>
      </c>
      <c r="AZ1405" t="b">
        <f t="shared" si="242"/>
        <v>0</v>
      </c>
      <c r="BA1405" t="str">
        <f t="shared" si="243"/>
        <v>Queens Club3rd Round</v>
      </c>
    </row>
    <row r="1406" spans="1:53" x14ac:dyDescent="0.25">
      <c r="A1406">
        <v>34</v>
      </c>
      <c r="B1406" t="s">
        <v>929</v>
      </c>
      <c r="C1406" t="s">
        <v>930</v>
      </c>
      <c r="D1406" s="1">
        <v>41802</v>
      </c>
      <c r="E1406" t="s">
        <v>663</v>
      </c>
      <c r="F1406" t="s">
        <v>307</v>
      </c>
      <c r="G1406" t="s">
        <v>614</v>
      </c>
      <c r="H1406" t="s">
        <v>478</v>
      </c>
      <c r="I1406">
        <v>3</v>
      </c>
      <c r="J1406" t="s">
        <v>745</v>
      </c>
      <c r="K1406" t="s">
        <v>666</v>
      </c>
      <c r="L1406">
        <v>19</v>
      </c>
      <c r="M1406">
        <v>62</v>
      </c>
      <c r="N1406">
        <v>1680</v>
      </c>
      <c r="O1406">
        <v>790</v>
      </c>
      <c r="P1406">
        <v>6</v>
      </c>
      <c r="Q1406">
        <v>4</v>
      </c>
      <c r="R1406">
        <v>4</v>
      </c>
      <c r="S1406">
        <v>2</v>
      </c>
      <c r="Z1406">
        <v>1</v>
      </c>
      <c r="AA1406">
        <v>0</v>
      </c>
      <c r="AB1406" t="s">
        <v>323</v>
      </c>
      <c r="AC1406">
        <v>1.4</v>
      </c>
      <c r="AD1406">
        <v>2.75</v>
      </c>
      <c r="AE1406">
        <v>1.42</v>
      </c>
      <c r="AF1406">
        <v>2.8</v>
      </c>
      <c r="AG1406">
        <v>1.44</v>
      </c>
      <c r="AH1406">
        <v>2.62</v>
      </c>
      <c r="AI1406">
        <v>1.41</v>
      </c>
      <c r="AJ1406">
        <v>3.17</v>
      </c>
      <c r="AK1406">
        <v>1.5</v>
      </c>
      <c r="AL1406">
        <v>2.63</v>
      </c>
      <c r="AM1406">
        <v>1.5</v>
      </c>
      <c r="AN1406">
        <v>3.17</v>
      </c>
      <c r="AO1406">
        <v>1.44</v>
      </c>
      <c r="AP1406">
        <v>2.73</v>
      </c>
      <c r="AQ1406" t="str">
        <f t="shared" si="244"/>
        <v>Dolgopolov</v>
      </c>
      <c r="AR1406" t="str">
        <f t="shared" si="245"/>
        <v>Nieminen</v>
      </c>
      <c r="AS1406" t="str">
        <f t="shared" si="235"/>
        <v>Queens ClubDolgopolovNieminen</v>
      </c>
      <c r="AT1406" t="str">
        <f t="shared" si="236"/>
        <v>Queens ClubNieminenDolgopolov</v>
      </c>
      <c r="AU1406">
        <f t="shared" si="237"/>
        <v>1</v>
      </c>
      <c r="AV1406">
        <f t="shared" si="238"/>
        <v>4</v>
      </c>
      <c r="AW1406">
        <f t="shared" si="239"/>
        <v>16</v>
      </c>
      <c r="AX1406" t="b">
        <f t="shared" si="240"/>
        <v>0</v>
      </c>
      <c r="AY1406" t="str">
        <f t="shared" si="241"/>
        <v>Dolgopolov</v>
      </c>
      <c r="AZ1406" t="b">
        <f t="shared" si="242"/>
        <v>0</v>
      </c>
      <c r="BA1406" t="str">
        <f t="shared" si="243"/>
        <v>Queens Club3rd Round</v>
      </c>
    </row>
    <row r="1407" spans="1:53" x14ac:dyDescent="0.25">
      <c r="A1407">
        <v>34</v>
      </c>
      <c r="B1407" t="s">
        <v>929</v>
      </c>
      <c r="C1407" t="s">
        <v>930</v>
      </c>
      <c r="D1407" s="1">
        <v>41802</v>
      </c>
      <c r="E1407" t="s">
        <v>663</v>
      </c>
      <c r="F1407" t="s">
        <v>307</v>
      </c>
      <c r="G1407" t="s">
        <v>614</v>
      </c>
      <c r="H1407" t="s">
        <v>478</v>
      </c>
      <c r="I1407">
        <v>3</v>
      </c>
      <c r="J1407" t="s">
        <v>719</v>
      </c>
      <c r="K1407" t="s">
        <v>670</v>
      </c>
      <c r="L1407">
        <v>3</v>
      </c>
      <c r="M1407">
        <v>78</v>
      </c>
      <c r="N1407">
        <v>5480</v>
      </c>
      <c r="O1407">
        <v>685</v>
      </c>
      <c r="P1407">
        <v>6</v>
      </c>
      <c r="Q1407">
        <v>2</v>
      </c>
      <c r="R1407">
        <v>6</v>
      </c>
      <c r="S1407">
        <v>2</v>
      </c>
      <c r="Z1407">
        <v>2</v>
      </c>
      <c r="AA1407">
        <v>0</v>
      </c>
      <c r="AB1407" t="s">
        <v>312</v>
      </c>
      <c r="AC1407">
        <v>1.4</v>
      </c>
      <c r="AD1407">
        <v>2.75</v>
      </c>
      <c r="AE1407">
        <v>1.45</v>
      </c>
      <c r="AF1407">
        <v>2.7</v>
      </c>
      <c r="AG1407">
        <v>1.44</v>
      </c>
      <c r="AH1407">
        <v>2.62</v>
      </c>
      <c r="AI1407">
        <v>1.46</v>
      </c>
      <c r="AJ1407">
        <v>2.93</v>
      </c>
      <c r="AK1407">
        <v>1.5</v>
      </c>
      <c r="AL1407">
        <v>2.63</v>
      </c>
      <c r="AM1407">
        <v>1.51</v>
      </c>
      <c r="AN1407">
        <v>2.93</v>
      </c>
      <c r="AO1407">
        <v>1.45</v>
      </c>
      <c r="AP1407">
        <v>2.67</v>
      </c>
      <c r="AQ1407" t="str">
        <f t="shared" si="244"/>
        <v>Wawrinka</v>
      </c>
      <c r="AR1407" t="str">
        <f t="shared" si="245"/>
        <v>Querrey</v>
      </c>
      <c r="AS1407" t="str">
        <f t="shared" si="235"/>
        <v>Queens ClubWawrinkaQuerrey</v>
      </c>
      <c r="AT1407" t="str">
        <f t="shared" si="236"/>
        <v>Queens ClubQuerreyWawrinka</v>
      </c>
      <c r="AU1407">
        <f t="shared" si="237"/>
        <v>2</v>
      </c>
      <c r="AV1407">
        <f t="shared" si="238"/>
        <v>8</v>
      </c>
      <c r="AW1407">
        <f t="shared" si="239"/>
        <v>16</v>
      </c>
      <c r="AX1407" t="b">
        <f t="shared" si="240"/>
        <v>0</v>
      </c>
      <c r="AY1407" t="str">
        <f t="shared" si="241"/>
        <v>Wawrinka</v>
      </c>
      <c r="AZ1407" t="b">
        <f t="shared" si="242"/>
        <v>0</v>
      </c>
      <c r="BA1407" t="str">
        <f t="shared" si="243"/>
        <v>Queens Club3rd Round</v>
      </c>
    </row>
    <row r="1408" spans="1:53" x14ac:dyDescent="0.25">
      <c r="A1408">
        <v>34</v>
      </c>
      <c r="B1408" t="s">
        <v>929</v>
      </c>
      <c r="C1408" t="s">
        <v>930</v>
      </c>
      <c r="D1408" s="1">
        <v>41802</v>
      </c>
      <c r="E1408" t="s">
        <v>663</v>
      </c>
      <c r="F1408" t="s">
        <v>307</v>
      </c>
      <c r="G1408" t="s">
        <v>614</v>
      </c>
      <c r="H1408" t="s">
        <v>478</v>
      </c>
      <c r="I1408">
        <v>3</v>
      </c>
      <c r="J1408" t="s">
        <v>664</v>
      </c>
      <c r="K1408" t="s">
        <v>804</v>
      </c>
      <c r="L1408">
        <v>60</v>
      </c>
      <c r="M1408">
        <v>17</v>
      </c>
      <c r="N1408">
        <v>802</v>
      </c>
      <c r="O1408">
        <v>1775</v>
      </c>
      <c r="P1408">
        <v>6</v>
      </c>
      <c r="Q1408">
        <v>2</v>
      </c>
      <c r="R1408">
        <v>6</v>
      </c>
      <c r="S1408">
        <v>4</v>
      </c>
      <c r="Z1408">
        <v>2</v>
      </c>
      <c r="AA1408">
        <v>0</v>
      </c>
      <c r="AB1408" t="s">
        <v>312</v>
      </c>
      <c r="AC1408">
        <v>4</v>
      </c>
      <c r="AD1408">
        <v>1.22</v>
      </c>
      <c r="AE1408">
        <v>4</v>
      </c>
      <c r="AF1408">
        <v>1.22</v>
      </c>
      <c r="AG1408">
        <v>4.33</v>
      </c>
      <c r="AH1408">
        <v>1.2</v>
      </c>
      <c r="AI1408">
        <v>4.41</v>
      </c>
      <c r="AJ1408">
        <v>1.25</v>
      </c>
      <c r="AK1408">
        <v>4</v>
      </c>
      <c r="AL1408">
        <v>1.22</v>
      </c>
      <c r="AM1408">
        <v>4.5999999999999996</v>
      </c>
      <c r="AN1408">
        <v>1.26</v>
      </c>
      <c r="AO1408">
        <v>4.18</v>
      </c>
      <c r="AP1408">
        <v>1.22</v>
      </c>
      <c r="AQ1408" t="str">
        <f t="shared" si="244"/>
        <v>Matosevic</v>
      </c>
      <c r="AR1408" t="str">
        <f t="shared" si="245"/>
        <v>Tsonga</v>
      </c>
      <c r="AS1408" t="str">
        <f t="shared" si="235"/>
        <v>Queens ClubMatosevicTsonga</v>
      </c>
      <c r="AT1408" t="str">
        <f t="shared" si="236"/>
        <v>Queens ClubTsongaMatosevic</v>
      </c>
      <c r="AU1408">
        <f t="shared" si="237"/>
        <v>2</v>
      </c>
      <c r="AV1408">
        <f t="shared" si="238"/>
        <v>6</v>
      </c>
      <c r="AW1408">
        <f t="shared" si="239"/>
        <v>18</v>
      </c>
      <c r="AX1408" t="b">
        <f t="shared" si="240"/>
        <v>0</v>
      </c>
      <c r="AY1408" t="str">
        <f t="shared" si="241"/>
        <v>Matosevic</v>
      </c>
      <c r="AZ1408" t="b">
        <f t="shared" si="242"/>
        <v>0</v>
      </c>
      <c r="BA1408" t="str">
        <f t="shared" si="243"/>
        <v>Queens Club3rd Round</v>
      </c>
    </row>
    <row r="1409" spans="1:53" x14ac:dyDescent="0.25">
      <c r="A1409">
        <v>34</v>
      </c>
      <c r="B1409" t="s">
        <v>929</v>
      </c>
      <c r="C1409" t="s">
        <v>930</v>
      </c>
      <c r="D1409" s="1">
        <v>41803</v>
      </c>
      <c r="E1409" t="s">
        <v>663</v>
      </c>
      <c r="F1409" t="s">
        <v>307</v>
      </c>
      <c r="G1409" t="s">
        <v>614</v>
      </c>
      <c r="H1409" t="s">
        <v>345</v>
      </c>
      <c r="I1409">
        <v>3</v>
      </c>
      <c r="J1409" t="s">
        <v>771</v>
      </c>
      <c r="K1409" t="s">
        <v>768</v>
      </c>
      <c r="L1409">
        <v>42</v>
      </c>
      <c r="M1409">
        <v>18</v>
      </c>
      <c r="N1409">
        <v>1040</v>
      </c>
      <c r="O1409">
        <v>1710</v>
      </c>
      <c r="P1409">
        <v>1</v>
      </c>
      <c r="Q1409">
        <v>6</v>
      </c>
      <c r="R1409">
        <v>6</v>
      </c>
      <c r="S1409">
        <v>3</v>
      </c>
      <c r="T1409">
        <v>6</v>
      </c>
      <c r="U1409">
        <v>2</v>
      </c>
      <c r="Z1409">
        <v>2</v>
      </c>
      <c r="AA1409">
        <v>1</v>
      </c>
      <c r="AB1409" t="s">
        <v>312</v>
      </c>
      <c r="AC1409">
        <v>1.72</v>
      </c>
      <c r="AD1409">
        <v>2</v>
      </c>
      <c r="AE1409">
        <v>1.75</v>
      </c>
      <c r="AF1409">
        <v>2.0499999999999998</v>
      </c>
      <c r="AG1409">
        <v>1.8</v>
      </c>
      <c r="AH1409">
        <v>2</v>
      </c>
      <c r="AI1409">
        <v>1.85</v>
      </c>
      <c r="AJ1409">
        <v>2.09</v>
      </c>
      <c r="AK1409">
        <v>1.8</v>
      </c>
      <c r="AL1409">
        <v>2</v>
      </c>
      <c r="AM1409">
        <v>1.85</v>
      </c>
      <c r="AN1409">
        <v>2.12</v>
      </c>
      <c r="AO1409">
        <v>1.77</v>
      </c>
      <c r="AP1409">
        <v>2.02</v>
      </c>
      <c r="AQ1409" t="str">
        <f t="shared" si="244"/>
        <v>Stepanek</v>
      </c>
      <c r="AR1409" t="str">
        <f t="shared" si="245"/>
        <v>Anderson</v>
      </c>
      <c r="AS1409" t="str">
        <f t="shared" si="235"/>
        <v>Queens ClubStepanekAnderson</v>
      </c>
      <c r="AT1409" t="str">
        <f t="shared" si="236"/>
        <v>Queens ClubAndersonStepanek</v>
      </c>
      <c r="AU1409">
        <f t="shared" si="237"/>
        <v>1</v>
      </c>
      <c r="AV1409">
        <f t="shared" si="238"/>
        <v>2</v>
      </c>
      <c r="AW1409">
        <f t="shared" si="239"/>
        <v>24</v>
      </c>
      <c r="AX1409" t="b">
        <f t="shared" si="240"/>
        <v>0</v>
      </c>
      <c r="AY1409" t="str">
        <f t="shared" si="241"/>
        <v>Anderson</v>
      </c>
      <c r="AZ1409" t="b">
        <f t="shared" si="242"/>
        <v>1</v>
      </c>
      <c r="BA1409" t="str">
        <f t="shared" si="243"/>
        <v>Queens ClubQuarterfinals</v>
      </c>
    </row>
    <row r="1410" spans="1:53" x14ac:dyDescent="0.25">
      <c r="A1410">
        <v>34</v>
      </c>
      <c r="B1410" t="s">
        <v>929</v>
      </c>
      <c r="C1410" t="s">
        <v>930</v>
      </c>
      <c r="D1410" s="1">
        <v>41803</v>
      </c>
      <c r="E1410" t="s">
        <v>663</v>
      </c>
      <c r="F1410" t="s">
        <v>307</v>
      </c>
      <c r="G1410" t="s">
        <v>614</v>
      </c>
      <c r="H1410" t="s">
        <v>345</v>
      </c>
      <c r="I1410">
        <v>3</v>
      </c>
      <c r="J1410" t="s">
        <v>678</v>
      </c>
      <c r="K1410" t="s">
        <v>729</v>
      </c>
      <c r="L1410">
        <v>29</v>
      </c>
      <c r="M1410">
        <v>6</v>
      </c>
      <c r="N1410">
        <v>1350</v>
      </c>
      <c r="O1410">
        <v>4680</v>
      </c>
      <c r="P1410">
        <v>6</v>
      </c>
      <c r="Q1410">
        <v>4</v>
      </c>
      <c r="R1410">
        <v>7</v>
      </c>
      <c r="S1410">
        <v>6</v>
      </c>
      <c r="Z1410">
        <v>2</v>
      </c>
      <c r="AA1410">
        <v>0</v>
      </c>
      <c r="AB1410" t="s">
        <v>312</v>
      </c>
      <c r="AC1410">
        <v>2.75</v>
      </c>
      <c r="AD1410">
        <v>1.4</v>
      </c>
      <c r="AE1410">
        <v>2.9</v>
      </c>
      <c r="AF1410">
        <v>1.4</v>
      </c>
      <c r="AG1410">
        <v>2.75</v>
      </c>
      <c r="AH1410">
        <v>1.44</v>
      </c>
      <c r="AI1410">
        <v>3.14</v>
      </c>
      <c r="AJ1410">
        <v>1.43</v>
      </c>
      <c r="AK1410">
        <v>2.88</v>
      </c>
      <c r="AL1410">
        <v>1.4</v>
      </c>
      <c r="AM1410">
        <v>3.14</v>
      </c>
      <c r="AN1410">
        <v>1.47</v>
      </c>
      <c r="AO1410">
        <v>2.86</v>
      </c>
      <c r="AP1410">
        <v>1.41</v>
      </c>
      <c r="AQ1410" t="str">
        <f t="shared" si="244"/>
        <v>Lopez</v>
      </c>
      <c r="AR1410" t="str">
        <f t="shared" si="245"/>
        <v>Berdych</v>
      </c>
      <c r="AS1410" t="str">
        <f t="shared" si="235"/>
        <v>Queens ClubLopezBerdych</v>
      </c>
      <c r="AT1410" t="str">
        <f t="shared" si="236"/>
        <v>Queens ClubBerdychLopez</v>
      </c>
      <c r="AU1410">
        <f t="shared" si="237"/>
        <v>2</v>
      </c>
      <c r="AV1410">
        <f t="shared" si="238"/>
        <v>3</v>
      </c>
      <c r="AW1410">
        <f t="shared" si="239"/>
        <v>23</v>
      </c>
      <c r="AX1410" t="b">
        <f t="shared" si="240"/>
        <v>1</v>
      </c>
      <c r="AY1410" t="str">
        <f t="shared" si="241"/>
        <v>Lopez</v>
      </c>
      <c r="AZ1410" t="b">
        <f t="shared" si="242"/>
        <v>0</v>
      </c>
      <c r="BA1410" t="str">
        <f t="shared" si="243"/>
        <v>Queens ClubQuarterfinals</v>
      </c>
    </row>
    <row r="1411" spans="1:53" x14ac:dyDescent="0.25">
      <c r="A1411">
        <v>34</v>
      </c>
      <c r="B1411" t="s">
        <v>929</v>
      </c>
      <c r="C1411" t="s">
        <v>930</v>
      </c>
      <c r="D1411" s="1">
        <v>41803</v>
      </c>
      <c r="E1411" t="s">
        <v>663</v>
      </c>
      <c r="F1411" t="s">
        <v>307</v>
      </c>
      <c r="G1411" t="s">
        <v>614</v>
      </c>
      <c r="H1411" t="s">
        <v>345</v>
      </c>
      <c r="I1411">
        <v>3</v>
      </c>
      <c r="J1411" t="s">
        <v>672</v>
      </c>
      <c r="K1411" t="s">
        <v>745</v>
      </c>
      <c r="L1411">
        <v>13</v>
      </c>
      <c r="M1411">
        <v>19</v>
      </c>
      <c r="N1411">
        <v>2435</v>
      </c>
      <c r="O1411">
        <v>1680</v>
      </c>
      <c r="AB1411" t="s">
        <v>347</v>
      </c>
      <c r="AC1411">
        <v>1.36</v>
      </c>
      <c r="AD1411">
        <v>3</v>
      </c>
      <c r="AE1411">
        <v>1.4</v>
      </c>
      <c r="AF1411">
        <v>2.9</v>
      </c>
      <c r="AG1411">
        <v>1.36</v>
      </c>
      <c r="AH1411">
        <v>3.25</v>
      </c>
      <c r="AI1411">
        <v>1.4</v>
      </c>
      <c r="AJ1411">
        <v>3.25</v>
      </c>
      <c r="AK1411">
        <v>1.4</v>
      </c>
      <c r="AL1411">
        <v>2.88</v>
      </c>
      <c r="AM1411">
        <v>1.45</v>
      </c>
      <c r="AN1411">
        <v>3.25</v>
      </c>
      <c r="AO1411">
        <v>1.39</v>
      </c>
      <c r="AP1411">
        <v>2.94</v>
      </c>
      <c r="AQ1411" t="str">
        <f t="shared" si="244"/>
        <v>Dimitrov</v>
      </c>
      <c r="AR1411" t="str">
        <f t="shared" si="245"/>
        <v>Dolgopolov</v>
      </c>
      <c r="AS1411" t="str">
        <f t="shared" ref="AS1411:AS1474" si="246">B1411&amp;AQ1411&amp;AR1411</f>
        <v>Queens ClubDimitrovDolgopolov</v>
      </c>
      <c r="AT1411" t="str">
        <f t="shared" ref="AT1411:AT1474" si="247">B1411&amp;AR1411&amp;AQ1411</f>
        <v>Queens ClubDolgopolovDimitrov</v>
      </c>
      <c r="AU1411">
        <f t="shared" ref="AU1411:AU1474" si="248">Z1411-AA1411</f>
        <v>0</v>
      </c>
      <c r="AV1411">
        <f t="shared" ref="AV1411:AV1474" si="249">X1411+V1411+T1411+R1411+P1411-Y1411-W1411-U1411-S1411-Q1411</f>
        <v>0</v>
      </c>
      <c r="AW1411">
        <f t="shared" ref="AW1411:AW1474" si="250">X1411+V1411+T1411+R1411+P1411+Y1411+W1411+U1411+S1411+Q1411</f>
        <v>0</v>
      </c>
      <c r="AX1411" t="b">
        <f t="shared" ref="AX1411:AX1474" si="251">OR(P1411+Q1411=13,R1411+S1411=13,T1411+U1411=13,V1411+W1411=13,X1411+Y1411=13)</f>
        <v>0</v>
      </c>
      <c r="AY1411" t="str">
        <f t="shared" ref="AY1411:AY1474" si="252">IF(P1411&gt;Q1411,AQ1411,AR1411)</f>
        <v>Dolgopolov</v>
      </c>
      <c r="AZ1411" t="b">
        <f t="shared" ref="AZ1411:AZ1474" si="253">AA1411&lt;&gt;0</f>
        <v>0</v>
      </c>
      <c r="BA1411" t="str">
        <f t="shared" ref="BA1411:BA1474" si="254">B1411&amp;H1411</f>
        <v>Queens ClubQuarterfinals</v>
      </c>
    </row>
    <row r="1412" spans="1:53" x14ac:dyDescent="0.25">
      <c r="A1412">
        <v>34</v>
      </c>
      <c r="B1412" t="s">
        <v>929</v>
      </c>
      <c r="C1412" t="s">
        <v>930</v>
      </c>
      <c r="D1412" s="1">
        <v>41803</v>
      </c>
      <c r="E1412" t="s">
        <v>663</v>
      </c>
      <c r="F1412" t="s">
        <v>307</v>
      </c>
      <c r="G1412" t="s">
        <v>614</v>
      </c>
      <c r="H1412" t="s">
        <v>345</v>
      </c>
      <c r="I1412">
        <v>3</v>
      </c>
      <c r="J1412" t="s">
        <v>719</v>
      </c>
      <c r="K1412" t="s">
        <v>664</v>
      </c>
      <c r="L1412">
        <v>3</v>
      </c>
      <c r="M1412">
        <v>60</v>
      </c>
      <c r="N1412">
        <v>5480</v>
      </c>
      <c r="O1412">
        <v>802</v>
      </c>
      <c r="P1412">
        <v>7</v>
      </c>
      <c r="Q1412">
        <v>5</v>
      </c>
      <c r="R1412">
        <v>6</v>
      </c>
      <c r="S1412">
        <v>3</v>
      </c>
      <c r="Z1412">
        <v>2</v>
      </c>
      <c r="AA1412">
        <v>0</v>
      </c>
      <c r="AB1412" t="s">
        <v>312</v>
      </c>
      <c r="AC1412">
        <v>1.28</v>
      </c>
      <c r="AD1412">
        <v>3.5</v>
      </c>
      <c r="AE1412">
        <v>1.3</v>
      </c>
      <c r="AF1412">
        <v>3.4</v>
      </c>
      <c r="AG1412">
        <v>1.29</v>
      </c>
      <c r="AH1412">
        <v>3.75</v>
      </c>
      <c r="AI1412">
        <v>1.26</v>
      </c>
      <c r="AJ1412">
        <v>4.3899999999999997</v>
      </c>
      <c r="AK1412">
        <v>1.29</v>
      </c>
      <c r="AL1412">
        <v>3.5</v>
      </c>
      <c r="AM1412">
        <v>1.33</v>
      </c>
      <c r="AN1412">
        <v>4.3899999999999997</v>
      </c>
      <c r="AO1412">
        <v>1.28</v>
      </c>
      <c r="AP1412">
        <v>3.61</v>
      </c>
      <c r="AQ1412" t="str">
        <f t="shared" si="244"/>
        <v>Wawrinka</v>
      </c>
      <c r="AR1412" t="str">
        <f t="shared" si="245"/>
        <v>Matosevic</v>
      </c>
      <c r="AS1412" t="str">
        <f t="shared" si="246"/>
        <v>Queens ClubWawrinkaMatosevic</v>
      </c>
      <c r="AT1412" t="str">
        <f t="shared" si="247"/>
        <v>Queens ClubMatosevicWawrinka</v>
      </c>
      <c r="AU1412">
        <f t="shared" si="248"/>
        <v>2</v>
      </c>
      <c r="AV1412">
        <f t="shared" si="249"/>
        <v>5</v>
      </c>
      <c r="AW1412">
        <f t="shared" si="250"/>
        <v>21</v>
      </c>
      <c r="AX1412" t="b">
        <f t="shared" si="251"/>
        <v>0</v>
      </c>
      <c r="AY1412" t="str">
        <f t="shared" si="252"/>
        <v>Wawrinka</v>
      </c>
      <c r="AZ1412" t="b">
        <f t="shared" si="253"/>
        <v>0</v>
      </c>
      <c r="BA1412" t="str">
        <f t="shared" si="254"/>
        <v>Queens ClubQuarterfinals</v>
      </c>
    </row>
    <row r="1413" spans="1:53" x14ac:dyDescent="0.25">
      <c r="A1413">
        <v>34</v>
      </c>
      <c r="B1413" t="s">
        <v>929</v>
      </c>
      <c r="C1413" t="s">
        <v>930</v>
      </c>
      <c r="D1413" s="1">
        <v>41804</v>
      </c>
      <c r="E1413" t="s">
        <v>663</v>
      </c>
      <c r="F1413" t="s">
        <v>307</v>
      </c>
      <c r="G1413" t="s">
        <v>614</v>
      </c>
      <c r="H1413" t="s">
        <v>346</v>
      </c>
      <c r="I1413">
        <v>3</v>
      </c>
      <c r="J1413" t="s">
        <v>672</v>
      </c>
      <c r="K1413" t="s">
        <v>719</v>
      </c>
      <c r="L1413">
        <v>13</v>
      </c>
      <c r="M1413">
        <v>3</v>
      </c>
      <c r="N1413">
        <v>2435</v>
      </c>
      <c r="O1413">
        <v>5480</v>
      </c>
      <c r="P1413">
        <v>6</v>
      </c>
      <c r="Q1413">
        <v>2</v>
      </c>
      <c r="R1413">
        <v>6</v>
      </c>
      <c r="S1413">
        <v>4</v>
      </c>
      <c r="Z1413">
        <v>2</v>
      </c>
      <c r="AA1413">
        <v>0</v>
      </c>
      <c r="AB1413" t="s">
        <v>312</v>
      </c>
      <c r="AC1413">
        <v>2.2000000000000002</v>
      </c>
      <c r="AD1413">
        <v>1.66</v>
      </c>
      <c r="AE1413">
        <v>2.25</v>
      </c>
      <c r="AF1413">
        <v>1.62</v>
      </c>
      <c r="AG1413">
        <v>2.25</v>
      </c>
      <c r="AH1413">
        <v>1.62</v>
      </c>
      <c r="AI1413">
        <v>2.25</v>
      </c>
      <c r="AJ1413">
        <v>1.74</v>
      </c>
      <c r="AK1413">
        <v>2.25</v>
      </c>
      <c r="AL1413">
        <v>1.62</v>
      </c>
      <c r="AM1413">
        <v>2.2999999999999998</v>
      </c>
      <c r="AN1413">
        <v>1.79</v>
      </c>
      <c r="AO1413">
        <v>2.19</v>
      </c>
      <c r="AP1413">
        <v>1.67</v>
      </c>
      <c r="AQ1413" t="str">
        <f t="shared" si="244"/>
        <v>Dimitrov</v>
      </c>
      <c r="AR1413" t="str">
        <f t="shared" si="245"/>
        <v>Wawrinka</v>
      </c>
      <c r="AS1413" t="str">
        <f t="shared" si="246"/>
        <v>Queens ClubDimitrovWawrinka</v>
      </c>
      <c r="AT1413" t="str">
        <f t="shared" si="247"/>
        <v>Queens ClubWawrinkaDimitrov</v>
      </c>
      <c r="AU1413">
        <f t="shared" si="248"/>
        <v>2</v>
      </c>
      <c r="AV1413">
        <f t="shared" si="249"/>
        <v>6</v>
      </c>
      <c r="AW1413">
        <f t="shared" si="250"/>
        <v>18</v>
      </c>
      <c r="AX1413" t="b">
        <f t="shared" si="251"/>
        <v>0</v>
      </c>
      <c r="AY1413" t="str">
        <f t="shared" si="252"/>
        <v>Dimitrov</v>
      </c>
      <c r="AZ1413" t="b">
        <f t="shared" si="253"/>
        <v>0</v>
      </c>
      <c r="BA1413" t="str">
        <f t="shared" si="254"/>
        <v>Queens ClubSemifinals</v>
      </c>
    </row>
    <row r="1414" spans="1:53" x14ac:dyDescent="0.25">
      <c r="A1414">
        <v>34</v>
      </c>
      <c r="B1414" t="s">
        <v>929</v>
      </c>
      <c r="C1414" t="s">
        <v>930</v>
      </c>
      <c r="D1414" s="1">
        <v>41804</v>
      </c>
      <c r="E1414" t="s">
        <v>663</v>
      </c>
      <c r="F1414" t="s">
        <v>307</v>
      </c>
      <c r="G1414" t="s">
        <v>614</v>
      </c>
      <c r="H1414" t="s">
        <v>346</v>
      </c>
      <c r="I1414">
        <v>3</v>
      </c>
      <c r="J1414" t="s">
        <v>678</v>
      </c>
      <c r="K1414" t="s">
        <v>771</v>
      </c>
      <c r="L1414">
        <v>29</v>
      </c>
      <c r="M1414">
        <v>42</v>
      </c>
      <c r="N1414">
        <v>1350</v>
      </c>
      <c r="O1414">
        <v>1040</v>
      </c>
      <c r="P1414">
        <v>7</v>
      </c>
      <c r="Q1414">
        <v>6</v>
      </c>
      <c r="R1414">
        <v>6</v>
      </c>
      <c r="S1414">
        <v>4</v>
      </c>
      <c r="Z1414">
        <v>2</v>
      </c>
      <c r="AA1414">
        <v>0</v>
      </c>
      <c r="AB1414" t="s">
        <v>312</v>
      </c>
      <c r="AC1414">
        <v>1.9</v>
      </c>
      <c r="AD1414">
        <v>1.9</v>
      </c>
      <c r="AE1414">
        <v>1.75</v>
      </c>
      <c r="AF1414">
        <v>2.0499999999999998</v>
      </c>
      <c r="AG1414">
        <v>1.8</v>
      </c>
      <c r="AH1414">
        <v>2</v>
      </c>
      <c r="AI1414">
        <v>1.96</v>
      </c>
      <c r="AJ1414">
        <v>1.96</v>
      </c>
      <c r="AK1414">
        <v>1.73</v>
      </c>
      <c r="AL1414">
        <v>2.1</v>
      </c>
      <c r="AM1414">
        <v>1.96</v>
      </c>
      <c r="AN1414">
        <v>2.1</v>
      </c>
      <c r="AO1414">
        <v>1.81</v>
      </c>
      <c r="AP1414">
        <v>1.97</v>
      </c>
      <c r="AQ1414" t="str">
        <f t="shared" si="244"/>
        <v>Lopez</v>
      </c>
      <c r="AR1414" t="str">
        <f t="shared" si="245"/>
        <v>Stepanek</v>
      </c>
      <c r="AS1414" t="str">
        <f t="shared" si="246"/>
        <v>Queens ClubLopezStepanek</v>
      </c>
      <c r="AT1414" t="str">
        <f t="shared" si="247"/>
        <v>Queens ClubStepanekLopez</v>
      </c>
      <c r="AU1414">
        <f t="shared" si="248"/>
        <v>2</v>
      </c>
      <c r="AV1414">
        <f t="shared" si="249"/>
        <v>3</v>
      </c>
      <c r="AW1414">
        <f t="shared" si="250"/>
        <v>23</v>
      </c>
      <c r="AX1414" t="b">
        <f t="shared" si="251"/>
        <v>1</v>
      </c>
      <c r="AY1414" t="str">
        <f t="shared" si="252"/>
        <v>Lopez</v>
      </c>
      <c r="AZ1414" t="b">
        <f t="shared" si="253"/>
        <v>0</v>
      </c>
      <c r="BA1414" t="str">
        <f t="shared" si="254"/>
        <v>Queens ClubSemifinals</v>
      </c>
    </row>
    <row r="1415" spans="1:53" x14ac:dyDescent="0.25">
      <c r="A1415">
        <v>34</v>
      </c>
      <c r="B1415" t="s">
        <v>929</v>
      </c>
      <c r="C1415" t="s">
        <v>930</v>
      </c>
      <c r="D1415" s="1">
        <v>41805</v>
      </c>
      <c r="E1415" t="s">
        <v>663</v>
      </c>
      <c r="F1415" t="s">
        <v>307</v>
      </c>
      <c r="G1415" t="s">
        <v>614</v>
      </c>
      <c r="H1415" t="s">
        <v>348</v>
      </c>
      <c r="I1415">
        <v>3</v>
      </c>
      <c r="J1415" t="s">
        <v>672</v>
      </c>
      <c r="K1415" t="s">
        <v>678</v>
      </c>
      <c r="L1415">
        <v>13</v>
      </c>
      <c r="M1415">
        <v>29</v>
      </c>
      <c r="N1415">
        <v>2435</v>
      </c>
      <c r="O1415">
        <v>1350</v>
      </c>
      <c r="P1415">
        <v>6</v>
      </c>
      <c r="Q1415">
        <v>7</v>
      </c>
      <c r="R1415">
        <v>7</v>
      </c>
      <c r="S1415">
        <v>6</v>
      </c>
      <c r="T1415">
        <v>7</v>
      </c>
      <c r="U1415">
        <v>6</v>
      </c>
      <c r="Z1415">
        <v>2</v>
      </c>
      <c r="AA1415">
        <v>1</v>
      </c>
      <c r="AB1415" t="s">
        <v>312</v>
      </c>
      <c r="AC1415">
        <v>1.5</v>
      </c>
      <c r="AD1415">
        <v>2.62</v>
      </c>
      <c r="AE1415">
        <v>1.48</v>
      </c>
      <c r="AF1415">
        <v>2.6</v>
      </c>
      <c r="AG1415">
        <v>1.5</v>
      </c>
      <c r="AH1415">
        <v>2.62</v>
      </c>
      <c r="AI1415">
        <v>1.53</v>
      </c>
      <c r="AJ1415">
        <v>2.72</v>
      </c>
      <c r="AK1415">
        <v>1.5</v>
      </c>
      <c r="AL1415">
        <v>2.63</v>
      </c>
      <c r="AM1415">
        <v>1.55</v>
      </c>
      <c r="AN1415">
        <v>2.8</v>
      </c>
      <c r="AO1415">
        <v>1.5</v>
      </c>
      <c r="AP1415">
        <v>2.56</v>
      </c>
      <c r="AQ1415" t="str">
        <f t="shared" si="244"/>
        <v>Dimitrov</v>
      </c>
      <c r="AR1415" t="str">
        <f t="shared" si="245"/>
        <v>Lopez</v>
      </c>
      <c r="AS1415" t="str">
        <f t="shared" si="246"/>
        <v>Queens ClubDimitrovLopez</v>
      </c>
      <c r="AT1415" t="str">
        <f t="shared" si="247"/>
        <v>Queens ClubLopezDimitrov</v>
      </c>
      <c r="AU1415">
        <f t="shared" si="248"/>
        <v>1</v>
      </c>
      <c r="AV1415">
        <f t="shared" si="249"/>
        <v>1</v>
      </c>
      <c r="AW1415">
        <f t="shared" si="250"/>
        <v>39</v>
      </c>
      <c r="AX1415" t="b">
        <f t="shared" si="251"/>
        <v>1</v>
      </c>
      <c r="AY1415" t="str">
        <f t="shared" si="252"/>
        <v>Lopez</v>
      </c>
      <c r="AZ1415" t="b">
        <f t="shared" si="253"/>
        <v>1</v>
      </c>
      <c r="BA1415" t="str">
        <f t="shared" si="254"/>
        <v>Queens ClubThe Final</v>
      </c>
    </row>
    <row r="1416" spans="1:53" x14ac:dyDescent="0.25">
      <c r="A1416">
        <v>35</v>
      </c>
      <c r="B1416" t="s">
        <v>617</v>
      </c>
      <c r="C1416" t="s">
        <v>618</v>
      </c>
      <c r="D1416" s="1">
        <v>41806</v>
      </c>
      <c r="E1416" t="s">
        <v>663</v>
      </c>
      <c r="F1416" t="s">
        <v>307</v>
      </c>
      <c r="G1416" t="s">
        <v>614</v>
      </c>
      <c r="H1416" t="s">
        <v>309</v>
      </c>
      <c r="I1416">
        <v>3</v>
      </c>
      <c r="J1416" t="s">
        <v>680</v>
      </c>
      <c r="K1416" t="s">
        <v>728</v>
      </c>
      <c r="L1416">
        <v>43</v>
      </c>
      <c r="M1416">
        <v>33</v>
      </c>
      <c r="N1416">
        <v>1015</v>
      </c>
      <c r="O1416">
        <v>1181</v>
      </c>
      <c r="P1416">
        <v>6</v>
      </c>
      <c r="Q1416">
        <v>4</v>
      </c>
      <c r="R1416">
        <v>6</v>
      </c>
      <c r="S1416">
        <v>4</v>
      </c>
      <c r="Z1416">
        <v>2</v>
      </c>
      <c r="AA1416">
        <v>0</v>
      </c>
      <c r="AB1416" t="s">
        <v>312</v>
      </c>
      <c r="AC1416">
        <v>2.37</v>
      </c>
      <c r="AD1416">
        <v>1.53</v>
      </c>
      <c r="AE1416">
        <v>2.2999999999999998</v>
      </c>
      <c r="AF1416">
        <v>1.6</v>
      </c>
      <c r="AG1416">
        <v>2.2000000000000002</v>
      </c>
      <c r="AH1416">
        <v>1.62</v>
      </c>
      <c r="AI1416">
        <v>2.4500000000000002</v>
      </c>
      <c r="AJ1416">
        <v>1.61</v>
      </c>
      <c r="AK1416">
        <v>2.5</v>
      </c>
      <c r="AL1416">
        <v>1.53</v>
      </c>
      <c r="AM1416">
        <v>2.56</v>
      </c>
      <c r="AN1416">
        <v>1.62</v>
      </c>
      <c r="AO1416">
        <v>2.36</v>
      </c>
      <c r="AP1416">
        <v>1.57</v>
      </c>
      <c r="AQ1416" t="str">
        <f t="shared" si="244"/>
        <v>Chardy</v>
      </c>
      <c r="AR1416" t="str">
        <f t="shared" si="245"/>
        <v>Karlovic</v>
      </c>
      <c r="AS1416" t="str">
        <f t="shared" si="246"/>
        <v>EastbourneChardyKarlovic</v>
      </c>
      <c r="AT1416" t="str">
        <f t="shared" si="247"/>
        <v>EastbourneKarlovicChardy</v>
      </c>
      <c r="AU1416">
        <f t="shared" si="248"/>
        <v>2</v>
      </c>
      <c r="AV1416">
        <f t="shared" si="249"/>
        <v>4</v>
      </c>
      <c r="AW1416">
        <f t="shared" si="250"/>
        <v>20</v>
      </c>
      <c r="AX1416" t="b">
        <f t="shared" si="251"/>
        <v>0</v>
      </c>
      <c r="AY1416" t="str">
        <f t="shared" si="252"/>
        <v>Chardy</v>
      </c>
      <c r="AZ1416" t="b">
        <f t="shared" si="253"/>
        <v>0</v>
      </c>
      <c r="BA1416" t="str">
        <f t="shared" si="254"/>
        <v>Eastbourne1st Round</v>
      </c>
    </row>
    <row r="1417" spans="1:53" x14ac:dyDescent="0.25">
      <c r="A1417">
        <v>35</v>
      </c>
      <c r="B1417" t="s">
        <v>617</v>
      </c>
      <c r="C1417" t="s">
        <v>618</v>
      </c>
      <c r="D1417" s="1">
        <v>41806</v>
      </c>
      <c r="E1417" t="s">
        <v>663</v>
      </c>
      <c r="F1417" t="s">
        <v>307</v>
      </c>
      <c r="G1417" t="s">
        <v>614</v>
      </c>
      <c r="H1417" t="s">
        <v>309</v>
      </c>
      <c r="I1417">
        <v>3</v>
      </c>
      <c r="J1417" t="s">
        <v>734</v>
      </c>
      <c r="K1417" t="s">
        <v>749</v>
      </c>
      <c r="L1417">
        <v>90</v>
      </c>
      <c r="M1417">
        <v>144</v>
      </c>
      <c r="N1417">
        <v>607</v>
      </c>
      <c r="O1417">
        <v>404</v>
      </c>
      <c r="P1417">
        <v>6</v>
      </c>
      <c r="Q1417">
        <v>2</v>
      </c>
      <c r="R1417">
        <v>6</v>
      </c>
      <c r="S1417">
        <v>3</v>
      </c>
      <c r="Z1417">
        <v>2</v>
      </c>
      <c r="AA1417">
        <v>0</v>
      </c>
      <c r="AB1417" t="s">
        <v>312</v>
      </c>
      <c r="AC1417">
        <v>1.61</v>
      </c>
      <c r="AD1417">
        <v>2.2000000000000002</v>
      </c>
      <c r="AE1417">
        <v>1.65</v>
      </c>
      <c r="AF1417">
        <v>2.2000000000000002</v>
      </c>
      <c r="AG1417">
        <v>1.57</v>
      </c>
      <c r="AH1417">
        <v>2.25</v>
      </c>
      <c r="AI1417">
        <v>1.54</v>
      </c>
      <c r="AJ1417">
        <v>2.62</v>
      </c>
      <c r="AK1417">
        <v>1.57</v>
      </c>
      <c r="AL1417">
        <v>2.38</v>
      </c>
      <c r="AM1417">
        <v>1.67</v>
      </c>
      <c r="AN1417">
        <v>2.62</v>
      </c>
      <c r="AO1417">
        <v>1.57</v>
      </c>
      <c r="AP1417">
        <v>2.35</v>
      </c>
      <c r="AQ1417" t="str">
        <f t="shared" si="244"/>
        <v>Kamke</v>
      </c>
      <c r="AR1417" t="str">
        <f t="shared" si="245"/>
        <v>Evans</v>
      </c>
      <c r="AS1417" t="str">
        <f t="shared" si="246"/>
        <v>EastbourneKamkeEvans</v>
      </c>
      <c r="AT1417" t="str">
        <f t="shared" si="247"/>
        <v>EastbourneEvansKamke</v>
      </c>
      <c r="AU1417">
        <f t="shared" si="248"/>
        <v>2</v>
      </c>
      <c r="AV1417">
        <f t="shared" si="249"/>
        <v>7</v>
      </c>
      <c r="AW1417">
        <f t="shared" si="250"/>
        <v>17</v>
      </c>
      <c r="AX1417" t="b">
        <f t="shared" si="251"/>
        <v>0</v>
      </c>
      <c r="AY1417" t="str">
        <f t="shared" si="252"/>
        <v>Kamke</v>
      </c>
      <c r="AZ1417" t="b">
        <f t="shared" si="253"/>
        <v>0</v>
      </c>
      <c r="BA1417" t="str">
        <f t="shared" si="254"/>
        <v>Eastbourne1st Round</v>
      </c>
    </row>
    <row r="1418" spans="1:53" x14ac:dyDescent="0.25">
      <c r="A1418">
        <v>35</v>
      </c>
      <c r="B1418" t="s">
        <v>617</v>
      </c>
      <c r="C1418" t="s">
        <v>618</v>
      </c>
      <c r="D1418" s="1">
        <v>41806</v>
      </c>
      <c r="E1418" t="s">
        <v>663</v>
      </c>
      <c r="F1418" t="s">
        <v>307</v>
      </c>
      <c r="G1418" t="s">
        <v>614</v>
      </c>
      <c r="H1418" t="s">
        <v>309</v>
      </c>
      <c r="I1418">
        <v>3</v>
      </c>
      <c r="J1418" t="s">
        <v>803</v>
      </c>
      <c r="K1418" t="s">
        <v>761</v>
      </c>
      <c r="L1418">
        <v>57</v>
      </c>
      <c r="M1418">
        <v>39</v>
      </c>
      <c r="N1418">
        <v>840</v>
      </c>
      <c r="O1418">
        <v>1099</v>
      </c>
      <c r="P1418">
        <v>6</v>
      </c>
      <c r="Q1418">
        <v>4</v>
      </c>
      <c r="R1418">
        <v>6</v>
      </c>
      <c r="S1418">
        <v>4</v>
      </c>
      <c r="Z1418">
        <v>2</v>
      </c>
      <c r="AA1418">
        <v>0</v>
      </c>
      <c r="AB1418" t="s">
        <v>312</v>
      </c>
      <c r="AC1418">
        <v>1.28</v>
      </c>
      <c r="AD1418">
        <v>3.5</v>
      </c>
      <c r="AE1418">
        <v>1.33</v>
      </c>
      <c r="AF1418">
        <v>3.2</v>
      </c>
      <c r="AG1418">
        <v>1.33</v>
      </c>
      <c r="AH1418">
        <v>3.25</v>
      </c>
      <c r="AI1418">
        <v>1.41</v>
      </c>
      <c r="AJ1418">
        <v>3.14</v>
      </c>
      <c r="AK1418">
        <v>1.29</v>
      </c>
      <c r="AL1418">
        <v>3.5</v>
      </c>
      <c r="AM1418">
        <v>1.41</v>
      </c>
      <c r="AN1418">
        <v>3.5</v>
      </c>
      <c r="AO1418">
        <v>1.32</v>
      </c>
      <c r="AP1418">
        <v>3.26</v>
      </c>
      <c r="AQ1418" t="str">
        <f t="shared" si="244"/>
        <v>Klizan</v>
      </c>
      <c r="AR1418" t="str">
        <f t="shared" si="245"/>
        <v>Delbonis</v>
      </c>
      <c r="AS1418" t="str">
        <f t="shared" si="246"/>
        <v>EastbourneKlizanDelbonis</v>
      </c>
      <c r="AT1418" t="str">
        <f t="shared" si="247"/>
        <v>EastbourneDelbonisKlizan</v>
      </c>
      <c r="AU1418">
        <f t="shared" si="248"/>
        <v>2</v>
      </c>
      <c r="AV1418">
        <f t="shared" si="249"/>
        <v>4</v>
      </c>
      <c r="AW1418">
        <f t="shared" si="250"/>
        <v>20</v>
      </c>
      <c r="AX1418" t="b">
        <f t="shared" si="251"/>
        <v>0</v>
      </c>
      <c r="AY1418" t="str">
        <f t="shared" si="252"/>
        <v>Klizan</v>
      </c>
      <c r="AZ1418" t="b">
        <f t="shared" si="253"/>
        <v>0</v>
      </c>
      <c r="BA1418" t="str">
        <f t="shared" si="254"/>
        <v>Eastbourne1st Round</v>
      </c>
    </row>
    <row r="1419" spans="1:53" x14ac:dyDescent="0.25">
      <c r="A1419">
        <v>35</v>
      </c>
      <c r="B1419" t="s">
        <v>617</v>
      </c>
      <c r="C1419" t="s">
        <v>618</v>
      </c>
      <c r="D1419" s="1">
        <v>41806</v>
      </c>
      <c r="E1419" t="s">
        <v>663</v>
      </c>
      <c r="F1419" t="s">
        <v>307</v>
      </c>
      <c r="G1419" t="s">
        <v>614</v>
      </c>
      <c r="H1419" t="s">
        <v>309</v>
      </c>
      <c r="I1419">
        <v>3</v>
      </c>
      <c r="J1419" t="s">
        <v>669</v>
      </c>
      <c r="K1419" t="s">
        <v>679</v>
      </c>
      <c r="L1419">
        <v>49</v>
      </c>
      <c r="M1419">
        <v>58</v>
      </c>
      <c r="N1419">
        <v>915</v>
      </c>
      <c r="O1419">
        <v>835</v>
      </c>
      <c r="P1419">
        <v>7</v>
      </c>
      <c r="Q1419">
        <v>6</v>
      </c>
      <c r="R1419">
        <v>6</v>
      </c>
      <c r="S1419">
        <v>7</v>
      </c>
      <c r="T1419">
        <v>6</v>
      </c>
      <c r="U1419">
        <v>3</v>
      </c>
      <c r="Z1419">
        <v>2</v>
      </c>
      <c r="AA1419">
        <v>1</v>
      </c>
      <c r="AB1419" t="s">
        <v>312</v>
      </c>
      <c r="AC1419">
        <v>1.25</v>
      </c>
      <c r="AD1419">
        <v>3.75</v>
      </c>
      <c r="AE1419">
        <v>1.28</v>
      </c>
      <c r="AF1419">
        <v>3.5</v>
      </c>
      <c r="AG1419">
        <v>1.29</v>
      </c>
      <c r="AH1419">
        <v>3.5</v>
      </c>
      <c r="AI1419">
        <v>1.25</v>
      </c>
      <c r="AJ1419">
        <v>4.3600000000000003</v>
      </c>
      <c r="AK1419">
        <v>1.29</v>
      </c>
      <c r="AL1419">
        <v>3.5</v>
      </c>
      <c r="AM1419">
        <v>1.31</v>
      </c>
      <c r="AN1419">
        <v>4.3600000000000003</v>
      </c>
      <c r="AO1419">
        <v>1.27</v>
      </c>
      <c r="AP1419">
        <v>3.62</v>
      </c>
      <c r="AQ1419" t="str">
        <f t="shared" si="244"/>
        <v>Istomin</v>
      </c>
      <c r="AR1419" t="str">
        <f t="shared" si="245"/>
        <v>Kukushkin</v>
      </c>
      <c r="AS1419" t="str">
        <f t="shared" si="246"/>
        <v>EastbourneIstominKukushkin</v>
      </c>
      <c r="AT1419" t="str">
        <f t="shared" si="247"/>
        <v>EastbourneKukushkinIstomin</v>
      </c>
      <c r="AU1419">
        <f t="shared" si="248"/>
        <v>1</v>
      </c>
      <c r="AV1419">
        <f t="shared" si="249"/>
        <v>3</v>
      </c>
      <c r="AW1419">
        <f t="shared" si="250"/>
        <v>35</v>
      </c>
      <c r="AX1419" t="b">
        <f t="shared" si="251"/>
        <v>1</v>
      </c>
      <c r="AY1419" t="str">
        <f t="shared" si="252"/>
        <v>Istomin</v>
      </c>
      <c r="AZ1419" t="b">
        <f t="shared" si="253"/>
        <v>1</v>
      </c>
      <c r="BA1419" t="str">
        <f t="shared" si="254"/>
        <v>Eastbourne1st Round</v>
      </c>
    </row>
    <row r="1420" spans="1:53" x14ac:dyDescent="0.25">
      <c r="A1420">
        <v>35</v>
      </c>
      <c r="B1420" t="s">
        <v>617</v>
      </c>
      <c r="C1420" t="s">
        <v>618</v>
      </c>
      <c r="D1420" s="1">
        <v>41806</v>
      </c>
      <c r="E1420" t="s">
        <v>663</v>
      </c>
      <c r="F1420" t="s">
        <v>307</v>
      </c>
      <c r="G1420" t="s">
        <v>614</v>
      </c>
      <c r="H1420" t="s">
        <v>309</v>
      </c>
      <c r="I1420">
        <v>3</v>
      </c>
      <c r="J1420" t="s">
        <v>690</v>
      </c>
      <c r="K1420" t="s">
        <v>933</v>
      </c>
      <c r="L1420">
        <v>36</v>
      </c>
      <c r="M1420">
        <v>613</v>
      </c>
      <c r="N1420">
        <v>1135</v>
      </c>
      <c r="O1420">
        <v>45</v>
      </c>
      <c r="P1420">
        <v>7</v>
      </c>
      <c r="Q1420">
        <v>6</v>
      </c>
      <c r="R1420">
        <v>6</v>
      </c>
      <c r="S1420">
        <v>4</v>
      </c>
      <c r="Z1420">
        <v>2</v>
      </c>
      <c r="AA1420">
        <v>0</v>
      </c>
      <c r="AB1420" t="s">
        <v>312</v>
      </c>
      <c r="AC1420">
        <v>1.18</v>
      </c>
      <c r="AD1420">
        <v>4.5</v>
      </c>
      <c r="AE1420">
        <v>1.2</v>
      </c>
      <c r="AF1420">
        <v>4.3</v>
      </c>
      <c r="AG1420">
        <v>1.2</v>
      </c>
      <c r="AH1420">
        <v>4.33</v>
      </c>
      <c r="AI1420">
        <v>1.21</v>
      </c>
      <c r="AJ1420">
        <v>4.9000000000000004</v>
      </c>
      <c r="AK1420">
        <v>1.2</v>
      </c>
      <c r="AL1420">
        <v>4.5</v>
      </c>
      <c r="AM1420">
        <v>1.24</v>
      </c>
      <c r="AN1420">
        <v>4.9000000000000004</v>
      </c>
      <c r="AO1420">
        <v>1.2</v>
      </c>
      <c r="AP1420">
        <v>4.38</v>
      </c>
      <c r="AQ1420" t="str">
        <f t="shared" si="244"/>
        <v>Simon</v>
      </c>
      <c r="AR1420" t="str">
        <f t="shared" si="245"/>
        <v>Guccione</v>
      </c>
      <c r="AS1420" t="str">
        <f t="shared" si="246"/>
        <v>EastbourneSimonGuccione</v>
      </c>
      <c r="AT1420" t="str">
        <f t="shared" si="247"/>
        <v>EastbourneGuccioneSimon</v>
      </c>
      <c r="AU1420">
        <f t="shared" si="248"/>
        <v>2</v>
      </c>
      <c r="AV1420">
        <f t="shared" si="249"/>
        <v>3</v>
      </c>
      <c r="AW1420">
        <f t="shared" si="250"/>
        <v>23</v>
      </c>
      <c r="AX1420" t="b">
        <f t="shared" si="251"/>
        <v>1</v>
      </c>
      <c r="AY1420" t="str">
        <f t="shared" si="252"/>
        <v>Simon</v>
      </c>
      <c r="AZ1420" t="b">
        <f t="shared" si="253"/>
        <v>0</v>
      </c>
      <c r="BA1420" t="str">
        <f t="shared" si="254"/>
        <v>Eastbourne1st Round</v>
      </c>
    </row>
    <row r="1421" spans="1:53" x14ac:dyDescent="0.25">
      <c r="A1421">
        <v>35</v>
      </c>
      <c r="B1421" t="s">
        <v>617</v>
      </c>
      <c r="C1421" t="s">
        <v>618</v>
      </c>
      <c r="D1421" s="1">
        <v>41806</v>
      </c>
      <c r="E1421" t="s">
        <v>663</v>
      </c>
      <c r="F1421" t="s">
        <v>307</v>
      </c>
      <c r="G1421" t="s">
        <v>614</v>
      </c>
      <c r="H1421" t="s">
        <v>309</v>
      </c>
      <c r="I1421">
        <v>3</v>
      </c>
      <c r="J1421" t="s">
        <v>775</v>
      </c>
      <c r="K1421" t="s">
        <v>781</v>
      </c>
      <c r="L1421">
        <v>82</v>
      </c>
      <c r="M1421">
        <v>55</v>
      </c>
      <c r="N1421">
        <v>656</v>
      </c>
      <c r="O1421">
        <v>852</v>
      </c>
      <c r="P1421">
        <v>6</v>
      </c>
      <c r="Q1421">
        <v>4</v>
      </c>
      <c r="R1421">
        <v>6</v>
      </c>
      <c r="S1421">
        <v>4</v>
      </c>
      <c r="Z1421">
        <v>2</v>
      </c>
      <c r="AA1421">
        <v>0</v>
      </c>
      <c r="AB1421" t="s">
        <v>312</v>
      </c>
      <c r="AC1421">
        <v>1.36</v>
      </c>
      <c r="AD1421">
        <v>3</v>
      </c>
      <c r="AE1421">
        <v>1.33</v>
      </c>
      <c r="AF1421">
        <v>3.2</v>
      </c>
      <c r="AG1421">
        <v>1.33</v>
      </c>
      <c r="AH1421">
        <v>3.25</v>
      </c>
      <c r="AI1421">
        <v>1.37</v>
      </c>
      <c r="AJ1421">
        <v>3.26</v>
      </c>
      <c r="AK1421">
        <v>1.33</v>
      </c>
      <c r="AL1421">
        <v>3.25</v>
      </c>
      <c r="AM1421">
        <v>1.37</v>
      </c>
      <c r="AN1421">
        <v>3.5</v>
      </c>
      <c r="AO1421">
        <v>1.33</v>
      </c>
      <c r="AP1421">
        <v>3.25</v>
      </c>
      <c r="AQ1421" t="str">
        <f t="shared" si="244"/>
        <v>Tomic</v>
      </c>
      <c r="AR1421" t="str">
        <f t="shared" si="245"/>
        <v>Golubev</v>
      </c>
      <c r="AS1421" t="str">
        <f t="shared" si="246"/>
        <v>EastbourneTomicGolubev</v>
      </c>
      <c r="AT1421" t="str">
        <f t="shared" si="247"/>
        <v>EastbourneGolubevTomic</v>
      </c>
      <c r="AU1421">
        <f t="shared" si="248"/>
        <v>2</v>
      </c>
      <c r="AV1421">
        <f t="shared" si="249"/>
        <v>4</v>
      </c>
      <c r="AW1421">
        <f t="shared" si="250"/>
        <v>20</v>
      </c>
      <c r="AX1421" t="b">
        <f t="shared" si="251"/>
        <v>0</v>
      </c>
      <c r="AY1421" t="str">
        <f t="shared" si="252"/>
        <v>Tomic</v>
      </c>
      <c r="AZ1421" t="b">
        <f t="shared" si="253"/>
        <v>0</v>
      </c>
      <c r="BA1421" t="str">
        <f t="shared" si="254"/>
        <v>Eastbourne1st Round</v>
      </c>
    </row>
    <row r="1422" spans="1:53" x14ac:dyDescent="0.25">
      <c r="A1422">
        <v>35</v>
      </c>
      <c r="B1422" t="s">
        <v>617</v>
      </c>
      <c r="C1422" t="s">
        <v>618</v>
      </c>
      <c r="D1422" s="1">
        <v>41806</v>
      </c>
      <c r="E1422" t="s">
        <v>663</v>
      </c>
      <c r="F1422" t="s">
        <v>307</v>
      </c>
      <c r="G1422" t="s">
        <v>614</v>
      </c>
      <c r="H1422" t="s">
        <v>309</v>
      </c>
      <c r="I1422">
        <v>3</v>
      </c>
      <c r="J1422" t="s">
        <v>773</v>
      </c>
      <c r="K1422" t="s">
        <v>805</v>
      </c>
      <c r="L1422">
        <v>44</v>
      </c>
      <c r="M1422">
        <v>91</v>
      </c>
      <c r="N1422">
        <v>1010</v>
      </c>
      <c r="O1422">
        <v>602</v>
      </c>
      <c r="P1422">
        <v>6</v>
      </c>
      <c r="Q1422">
        <v>2</v>
      </c>
      <c r="R1422">
        <v>3</v>
      </c>
      <c r="S1422">
        <v>1</v>
      </c>
      <c r="Z1422">
        <v>1</v>
      </c>
      <c r="AA1422">
        <v>0</v>
      </c>
      <c r="AB1422" t="s">
        <v>323</v>
      </c>
      <c r="AC1422">
        <v>1.72</v>
      </c>
      <c r="AD1422">
        <v>2</v>
      </c>
      <c r="AE1422">
        <v>1.8</v>
      </c>
      <c r="AF1422">
        <v>2</v>
      </c>
      <c r="AG1422">
        <v>1.67</v>
      </c>
      <c r="AH1422">
        <v>2.1</v>
      </c>
      <c r="AI1422">
        <v>1.87</v>
      </c>
      <c r="AJ1422">
        <v>2.02</v>
      </c>
      <c r="AK1422">
        <v>1.8</v>
      </c>
      <c r="AL1422">
        <v>2</v>
      </c>
      <c r="AM1422">
        <v>1.87</v>
      </c>
      <c r="AN1422">
        <v>2.1</v>
      </c>
      <c r="AO1422">
        <v>1.77</v>
      </c>
      <c r="AP1422">
        <v>2.0099999999999998</v>
      </c>
      <c r="AQ1422" t="str">
        <f t="shared" si="244"/>
        <v>Berlocq</v>
      </c>
      <c r="AR1422" t="str">
        <f t="shared" si="245"/>
        <v>Rola</v>
      </c>
      <c r="AS1422" t="str">
        <f t="shared" si="246"/>
        <v>EastbourneBerlocqRola</v>
      </c>
      <c r="AT1422" t="str">
        <f t="shared" si="247"/>
        <v>EastbourneRolaBerlocq</v>
      </c>
      <c r="AU1422">
        <f t="shared" si="248"/>
        <v>1</v>
      </c>
      <c r="AV1422">
        <f t="shared" si="249"/>
        <v>6</v>
      </c>
      <c r="AW1422">
        <f t="shared" si="250"/>
        <v>12</v>
      </c>
      <c r="AX1422" t="b">
        <f t="shared" si="251"/>
        <v>0</v>
      </c>
      <c r="AY1422" t="str">
        <f t="shared" si="252"/>
        <v>Berlocq</v>
      </c>
      <c r="AZ1422" t="b">
        <f t="shared" si="253"/>
        <v>0</v>
      </c>
      <c r="BA1422" t="str">
        <f t="shared" si="254"/>
        <v>Eastbourne1st Round</v>
      </c>
    </row>
    <row r="1423" spans="1:53" x14ac:dyDescent="0.25">
      <c r="A1423">
        <v>35</v>
      </c>
      <c r="B1423" t="s">
        <v>617</v>
      </c>
      <c r="C1423" t="s">
        <v>618</v>
      </c>
      <c r="D1423" s="1">
        <v>41806</v>
      </c>
      <c r="E1423" t="s">
        <v>663</v>
      </c>
      <c r="F1423" t="s">
        <v>307</v>
      </c>
      <c r="G1423" t="s">
        <v>614</v>
      </c>
      <c r="H1423" t="s">
        <v>309</v>
      </c>
      <c r="I1423">
        <v>3</v>
      </c>
      <c r="J1423" t="s">
        <v>670</v>
      </c>
      <c r="K1423" t="s">
        <v>701</v>
      </c>
      <c r="L1423">
        <v>77</v>
      </c>
      <c r="M1423">
        <v>284</v>
      </c>
      <c r="N1423">
        <v>685</v>
      </c>
      <c r="O1423">
        <v>165</v>
      </c>
      <c r="P1423">
        <v>7</v>
      </c>
      <c r="Q1423">
        <v>6</v>
      </c>
      <c r="R1423">
        <v>6</v>
      </c>
      <c r="S1423">
        <v>3</v>
      </c>
      <c r="Z1423">
        <v>2</v>
      </c>
      <c r="AA1423">
        <v>0</v>
      </c>
      <c r="AB1423" t="s">
        <v>312</v>
      </c>
      <c r="AC1423">
        <v>1.22</v>
      </c>
      <c r="AD1423">
        <v>4</v>
      </c>
      <c r="AE1423">
        <v>1.25</v>
      </c>
      <c r="AF1423">
        <v>3.75</v>
      </c>
      <c r="AG1423">
        <v>1.25</v>
      </c>
      <c r="AH1423">
        <v>3.75</v>
      </c>
      <c r="AI1423">
        <v>1.32</v>
      </c>
      <c r="AJ1423">
        <v>3.7</v>
      </c>
      <c r="AK1423">
        <v>1.22</v>
      </c>
      <c r="AL1423">
        <v>4</v>
      </c>
      <c r="AM1423">
        <v>1.32</v>
      </c>
      <c r="AN1423">
        <v>4</v>
      </c>
      <c r="AO1423">
        <v>1.26</v>
      </c>
      <c r="AP1423">
        <v>3.74</v>
      </c>
      <c r="AQ1423" t="str">
        <f t="shared" si="244"/>
        <v>Querrey</v>
      </c>
      <c r="AR1423" t="str">
        <f t="shared" si="245"/>
        <v>Edmund</v>
      </c>
      <c r="AS1423" t="str">
        <f t="shared" si="246"/>
        <v>EastbourneQuerreyEdmund</v>
      </c>
      <c r="AT1423" t="str">
        <f t="shared" si="247"/>
        <v>EastbourneEdmundQuerrey</v>
      </c>
      <c r="AU1423">
        <f t="shared" si="248"/>
        <v>2</v>
      </c>
      <c r="AV1423">
        <f t="shared" si="249"/>
        <v>4</v>
      </c>
      <c r="AW1423">
        <f t="shared" si="250"/>
        <v>22</v>
      </c>
      <c r="AX1423" t="b">
        <f t="shared" si="251"/>
        <v>1</v>
      </c>
      <c r="AY1423" t="str">
        <f t="shared" si="252"/>
        <v>Querrey</v>
      </c>
      <c r="AZ1423" t="b">
        <f t="shared" si="253"/>
        <v>0</v>
      </c>
      <c r="BA1423" t="str">
        <f t="shared" si="254"/>
        <v>Eastbourne1st Round</v>
      </c>
    </row>
    <row r="1424" spans="1:53" x14ac:dyDescent="0.25">
      <c r="A1424">
        <v>35</v>
      </c>
      <c r="B1424" t="s">
        <v>617</v>
      </c>
      <c r="C1424" t="s">
        <v>618</v>
      </c>
      <c r="D1424" s="1">
        <v>41807</v>
      </c>
      <c r="E1424" t="s">
        <v>663</v>
      </c>
      <c r="F1424" t="s">
        <v>307</v>
      </c>
      <c r="G1424" t="s">
        <v>614</v>
      </c>
      <c r="H1424" t="s">
        <v>309</v>
      </c>
      <c r="I1424">
        <v>3</v>
      </c>
      <c r="J1424" t="s">
        <v>665</v>
      </c>
      <c r="K1424" t="s">
        <v>694</v>
      </c>
      <c r="L1424">
        <v>47</v>
      </c>
      <c r="M1424">
        <v>45</v>
      </c>
      <c r="N1424">
        <v>945</v>
      </c>
      <c r="O1424">
        <v>958</v>
      </c>
      <c r="P1424">
        <v>6</v>
      </c>
      <c r="Q1424">
        <v>2</v>
      </c>
      <c r="R1424">
        <v>6</v>
      </c>
      <c r="S1424">
        <v>4</v>
      </c>
      <c r="Z1424">
        <v>2</v>
      </c>
      <c r="AA1424">
        <v>0</v>
      </c>
      <c r="AB1424" t="s">
        <v>312</v>
      </c>
      <c r="AC1424">
        <v>1.66</v>
      </c>
      <c r="AD1424">
        <v>2.1</v>
      </c>
      <c r="AE1424">
        <v>1.68</v>
      </c>
      <c r="AF1424">
        <v>2.15</v>
      </c>
      <c r="AG1424">
        <v>1.67</v>
      </c>
      <c r="AH1424">
        <v>2.1</v>
      </c>
      <c r="AI1424">
        <v>1.8</v>
      </c>
      <c r="AJ1424">
        <v>2.1</v>
      </c>
      <c r="AK1424">
        <v>1.62</v>
      </c>
      <c r="AL1424">
        <v>2.25</v>
      </c>
      <c r="AM1424">
        <v>1.8</v>
      </c>
      <c r="AN1424">
        <v>2.2999999999999998</v>
      </c>
      <c r="AO1424">
        <v>1.68</v>
      </c>
      <c r="AP1424">
        <v>2.14</v>
      </c>
      <c r="AQ1424" t="str">
        <f t="shared" si="244"/>
        <v>Benneteau</v>
      </c>
      <c r="AR1424" t="str">
        <f t="shared" si="245"/>
        <v>Lu</v>
      </c>
      <c r="AS1424" t="str">
        <f t="shared" si="246"/>
        <v>EastbourneBenneteauLu</v>
      </c>
      <c r="AT1424" t="str">
        <f t="shared" si="247"/>
        <v>EastbourneLuBenneteau</v>
      </c>
      <c r="AU1424">
        <f t="shared" si="248"/>
        <v>2</v>
      </c>
      <c r="AV1424">
        <f t="shared" si="249"/>
        <v>6</v>
      </c>
      <c r="AW1424">
        <f t="shared" si="250"/>
        <v>18</v>
      </c>
      <c r="AX1424" t="b">
        <f t="shared" si="251"/>
        <v>0</v>
      </c>
      <c r="AY1424" t="str">
        <f t="shared" si="252"/>
        <v>Benneteau</v>
      </c>
      <c r="AZ1424" t="b">
        <f t="shared" si="253"/>
        <v>0</v>
      </c>
      <c r="BA1424" t="str">
        <f t="shared" si="254"/>
        <v>Eastbourne1st Round</v>
      </c>
    </row>
    <row r="1425" spans="1:53" x14ac:dyDescent="0.25">
      <c r="A1425">
        <v>35</v>
      </c>
      <c r="B1425" t="s">
        <v>617</v>
      </c>
      <c r="C1425" t="s">
        <v>618</v>
      </c>
      <c r="D1425" s="1">
        <v>41807</v>
      </c>
      <c r="E1425" t="s">
        <v>663</v>
      </c>
      <c r="F1425" t="s">
        <v>307</v>
      </c>
      <c r="G1425" t="s">
        <v>614</v>
      </c>
      <c r="H1425" t="s">
        <v>309</v>
      </c>
      <c r="I1425">
        <v>3</v>
      </c>
      <c r="J1425" t="s">
        <v>704</v>
      </c>
      <c r="K1425" t="s">
        <v>842</v>
      </c>
      <c r="L1425">
        <v>53</v>
      </c>
      <c r="M1425">
        <v>114</v>
      </c>
      <c r="N1425">
        <v>860</v>
      </c>
      <c r="O1425">
        <v>527</v>
      </c>
      <c r="P1425">
        <v>6</v>
      </c>
      <c r="Q1425">
        <v>3</v>
      </c>
      <c r="R1425">
        <v>6</v>
      </c>
      <c r="S1425">
        <v>4</v>
      </c>
      <c r="Z1425">
        <v>2</v>
      </c>
      <c r="AA1425">
        <v>0</v>
      </c>
      <c r="AB1425" t="s">
        <v>312</v>
      </c>
      <c r="AC1425">
        <v>1.5</v>
      </c>
      <c r="AD1425">
        <v>2.5</v>
      </c>
      <c r="AE1425">
        <v>1.52</v>
      </c>
      <c r="AF1425">
        <v>2.4500000000000002</v>
      </c>
      <c r="AG1425">
        <v>1.44</v>
      </c>
      <c r="AH1425">
        <v>2.62</v>
      </c>
      <c r="AI1425">
        <v>1.63</v>
      </c>
      <c r="AJ1425">
        <v>2.42</v>
      </c>
      <c r="AK1425">
        <v>1.53</v>
      </c>
      <c r="AL1425">
        <v>2.5</v>
      </c>
      <c r="AM1425">
        <v>1.65</v>
      </c>
      <c r="AN1425">
        <v>2.62</v>
      </c>
      <c r="AO1425">
        <v>1.55</v>
      </c>
      <c r="AP1425">
        <v>2.42</v>
      </c>
      <c r="AQ1425" t="str">
        <f t="shared" si="244"/>
        <v>Roger-Vasselin</v>
      </c>
      <c r="AR1425" t="str">
        <f t="shared" si="245"/>
        <v>Kuznetsov</v>
      </c>
      <c r="AS1425" t="str">
        <f t="shared" si="246"/>
        <v>EastbourneRoger-VasselinKuznetsov</v>
      </c>
      <c r="AT1425" t="str">
        <f t="shared" si="247"/>
        <v>EastbourneKuznetsovRoger-Vasselin</v>
      </c>
      <c r="AU1425">
        <f t="shared" si="248"/>
        <v>2</v>
      </c>
      <c r="AV1425">
        <f t="shared" si="249"/>
        <v>5</v>
      </c>
      <c r="AW1425">
        <f t="shared" si="250"/>
        <v>19</v>
      </c>
      <c r="AX1425" t="b">
        <f t="shared" si="251"/>
        <v>0</v>
      </c>
      <c r="AY1425" t="str">
        <f t="shared" si="252"/>
        <v>Roger-Vasselin</v>
      </c>
      <c r="AZ1425" t="b">
        <f t="shared" si="253"/>
        <v>0</v>
      </c>
      <c r="BA1425" t="str">
        <f t="shared" si="254"/>
        <v>Eastbourne1st Round</v>
      </c>
    </row>
    <row r="1426" spans="1:53" x14ac:dyDescent="0.25">
      <c r="A1426">
        <v>35</v>
      </c>
      <c r="B1426" t="s">
        <v>617</v>
      </c>
      <c r="C1426" t="s">
        <v>618</v>
      </c>
      <c r="D1426" s="1">
        <v>41807</v>
      </c>
      <c r="E1426" t="s">
        <v>663</v>
      </c>
      <c r="F1426" t="s">
        <v>307</v>
      </c>
      <c r="G1426" t="s">
        <v>614</v>
      </c>
      <c r="H1426" t="s">
        <v>309</v>
      </c>
      <c r="I1426">
        <v>3</v>
      </c>
      <c r="J1426" t="s">
        <v>666</v>
      </c>
      <c r="K1426" t="s">
        <v>725</v>
      </c>
      <c r="L1426">
        <v>63</v>
      </c>
      <c r="M1426">
        <v>37</v>
      </c>
      <c r="N1426">
        <v>790</v>
      </c>
      <c r="O1426">
        <v>1118</v>
      </c>
      <c r="P1426">
        <v>6</v>
      </c>
      <c r="Q1426">
        <v>3</v>
      </c>
      <c r="R1426">
        <v>6</v>
      </c>
      <c r="S1426">
        <v>7</v>
      </c>
      <c r="T1426">
        <v>6</v>
      </c>
      <c r="U1426">
        <v>3</v>
      </c>
      <c r="Z1426">
        <v>2</v>
      </c>
      <c r="AA1426">
        <v>1</v>
      </c>
      <c r="AB1426" t="s">
        <v>312</v>
      </c>
      <c r="AC1426">
        <v>1.72</v>
      </c>
      <c r="AD1426">
        <v>2</v>
      </c>
      <c r="AE1426">
        <v>1.8</v>
      </c>
      <c r="AF1426">
        <v>2</v>
      </c>
      <c r="AG1426">
        <v>1.83</v>
      </c>
      <c r="AH1426">
        <v>1.83</v>
      </c>
      <c r="AI1426">
        <v>1.85</v>
      </c>
      <c r="AJ1426">
        <v>2.04</v>
      </c>
      <c r="AK1426">
        <v>1.8</v>
      </c>
      <c r="AL1426">
        <v>2</v>
      </c>
      <c r="AM1426">
        <v>1.91</v>
      </c>
      <c r="AN1426">
        <v>2.1</v>
      </c>
      <c r="AO1426">
        <v>1.79</v>
      </c>
      <c r="AP1426">
        <v>1.98</v>
      </c>
      <c r="AQ1426" t="str">
        <f t="shared" si="244"/>
        <v>Nieminen</v>
      </c>
      <c r="AR1426" t="str">
        <f t="shared" si="245"/>
        <v>Giraldo</v>
      </c>
      <c r="AS1426" t="str">
        <f t="shared" si="246"/>
        <v>EastbourneNieminenGiraldo</v>
      </c>
      <c r="AT1426" t="str">
        <f t="shared" si="247"/>
        <v>EastbourneGiraldoNieminen</v>
      </c>
      <c r="AU1426">
        <f t="shared" si="248"/>
        <v>1</v>
      </c>
      <c r="AV1426">
        <f t="shared" si="249"/>
        <v>5</v>
      </c>
      <c r="AW1426">
        <f t="shared" si="250"/>
        <v>31</v>
      </c>
      <c r="AX1426" t="b">
        <f t="shared" si="251"/>
        <v>1</v>
      </c>
      <c r="AY1426" t="str">
        <f t="shared" si="252"/>
        <v>Nieminen</v>
      </c>
      <c r="AZ1426" t="b">
        <f t="shared" si="253"/>
        <v>1</v>
      </c>
      <c r="BA1426" t="str">
        <f t="shared" si="254"/>
        <v>Eastbourne1st Round</v>
      </c>
    </row>
    <row r="1427" spans="1:53" x14ac:dyDescent="0.25">
      <c r="A1427">
        <v>35</v>
      </c>
      <c r="B1427" t="s">
        <v>617</v>
      </c>
      <c r="C1427" t="s">
        <v>618</v>
      </c>
      <c r="D1427" s="1">
        <v>41807</v>
      </c>
      <c r="E1427" t="s">
        <v>663</v>
      </c>
      <c r="F1427" t="s">
        <v>307</v>
      </c>
      <c r="G1427" t="s">
        <v>614</v>
      </c>
      <c r="H1427" t="s">
        <v>309</v>
      </c>
      <c r="I1427">
        <v>3</v>
      </c>
      <c r="J1427" t="s">
        <v>760</v>
      </c>
      <c r="K1427" t="s">
        <v>868</v>
      </c>
      <c r="L1427">
        <v>69</v>
      </c>
      <c r="M1427">
        <v>155</v>
      </c>
      <c r="N1427">
        <v>719</v>
      </c>
      <c r="O1427">
        <v>371</v>
      </c>
      <c r="P1427">
        <v>6</v>
      </c>
      <c r="Q1427">
        <v>3</v>
      </c>
      <c r="R1427">
        <v>6</v>
      </c>
      <c r="S1427">
        <v>2</v>
      </c>
      <c r="Z1427">
        <v>2</v>
      </c>
      <c r="AA1427">
        <v>0</v>
      </c>
      <c r="AB1427" t="s">
        <v>312</v>
      </c>
      <c r="AC1427">
        <v>1.83</v>
      </c>
      <c r="AD1427">
        <v>1.83</v>
      </c>
      <c r="AE1427">
        <v>1.88</v>
      </c>
      <c r="AF1427">
        <v>1.88</v>
      </c>
      <c r="AG1427">
        <v>2</v>
      </c>
      <c r="AH1427">
        <v>1.73</v>
      </c>
      <c r="AI1427">
        <v>1.85</v>
      </c>
      <c r="AJ1427">
        <v>2.0499999999999998</v>
      </c>
      <c r="AK1427">
        <v>2</v>
      </c>
      <c r="AL1427">
        <v>1.8</v>
      </c>
      <c r="AM1427">
        <v>2.1</v>
      </c>
      <c r="AN1427">
        <v>2.06</v>
      </c>
      <c r="AO1427">
        <v>1.94</v>
      </c>
      <c r="AP1427">
        <v>1.83</v>
      </c>
      <c r="AQ1427" t="str">
        <f t="shared" si="244"/>
        <v>Young</v>
      </c>
      <c r="AR1427" t="str">
        <f t="shared" si="245"/>
        <v>Ward</v>
      </c>
      <c r="AS1427" t="str">
        <f t="shared" si="246"/>
        <v>EastbourneYoungWard</v>
      </c>
      <c r="AT1427" t="str">
        <f t="shared" si="247"/>
        <v>EastbourneWardYoung</v>
      </c>
      <c r="AU1427">
        <f t="shared" si="248"/>
        <v>2</v>
      </c>
      <c r="AV1427">
        <f t="shared" si="249"/>
        <v>7</v>
      </c>
      <c r="AW1427">
        <f t="shared" si="250"/>
        <v>17</v>
      </c>
      <c r="AX1427" t="b">
        <f t="shared" si="251"/>
        <v>0</v>
      </c>
      <c r="AY1427" t="str">
        <f t="shared" si="252"/>
        <v>Young</v>
      </c>
      <c r="AZ1427" t="b">
        <f t="shared" si="253"/>
        <v>0</v>
      </c>
      <c r="BA1427" t="str">
        <f t="shared" si="254"/>
        <v>Eastbourne1st Round</v>
      </c>
    </row>
    <row r="1428" spans="1:53" x14ac:dyDescent="0.25">
      <c r="A1428">
        <v>35</v>
      </c>
      <c r="B1428" t="s">
        <v>617</v>
      </c>
      <c r="C1428" t="s">
        <v>618</v>
      </c>
      <c r="D1428" s="1">
        <v>41808</v>
      </c>
      <c r="E1428" t="s">
        <v>663</v>
      </c>
      <c r="F1428" t="s">
        <v>307</v>
      </c>
      <c r="G1428" t="s">
        <v>614</v>
      </c>
      <c r="H1428" t="s">
        <v>344</v>
      </c>
      <c r="I1428">
        <v>3</v>
      </c>
      <c r="J1428" t="s">
        <v>754</v>
      </c>
      <c r="K1428" t="s">
        <v>775</v>
      </c>
      <c r="L1428">
        <v>14</v>
      </c>
      <c r="M1428">
        <v>82</v>
      </c>
      <c r="N1428">
        <v>2310</v>
      </c>
      <c r="O1428">
        <v>656</v>
      </c>
      <c r="P1428">
        <v>6</v>
      </c>
      <c r="Q1428">
        <v>4</v>
      </c>
      <c r="R1428">
        <v>3</v>
      </c>
      <c r="S1428">
        <v>6</v>
      </c>
      <c r="T1428">
        <v>6</v>
      </c>
      <c r="U1428">
        <v>3</v>
      </c>
      <c r="Z1428">
        <v>2</v>
      </c>
      <c r="AA1428">
        <v>1</v>
      </c>
      <c r="AB1428" t="s">
        <v>312</v>
      </c>
      <c r="AC1428">
        <v>1.57</v>
      </c>
      <c r="AD1428">
        <v>2.25</v>
      </c>
      <c r="AE1428">
        <v>1.62</v>
      </c>
      <c r="AF1428">
        <v>2.25</v>
      </c>
      <c r="AG1428">
        <v>1.62</v>
      </c>
      <c r="AH1428">
        <v>2.2000000000000002</v>
      </c>
      <c r="AI1428">
        <v>1.75</v>
      </c>
      <c r="AJ1428">
        <v>2.2000000000000002</v>
      </c>
      <c r="AK1428">
        <v>1.62</v>
      </c>
      <c r="AL1428">
        <v>2.25</v>
      </c>
      <c r="AM1428">
        <v>1.78</v>
      </c>
      <c r="AN1428">
        <v>2.5</v>
      </c>
      <c r="AO1428">
        <v>1.66</v>
      </c>
      <c r="AP1428">
        <v>2.19</v>
      </c>
      <c r="AQ1428" t="str">
        <f t="shared" si="244"/>
        <v>Gasquet</v>
      </c>
      <c r="AR1428" t="str">
        <f t="shared" si="245"/>
        <v>Tomic</v>
      </c>
      <c r="AS1428" t="str">
        <f t="shared" si="246"/>
        <v>EastbourneGasquetTomic</v>
      </c>
      <c r="AT1428" t="str">
        <f t="shared" si="247"/>
        <v>EastbourneTomicGasquet</v>
      </c>
      <c r="AU1428">
        <f t="shared" si="248"/>
        <v>1</v>
      </c>
      <c r="AV1428">
        <f t="shared" si="249"/>
        <v>2</v>
      </c>
      <c r="AW1428">
        <f t="shared" si="250"/>
        <v>28</v>
      </c>
      <c r="AX1428" t="b">
        <f t="shared" si="251"/>
        <v>0</v>
      </c>
      <c r="AY1428" t="str">
        <f t="shared" si="252"/>
        <v>Gasquet</v>
      </c>
      <c r="AZ1428" t="b">
        <f t="shared" si="253"/>
        <v>1</v>
      </c>
      <c r="BA1428" t="str">
        <f t="shared" si="254"/>
        <v>Eastbourne2nd Round</v>
      </c>
    </row>
    <row r="1429" spans="1:53" x14ac:dyDescent="0.25">
      <c r="A1429">
        <v>35</v>
      </c>
      <c r="B1429" t="s">
        <v>617</v>
      </c>
      <c r="C1429" t="s">
        <v>618</v>
      </c>
      <c r="D1429" s="1">
        <v>41808</v>
      </c>
      <c r="E1429" t="s">
        <v>663</v>
      </c>
      <c r="F1429" t="s">
        <v>307</v>
      </c>
      <c r="G1429" t="s">
        <v>614</v>
      </c>
      <c r="H1429" t="s">
        <v>344</v>
      </c>
      <c r="I1429">
        <v>3</v>
      </c>
      <c r="J1429" t="s">
        <v>704</v>
      </c>
      <c r="K1429" t="s">
        <v>666</v>
      </c>
      <c r="L1429">
        <v>53</v>
      </c>
      <c r="M1429">
        <v>63</v>
      </c>
      <c r="N1429">
        <v>860</v>
      </c>
      <c r="O1429">
        <v>790</v>
      </c>
      <c r="P1429">
        <v>6</v>
      </c>
      <c r="Q1429">
        <v>2</v>
      </c>
      <c r="R1429">
        <v>7</v>
      </c>
      <c r="S1429">
        <v>6</v>
      </c>
      <c r="Z1429">
        <v>2</v>
      </c>
      <c r="AA1429">
        <v>0</v>
      </c>
      <c r="AB1429" t="s">
        <v>312</v>
      </c>
      <c r="AC1429">
        <v>1.57</v>
      </c>
      <c r="AD1429">
        <v>2.25</v>
      </c>
      <c r="AE1429">
        <v>1.6</v>
      </c>
      <c r="AF1429">
        <v>2.2999999999999998</v>
      </c>
      <c r="AG1429">
        <v>1.62</v>
      </c>
      <c r="AH1429">
        <v>2.2000000000000002</v>
      </c>
      <c r="AI1429">
        <v>1.59</v>
      </c>
      <c r="AJ1429">
        <v>2.52</v>
      </c>
      <c r="AK1429">
        <v>1.57</v>
      </c>
      <c r="AL1429">
        <v>2.38</v>
      </c>
      <c r="AM1429">
        <v>1.66</v>
      </c>
      <c r="AN1429">
        <v>2.52</v>
      </c>
      <c r="AO1429">
        <v>1.59</v>
      </c>
      <c r="AP1429">
        <v>2.33</v>
      </c>
      <c r="AQ1429" t="str">
        <f t="shared" si="244"/>
        <v>Roger-Vasselin</v>
      </c>
      <c r="AR1429" t="str">
        <f t="shared" si="245"/>
        <v>Nieminen</v>
      </c>
      <c r="AS1429" t="str">
        <f t="shared" si="246"/>
        <v>EastbourneRoger-VasselinNieminen</v>
      </c>
      <c r="AT1429" t="str">
        <f t="shared" si="247"/>
        <v>EastbourneNieminenRoger-Vasselin</v>
      </c>
      <c r="AU1429">
        <f t="shared" si="248"/>
        <v>2</v>
      </c>
      <c r="AV1429">
        <f t="shared" si="249"/>
        <v>5</v>
      </c>
      <c r="AW1429">
        <f t="shared" si="250"/>
        <v>21</v>
      </c>
      <c r="AX1429" t="b">
        <f t="shared" si="251"/>
        <v>1</v>
      </c>
      <c r="AY1429" t="str">
        <f t="shared" si="252"/>
        <v>Roger-Vasselin</v>
      </c>
      <c r="AZ1429" t="b">
        <f t="shared" si="253"/>
        <v>0</v>
      </c>
      <c r="BA1429" t="str">
        <f t="shared" si="254"/>
        <v>Eastbourne2nd Round</v>
      </c>
    </row>
    <row r="1430" spans="1:53" x14ac:dyDescent="0.25">
      <c r="A1430">
        <v>35</v>
      </c>
      <c r="B1430" t="s">
        <v>617</v>
      </c>
      <c r="C1430" t="s">
        <v>618</v>
      </c>
      <c r="D1430" s="1">
        <v>41808</v>
      </c>
      <c r="E1430" t="s">
        <v>663</v>
      </c>
      <c r="F1430" t="s">
        <v>307</v>
      </c>
      <c r="G1430" t="s">
        <v>614</v>
      </c>
      <c r="H1430" t="s">
        <v>344</v>
      </c>
      <c r="I1430">
        <v>3</v>
      </c>
      <c r="J1430" t="s">
        <v>803</v>
      </c>
      <c r="K1430" t="s">
        <v>760</v>
      </c>
      <c r="L1430">
        <v>57</v>
      </c>
      <c r="M1430">
        <v>69</v>
      </c>
      <c r="N1430">
        <v>840</v>
      </c>
      <c r="O1430">
        <v>719</v>
      </c>
      <c r="P1430">
        <v>7</v>
      </c>
      <c r="Q1430">
        <v>6</v>
      </c>
      <c r="R1430">
        <v>6</v>
      </c>
      <c r="S1430">
        <v>4</v>
      </c>
      <c r="Z1430">
        <v>2</v>
      </c>
      <c r="AA1430">
        <v>0</v>
      </c>
      <c r="AB1430" t="s">
        <v>312</v>
      </c>
      <c r="AC1430">
        <v>2.1</v>
      </c>
      <c r="AD1430">
        <v>1.66</v>
      </c>
      <c r="AE1430">
        <v>2.0499999999999998</v>
      </c>
      <c r="AF1430">
        <v>1.75</v>
      </c>
      <c r="AG1430">
        <v>2.1</v>
      </c>
      <c r="AH1430">
        <v>1.67</v>
      </c>
      <c r="AI1430">
        <v>2.0699999999999998</v>
      </c>
      <c r="AJ1430">
        <v>1.85</v>
      </c>
      <c r="AK1430">
        <v>2</v>
      </c>
      <c r="AL1430">
        <v>1.8</v>
      </c>
      <c r="AM1430">
        <v>2.1</v>
      </c>
      <c r="AN1430">
        <v>1.87</v>
      </c>
      <c r="AO1430">
        <v>2.02</v>
      </c>
      <c r="AP1430">
        <v>1.76</v>
      </c>
      <c r="AQ1430" t="str">
        <f t="shared" si="244"/>
        <v>Klizan</v>
      </c>
      <c r="AR1430" t="str">
        <f t="shared" si="245"/>
        <v>Young</v>
      </c>
      <c r="AS1430" t="str">
        <f t="shared" si="246"/>
        <v>EastbourneKlizanYoung</v>
      </c>
      <c r="AT1430" t="str">
        <f t="shared" si="247"/>
        <v>EastbourneYoungKlizan</v>
      </c>
      <c r="AU1430">
        <f t="shared" si="248"/>
        <v>2</v>
      </c>
      <c r="AV1430">
        <f t="shared" si="249"/>
        <v>3</v>
      </c>
      <c r="AW1430">
        <f t="shared" si="250"/>
        <v>23</v>
      </c>
      <c r="AX1430" t="b">
        <f t="shared" si="251"/>
        <v>1</v>
      </c>
      <c r="AY1430" t="str">
        <f t="shared" si="252"/>
        <v>Klizan</v>
      </c>
      <c r="AZ1430" t="b">
        <f t="shared" si="253"/>
        <v>0</v>
      </c>
      <c r="BA1430" t="str">
        <f t="shared" si="254"/>
        <v>Eastbourne2nd Round</v>
      </c>
    </row>
    <row r="1431" spans="1:53" x14ac:dyDescent="0.25">
      <c r="A1431">
        <v>35</v>
      </c>
      <c r="B1431" t="s">
        <v>617</v>
      </c>
      <c r="C1431" t="s">
        <v>618</v>
      </c>
      <c r="D1431" s="1">
        <v>41808</v>
      </c>
      <c r="E1431" t="s">
        <v>663</v>
      </c>
      <c r="F1431" t="s">
        <v>307</v>
      </c>
      <c r="G1431" t="s">
        <v>614</v>
      </c>
      <c r="H1431" t="s">
        <v>344</v>
      </c>
      <c r="I1431">
        <v>3</v>
      </c>
      <c r="J1431" t="s">
        <v>669</v>
      </c>
      <c r="K1431" t="s">
        <v>716</v>
      </c>
      <c r="L1431">
        <v>49</v>
      </c>
      <c r="M1431">
        <v>31</v>
      </c>
      <c r="N1431">
        <v>915</v>
      </c>
      <c r="O1431">
        <v>1233</v>
      </c>
      <c r="P1431">
        <v>6</v>
      </c>
      <c r="Q1431">
        <v>2</v>
      </c>
      <c r="R1431">
        <v>7</v>
      </c>
      <c r="S1431">
        <v>5</v>
      </c>
      <c r="Z1431">
        <v>2</v>
      </c>
      <c r="AA1431">
        <v>0</v>
      </c>
      <c r="AB1431" t="s">
        <v>312</v>
      </c>
      <c r="AC1431">
        <v>1.66</v>
      </c>
      <c r="AD1431">
        <v>2.1</v>
      </c>
      <c r="AE1431">
        <v>1.7</v>
      </c>
      <c r="AF1431">
        <v>2.1</v>
      </c>
      <c r="AG1431">
        <v>1.67</v>
      </c>
      <c r="AH1431">
        <v>2.1</v>
      </c>
      <c r="AI1431">
        <v>1.75</v>
      </c>
      <c r="AJ1431">
        <v>2.2000000000000002</v>
      </c>
      <c r="AK1431">
        <v>1.67</v>
      </c>
      <c r="AL1431">
        <v>2.2000000000000002</v>
      </c>
      <c r="AM1431">
        <v>1.75</v>
      </c>
      <c r="AN1431">
        <v>2.2999999999999998</v>
      </c>
      <c r="AO1431">
        <v>1.69</v>
      </c>
      <c r="AP1431">
        <v>2.12</v>
      </c>
      <c r="AQ1431" t="str">
        <f t="shared" si="244"/>
        <v>Istomin</v>
      </c>
      <c r="AR1431" t="str">
        <f t="shared" si="245"/>
        <v>Garcia-Lopez</v>
      </c>
      <c r="AS1431" t="str">
        <f t="shared" si="246"/>
        <v>EastbourneIstominGarcia-Lopez</v>
      </c>
      <c r="AT1431" t="str">
        <f t="shared" si="247"/>
        <v>EastbourneGarcia-LopezIstomin</v>
      </c>
      <c r="AU1431">
        <f t="shared" si="248"/>
        <v>2</v>
      </c>
      <c r="AV1431">
        <f t="shared" si="249"/>
        <v>6</v>
      </c>
      <c r="AW1431">
        <f t="shared" si="250"/>
        <v>20</v>
      </c>
      <c r="AX1431" t="b">
        <f t="shared" si="251"/>
        <v>0</v>
      </c>
      <c r="AY1431" t="str">
        <f t="shared" si="252"/>
        <v>Istomin</v>
      </c>
      <c r="AZ1431" t="b">
        <f t="shared" si="253"/>
        <v>0</v>
      </c>
      <c r="BA1431" t="str">
        <f t="shared" si="254"/>
        <v>Eastbourne2nd Round</v>
      </c>
    </row>
    <row r="1432" spans="1:53" x14ac:dyDescent="0.25">
      <c r="A1432">
        <v>35</v>
      </c>
      <c r="B1432" t="s">
        <v>617</v>
      </c>
      <c r="C1432" t="s">
        <v>618</v>
      </c>
      <c r="D1432" s="1">
        <v>41808</v>
      </c>
      <c r="E1432" t="s">
        <v>663</v>
      </c>
      <c r="F1432" t="s">
        <v>307</v>
      </c>
      <c r="G1432" t="s">
        <v>614</v>
      </c>
      <c r="H1432" t="s">
        <v>344</v>
      </c>
      <c r="I1432">
        <v>3</v>
      </c>
      <c r="J1432" t="s">
        <v>670</v>
      </c>
      <c r="K1432" t="s">
        <v>919</v>
      </c>
      <c r="L1432">
        <v>77</v>
      </c>
      <c r="M1432">
        <v>92</v>
      </c>
      <c r="N1432">
        <v>685</v>
      </c>
      <c r="O1432">
        <v>600</v>
      </c>
      <c r="P1432">
        <v>7</v>
      </c>
      <c r="Q1432">
        <v>5</v>
      </c>
      <c r="Z1432">
        <v>1</v>
      </c>
      <c r="AA1432">
        <v>0</v>
      </c>
      <c r="AB1432" t="s">
        <v>323</v>
      </c>
      <c r="AC1432">
        <v>1.1100000000000001</v>
      </c>
      <c r="AD1432">
        <v>6.5</v>
      </c>
      <c r="AE1432">
        <v>1.1299999999999999</v>
      </c>
      <c r="AF1432">
        <v>5.5</v>
      </c>
      <c r="AG1432">
        <v>1.1399999999999999</v>
      </c>
      <c r="AH1432">
        <v>5</v>
      </c>
      <c r="AI1432">
        <v>1.1499999999999999</v>
      </c>
      <c r="AJ1432">
        <v>6.45</v>
      </c>
      <c r="AK1432">
        <v>1.1299999999999999</v>
      </c>
      <c r="AL1432">
        <v>6</v>
      </c>
      <c r="AM1432">
        <v>1.1499999999999999</v>
      </c>
      <c r="AN1432">
        <v>12</v>
      </c>
      <c r="AO1432">
        <v>1.1299999999999999</v>
      </c>
      <c r="AP1432">
        <v>5.94</v>
      </c>
      <c r="AQ1432" t="str">
        <f t="shared" si="244"/>
        <v>Querrey</v>
      </c>
      <c r="AR1432" t="str">
        <f t="shared" si="245"/>
        <v>Estrella</v>
      </c>
      <c r="AS1432" t="str">
        <f t="shared" si="246"/>
        <v>EastbourneQuerreyEstrella</v>
      </c>
      <c r="AT1432" t="str">
        <f t="shared" si="247"/>
        <v>EastbourneEstrellaQuerrey</v>
      </c>
      <c r="AU1432">
        <f t="shared" si="248"/>
        <v>1</v>
      </c>
      <c r="AV1432">
        <f t="shared" si="249"/>
        <v>2</v>
      </c>
      <c r="AW1432">
        <f t="shared" si="250"/>
        <v>12</v>
      </c>
      <c r="AX1432" t="b">
        <f t="shared" si="251"/>
        <v>0</v>
      </c>
      <c r="AY1432" t="str">
        <f t="shared" si="252"/>
        <v>Querrey</v>
      </c>
      <c r="AZ1432" t="b">
        <f t="shared" si="253"/>
        <v>0</v>
      </c>
      <c r="BA1432" t="str">
        <f t="shared" si="254"/>
        <v>Eastbourne2nd Round</v>
      </c>
    </row>
    <row r="1433" spans="1:53" x14ac:dyDescent="0.25">
      <c r="A1433">
        <v>35</v>
      </c>
      <c r="B1433" t="s">
        <v>617</v>
      </c>
      <c r="C1433" t="s">
        <v>618</v>
      </c>
      <c r="D1433" s="1">
        <v>41808</v>
      </c>
      <c r="E1433" t="s">
        <v>663</v>
      </c>
      <c r="F1433" t="s">
        <v>307</v>
      </c>
      <c r="G1433" t="s">
        <v>614</v>
      </c>
      <c r="H1433" t="s">
        <v>344</v>
      </c>
      <c r="I1433">
        <v>3</v>
      </c>
      <c r="J1433" t="s">
        <v>665</v>
      </c>
      <c r="K1433" t="s">
        <v>690</v>
      </c>
      <c r="L1433">
        <v>47</v>
      </c>
      <c r="M1433">
        <v>36</v>
      </c>
      <c r="N1433">
        <v>945</v>
      </c>
      <c r="O1433">
        <v>1135</v>
      </c>
      <c r="P1433">
        <v>6</v>
      </c>
      <c r="Q1433">
        <v>3</v>
      </c>
      <c r="R1433">
        <v>6</v>
      </c>
      <c r="S1433">
        <v>4</v>
      </c>
      <c r="Z1433">
        <v>2</v>
      </c>
      <c r="AA1433">
        <v>0</v>
      </c>
      <c r="AB1433" t="s">
        <v>312</v>
      </c>
      <c r="AC1433">
        <v>2.37</v>
      </c>
      <c r="AD1433">
        <v>1.53</v>
      </c>
      <c r="AE1433">
        <v>2.35</v>
      </c>
      <c r="AF1433">
        <v>1.58</v>
      </c>
      <c r="AG1433">
        <v>2.38</v>
      </c>
      <c r="AH1433">
        <v>1.53</v>
      </c>
      <c r="AI1433">
        <v>2.44</v>
      </c>
      <c r="AJ1433">
        <v>1.63</v>
      </c>
      <c r="AK1433">
        <v>2.25</v>
      </c>
      <c r="AL1433">
        <v>1.62</v>
      </c>
      <c r="AM1433">
        <v>2.5</v>
      </c>
      <c r="AN1433">
        <v>1.67</v>
      </c>
      <c r="AO1433">
        <v>2.33</v>
      </c>
      <c r="AP1433">
        <v>1.58</v>
      </c>
      <c r="AQ1433" t="str">
        <f t="shared" si="244"/>
        <v>Benneteau</v>
      </c>
      <c r="AR1433" t="str">
        <f t="shared" si="245"/>
        <v>Simon</v>
      </c>
      <c r="AS1433" t="str">
        <f t="shared" si="246"/>
        <v>EastbourneBenneteauSimon</v>
      </c>
      <c r="AT1433" t="str">
        <f t="shared" si="247"/>
        <v>EastbourneSimonBenneteau</v>
      </c>
      <c r="AU1433">
        <f t="shared" si="248"/>
        <v>2</v>
      </c>
      <c r="AV1433">
        <f t="shared" si="249"/>
        <v>5</v>
      </c>
      <c r="AW1433">
        <f t="shared" si="250"/>
        <v>19</v>
      </c>
      <c r="AX1433" t="b">
        <f t="shared" si="251"/>
        <v>0</v>
      </c>
      <c r="AY1433" t="str">
        <f t="shared" si="252"/>
        <v>Benneteau</v>
      </c>
      <c r="AZ1433" t="b">
        <f t="shared" si="253"/>
        <v>0</v>
      </c>
      <c r="BA1433" t="str">
        <f t="shared" si="254"/>
        <v>Eastbourne2nd Round</v>
      </c>
    </row>
    <row r="1434" spans="1:53" x14ac:dyDescent="0.25">
      <c r="A1434">
        <v>35</v>
      </c>
      <c r="B1434" t="s">
        <v>617</v>
      </c>
      <c r="C1434" t="s">
        <v>618</v>
      </c>
      <c r="D1434" s="1">
        <v>41808</v>
      </c>
      <c r="E1434" t="s">
        <v>663</v>
      </c>
      <c r="F1434" t="s">
        <v>307</v>
      </c>
      <c r="G1434" t="s">
        <v>614</v>
      </c>
      <c r="H1434" t="s">
        <v>344</v>
      </c>
      <c r="I1434">
        <v>3</v>
      </c>
      <c r="J1434" t="s">
        <v>680</v>
      </c>
      <c r="K1434" t="s">
        <v>773</v>
      </c>
      <c r="L1434">
        <v>43</v>
      </c>
      <c r="M1434">
        <v>44</v>
      </c>
      <c r="N1434">
        <v>1015</v>
      </c>
      <c r="O1434">
        <v>1010</v>
      </c>
      <c r="P1434">
        <v>6</v>
      </c>
      <c r="Q1434">
        <v>4</v>
      </c>
      <c r="R1434">
        <v>7</v>
      </c>
      <c r="S1434">
        <v>5</v>
      </c>
      <c r="Z1434">
        <v>2</v>
      </c>
      <c r="AA1434">
        <v>0</v>
      </c>
      <c r="AB1434" t="s">
        <v>312</v>
      </c>
      <c r="AC1434">
        <v>1.3</v>
      </c>
      <c r="AD1434">
        <v>3.4</v>
      </c>
      <c r="AE1434">
        <v>1.3</v>
      </c>
      <c r="AF1434">
        <v>3.4</v>
      </c>
      <c r="AG1434">
        <v>1.3</v>
      </c>
      <c r="AH1434">
        <v>3.4</v>
      </c>
      <c r="AI1434">
        <v>1.35</v>
      </c>
      <c r="AJ1434">
        <v>3.51</v>
      </c>
      <c r="AK1434">
        <v>1.29</v>
      </c>
      <c r="AL1434">
        <v>3.5</v>
      </c>
      <c r="AM1434">
        <v>1.37</v>
      </c>
      <c r="AN1434">
        <v>3.8</v>
      </c>
      <c r="AO1434">
        <v>1.3</v>
      </c>
      <c r="AP1434">
        <v>3.41</v>
      </c>
      <c r="AQ1434" t="str">
        <f t="shared" si="244"/>
        <v>Chardy</v>
      </c>
      <c r="AR1434" t="str">
        <f t="shared" si="245"/>
        <v>Berlocq</v>
      </c>
      <c r="AS1434" t="str">
        <f t="shared" si="246"/>
        <v>EastbourneChardyBerlocq</v>
      </c>
      <c r="AT1434" t="str">
        <f t="shared" si="247"/>
        <v>EastbourneBerlocqChardy</v>
      </c>
      <c r="AU1434">
        <f t="shared" si="248"/>
        <v>2</v>
      </c>
      <c r="AV1434">
        <f t="shared" si="249"/>
        <v>4</v>
      </c>
      <c r="AW1434">
        <f t="shared" si="250"/>
        <v>22</v>
      </c>
      <c r="AX1434" t="b">
        <f t="shared" si="251"/>
        <v>0</v>
      </c>
      <c r="AY1434" t="str">
        <f t="shared" si="252"/>
        <v>Chardy</v>
      </c>
      <c r="AZ1434" t="b">
        <f t="shared" si="253"/>
        <v>0</v>
      </c>
      <c r="BA1434" t="str">
        <f t="shared" si="254"/>
        <v>Eastbourne2nd Round</v>
      </c>
    </row>
    <row r="1435" spans="1:53" x14ac:dyDescent="0.25">
      <c r="A1435">
        <v>35</v>
      </c>
      <c r="B1435" t="s">
        <v>617</v>
      </c>
      <c r="C1435" t="s">
        <v>618</v>
      </c>
      <c r="D1435" s="1">
        <v>41808</v>
      </c>
      <c r="E1435" t="s">
        <v>663</v>
      </c>
      <c r="F1435" t="s">
        <v>307</v>
      </c>
      <c r="G1435" t="s">
        <v>614</v>
      </c>
      <c r="H1435" t="s">
        <v>344</v>
      </c>
      <c r="I1435">
        <v>3</v>
      </c>
      <c r="J1435" t="s">
        <v>678</v>
      </c>
      <c r="K1435" t="s">
        <v>734</v>
      </c>
      <c r="L1435">
        <v>25</v>
      </c>
      <c r="M1435">
        <v>90</v>
      </c>
      <c r="N1435">
        <v>1455</v>
      </c>
      <c r="O1435">
        <v>607</v>
      </c>
      <c r="P1435">
        <v>7</v>
      </c>
      <c r="Q1435">
        <v>6</v>
      </c>
      <c r="R1435">
        <v>7</v>
      </c>
      <c r="S1435">
        <v>5</v>
      </c>
      <c r="Z1435">
        <v>2</v>
      </c>
      <c r="AA1435">
        <v>0</v>
      </c>
      <c r="AB1435" t="s">
        <v>312</v>
      </c>
      <c r="AC1435">
        <v>1.4</v>
      </c>
      <c r="AD1435">
        <v>2.75</v>
      </c>
      <c r="AE1435">
        <v>1.45</v>
      </c>
      <c r="AF1435">
        <v>2.7</v>
      </c>
      <c r="AG1435">
        <v>1.4</v>
      </c>
      <c r="AH1435">
        <v>2.75</v>
      </c>
      <c r="AI1435">
        <v>1.52</v>
      </c>
      <c r="AJ1435">
        <v>2.73</v>
      </c>
      <c r="AK1435">
        <v>1.4</v>
      </c>
      <c r="AL1435">
        <v>2.88</v>
      </c>
      <c r="AM1435">
        <v>1.53</v>
      </c>
      <c r="AN1435">
        <v>3</v>
      </c>
      <c r="AO1435">
        <v>1.44</v>
      </c>
      <c r="AP1435">
        <v>2.71</v>
      </c>
      <c r="AQ1435" t="str">
        <f t="shared" si="244"/>
        <v>Lopez</v>
      </c>
      <c r="AR1435" t="str">
        <f t="shared" si="245"/>
        <v>Kamke</v>
      </c>
      <c r="AS1435" t="str">
        <f t="shared" si="246"/>
        <v>EastbourneLopezKamke</v>
      </c>
      <c r="AT1435" t="str">
        <f t="shared" si="247"/>
        <v>EastbourneKamkeLopez</v>
      </c>
      <c r="AU1435">
        <f t="shared" si="248"/>
        <v>2</v>
      </c>
      <c r="AV1435">
        <f t="shared" si="249"/>
        <v>3</v>
      </c>
      <c r="AW1435">
        <f t="shared" si="250"/>
        <v>25</v>
      </c>
      <c r="AX1435" t="b">
        <f t="shared" si="251"/>
        <v>1</v>
      </c>
      <c r="AY1435" t="str">
        <f t="shared" si="252"/>
        <v>Lopez</v>
      </c>
      <c r="AZ1435" t="b">
        <f t="shared" si="253"/>
        <v>0</v>
      </c>
      <c r="BA1435" t="str">
        <f t="shared" si="254"/>
        <v>Eastbourne2nd Round</v>
      </c>
    </row>
    <row r="1436" spans="1:53" x14ac:dyDescent="0.25">
      <c r="A1436">
        <v>35</v>
      </c>
      <c r="B1436" t="s">
        <v>617</v>
      </c>
      <c r="C1436" t="s">
        <v>618</v>
      </c>
      <c r="D1436" s="1">
        <v>41809</v>
      </c>
      <c r="E1436" t="s">
        <v>663</v>
      </c>
      <c r="F1436" t="s">
        <v>307</v>
      </c>
      <c r="G1436" t="s">
        <v>614</v>
      </c>
      <c r="H1436" t="s">
        <v>345</v>
      </c>
      <c r="I1436">
        <v>3</v>
      </c>
      <c r="J1436" t="s">
        <v>754</v>
      </c>
      <c r="K1436" t="s">
        <v>803</v>
      </c>
      <c r="L1436">
        <v>14</v>
      </c>
      <c r="M1436">
        <v>57</v>
      </c>
      <c r="N1436">
        <v>2310</v>
      </c>
      <c r="O1436">
        <v>840</v>
      </c>
      <c r="P1436">
        <v>6</v>
      </c>
      <c r="Q1436">
        <v>3</v>
      </c>
      <c r="R1436">
        <v>6</v>
      </c>
      <c r="S1436">
        <v>4</v>
      </c>
      <c r="Z1436">
        <v>2</v>
      </c>
      <c r="AA1436">
        <v>0</v>
      </c>
      <c r="AB1436" t="s">
        <v>312</v>
      </c>
      <c r="AC1436">
        <v>1.3</v>
      </c>
      <c r="AD1436">
        <v>3.4</v>
      </c>
      <c r="AE1436">
        <v>1.35</v>
      </c>
      <c r="AF1436">
        <v>3.1</v>
      </c>
      <c r="AG1436">
        <v>1.36</v>
      </c>
      <c r="AH1436">
        <v>3</v>
      </c>
      <c r="AI1436">
        <v>1.35</v>
      </c>
      <c r="AJ1436">
        <v>3.57</v>
      </c>
      <c r="AK1436">
        <v>1.33</v>
      </c>
      <c r="AL1436">
        <v>3.25</v>
      </c>
      <c r="AM1436">
        <v>1.38</v>
      </c>
      <c r="AN1436">
        <v>3.57</v>
      </c>
      <c r="AO1436">
        <v>1.33</v>
      </c>
      <c r="AP1436">
        <v>3.25</v>
      </c>
      <c r="AQ1436" t="str">
        <f t="shared" si="244"/>
        <v>Gasquet</v>
      </c>
      <c r="AR1436" t="str">
        <f t="shared" si="245"/>
        <v>Klizan</v>
      </c>
      <c r="AS1436" t="str">
        <f t="shared" si="246"/>
        <v>EastbourneGasquetKlizan</v>
      </c>
      <c r="AT1436" t="str">
        <f t="shared" si="247"/>
        <v>EastbourneKlizanGasquet</v>
      </c>
      <c r="AU1436">
        <f t="shared" si="248"/>
        <v>2</v>
      </c>
      <c r="AV1436">
        <f t="shared" si="249"/>
        <v>5</v>
      </c>
      <c r="AW1436">
        <f t="shared" si="250"/>
        <v>19</v>
      </c>
      <c r="AX1436" t="b">
        <f t="shared" si="251"/>
        <v>0</v>
      </c>
      <c r="AY1436" t="str">
        <f t="shared" si="252"/>
        <v>Gasquet</v>
      </c>
      <c r="AZ1436" t="b">
        <f t="shared" si="253"/>
        <v>0</v>
      </c>
      <c r="BA1436" t="str">
        <f t="shared" si="254"/>
        <v>EastbourneQuarterfinals</v>
      </c>
    </row>
    <row r="1437" spans="1:53" x14ac:dyDescent="0.25">
      <c r="A1437">
        <v>35</v>
      </c>
      <c r="B1437" t="s">
        <v>617</v>
      </c>
      <c r="C1437" t="s">
        <v>618</v>
      </c>
      <c r="D1437" s="1">
        <v>41809</v>
      </c>
      <c r="E1437" t="s">
        <v>663</v>
      </c>
      <c r="F1437" t="s">
        <v>307</v>
      </c>
      <c r="G1437" t="s">
        <v>614</v>
      </c>
      <c r="H1437" t="s">
        <v>345</v>
      </c>
      <c r="I1437">
        <v>3</v>
      </c>
      <c r="J1437" t="s">
        <v>669</v>
      </c>
      <c r="K1437" t="s">
        <v>704</v>
      </c>
      <c r="L1437">
        <v>49</v>
      </c>
      <c r="M1437">
        <v>53</v>
      </c>
      <c r="N1437">
        <v>915</v>
      </c>
      <c r="O1437">
        <v>860</v>
      </c>
      <c r="P1437">
        <v>7</v>
      </c>
      <c r="Q1437">
        <v>6</v>
      </c>
      <c r="R1437">
        <v>6</v>
      </c>
      <c r="S1437">
        <v>2</v>
      </c>
      <c r="Z1437">
        <v>2</v>
      </c>
      <c r="AA1437">
        <v>0</v>
      </c>
      <c r="AB1437" t="s">
        <v>312</v>
      </c>
      <c r="AC1437">
        <v>1.9</v>
      </c>
      <c r="AD1437">
        <v>1.8</v>
      </c>
      <c r="AE1437">
        <v>1.88</v>
      </c>
      <c r="AF1437">
        <v>1.88</v>
      </c>
      <c r="AG1437">
        <v>1.83</v>
      </c>
      <c r="AH1437">
        <v>1.83</v>
      </c>
      <c r="AI1437">
        <v>1.88</v>
      </c>
      <c r="AJ1437">
        <v>2.0499999999999998</v>
      </c>
      <c r="AK1437">
        <v>1.8</v>
      </c>
      <c r="AL1437">
        <v>2</v>
      </c>
      <c r="AM1437">
        <v>1.95</v>
      </c>
      <c r="AN1437">
        <v>2.0499999999999998</v>
      </c>
      <c r="AO1437">
        <v>1.87</v>
      </c>
      <c r="AP1437">
        <v>1.9</v>
      </c>
      <c r="AQ1437" t="str">
        <f t="shared" si="244"/>
        <v>Istomin</v>
      </c>
      <c r="AR1437" t="str">
        <f t="shared" si="245"/>
        <v>Roger-Vasselin</v>
      </c>
      <c r="AS1437" t="str">
        <f t="shared" si="246"/>
        <v>EastbourneIstominRoger-Vasselin</v>
      </c>
      <c r="AT1437" t="str">
        <f t="shared" si="247"/>
        <v>EastbourneRoger-VasselinIstomin</v>
      </c>
      <c r="AU1437">
        <f t="shared" si="248"/>
        <v>2</v>
      </c>
      <c r="AV1437">
        <f t="shared" si="249"/>
        <v>5</v>
      </c>
      <c r="AW1437">
        <f t="shared" si="250"/>
        <v>21</v>
      </c>
      <c r="AX1437" t="b">
        <f t="shared" si="251"/>
        <v>1</v>
      </c>
      <c r="AY1437" t="str">
        <f t="shared" si="252"/>
        <v>Istomin</v>
      </c>
      <c r="AZ1437" t="b">
        <f t="shared" si="253"/>
        <v>0</v>
      </c>
      <c r="BA1437" t="str">
        <f t="shared" si="254"/>
        <v>EastbourneQuarterfinals</v>
      </c>
    </row>
    <row r="1438" spans="1:53" x14ac:dyDescent="0.25">
      <c r="A1438">
        <v>35</v>
      </c>
      <c r="B1438" t="s">
        <v>617</v>
      </c>
      <c r="C1438" t="s">
        <v>618</v>
      </c>
      <c r="D1438" s="1">
        <v>41809</v>
      </c>
      <c r="E1438" t="s">
        <v>663</v>
      </c>
      <c r="F1438" t="s">
        <v>307</v>
      </c>
      <c r="G1438" t="s">
        <v>614</v>
      </c>
      <c r="H1438" t="s">
        <v>345</v>
      </c>
      <c r="I1438">
        <v>3</v>
      </c>
      <c r="J1438" t="s">
        <v>670</v>
      </c>
      <c r="K1438" t="s">
        <v>665</v>
      </c>
      <c r="L1438">
        <v>77</v>
      </c>
      <c r="M1438">
        <v>47</v>
      </c>
      <c r="N1438">
        <v>685</v>
      </c>
      <c r="O1438">
        <v>945</v>
      </c>
      <c r="P1438">
        <v>7</v>
      </c>
      <c r="Q1438">
        <v>6</v>
      </c>
      <c r="R1438">
        <v>6</v>
      </c>
      <c r="S1438">
        <v>4</v>
      </c>
      <c r="Z1438">
        <v>2</v>
      </c>
      <c r="AA1438">
        <v>0</v>
      </c>
      <c r="AB1438" t="s">
        <v>312</v>
      </c>
      <c r="AC1438">
        <v>1.83</v>
      </c>
      <c r="AD1438">
        <v>1.83</v>
      </c>
      <c r="AE1438">
        <v>1.9</v>
      </c>
      <c r="AF1438">
        <v>1.85</v>
      </c>
      <c r="AG1438">
        <v>1.83</v>
      </c>
      <c r="AH1438">
        <v>1.83</v>
      </c>
      <c r="AI1438">
        <v>1.93</v>
      </c>
      <c r="AJ1438">
        <v>2</v>
      </c>
      <c r="AK1438">
        <v>1.91</v>
      </c>
      <c r="AL1438">
        <v>1.91</v>
      </c>
      <c r="AM1438">
        <v>1.95</v>
      </c>
      <c r="AN1438">
        <v>2</v>
      </c>
      <c r="AO1438">
        <v>1.88</v>
      </c>
      <c r="AP1438">
        <v>1.88</v>
      </c>
      <c r="AQ1438" t="str">
        <f t="shared" si="244"/>
        <v>Querrey</v>
      </c>
      <c r="AR1438" t="str">
        <f t="shared" si="245"/>
        <v>Benneteau</v>
      </c>
      <c r="AS1438" t="str">
        <f t="shared" si="246"/>
        <v>EastbourneQuerreyBenneteau</v>
      </c>
      <c r="AT1438" t="str">
        <f t="shared" si="247"/>
        <v>EastbourneBenneteauQuerrey</v>
      </c>
      <c r="AU1438">
        <f t="shared" si="248"/>
        <v>2</v>
      </c>
      <c r="AV1438">
        <f t="shared" si="249"/>
        <v>3</v>
      </c>
      <c r="AW1438">
        <f t="shared" si="250"/>
        <v>23</v>
      </c>
      <c r="AX1438" t="b">
        <f t="shared" si="251"/>
        <v>1</v>
      </c>
      <c r="AY1438" t="str">
        <f t="shared" si="252"/>
        <v>Querrey</v>
      </c>
      <c r="AZ1438" t="b">
        <f t="shared" si="253"/>
        <v>0</v>
      </c>
      <c r="BA1438" t="str">
        <f t="shared" si="254"/>
        <v>EastbourneQuarterfinals</v>
      </c>
    </row>
    <row r="1439" spans="1:53" x14ac:dyDescent="0.25">
      <c r="A1439">
        <v>35</v>
      </c>
      <c r="B1439" t="s">
        <v>617</v>
      </c>
      <c r="C1439" t="s">
        <v>618</v>
      </c>
      <c r="D1439" s="1">
        <v>41810</v>
      </c>
      <c r="E1439" t="s">
        <v>663</v>
      </c>
      <c r="F1439" t="s">
        <v>307</v>
      </c>
      <c r="G1439" t="s">
        <v>614</v>
      </c>
      <c r="H1439" t="s">
        <v>345</v>
      </c>
      <c r="I1439">
        <v>3</v>
      </c>
      <c r="J1439" t="s">
        <v>678</v>
      </c>
      <c r="K1439" t="s">
        <v>680</v>
      </c>
      <c r="L1439">
        <v>25</v>
      </c>
      <c r="M1439">
        <v>43</v>
      </c>
      <c r="N1439">
        <v>1455</v>
      </c>
      <c r="O1439">
        <v>1015</v>
      </c>
      <c r="P1439">
        <v>6</v>
      </c>
      <c r="Q1439">
        <v>3</v>
      </c>
      <c r="R1439">
        <v>6</v>
      </c>
      <c r="S1439">
        <v>4</v>
      </c>
      <c r="Z1439">
        <v>2</v>
      </c>
      <c r="AA1439">
        <v>0</v>
      </c>
      <c r="AB1439" t="s">
        <v>312</v>
      </c>
      <c r="AC1439">
        <v>1.61</v>
      </c>
      <c r="AD1439">
        <v>2.2000000000000002</v>
      </c>
      <c r="AE1439">
        <v>1.65</v>
      </c>
      <c r="AF1439">
        <v>2.2000000000000002</v>
      </c>
      <c r="AG1439">
        <v>1.67</v>
      </c>
      <c r="AH1439">
        <v>2.1</v>
      </c>
      <c r="AI1439">
        <v>1.71</v>
      </c>
      <c r="AJ1439">
        <v>2.2999999999999998</v>
      </c>
      <c r="AK1439">
        <v>1.62</v>
      </c>
      <c r="AL1439">
        <v>2.25</v>
      </c>
      <c r="AM1439">
        <v>1.77</v>
      </c>
      <c r="AN1439">
        <v>2.2999999999999998</v>
      </c>
      <c r="AO1439">
        <v>1.67</v>
      </c>
      <c r="AP1439">
        <v>2.16</v>
      </c>
      <c r="AQ1439" t="str">
        <f t="shared" si="244"/>
        <v>Lopez</v>
      </c>
      <c r="AR1439" t="str">
        <f t="shared" si="245"/>
        <v>Chardy</v>
      </c>
      <c r="AS1439" t="str">
        <f t="shared" si="246"/>
        <v>EastbourneLopezChardy</v>
      </c>
      <c r="AT1439" t="str">
        <f t="shared" si="247"/>
        <v>EastbourneChardyLopez</v>
      </c>
      <c r="AU1439">
        <f t="shared" si="248"/>
        <v>2</v>
      </c>
      <c r="AV1439">
        <f t="shared" si="249"/>
        <v>5</v>
      </c>
      <c r="AW1439">
        <f t="shared" si="250"/>
        <v>19</v>
      </c>
      <c r="AX1439" t="b">
        <f t="shared" si="251"/>
        <v>0</v>
      </c>
      <c r="AY1439" t="str">
        <f t="shared" si="252"/>
        <v>Lopez</v>
      </c>
      <c r="AZ1439" t="b">
        <f t="shared" si="253"/>
        <v>0</v>
      </c>
      <c r="BA1439" t="str">
        <f t="shared" si="254"/>
        <v>EastbourneQuarterfinals</v>
      </c>
    </row>
    <row r="1440" spans="1:53" x14ac:dyDescent="0.25">
      <c r="A1440">
        <v>35</v>
      </c>
      <c r="B1440" t="s">
        <v>617</v>
      </c>
      <c r="C1440" t="s">
        <v>618</v>
      </c>
      <c r="D1440" s="1">
        <v>41810</v>
      </c>
      <c r="E1440" t="s">
        <v>663</v>
      </c>
      <c r="F1440" t="s">
        <v>307</v>
      </c>
      <c r="G1440" t="s">
        <v>614</v>
      </c>
      <c r="H1440" t="s">
        <v>346</v>
      </c>
      <c r="I1440">
        <v>3</v>
      </c>
      <c r="J1440" t="s">
        <v>754</v>
      </c>
      <c r="K1440" t="s">
        <v>669</v>
      </c>
      <c r="L1440">
        <v>14</v>
      </c>
      <c r="M1440">
        <v>49</v>
      </c>
      <c r="N1440">
        <v>2310</v>
      </c>
      <c r="O1440">
        <v>915</v>
      </c>
      <c r="P1440">
        <v>6</v>
      </c>
      <c r="Q1440">
        <v>4</v>
      </c>
      <c r="R1440">
        <v>6</v>
      </c>
      <c r="S1440">
        <v>2</v>
      </c>
      <c r="Z1440">
        <v>2</v>
      </c>
      <c r="AA1440">
        <v>0</v>
      </c>
      <c r="AB1440" t="s">
        <v>312</v>
      </c>
      <c r="AC1440">
        <v>1.53</v>
      </c>
      <c r="AD1440">
        <v>2.5</v>
      </c>
      <c r="AE1440">
        <v>1.5</v>
      </c>
      <c r="AF1440">
        <v>2.5</v>
      </c>
      <c r="AG1440">
        <v>1.44</v>
      </c>
      <c r="AH1440">
        <v>2.62</v>
      </c>
      <c r="AI1440">
        <v>1.61</v>
      </c>
      <c r="AJ1440">
        <v>2.5</v>
      </c>
      <c r="AK1440">
        <v>1.5</v>
      </c>
      <c r="AL1440">
        <v>2.63</v>
      </c>
      <c r="AM1440">
        <v>1.61</v>
      </c>
      <c r="AN1440">
        <v>2.65</v>
      </c>
      <c r="AO1440">
        <v>1.51</v>
      </c>
      <c r="AP1440">
        <v>2.5299999999999998</v>
      </c>
      <c r="AQ1440" t="str">
        <f t="shared" si="244"/>
        <v>Gasquet</v>
      </c>
      <c r="AR1440" t="str">
        <f t="shared" si="245"/>
        <v>Istomin</v>
      </c>
      <c r="AS1440" t="str">
        <f t="shared" si="246"/>
        <v>EastbourneGasquetIstomin</v>
      </c>
      <c r="AT1440" t="str">
        <f t="shared" si="247"/>
        <v>EastbourneIstominGasquet</v>
      </c>
      <c r="AU1440">
        <f t="shared" si="248"/>
        <v>2</v>
      </c>
      <c r="AV1440">
        <f t="shared" si="249"/>
        <v>6</v>
      </c>
      <c r="AW1440">
        <f t="shared" si="250"/>
        <v>18</v>
      </c>
      <c r="AX1440" t="b">
        <f t="shared" si="251"/>
        <v>0</v>
      </c>
      <c r="AY1440" t="str">
        <f t="shared" si="252"/>
        <v>Gasquet</v>
      </c>
      <c r="AZ1440" t="b">
        <f t="shared" si="253"/>
        <v>0</v>
      </c>
      <c r="BA1440" t="str">
        <f t="shared" si="254"/>
        <v>EastbourneSemifinals</v>
      </c>
    </row>
    <row r="1441" spans="1:53" x14ac:dyDescent="0.25">
      <c r="A1441">
        <v>35</v>
      </c>
      <c r="B1441" t="s">
        <v>617</v>
      </c>
      <c r="C1441" t="s">
        <v>618</v>
      </c>
      <c r="D1441" s="1">
        <v>41810</v>
      </c>
      <c r="E1441" t="s">
        <v>663</v>
      </c>
      <c r="F1441" t="s">
        <v>307</v>
      </c>
      <c r="G1441" t="s">
        <v>614</v>
      </c>
      <c r="H1441" t="s">
        <v>346</v>
      </c>
      <c r="I1441">
        <v>3</v>
      </c>
      <c r="J1441" t="s">
        <v>678</v>
      </c>
      <c r="K1441" t="s">
        <v>670</v>
      </c>
      <c r="L1441">
        <v>25</v>
      </c>
      <c r="M1441">
        <v>77</v>
      </c>
      <c r="N1441">
        <v>1455</v>
      </c>
      <c r="O1441">
        <v>685</v>
      </c>
      <c r="P1441">
        <v>6</v>
      </c>
      <c r="Q1441">
        <v>4</v>
      </c>
      <c r="R1441">
        <v>7</v>
      </c>
      <c r="S1441">
        <v>6</v>
      </c>
      <c r="Z1441">
        <v>2</v>
      </c>
      <c r="AA1441">
        <v>0</v>
      </c>
      <c r="AB1441" t="s">
        <v>312</v>
      </c>
      <c r="AC1441">
        <v>1.57</v>
      </c>
      <c r="AD1441">
        <v>2.37</v>
      </c>
      <c r="AE1441">
        <v>1.62</v>
      </c>
      <c r="AF1441">
        <v>2.25</v>
      </c>
      <c r="AG1441">
        <v>1.62</v>
      </c>
      <c r="AH1441">
        <v>2.2000000000000002</v>
      </c>
      <c r="AI1441">
        <v>1.63</v>
      </c>
      <c r="AJ1441">
        <v>2.46</v>
      </c>
      <c r="AK1441">
        <v>1.62</v>
      </c>
      <c r="AL1441">
        <v>2.25</v>
      </c>
      <c r="AM1441">
        <v>1.69</v>
      </c>
      <c r="AN1441">
        <v>2.46</v>
      </c>
      <c r="AO1441">
        <v>1.62</v>
      </c>
      <c r="AP1441">
        <v>2.27</v>
      </c>
      <c r="AQ1441" t="str">
        <f t="shared" si="244"/>
        <v>Lopez</v>
      </c>
      <c r="AR1441" t="str">
        <f t="shared" si="245"/>
        <v>Querrey</v>
      </c>
      <c r="AS1441" t="str">
        <f t="shared" si="246"/>
        <v>EastbourneLopezQuerrey</v>
      </c>
      <c r="AT1441" t="str">
        <f t="shared" si="247"/>
        <v>EastbourneQuerreyLopez</v>
      </c>
      <c r="AU1441">
        <f t="shared" si="248"/>
        <v>2</v>
      </c>
      <c r="AV1441">
        <f t="shared" si="249"/>
        <v>3</v>
      </c>
      <c r="AW1441">
        <f t="shared" si="250"/>
        <v>23</v>
      </c>
      <c r="AX1441" t="b">
        <f t="shared" si="251"/>
        <v>1</v>
      </c>
      <c r="AY1441" t="str">
        <f t="shared" si="252"/>
        <v>Lopez</v>
      </c>
      <c r="AZ1441" t="b">
        <f t="shared" si="253"/>
        <v>0</v>
      </c>
      <c r="BA1441" t="str">
        <f t="shared" si="254"/>
        <v>EastbourneSemifinals</v>
      </c>
    </row>
    <row r="1442" spans="1:53" x14ac:dyDescent="0.25">
      <c r="A1442">
        <v>35</v>
      </c>
      <c r="B1442" t="s">
        <v>617</v>
      </c>
      <c r="C1442" t="s">
        <v>618</v>
      </c>
      <c r="D1442" s="1">
        <v>41811</v>
      </c>
      <c r="E1442" t="s">
        <v>663</v>
      </c>
      <c r="F1442" t="s">
        <v>307</v>
      </c>
      <c r="G1442" t="s">
        <v>614</v>
      </c>
      <c r="H1442" t="s">
        <v>348</v>
      </c>
      <c r="I1442">
        <v>3</v>
      </c>
      <c r="J1442" t="s">
        <v>678</v>
      </c>
      <c r="K1442" t="s">
        <v>754</v>
      </c>
      <c r="L1442">
        <v>25</v>
      </c>
      <c r="M1442">
        <v>14</v>
      </c>
      <c r="N1442">
        <v>1455</v>
      </c>
      <c r="O1442">
        <v>2310</v>
      </c>
      <c r="P1442">
        <v>6</v>
      </c>
      <c r="Q1442">
        <v>3</v>
      </c>
      <c r="R1442">
        <v>6</v>
      </c>
      <c r="S1442">
        <v>7</v>
      </c>
      <c r="T1442">
        <v>7</v>
      </c>
      <c r="U1442">
        <v>5</v>
      </c>
      <c r="Z1442">
        <v>2</v>
      </c>
      <c r="AA1442">
        <v>1</v>
      </c>
      <c r="AB1442" t="s">
        <v>312</v>
      </c>
      <c r="AC1442">
        <v>2.1</v>
      </c>
      <c r="AD1442">
        <v>1.72</v>
      </c>
      <c r="AE1442">
        <v>2.2999999999999998</v>
      </c>
      <c r="AF1442">
        <v>1.6</v>
      </c>
      <c r="AG1442">
        <v>2</v>
      </c>
      <c r="AH1442">
        <v>1.8</v>
      </c>
      <c r="AI1442">
        <v>2.09</v>
      </c>
      <c r="AJ1442">
        <v>1.85</v>
      </c>
      <c r="AK1442">
        <v>2</v>
      </c>
      <c r="AL1442">
        <v>1.8</v>
      </c>
      <c r="AM1442">
        <v>2.2999999999999998</v>
      </c>
      <c r="AN1442">
        <v>1.87</v>
      </c>
      <c r="AO1442">
        <v>2.09</v>
      </c>
      <c r="AP1442">
        <v>1.73</v>
      </c>
      <c r="AQ1442" t="str">
        <f t="shared" si="244"/>
        <v>Lopez</v>
      </c>
      <c r="AR1442" t="str">
        <f t="shared" si="245"/>
        <v>Gasquet</v>
      </c>
      <c r="AS1442" t="str">
        <f t="shared" si="246"/>
        <v>EastbourneLopezGasquet</v>
      </c>
      <c r="AT1442" t="str">
        <f t="shared" si="247"/>
        <v>EastbourneGasquetLopez</v>
      </c>
      <c r="AU1442">
        <f t="shared" si="248"/>
        <v>1</v>
      </c>
      <c r="AV1442">
        <f t="shared" si="249"/>
        <v>4</v>
      </c>
      <c r="AW1442">
        <f t="shared" si="250"/>
        <v>34</v>
      </c>
      <c r="AX1442" t="b">
        <f t="shared" si="251"/>
        <v>1</v>
      </c>
      <c r="AY1442" t="str">
        <f t="shared" si="252"/>
        <v>Lopez</v>
      </c>
      <c r="AZ1442" t="b">
        <f t="shared" si="253"/>
        <v>1</v>
      </c>
      <c r="BA1442" t="str">
        <f t="shared" si="254"/>
        <v>EastbourneThe Final</v>
      </c>
    </row>
    <row r="1443" spans="1:53" x14ac:dyDescent="0.25">
      <c r="A1443">
        <v>36</v>
      </c>
      <c r="B1443" t="s">
        <v>619</v>
      </c>
      <c r="C1443" t="s">
        <v>620</v>
      </c>
      <c r="D1443" s="1">
        <v>41805</v>
      </c>
      <c r="E1443" t="s">
        <v>663</v>
      </c>
      <c r="F1443" t="s">
        <v>307</v>
      </c>
      <c r="G1443" t="s">
        <v>614</v>
      </c>
      <c r="H1443" t="s">
        <v>309</v>
      </c>
      <c r="I1443">
        <v>3</v>
      </c>
      <c r="J1443" t="s">
        <v>790</v>
      </c>
      <c r="K1443" t="s">
        <v>717</v>
      </c>
      <c r="L1443">
        <v>146</v>
      </c>
      <c r="M1443">
        <v>101</v>
      </c>
      <c r="N1443">
        <v>400</v>
      </c>
      <c r="O1443">
        <v>560</v>
      </c>
      <c r="P1443">
        <v>6</v>
      </c>
      <c r="Q1443">
        <v>2</v>
      </c>
      <c r="R1443">
        <v>1</v>
      </c>
      <c r="S1443">
        <v>0</v>
      </c>
      <c r="Z1443">
        <v>1</v>
      </c>
      <c r="AA1443">
        <v>0</v>
      </c>
      <c r="AB1443" t="s">
        <v>323</v>
      </c>
      <c r="AC1443">
        <v>1.72</v>
      </c>
      <c r="AD1443">
        <v>2</v>
      </c>
      <c r="AE1443">
        <v>1.75</v>
      </c>
      <c r="AF1443">
        <v>2.0499999999999998</v>
      </c>
      <c r="AG1443">
        <v>1.67</v>
      </c>
      <c r="AH1443">
        <v>2.1</v>
      </c>
      <c r="AI1443">
        <v>1.85</v>
      </c>
      <c r="AJ1443">
        <v>2.04</v>
      </c>
      <c r="AK1443">
        <v>1.73</v>
      </c>
      <c r="AL1443">
        <v>2.1</v>
      </c>
      <c r="AM1443">
        <v>1.87</v>
      </c>
      <c r="AN1443">
        <v>2.2000000000000002</v>
      </c>
      <c r="AO1443">
        <v>1.75</v>
      </c>
      <c r="AP1443">
        <v>2.0299999999999998</v>
      </c>
      <c r="AQ1443" t="str">
        <f t="shared" si="244"/>
        <v>Huta</v>
      </c>
      <c r="AR1443" t="str">
        <f t="shared" si="245"/>
        <v>Nedovyesov</v>
      </c>
      <c r="AS1443" t="str">
        <f t="shared" si="246"/>
        <v>'s-HertogenboschHutaNedovyesov</v>
      </c>
      <c r="AT1443" t="str">
        <f t="shared" si="247"/>
        <v>'s-HertogenboschNedovyesovHuta</v>
      </c>
      <c r="AU1443">
        <f t="shared" si="248"/>
        <v>1</v>
      </c>
      <c r="AV1443">
        <f t="shared" si="249"/>
        <v>5</v>
      </c>
      <c r="AW1443">
        <f t="shared" si="250"/>
        <v>9</v>
      </c>
      <c r="AX1443" t="b">
        <f t="shared" si="251"/>
        <v>0</v>
      </c>
      <c r="AY1443" t="str">
        <f t="shared" si="252"/>
        <v>Huta</v>
      </c>
      <c r="AZ1443" t="b">
        <f t="shared" si="253"/>
        <v>0</v>
      </c>
      <c r="BA1443" t="str">
        <f t="shared" si="254"/>
        <v>'s-Hertogenbosch1st Round</v>
      </c>
    </row>
    <row r="1444" spans="1:53" x14ac:dyDescent="0.25">
      <c r="A1444">
        <v>36</v>
      </c>
      <c r="B1444" t="s">
        <v>619</v>
      </c>
      <c r="C1444" t="s">
        <v>620</v>
      </c>
      <c r="D1444" s="1">
        <v>41805</v>
      </c>
      <c r="E1444" t="s">
        <v>663</v>
      </c>
      <c r="F1444" t="s">
        <v>307</v>
      </c>
      <c r="G1444" t="s">
        <v>614</v>
      </c>
      <c r="H1444" t="s">
        <v>309</v>
      </c>
      <c r="I1444">
        <v>3</v>
      </c>
      <c r="J1444" t="s">
        <v>698</v>
      </c>
      <c r="K1444" t="s">
        <v>721</v>
      </c>
      <c r="L1444">
        <v>107</v>
      </c>
      <c r="M1444">
        <v>70</v>
      </c>
      <c r="N1444">
        <v>541</v>
      </c>
      <c r="O1444">
        <v>715</v>
      </c>
      <c r="P1444">
        <v>6</v>
      </c>
      <c r="Q1444">
        <v>4</v>
      </c>
      <c r="R1444">
        <v>7</v>
      </c>
      <c r="S1444">
        <v>6</v>
      </c>
      <c r="Z1444">
        <v>2</v>
      </c>
      <c r="AA1444">
        <v>0</v>
      </c>
      <c r="AB1444" t="s">
        <v>312</v>
      </c>
      <c r="AC1444">
        <v>2.25</v>
      </c>
      <c r="AD1444">
        <v>1.57</v>
      </c>
      <c r="AE1444">
        <v>2.2999999999999998</v>
      </c>
      <c r="AF1444">
        <v>1.6</v>
      </c>
      <c r="AG1444">
        <v>2.25</v>
      </c>
      <c r="AH1444">
        <v>1.57</v>
      </c>
      <c r="AI1444">
        <v>2.2599999999999998</v>
      </c>
      <c r="AJ1444">
        <v>1.7</v>
      </c>
      <c r="AK1444">
        <v>2.38</v>
      </c>
      <c r="AL1444">
        <v>1.57</v>
      </c>
      <c r="AM1444">
        <v>2.38</v>
      </c>
      <c r="AN1444">
        <v>1.7</v>
      </c>
      <c r="AO1444">
        <v>2.2599999999999998</v>
      </c>
      <c r="AP1444">
        <v>1.61</v>
      </c>
      <c r="AQ1444" t="str">
        <f t="shared" si="244"/>
        <v>Sela</v>
      </c>
      <c r="AR1444" t="str">
        <f t="shared" si="245"/>
        <v>Paire</v>
      </c>
      <c r="AS1444" t="str">
        <f t="shared" si="246"/>
        <v>'s-HertogenboschSelaPaire</v>
      </c>
      <c r="AT1444" t="str">
        <f t="shared" si="247"/>
        <v>'s-HertogenboschPaireSela</v>
      </c>
      <c r="AU1444">
        <f t="shared" si="248"/>
        <v>2</v>
      </c>
      <c r="AV1444">
        <f t="shared" si="249"/>
        <v>3</v>
      </c>
      <c r="AW1444">
        <f t="shared" si="250"/>
        <v>23</v>
      </c>
      <c r="AX1444" t="b">
        <f t="shared" si="251"/>
        <v>1</v>
      </c>
      <c r="AY1444" t="str">
        <f t="shared" si="252"/>
        <v>Sela</v>
      </c>
      <c r="AZ1444" t="b">
        <f t="shared" si="253"/>
        <v>0</v>
      </c>
      <c r="BA1444" t="str">
        <f t="shared" si="254"/>
        <v>'s-Hertogenbosch1st Round</v>
      </c>
    </row>
    <row r="1445" spans="1:53" x14ac:dyDescent="0.25">
      <c r="A1445">
        <v>36</v>
      </c>
      <c r="B1445" t="s">
        <v>619</v>
      </c>
      <c r="C1445" t="s">
        <v>620</v>
      </c>
      <c r="D1445" s="1">
        <v>41806</v>
      </c>
      <c r="E1445" t="s">
        <v>663</v>
      </c>
      <c r="F1445" t="s">
        <v>307</v>
      </c>
      <c r="G1445" t="s">
        <v>614</v>
      </c>
      <c r="H1445" t="s">
        <v>309</v>
      </c>
      <c r="I1445">
        <v>3</v>
      </c>
      <c r="J1445" t="s">
        <v>700</v>
      </c>
      <c r="K1445" t="s">
        <v>798</v>
      </c>
      <c r="L1445">
        <v>35</v>
      </c>
      <c r="M1445">
        <v>84</v>
      </c>
      <c r="N1445">
        <v>1145</v>
      </c>
      <c r="O1445">
        <v>650</v>
      </c>
      <c r="P1445">
        <v>6</v>
      </c>
      <c r="Q1445">
        <v>4</v>
      </c>
      <c r="R1445">
        <v>7</v>
      </c>
      <c r="S1445">
        <v>5</v>
      </c>
      <c r="Z1445">
        <v>2</v>
      </c>
      <c r="AA1445">
        <v>0</v>
      </c>
      <c r="AB1445" t="s">
        <v>312</v>
      </c>
      <c r="AC1445">
        <v>1.61</v>
      </c>
      <c r="AD1445">
        <v>2.2000000000000002</v>
      </c>
      <c r="AE1445">
        <v>1.62</v>
      </c>
      <c r="AF1445">
        <v>2.25</v>
      </c>
      <c r="AG1445">
        <v>1.57</v>
      </c>
      <c r="AH1445">
        <v>2.25</v>
      </c>
      <c r="AI1445">
        <v>1.75</v>
      </c>
      <c r="AJ1445">
        <v>2.1800000000000002</v>
      </c>
      <c r="AK1445">
        <v>1.62</v>
      </c>
      <c r="AL1445">
        <v>2.25</v>
      </c>
      <c r="AM1445">
        <v>1.75</v>
      </c>
      <c r="AN1445">
        <v>2.25</v>
      </c>
      <c r="AO1445">
        <v>1.67</v>
      </c>
      <c r="AP1445">
        <v>2.17</v>
      </c>
      <c r="AQ1445" t="str">
        <f t="shared" si="244"/>
        <v>Pospisil</v>
      </c>
      <c r="AR1445" t="str">
        <f t="shared" si="245"/>
        <v>Lajovic</v>
      </c>
      <c r="AS1445" t="str">
        <f t="shared" si="246"/>
        <v>'s-HertogenboschPospisilLajovic</v>
      </c>
      <c r="AT1445" t="str">
        <f t="shared" si="247"/>
        <v>'s-HertogenboschLajovicPospisil</v>
      </c>
      <c r="AU1445">
        <f t="shared" si="248"/>
        <v>2</v>
      </c>
      <c r="AV1445">
        <f t="shared" si="249"/>
        <v>4</v>
      </c>
      <c r="AW1445">
        <f t="shared" si="250"/>
        <v>22</v>
      </c>
      <c r="AX1445" t="b">
        <f t="shared" si="251"/>
        <v>0</v>
      </c>
      <c r="AY1445" t="str">
        <f t="shared" si="252"/>
        <v>Pospisil</v>
      </c>
      <c r="AZ1445" t="b">
        <f t="shared" si="253"/>
        <v>0</v>
      </c>
      <c r="BA1445" t="str">
        <f t="shared" si="254"/>
        <v>'s-Hertogenbosch1st Round</v>
      </c>
    </row>
    <row r="1446" spans="1:53" x14ac:dyDescent="0.25">
      <c r="A1446">
        <v>36</v>
      </c>
      <c r="B1446" t="s">
        <v>619</v>
      </c>
      <c r="C1446" t="s">
        <v>620</v>
      </c>
      <c r="D1446" s="1">
        <v>41806</v>
      </c>
      <c r="E1446" t="s">
        <v>663</v>
      </c>
      <c r="F1446" t="s">
        <v>307</v>
      </c>
      <c r="G1446" t="s">
        <v>614</v>
      </c>
      <c r="H1446" t="s">
        <v>309</v>
      </c>
      <c r="I1446">
        <v>3</v>
      </c>
      <c r="J1446" t="s">
        <v>699</v>
      </c>
      <c r="K1446" t="s">
        <v>732</v>
      </c>
      <c r="L1446">
        <v>87</v>
      </c>
      <c r="M1446">
        <v>103</v>
      </c>
      <c r="N1446">
        <v>617</v>
      </c>
      <c r="O1446">
        <v>552</v>
      </c>
      <c r="P1446">
        <v>6</v>
      </c>
      <c r="Q1446">
        <v>3</v>
      </c>
      <c r="R1446">
        <v>6</v>
      </c>
      <c r="S1446">
        <v>4</v>
      </c>
      <c r="Z1446">
        <v>2</v>
      </c>
      <c r="AA1446">
        <v>0</v>
      </c>
      <c r="AB1446" t="s">
        <v>312</v>
      </c>
      <c r="AC1446">
        <v>1.44</v>
      </c>
      <c r="AD1446">
        <v>2.62</v>
      </c>
      <c r="AE1446">
        <v>1.45</v>
      </c>
      <c r="AF1446">
        <v>2.7</v>
      </c>
      <c r="AG1446">
        <v>1.44</v>
      </c>
      <c r="AH1446">
        <v>2.62</v>
      </c>
      <c r="AI1446">
        <v>1.61</v>
      </c>
      <c r="AJ1446">
        <v>2.4500000000000002</v>
      </c>
      <c r="AK1446">
        <v>1.53</v>
      </c>
      <c r="AL1446">
        <v>2.5</v>
      </c>
      <c r="AM1446">
        <v>1.61</v>
      </c>
      <c r="AN1446">
        <v>2.7</v>
      </c>
      <c r="AO1446">
        <v>1.5</v>
      </c>
      <c r="AP1446">
        <v>2.54</v>
      </c>
      <c r="AQ1446" t="str">
        <f t="shared" si="244"/>
        <v>Lacko</v>
      </c>
      <c r="AR1446" t="str">
        <f t="shared" si="245"/>
        <v>Hanescu</v>
      </c>
      <c r="AS1446" t="str">
        <f t="shared" si="246"/>
        <v>'s-HertogenboschLackoHanescu</v>
      </c>
      <c r="AT1446" t="str">
        <f t="shared" si="247"/>
        <v>'s-HertogenboschHanescuLacko</v>
      </c>
      <c r="AU1446">
        <f t="shared" si="248"/>
        <v>2</v>
      </c>
      <c r="AV1446">
        <f t="shared" si="249"/>
        <v>5</v>
      </c>
      <c r="AW1446">
        <f t="shared" si="250"/>
        <v>19</v>
      </c>
      <c r="AX1446" t="b">
        <f t="shared" si="251"/>
        <v>0</v>
      </c>
      <c r="AY1446" t="str">
        <f t="shared" si="252"/>
        <v>Lacko</v>
      </c>
      <c r="AZ1446" t="b">
        <f t="shared" si="253"/>
        <v>0</v>
      </c>
      <c r="BA1446" t="str">
        <f t="shared" si="254"/>
        <v>'s-Hertogenbosch1st Round</v>
      </c>
    </row>
    <row r="1447" spans="1:53" x14ac:dyDescent="0.25">
      <c r="A1447">
        <v>36</v>
      </c>
      <c r="B1447" t="s">
        <v>619</v>
      </c>
      <c r="C1447" t="s">
        <v>620</v>
      </c>
      <c r="D1447" s="1">
        <v>41806</v>
      </c>
      <c r="E1447" t="s">
        <v>663</v>
      </c>
      <c r="F1447" t="s">
        <v>307</v>
      </c>
      <c r="G1447" t="s">
        <v>614</v>
      </c>
      <c r="H1447" t="s">
        <v>309</v>
      </c>
      <c r="I1447">
        <v>3</v>
      </c>
      <c r="J1447" t="s">
        <v>764</v>
      </c>
      <c r="K1447" t="s">
        <v>787</v>
      </c>
      <c r="L1447">
        <v>68</v>
      </c>
      <c r="M1447">
        <v>67</v>
      </c>
      <c r="N1447">
        <v>722</v>
      </c>
      <c r="O1447">
        <v>723</v>
      </c>
      <c r="P1447">
        <v>7</v>
      </c>
      <c r="Q1447">
        <v>6</v>
      </c>
      <c r="R1447">
        <v>7</v>
      </c>
      <c r="S1447">
        <v>5</v>
      </c>
      <c r="Z1447">
        <v>2</v>
      </c>
      <c r="AA1447">
        <v>0</v>
      </c>
      <c r="AB1447" t="s">
        <v>312</v>
      </c>
      <c r="AC1447">
        <v>1.72</v>
      </c>
      <c r="AD1447">
        <v>2</v>
      </c>
      <c r="AE1447">
        <v>1.8</v>
      </c>
      <c r="AF1447">
        <v>2</v>
      </c>
      <c r="AG1447">
        <v>1.67</v>
      </c>
      <c r="AH1447">
        <v>2.1</v>
      </c>
      <c r="AI1447">
        <v>1.83</v>
      </c>
      <c r="AJ1447">
        <v>2.0699999999999998</v>
      </c>
      <c r="AK1447">
        <v>1.73</v>
      </c>
      <c r="AL1447">
        <v>2.1</v>
      </c>
      <c r="AM1447">
        <v>1.85</v>
      </c>
      <c r="AN1447">
        <v>2.1</v>
      </c>
      <c r="AO1447">
        <v>1.78</v>
      </c>
      <c r="AP1447">
        <v>1.99</v>
      </c>
      <c r="AQ1447" t="str">
        <f t="shared" si="244"/>
        <v>Johnson</v>
      </c>
      <c r="AR1447" t="str">
        <f t="shared" si="245"/>
        <v>De</v>
      </c>
      <c r="AS1447" t="str">
        <f t="shared" si="246"/>
        <v>'s-HertogenboschJohnsonDe</v>
      </c>
      <c r="AT1447" t="str">
        <f t="shared" si="247"/>
        <v>'s-HertogenboschDeJohnson</v>
      </c>
      <c r="AU1447">
        <f t="shared" si="248"/>
        <v>2</v>
      </c>
      <c r="AV1447">
        <f t="shared" si="249"/>
        <v>3</v>
      </c>
      <c r="AW1447">
        <f t="shared" si="250"/>
        <v>25</v>
      </c>
      <c r="AX1447" t="b">
        <f t="shared" si="251"/>
        <v>1</v>
      </c>
      <c r="AY1447" t="str">
        <f t="shared" si="252"/>
        <v>Johnson</v>
      </c>
      <c r="AZ1447" t="b">
        <f t="shared" si="253"/>
        <v>0</v>
      </c>
      <c r="BA1447" t="str">
        <f t="shared" si="254"/>
        <v>'s-Hertogenbosch1st Round</v>
      </c>
    </row>
    <row r="1448" spans="1:53" x14ac:dyDescent="0.25">
      <c r="A1448">
        <v>36</v>
      </c>
      <c r="B1448" t="s">
        <v>619</v>
      </c>
      <c r="C1448" t="s">
        <v>620</v>
      </c>
      <c r="D1448" s="1">
        <v>41806</v>
      </c>
      <c r="E1448" t="s">
        <v>663</v>
      </c>
      <c r="F1448" t="s">
        <v>307</v>
      </c>
      <c r="G1448" t="s">
        <v>614</v>
      </c>
      <c r="H1448" t="s">
        <v>309</v>
      </c>
      <c r="I1448">
        <v>3</v>
      </c>
      <c r="J1448" t="s">
        <v>671</v>
      </c>
      <c r="K1448" t="s">
        <v>763</v>
      </c>
      <c r="L1448">
        <v>32</v>
      </c>
      <c r="M1448">
        <v>73</v>
      </c>
      <c r="N1448">
        <v>1200</v>
      </c>
      <c r="O1448">
        <v>707</v>
      </c>
      <c r="P1448">
        <v>6</v>
      </c>
      <c r="Q1448">
        <v>3</v>
      </c>
      <c r="R1448">
        <v>7</v>
      </c>
      <c r="S1448">
        <v>6</v>
      </c>
      <c r="Z1448">
        <v>2</v>
      </c>
      <c r="AA1448">
        <v>0</v>
      </c>
      <c r="AB1448" t="s">
        <v>312</v>
      </c>
      <c r="AC1448">
        <v>1.18</v>
      </c>
      <c r="AD1448">
        <v>4.5</v>
      </c>
      <c r="AE1448">
        <v>1.18</v>
      </c>
      <c r="AF1448">
        <v>4.5</v>
      </c>
      <c r="AG1448">
        <v>1.17</v>
      </c>
      <c r="AH1448">
        <v>4.5</v>
      </c>
      <c r="AI1448">
        <v>1.24</v>
      </c>
      <c r="AJ1448">
        <v>4.55</v>
      </c>
      <c r="AK1448">
        <v>1.17</v>
      </c>
      <c r="AL1448">
        <v>5</v>
      </c>
      <c r="AM1448">
        <v>1.24</v>
      </c>
      <c r="AN1448">
        <v>5.2</v>
      </c>
      <c r="AO1448">
        <v>1.19</v>
      </c>
      <c r="AP1448">
        <v>4.57</v>
      </c>
      <c r="AQ1448" t="str">
        <f t="shared" si="244"/>
        <v>Tursunov</v>
      </c>
      <c r="AR1448" t="str">
        <f t="shared" si="245"/>
        <v>Klahn</v>
      </c>
      <c r="AS1448" t="str">
        <f t="shared" si="246"/>
        <v>'s-HertogenboschTursunovKlahn</v>
      </c>
      <c r="AT1448" t="str">
        <f t="shared" si="247"/>
        <v>'s-HertogenboschKlahnTursunov</v>
      </c>
      <c r="AU1448">
        <f t="shared" si="248"/>
        <v>2</v>
      </c>
      <c r="AV1448">
        <f t="shared" si="249"/>
        <v>4</v>
      </c>
      <c r="AW1448">
        <f t="shared" si="250"/>
        <v>22</v>
      </c>
      <c r="AX1448" t="b">
        <f t="shared" si="251"/>
        <v>1</v>
      </c>
      <c r="AY1448" t="str">
        <f t="shared" si="252"/>
        <v>Tursunov</v>
      </c>
      <c r="AZ1448" t="b">
        <f t="shared" si="253"/>
        <v>0</v>
      </c>
      <c r="BA1448" t="str">
        <f t="shared" si="254"/>
        <v>'s-Hertogenbosch1st Round</v>
      </c>
    </row>
    <row r="1449" spans="1:53" x14ac:dyDescent="0.25">
      <c r="A1449">
        <v>36</v>
      </c>
      <c r="B1449" t="s">
        <v>619</v>
      </c>
      <c r="C1449" t="s">
        <v>620</v>
      </c>
      <c r="D1449" s="1">
        <v>41806</v>
      </c>
      <c r="E1449" t="s">
        <v>663</v>
      </c>
      <c r="F1449" t="s">
        <v>307</v>
      </c>
      <c r="G1449" t="s">
        <v>614</v>
      </c>
      <c r="H1449" t="s">
        <v>309</v>
      </c>
      <c r="I1449">
        <v>3</v>
      </c>
      <c r="J1449" t="s">
        <v>854</v>
      </c>
      <c r="K1449" t="s">
        <v>675</v>
      </c>
      <c r="L1449">
        <v>143</v>
      </c>
      <c r="M1449">
        <v>60</v>
      </c>
      <c r="N1449">
        <v>405</v>
      </c>
      <c r="O1449">
        <v>818</v>
      </c>
      <c r="P1449">
        <v>6</v>
      </c>
      <c r="Q1449">
        <v>4</v>
      </c>
      <c r="R1449">
        <v>7</v>
      </c>
      <c r="S1449">
        <v>6</v>
      </c>
      <c r="Z1449">
        <v>2</v>
      </c>
      <c r="AA1449">
        <v>0</v>
      </c>
      <c r="AB1449" t="s">
        <v>312</v>
      </c>
      <c r="AC1449">
        <v>3</v>
      </c>
      <c r="AD1449">
        <v>1.36</v>
      </c>
      <c r="AE1449">
        <v>3.1</v>
      </c>
      <c r="AF1449">
        <v>1.35</v>
      </c>
      <c r="AG1449">
        <v>3.25</v>
      </c>
      <c r="AH1449">
        <v>1.33</v>
      </c>
      <c r="AI1449">
        <v>3.14</v>
      </c>
      <c r="AJ1449">
        <v>1.41</v>
      </c>
      <c r="AK1449">
        <v>3.25</v>
      </c>
      <c r="AL1449">
        <v>1.33</v>
      </c>
      <c r="AM1449">
        <v>3.25</v>
      </c>
      <c r="AN1449">
        <v>1.41</v>
      </c>
      <c r="AO1449">
        <v>3.08</v>
      </c>
      <c r="AP1449">
        <v>1.36</v>
      </c>
      <c r="AQ1449" t="str">
        <f t="shared" si="244"/>
        <v>De</v>
      </c>
      <c r="AR1449" t="str">
        <f t="shared" si="245"/>
        <v>Sijsling</v>
      </c>
      <c r="AS1449" t="str">
        <f t="shared" si="246"/>
        <v>'s-HertogenboschDeSijsling</v>
      </c>
      <c r="AT1449" t="str">
        <f t="shared" si="247"/>
        <v>'s-HertogenboschSijslingDe</v>
      </c>
      <c r="AU1449">
        <f t="shared" si="248"/>
        <v>2</v>
      </c>
      <c r="AV1449">
        <f t="shared" si="249"/>
        <v>3</v>
      </c>
      <c r="AW1449">
        <f t="shared" si="250"/>
        <v>23</v>
      </c>
      <c r="AX1449" t="b">
        <f t="shared" si="251"/>
        <v>1</v>
      </c>
      <c r="AY1449" t="str">
        <f t="shared" si="252"/>
        <v>De</v>
      </c>
      <c r="AZ1449" t="b">
        <f t="shared" si="253"/>
        <v>0</v>
      </c>
      <c r="BA1449" t="str">
        <f t="shared" si="254"/>
        <v>'s-Hertogenbosch1st Round</v>
      </c>
    </row>
    <row r="1450" spans="1:53" x14ac:dyDescent="0.25">
      <c r="A1450">
        <v>36</v>
      </c>
      <c r="B1450" t="s">
        <v>619</v>
      </c>
      <c r="C1450" t="s">
        <v>620</v>
      </c>
      <c r="D1450" s="1">
        <v>41806</v>
      </c>
      <c r="E1450" t="s">
        <v>663</v>
      </c>
      <c r="F1450" t="s">
        <v>307</v>
      </c>
      <c r="G1450" t="s">
        <v>614</v>
      </c>
      <c r="H1450" t="s">
        <v>309</v>
      </c>
      <c r="I1450">
        <v>3</v>
      </c>
      <c r="J1450" t="s">
        <v>676</v>
      </c>
      <c r="K1450" t="s">
        <v>681</v>
      </c>
      <c r="L1450">
        <v>86</v>
      </c>
      <c r="M1450">
        <v>80</v>
      </c>
      <c r="N1450">
        <v>618</v>
      </c>
      <c r="O1450">
        <v>660</v>
      </c>
      <c r="P1450">
        <v>6</v>
      </c>
      <c r="Q1450">
        <v>3</v>
      </c>
      <c r="R1450">
        <v>4</v>
      </c>
      <c r="S1450">
        <v>6</v>
      </c>
      <c r="T1450">
        <v>6</v>
      </c>
      <c r="U1450">
        <v>3</v>
      </c>
      <c r="Z1450">
        <v>2</v>
      </c>
      <c r="AA1450">
        <v>1</v>
      </c>
      <c r="AB1450" t="s">
        <v>312</v>
      </c>
      <c r="AC1450">
        <v>3</v>
      </c>
      <c r="AD1450">
        <v>1.36</v>
      </c>
      <c r="AE1450">
        <v>3.1</v>
      </c>
      <c r="AF1450">
        <v>1.35</v>
      </c>
      <c r="AG1450">
        <v>3</v>
      </c>
      <c r="AH1450">
        <v>1.36</v>
      </c>
      <c r="AI1450">
        <v>3.26</v>
      </c>
      <c r="AJ1450">
        <v>1.38</v>
      </c>
      <c r="AK1450">
        <v>3</v>
      </c>
      <c r="AL1450">
        <v>1.36</v>
      </c>
      <c r="AM1450">
        <v>3.3</v>
      </c>
      <c r="AN1450">
        <v>1.4</v>
      </c>
      <c r="AO1450">
        <v>3.05</v>
      </c>
      <c r="AP1450">
        <v>1.36</v>
      </c>
      <c r="AQ1450" t="str">
        <f t="shared" si="244"/>
        <v>Ebden</v>
      </c>
      <c r="AR1450" t="str">
        <f t="shared" si="245"/>
        <v>Mannarino</v>
      </c>
      <c r="AS1450" t="str">
        <f t="shared" si="246"/>
        <v>'s-HertogenboschEbdenMannarino</v>
      </c>
      <c r="AT1450" t="str">
        <f t="shared" si="247"/>
        <v>'s-HertogenboschMannarinoEbden</v>
      </c>
      <c r="AU1450">
        <f t="shared" si="248"/>
        <v>1</v>
      </c>
      <c r="AV1450">
        <f t="shared" si="249"/>
        <v>4</v>
      </c>
      <c r="AW1450">
        <f t="shared" si="250"/>
        <v>28</v>
      </c>
      <c r="AX1450" t="b">
        <f t="shared" si="251"/>
        <v>0</v>
      </c>
      <c r="AY1450" t="str">
        <f t="shared" si="252"/>
        <v>Ebden</v>
      </c>
      <c r="AZ1450" t="b">
        <f t="shared" si="253"/>
        <v>1</v>
      </c>
      <c r="BA1450" t="str">
        <f t="shared" si="254"/>
        <v>'s-Hertogenbosch1st Round</v>
      </c>
    </row>
    <row r="1451" spans="1:53" x14ac:dyDescent="0.25">
      <c r="A1451">
        <v>36</v>
      </c>
      <c r="B1451" t="s">
        <v>619</v>
      </c>
      <c r="C1451" t="s">
        <v>620</v>
      </c>
      <c r="D1451" s="1">
        <v>41806</v>
      </c>
      <c r="E1451" t="s">
        <v>663</v>
      </c>
      <c r="F1451" t="s">
        <v>307</v>
      </c>
      <c r="G1451" t="s">
        <v>614</v>
      </c>
      <c r="H1451" t="s">
        <v>309</v>
      </c>
      <c r="I1451">
        <v>3</v>
      </c>
      <c r="J1451" t="s">
        <v>712</v>
      </c>
      <c r="K1451" t="s">
        <v>714</v>
      </c>
      <c r="L1451">
        <v>83</v>
      </c>
      <c r="M1451">
        <v>30</v>
      </c>
      <c r="N1451">
        <v>653</v>
      </c>
      <c r="O1451">
        <v>1250</v>
      </c>
      <c r="P1451">
        <v>4</v>
      </c>
      <c r="Q1451">
        <v>6</v>
      </c>
      <c r="R1451">
        <v>6</v>
      </c>
      <c r="S1451">
        <v>3</v>
      </c>
      <c r="T1451">
        <v>6</v>
      </c>
      <c r="U1451">
        <v>4</v>
      </c>
      <c r="Z1451">
        <v>2</v>
      </c>
      <c r="AA1451">
        <v>1</v>
      </c>
      <c r="AB1451" t="s">
        <v>312</v>
      </c>
      <c r="AC1451">
        <v>1.66</v>
      </c>
      <c r="AD1451">
        <v>2.1</v>
      </c>
      <c r="AE1451">
        <v>1.7</v>
      </c>
      <c r="AF1451">
        <v>2.1</v>
      </c>
      <c r="AG1451">
        <v>1.67</v>
      </c>
      <c r="AH1451">
        <v>2.1</v>
      </c>
      <c r="AI1451">
        <v>1.75</v>
      </c>
      <c r="AJ1451">
        <v>2.1800000000000002</v>
      </c>
      <c r="AK1451">
        <v>1.73</v>
      </c>
      <c r="AL1451">
        <v>2.1</v>
      </c>
      <c r="AM1451">
        <v>1.83</v>
      </c>
      <c r="AN1451">
        <v>2.1800000000000002</v>
      </c>
      <c r="AO1451">
        <v>1.72</v>
      </c>
      <c r="AP1451">
        <v>2.0699999999999998</v>
      </c>
      <c r="AQ1451" t="str">
        <f t="shared" si="244"/>
        <v>Becker</v>
      </c>
      <c r="AR1451" t="str">
        <f t="shared" si="245"/>
        <v>Granollers</v>
      </c>
      <c r="AS1451" t="str">
        <f t="shared" si="246"/>
        <v>'s-HertogenboschBeckerGranollers</v>
      </c>
      <c r="AT1451" t="str">
        <f t="shared" si="247"/>
        <v>'s-HertogenboschGranollersBecker</v>
      </c>
      <c r="AU1451">
        <f t="shared" si="248"/>
        <v>1</v>
      </c>
      <c r="AV1451">
        <f t="shared" si="249"/>
        <v>3</v>
      </c>
      <c r="AW1451">
        <f t="shared" si="250"/>
        <v>29</v>
      </c>
      <c r="AX1451" t="b">
        <f t="shared" si="251"/>
        <v>0</v>
      </c>
      <c r="AY1451" t="str">
        <f t="shared" si="252"/>
        <v>Granollers</v>
      </c>
      <c r="AZ1451" t="b">
        <f t="shared" si="253"/>
        <v>1</v>
      </c>
      <c r="BA1451" t="str">
        <f t="shared" si="254"/>
        <v>'s-Hertogenbosch1st Round</v>
      </c>
    </row>
    <row r="1452" spans="1:53" x14ac:dyDescent="0.25">
      <c r="A1452">
        <v>36</v>
      </c>
      <c r="B1452" t="s">
        <v>619</v>
      </c>
      <c r="C1452" t="s">
        <v>620</v>
      </c>
      <c r="D1452" s="1">
        <v>41807</v>
      </c>
      <c r="E1452" t="s">
        <v>663</v>
      </c>
      <c r="F1452" t="s">
        <v>307</v>
      </c>
      <c r="G1452" t="s">
        <v>614</v>
      </c>
      <c r="H1452" t="s">
        <v>309</v>
      </c>
      <c r="I1452">
        <v>3</v>
      </c>
      <c r="J1452" t="s">
        <v>893</v>
      </c>
      <c r="K1452" t="s">
        <v>780</v>
      </c>
      <c r="L1452">
        <v>52</v>
      </c>
      <c r="M1452">
        <v>54</v>
      </c>
      <c r="N1452">
        <v>860</v>
      </c>
      <c r="O1452">
        <v>853</v>
      </c>
      <c r="P1452">
        <v>6</v>
      </c>
      <c r="Q1452">
        <v>4</v>
      </c>
      <c r="R1452">
        <v>6</v>
      </c>
      <c r="S1452">
        <v>3</v>
      </c>
      <c r="Z1452">
        <v>2</v>
      </c>
      <c r="AA1452">
        <v>0</v>
      </c>
      <c r="AB1452" t="s">
        <v>312</v>
      </c>
      <c r="AC1452">
        <v>1.57</v>
      </c>
      <c r="AD1452">
        <v>2.25</v>
      </c>
      <c r="AE1452">
        <v>1.7</v>
      </c>
      <c r="AF1452">
        <v>2.1</v>
      </c>
      <c r="AG1452">
        <v>1.57</v>
      </c>
      <c r="AH1452">
        <v>2.25</v>
      </c>
      <c r="AI1452">
        <v>1.73</v>
      </c>
      <c r="AJ1452">
        <v>2.2200000000000002</v>
      </c>
      <c r="AK1452">
        <v>1.67</v>
      </c>
      <c r="AL1452">
        <v>2.2000000000000002</v>
      </c>
      <c r="AM1452">
        <v>1.8</v>
      </c>
      <c r="AN1452">
        <v>2.35</v>
      </c>
      <c r="AO1452">
        <v>1.69</v>
      </c>
      <c r="AP1452">
        <v>2.14</v>
      </c>
      <c r="AQ1452" t="str">
        <f t="shared" si="244"/>
        <v>Melzer</v>
      </c>
      <c r="AR1452" t="str">
        <f t="shared" si="245"/>
        <v>Falla</v>
      </c>
      <c r="AS1452" t="str">
        <f t="shared" si="246"/>
        <v>'s-HertogenboschMelzerFalla</v>
      </c>
      <c r="AT1452" t="str">
        <f t="shared" si="247"/>
        <v>'s-HertogenboschFallaMelzer</v>
      </c>
      <c r="AU1452">
        <f t="shared" si="248"/>
        <v>2</v>
      </c>
      <c r="AV1452">
        <f t="shared" si="249"/>
        <v>5</v>
      </c>
      <c r="AW1452">
        <f t="shared" si="250"/>
        <v>19</v>
      </c>
      <c r="AX1452" t="b">
        <f t="shared" si="251"/>
        <v>0</v>
      </c>
      <c r="AY1452" t="str">
        <f t="shared" si="252"/>
        <v>Melzer</v>
      </c>
      <c r="AZ1452" t="b">
        <f t="shared" si="253"/>
        <v>0</v>
      </c>
      <c r="BA1452" t="str">
        <f t="shared" si="254"/>
        <v>'s-Hertogenbosch1st Round</v>
      </c>
    </row>
    <row r="1453" spans="1:53" x14ac:dyDescent="0.25">
      <c r="A1453">
        <v>36</v>
      </c>
      <c r="B1453" t="s">
        <v>619</v>
      </c>
      <c r="C1453" t="s">
        <v>620</v>
      </c>
      <c r="D1453" s="1">
        <v>41807</v>
      </c>
      <c r="E1453" t="s">
        <v>663</v>
      </c>
      <c r="F1453" t="s">
        <v>307</v>
      </c>
      <c r="G1453" t="s">
        <v>614</v>
      </c>
      <c r="H1453" t="s">
        <v>309</v>
      </c>
      <c r="I1453">
        <v>3</v>
      </c>
      <c r="J1453" t="s">
        <v>779</v>
      </c>
      <c r="K1453" t="s">
        <v>751</v>
      </c>
      <c r="L1453">
        <v>65</v>
      </c>
      <c r="M1453">
        <v>50</v>
      </c>
      <c r="N1453">
        <v>763</v>
      </c>
      <c r="O1453">
        <v>865</v>
      </c>
      <c r="P1453">
        <v>6</v>
      </c>
      <c r="Q1453">
        <v>4</v>
      </c>
      <c r="R1453">
        <v>6</v>
      </c>
      <c r="S1453">
        <v>2</v>
      </c>
      <c r="Z1453">
        <v>2</v>
      </c>
      <c r="AA1453">
        <v>0</v>
      </c>
      <c r="AB1453" t="s">
        <v>312</v>
      </c>
      <c r="AC1453">
        <v>1.8</v>
      </c>
      <c r="AD1453">
        <v>1.9</v>
      </c>
      <c r="AE1453">
        <v>1.85</v>
      </c>
      <c r="AF1453">
        <v>1.9</v>
      </c>
      <c r="AG1453">
        <v>1.83</v>
      </c>
      <c r="AH1453">
        <v>1.83</v>
      </c>
      <c r="AI1453">
        <v>1.91</v>
      </c>
      <c r="AJ1453">
        <v>1.98</v>
      </c>
      <c r="AK1453">
        <v>1.91</v>
      </c>
      <c r="AL1453">
        <v>1.91</v>
      </c>
      <c r="AM1453">
        <v>1.91</v>
      </c>
      <c r="AN1453">
        <v>2</v>
      </c>
      <c r="AO1453">
        <v>1.85</v>
      </c>
      <c r="AP1453">
        <v>1.91</v>
      </c>
      <c r="AQ1453" t="str">
        <f t="shared" si="244"/>
        <v>Struff</v>
      </c>
      <c r="AR1453" t="str">
        <f t="shared" si="245"/>
        <v>Rosol</v>
      </c>
      <c r="AS1453" t="str">
        <f t="shared" si="246"/>
        <v>'s-HertogenboschStruffRosol</v>
      </c>
      <c r="AT1453" t="str">
        <f t="shared" si="247"/>
        <v>'s-HertogenboschRosolStruff</v>
      </c>
      <c r="AU1453">
        <f t="shared" si="248"/>
        <v>2</v>
      </c>
      <c r="AV1453">
        <f t="shared" si="249"/>
        <v>6</v>
      </c>
      <c r="AW1453">
        <f t="shared" si="250"/>
        <v>18</v>
      </c>
      <c r="AX1453" t="b">
        <f t="shared" si="251"/>
        <v>0</v>
      </c>
      <c r="AY1453" t="str">
        <f t="shared" si="252"/>
        <v>Struff</v>
      </c>
      <c r="AZ1453" t="b">
        <f t="shared" si="253"/>
        <v>0</v>
      </c>
      <c r="BA1453" t="str">
        <f t="shared" si="254"/>
        <v>'s-Hertogenbosch1st Round</v>
      </c>
    </row>
    <row r="1454" spans="1:53" x14ac:dyDescent="0.25">
      <c r="A1454">
        <v>36</v>
      </c>
      <c r="B1454" t="s">
        <v>619</v>
      </c>
      <c r="C1454" t="s">
        <v>620</v>
      </c>
      <c r="D1454" s="1">
        <v>41807</v>
      </c>
      <c r="E1454" t="s">
        <v>663</v>
      </c>
      <c r="F1454" t="s">
        <v>307</v>
      </c>
      <c r="G1454" t="s">
        <v>614</v>
      </c>
      <c r="H1454" t="s">
        <v>309</v>
      </c>
      <c r="I1454">
        <v>3</v>
      </c>
      <c r="J1454" t="s">
        <v>927</v>
      </c>
      <c r="K1454" t="s">
        <v>785</v>
      </c>
      <c r="L1454">
        <v>475</v>
      </c>
      <c r="M1454">
        <v>74</v>
      </c>
      <c r="N1454">
        <v>79</v>
      </c>
      <c r="O1454">
        <v>705</v>
      </c>
      <c r="P1454">
        <v>7</v>
      </c>
      <c r="Q1454">
        <v>6</v>
      </c>
      <c r="R1454">
        <v>6</v>
      </c>
      <c r="S1454">
        <v>3</v>
      </c>
      <c r="Z1454">
        <v>2</v>
      </c>
      <c r="AA1454">
        <v>0</v>
      </c>
      <c r="AB1454" t="s">
        <v>312</v>
      </c>
      <c r="AC1454">
        <v>1.4</v>
      </c>
      <c r="AD1454">
        <v>2.75</v>
      </c>
      <c r="AE1454">
        <v>1.45</v>
      </c>
      <c r="AF1454">
        <v>2.7</v>
      </c>
      <c r="AG1454">
        <v>1.44</v>
      </c>
      <c r="AH1454">
        <v>2.62</v>
      </c>
      <c r="AI1454">
        <v>1.5</v>
      </c>
      <c r="AJ1454">
        <v>2.75</v>
      </c>
      <c r="AK1454">
        <v>1.4</v>
      </c>
      <c r="AL1454">
        <v>2.88</v>
      </c>
      <c r="AM1454">
        <v>1.5</v>
      </c>
      <c r="AN1454">
        <v>2.9</v>
      </c>
      <c r="AO1454">
        <v>1.44</v>
      </c>
      <c r="AP1454">
        <v>2.73</v>
      </c>
      <c r="AQ1454" t="str">
        <f t="shared" si="244"/>
        <v>Pavic</v>
      </c>
      <c r="AR1454" t="str">
        <f t="shared" si="245"/>
        <v>Gonzalez</v>
      </c>
      <c r="AS1454" t="str">
        <f t="shared" si="246"/>
        <v>'s-HertogenboschPavicGonzalez</v>
      </c>
      <c r="AT1454" t="str">
        <f t="shared" si="247"/>
        <v>'s-HertogenboschGonzalezPavic</v>
      </c>
      <c r="AU1454">
        <f t="shared" si="248"/>
        <v>2</v>
      </c>
      <c r="AV1454">
        <f t="shared" si="249"/>
        <v>4</v>
      </c>
      <c r="AW1454">
        <f t="shared" si="250"/>
        <v>22</v>
      </c>
      <c r="AX1454" t="b">
        <f t="shared" si="251"/>
        <v>1</v>
      </c>
      <c r="AY1454" t="str">
        <f t="shared" si="252"/>
        <v>Pavic</v>
      </c>
      <c r="AZ1454" t="b">
        <f t="shared" si="253"/>
        <v>0</v>
      </c>
      <c r="BA1454" t="str">
        <f t="shared" si="254"/>
        <v>'s-Hertogenbosch1st Round</v>
      </c>
    </row>
    <row r="1455" spans="1:53" x14ac:dyDescent="0.25">
      <c r="A1455">
        <v>36</v>
      </c>
      <c r="B1455" t="s">
        <v>619</v>
      </c>
      <c r="C1455" t="s">
        <v>620</v>
      </c>
      <c r="D1455" s="1">
        <v>41807</v>
      </c>
      <c r="E1455" t="s">
        <v>663</v>
      </c>
      <c r="F1455" t="s">
        <v>307</v>
      </c>
      <c r="G1455" t="s">
        <v>614</v>
      </c>
      <c r="H1455" t="s">
        <v>309</v>
      </c>
      <c r="I1455">
        <v>3</v>
      </c>
      <c r="J1455" t="s">
        <v>730</v>
      </c>
      <c r="K1455" t="s">
        <v>819</v>
      </c>
      <c r="L1455">
        <v>23</v>
      </c>
      <c r="M1455">
        <v>88</v>
      </c>
      <c r="N1455">
        <v>1555</v>
      </c>
      <c r="O1455">
        <v>611</v>
      </c>
      <c r="P1455">
        <v>2</v>
      </c>
      <c r="Q1455">
        <v>6</v>
      </c>
      <c r="R1455">
        <v>6</v>
      </c>
      <c r="S1455">
        <v>4</v>
      </c>
      <c r="T1455">
        <v>6</v>
      </c>
      <c r="U1455">
        <v>4</v>
      </c>
      <c r="Z1455">
        <v>2</v>
      </c>
      <c r="AA1455">
        <v>1</v>
      </c>
      <c r="AB1455" t="s">
        <v>312</v>
      </c>
      <c r="AC1455">
        <v>1.33</v>
      </c>
      <c r="AD1455">
        <v>3.25</v>
      </c>
      <c r="AE1455">
        <v>1.33</v>
      </c>
      <c r="AF1455">
        <v>3.2</v>
      </c>
      <c r="AG1455">
        <v>1.33</v>
      </c>
      <c r="AH1455">
        <v>3.25</v>
      </c>
      <c r="AI1455">
        <v>1.37</v>
      </c>
      <c r="AJ1455">
        <v>3.34</v>
      </c>
      <c r="AK1455">
        <v>1.29</v>
      </c>
      <c r="AL1455">
        <v>3.5</v>
      </c>
      <c r="AM1455">
        <v>1.41</v>
      </c>
      <c r="AN1455">
        <v>3.7</v>
      </c>
      <c r="AO1455">
        <v>1.33</v>
      </c>
      <c r="AP1455">
        <v>3.24</v>
      </c>
      <c r="AQ1455" t="str">
        <f t="shared" si="244"/>
        <v>Verdasco</v>
      </c>
      <c r="AR1455" t="str">
        <f t="shared" si="245"/>
        <v>Mathieu</v>
      </c>
      <c r="AS1455" t="str">
        <f t="shared" si="246"/>
        <v>'s-HertogenboschVerdascoMathieu</v>
      </c>
      <c r="AT1455" t="str">
        <f t="shared" si="247"/>
        <v>'s-HertogenboschMathieuVerdasco</v>
      </c>
      <c r="AU1455">
        <f t="shared" si="248"/>
        <v>1</v>
      </c>
      <c r="AV1455">
        <f t="shared" si="249"/>
        <v>0</v>
      </c>
      <c r="AW1455">
        <f t="shared" si="250"/>
        <v>28</v>
      </c>
      <c r="AX1455" t="b">
        <f t="shared" si="251"/>
        <v>0</v>
      </c>
      <c r="AY1455" t="str">
        <f t="shared" si="252"/>
        <v>Mathieu</v>
      </c>
      <c r="AZ1455" t="b">
        <f t="shared" si="253"/>
        <v>1</v>
      </c>
      <c r="BA1455" t="str">
        <f t="shared" si="254"/>
        <v>'s-Hertogenbosch1st Round</v>
      </c>
    </row>
    <row r="1456" spans="1:53" x14ac:dyDescent="0.25">
      <c r="A1456">
        <v>36</v>
      </c>
      <c r="B1456" t="s">
        <v>619</v>
      </c>
      <c r="C1456" t="s">
        <v>620</v>
      </c>
      <c r="D1456" s="1">
        <v>41807</v>
      </c>
      <c r="E1456" t="s">
        <v>663</v>
      </c>
      <c r="F1456" t="s">
        <v>307</v>
      </c>
      <c r="G1456" t="s">
        <v>614</v>
      </c>
      <c r="H1456" t="s">
        <v>309</v>
      </c>
      <c r="I1456">
        <v>3</v>
      </c>
      <c r="J1456" t="s">
        <v>733</v>
      </c>
      <c r="K1456" t="s">
        <v>828</v>
      </c>
      <c r="L1456">
        <v>48</v>
      </c>
      <c r="M1456">
        <v>81</v>
      </c>
      <c r="N1456">
        <v>944</v>
      </c>
      <c r="O1456">
        <v>658</v>
      </c>
      <c r="P1456">
        <v>6</v>
      </c>
      <c r="Q1456">
        <v>3</v>
      </c>
      <c r="R1456">
        <v>3</v>
      </c>
      <c r="S1456">
        <v>6</v>
      </c>
      <c r="T1456">
        <v>6</v>
      </c>
      <c r="U1456">
        <v>3</v>
      </c>
      <c r="Z1456">
        <v>2</v>
      </c>
      <c r="AA1456">
        <v>1</v>
      </c>
      <c r="AB1456" t="s">
        <v>312</v>
      </c>
      <c r="AC1456">
        <v>1.36</v>
      </c>
      <c r="AD1456">
        <v>3</v>
      </c>
      <c r="AE1456">
        <v>1.35</v>
      </c>
      <c r="AF1456">
        <v>3.1</v>
      </c>
      <c r="AG1456">
        <v>1.36</v>
      </c>
      <c r="AH1456">
        <v>3</v>
      </c>
      <c r="AI1456">
        <v>1.39</v>
      </c>
      <c r="AJ1456">
        <v>3.22</v>
      </c>
      <c r="AK1456">
        <v>1.36</v>
      </c>
      <c r="AL1456">
        <v>3</v>
      </c>
      <c r="AM1456">
        <v>1.43</v>
      </c>
      <c r="AN1456">
        <v>3.3</v>
      </c>
      <c r="AO1456">
        <v>1.37</v>
      </c>
      <c r="AP1456">
        <v>3.03</v>
      </c>
      <c r="AQ1456" t="str">
        <f t="shared" si="244"/>
        <v>Sousa</v>
      </c>
      <c r="AR1456" t="str">
        <f t="shared" si="245"/>
        <v>Lorenzi</v>
      </c>
      <c r="AS1456" t="str">
        <f t="shared" si="246"/>
        <v>'s-HertogenboschSousaLorenzi</v>
      </c>
      <c r="AT1456" t="str">
        <f t="shared" si="247"/>
        <v>'s-HertogenboschLorenziSousa</v>
      </c>
      <c r="AU1456">
        <f t="shared" si="248"/>
        <v>1</v>
      </c>
      <c r="AV1456">
        <f t="shared" si="249"/>
        <v>3</v>
      </c>
      <c r="AW1456">
        <f t="shared" si="250"/>
        <v>27</v>
      </c>
      <c r="AX1456" t="b">
        <f t="shared" si="251"/>
        <v>0</v>
      </c>
      <c r="AY1456" t="str">
        <f t="shared" si="252"/>
        <v>Sousa</v>
      </c>
      <c r="AZ1456" t="b">
        <f t="shared" si="253"/>
        <v>1</v>
      </c>
      <c r="BA1456" t="str">
        <f t="shared" si="254"/>
        <v>'s-Hertogenbosch1st Round</v>
      </c>
    </row>
    <row r="1457" spans="1:53" x14ac:dyDescent="0.25">
      <c r="A1457">
        <v>36</v>
      </c>
      <c r="B1457" t="s">
        <v>619</v>
      </c>
      <c r="C1457" t="s">
        <v>620</v>
      </c>
      <c r="D1457" s="1">
        <v>41807</v>
      </c>
      <c r="E1457" t="s">
        <v>663</v>
      </c>
      <c r="F1457" t="s">
        <v>307</v>
      </c>
      <c r="G1457" t="s">
        <v>614</v>
      </c>
      <c r="H1457" t="s">
        <v>309</v>
      </c>
      <c r="I1457">
        <v>3</v>
      </c>
      <c r="J1457" t="s">
        <v>709</v>
      </c>
      <c r="K1457" t="s">
        <v>727</v>
      </c>
      <c r="L1457">
        <v>28</v>
      </c>
      <c r="M1457">
        <v>97</v>
      </c>
      <c r="N1457">
        <v>1375</v>
      </c>
      <c r="O1457">
        <v>587</v>
      </c>
      <c r="P1457">
        <v>6</v>
      </c>
      <c r="Q1457">
        <v>1</v>
      </c>
      <c r="R1457">
        <v>6</v>
      </c>
      <c r="S1457">
        <v>3</v>
      </c>
      <c r="Z1457">
        <v>2</v>
      </c>
      <c r="AA1457">
        <v>0</v>
      </c>
      <c r="AB1457" t="s">
        <v>312</v>
      </c>
      <c r="AC1457">
        <v>1.18</v>
      </c>
      <c r="AD1457">
        <v>4.5</v>
      </c>
      <c r="AE1457">
        <v>1.2</v>
      </c>
      <c r="AF1457">
        <v>4.3</v>
      </c>
      <c r="AG1457">
        <v>1.22</v>
      </c>
      <c r="AH1457">
        <v>4</v>
      </c>
      <c r="AI1457">
        <v>1.2</v>
      </c>
      <c r="AJ1457">
        <v>5.13</v>
      </c>
      <c r="AK1457">
        <v>1.2</v>
      </c>
      <c r="AL1457">
        <v>4.5</v>
      </c>
      <c r="AM1457">
        <v>1.23</v>
      </c>
      <c r="AN1457">
        <v>5.4</v>
      </c>
      <c r="AO1457">
        <v>1.19</v>
      </c>
      <c r="AP1457">
        <v>4.49</v>
      </c>
      <c r="AQ1457" t="str">
        <f t="shared" si="244"/>
        <v>Bautista</v>
      </c>
      <c r="AR1457" t="str">
        <f t="shared" si="245"/>
        <v>Gimeno-Traver</v>
      </c>
      <c r="AS1457" t="str">
        <f t="shared" si="246"/>
        <v>'s-HertogenboschBautistaGimeno-Traver</v>
      </c>
      <c r="AT1457" t="str">
        <f t="shared" si="247"/>
        <v>'s-HertogenboschGimeno-TraverBautista</v>
      </c>
      <c r="AU1457">
        <f t="shared" si="248"/>
        <v>2</v>
      </c>
      <c r="AV1457">
        <f t="shared" si="249"/>
        <v>8</v>
      </c>
      <c r="AW1457">
        <f t="shared" si="250"/>
        <v>16</v>
      </c>
      <c r="AX1457" t="b">
        <f t="shared" si="251"/>
        <v>0</v>
      </c>
      <c r="AY1457" t="str">
        <f t="shared" si="252"/>
        <v>Bautista</v>
      </c>
      <c r="AZ1457" t="b">
        <f t="shared" si="253"/>
        <v>0</v>
      </c>
      <c r="BA1457" t="str">
        <f t="shared" si="254"/>
        <v>'s-Hertogenbosch1st Round</v>
      </c>
    </row>
    <row r="1458" spans="1:53" x14ac:dyDescent="0.25">
      <c r="A1458">
        <v>36</v>
      </c>
      <c r="B1458" t="s">
        <v>619</v>
      </c>
      <c r="C1458" t="s">
        <v>620</v>
      </c>
      <c r="D1458" s="1">
        <v>41807</v>
      </c>
      <c r="E1458" t="s">
        <v>663</v>
      </c>
      <c r="F1458" t="s">
        <v>307</v>
      </c>
      <c r="G1458" t="s">
        <v>614</v>
      </c>
      <c r="H1458" t="s">
        <v>309</v>
      </c>
      <c r="I1458">
        <v>3</v>
      </c>
      <c r="J1458" t="s">
        <v>674</v>
      </c>
      <c r="K1458" t="s">
        <v>934</v>
      </c>
      <c r="L1458">
        <v>41</v>
      </c>
      <c r="M1458">
        <v>205</v>
      </c>
      <c r="N1458">
        <v>1077</v>
      </c>
      <c r="O1458">
        <v>243</v>
      </c>
      <c r="P1458">
        <v>6</v>
      </c>
      <c r="Q1458">
        <v>3</v>
      </c>
      <c r="R1458">
        <v>3</v>
      </c>
      <c r="S1458">
        <v>6</v>
      </c>
      <c r="T1458">
        <v>6</v>
      </c>
      <c r="U1458">
        <v>3</v>
      </c>
      <c r="Z1458">
        <v>2</v>
      </c>
      <c r="AA1458">
        <v>1</v>
      </c>
      <c r="AB1458" t="s">
        <v>312</v>
      </c>
      <c r="AC1458">
        <v>1.08</v>
      </c>
      <c r="AD1458">
        <v>8</v>
      </c>
      <c r="AE1458">
        <v>1.08</v>
      </c>
      <c r="AF1458">
        <v>7.5</v>
      </c>
      <c r="AG1458">
        <v>1.08</v>
      </c>
      <c r="AH1458">
        <v>7</v>
      </c>
      <c r="AI1458">
        <v>1.1100000000000001</v>
      </c>
      <c r="AJ1458">
        <v>8.0399999999999991</v>
      </c>
      <c r="AK1458">
        <v>1.08</v>
      </c>
      <c r="AL1458">
        <v>7.5</v>
      </c>
      <c r="AM1458">
        <v>1.1100000000000001</v>
      </c>
      <c r="AN1458">
        <v>8.0399999999999991</v>
      </c>
      <c r="AO1458">
        <v>1.0900000000000001</v>
      </c>
      <c r="AP1458">
        <v>7.23</v>
      </c>
      <c r="AQ1458" t="str">
        <f t="shared" si="244"/>
        <v>Mahut</v>
      </c>
      <c r="AR1458" t="str">
        <f t="shared" si="245"/>
        <v>Coppejans</v>
      </c>
      <c r="AS1458" t="str">
        <f t="shared" si="246"/>
        <v>'s-HertogenboschMahutCoppejans</v>
      </c>
      <c r="AT1458" t="str">
        <f t="shared" si="247"/>
        <v>'s-HertogenboschCoppejansMahut</v>
      </c>
      <c r="AU1458">
        <f t="shared" si="248"/>
        <v>1</v>
      </c>
      <c r="AV1458">
        <f t="shared" si="249"/>
        <v>3</v>
      </c>
      <c r="AW1458">
        <f t="shared" si="250"/>
        <v>27</v>
      </c>
      <c r="AX1458" t="b">
        <f t="shared" si="251"/>
        <v>0</v>
      </c>
      <c r="AY1458" t="str">
        <f t="shared" si="252"/>
        <v>Mahut</v>
      </c>
      <c r="AZ1458" t="b">
        <f t="shared" si="253"/>
        <v>1</v>
      </c>
      <c r="BA1458" t="str">
        <f t="shared" si="254"/>
        <v>'s-Hertogenbosch1st Round</v>
      </c>
    </row>
    <row r="1459" spans="1:53" x14ac:dyDescent="0.25">
      <c r="A1459">
        <v>36</v>
      </c>
      <c r="B1459" t="s">
        <v>619</v>
      </c>
      <c r="C1459" t="s">
        <v>620</v>
      </c>
      <c r="D1459" s="1">
        <v>41808</v>
      </c>
      <c r="E1459" t="s">
        <v>663</v>
      </c>
      <c r="F1459" t="s">
        <v>307</v>
      </c>
      <c r="G1459" t="s">
        <v>614</v>
      </c>
      <c r="H1459" t="s">
        <v>344</v>
      </c>
      <c r="I1459">
        <v>3</v>
      </c>
      <c r="J1459" t="s">
        <v>854</v>
      </c>
      <c r="K1459" t="s">
        <v>671</v>
      </c>
      <c r="L1459">
        <v>143</v>
      </c>
      <c r="M1459">
        <v>32</v>
      </c>
      <c r="N1459">
        <v>405</v>
      </c>
      <c r="O1459">
        <v>1200</v>
      </c>
      <c r="AB1459" t="s">
        <v>347</v>
      </c>
      <c r="AC1459">
        <v>3</v>
      </c>
      <c r="AD1459">
        <v>1.36</v>
      </c>
      <c r="AE1459">
        <v>3.1</v>
      </c>
      <c r="AF1459">
        <v>1.35</v>
      </c>
      <c r="AG1459">
        <v>3</v>
      </c>
      <c r="AH1459">
        <v>1.36</v>
      </c>
      <c r="AI1459">
        <v>3.05</v>
      </c>
      <c r="AJ1459">
        <v>1.43</v>
      </c>
      <c r="AK1459">
        <v>3</v>
      </c>
      <c r="AL1459">
        <v>1.36</v>
      </c>
      <c r="AM1459">
        <v>3.2</v>
      </c>
      <c r="AN1459">
        <v>1.43</v>
      </c>
      <c r="AO1459">
        <v>2.99</v>
      </c>
      <c r="AP1459">
        <v>1.38</v>
      </c>
      <c r="AQ1459" t="str">
        <f t="shared" si="244"/>
        <v>De</v>
      </c>
      <c r="AR1459" t="str">
        <f t="shared" si="245"/>
        <v>Tursunov</v>
      </c>
      <c r="AS1459" t="str">
        <f t="shared" si="246"/>
        <v>'s-HertogenboschDeTursunov</v>
      </c>
      <c r="AT1459" t="str">
        <f t="shared" si="247"/>
        <v>'s-HertogenboschTursunovDe</v>
      </c>
      <c r="AU1459">
        <f t="shared" si="248"/>
        <v>0</v>
      </c>
      <c r="AV1459">
        <f t="shared" si="249"/>
        <v>0</v>
      </c>
      <c r="AW1459">
        <f t="shared" si="250"/>
        <v>0</v>
      </c>
      <c r="AX1459" t="b">
        <f t="shared" si="251"/>
        <v>0</v>
      </c>
      <c r="AY1459" t="str">
        <f t="shared" si="252"/>
        <v>Tursunov</v>
      </c>
      <c r="AZ1459" t="b">
        <f t="shared" si="253"/>
        <v>0</v>
      </c>
      <c r="BA1459" t="str">
        <f t="shared" si="254"/>
        <v>'s-Hertogenbosch2nd Round</v>
      </c>
    </row>
    <row r="1460" spans="1:53" x14ac:dyDescent="0.25">
      <c r="A1460">
        <v>36</v>
      </c>
      <c r="B1460" t="s">
        <v>619</v>
      </c>
      <c r="C1460" t="s">
        <v>620</v>
      </c>
      <c r="D1460" s="1">
        <v>41808</v>
      </c>
      <c r="E1460" t="s">
        <v>663</v>
      </c>
      <c r="F1460" t="s">
        <v>307</v>
      </c>
      <c r="G1460" t="s">
        <v>614</v>
      </c>
      <c r="H1460" t="s">
        <v>344</v>
      </c>
      <c r="I1460">
        <v>3</v>
      </c>
      <c r="J1460" t="s">
        <v>733</v>
      </c>
      <c r="K1460" t="s">
        <v>927</v>
      </c>
      <c r="L1460">
        <v>48</v>
      </c>
      <c r="M1460">
        <v>475</v>
      </c>
      <c r="N1460">
        <v>944</v>
      </c>
      <c r="O1460">
        <v>79</v>
      </c>
      <c r="P1460">
        <v>6</v>
      </c>
      <c r="Q1460">
        <v>2</v>
      </c>
      <c r="R1460">
        <v>6</v>
      </c>
      <c r="S1460">
        <v>4</v>
      </c>
      <c r="Z1460">
        <v>2</v>
      </c>
      <c r="AA1460">
        <v>0</v>
      </c>
      <c r="AB1460" t="s">
        <v>312</v>
      </c>
      <c r="AC1460">
        <v>1.57</v>
      </c>
      <c r="AD1460">
        <v>2.25</v>
      </c>
      <c r="AE1460">
        <v>1.52</v>
      </c>
      <c r="AF1460">
        <v>2.4500000000000002</v>
      </c>
      <c r="AG1460">
        <v>1.57</v>
      </c>
      <c r="AH1460">
        <v>2.25</v>
      </c>
      <c r="AI1460">
        <v>1.52</v>
      </c>
      <c r="AJ1460">
        <v>2.73</v>
      </c>
      <c r="AK1460">
        <v>1.67</v>
      </c>
      <c r="AL1460">
        <v>2.2000000000000002</v>
      </c>
      <c r="AM1460">
        <v>1.67</v>
      </c>
      <c r="AN1460">
        <v>2.8</v>
      </c>
      <c r="AO1460">
        <v>1.53</v>
      </c>
      <c r="AP1460">
        <v>2.4500000000000002</v>
      </c>
      <c r="AQ1460" t="str">
        <f t="shared" ref="AQ1460:AQ1523" si="255">LEFT(J1460,FIND(" ",J1460)-1)</f>
        <v>Sousa</v>
      </c>
      <c r="AR1460" t="str">
        <f t="shared" ref="AR1460:AR1523" si="256">LEFT(K1460,FIND(" ",K1460)-1)</f>
        <v>Pavic</v>
      </c>
      <c r="AS1460" t="str">
        <f t="shared" si="246"/>
        <v>'s-HertogenboschSousaPavic</v>
      </c>
      <c r="AT1460" t="str">
        <f t="shared" si="247"/>
        <v>'s-HertogenboschPavicSousa</v>
      </c>
      <c r="AU1460">
        <f t="shared" si="248"/>
        <v>2</v>
      </c>
      <c r="AV1460">
        <f t="shared" si="249"/>
        <v>6</v>
      </c>
      <c r="AW1460">
        <f t="shared" si="250"/>
        <v>18</v>
      </c>
      <c r="AX1460" t="b">
        <f t="shared" si="251"/>
        <v>0</v>
      </c>
      <c r="AY1460" t="str">
        <f t="shared" si="252"/>
        <v>Sousa</v>
      </c>
      <c r="AZ1460" t="b">
        <f t="shared" si="253"/>
        <v>0</v>
      </c>
      <c r="BA1460" t="str">
        <f t="shared" si="254"/>
        <v>'s-Hertogenbosch2nd Round</v>
      </c>
    </row>
    <row r="1461" spans="1:53" x14ac:dyDescent="0.25">
      <c r="A1461">
        <v>36</v>
      </c>
      <c r="B1461" t="s">
        <v>619</v>
      </c>
      <c r="C1461" t="s">
        <v>620</v>
      </c>
      <c r="D1461" s="1">
        <v>41808</v>
      </c>
      <c r="E1461" t="s">
        <v>663</v>
      </c>
      <c r="F1461" t="s">
        <v>307</v>
      </c>
      <c r="G1461" t="s">
        <v>614</v>
      </c>
      <c r="H1461" t="s">
        <v>344</v>
      </c>
      <c r="I1461">
        <v>3</v>
      </c>
      <c r="J1461" t="s">
        <v>893</v>
      </c>
      <c r="K1461" t="s">
        <v>699</v>
      </c>
      <c r="L1461">
        <v>52</v>
      </c>
      <c r="M1461">
        <v>87</v>
      </c>
      <c r="N1461">
        <v>860</v>
      </c>
      <c r="O1461">
        <v>617</v>
      </c>
      <c r="P1461">
        <v>5</v>
      </c>
      <c r="Q1461">
        <v>7</v>
      </c>
      <c r="R1461">
        <v>6</v>
      </c>
      <c r="S1461">
        <v>3</v>
      </c>
      <c r="T1461">
        <v>6</v>
      </c>
      <c r="U1461">
        <v>3</v>
      </c>
      <c r="Z1461">
        <v>2</v>
      </c>
      <c r="AA1461">
        <v>1</v>
      </c>
      <c r="AB1461" t="s">
        <v>312</v>
      </c>
      <c r="AC1461">
        <v>1.5</v>
      </c>
      <c r="AD1461">
        <v>2.5</v>
      </c>
      <c r="AE1461">
        <v>1.52</v>
      </c>
      <c r="AF1461">
        <v>2.4500000000000002</v>
      </c>
      <c r="AG1461">
        <v>1.5</v>
      </c>
      <c r="AH1461">
        <v>2.5</v>
      </c>
      <c r="AI1461">
        <v>1.63</v>
      </c>
      <c r="AJ1461">
        <v>2.44</v>
      </c>
      <c r="AK1461">
        <v>1.53</v>
      </c>
      <c r="AL1461">
        <v>2.5</v>
      </c>
      <c r="AM1461">
        <v>1.63</v>
      </c>
      <c r="AN1461">
        <v>2.5</v>
      </c>
      <c r="AO1461">
        <v>1.54</v>
      </c>
      <c r="AP1461">
        <v>2.4300000000000002</v>
      </c>
      <c r="AQ1461" t="str">
        <f t="shared" si="255"/>
        <v>Melzer</v>
      </c>
      <c r="AR1461" t="str">
        <f t="shared" si="256"/>
        <v>Lacko</v>
      </c>
      <c r="AS1461" t="str">
        <f t="shared" si="246"/>
        <v>'s-HertogenboschMelzerLacko</v>
      </c>
      <c r="AT1461" t="str">
        <f t="shared" si="247"/>
        <v>'s-HertogenboschLackoMelzer</v>
      </c>
      <c r="AU1461">
        <f t="shared" si="248"/>
        <v>1</v>
      </c>
      <c r="AV1461">
        <f t="shared" si="249"/>
        <v>4</v>
      </c>
      <c r="AW1461">
        <f t="shared" si="250"/>
        <v>30</v>
      </c>
      <c r="AX1461" t="b">
        <f t="shared" si="251"/>
        <v>0</v>
      </c>
      <c r="AY1461" t="str">
        <f t="shared" si="252"/>
        <v>Lacko</v>
      </c>
      <c r="AZ1461" t="b">
        <f t="shared" si="253"/>
        <v>1</v>
      </c>
      <c r="BA1461" t="str">
        <f t="shared" si="254"/>
        <v>'s-Hertogenbosch2nd Round</v>
      </c>
    </row>
    <row r="1462" spans="1:53" x14ac:dyDescent="0.25">
      <c r="A1462">
        <v>36</v>
      </c>
      <c r="B1462" t="s">
        <v>619</v>
      </c>
      <c r="C1462" t="s">
        <v>620</v>
      </c>
      <c r="D1462" s="1">
        <v>41808</v>
      </c>
      <c r="E1462" t="s">
        <v>663</v>
      </c>
      <c r="F1462" t="s">
        <v>307</v>
      </c>
      <c r="G1462" t="s">
        <v>614</v>
      </c>
      <c r="H1462" t="s">
        <v>344</v>
      </c>
      <c r="I1462">
        <v>3</v>
      </c>
      <c r="J1462" t="s">
        <v>709</v>
      </c>
      <c r="K1462" t="s">
        <v>676</v>
      </c>
      <c r="L1462">
        <v>28</v>
      </c>
      <c r="M1462">
        <v>86</v>
      </c>
      <c r="N1462">
        <v>1375</v>
      </c>
      <c r="O1462">
        <v>618</v>
      </c>
      <c r="P1462">
        <v>7</v>
      </c>
      <c r="Q1462">
        <v>5</v>
      </c>
      <c r="R1462">
        <v>7</v>
      </c>
      <c r="S1462">
        <v>6</v>
      </c>
      <c r="Z1462">
        <v>2</v>
      </c>
      <c r="AA1462">
        <v>0</v>
      </c>
      <c r="AB1462" t="s">
        <v>312</v>
      </c>
      <c r="AC1462">
        <v>1.22</v>
      </c>
      <c r="AD1462">
        <v>4</v>
      </c>
      <c r="AE1462">
        <v>1.25</v>
      </c>
      <c r="AF1462">
        <v>3.75</v>
      </c>
      <c r="AG1462">
        <v>1.25</v>
      </c>
      <c r="AH1462">
        <v>3.75</v>
      </c>
      <c r="AI1462">
        <v>1.29</v>
      </c>
      <c r="AJ1462">
        <v>3.97</v>
      </c>
      <c r="AK1462">
        <v>1.25</v>
      </c>
      <c r="AL1462">
        <v>3.75</v>
      </c>
      <c r="AM1462">
        <v>1.33</v>
      </c>
      <c r="AN1462">
        <v>4.05</v>
      </c>
      <c r="AO1462">
        <v>1.25</v>
      </c>
      <c r="AP1462">
        <v>3.87</v>
      </c>
      <c r="AQ1462" t="str">
        <f t="shared" si="255"/>
        <v>Bautista</v>
      </c>
      <c r="AR1462" t="str">
        <f t="shared" si="256"/>
        <v>Ebden</v>
      </c>
      <c r="AS1462" t="str">
        <f t="shared" si="246"/>
        <v>'s-HertogenboschBautistaEbden</v>
      </c>
      <c r="AT1462" t="str">
        <f t="shared" si="247"/>
        <v>'s-HertogenboschEbdenBautista</v>
      </c>
      <c r="AU1462">
        <f t="shared" si="248"/>
        <v>2</v>
      </c>
      <c r="AV1462">
        <f t="shared" si="249"/>
        <v>3</v>
      </c>
      <c r="AW1462">
        <f t="shared" si="250"/>
        <v>25</v>
      </c>
      <c r="AX1462" t="b">
        <f t="shared" si="251"/>
        <v>1</v>
      </c>
      <c r="AY1462" t="str">
        <f t="shared" si="252"/>
        <v>Bautista</v>
      </c>
      <c r="AZ1462" t="b">
        <f t="shared" si="253"/>
        <v>0</v>
      </c>
      <c r="BA1462" t="str">
        <f t="shared" si="254"/>
        <v>'s-Hertogenbosch2nd Round</v>
      </c>
    </row>
    <row r="1463" spans="1:53" x14ac:dyDescent="0.25">
      <c r="A1463">
        <v>36</v>
      </c>
      <c r="B1463" t="s">
        <v>619</v>
      </c>
      <c r="C1463" t="s">
        <v>620</v>
      </c>
      <c r="D1463" s="1">
        <v>41808</v>
      </c>
      <c r="E1463" t="s">
        <v>663</v>
      </c>
      <c r="F1463" t="s">
        <v>307</v>
      </c>
      <c r="G1463" t="s">
        <v>614</v>
      </c>
      <c r="H1463" t="s">
        <v>344</v>
      </c>
      <c r="I1463">
        <v>3</v>
      </c>
      <c r="J1463" t="s">
        <v>712</v>
      </c>
      <c r="K1463" t="s">
        <v>698</v>
      </c>
      <c r="L1463">
        <v>83</v>
      </c>
      <c r="M1463">
        <v>107</v>
      </c>
      <c r="N1463">
        <v>653</v>
      </c>
      <c r="O1463">
        <v>541</v>
      </c>
      <c r="P1463">
        <v>6</v>
      </c>
      <c r="Q1463">
        <v>2</v>
      </c>
      <c r="R1463">
        <v>7</v>
      </c>
      <c r="S1463">
        <v>5</v>
      </c>
      <c r="Z1463">
        <v>2</v>
      </c>
      <c r="AA1463">
        <v>0</v>
      </c>
      <c r="AB1463" t="s">
        <v>312</v>
      </c>
      <c r="AC1463">
        <v>1.57</v>
      </c>
      <c r="AD1463">
        <v>2.25</v>
      </c>
      <c r="AE1463">
        <v>1.62</v>
      </c>
      <c r="AF1463">
        <v>2.25</v>
      </c>
      <c r="AG1463">
        <v>1.53</v>
      </c>
      <c r="AH1463">
        <v>2.38</v>
      </c>
      <c r="AI1463">
        <v>1.69</v>
      </c>
      <c r="AJ1463">
        <v>2.2999999999999998</v>
      </c>
      <c r="AK1463">
        <v>1.57</v>
      </c>
      <c r="AL1463">
        <v>2.38</v>
      </c>
      <c r="AM1463">
        <v>1.69</v>
      </c>
      <c r="AN1463">
        <v>2.58</v>
      </c>
      <c r="AO1463">
        <v>1.59</v>
      </c>
      <c r="AP1463">
        <v>2.3199999999999998</v>
      </c>
      <c r="AQ1463" t="str">
        <f t="shared" si="255"/>
        <v>Becker</v>
      </c>
      <c r="AR1463" t="str">
        <f t="shared" si="256"/>
        <v>Sela</v>
      </c>
      <c r="AS1463" t="str">
        <f t="shared" si="246"/>
        <v>'s-HertogenboschBeckerSela</v>
      </c>
      <c r="AT1463" t="str">
        <f t="shared" si="247"/>
        <v>'s-HertogenboschSelaBecker</v>
      </c>
      <c r="AU1463">
        <f t="shared" si="248"/>
        <v>2</v>
      </c>
      <c r="AV1463">
        <f t="shared" si="249"/>
        <v>6</v>
      </c>
      <c r="AW1463">
        <f t="shared" si="250"/>
        <v>20</v>
      </c>
      <c r="AX1463" t="b">
        <f t="shared" si="251"/>
        <v>0</v>
      </c>
      <c r="AY1463" t="str">
        <f t="shared" si="252"/>
        <v>Becker</v>
      </c>
      <c r="AZ1463" t="b">
        <f t="shared" si="253"/>
        <v>0</v>
      </c>
      <c r="BA1463" t="str">
        <f t="shared" si="254"/>
        <v>'s-Hertogenbosch2nd Round</v>
      </c>
    </row>
    <row r="1464" spans="1:53" x14ac:dyDescent="0.25">
      <c r="A1464">
        <v>36</v>
      </c>
      <c r="B1464" t="s">
        <v>619</v>
      </c>
      <c r="C1464" t="s">
        <v>620</v>
      </c>
      <c r="D1464" s="1">
        <v>41808</v>
      </c>
      <c r="E1464" t="s">
        <v>663</v>
      </c>
      <c r="F1464" t="s">
        <v>307</v>
      </c>
      <c r="G1464" t="s">
        <v>614</v>
      </c>
      <c r="H1464" t="s">
        <v>344</v>
      </c>
      <c r="I1464">
        <v>3</v>
      </c>
      <c r="J1464" t="s">
        <v>730</v>
      </c>
      <c r="K1464" t="s">
        <v>790</v>
      </c>
      <c r="L1464">
        <v>23</v>
      </c>
      <c r="M1464">
        <v>146</v>
      </c>
      <c r="N1464">
        <v>1555</v>
      </c>
      <c r="O1464">
        <v>400</v>
      </c>
      <c r="P1464">
        <v>7</v>
      </c>
      <c r="Q1464">
        <v>5</v>
      </c>
      <c r="R1464">
        <v>6</v>
      </c>
      <c r="S1464">
        <v>3</v>
      </c>
      <c r="Z1464">
        <v>2</v>
      </c>
      <c r="AA1464">
        <v>0</v>
      </c>
      <c r="AB1464" t="s">
        <v>312</v>
      </c>
      <c r="AC1464">
        <v>1.1599999999999999</v>
      </c>
      <c r="AD1464">
        <v>5</v>
      </c>
      <c r="AE1464">
        <v>1.18</v>
      </c>
      <c r="AF1464">
        <v>4.5</v>
      </c>
      <c r="AG1464">
        <v>1.17</v>
      </c>
      <c r="AH1464">
        <v>4.5</v>
      </c>
      <c r="AI1464">
        <v>1.2</v>
      </c>
      <c r="AJ1464">
        <v>5.24</v>
      </c>
      <c r="AK1464">
        <v>1.17</v>
      </c>
      <c r="AL1464">
        <v>5</v>
      </c>
      <c r="AM1464">
        <v>1.2</v>
      </c>
      <c r="AN1464">
        <v>5.5</v>
      </c>
      <c r="AO1464">
        <v>1.17</v>
      </c>
      <c r="AP1464">
        <v>4.78</v>
      </c>
      <c r="AQ1464" t="str">
        <f t="shared" si="255"/>
        <v>Verdasco</v>
      </c>
      <c r="AR1464" t="str">
        <f t="shared" si="256"/>
        <v>Huta</v>
      </c>
      <c r="AS1464" t="str">
        <f t="shared" si="246"/>
        <v>'s-HertogenboschVerdascoHuta</v>
      </c>
      <c r="AT1464" t="str">
        <f t="shared" si="247"/>
        <v>'s-HertogenboschHutaVerdasco</v>
      </c>
      <c r="AU1464">
        <f t="shared" si="248"/>
        <v>2</v>
      </c>
      <c r="AV1464">
        <f t="shared" si="249"/>
        <v>5</v>
      </c>
      <c r="AW1464">
        <f t="shared" si="250"/>
        <v>21</v>
      </c>
      <c r="AX1464" t="b">
        <f t="shared" si="251"/>
        <v>0</v>
      </c>
      <c r="AY1464" t="str">
        <f t="shared" si="252"/>
        <v>Verdasco</v>
      </c>
      <c r="AZ1464" t="b">
        <f t="shared" si="253"/>
        <v>0</v>
      </c>
      <c r="BA1464" t="str">
        <f t="shared" si="254"/>
        <v>'s-Hertogenbosch2nd Round</v>
      </c>
    </row>
    <row r="1465" spans="1:53" x14ac:dyDescent="0.25">
      <c r="A1465">
        <v>36</v>
      </c>
      <c r="B1465" t="s">
        <v>619</v>
      </c>
      <c r="C1465" t="s">
        <v>620</v>
      </c>
      <c r="D1465" s="1">
        <v>41808</v>
      </c>
      <c r="E1465" t="s">
        <v>663</v>
      </c>
      <c r="F1465" t="s">
        <v>307</v>
      </c>
      <c r="G1465" t="s">
        <v>614</v>
      </c>
      <c r="H1465" t="s">
        <v>344</v>
      </c>
      <c r="I1465">
        <v>3</v>
      </c>
      <c r="J1465" t="s">
        <v>674</v>
      </c>
      <c r="K1465" t="s">
        <v>764</v>
      </c>
      <c r="L1465">
        <v>41</v>
      </c>
      <c r="M1465">
        <v>68</v>
      </c>
      <c r="N1465">
        <v>1077</v>
      </c>
      <c r="O1465">
        <v>722</v>
      </c>
      <c r="P1465">
        <v>6</v>
      </c>
      <c r="Q1465">
        <v>2</v>
      </c>
      <c r="R1465">
        <v>7</v>
      </c>
      <c r="S1465">
        <v>6</v>
      </c>
      <c r="Z1465">
        <v>2</v>
      </c>
      <c r="AA1465">
        <v>0</v>
      </c>
      <c r="AB1465" t="s">
        <v>312</v>
      </c>
      <c r="AC1465">
        <v>1.57</v>
      </c>
      <c r="AD1465">
        <v>2.25</v>
      </c>
      <c r="AE1465">
        <v>1.6</v>
      </c>
      <c r="AF1465">
        <v>2.2999999999999998</v>
      </c>
      <c r="AG1465">
        <v>1.57</v>
      </c>
      <c r="AH1465">
        <v>2.25</v>
      </c>
      <c r="AI1465">
        <v>1.79</v>
      </c>
      <c r="AJ1465">
        <v>2.14</v>
      </c>
      <c r="AK1465">
        <v>1.62</v>
      </c>
      <c r="AL1465">
        <v>2.25</v>
      </c>
      <c r="AM1465">
        <v>1.79</v>
      </c>
      <c r="AN1465">
        <v>2.35</v>
      </c>
      <c r="AO1465">
        <v>1.66</v>
      </c>
      <c r="AP1465">
        <v>2.1800000000000002</v>
      </c>
      <c r="AQ1465" t="str">
        <f t="shared" si="255"/>
        <v>Mahut</v>
      </c>
      <c r="AR1465" t="str">
        <f t="shared" si="256"/>
        <v>Johnson</v>
      </c>
      <c r="AS1465" t="str">
        <f t="shared" si="246"/>
        <v>'s-HertogenboschMahutJohnson</v>
      </c>
      <c r="AT1465" t="str">
        <f t="shared" si="247"/>
        <v>'s-HertogenboschJohnsonMahut</v>
      </c>
      <c r="AU1465">
        <f t="shared" si="248"/>
        <v>2</v>
      </c>
      <c r="AV1465">
        <f t="shared" si="249"/>
        <v>5</v>
      </c>
      <c r="AW1465">
        <f t="shared" si="250"/>
        <v>21</v>
      </c>
      <c r="AX1465" t="b">
        <f t="shared" si="251"/>
        <v>1</v>
      </c>
      <c r="AY1465" t="str">
        <f t="shared" si="252"/>
        <v>Mahut</v>
      </c>
      <c r="AZ1465" t="b">
        <f t="shared" si="253"/>
        <v>0</v>
      </c>
      <c r="BA1465" t="str">
        <f t="shared" si="254"/>
        <v>'s-Hertogenbosch2nd Round</v>
      </c>
    </row>
    <row r="1466" spans="1:53" x14ac:dyDescent="0.25">
      <c r="A1466">
        <v>36</v>
      </c>
      <c r="B1466" t="s">
        <v>619</v>
      </c>
      <c r="C1466" t="s">
        <v>620</v>
      </c>
      <c r="D1466" s="1">
        <v>41808</v>
      </c>
      <c r="E1466" t="s">
        <v>663</v>
      </c>
      <c r="F1466" t="s">
        <v>307</v>
      </c>
      <c r="G1466" t="s">
        <v>614</v>
      </c>
      <c r="H1466" t="s">
        <v>344</v>
      </c>
      <c r="I1466">
        <v>3</v>
      </c>
      <c r="J1466" t="s">
        <v>700</v>
      </c>
      <c r="K1466" t="s">
        <v>779</v>
      </c>
      <c r="L1466">
        <v>35</v>
      </c>
      <c r="M1466">
        <v>65</v>
      </c>
      <c r="N1466">
        <v>1145</v>
      </c>
      <c r="O1466">
        <v>763</v>
      </c>
      <c r="P1466">
        <v>6</v>
      </c>
      <c r="Q1466">
        <v>4</v>
      </c>
      <c r="R1466">
        <v>6</v>
      </c>
      <c r="S1466">
        <v>2</v>
      </c>
      <c r="Z1466">
        <v>2</v>
      </c>
      <c r="AA1466">
        <v>0</v>
      </c>
      <c r="AB1466" t="s">
        <v>312</v>
      </c>
      <c r="AC1466">
        <v>1.83</v>
      </c>
      <c r="AD1466">
        <v>1.83</v>
      </c>
      <c r="AE1466">
        <v>1.9</v>
      </c>
      <c r="AF1466">
        <v>1.85</v>
      </c>
      <c r="AG1466">
        <v>2</v>
      </c>
      <c r="AH1466">
        <v>1.73</v>
      </c>
      <c r="AI1466">
        <v>2.0499999999999998</v>
      </c>
      <c r="AJ1466">
        <v>1.87</v>
      </c>
      <c r="AK1466">
        <v>2</v>
      </c>
      <c r="AL1466">
        <v>1.8</v>
      </c>
      <c r="AM1466">
        <v>2.0499999999999998</v>
      </c>
      <c r="AN1466">
        <v>1.95</v>
      </c>
      <c r="AO1466">
        <v>1.93</v>
      </c>
      <c r="AP1466">
        <v>1.83</v>
      </c>
      <c r="AQ1466" t="str">
        <f t="shared" si="255"/>
        <v>Pospisil</v>
      </c>
      <c r="AR1466" t="str">
        <f t="shared" si="256"/>
        <v>Struff</v>
      </c>
      <c r="AS1466" t="str">
        <f t="shared" si="246"/>
        <v>'s-HertogenboschPospisilStruff</v>
      </c>
      <c r="AT1466" t="str">
        <f t="shared" si="247"/>
        <v>'s-HertogenboschStruffPospisil</v>
      </c>
      <c r="AU1466">
        <f t="shared" si="248"/>
        <v>2</v>
      </c>
      <c r="AV1466">
        <f t="shared" si="249"/>
        <v>6</v>
      </c>
      <c r="AW1466">
        <f t="shared" si="250"/>
        <v>18</v>
      </c>
      <c r="AX1466" t="b">
        <f t="shared" si="251"/>
        <v>0</v>
      </c>
      <c r="AY1466" t="str">
        <f t="shared" si="252"/>
        <v>Pospisil</v>
      </c>
      <c r="AZ1466" t="b">
        <f t="shared" si="253"/>
        <v>0</v>
      </c>
      <c r="BA1466" t="str">
        <f t="shared" si="254"/>
        <v>'s-Hertogenbosch2nd Round</v>
      </c>
    </row>
    <row r="1467" spans="1:53" x14ac:dyDescent="0.25">
      <c r="A1467">
        <v>36</v>
      </c>
      <c r="B1467" t="s">
        <v>619</v>
      </c>
      <c r="C1467" t="s">
        <v>620</v>
      </c>
      <c r="D1467" s="1">
        <v>41809</v>
      </c>
      <c r="E1467" t="s">
        <v>663</v>
      </c>
      <c r="F1467" t="s">
        <v>307</v>
      </c>
      <c r="G1467" t="s">
        <v>614</v>
      </c>
      <c r="H1467" t="s">
        <v>345</v>
      </c>
      <c r="I1467">
        <v>3</v>
      </c>
      <c r="J1467" t="s">
        <v>733</v>
      </c>
      <c r="K1467" t="s">
        <v>854</v>
      </c>
      <c r="L1467">
        <v>48</v>
      </c>
      <c r="M1467">
        <v>143</v>
      </c>
      <c r="N1467">
        <v>944</v>
      </c>
      <c r="O1467">
        <v>405</v>
      </c>
      <c r="P1467">
        <v>6</v>
      </c>
      <c r="Q1467">
        <v>4</v>
      </c>
      <c r="R1467">
        <v>6</v>
      </c>
      <c r="S1467">
        <v>2</v>
      </c>
      <c r="Z1467">
        <v>2</v>
      </c>
      <c r="AA1467">
        <v>0</v>
      </c>
      <c r="AB1467" t="s">
        <v>312</v>
      </c>
      <c r="AC1467">
        <v>1.53</v>
      </c>
      <c r="AD1467">
        <v>2.37</v>
      </c>
      <c r="AE1467">
        <v>1.58</v>
      </c>
      <c r="AF1467">
        <v>2.35</v>
      </c>
      <c r="AG1467">
        <v>1.67</v>
      </c>
      <c r="AH1467">
        <v>2.1</v>
      </c>
      <c r="AI1467">
        <v>1.59</v>
      </c>
      <c r="AJ1467">
        <v>2.52</v>
      </c>
      <c r="AK1467">
        <v>1.62</v>
      </c>
      <c r="AL1467">
        <v>2.25</v>
      </c>
      <c r="AM1467">
        <v>1.67</v>
      </c>
      <c r="AN1467">
        <v>2.52</v>
      </c>
      <c r="AO1467">
        <v>1.59</v>
      </c>
      <c r="AP1467">
        <v>2.31</v>
      </c>
      <c r="AQ1467" t="str">
        <f t="shared" si="255"/>
        <v>Sousa</v>
      </c>
      <c r="AR1467" t="str">
        <f t="shared" si="256"/>
        <v>De</v>
      </c>
      <c r="AS1467" t="str">
        <f t="shared" si="246"/>
        <v>'s-HertogenboschSousaDe</v>
      </c>
      <c r="AT1467" t="str">
        <f t="shared" si="247"/>
        <v>'s-HertogenboschDeSousa</v>
      </c>
      <c r="AU1467">
        <f t="shared" si="248"/>
        <v>2</v>
      </c>
      <c r="AV1467">
        <f t="shared" si="249"/>
        <v>6</v>
      </c>
      <c r="AW1467">
        <f t="shared" si="250"/>
        <v>18</v>
      </c>
      <c r="AX1467" t="b">
        <f t="shared" si="251"/>
        <v>0</v>
      </c>
      <c r="AY1467" t="str">
        <f t="shared" si="252"/>
        <v>Sousa</v>
      </c>
      <c r="AZ1467" t="b">
        <f t="shared" si="253"/>
        <v>0</v>
      </c>
      <c r="BA1467" t="str">
        <f t="shared" si="254"/>
        <v>'s-HertogenboschQuarterfinals</v>
      </c>
    </row>
    <row r="1468" spans="1:53" x14ac:dyDescent="0.25">
      <c r="A1468">
        <v>36</v>
      </c>
      <c r="B1468" t="s">
        <v>619</v>
      </c>
      <c r="C1468" t="s">
        <v>620</v>
      </c>
      <c r="D1468" s="1">
        <v>41809</v>
      </c>
      <c r="E1468" t="s">
        <v>663</v>
      </c>
      <c r="F1468" t="s">
        <v>307</v>
      </c>
      <c r="G1468" t="s">
        <v>614</v>
      </c>
      <c r="H1468" t="s">
        <v>345</v>
      </c>
      <c r="I1468">
        <v>3</v>
      </c>
      <c r="J1468" t="s">
        <v>712</v>
      </c>
      <c r="K1468" t="s">
        <v>700</v>
      </c>
      <c r="L1468">
        <v>83</v>
      </c>
      <c r="M1468">
        <v>35</v>
      </c>
      <c r="N1468">
        <v>653</v>
      </c>
      <c r="O1468">
        <v>1145</v>
      </c>
      <c r="P1468">
        <v>6</v>
      </c>
      <c r="Q1468">
        <v>7</v>
      </c>
      <c r="R1468">
        <v>7</v>
      </c>
      <c r="S1468">
        <v>6</v>
      </c>
      <c r="T1468">
        <v>6</v>
      </c>
      <c r="U1468">
        <v>4</v>
      </c>
      <c r="Z1468">
        <v>2</v>
      </c>
      <c r="AA1468">
        <v>1</v>
      </c>
      <c r="AB1468" t="s">
        <v>312</v>
      </c>
      <c r="AC1468">
        <v>1.83</v>
      </c>
      <c r="AD1468">
        <v>1.83</v>
      </c>
      <c r="AE1468">
        <v>1.9</v>
      </c>
      <c r="AF1468">
        <v>1.85</v>
      </c>
      <c r="AG1468">
        <v>1.91</v>
      </c>
      <c r="AH1468">
        <v>1.8</v>
      </c>
      <c r="AI1468">
        <v>1.86</v>
      </c>
      <c r="AJ1468">
        <v>2.0499999999999998</v>
      </c>
      <c r="AK1468">
        <v>1.91</v>
      </c>
      <c r="AL1468">
        <v>1.91</v>
      </c>
      <c r="AM1468">
        <v>2</v>
      </c>
      <c r="AN1468">
        <v>2.0499999999999998</v>
      </c>
      <c r="AO1468">
        <v>1.9</v>
      </c>
      <c r="AP1468">
        <v>1.87</v>
      </c>
      <c r="AQ1468" t="str">
        <f t="shared" si="255"/>
        <v>Becker</v>
      </c>
      <c r="AR1468" t="str">
        <f t="shared" si="256"/>
        <v>Pospisil</v>
      </c>
      <c r="AS1468" t="str">
        <f t="shared" si="246"/>
        <v>'s-HertogenboschBeckerPospisil</v>
      </c>
      <c r="AT1468" t="str">
        <f t="shared" si="247"/>
        <v>'s-HertogenboschPospisilBecker</v>
      </c>
      <c r="AU1468">
        <f t="shared" si="248"/>
        <v>1</v>
      </c>
      <c r="AV1468">
        <f t="shared" si="249"/>
        <v>2</v>
      </c>
      <c r="AW1468">
        <f t="shared" si="250"/>
        <v>36</v>
      </c>
      <c r="AX1468" t="b">
        <f t="shared" si="251"/>
        <v>1</v>
      </c>
      <c r="AY1468" t="str">
        <f t="shared" si="252"/>
        <v>Pospisil</v>
      </c>
      <c r="AZ1468" t="b">
        <f t="shared" si="253"/>
        <v>1</v>
      </c>
      <c r="BA1468" t="str">
        <f t="shared" si="254"/>
        <v>'s-HertogenboschQuarterfinals</v>
      </c>
    </row>
    <row r="1469" spans="1:53" x14ac:dyDescent="0.25">
      <c r="A1469">
        <v>36</v>
      </c>
      <c r="B1469" t="s">
        <v>619</v>
      </c>
      <c r="C1469" t="s">
        <v>620</v>
      </c>
      <c r="D1469" s="1">
        <v>41810</v>
      </c>
      <c r="E1469" t="s">
        <v>663</v>
      </c>
      <c r="F1469" t="s">
        <v>307</v>
      </c>
      <c r="G1469" t="s">
        <v>614</v>
      </c>
      <c r="H1469" t="s">
        <v>345</v>
      </c>
      <c r="I1469">
        <v>3</v>
      </c>
      <c r="J1469" t="s">
        <v>709</v>
      </c>
      <c r="K1469" t="s">
        <v>674</v>
      </c>
      <c r="L1469">
        <v>28</v>
      </c>
      <c r="M1469">
        <v>41</v>
      </c>
      <c r="N1469">
        <v>1375</v>
      </c>
      <c r="O1469">
        <v>1077</v>
      </c>
      <c r="P1469">
        <v>6</v>
      </c>
      <c r="Q1469">
        <v>3</v>
      </c>
      <c r="R1469">
        <v>4</v>
      </c>
      <c r="S1469">
        <v>6</v>
      </c>
      <c r="T1469">
        <v>6</v>
      </c>
      <c r="U1469">
        <v>3</v>
      </c>
      <c r="Z1469">
        <v>2</v>
      </c>
      <c r="AA1469">
        <v>1</v>
      </c>
      <c r="AB1469" t="s">
        <v>312</v>
      </c>
      <c r="AC1469">
        <v>2</v>
      </c>
      <c r="AD1469">
        <v>1.72</v>
      </c>
      <c r="AE1469">
        <v>1.9</v>
      </c>
      <c r="AF1469">
        <v>1.85</v>
      </c>
      <c r="AG1469">
        <v>2</v>
      </c>
      <c r="AH1469">
        <v>1.73</v>
      </c>
      <c r="AI1469">
        <v>2.0699999999999998</v>
      </c>
      <c r="AJ1469">
        <v>1.85</v>
      </c>
      <c r="AK1469">
        <v>1.91</v>
      </c>
      <c r="AL1469">
        <v>1.91</v>
      </c>
      <c r="AM1469">
        <v>2.0699999999999998</v>
      </c>
      <c r="AN1469">
        <v>1.91</v>
      </c>
      <c r="AO1469">
        <v>1.96</v>
      </c>
      <c r="AP1469">
        <v>1.81</v>
      </c>
      <c r="AQ1469" t="str">
        <f t="shared" si="255"/>
        <v>Bautista</v>
      </c>
      <c r="AR1469" t="str">
        <f t="shared" si="256"/>
        <v>Mahut</v>
      </c>
      <c r="AS1469" t="str">
        <f t="shared" si="246"/>
        <v>'s-HertogenboschBautistaMahut</v>
      </c>
      <c r="AT1469" t="str">
        <f t="shared" si="247"/>
        <v>'s-HertogenboschMahutBautista</v>
      </c>
      <c r="AU1469">
        <f t="shared" si="248"/>
        <v>1</v>
      </c>
      <c r="AV1469">
        <f t="shared" si="249"/>
        <v>4</v>
      </c>
      <c r="AW1469">
        <f t="shared" si="250"/>
        <v>28</v>
      </c>
      <c r="AX1469" t="b">
        <f t="shared" si="251"/>
        <v>0</v>
      </c>
      <c r="AY1469" t="str">
        <f t="shared" si="252"/>
        <v>Bautista</v>
      </c>
      <c r="AZ1469" t="b">
        <f t="shared" si="253"/>
        <v>1</v>
      </c>
      <c r="BA1469" t="str">
        <f t="shared" si="254"/>
        <v>'s-HertogenboschQuarterfinals</v>
      </c>
    </row>
    <row r="1470" spans="1:53" x14ac:dyDescent="0.25">
      <c r="A1470">
        <v>36</v>
      </c>
      <c r="B1470" t="s">
        <v>619</v>
      </c>
      <c r="C1470" t="s">
        <v>620</v>
      </c>
      <c r="D1470" s="1">
        <v>41810</v>
      </c>
      <c r="E1470" t="s">
        <v>663</v>
      </c>
      <c r="F1470" t="s">
        <v>307</v>
      </c>
      <c r="G1470" t="s">
        <v>614</v>
      </c>
      <c r="H1470" t="s">
        <v>345</v>
      </c>
      <c r="I1470">
        <v>3</v>
      </c>
      <c r="J1470" t="s">
        <v>893</v>
      </c>
      <c r="K1470" t="s">
        <v>730</v>
      </c>
      <c r="L1470">
        <v>52</v>
      </c>
      <c r="M1470">
        <v>23</v>
      </c>
      <c r="N1470">
        <v>860</v>
      </c>
      <c r="O1470">
        <v>1555</v>
      </c>
      <c r="P1470">
        <v>7</v>
      </c>
      <c r="Q1470">
        <v>6</v>
      </c>
      <c r="R1470">
        <v>6</v>
      </c>
      <c r="S1470">
        <v>7</v>
      </c>
      <c r="T1470">
        <v>7</v>
      </c>
      <c r="U1470">
        <v>6</v>
      </c>
      <c r="Z1470">
        <v>2</v>
      </c>
      <c r="AA1470">
        <v>1</v>
      </c>
      <c r="AB1470" t="s">
        <v>312</v>
      </c>
      <c r="AC1470">
        <v>2.5</v>
      </c>
      <c r="AD1470">
        <v>1.5</v>
      </c>
      <c r="AE1470">
        <v>2.4500000000000002</v>
      </c>
      <c r="AF1470">
        <v>1.52</v>
      </c>
      <c r="AG1470">
        <v>2.25</v>
      </c>
      <c r="AH1470">
        <v>1.57</v>
      </c>
      <c r="AI1470">
        <v>2.6</v>
      </c>
      <c r="AJ1470">
        <v>1.56</v>
      </c>
      <c r="AK1470">
        <v>2.5</v>
      </c>
      <c r="AL1470">
        <v>1.53</v>
      </c>
      <c r="AM1470">
        <v>2.65</v>
      </c>
      <c r="AN1470">
        <v>1.57</v>
      </c>
      <c r="AO1470">
        <v>2.4700000000000002</v>
      </c>
      <c r="AP1470">
        <v>1.53</v>
      </c>
      <c r="AQ1470" t="str">
        <f t="shared" si="255"/>
        <v>Melzer</v>
      </c>
      <c r="AR1470" t="str">
        <f t="shared" si="256"/>
        <v>Verdasco</v>
      </c>
      <c r="AS1470" t="str">
        <f t="shared" si="246"/>
        <v>'s-HertogenboschMelzerVerdasco</v>
      </c>
      <c r="AT1470" t="str">
        <f t="shared" si="247"/>
        <v>'s-HertogenboschVerdascoMelzer</v>
      </c>
      <c r="AU1470">
        <f t="shared" si="248"/>
        <v>1</v>
      </c>
      <c r="AV1470">
        <f t="shared" si="249"/>
        <v>1</v>
      </c>
      <c r="AW1470">
        <f t="shared" si="250"/>
        <v>39</v>
      </c>
      <c r="AX1470" t="b">
        <f t="shared" si="251"/>
        <v>1</v>
      </c>
      <c r="AY1470" t="str">
        <f t="shared" si="252"/>
        <v>Melzer</v>
      </c>
      <c r="AZ1470" t="b">
        <f t="shared" si="253"/>
        <v>1</v>
      </c>
      <c r="BA1470" t="str">
        <f t="shared" si="254"/>
        <v>'s-HertogenboschQuarterfinals</v>
      </c>
    </row>
    <row r="1471" spans="1:53" x14ac:dyDescent="0.25">
      <c r="A1471">
        <v>36</v>
      </c>
      <c r="B1471" t="s">
        <v>619</v>
      </c>
      <c r="C1471" t="s">
        <v>620</v>
      </c>
      <c r="D1471" s="1">
        <v>41810</v>
      </c>
      <c r="E1471" t="s">
        <v>663</v>
      </c>
      <c r="F1471" t="s">
        <v>307</v>
      </c>
      <c r="G1471" t="s">
        <v>614</v>
      </c>
      <c r="H1471" t="s">
        <v>346</v>
      </c>
      <c r="I1471">
        <v>3</v>
      </c>
      <c r="J1471" t="s">
        <v>712</v>
      </c>
      <c r="K1471" t="s">
        <v>733</v>
      </c>
      <c r="L1471">
        <v>83</v>
      </c>
      <c r="M1471">
        <v>48</v>
      </c>
      <c r="N1471">
        <v>653</v>
      </c>
      <c r="O1471">
        <v>944</v>
      </c>
      <c r="P1471">
        <v>6</v>
      </c>
      <c r="Q1471">
        <v>3</v>
      </c>
      <c r="R1471">
        <v>7</v>
      </c>
      <c r="S1471">
        <v>6</v>
      </c>
      <c r="Z1471">
        <v>2</v>
      </c>
      <c r="AA1471">
        <v>0</v>
      </c>
      <c r="AB1471" t="s">
        <v>312</v>
      </c>
      <c r="AC1471">
        <v>2</v>
      </c>
      <c r="AD1471">
        <v>1.8</v>
      </c>
      <c r="AE1471">
        <v>1.9</v>
      </c>
      <c r="AF1471">
        <v>1.85</v>
      </c>
      <c r="AG1471">
        <v>1.83</v>
      </c>
      <c r="AH1471">
        <v>1.83</v>
      </c>
      <c r="AI1471">
        <v>2.06</v>
      </c>
      <c r="AJ1471">
        <v>1.87</v>
      </c>
      <c r="AK1471">
        <v>1.8</v>
      </c>
      <c r="AL1471">
        <v>2</v>
      </c>
      <c r="AM1471">
        <v>2.1</v>
      </c>
      <c r="AN1471">
        <v>2</v>
      </c>
      <c r="AO1471">
        <v>1.94</v>
      </c>
      <c r="AP1471">
        <v>1.83</v>
      </c>
      <c r="AQ1471" t="str">
        <f t="shared" si="255"/>
        <v>Becker</v>
      </c>
      <c r="AR1471" t="str">
        <f t="shared" si="256"/>
        <v>Sousa</v>
      </c>
      <c r="AS1471" t="str">
        <f t="shared" si="246"/>
        <v>'s-HertogenboschBeckerSousa</v>
      </c>
      <c r="AT1471" t="str">
        <f t="shared" si="247"/>
        <v>'s-HertogenboschSousaBecker</v>
      </c>
      <c r="AU1471">
        <f t="shared" si="248"/>
        <v>2</v>
      </c>
      <c r="AV1471">
        <f t="shared" si="249"/>
        <v>4</v>
      </c>
      <c r="AW1471">
        <f t="shared" si="250"/>
        <v>22</v>
      </c>
      <c r="AX1471" t="b">
        <f t="shared" si="251"/>
        <v>1</v>
      </c>
      <c r="AY1471" t="str">
        <f t="shared" si="252"/>
        <v>Becker</v>
      </c>
      <c r="AZ1471" t="b">
        <f t="shared" si="253"/>
        <v>0</v>
      </c>
      <c r="BA1471" t="str">
        <f t="shared" si="254"/>
        <v>'s-HertogenboschSemifinals</v>
      </c>
    </row>
    <row r="1472" spans="1:53" x14ac:dyDescent="0.25">
      <c r="A1472">
        <v>36</v>
      </c>
      <c r="B1472" t="s">
        <v>619</v>
      </c>
      <c r="C1472" t="s">
        <v>620</v>
      </c>
      <c r="D1472" s="1">
        <v>41810</v>
      </c>
      <c r="E1472" t="s">
        <v>663</v>
      </c>
      <c r="F1472" t="s">
        <v>307</v>
      </c>
      <c r="G1472" t="s">
        <v>614</v>
      </c>
      <c r="H1472" t="s">
        <v>346</v>
      </c>
      <c r="I1472">
        <v>3</v>
      </c>
      <c r="J1472" t="s">
        <v>709</v>
      </c>
      <c r="K1472" t="s">
        <v>893</v>
      </c>
      <c r="L1472">
        <v>28</v>
      </c>
      <c r="M1472">
        <v>52</v>
      </c>
      <c r="N1472">
        <v>1375</v>
      </c>
      <c r="O1472">
        <v>860</v>
      </c>
      <c r="P1472">
        <v>4</v>
      </c>
      <c r="Q1472">
        <v>6</v>
      </c>
      <c r="R1472">
        <v>6</v>
      </c>
      <c r="S1472">
        <v>2</v>
      </c>
      <c r="T1472">
        <v>7</v>
      </c>
      <c r="U1472">
        <v>6</v>
      </c>
      <c r="Z1472">
        <v>2</v>
      </c>
      <c r="AA1472">
        <v>1</v>
      </c>
      <c r="AB1472" t="s">
        <v>312</v>
      </c>
      <c r="AC1472">
        <v>1.57</v>
      </c>
      <c r="AD1472">
        <v>2.37</v>
      </c>
      <c r="AE1472">
        <v>1.6</v>
      </c>
      <c r="AF1472">
        <v>2.2999999999999998</v>
      </c>
      <c r="AG1472">
        <v>1.62</v>
      </c>
      <c r="AH1472">
        <v>2.2000000000000002</v>
      </c>
      <c r="AI1472">
        <v>1.61</v>
      </c>
      <c r="AJ1472">
        <v>2.52</v>
      </c>
      <c r="AK1472">
        <v>1.8</v>
      </c>
      <c r="AL1472">
        <v>2</v>
      </c>
      <c r="AM1472">
        <v>1.8</v>
      </c>
      <c r="AN1472">
        <v>2.56</v>
      </c>
      <c r="AO1472">
        <v>1.62</v>
      </c>
      <c r="AP1472">
        <v>2.2999999999999998</v>
      </c>
      <c r="AQ1472" t="str">
        <f t="shared" si="255"/>
        <v>Bautista</v>
      </c>
      <c r="AR1472" t="str">
        <f t="shared" si="256"/>
        <v>Melzer</v>
      </c>
      <c r="AS1472" t="str">
        <f t="shared" si="246"/>
        <v>'s-HertogenboschBautistaMelzer</v>
      </c>
      <c r="AT1472" t="str">
        <f t="shared" si="247"/>
        <v>'s-HertogenboschMelzerBautista</v>
      </c>
      <c r="AU1472">
        <f t="shared" si="248"/>
        <v>1</v>
      </c>
      <c r="AV1472">
        <f t="shared" si="249"/>
        <v>3</v>
      </c>
      <c r="AW1472">
        <f t="shared" si="250"/>
        <v>31</v>
      </c>
      <c r="AX1472" t="b">
        <f t="shared" si="251"/>
        <v>1</v>
      </c>
      <c r="AY1472" t="str">
        <f t="shared" si="252"/>
        <v>Melzer</v>
      </c>
      <c r="AZ1472" t="b">
        <f t="shared" si="253"/>
        <v>1</v>
      </c>
      <c r="BA1472" t="str">
        <f t="shared" si="254"/>
        <v>'s-HertogenboschSemifinals</v>
      </c>
    </row>
    <row r="1473" spans="1:53" x14ac:dyDescent="0.25">
      <c r="A1473">
        <v>36</v>
      </c>
      <c r="B1473" t="s">
        <v>619</v>
      </c>
      <c r="C1473" t="s">
        <v>620</v>
      </c>
      <c r="D1473" s="1">
        <v>41811</v>
      </c>
      <c r="E1473" t="s">
        <v>663</v>
      </c>
      <c r="F1473" t="s">
        <v>307</v>
      </c>
      <c r="G1473" t="s">
        <v>614</v>
      </c>
      <c r="H1473" t="s">
        <v>348</v>
      </c>
      <c r="I1473">
        <v>3</v>
      </c>
      <c r="J1473" t="s">
        <v>709</v>
      </c>
      <c r="K1473" t="s">
        <v>712</v>
      </c>
      <c r="L1473">
        <v>28</v>
      </c>
      <c r="M1473">
        <v>83</v>
      </c>
      <c r="N1473">
        <v>1375</v>
      </c>
      <c r="O1473">
        <v>653</v>
      </c>
      <c r="P1473">
        <v>2</v>
      </c>
      <c r="Q1473">
        <v>6</v>
      </c>
      <c r="R1473">
        <v>7</v>
      </c>
      <c r="S1473">
        <v>6</v>
      </c>
      <c r="T1473">
        <v>6</v>
      </c>
      <c r="U1473">
        <v>4</v>
      </c>
      <c r="Z1473">
        <v>2</v>
      </c>
      <c r="AA1473">
        <v>1</v>
      </c>
      <c r="AB1473" t="s">
        <v>312</v>
      </c>
      <c r="AC1473">
        <v>1.5</v>
      </c>
      <c r="AD1473">
        <v>2.62</v>
      </c>
      <c r="AE1473">
        <v>1.5</v>
      </c>
      <c r="AF1473">
        <v>2.5</v>
      </c>
      <c r="AG1473">
        <v>1.53</v>
      </c>
      <c r="AH1473">
        <v>2.5</v>
      </c>
      <c r="AI1473">
        <v>1.53</v>
      </c>
      <c r="AJ1473">
        <v>2.73</v>
      </c>
      <c r="AK1473">
        <v>1.53</v>
      </c>
      <c r="AL1473">
        <v>2.5</v>
      </c>
      <c r="AM1473">
        <v>1.53</v>
      </c>
      <c r="AN1473">
        <v>2.75</v>
      </c>
      <c r="AO1473">
        <v>1.5</v>
      </c>
      <c r="AP1473">
        <v>2.57</v>
      </c>
      <c r="AQ1473" t="str">
        <f t="shared" si="255"/>
        <v>Bautista</v>
      </c>
      <c r="AR1473" t="str">
        <f t="shared" si="256"/>
        <v>Becker</v>
      </c>
      <c r="AS1473" t="str">
        <f t="shared" si="246"/>
        <v>'s-HertogenboschBautistaBecker</v>
      </c>
      <c r="AT1473" t="str">
        <f t="shared" si="247"/>
        <v>'s-HertogenboschBeckerBautista</v>
      </c>
      <c r="AU1473">
        <f t="shared" si="248"/>
        <v>1</v>
      </c>
      <c r="AV1473">
        <f t="shared" si="249"/>
        <v>-1</v>
      </c>
      <c r="AW1473">
        <f t="shared" si="250"/>
        <v>31</v>
      </c>
      <c r="AX1473" t="b">
        <f t="shared" si="251"/>
        <v>1</v>
      </c>
      <c r="AY1473" t="str">
        <f t="shared" si="252"/>
        <v>Becker</v>
      </c>
      <c r="AZ1473" t="b">
        <f t="shared" si="253"/>
        <v>1</v>
      </c>
      <c r="BA1473" t="str">
        <f t="shared" si="254"/>
        <v>'s-HertogenboschThe Final</v>
      </c>
    </row>
    <row r="1474" spans="1:53" x14ac:dyDescent="0.25">
      <c r="A1474">
        <v>37</v>
      </c>
      <c r="B1474" t="s">
        <v>623</v>
      </c>
      <c r="C1474" t="s">
        <v>624</v>
      </c>
      <c r="D1474" s="1">
        <v>41813</v>
      </c>
      <c r="E1474" t="s">
        <v>443</v>
      </c>
      <c r="F1474" t="s">
        <v>307</v>
      </c>
      <c r="G1474" t="s">
        <v>614</v>
      </c>
      <c r="H1474" t="s">
        <v>309</v>
      </c>
      <c r="I1474">
        <v>5</v>
      </c>
      <c r="J1474" t="s">
        <v>748</v>
      </c>
      <c r="K1474" t="s">
        <v>923</v>
      </c>
      <c r="L1474">
        <v>10</v>
      </c>
      <c r="M1474">
        <v>272</v>
      </c>
      <c r="N1474">
        <v>2725</v>
      </c>
      <c r="O1474">
        <v>174</v>
      </c>
      <c r="P1474">
        <v>7</v>
      </c>
      <c r="Q1474">
        <v>6</v>
      </c>
      <c r="R1474">
        <v>7</v>
      </c>
      <c r="S1474">
        <v>5</v>
      </c>
      <c r="T1474">
        <v>7</v>
      </c>
      <c r="U1474">
        <v>6</v>
      </c>
      <c r="Z1474">
        <v>3</v>
      </c>
      <c r="AA1474">
        <v>0</v>
      </c>
      <c r="AB1474" t="s">
        <v>312</v>
      </c>
      <c r="AC1474">
        <v>1.03</v>
      </c>
      <c r="AD1474">
        <v>15</v>
      </c>
      <c r="AE1474">
        <v>1.03</v>
      </c>
      <c r="AF1474">
        <v>11</v>
      </c>
      <c r="AG1474">
        <v>1.03</v>
      </c>
      <c r="AH1474">
        <v>10</v>
      </c>
      <c r="AI1474">
        <v>1.04</v>
      </c>
      <c r="AJ1474">
        <v>16</v>
      </c>
      <c r="AK1474">
        <v>1.03</v>
      </c>
      <c r="AL1474">
        <v>12</v>
      </c>
      <c r="AM1474">
        <v>1.05</v>
      </c>
      <c r="AN1474">
        <v>17</v>
      </c>
      <c r="AO1474">
        <v>1.03</v>
      </c>
      <c r="AP1474">
        <v>12.3</v>
      </c>
      <c r="AQ1474" t="str">
        <f t="shared" si="255"/>
        <v>Gulbis</v>
      </c>
      <c r="AR1474" t="str">
        <f t="shared" si="256"/>
        <v>Zopp</v>
      </c>
      <c r="AS1474" t="str">
        <f t="shared" si="246"/>
        <v>LondonGulbisZopp</v>
      </c>
      <c r="AT1474" t="str">
        <f t="shared" si="247"/>
        <v>LondonZoppGulbis</v>
      </c>
      <c r="AU1474">
        <f t="shared" si="248"/>
        <v>3</v>
      </c>
      <c r="AV1474">
        <f t="shared" si="249"/>
        <v>4</v>
      </c>
      <c r="AW1474">
        <f t="shared" si="250"/>
        <v>38</v>
      </c>
      <c r="AX1474" t="b">
        <f t="shared" si="251"/>
        <v>1</v>
      </c>
      <c r="AY1474" t="str">
        <f t="shared" si="252"/>
        <v>Gulbis</v>
      </c>
      <c r="AZ1474" t="b">
        <f t="shared" si="253"/>
        <v>0</v>
      </c>
      <c r="BA1474" t="str">
        <f t="shared" si="254"/>
        <v>London1st Round</v>
      </c>
    </row>
    <row r="1475" spans="1:53" x14ac:dyDescent="0.25">
      <c r="A1475">
        <v>37</v>
      </c>
      <c r="B1475" t="s">
        <v>623</v>
      </c>
      <c r="C1475" t="s">
        <v>624</v>
      </c>
      <c r="D1475" s="1">
        <v>41813</v>
      </c>
      <c r="E1475" t="s">
        <v>443</v>
      </c>
      <c r="F1475" t="s">
        <v>307</v>
      </c>
      <c r="G1475" t="s">
        <v>614</v>
      </c>
      <c r="H1475" t="s">
        <v>309</v>
      </c>
      <c r="I1475">
        <v>5</v>
      </c>
      <c r="J1475" t="s">
        <v>729</v>
      </c>
      <c r="K1475" t="s">
        <v>732</v>
      </c>
      <c r="L1475">
        <v>6</v>
      </c>
      <c r="M1475">
        <v>104</v>
      </c>
      <c r="N1475">
        <v>4680</v>
      </c>
      <c r="O1475">
        <v>552</v>
      </c>
      <c r="P1475">
        <v>6</v>
      </c>
      <c r="Q1475">
        <v>7</v>
      </c>
      <c r="R1475">
        <v>6</v>
      </c>
      <c r="S1475">
        <v>1</v>
      </c>
      <c r="T1475">
        <v>6</v>
      </c>
      <c r="U1475">
        <v>4</v>
      </c>
      <c r="V1475">
        <v>6</v>
      </c>
      <c r="W1475">
        <v>3</v>
      </c>
      <c r="Z1475">
        <v>3</v>
      </c>
      <c r="AA1475">
        <v>1</v>
      </c>
      <c r="AB1475" t="s">
        <v>312</v>
      </c>
      <c r="AC1475">
        <v>1.03</v>
      </c>
      <c r="AD1475">
        <v>15</v>
      </c>
      <c r="AE1475">
        <v>1.03</v>
      </c>
      <c r="AF1475">
        <v>11</v>
      </c>
      <c r="AG1475">
        <v>1.03</v>
      </c>
      <c r="AH1475">
        <v>12</v>
      </c>
      <c r="AI1475">
        <v>1.03</v>
      </c>
      <c r="AJ1475">
        <v>17.5</v>
      </c>
      <c r="AK1475">
        <v>1.04</v>
      </c>
      <c r="AL1475">
        <v>11</v>
      </c>
      <c r="AM1475">
        <v>1.05</v>
      </c>
      <c r="AN1475">
        <v>21</v>
      </c>
      <c r="AO1475">
        <v>1.03</v>
      </c>
      <c r="AP1475">
        <v>12.72</v>
      </c>
      <c r="AQ1475" t="str">
        <f t="shared" si="255"/>
        <v>Berdych</v>
      </c>
      <c r="AR1475" t="str">
        <f t="shared" si="256"/>
        <v>Hanescu</v>
      </c>
      <c r="AS1475" t="str">
        <f t="shared" ref="AS1475:AS1538" si="257">B1475&amp;AQ1475&amp;AR1475</f>
        <v>LondonBerdychHanescu</v>
      </c>
      <c r="AT1475" t="str">
        <f t="shared" ref="AT1475:AT1538" si="258">B1475&amp;AR1475&amp;AQ1475</f>
        <v>LondonHanescuBerdych</v>
      </c>
      <c r="AU1475">
        <f t="shared" ref="AU1475:AU1538" si="259">Z1475-AA1475</f>
        <v>2</v>
      </c>
      <c r="AV1475">
        <f t="shared" ref="AV1475:AV1538" si="260">X1475+V1475+T1475+R1475+P1475-Y1475-W1475-U1475-S1475-Q1475</f>
        <v>9</v>
      </c>
      <c r="AW1475">
        <f t="shared" ref="AW1475:AW1538" si="261">X1475+V1475+T1475+R1475+P1475+Y1475+W1475+U1475+S1475+Q1475</f>
        <v>39</v>
      </c>
      <c r="AX1475" t="b">
        <f t="shared" ref="AX1475:AX1538" si="262">OR(P1475+Q1475=13,R1475+S1475=13,T1475+U1475=13,V1475+W1475=13,X1475+Y1475=13)</f>
        <v>1</v>
      </c>
      <c r="AY1475" t="str">
        <f t="shared" ref="AY1475:AY1538" si="263">IF(P1475&gt;Q1475,AQ1475,AR1475)</f>
        <v>Hanescu</v>
      </c>
      <c r="AZ1475" t="b">
        <f t="shared" ref="AZ1475:AZ1538" si="264">AA1475&lt;&gt;0</f>
        <v>1</v>
      </c>
      <c r="BA1475" t="str">
        <f t="shared" ref="BA1475:BA1538" si="265">B1475&amp;H1475</f>
        <v>London1st Round</v>
      </c>
    </row>
    <row r="1476" spans="1:53" x14ac:dyDescent="0.25">
      <c r="A1476">
        <v>37</v>
      </c>
      <c r="B1476" t="s">
        <v>623</v>
      </c>
      <c r="C1476" t="s">
        <v>624</v>
      </c>
      <c r="D1476" s="1">
        <v>41813</v>
      </c>
      <c r="E1476" t="s">
        <v>443</v>
      </c>
      <c r="F1476" t="s">
        <v>307</v>
      </c>
      <c r="G1476" t="s">
        <v>614</v>
      </c>
      <c r="H1476" t="s">
        <v>309</v>
      </c>
      <c r="I1476">
        <v>5</v>
      </c>
      <c r="J1476" t="s">
        <v>690</v>
      </c>
      <c r="K1476" t="s">
        <v>935</v>
      </c>
      <c r="L1476">
        <v>44</v>
      </c>
      <c r="M1476">
        <v>221</v>
      </c>
      <c r="N1476">
        <v>1005</v>
      </c>
      <c r="O1476">
        <v>221</v>
      </c>
      <c r="P1476">
        <v>6</v>
      </c>
      <c r="Q1476">
        <v>2</v>
      </c>
      <c r="R1476">
        <v>7</v>
      </c>
      <c r="S1476">
        <v>6</v>
      </c>
      <c r="T1476">
        <v>7</v>
      </c>
      <c r="U1476">
        <v>5</v>
      </c>
      <c r="Z1476">
        <v>3</v>
      </c>
      <c r="AA1476">
        <v>0</v>
      </c>
      <c r="AB1476" t="s">
        <v>312</v>
      </c>
      <c r="AC1476">
        <v>1.1200000000000001</v>
      </c>
      <c r="AD1476">
        <v>6</v>
      </c>
      <c r="AE1476">
        <v>1.1100000000000001</v>
      </c>
      <c r="AF1476">
        <v>6</v>
      </c>
      <c r="AG1476">
        <v>1.1399999999999999</v>
      </c>
      <c r="AH1476">
        <v>5</v>
      </c>
      <c r="AI1476">
        <v>1.1499999999999999</v>
      </c>
      <c r="AJ1476">
        <v>6.59</v>
      </c>
      <c r="AK1476">
        <v>1.1299999999999999</v>
      </c>
      <c r="AL1476">
        <v>6</v>
      </c>
      <c r="AM1476">
        <v>1.1499999999999999</v>
      </c>
      <c r="AN1476">
        <v>7.5</v>
      </c>
      <c r="AO1476">
        <v>1.1200000000000001</v>
      </c>
      <c r="AP1476">
        <v>6.08</v>
      </c>
      <c r="AQ1476" t="str">
        <f t="shared" si="255"/>
        <v>Simon</v>
      </c>
      <c r="AR1476" t="str">
        <f t="shared" si="256"/>
        <v>Kravchuk</v>
      </c>
      <c r="AS1476" t="str">
        <f t="shared" si="257"/>
        <v>LondonSimonKravchuk</v>
      </c>
      <c r="AT1476" t="str">
        <f t="shared" si="258"/>
        <v>LondonKravchukSimon</v>
      </c>
      <c r="AU1476">
        <f t="shared" si="259"/>
        <v>3</v>
      </c>
      <c r="AV1476">
        <f t="shared" si="260"/>
        <v>7</v>
      </c>
      <c r="AW1476">
        <f t="shared" si="261"/>
        <v>33</v>
      </c>
      <c r="AX1476" t="b">
        <f t="shared" si="262"/>
        <v>1</v>
      </c>
      <c r="AY1476" t="str">
        <f t="shared" si="263"/>
        <v>Simon</v>
      </c>
      <c r="AZ1476" t="b">
        <f t="shared" si="264"/>
        <v>0</v>
      </c>
      <c r="BA1476" t="str">
        <f t="shared" si="265"/>
        <v>London1st Round</v>
      </c>
    </row>
    <row r="1477" spans="1:53" x14ac:dyDescent="0.25">
      <c r="A1477">
        <v>37</v>
      </c>
      <c r="B1477" t="s">
        <v>623</v>
      </c>
      <c r="C1477" t="s">
        <v>624</v>
      </c>
      <c r="D1477" s="1">
        <v>41813</v>
      </c>
      <c r="E1477" t="s">
        <v>443</v>
      </c>
      <c r="F1477" t="s">
        <v>307</v>
      </c>
      <c r="G1477" t="s">
        <v>614</v>
      </c>
      <c r="H1477" t="s">
        <v>309</v>
      </c>
      <c r="I1477">
        <v>5</v>
      </c>
      <c r="J1477" t="s">
        <v>805</v>
      </c>
      <c r="K1477" t="s">
        <v>753</v>
      </c>
      <c r="L1477">
        <v>92</v>
      </c>
      <c r="M1477">
        <v>80</v>
      </c>
      <c r="N1477">
        <v>596</v>
      </c>
      <c r="O1477">
        <v>666</v>
      </c>
      <c r="P1477">
        <v>6</v>
      </c>
      <c r="Q1477">
        <v>3</v>
      </c>
      <c r="R1477">
        <v>6</v>
      </c>
      <c r="S1477">
        <v>1</v>
      </c>
      <c r="T1477">
        <v>6</v>
      </c>
      <c r="U1477">
        <v>4</v>
      </c>
      <c r="Z1477">
        <v>3</v>
      </c>
      <c r="AA1477">
        <v>0</v>
      </c>
      <c r="AB1477" t="s">
        <v>312</v>
      </c>
      <c r="AC1477">
        <v>1.57</v>
      </c>
      <c r="AD1477">
        <v>2.25</v>
      </c>
      <c r="AE1477">
        <v>1.58</v>
      </c>
      <c r="AF1477">
        <v>2.35</v>
      </c>
      <c r="AG1477">
        <v>1.53</v>
      </c>
      <c r="AH1477">
        <v>2.38</v>
      </c>
      <c r="AI1477">
        <v>1.65</v>
      </c>
      <c r="AJ1477">
        <v>2.4</v>
      </c>
      <c r="AK1477">
        <v>1.62</v>
      </c>
      <c r="AL1477">
        <v>2.25</v>
      </c>
      <c r="AM1477">
        <v>1.7</v>
      </c>
      <c r="AN1477">
        <v>2.6</v>
      </c>
      <c r="AO1477">
        <v>1.6</v>
      </c>
      <c r="AP1477">
        <v>2.3199999999999998</v>
      </c>
      <c r="AQ1477" t="str">
        <f t="shared" si="255"/>
        <v>Rola</v>
      </c>
      <c r="AR1477" t="str">
        <f t="shared" si="256"/>
        <v>Andujar</v>
      </c>
      <c r="AS1477" t="str">
        <f t="shared" si="257"/>
        <v>LondonRolaAndujar</v>
      </c>
      <c r="AT1477" t="str">
        <f t="shared" si="258"/>
        <v>LondonAndujarRola</v>
      </c>
      <c r="AU1477">
        <f t="shared" si="259"/>
        <v>3</v>
      </c>
      <c r="AV1477">
        <f t="shared" si="260"/>
        <v>10</v>
      </c>
      <c r="AW1477">
        <f t="shared" si="261"/>
        <v>26</v>
      </c>
      <c r="AX1477" t="b">
        <f t="shared" si="262"/>
        <v>0</v>
      </c>
      <c r="AY1477" t="str">
        <f t="shared" si="263"/>
        <v>Rola</v>
      </c>
      <c r="AZ1477" t="b">
        <f t="shared" si="264"/>
        <v>0</v>
      </c>
      <c r="BA1477" t="str">
        <f t="shared" si="265"/>
        <v>London1st Round</v>
      </c>
    </row>
    <row r="1478" spans="1:53" x14ac:dyDescent="0.25">
      <c r="A1478">
        <v>37</v>
      </c>
      <c r="B1478" t="s">
        <v>623</v>
      </c>
      <c r="C1478" t="s">
        <v>624</v>
      </c>
      <c r="D1478" s="1">
        <v>41813</v>
      </c>
      <c r="E1478" t="s">
        <v>443</v>
      </c>
      <c r="F1478" t="s">
        <v>307</v>
      </c>
      <c r="G1478" t="s">
        <v>614</v>
      </c>
      <c r="H1478" t="s">
        <v>309</v>
      </c>
      <c r="I1478">
        <v>5</v>
      </c>
      <c r="J1478" t="s">
        <v>664</v>
      </c>
      <c r="K1478" t="s">
        <v>730</v>
      </c>
      <c r="L1478">
        <v>58</v>
      </c>
      <c r="M1478">
        <v>24</v>
      </c>
      <c r="N1478">
        <v>827</v>
      </c>
      <c r="O1478">
        <v>1555</v>
      </c>
      <c r="P1478">
        <v>6</v>
      </c>
      <c r="Q1478">
        <v>4</v>
      </c>
      <c r="R1478">
        <v>4</v>
      </c>
      <c r="S1478">
        <v>6</v>
      </c>
      <c r="T1478">
        <v>6</v>
      </c>
      <c r="U1478">
        <v>4</v>
      </c>
      <c r="V1478">
        <v>6</v>
      </c>
      <c r="W1478">
        <v>2</v>
      </c>
      <c r="Z1478">
        <v>3</v>
      </c>
      <c r="AA1478">
        <v>1</v>
      </c>
      <c r="AB1478" t="s">
        <v>312</v>
      </c>
      <c r="AC1478">
        <v>2.62</v>
      </c>
      <c r="AD1478">
        <v>1.44</v>
      </c>
      <c r="AE1478">
        <v>2.8</v>
      </c>
      <c r="AF1478">
        <v>1.42</v>
      </c>
      <c r="AG1478">
        <v>2.62</v>
      </c>
      <c r="AH1478">
        <v>1.44</v>
      </c>
      <c r="AI1478">
        <v>2.76</v>
      </c>
      <c r="AJ1478">
        <v>1.51</v>
      </c>
      <c r="AK1478">
        <v>2.75</v>
      </c>
      <c r="AL1478">
        <v>1.44</v>
      </c>
      <c r="AM1478">
        <v>3.2</v>
      </c>
      <c r="AN1478">
        <v>1.51</v>
      </c>
      <c r="AO1478">
        <v>2.75</v>
      </c>
      <c r="AP1478">
        <v>1.44</v>
      </c>
      <c r="AQ1478" t="str">
        <f t="shared" si="255"/>
        <v>Matosevic</v>
      </c>
      <c r="AR1478" t="str">
        <f t="shared" si="256"/>
        <v>Verdasco</v>
      </c>
      <c r="AS1478" t="str">
        <f t="shared" si="257"/>
        <v>LondonMatosevicVerdasco</v>
      </c>
      <c r="AT1478" t="str">
        <f t="shared" si="258"/>
        <v>LondonVerdascoMatosevic</v>
      </c>
      <c r="AU1478">
        <f t="shared" si="259"/>
        <v>2</v>
      </c>
      <c r="AV1478">
        <f t="shared" si="260"/>
        <v>6</v>
      </c>
      <c r="AW1478">
        <f t="shared" si="261"/>
        <v>38</v>
      </c>
      <c r="AX1478" t="b">
        <f t="shared" si="262"/>
        <v>0</v>
      </c>
      <c r="AY1478" t="str">
        <f t="shared" si="263"/>
        <v>Matosevic</v>
      </c>
      <c r="AZ1478" t="b">
        <f t="shared" si="264"/>
        <v>1</v>
      </c>
      <c r="BA1478" t="str">
        <f t="shared" si="265"/>
        <v>London1st Round</v>
      </c>
    </row>
    <row r="1479" spans="1:53" x14ac:dyDescent="0.25">
      <c r="A1479">
        <v>37</v>
      </c>
      <c r="B1479" t="s">
        <v>623</v>
      </c>
      <c r="C1479" t="s">
        <v>624</v>
      </c>
      <c r="D1479" s="1">
        <v>41813</v>
      </c>
      <c r="E1479" t="s">
        <v>443</v>
      </c>
      <c r="F1479" t="s">
        <v>307</v>
      </c>
      <c r="G1479" t="s">
        <v>614</v>
      </c>
      <c r="H1479" t="s">
        <v>309</v>
      </c>
      <c r="I1479">
        <v>5</v>
      </c>
      <c r="J1479" t="s">
        <v>772</v>
      </c>
      <c r="K1479" t="s">
        <v>773</v>
      </c>
      <c r="L1479">
        <v>90</v>
      </c>
      <c r="M1479">
        <v>43</v>
      </c>
      <c r="N1479">
        <v>610</v>
      </c>
      <c r="O1479">
        <v>1010</v>
      </c>
      <c r="P1479">
        <v>6</v>
      </c>
      <c r="Q1479">
        <v>3</v>
      </c>
      <c r="R1479">
        <v>6</v>
      </c>
      <c r="S1479">
        <v>3</v>
      </c>
      <c r="T1479">
        <v>6</v>
      </c>
      <c r="U1479">
        <v>3</v>
      </c>
      <c r="Z1479">
        <v>3</v>
      </c>
      <c r="AA1479">
        <v>0</v>
      </c>
      <c r="AB1479" t="s">
        <v>312</v>
      </c>
      <c r="AC1479">
        <v>1.28</v>
      </c>
      <c r="AD1479">
        <v>3.5</v>
      </c>
      <c r="AE1479">
        <v>1.33</v>
      </c>
      <c r="AF1479">
        <v>3.2</v>
      </c>
      <c r="AG1479">
        <v>1.33</v>
      </c>
      <c r="AH1479">
        <v>3.25</v>
      </c>
      <c r="AI1479">
        <v>1.38</v>
      </c>
      <c r="AJ1479">
        <v>3.37</v>
      </c>
      <c r="AK1479">
        <v>1.29</v>
      </c>
      <c r="AL1479">
        <v>3.5</v>
      </c>
      <c r="AM1479">
        <v>1.4</v>
      </c>
      <c r="AN1479">
        <v>3.5</v>
      </c>
      <c r="AO1479">
        <v>1.32</v>
      </c>
      <c r="AP1479">
        <v>3.29</v>
      </c>
      <c r="AQ1479" t="str">
        <f t="shared" si="255"/>
        <v>Stakhovsky</v>
      </c>
      <c r="AR1479" t="str">
        <f t="shared" si="256"/>
        <v>Berlocq</v>
      </c>
      <c r="AS1479" t="str">
        <f t="shared" si="257"/>
        <v>LondonStakhovskyBerlocq</v>
      </c>
      <c r="AT1479" t="str">
        <f t="shared" si="258"/>
        <v>LondonBerlocqStakhovsky</v>
      </c>
      <c r="AU1479">
        <f t="shared" si="259"/>
        <v>3</v>
      </c>
      <c r="AV1479">
        <f t="shared" si="260"/>
        <v>9</v>
      </c>
      <c r="AW1479">
        <f t="shared" si="261"/>
        <v>27</v>
      </c>
      <c r="AX1479" t="b">
        <f t="shared" si="262"/>
        <v>0</v>
      </c>
      <c r="AY1479" t="str">
        <f t="shared" si="263"/>
        <v>Stakhovsky</v>
      </c>
      <c r="AZ1479" t="b">
        <f t="shared" si="264"/>
        <v>0</v>
      </c>
      <c r="BA1479" t="str">
        <f t="shared" si="265"/>
        <v>London1st Round</v>
      </c>
    </row>
    <row r="1480" spans="1:53" x14ac:dyDescent="0.25">
      <c r="A1480">
        <v>37</v>
      </c>
      <c r="B1480" t="s">
        <v>623</v>
      </c>
      <c r="C1480" t="s">
        <v>624</v>
      </c>
      <c r="D1480" s="1">
        <v>41813</v>
      </c>
      <c r="E1480" t="s">
        <v>443</v>
      </c>
      <c r="F1480" t="s">
        <v>307</v>
      </c>
      <c r="G1480" t="s">
        <v>614</v>
      </c>
      <c r="H1480" t="s">
        <v>309</v>
      </c>
      <c r="I1480">
        <v>5</v>
      </c>
      <c r="J1480" t="s">
        <v>792</v>
      </c>
      <c r="K1480" t="s">
        <v>776</v>
      </c>
      <c r="L1480">
        <v>64</v>
      </c>
      <c r="M1480">
        <v>36</v>
      </c>
      <c r="N1480">
        <v>784</v>
      </c>
      <c r="O1480">
        <v>1105</v>
      </c>
      <c r="P1480">
        <v>6</v>
      </c>
      <c r="Q1480">
        <v>3</v>
      </c>
      <c r="R1480">
        <v>2</v>
      </c>
      <c r="S1480">
        <v>6</v>
      </c>
      <c r="T1480">
        <v>4</v>
      </c>
      <c r="U1480">
        <v>6</v>
      </c>
      <c r="V1480">
        <v>7</v>
      </c>
      <c r="W1480">
        <v>6</v>
      </c>
      <c r="X1480">
        <v>6</v>
      </c>
      <c r="Y1480">
        <v>4</v>
      </c>
      <c r="Z1480">
        <v>3</v>
      </c>
      <c r="AA1480">
        <v>2</v>
      </c>
      <c r="AB1480" t="s">
        <v>312</v>
      </c>
      <c r="AC1480">
        <v>3.5</v>
      </c>
      <c r="AD1480">
        <v>1.28</v>
      </c>
      <c r="AE1480">
        <v>3.4</v>
      </c>
      <c r="AF1480">
        <v>1.3</v>
      </c>
      <c r="AG1480">
        <v>3.5</v>
      </c>
      <c r="AH1480">
        <v>1.29</v>
      </c>
      <c r="AI1480">
        <v>3.4</v>
      </c>
      <c r="AJ1480">
        <v>1.37</v>
      </c>
      <c r="AK1480">
        <v>3.5</v>
      </c>
      <c r="AL1480">
        <v>1.29</v>
      </c>
      <c r="AM1480">
        <v>3.6</v>
      </c>
      <c r="AN1480">
        <v>1.4</v>
      </c>
      <c r="AO1480">
        <v>3.36</v>
      </c>
      <c r="AP1480">
        <v>1.31</v>
      </c>
      <c r="AQ1480" t="str">
        <f t="shared" si="255"/>
        <v>Mayer</v>
      </c>
      <c r="AR1480" t="str">
        <f t="shared" si="256"/>
        <v>Seppi</v>
      </c>
      <c r="AS1480" t="str">
        <f t="shared" si="257"/>
        <v>LondonMayerSeppi</v>
      </c>
      <c r="AT1480" t="str">
        <f t="shared" si="258"/>
        <v>LondonSeppiMayer</v>
      </c>
      <c r="AU1480">
        <f t="shared" si="259"/>
        <v>1</v>
      </c>
      <c r="AV1480">
        <f t="shared" si="260"/>
        <v>0</v>
      </c>
      <c r="AW1480">
        <f t="shared" si="261"/>
        <v>50</v>
      </c>
      <c r="AX1480" t="b">
        <f t="shared" si="262"/>
        <v>1</v>
      </c>
      <c r="AY1480" t="str">
        <f t="shared" si="263"/>
        <v>Mayer</v>
      </c>
      <c r="AZ1480" t="b">
        <f t="shared" si="264"/>
        <v>1</v>
      </c>
      <c r="BA1480" t="str">
        <f t="shared" si="265"/>
        <v>London1st Round</v>
      </c>
    </row>
    <row r="1481" spans="1:53" x14ac:dyDescent="0.25">
      <c r="A1481">
        <v>37</v>
      </c>
      <c r="B1481" t="s">
        <v>623</v>
      </c>
      <c r="C1481" t="s">
        <v>624</v>
      </c>
      <c r="D1481" s="1">
        <v>41813</v>
      </c>
      <c r="E1481" t="s">
        <v>443</v>
      </c>
      <c r="F1481" t="s">
        <v>307</v>
      </c>
      <c r="G1481" t="s">
        <v>614</v>
      </c>
      <c r="H1481" t="s">
        <v>309</v>
      </c>
      <c r="I1481">
        <v>5</v>
      </c>
      <c r="J1481" t="s">
        <v>718</v>
      </c>
      <c r="K1481" t="s">
        <v>868</v>
      </c>
      <c r="L1481">
        <v>16</v>
      </c>
      <c r="M1481">
        <v>154</v>
      </c>
      <c r="N1481">
        <v>1790</v>
      </c>
      <c r="O1481">
        <v>371</v>
      </c>
      <c r="P1481">
        <v>6</v>
      </c>
      <c r="Q1481">
        <v>2</v>
      </c>
      <c r="R1481">
        <v>6</v>
      </c>
      <c r="S1481">
        <v>2</v>
      </c>
      <c r="T1481">
        <v>6</v>
      </c>
      <c r="U1481">
        <v>1</v>
      </c>
      <c r="Z1481">
        <v>3</v>
      </c>
      <c r="AA1481">
        <v>0</v>
      </c>
      <c r="AB1481" t="s">
        <v>312</v>
      </c>
      <c r="AC1481">
        <v>1.2</v>
      </c>
      <c r="AD1481">
        <v>4.33</v>
      </c>
      <c r="AE1481">
        <v>1.22</v>
      </c>
      <c r="AF1481">
        <v>4</v>
      </c>
      <c r="AG1481">
        <v>1.2</v>
      </c>
      <c r="AH1481">
        <v>4.33</v>
      </c>
      <c r="AI1481">
        <v>1.21</v>
      </c>
      <c r="AJ1481">
        <v>5.12</v>
      </c>
      <c r="AK1481">
        <v>1.22</v>
      </c>
      <c r="AL1481">
        <v>4</v>
      </c>
      <c r="AM1481">
        <v>1.26</v>
      </c>
      <c r="AN1481">
        <v>5.5</v>
      </c>
      <c r="AO1481">
        <v>1.21</v>
      </c>
      <c r="AP1481">
        <v>4.3600000000000003</v>
      </c>
      <c r="AQ1481" t="str">
        <f t="shared" si="255"/>
        <v>Youzhny</v>
      </c>
      <c r="AR1481" t="str">
        <f t="shared" si="256"/>
        <v>Ward</v>
      </c>
      <c r="AS1481" t="str">
        <f t="shared" si="257"/>
        <v>LondonYouzhnyWard</v>
      </c>
      <c r="AT1481" t="str">
        <f t="shared" si="258"/>
        <v>LondonWardYouzhny</v>
      </c>
      <c r="AU1481">
        <f t="shared" si="259"/>
        <v>3</v>
      </c>
      <c r="AV1481">
        <f t="shared" si="260"/>
        <v>13</v>
      </c>
      <c r="AW1481">
        <f t="shared" si="261"/>
        <v>23</v>
      </c>
      <c r="AX1481" t="b">
        <f t="shared" si="262"/>
        <v>0</v>
      </c>
      <c r="AY1481" t="str">
        <f t="shared" si="263"/>
        <v>Youzhny</v>
      </c>
      <c r="AZ1481" t="b">
        <f t="shared" si="264"/>
        <v>0</v>
      </c>
      <c r="BA1481" t="str">
        <f t="shared" si="265"/>
        <v>London1st Round</v>
      </c>
    </row>
    <row r="1482" spans="1:53" x14ac:dyDescent="0.25">
      <c r="A1482">
        <v>37</v>
      </c>
      <c r="B1482" t="s">
        <v>623</v>
      </c>
      <c r="C1482" t="s">
        <v>624</v>
      </c>
      <c r="D1482" s="1">
        <v>41813</v>
      </c>
      <c r="E1482" t="s">
        <v>443</v>
      </c>
      <c r="F1482" t="s">
        <v>307</v>
      </c>
      <c r="G1482" t="s">
        <v>614</v>
      </c>
      <c r="H1482" t="s">
        <v>309</v>
      </c>
      <c r="I1482">
        <v>5</v>
      </c>
      <c r="J1482" t="s">
        <v>740</v>
      </c>
      <c r="K1482" t="s">
        <v>850</v>
      </c>
      <c r="L1482">
        <v>5</v>
      </c>
      <c r="M1482">
        <v>105</v>
      </c>
      <c r="N1482">
        <v>4680</v>
      </c>
      <c r="O1482">
        <v>548</v>
      </c>
      <c r="P1482">
        <v>6</v>
      </c>
      <c r="Q1482">
        <v>1</v>
      </c>
      <c r="R1482">
        <v>6</v>
      </c>
      <c r="S1482">
        <v>4</v>
      </c>
      <c r="T1482">
        <v>7</v>
      </c>
      <c r="U1482">
        <v>5</v>
      </c>
      <c r="Z1482">
        <v>3</v>
      </c>
      <c r="AA1482">
        <v>0</v>
      </c>
      <c r="AB1482" t="s">
        <v>312</v>
      </c>
      <c r="AC1482">
        <v>1.04</v>
      </c>
      <c r="AD1482">
        <v>13</v>
      </c>
      <c r="AE1482">
        <v>1.03</v>
      </c>
      <c r="AF1482">
        <v>11</v>
      </c>
      <c r="AG1482">
        <v>1.03</v>
      </c>
      <c r="AH1482">
        <v>12</v>
      </c>
      <c r="AI1482">
        <v>1.04</v>
      </c>
      <c r="AJ1482">
        <v>16</v>
      </c>
      <c r="AK1482">
        <v>1.04</v>
      </c>
      <c r="AL1482">
        <v>11</v>
      </c>
      <c r="AM1482">
        <v>1.05</v>
      </c>
      <c r="AN1482">
        <v>16</v>
      </c>
      <c r="AO1482">
        <v>1.03</v>
      </c>
      <c r="AP1482">
        <v>12.43</v>
      </c>
      <c r="AQ1482" t="str">
        <f t="shared" si="255"/>
        <v>Murray</v>
      </c>
      <c r="AR1482" t="str">
        <f t="shared" si="256"/>
        <v>Goffin</v>
      </c>
      <c r="AS1482" t="str">
        <f t="shared" si="257"/>
        <v>LondonMurrayGoffin</v>
      </c>
      <c r="AT1482" t="str">
        <f t="shared" si="258"/>
        <v>LondonGoffinMurray</v>
      </c>
      <c r="AU1482">
        <f t="shared" si="259"/>
        <v>3</v>
      </c>
      <c r="AV1482">
        <f t="shared" si="260"/>
        <v>9</v>
      </c>
      <c r="AW1482">
        <f t="shared" si="261"/>
        <v>29</v>
      </c>
      <c r="AX1482" t="b">
        <f t="shared" si="262"/>
        <v>0</v>
      </c>
      <c r="AY1482" t="str">
        <f t="shared" si="263"/>
        <v>Murray</v>
      </c>
      <c r="AZ1482" t="b">
        <f t="shared" si="264"/>
        <v>0</v>
      </c>
      <c r="BA1482" t="str">
        <f t="shared" si="265"/>
        <v>London1st Round</v>
      </c>
    </row>
    <row r="1483" spans="1:53" x14ac:dyDescent="0.25">
      <c r="A1483">
        <v>37</v>
      </c>
      <c r="B1483" t="s">
        <v>623</v>
      </c>
      <c r="C1483" t="s">
        <v>624</v>
      </c>
      <c r="D1483" s="1">
        <v>41813</v>
      </c>
      <c r="E1483" t="s">
        <v>443</v>
      </c>
      <c r="F1483" t="s">
        <v>307</v>
      </c>
      <c r="G1483" t="s">
        <v>614</v>
      </c>
      <c r="H1483" t="s">
        <v>309</v>
      </c>
      <c r="I1483">
        <v>5</v>
      </c>
      <c r="J1483" t="s">
        <v>801</v>
      </c>
      <c r="K1483" t="s">
        <v>785</v>
      </c>
      <c r="L1483">
        <v>147</v>
      </c>
      <c r="M1483">
        <v>76</v>
      </c>
      <c r="N1483">
        <v>397</v>
      </c>
      <c r="O1483">
        <v>705</v>
      </c>
      <c r="P1483">
        <v>6</v>
      </c>
      <c r="Q1483">
        <v>3</v>
      </c>
      <c r="R1483">
        <v>6</v>
      </c>
      <c r="S1483">
        <v>3</v>
      </c>
      <c r="T1483">
        <v>6</v>
      </c>
      <c r="U1483">
        <v>2</v>
      </c>
      <c r="Z1483">
        <v>3</v>
      </c>
      <c r="AA1483">
        <v>0</v>
      </c>
      <c r="AB1483" t="s">
        <v>312</v>
      </c>
      <c r="AC1483">
        <v>1.2</v>
      </c>
      <c r="AD1483">
        <v>4.33</v>
      </c>
      <c r="AE1483">
        <v>1.22</v>
      </c>
      <c r="AF1483">
        <v>4</v>
      </c>
      <c r="AG1483">
        <v>1.2</v>
      </c>
      <c r="AH1483">
        <v>4.33</v>
      </c>
      <c r="AI1483">
        <v>1.26</v>
      </c>
      <c r="AJ1483">
        <v>4.38</v>
      </c>
      <c r="AK1483">
        <v>1.22</v>
      </c>
      <c r="AL1483">
        <v>4</v>
      </c>
      <c r="AM1483">
        <v>1.27</v>
      </c>
      <c r="AN1483">
        <v>4.5</v>
      </c>
      <c r="AO1483">
        <v>1.22</v>
      </c>
      <c r="AP1483">
        <v>4.13</v>
      </c>
      <c r="AQ1483" t="str">
        <f t="shared" si="255"/>
        <v>Wang</v>
      </c>
      <c r="AR1483" t="str">
        <f t="shared" si="256"/>
        <v>Gonzalez</v>
      </c>
      <c r="AS1483" t="str">
        <f t="shared" si="257"/>
        <v>LondonWangGonzalez</v>
      </c>
      <c r="AT1483" t="str">
        <f t="shared" si="258"/>
        <v>LondonGonzalezWang</v>
      </c>
      <c r="AU1483">
        <f t="shared" si="259"/>
        <v>3</v>
      </c>
      <c r="AV1483">
        <f t="shared" si="260"/>
        <v>10</v>
      </c>
      <c r="AW1483">
        <f t="shared" si="261"/>
        <v>26</v>
      </c>
      <c r="AX1483" t="b">
        <f t="shared" si="262"/>
        <v>0</v>
      </c>
      <c r="AY1483" t="str">
        <f t="shared" si="263"/>
        <v>Wang</v>
      </c>
      <c r="AZ1483" t="b">
        <f t="shared" si="264"/>
        <v>0</v>
      </c>
      <c r="BA1483" t="str">
        <f t="shared" si="265"/>
        <v>London1st Round</v>
      </c>
    </row>
    <row r="1484" spans="1:53" x14ac:dyDescent="0.25">
      <c r="A1484">
        <v>37</v>
      </c>
      <c r="B1484" t="s">
        <v>623</v>
      </c>
      <c r="C1484" t="s">
        <v>624</v>
      </c>
      <c r="D1484" s="1">
        <v>41813</v>
      </c>
      <c r="E1484" t="s">
        <v>443</v>
      </c>
      <c r="F1484" t="s">
        <v>307</v>
      </c>
      <c r="G1484" t="s">
        <v>614</v>
      </c>
      <c r="H1484" t="s">
        <v>309</v>
      </c>
      <c r="I1484">
        <v>5</v>
      </c>
      <c r="J1484" t="s">
        <v>680</v>
      </c>
      <c r="K1484" t="s">
        <v>931</v>
      </c>
      <c r="L1484">
        <v>42</v>
      </c>
      <c r="M1484">
        <v>214</v>
      </c>
      <c r="N1484">
        <v>1015</v>
      </c>
      <c r="O1484">
        <v>226</v>
      </c>
      <c r="P1484">
        <v>6</v>
      </c>
      <c r="Q1484">
        <v>2</v>
      </c>
      <c r="R1484">
        <v>7</v>
      </c>
      <c r="S1484">
        <v>6</v>
      </c>
      <c r="T1484">
        <v>6</v>
      </c>
      <c r="U1484">
        <v>7</v>
      </c>
      <c r="V1484">
        <v>6</v>
      </c>
      <c r="W1484">
        <v>3</v>
      </c>
      <c r="Z1484">
        <v>3</v>
      </c>
      <c r="AA1484">
        <v>1</v>
      </c>
      <c r="AB1484" t="s">
        <v>312</v>
      </c>
      <c r="AC1484">
        <v>1.05</v>
      </c>
      <c r="AD1484">
        <v>11</v>
      </c>
      <c r="AE1484">
        <v>1.06</v>
      </c>
      <c r="AF1484">
        <v>8.5</v>
      </c>
      <c r="AG1484">
        <v>1.04</v>
      </c>
      <c r="AH1484">
        <v>9</v>
      </c>
      <c r="AI1484">
        <v>1.07</v>
      </c>
      <c r="AJ1484">
        <v>10.75</v>
      </c>
      <c r="AK1484">
        <v>1.07</v>
      </c>
      <c r="AL1484">
        <v>8</v>
      </c>
      <c r="AM1484">
        <v>1.08</v>
      </c>
      <c r="AN1484">
        <v>13</v>
      </c>
      <c r="AO1484">
        <v>1.06</v>
      </c>
      <c r="AP1484">
        <v>9.4</v>
      </c>
      <c r="AQ1484" t="str">
        <f t="shared" si="255"/>
        <v>Chardy</v>
      </c>
      <c r="AR1484" t="str">
        <f t="shared" si="256"/>
        <v>Cox</v>
      </c>
      <c r="AS1484" t="str">
        <f t="shared" si="257"/>
        <v>LondonChardyCox</v>
      </c>
      <c r="AT1484" t="str">
        <f t="shared" si="258"/>
        <v>LondonCoxChardy</v>
      </c>
      <c r="AU1484">
        <f t="shared" si="259"/>
        <v>2</v>
      </c>
      <c r="AV1484">
        <f t="shared" si="260"/>
        <v>7</v>
      </c>
      <c r="AW1484">
        <f t="shared" si="261"/>
        <v>43</v>
      </c>
      <c r="AX1484" t="b">
        <f t="shared" si="262"/>
        <v>1</v>
      </c>
      <c r="AY1484" t="str">
        <f t="shared" si="263"/>
        <v>Chardy</v>
      </c>
      <c r="AZ1484" t="b">
        <f t="shared" si="264"/>
        <v>1</v>
      </c>
      <c r="BA1484" t="str">
        <f t="shared" si="265"/>
        <v>London1st Round</v>
      </c>
    </row>
    <row r="1485" spans="1:53" x14ac:dyDescent="0.25">
      <c r="A1485">
        <v>37</v>
      </c>
      <c r="B1485" t="s">
        <v>623</v>
      </c>
      <c r="C1485" t="s">
        <v>624</v>
      </c>
      <c r="D1485" s="1">
        <v>41813</v>
      </c>
      <c r="E1485" t="s">
        <v>443</v>
      </c>
      <c r="F1485" t="s">
        <v>307</v>
      </c>
      <c r="G1485" t="s">
        <v>614</v>
      </c>
      <c r="H1485" t="s">
        <v>309</v>
      </c>
      <c r="I1485">
        <v>5</v>
      </c>
      <c r="J1485" t="s">
        <v>704</v>
      </c>
      <c r="K1485" t="s">
        <v>731</v>
      </c>
      <c r="L1485">
        <v>50</v>
      </c>
      <c r="M1485">
        <v>117</v>
      </c>
      <c r="N1485">
        <v>885</v>
      </c>
      <c r="O1485">
        <v>523</v>
      </c>
      <c r="P1485">
        <v>7</v>
      </c>
      <c r="Q1485">
        <v>6</v>
      </c>
      <c r="R1485">
        <v>6</v>
      </c>
      <c r="S1485">
        <v>2</v>
      </c>
      <c r="T1485">
        <v>6</v>
      </c>
      <c r="U1485">
        <v>4</v>
      </c>
      <c r="Z1485">
        <v>3</v>
      </c>
      <c r="AA1485">
        <v>0</v>
      </c>
      <c r="AB1485" t="s">
        <v>312</v>
      </c>
      <c r="AC1485">
        <v>1.01</v>
      </c>
      <c r="AD1485">
        <v>21</v>
      </c>
      <c r="AE1485">
        <v>1.01</v>
      </c>
      <c r="AF1485">
        <v>13</v>
      </c>
      <c r="AG1485">
        <v>1.01</v>
      </c>
      <c r="AH1485">
        <v>17</v>
      </c>
      <c r="AI1485">
        <v>1.02</v>
      </c>
      <c r="AJ1485">
        <v>14.54</v>
      </c>
      <c r="AK1485">
        <v>1.01</v>
      </c>
      <c r="AL1485">
        <v>17</v>
      </c>
      <c r="AM1485">
        <v>1.03</v>
      </c>
      <c r="AN1485">
        <v>34</v>
      </c>
      <c r="AO1485">
        <v>1.02</v>
      </c>
      <c r="AP1485">
        <v>16.55</v>
      </c>
      <c r="AQ1485" t="str">
        <f t="shared" si="255"/>
        <v>Roger-Vasselin</v>
      </c>
      <c r="AR1485" t="str">
        <f t="shared" si="256"/>
        <v>Volandri</v>
      </c>
      <c r="AS1485" t="str">
        <f t="shared" si="257"/>
        <v>LondonRoger-VasselinVolandri</v>
      </c>
      <c r="AT1485" t="str">
        <f t="shared" si="258"/>
        <v>LondonVolandriRoger-Vasselin</v>
      </c>
      <c r="AU1485">
        <f t="shared" si="259"/>
        <v>3</v>
      </c>
      <c r="AV1485">
        <f t="shared" si="260"/>
        <v>7</v>
      </c>
      <c r="AW1485">
        <f t="shared" si="261"/>
        <v>31</v>
      </c>
      <c r="AX1485" t="b">
        <f t="shared" si="262"/>
        <v>1</v>
      </c>
      <c r="AY1485" t="str">
        <f t="shared" si="263"/>
        <v>Roger-Vasselin</v>
      </c>
      <c r="AZ1485" t="b">
        <f t="shared" si="264"/>
        <v>0</v>
      </c>
      <c r="BA1485" t="str">
        <f t="shared" si="265"/>
        <v>London1st Round</v>
      </c>
    </row>
    <row r="1486" spans="1:53" x14ac:dyDescent="0.25">
      <c r="A1486">
        <v>37</v>
      </c>
      <c r="B1486" t="s">
        <v>623</v>
      </c>
      <c r="C1486" t="s">
        <v>624</v>
      </c>
      <c r="D1486" s="1">
        <v>41813</v>
      </c>
      <c r="E1486" t="s">
        <v>443</v>
      </c>
      <c r="F1486" t="s">
        <v>307</v>
      </c>
      <c r="G1486" t="s">
        <v>614</v>
      </c>
      <c r="H1486" t="s">
        <v>309</v>
      </c>
      <c r="I1486">
        <v>5</v>
      </c>
      <c r="J1486" t="s">
        <v>768</v>
      </c>
      <c r="K1486" t="s">
        <v>702</v>
      </c>
      <c r="L1486">
        <v>18</v>
      </c>
      <c r="M1486">
        <v>140</v>
      </c>
      <c r="N1486">
        <v>1745</v>
      </c>
      <c r="O1486">
        <v>416</v>
      </c>
      <c r="P1486">
        <v>6</v>
      </c>
      <c r="Q1486">
        <v>3</v>
      </c>
      <c r="R1486">
        <v>7</v>
      </c>
      <c r="S1486">
        <v>5</v>
      </c>
      <c r="T1486">
        <v>6</v>
      </c>
      <c r="U1486">
        <v>2</v>
      </c>
      <c r="Z1486">
        <v>3</v>
      </c>
      <c r="AA1486">
        <v>0</v>
      </c>
      <c r="AB1486" t="s">
        <v>312</v>
      </c>
      <c r="AC1486">
        <v>1.1100000000000001</v>
      </c>
      <c r="AD1486">
        <v>6.5</v>
      </c>
      <c r="AE1486">
        <v>1.1200000000000001</v>
      </c>
      <c r="AF1486">
        <v>5.75</v>
      </c>
      <c r="AG1486">
        <v>1.1200000000000001</v>
      </c>
      <c r="AH1486">
        <v>5.5</v>
      </c>
      <c r="AI1486">
        <v>1.1299999999999999</v>
      </c>
      <c r="AJ1486">
        <v>7.38</v>
      </c>
      <c r="AK1486">
        <v>1.1299999999999999</v>
      </c>
      <c r="AL1486">
        <v>6</v>
      </c>
      <c r="AM1486">
        <v>1.1299999999999999</v>
      </c>
      <c r="AN1486">
        <v>7.5</v>
      </c>
      <c r="AO1486">
        <v>1.1100000000000001</v>
      </c>
      <c r="AP1486">
        <v>6.37</v>
      </c>
      <c r="AQ1486" t="str">
        <f t="shared" si="255"/>
        <v>Anderson</v>
      </c>
      <c r="AR1486" t="str">
        <f t="shared" si="256"/>
        <v>Bedene</v>
      </c>
      <c r="AS1486" t="str">
        <f t="shared" si="257"/>
        <v>LondonAndersonBedene</v>
      </c>
      <c r="AT1486" t="str">
        <f t="shared" si="258"/>
        <v>LondonBedeneAnderson</v>
      </c>
      <c r="AU1486">
        <f t="shared" si="259"/>
        <v>3</v>
      </c>
      <c r="AV1486">
        <f t="shared" si="260"/>
        <v>9</v>
      </c>
      <c r="AW1486">
        <f t="shared" si="261"/>
        <v>29</v>
      </c>
      <c r="AX1486" t="b">
        <f t="shared" si="262"/>
        <v>0</v>
      </c>
      <c r="AY1486" t="str">
        <f t="shared" si="263"/>
        <v>Anderson</v>
      </c>
      <c r="AZ1486" t="b">
        <f t="shared" si="264"/>
        <v>0</v>
      </c>
      <c r="BA1486" t="str">
        <f t="shared" si="265"/>
        <v>London1st Round</v>
      </c>
    </row>
    <row r="1487" spans="1:53" x14ac:dyDescent="0.25">
      <c r="A1487">
        <v>37</v>
      </c>
      <c r="B1487" t="s">
        <v>623</v>
      </c>
      <c r="C1487" t="s">
        <v>624</v>
      </c>
      <c r="D1487" s="1">
        <v>41813</v>
      </c>
      <c r="E1487" t="s">
        <v>443</v>
      </c>
      <c r="F1487" t="s">
        <v>307</v>
      </c>
      <c r="G1487" t="s">
        <v>614</v>
      </c>
      <c r="H1487" t="s">
        <v>309</v>
      </c>
      <c r="I1487">
        <v>5</v>
      </c>
      <c r="J1487" t="s">
        <v>765</v>
      </c>
      <c r="K1487" t="s">
        <v>736</v>
      </c>
      <c r="L1487">
        <v>119</v>
      </c>
      <c r="M1487">
        <v>79</v>
      </c>
      <c r="N1487">
        <v>515</v>
      </c>
      <c r="O1487">
        <v>668</v>
      </c>
      <c r="P1487">
        <v>6</v>
      </c>
      <c r="Q1487">
        <v>4</v>
      </c>
      <c r="R1487">
        <v>7</v>
      </c>
      <c r="S1487">
        <v>5</v>
      </c>
      <c r="T1487">
        <v>2</v>
      </c>
      <c r="U1487">
        <v>6</v>
      </c>
      <c r="V1487">
        <v>7</v>
      </c>
      <c r="W1487">
        <v>6</v>
      </c>
      <c r="Z1487">
        <v>3</v>
      </c>
      <c r="AA1487">
        <v>1</v>
      </c>
      <c r="AB1487" t="s">
        <v>312</v>
      </c>
      <c r="AC1487">
        <v>1.66</v>
      </c>
      <c r="AD1487">
        <v>2.1</v>
      </c>
      <c r="AE1487">
        <v>1.65</v>
      </c>
      <c r="AF1487">
        <v>2.2000000000000002</v>
      </c>
      <c r="AG1487">
        <v>1.67</v>
      </c>
      <c r="AH1487">
        <v>2.1</v>
      </c>
      <c r="AI1487">
        <v>1.69</v>
      </c>
      <c r="AJ1487">
        <v>2.2999999999999998</v>
      </c>
      <c r="AK1487">
        <v>1.73</v>
      </c>
      <c r="AL1487">
        <v>2.1</v>
      </c>
      <c r="AM1487">
        <v>1.77</v>
      </c>
      <c r="AN1487">
        <v>2.2999999999999998</v>
      </c>
      <c r="AO1487">
        <v>1.69</v>
      </c>
      <c r="AP1487">
        <v>2.14</v>
      </c>
      <c r="AQ1487" t="str">
        <f t="shared" si="255"/>
        <v>Baghdatis</v>
      </c>
      <c r="AR1487" t="str">
        <f t="shared" si="256"/>
        <v>Brown</v>
      </c>
      <c r="AS1487" t="str">
        <f t="shared" si="257"/>
        <v>LondonBaghdatisBrown</v>
      </c>
      <c r="AT1487" t="str">
        <f t="shared" si="258"/>
        <v>LondonBrownBaghdatis</v>
      </c>
      <c r="AU1487">
        <f t="shared" si="259"/>
        <v>2</v>
      </c>
      <c r="AV1487">
        <f t="shared" si="260"/>
        <v>1</v>
      </c>
      <c r="AW1487">
        <f t="shared" si="261"/>
        <v>43</v>
      </c>
      <c r="AX1487" t="b">
        <f t="shared" si="262"/>
        <v>1</v>
      </c>
      <c r="AY1487" t="str">
        <f t="shared" si="263"/>
        <v>Baghdatis</v>
      </c>
      <c r="AZ1487" t="b">
        <f t="shared" si="264"/>
        <v>1</v>
      </c>
      <c r="BA1487" t="str">
        <f t="shared" si="265"/>
        <v>London1st Round</v>
      </c>
    </row>
    <row r="1488" spans="1:53" x14ac:dyDescent="0.25">
      <c r="A1488">
        <v>37</v>
      </c>
      <c r="B1488" t="s">
        <v>623</v>
      </c>
      <c r="C1488" t="s">
        <v>624</v>
      </c>
      <c r="D1488" s="1">
        <v>41813</v>
      </c>
      <c r="E1488" t="s">
        <v>443</v>
      </c>
      <c r="F1488" t="s">
        <v>307</v>
      </c>
      <c r="G1488" t="s">
        <v>614</v>
      </c>
      <c r="H1488" t="s">
        <v>309</v>
      </c>
      <c r="I1488">
        <v>5</v>
      </c>
      <c r="J1488" t="s">
        <v>775</v>
      </c>
      <c r="K1488" t="s">
        <v>880</v>
      </c>
      <c r="L1488">
        <v>86</v>
      </c>
      <c r="M1488">
        <v>114</v>
      </c>
      <c r="N1488">
        <v>631</v>
      </c>
      <c r="O1488">
        <v>526</v>
      </c>
      <c r="P1488">
        <v>6</v>
      </c>
      <c r="Q1488">
        <v>4</v>
      </c>
      <c r="R1488">
        <v>6</v>
      </c>
      <c r="S1488">
        <v>3</v>
      </c>
      <c r="T1488">
        <v>6</v>
      </c>
      <c r="U1488">
        <v>2</v>
      </c>
      <c r="Z1488">
        <v>3</v>
      </c>
      <c r="AA1488">
        <v>0</v>
      </c>
      <c r="AB1488" t="s">
        <v>312</v>
      </c>
      <c r="AC1488">
        <v>1.1200000000000001</v>
      </c>
      <c r="AD1488">
        <v>6</v>
      </c>
      <c r="AE1488">
        <v>1.1299999999999999</v>
      </c>
      <c r="AF1488">
        <v>5.5</v>
      </c>
      <c r="AG1488">
        <v>1.1200000000000001</v>
      </c>
      <c r="AH1488">
        <v>5.5</v>
      </c>
      <c r="AI1488">
        <v>1.1399999999999999</v>
      </c>
      <c r="AJ1488">
        <v>6.87</v>
      </c>
      <c r="AK1488">
        <v>1.1399999999999999</v>
      </c>
      <c r="AL1488">
        <v>5.5</v>
      </c>
      <c r="AM1488">
        <v>1.17</v>
      </c>
      <c r="AN1488">
        <v>6.87</v>
      </c>
      <c r="AO1488">
        <v>1.1399999999999999</v>
      </c>
      <c r="AP1488">
        <v>5.61</v>
      </c>
      <c r="AQ1488" t="str">
        <f t="shared" si="255"/>
        <v>Tomic</v>
      </c>
      <c r="AR1488" t="str">
        <f t="shared" si="256"/>
        <v>Donskoy</v>
      </c>
      <c r="AS1488" t="str">
        <f t="shared" si="257"/>
        <v>LondonTomicDonskoy</v>
      </c>
      <c r="AT1488" t="str">
        <f t="shared" si="258"/>
        <v>LondonDonskoyTomic</v>
      </c>
      <c r="AU1488">
        <f t="shared" si="259"/>
        <v>3</v>
      </c>
      <c r="AV1488">
        <f t="shared" si="260"/>
        <v>9</v>
      </c>
      <c r="AW1488">
        <f t="shared" si="261"/>
        <v>27</v>
      </c>
      <c r="AX1488" t="b">
        <f t="shared" si="262"/>
        <v>0</v>
      </c>
      <c r="AY1488" t="str">
        <f t="shared" si="263"/>
        <v>Tomic</v>
      </c>
      <c r="AZ1488" t="b">
        <f t="shared" si="264"/>
        <v>0</v>
      </c>
      <c r="BA1488" t="str">
        <f t="shared" si="265"/>
        <v>London1st Round</v>
      </c>
    </row>
    <row r="1489" spans="1:53" x14ac:dyDescent="0.25">
      <c r="A1489">
        <v>37</v>
      </c>
      <c r="B1489" t="s">
        <v>623</v>
      </c>
      <c r="C1489" t="s">
        <v>624</v>
      </c>
      <c r="D1489" s="1">
        <v>41813</v>
      </c>
      <c r="E1489" t="s">
        <v>443</v>
      </c>
      <c r="F1489" t="s">
        <v>307</v>
      </c>
      <c r="G1489" t="s">
        <v>614</v>
      </c>
      <c r="H1489" t="s">
        <v>309</v>
      </c>
      <c r="I1489">
        <v>5</v>
      </c>
      <c r="J1489" t="s">
        <v>673</v>
      </c>
      <c r="K1489" t="s">
        <v>700</v>
      </c>
      <c r="L1489">
        <v>53</v>
      </c>
      <c r="M1489">
        <v>33</v>
      </c>
      <c r="N1489">
        <v>865</v>
      </c>
      <c r="O1489">
        <v>1170</v>
      </c>
      <c r="P1489">
        <v>7</v>
      </c>
      <c r="Q1489">
        <v>6</v>
      </c>
      <c r="R1489">
        <v>4</v>
      </c>
      <c r="S1489">
        <v>6</v>
      </c>
      <c r="T1489">
        <v>7</v>
      </c>
      <c r="U1489">
        <v>5</v>
      </c>
      <c r="V1489">
        <v>6</v>
      </c>
      <c r="W1489">
        <v>3</v>
      </c>
      <c r="Z1489">
        <v>3</v>
      </c>
      <c r="AA1489">
        <v>1</v>
      </c>
      <c r="AB1489" t="s">
        <v>312</v>
      </c>
      <c r="AC1489">
        <v>1.83</v>
      </c>
      <c r="AD1489">
        <v>1.83</v>
      </c>
      <c r="AE1489">
        <v>1.85</v>
      </c>
      <c r="AF1489">
        <v>1.9</v>
      </c>
      <c r="AG1489">
        <v>1.8</v>
      </c>
      <c r="AH1489">
        <v>1.91</v>
      </c>
      <c r="AI1489">
        <v>1.94</v>
      </c>
      <c r="AJ1489">
        <v>1.96</v>
      </c>
      <c r="AK1489">
        <v>1.8</v>
      </c>
      <c r="AL1489">
        <v>2</v>
      </c>
      <c r="AM1489">
        <v>1.95</v>
      </c>
      <c r="AN1489">
        <v>2.1</v>
      </c>
      <c r="AO1489">
        <v>1.85</v>
      </c>
      <c r="AP1489">
        <v>1.93</v>
      </c>
      <c r="AQ1489" t="str">
        <f t="shared" si="255"/>
        <v>Haase</v>
      </c>
      <c r="AR1489" t="str">
        <f t="shared" si="256"/>
        <v>Pospisil</v>
      </c>
      <c r="AS1489" t="str">
        <f t="shared" si="257"/>
        <v>LondonHaasePospisil</v>
      </c>
      <c r="AT1489" t="str">
        <f t="shared" si="258"/>
        <v>LondonPospisilHaase</v>
      </c>
      <c r="AU1489">
        <f t="shared" si="259"/>
        <v>2</v>
      </c>
      <c r="AV1489">
        <f t="shared" si="260"/>
        <v>4</v>
      </c>
      <c r="AW1489">
        <f t="shared" si="261"/>
        <v>44</v>
      </c>
      <c r="AX1489" t="b">
        <f t="shared" si="262"/>
        <v>1</v>
      </c>
      <c r="AY1489" t="str">
        <f t="shared" si="263"/>
        <v>Haase</v>
      </c>
      <c r="AZ1489" t="b">
        <f t="shared" si="264"/>
        <v>1</v>
      </c>
      <c r="BA1489" t="str">
        <f t="shared" si="265"/>
        <v>London1st Round</v>
      </c>
    </row>
    <row r="1490" spans="1:53" x14ac:dyDescent="0.25">
      <c r="A1490">
        <v>37</v>
      </c>
      <c r="B1490" t="s">
        <v>623</v>
      </c>
      <c r="C1490" t="s">
        <v>624</v>
      </c>
      <c r="D1490" s="1">
        <v>41813</v>
      </c>
      <c r="E1490" t="s">
        <v>443</v>
      </c>
      <c r="F1490" t="s">
        <v>307</v>
      </c>
      <c r="G1490" t="s">
        <v>614</v>
      </c>
      <c r="H1490" t="s">
        <v>309</v>
      </c>
      <c r="I1490">
        <v>5</v>
      </c>
      <c r="J1490" t="s">
        <v>936</v>
      </c>
      <c r="K1490" t="s">
        <v>739</v>
      </c>
      <c r="L1490">
        <v>236</v>
      </c>
      <c r="M1490">
        <v>57</v>
      </c>
      <c r="N1490">
        <v>204</v>
      </c>
      <c r="O1490">
        <v>851</v>
      </c>
      <c r="P1490">
        <v>7</v>
      </c>
      <c r="Q1490">
        <v>5</v>
      </c>
      <c r="R1490">
        <v>6</v>
      </c>
      <c r="S1490">
        <v>4</v>
      </c>
      <c r="T1490">
        <v>3</v>
      </c>
      <c r="U1490">
        <v>6</v>
      </c>
      <c r="V1490">
        <v>6</v>
      </c>
      <c r="W1490">
        <v>4</v>
      </c>
      <c r="Z1490">
        <v>3</v>
      </c>
      <c r="AA1490">
        <v>1</v>
      </c>
      <c r="AB1490" t="s">
        <v>312</v>
      </c>
      <c r="AC1490">
        <v>3</v>
      </c>
      <c r="AD1490">
        <v>1.36</v>
      </c>
      <c r="AE1490">
        <v>2.8</v>
      </c>
      <c r="AF1490">
        <v>1.42</v>
      </c>
      <c r="AG1490">
        <v>2.62</v>
      </c>
      <c r="AH1490">
        <v>1.44</v>
      </c>
      <c r="AI1490">
        <v>3.05</v>
      </c>
      <c r="AJ1490">
        <v>1.43</v>
      </c>
      <c r="AK1490">
        <v>2.75</v>
      </c>
      <c r="AL1490">
        <v>1.44</v>
      </c>
      <c r="AM1490">
        <v>3.05</v>
      </c>
      <c r="AN1490">
        <v>1.5</v>
      </c>
      <c r="AO1490">
        <v>2.83</v>
      </c>
      <c r="AP1490">
        <v>1.42</v>
      </c>
      <c r="AQ1490" t="str">
        <f t="shared" si="255"/>
        <v>Saville</v>
      </c>
      <c r="AR1490" t="str">
        <f t="shared" si="256"/>
        <v>Thiem</v>
      </c>
      <c r="AS1490" t="str">
        <f t="shared" si="257"/>
        <v>LondonSavilleThiem</v>
      </c>
      <c r="AT1490" t="str">
        <f t="shared" si="258"/>
        <v>LondonThiemSaville</v>
      </c>
      <c r="AU1490">
        <f t="shared" si="259"/>
        <v>2</v>
      </c>
      <c r="AV1490">
        <f t="shared" si="260"/>
        <v>3</v>
      </c>
      <c r="AW1490">
        <f t="shared" si="261"/>
        <v>41</v>
      </c>
      <c r="AX1490" t="b">
        <f t="shared" si="262"/>
        <v>0</v>
      </c>
      <c r="AY1490" t="str">
        <f t="shared" si="263"/>
        <v>Saville</v>
      </c>
      <c r="AZ1490" t="b">
        <f t="shared" si="264"/>
        <v>1</v>
      </c>
      <c r="BA1490" t="str">
        <f t="shared" si="265"/>
        <v>London1st Round</v>
      </c>
    </row>
    <row r="1491" spans="1:53" x14ac:dyDescent="0.25">
      <c r="A1491">
        <v>37</v>
      </c>
      <c r="B1491" t="s">
        <v>623</v>
      </c>
      <c r="C1491" t="s">
        <v>624</v>
      </c>
      <c r="D1491" s="1">
        <v>41813</v>
      </c>
      <c r="E1491" t="s">
        <v>443</v>
      </c>
      <c r="F1491" t="s">
        <v>307</v>
      </c>
      <c r="G1491" t="s">
        <v>614</v>
      </c>
      <c r="H1491" t="s">
        <v>309</v>
      </c>
      <c r="I1491">
        <v>5</v>
      </c>
      <c r="J1491" t="s">
        <v>937</v>
      </c>
      <c r="K1491" t="s">
        <v>806</v>
      </c>
      <c r="L1491">
        <v>251</v>
      </c>
      <c r="M1491">
        <v>61</v>
      </c>
      <c r="N1491">
        <v>191</v>
      </c>
      <c r="O1491">
        <v>798</v>
      </c>
      <c r="P1491">
        <v>2</v>
      </c>
      <c r="Q1491">
        <v>6</v>
      </c>
      <c r="R1491">
        <v>6</v>
      </c>
      <c r="S1491">
        <v>4</v>
      </c>
      <c r="T1491">
        <v>6</v>
      </c>
      <c r="U1491">
        <v>2</v>
      </c>
      <c r="V1491">
        <v>6</v>
      </c>
      <c r="W1491">
        <v>2</v>
      </c>
      <c r="Z1491">
        <v>3</v>
      </c>
      <c r="AA1491">
        <v>1</v>
      </c>
      <c r="AB1491" t="s">
        <v>312</v>
      </c>
      <c r="AC1491">
        <v>1.33</v>
      </c>
      <c r="AD1491">
        <v>3.25</v>
      </c>
      <c r="AE1491">
        <v>1.35</v>
      </c>
      <c r="AF1491">
        <v>3.1</v>
      </c>
      <c r="AG1491">
        <v>1.3</v>
      </c>
      <c r="AH1491">
        <v>3.4</v>
      </c>
      <c r="AI1491">
        <v>1.35</v>
      </c>
      <c r="AJ1491">
        <v>3.49</v>
      </c>
      <c r="AK1491">
        <v>1.57</v>
      </c>
      <c r="AL1491">
        <v>2.25</v>
      </c>
      <c r="AM1491">
        <v>1.57</v>
      </c>
      <c r="AN1491">
        <v>3.5</v>
      </c>
      <c r="AO1491">
        <v>1.35</v>
      </c>
      <c r="AP1491">
        <v>3.16</v>
      </c>
      <c r="AQ1491" t="str">
        <f t="shared" si="255"/>
        <v>Puetz</v>
      </c>
      <c r="AR1491" t="str">
        <f t="shared" si="256"/>
        <v>Gabashvili</v>
      </c>
      <c r="AS1491" t="str">
        <f t="shared" si="257"/>
        <v>LondonPuetzGabashvili</v>
      </c>
      <c r="AT1491" t="str">
        <f t="shared" si="258"/>
        <v>LondonGabashviliPuetz</v>
      </c>
      <c r="AU1491">
        <f t="shared" si="259"/>
        <v>2</v>
      </c>
      <c r="AV1491">
        <f t="shared" si="260"/>
        <v>6</v>
      </c>
      <c r="AW1491">
        <f t="shared" si="261"/>
        <v>34</v>
      </c>
      <c r="AX1491" t="b">
        <f t="shared" si="262"/>
        <v>0</v>
      </c>
      <c r="AY1491" t="str">
        <f t="shared" si="263"/>
        <v>Gabashvili</v>
      </c>
      <c r="AZ1491" t="b">
        <f t="shared" si="264"/>
        <v>1</v>
      </c>
      <c r="BA1491" t="str">
        <f t="shared" si="265"/>
        <v>London1st Round</v>
      </c>
    </row>
    <row r="1492" spans="1:53" x14ac:dyDescent="0.25">
      <c r="A1492">
        <v>37</v>
      </c>
      <c r="B1492" t="s">
        <v>623</v>
      </c>
      <c r="C1492" t="s">
        <v>624</v>
      </c>
      <c r="D1492" s="1">
        <v>41813</v>
      </c>
      <c r="E1492" t="s">
        <v>443</v>
      </c>
      <c r="F1492" t="s">
        <v>307</v>
      </c>
      <c r="G1492" t="s">
        <v>614</v>
      </c>
      <c r="H1492" t="s">
        <v>309</v>
      </c>
      <c r="I1492">
        <v>5</v>
      </c>
      <c r="J1492" t="s">
        <v>672</v>
      </c>
      <c r="K1492" t="s">
        <v>687</v>
      </c>
      <c r="L1492">
        <v>13</v>
      </c>
      <c r="M1492">
        <v>150</v>
      </c>
      <c r="N1492">
        <v>2595</v>
      </c>
      <c r="O1492">
        <v>386</v>
      </c>
      <c r="P1492">
        <v>7</v>
      </c>
      <c r="Q1492">
        <v>6</v>
      </c>
      <c r="R1492">
        <v>6</v>
      </c>
      <c r="S1492">
        <v>3</v>
      </c>
      <c r="T1492">
        <v>6</v>
      </c>
      <c r="U1492">
        <v>2</v>
      </c>
      <c r="Z1492">
        <v>3</v>
      </c>
      <c r="AA1492">
        <v>0</v>
      </c>
      <c r="AB1492" t="s">
        <v>312</v>
      </c>
      <c r="AC1492">
        <v>1.07</v>
      </c>
      <c r="AD1492">
        <v>9</v>
      </c>
      <c r="AE1492">
        <v>1.08</v>
      </c>
      <c r="AF1492">
        <v>7.5</v>
      </c>
      <c r="AG1492">
        <v>1.08</v>
      </c>
      <c r="AH1492">
        <v>8</v>
      </c>
      <c r="AI1492">
        <v>1.0900000000000001</v>
      </c>
      <c r="AJ1492">
        <v>9.16</v>
      </c>
      <c r="AK1492">
        <v>1.08</v>
      </c>
      <c r="AL1492">
        <v>7.5</v>
      </c>
      <c r="AM1492">
        <v>1.1000000000000001</v>
      </c>
      <c r="AN1492">
        <v>10</v>
      </c>
      <c r="AO1492">
        <v>1.08</v>
      </c>
      <c r="AP1492">
        <v>8.01</v>
      </c>
      <c r="AQ1492" t="str">
        <f t="shared" si="255"/>
        <v>Dimitrov</v>
      </c>
      <c r="AR1492" t="str">
        <f t="shared" si="256"/>
        <v>Harrison</v>
      </c>
      <c r="AS1492" t="str">
        <f t="shared" si="257"/>
        <v>LondonDimitrovHarrison</v>
      </c>
      <c r="AT1492" t="str">
        <f t="shared" si="258"/>
        <v>LondonHarrisonDimitrov</v>
      </c>
      <c r="AU1492">
        <f t="shared" si="259"/>
        <v>3</v>
      </c>
      <c r="AV1492">
        <f t="shared" si="260"/>
        <v>8</v>
      </c>
      <c r="AW1492">
        <f t="shared" si="261"/>
        <v>30</v>
      </c>
      <c r="AX1492" t="b">
        <f t="shared" si="262"/>
        <v>1</v>
      </c>
      <c r="AY1492" t="str">
        <f t="shared" si="263"/>
        <v>Dimitrov</v>
      </c>
      <c r="AZ1492" t="b">
        <f t="shared" si="264"/>
        <v>0</v>
      </c>
      <c r="BA1492" t="str">
        <f t="shared" si="265"/>
        <v>London1st Round</v>
      </c>
    </row>
    <row r="1493" spans="1:53" x14ac:dyDescent="0.25">
      <c r="A1493">
        <v>37</v>
      </c>
      <c r="B1493" t="s">
        <v>623</v>
      </c>
      <c r="C1493" t="s">
        <v>624</v>
      </c>
      <c r="D1493" s="1">
        <v>41813</v>
      </c>
      <c r="E1493" t="s">
        <v>443</v>
      </c>
      <c r="F1493" t="s">
        <v>307</v>
      </c>
      <c r="G1493" t="s">
        <v>614</v>
      </c>
      <c r="H1493" t="s">
        <v>309</v>
      </c>
      <c r="I1493">
        <v>5</v>
      </c>
      <c r="J1493" t="s">
        <v>744</v>
      </c>
      <c r="K1493" t="s">
        <v>707</v>
      </c>
      <c r="L1493">
        <v>7</v>
      </c>
      <c r="M1493">
        <v>60</v>
      </c>
      <c r="N1493">
        <v>4190</v>
      </c>
      <c r="O1493">
        <v>809</v>
      </c>
      <c r="P1493">
        <v>6</v>
      </c>
      <c r="Q1493">
        <v>0</v>
      </c>
      <c r="R1493">
        <v>6</v>
      </c>
      <c r="S1493">
        <v>7</v>
      </c>
      <c r="T1493">
        <v>6</v>
      </c>
      <c r="U1493">
        <v>1</v>
      </c>
      <c r="V1493">
        <v>6</v>
      </c>
      <c r="W1493">
        <v>1</v>
      </c>
      <c r="Z1493">
        <v>3</v>
      </c>
      <c r="AA1493">
        <v>1</v>
      </c>
      <c r="AB1493" t="s">
        <v>312</v>
      </c>
      <c r="AC1493">
        <v>1.05</v>
      </c>
      <c r="AD1493">
        <v>9</v>
      </c>
      <c r="AE1493">
        <v>1.0900000000000001</v>
      </c>
      <c r="AF1493">
        <v>7</v>
      </c>
      <c r="AG1493">
        <v>1.08</v>
      </c>
      <c r="AH1493">
        <v>8</v>
      </c>
      <c r="AI1493">
        <v>1.08</v>
      </c>
      <c r="AJ1493">
        <v>10.25</v>
      </c>
      <c r="AK1493">
        <v>1.08</v>
      </c>
      <c r="AL1493">
        <v>7.5</v>
      </c>
      <c r="AM1493">
        <v>1.1100000000000001</v>
      </c>
      <c r="AN1493">
        <v>11</v>
      </c>
      <c r="AO1493">
        <v>1.07</v>
      </c>
      <c r="AP1493">
        <v>8.3699999999999992</v>
      </c>
      <c r="AQ1493" t="str">
        <f t="shared" si="255"/>
        <v>Ferrer</v>
      </c>
      <c r="AR1493" t="str">
        <f t="shared" si="256"/>
        <v>Carreno-Busta</v>
      </c>
      <c r="AS1493" t="str">
        <f t="shared" si="257"/>
        <v>LondonFerrerCarreno-Busta</v>
      </c>
      <c r="AT1493" t="str">
        <f t="shared" si="258"/>
        <v>LondonCarreno-BustaFerrer</v>
      </c>
      <c r="AU1493">
        <f t="shared" si="259"/>
        <v>2</v>
      </c>
      <c r="AV1493">
        <f t="shared" si="260"/>
        <v>15</v>
      </c>
      <c r="AW1493">
        <f t="shared" si="261"/>
        <v>33</v>
      </c>
      <c r="AX1493" t="b">
        <f t="shared" si="262"/>
        <v>1</v>
      </c>
      <c r="AY1493" t="str">
        <f t="shared" si="263"/>
        <v>Ferrer</v>
      </c>
      <c r="AZ1493" t="b">
        <f t="shared" si="264"/>
        <v>1</v>
      </c>
      <c r="BA1493" t="str">
        <f t="shared" si="265"/>
        <v>London1st Round</v>
      </c>
    </row>
    <row r="1494" spans="1:53" x14ac:dyDescent="0.25">
      <c r="A1494">
        <v>37</v>
      </c>
      <c r="B1494" t="s">
        <v>623</v>
      </c>
      <c r="C1494" t="s">
        <v>624</v>
      </c>
      <c r="D1494" s="1">
        <v>41813</v>
      </c>
      <c r="E1494" t="s">
        <v>443</v>
      </c>
      <c r="F1494" t="s">
        <v>307</v>
      </c>
      <c r="G1494" t="s">
        <v>614</v>
      </c>
      <c r="H1494" t="s">
        <v>309</v>
      </c>
      <c r="I1494">
        <v>5</v>
      </c>
      <c r="J1494" t="s">
        <v>709</v>
      </c>
      <c r="K1494" t="s">
        <v>764</v>
      </c>
      <c r="L1494">
        <v>23</v>
      </c>
      <c r="M1494">
        <v>70</v>
      </c>
      <c r="N1494">
        <v>1580</v>
      </c>
      <c r="O1494">
        <v>727</v>
      </c>
      <c r="P1494">
        <v>6</v>
      </c>
      <c r="Q1494">
        <v>3</v>
      </c>
      <c r="R1494">
        <v>6</v>
      </c>
      <c r="S1494">
        <v>7</v>
      </c>
      <c r="T1494">
        <v>6</v>
      </c>
      <c r="U1494">
        <v>4</v>
      </c>
      <c r="V1494">
        <v>7</v>
      </c>
      <c r="W1494">
        <v>5</v>
      </c>
      <c r="Z1494">
        <v>3</v>
      </c>
      <c r="AA1494">
        <v>1</v>
      </c>
      <c r="AB1494" t="s">
        <v>312</v>
      </c>
      <c r="AC1494">
        <v>1.36</v>
      </c>
      <c r="AD1494">
        <v>3</v>
      </c>
      <c r="AE1494">
        <v>1.42</v>
      </c>
      <c r="AF1494">
        <v>2.8</v>
      </c>
      <c r="AG1494">
        <v>1.4</v>
      </c>
      <c r="AH1494">
        <v>2.75</v>
      </c>
      <c r="AI1494">
        <v>1.43</v>
      </c>
      <c r="AJ1494">
        <v>3.05</v>
      </c>
      <c r="AK1494">
        <v>1.44</v>
      </c>
      <c r="AL1494">
        <v>2.75</v>
      </c>
      <c r="AM1494">
        <v>1.47</v>
      </c>
      <c r="AN1494">
        <v>3.2</v>
      </c>
      <c r="AO1494">
        <v>1.4</v>
      </c>
      <c r="AP1494">
        <v>2.88</v>
      </c>
      <c r="AQ1494" t="str">
        <f t="shared" si="255"/>
        <v>Bautista</v>
      </c>
      <c r="AR1494" t="str">
        <f t="shared" si="256"/>
        <v>Johnson</v>
      </c>
      <c r="AS1494" t="str">
        <f t="shared" si="257"/>
        <v>LondonBautistaJohnson</v>
      </c>
      <c r="AT1494" t="str">
        <f t="shared" si="258"/>
        <v>LondonJohnsonBautista</v>
      </c>
      <c r="AU1494">
        <f t="shared" si="259"/>
        <v>2</v>
      </c>
      <c r="AV1494">
        <f t="shared" si="260"/>
        <v>6</v>
      </c>
      <c r="AW1494">
        <f t="shared" si="261"/>
        <v>44</v>
      </c>
      <c r="AX1494" t="b">
        <f t="shared" si="262"/>
        <v>1</v>
      </c>
      <c r="AY1494" t="str">
        <f t="shared" si="263"/>
        <v>Bautista</v>
      </c>
      <c r="AZ1494" t="b">
        <f t="shared" si="264"/>
        <v>1</v>
      </c>
      <c r="BA1494" t="str">
        <f t="shared" si="265"/>
        <v>London1st Round</v>
      </c>
    </row>
    <row r="1495" spans="1:53" x14ac:dyDescent="0.25">
      <c r="A1495">
        <v>37</v>
      </c>
      <c r="B1495" t="s">
        <v>623</v>
      </c>
      <c r="C1495" t="s">
        <v>624</v>
      </c>
      <c r="D1495" s="1">
        <v>41813</v>
      </c>
      <c r="E1495" t="s">
        <v>443</v>
      </c>
      <c r="F1495" t="s">
        <v>307</v>
      </c>
      <c r="G1495" t="s">
        <v>614</v>
      </c>
      <c r="H1495" t="s">
        <v>309</v>
      </c>
      <c r="I1495">
        <v>5</v>
      </c>
      <c r="J1495" t="s">
        <v>771</v>
      </c>
      <c r="K1495" t="s">
        <v>827</v>
      </c>
      <c r="L1495">
        <v>38</v>
      </c>
      <c r="M1495">
        <v>112</v>
      </c>
      <c r="N1495">
        <v>1085</v>
      </c>
      <c r="O1495">
        <v>531</v>
      </c>
      <c r="P1495">
        <v>6</v>
      </c>
      <c r="Q1495">
        <v>2</v>
      </c>
      <c r="R1495">
        <v>6</v>
      </c>
      <c r="S1495">
        <v>4</v>
      </c>
      <c r="T1495">
        <v>6</v>
      </c>
      <c r="U1495">
        <v>4</v>
      </c>
      <c r="Z1495">
        <v>3</v>
      </c>
      <c r="AA1495">
        <v>0</v>
      </c>
      <c r="AB1495" t="s">
        <v>312</v>
      </c>
      <c r="AC1495">
        <v>1.08</v>
      </c>
      <c r="AD1495">
        <v>8</v>
      </c>
      <c r="AE1495">
        <v>1.08</v>
      </c>
      <c r="AF1495">
        <v>7.5</v>
      </c>
      <c r="AG1495">
        <v>1.08</v>
      </c>
      <c r="AH1495">
        <v>7</v>
      </c>
      <c r="AI1495">
        <v>1.1100000000000001</v>
      </c>
      <c r="AJ1495">
        <v>8.0399999999999991</v>
      </c>
      <c r="AK1495">
        <v>1.07</v>
      </c>
      <c r="AL1495">
        <v>8</v>
      </c>
      <c r="AM1495">
        <v>1.1100000000000001</v>
      </c>
      <c r="AN1495">
        <v>9</v>
      </c>
      <c r="AO1495">
        <v>1.0900000000000001</v>
      </c>
      <c r="AP1495">
        <v>7.29</v>
      </c>
      <c r="AQ1495" t="str">
        <f t="shared" si="255"/>
        <v>Stepanek</v>
      </c>
      <c r="AR1495" t="str">
        <f t="shared" si="256"/>
        <v>Cuevas</v>
      </c>
      <c r="AS1495" t="str">
        <f t="shared" si="257"/>
        <v>LondonStepanekCuevas</v>
      </c>
      <c r="AT1495" t="str">
        <f t="shared" si="258"/>
        <v>LondonCuevasStepanek</v>
      </c>
      <c r="AU1495">
        <f t="shared" si="259"/>
        <v>3</v>
      </c>
      <c r="AV1495">
        <f t="shared" si="260"/>
        <v>8</v>
      </c>
      <c r="AW1495">
        <f t="shared" si="261"/>
        <v>28</v>
      </c>
      <c r="AX1495" t="b">
        <f t="shared" si="262"/>
        <v>0</v>
      </c>
      <c r="AY1495" t="str">
        <f t="shared" si="263"/>
        <v>Stepanek</v>
      </c>
      <c r="AZ1495" t="b">
        <f t="shared" si="264"/>
        <v>0</v>
      </c>
      <c r="BA1495" t="str">
        <f t="shared" si="265"/>
        <v>London1st Round</v>
      </c>
    </row>
    <row r="1496" spans="1:53" x14ac:dyDescent="0.25">
      <c r="A1496">
        <v>37</v>
      </c>
      <c r="B1496" t="s">
        <v>623</v>
      </c>
      <c r="C1496" t="s">
        <v>624</v>
      </c>
      <c r="D1496" s="1">
        <v>41813</v>
      </c>
      <c r="E1496" t="s">
        <v>443</v>
      </c>
      <c r="F1496" t="s">
        <v>307</v>
      </c>
      <c r="G1496" t="s">
        <v>614</v>
      </c>
      <c r="H1496" t="s">
        <v>309</v>
      </c>
      <c r="I1496">
        <v>5</v>
      </c>
      <c r="J1496" t="s">
        <v>938</v>
      </c>
      <c r="K1496" t="s">
        <v>734</v>
      </c>
      <c r="L1496">
        <v>285</v>
      </c>
      <c r="M1496">
        <v>87</v>
      </c>
      <c r="N1496">
        <v>165</v>
      </c>
      <c r="O1496">
        <v>629</v>
      </c>
      <c r="P1496">
        <v>6</v>
      </c>
      <c r="Q1496">
        <v>3</v>
      </c>
      <c r="R1496">
        <v>6</v>
      </c>
      <c r="S1496">
        <v>7</v>
      </c>
      <c r="T1496">
        <v>6</v>
      </c>
      <c r="U1496">
        <v>3</v>
      </c>
      <c r="V1496">
        <v>5</v>
      </c>
      <c r="W1496">
        <v>7</v>
      </c>
      <c r="X1496">
        <v>6</v>
      </c>
      <c r="Y1496">
        <v>4</v>
      </c>
      <c r="Z1496">
        <v>3</v>
      </c>
      <c r="AA1496">
        <v>2</v>
      </c>
      <c r="AB1496" t="s">
        <v>312</v>
      </c>
      <c r="AC1496">
        <v>2.62</v>
      </c>
      <c r="AD1496">
        <v>1.44</v>
      </c>
      <c r="AE1496">
        <v>2.4500000000000002</v>
      </c>
      <c r="AF1496">
        <v>1.52</v>
      </c>
      <c r="AG1496">
        <v>2.5</v>
      </c>
      <c r="AH1496">
        <v>1.44</v>
      </c>
      <c r="AI1496">
        <v>2.44</v>
      </c>
      <c r="AJ1496">
        <v>1.63</v>
      </c>
      <c r="AK1496">
        <v>2.5</v>
      </c>
      <c r="AL1496">
        <v>1.53</v>
      </c>
      <c r="AM1496">
        <v>2.7</v>
      </c>
      <c r="AN1496">
        <v>1.63</v>
      </c>
      <c r="AO1496">
        <v>2.5099999999999998</v>
      </c>
      <c r="AP1496">
        <v>1.52</v>
      </c>
      <c r="AQ1496" t="str">
        <f t="shared" si="255"/>
        <v>Hernych</v>
      </c>
      <c r="AR1496" t="str">
        <f t="shared" si="256"/>
        <v>Kamke</v>
      </c>
      <c r="AS1496" t="str">
        <f t="shared" si="257"/>
        <v>LondonHernychKamke</v>
      </c>
      <c r="AT1496" t="str">
        <f t="shared" si="258"/>
        <v>LondonKamkeHernych</v>
      </c>
      <c r="AU1496">
        <f t="shared" si="259"/>
        <v>1</v>
      </c>
      <c r="AV1496">
        <f t="shared" si="260"/>
        <v>5</v>
      </c>
      <c r="AW1496">
        <f t="shared" si="261"/>
        <v>53</v>
      </c>
      <c r="AX1496" t="b">
        <f t="shared" si="262"/>
        <v>1</v>
      </c>
      <c r="AY1496" t="str">
        <f t="shared" si="263"/>
        <v>Hernych</v>
      </c>
      <c r="AZ1496" t="b">
        <f t="shared" si="264"/>
        <v>1</v>
      </c>
      <c r="BA1496" t="str">
        <f t="shared" si="265"/>
        <v>London1st Round</v>
      </c>
    </row>
    <row r="1497" spans="1:53" x14ac:dyDescent="0.25">
      <c r="A1497">
        <v>37</v>
      </c>
      <c r="B1497" t="s">
        <v>623</v>
      </c>
      <c r="C1497" t="s">
        <v>624</v>
      </c>
      <c r="D1497" s="1">
        <v>41813</v>
      </c>
      <c r="E1497" t="s">
        <v>443</v>
      </c>
      <c r="F1497" t="s">
        <v>307</v>
      </c>
      <c r="G1497" t="s">
        <v>614</v>
      </c>
      <c r="H1497" t="s">
        <v>309</v>
      </c>
      <c r="I1497">
        <v>5</v>
      </c>
      <c r="J1497" t="s">
        <v>668</v>
      </c>
      <c r="K1497" t="s">
        <v>819</v>
      </c>
      <c r="L1497">
        <v>29</v>
      </c>
      <c r="M1497">
        <v>89</v>
      </c>
      <c r="N1497">
        <v>1350</v>
      </c>
      <c r="O1497">
        <v>611</v>
      </c>
      <c r="P1497">
        <v>6</v>
      </c>
      <c r="Q1497">
        <v>4</v>
      </c>
      <c r="R1497">
        <v>6</v>
      </c>
      <c r="S1497">
        <v>7</v>
      </c>
      <c r="T1497">
        <v>6</v>
      </c>
      <c r="U1497">
        <v>2</v>
      </c>
      <c r="V1497">
        <v>6</v>
      </c>
      <c r="W1497">
        <v>1</v>
      </c>
      <c r="Z1497">
        <v>3</v>
      </c>
      <c r="AA1497">
        <v>1</v>
      </c>
      <c r="AB1497" t="s">
        <v>312</v>
      </c>
      <c r="AC1497">
        <v>1.1599999999999999</v>
      </c>
      <c r="AD1497">
        <v>5</v>
      </c>
      <c r="AE1497">
        <v>1.18</v>
      </c>
      <c r="AF1497">
        <v>4.5</v>
      </c>
      <c r="AG1497">
        <v>1.17</v>
      </c>
      <c r="AH1497">
        <v>4.5</v>
      </c>
      <c r="AI1497">
        <v>1.21</v>
      </c>
      <c r="AJ1497">
        <v>5</v>
      </c>
      <c r="AK1497">
        <v>1.17</v>
      </c>
      <c r="AL1497">
        <v>5</v>
      </c>
      <c r="AM1497">
        <v>1.21</v>
      </c>
      <c r="AN1497">
        <v>5.25</v>
      </c>
      <c r="AO1497">
        <v>1.18</v>
      </c>
      <c r="AP1497">
        <v>4.8</v>
      </c>
      <c r="AQ1497" t="str">
        <f t="shared" si="255"/>
        <v>Cilic</v>
      </c>
      <c r="AR1497" t="str">
        <f t="shared" si="256"/>
        <v>Mathieu</v>
      </c>
      <c r="AS1497" t="str">
        <f t="shared" si="257"/>
        <v>LondonCilicMathieu</v>
      </c>
      <c r="AT1497" t="str">
        <f t="shared" si="258"/>
        <v>LondonMathieuCilic</v>
      </c>
      <c r="AU1497">
        <f t="shared" si="259"/>
        <v>2</v>
      </c>
      <c r="AV1497">
        <f t="shared" si="260"/>
        <v>10</v>
      </c>
      <c r="AW1497">
        <f t="shared" si="261"/>
        <v>38</v>
      </c>
      <c r="AX1497" t="b">
        <f t="shared" si="262"/>
        <v>1</v>
      </c>
      <c r="AY1497" t="str">
        <f t="shared" si="263"/>
        <v>Cilic</v>
      </c>
      <c r="AZ1497" t="b">
        <f t="shared" si="264"/>
        <v>1</v>
      </c>
      <c r="BA1497" t="str">
        <f t="shared" si="265"/>
        <v>London1st Round</v>
      </c>
    </row>
    <row r="1498" spans="1:53" x14ac:dyDescent="0.25">
      <c r="A1498">
        <v>37</v>
      </c>
      <c r="B1498" t="s">
        <v>623</v>
      </c>
      <c r="C1498" t="s">
        <v>624</v>
      </c>
      <c r="D1498" s="1">
        <v>41813</v>
      </c>
      <c r="E1498" t="s">
        <v>443</v>
      </c>
      <c r="F1498" t="s">
        <v>307</v>
      </c>
      <c r="G1498" t="s">
        <v>614</v>
      </c>
      <c r="H1498" t="s">
        <v>309</v>
      </c>
      <c r="I1498">
        <v>5</v>
      </c>
      <c r="J1498" t="s">
        <v>720</v>
      </c>
      <c r="K1498" t="s">
        <v>677</v>
      </c>
      <c r="L1498">
        <v>15</v>
      </c>
      <c r="M1498">
        <v>148</v>
      </c>
      <c r="N1498">
        <v>2155</v>
      </c>
      <c r="O1498">
        <v>394</v>
      </c>
      <c r="P1498">
        <v>2</v>
      </c>
      <c r="Q1498">
        <v>6</v>
      </c>
      <c r="R1498">
        <v>1</v>
      </c>
      <c r="S1498">
        <v>6</v>
      </c>
      <c r="T1498">
        <v>6</v>
      </c>
      <c r="U1498">
        <v>4</v>
      </c>
      <c r="V1498">
        <v>6</v>
      </c>
      <c r="W1498">
        <v>1</v>
      </c>
      <c r="X1498">
        <v>9</v>
      </c>
      <c r="Y1498">
        <v>7</v>
      </c>
      <c r="Z1498">
        <v>3</v>
      </c>
      <c r="AA1498">
        <v>2</v>
      </c>
      <c r="AB1498" t="s">
        <v>312</v>
      </c>
      <c r="AC1498">
        <v>1.22</v>
      </c>
      <c r="AD1498">
        <v>4</v>
      </c>
      <c r="AE1498">
        <v>1.25</v>
      </c>
      <c r="AF1498">
        <v>3.75</v>
      </c>
      <c r="AG1498">
        <v>1.29</v>
      </c>
      <c r="AH1498">
        <v>3.5</v>
      </c>
      <c r="AI1498">
        <v>1.28</v>
      </c>
      <c r="AJ1498">
        <v>4.1399999999999997</v>
      </c>
      <c r="AK1498">
        <v>1.33</v>
      </c>
      <c r="AL1498">
        <v>3.25</v>
      </c>
      <c r="AM1498">
        <v>1.33</v>
      </c>
      <c r="AN1498">
        <v>4.1399999999999997</v>
      </c>
      <c r="AO1498">
        <v>1.26</v>
      </c>
      <c r="AP1498">
        <v>3.79</v>
      </c>
      <c r="AQ1498" t="str">
        <f t="shared" si="255"/>
        <v>Fognini</v>
      </c>
      <c r="AR1498" t="str">
        <f t="shared" si="256"/>
        <v>Kuznetsov</v>
      </c>
      <c r="AS1498" t="str">
        <f t="shared" si="257"/>
        <v>LondonFogniniKuznetsov</v>
      </c>
      <c r="AT1498" t="str">
        <f t="shared" si="258"/>
        <v>LondonKuznetsovFognini</v>
      </c>
      <c r="AU1498">
        <f t="shared" si="259"/>
        <v>1</v>
      </c>
      <c r="AV1498">
        <f t="shared" si="260"/>
        <v>0</v>
      </c>
      <c r="AW1498">
        <f t="shared" si="261"/>
        <v>48</v>
      </c>
      <c r="AX1498" t="b">
        <f t="shared" si="262"/>
        <v>0</v>
      </c>
      <c r="AY1498" t="str">
        <f t="shared" si="263"/>
        <v>Kuznetsov</v>
      </c>
      <c r="AZ1498" t="b">
        <f t="shared" si="264"/>
        <v>1</v>
      </c>
      <c r="BA1498" t="str">
        <f t="shared" si="265"/>
        <v>London1st Round</v>
      </c>
    </row>
    <row r="1499" spans="1:53" x14ac:dyDescent="0.25">
      <c r="A1499">
        <v>37</v>
      </c>
      <c r="B1499" t="s">
        <v>623</v>
      </c>
      <c r="C1499" t="s">
        <v>624</v>
      </c>
      <c r="D1499" s="1">
        <v>41813</v>
      </c>
      <c r="E1499" t="s">
        <v>443</v>
      </c>
      <c r="F1499" t="s">
        <v>307</v>
      </c>
      <c r="G1499" t="s">
        <v>614</v>
      </c>
      <c r="H1499" t="s">
        <v>309</v>
      </c>
      <c r="I1499">
        <v>5</v>
      </c>
      <c r="J1499" t="s">
        <v>826</v>
      </c>
      <c r="K1499" t="s">
        <v>701</v>
      </c>
      <c r="L1499">
        <v>95</v>
      </c>
      <c r="M1499">
        <v>320</v>
      </c>
      <c r="N1499">
        <v>589</v>
      </c>
      <c r="O1499">
        <v>145</v>
      </c>
      <c r="P1499">
        <v>6</v>
      </c>
      <c r="Q1499">
        <v>3</v>
      </c>
      <c r="R1499">
        <v>7</v>
      </c>
      <c r="S1499">
        <v>6</v>
      </c>
      <c r="T1499">
        <v>6</v>
      </c>
      <c r="U1499">
        <v>2</v>
      </c>
      <c r="Z1499">
        <v>3</v>
      </c>
      <c r="AA1499">
        <v>0</v>
      </c>
      <c r="AB1499" t="s">
        <v>312</v>
      </c>
      <c r="AC1499">
        <v>2.62</v>
      </c>
      <c r="AD1499">
        <v>1.44</v>
      </c>
      <c r="AE1499">
        <v>2.4500000000000002</v>
      </c>
      <c r="AF1499">
        <v>1.52</v>
      </c>
      <c r="AG1499">
        <v>2.5</v>
      </c>
      <c r="AH1499">
        <v>1.5</v>
      </c>
      <c r="AI1499">
        <v>2.66</v>
      </c>
      <c r="AJ1499">
        <v>1.54</v>
      </c>
      <c r="AK1499">
        <v>2.5</v>
      </c>
      <c r="AL1499">
        <v>1.53</v>
      </c>
      <c r="AM1499">
        <v>2.66</v>
      </c>
      <c r="AN1499">
        <v>1.6</v>
      </c>
      <c r="AO1499">
        <v>2.5299999999999998</v>
      </c>
      <c r="AP1499">
        <v>1.51</v>
      </c>
      <c r="AQ1499" t="str">
        <f t="shared" si="255"/>
        <v>Haider-Maurer</v>
      </c>
      <c r="AR1499" t="str">
        <f t="shared" si="256"/>
        <v>Edmund</v>
      </c>
      <c r="AS1499" t="str">
        <f t="shared" si="257"/>
        <v>LondonHaider-MaurerEdmund</v>
      </c>
      <c r="AT1499" t="str">
        <f t="shared" si="258"/>
        <v>LondonEdmundHaider-Maurer</v>
      </c>
      <c r="AU1499">
        <f t="shared" si="259"/>
        <v>3</v>
      </c>
      <c r="AV1499">
        <f t="shared" si="260"/>
        <v>8</v>
      </c>
      <c r="AW1499">
        <f t="shared" si="261"/>
        <v>30</v>
      </c>
      <c r="AX1499" t="b">
        <f t="shared" si="262"/>
        <v>1</v>
      </c>
      <c r="AY1499" t="str">
        <f t="shared" si="263"/>
        <v>Haider-Maurer</v>
      </c>
      <c r="AZ1499" t="b">
        <f t="shared" si="264"/>
        <v>0</v>
      </c>
      <c r="BA1499" t="str">
        <f t="shared" si="265"/>
        <v>London1st Round</v>
      </c>
    </row>
    <row r="1500" spans="1:53" x14ac:dyDescent="0.25">
      <c r="A1500">
        <v>37</v>
      </c>
      <c r="B1500" t="s">
        <v>623</v>
      </c>
      <c r="C1500" t="s">
        <v>624</v>
      </c>
      <c r="D1500" s="1">
        <v>41813</v>
      </c>
      <c r="E1500" t="s">
        <v>443</v>
      </c>
      <c r="F1500" t="s">
        <v>307</v>
      </c>
      <c r="G1500" t="s">
        <v>614</v>
      </c>
      <c r="H1500" t="s">
        <v>309</v>
      </c>
      <c r="I1500">
        <v>5</v>
      </c>
      <c r="J1500" t="s">
        <v>797</v>
      </c>
      <c r="K1500" t="s">
        <v>781</v>
      </c>
      <c r="L1500">
        <v>2</v>
      </c>
      <c r="M1500">
        <v>56</v>
      </c>
      <c r="N1500">
        <v>12330</v>
      </c>
      <c r="O1500">
        <v>852</v>
      </c>
      <c r="P1500">
        <v>6</v>
      </c>
      <c r="Q1500">
        <v>0</v>
      </c>
      <c r="R1500">
        <v>6</v>
      </c>
      <c r="S1500">
        <v>1</v>
      </c>
      <c r="T1500">
        <v>6</v>
      </c>
      <c r="U1500">
        <v>4</v>
      </c>
      <c r="Z1500">
        <v>3</v>
      </c>
      <c r="AA1500">
        <v>0</v>
      </c>
      <c r="AB1500" t="s">
        <v>312</v>
      </c>
      <c r="AC1500">
        <v>1.01</v>
      </c>
      <c r="AD1500">
        <v>26</v>
      </c>
      <c r="AE1500">
        <v>1.01</v>
      </c>
      <c r="AF1500">
        <v>13</v>
      </c>
      <c r="AG1500">
        <v>1.01</v>
      </c>
      <c r="AH1500">
        <v>26</v>
      </c>
      <c r="AI1500">
        <v>1.01</v>
      </c>
      <c r="AJ1500">
        <v>27.22</v>
      </c>
      <c r="AK1500">
        <v>1.02</v>
      </c>
      <c r="AL1500">
        <v>15</v>
      </c>
      <c r="AM1500">
        <v>1.02</v>
      </c>
      <c r="AN1500">
        <v>35</v>
      </c>
      <c r="AO1500">
        <v>1.01</v>
      </c>
      <c r="AP1500">
        <v>19.63</v>
      </c>
      <c r="AQ1500" t="str">
        <f t="shared" si="255"/>
        <v>Djokovic</v>
      </c>
      <c r="AR1500" t="str">
        <f t="shared" si="256"/>
        <v>Golubev</v>
      </c>
      <c r="AS1500" t="str">
        <f t="shared" si="257"/>
        <v>LondonDjokovicGolubev</v>
      </c>
      <c r="AT1500" t="str">
        <f t="shared" si="258"/>
        <v>LondonGolubevDjokovic</v>
      </c>
      <c r="AU1500">
        <f t="shared" si="259"/>
        <v>3</v>
      </c>
      <c r="AV1500">
        <f t="shared" si="260"/>
        <v>13</v>
      </c>
      <c r="AW1500">
        <f t="shared" si="261"/>
        <v>23</v>
      </c>
      <c r="AX1500" t="b">
        <f t="shared" si="262"/>
        <v>0</v>
      </c>
      <c r="AY1500" t="str">
        <f t="shared" si="263"/>
        <v>Djokovic</v>
      </c>
      <c r="AZ1500" t="b">
        <f t="shared" si="264"/>
        <v>0</v>
      </c>
      <c r="BA1500" t="str">
        <f t="shared" si="265"/>
        <v>London1st Round</v>
      </c>
    </row>
    <row r="1501" spans="1:53" x14ac:dyDescent="0.25">
      <c r="A1501">
        <v>37</v>
      </c>
      <c r="B1501" t="s">
        <v>623</v>
      </c>
      <c r="C1501" t="s">
        <v>624</v>
      </c>
      <c r="D1501" s="1">
        <v>41813</v>
      </c>
      <c r="E1501" t="s">
        <v>443</v>
      </c>
      <c r="F1501" t="s">
        <v>307</v>
      </c>
      <c r="G1501" t="s">
        <v>614</v>
      </c>
      <c r="H1501" t="s">
        <v>309</v>
      </c>
      <c r="I1501">
        <v>5</v>
      </c>
      <c r="J1501" t="s">
        <v>842</v>
      </c>
      <c r="K1501" t="s">
        <v>749</v>
      </c>
      <c r="L1501">
        <v>118</v>
      </c>
      <c r="M1501">
        <v>143</v>
      </c>
      <c r="N1501">
        <v>519</v>
      </c>
      <c r="O1501">
        <v>404</v>
      </c>
      <c r="P1501">
        <v>6</v>
      </c>
      <c r="Q1501">
        <v>1</v>
      </c>
      <c r="R1501">
        <v>7</v>
      </c>
      <c r="S1501">
        <v>5</v>
      </c>
      <c r="T1501">
        <v>3</v>
      </c>
      <c r="U1501">
        <v>6</v>
      </c>
      <c r="V1501">
        <v>7</v>
      </c>
      <c r="W1501">
        <v>6</v>
      </c>
      <c r="Z1501">
        <v>3</v>
      </c>
      <c r="AA1501">
        <v>1</v>
      </c>
      <c r="AB1501" t="s">
        <v>312</v>
      </c>
      <c r="AC1501">
        <v>1.61</v>
      </c>
      <c r="AD1501">
        <v>2.2000000000000002</v>
      </c>
      <c r="AE1501">
        <v>1.62</v>
      </c>
      <c r="AF1501">
        <v>2.25</v>
      </c>
      <c r="AG1501">
        <v>1.57</v>
      </c>
      <c r="AH1501">
        <v>2.38</v>
      </c>
      <c r="AI1501">
        <v>1.69</v>
      </c>
      <c r="AJ1501">
        <v>2.2999999999999998</v>
      </c>
      <c r="AK1501">
        <v>1.62</v>
      </c>
      <c r="AL1501">
        <v>2.25</v>
      </c>
      <c r="AM1501">
        <v>1.69</v>
      </c>
      <c r="AN1501">
        <v>2.38</v>
      </c>
      <c r="AO1501">
        <v>1.63</v>
      </c>
      <c r="AP1501">
        <v>2.2400000000000002</v>
      </c>
      <c r="AQ1501" t="str">
        <f t="shared" si="255"/>
        <v>Kuznetsov</v>
      </c>
      <c r="AR1501" t="str">
        <f t="shared" si="256"/>
        <v>Evans</v>
      </c>
      <c r="AS1501" t="str">
        <f t="shared" si="257"/>
        <v>LondonKuznetsovEvans</v>
      </c>
      <c r="AT1501" t="str">
        <f t="shared" si="258"/>
        <v>LondonEvansKuznetsov</v>
      </c>
      <c r="AU1501">
        <f t="shared" si="259"/>
        <v>2</v>
      </c>
      <c r="AV1501">
        <f t="shared" si="260"/>
        <v>5</v>
      </c>
      <c r="AW1501">
        <f t="shared" si="261"/>
        <v>41</v>
      </c>
      <c r="AX1501" t="b">
        <f t="shared" si="262"/>
        <v>1</v>
      </c>
      <c r="AY1501" t="str">
        <f t="shared" si="263"/>
        <v>Kuznetsov</v>
      </c>
      <c r="AZ1501" t="b">
        <f t="shared" si="264"/>
        <v>1</v>
      </c>
      <c r="BA1501" t="str">
        <f t="shared" si="265"/>
        <v>London1st Round</v>
      </c>
    </row>
    <row r="1502" spans="1:53" x14ac:dyDescent="0.25">
      <c r="A1502">
        <v>37</v>
      </c>
      <c r="B1502" t="s">
        <v>623</v>
      </c>
      <c r="C1502" t="s">
        <v>624</v>
      </c>
      <c r="D1502" s="1">
        <v>41813</v>
      </c>
      <c r="E1502" t="s">
        <v>443</v>
      </c>
      <c r="F1502" t="s">
        <v>307</v>
      </c>
      <c r="G1502" t="s">
        <v>614</v>
      </c>
      <c r="H1502" t="s">
        <v>309</v>
      </c>
      <c r="I1502">
        <v>5</v>
      </c>
      <c r="J1502" t="s">
        <v>745</v>
      </c>
      <c r="K1502" t="s">
        <v>686</v>
      </c>
      <c r="L1502">
        <v>19</v>
      </c>
      <c r="M1502">
        <v>124</v>
      </c>
      <c r="N1502">
        <v>1680</v>
      </c>
      <c r="O1502">
        <v>471</v>
      </c>
      <c r="P1502">
        <v>7</v>
      </c>
      <c r="Q1502">
        <v>5</v>
      </c>
      <c r="R1502">
        <v>7</v>
      </c>
      <c r="S1502">
        <v>6</v>
      </c>
      <c r="T1502">
        <v>7</v>
      </c>
      <c r="U1502">
        <v>6</v>
      </c>
      <c r="Z1502">
        <v>3</v>
      </c>
      <c r="AA1502">
        <v>0</v>
      </c>
      <c r="AB1502" t="s">
        <v>312</v>
      </c>
      <c r="AC1502">
        <v>1.4</v>
      </c>
      <c r="AD1502">
        <v>2.75</v>
      </c>
      <c r="AE1502">
        <v>1.48</v>
      </c>
      <c r="AF1502">
        <v>2.6</v>
      </c>
      <c r="AG1502">
        <v>1.4</v>
      </c>
      <c r="AH1502">
        <v>2.75</v>
      </c>
      <c r="AI1502">
        <v>1.54</v>
      </c>
      <c r="AJ1502">
        <v>2.66</v>
      </c>
      <c r="AK1502">
        <v>1.4</v>
      </c>
      <c r="AL1502">
        <v>2.88</v>
      </c>
      <c r="AM1502">
        <v>1.54</v>
      </c>
      <c r="AN1502">
        <v>2.88</v>
      </c>
      <c r="AO1502">
        <v>1.46</v>
      </c>
      <c r="AP1502">
        <v>2.67</v>
      </c>
      <c r="AQ1502" t="str">
        <f t="shared" si="255"/>
        <v>Dolgopolov</v>
      </c>
      <c r="AR1502" t="str">
        <f t="shared" si="256"/>
        <v>Groth</v>
      </c>
      <c r="AS1502" t="str">
        <f t="shared" si="257"/>
        <v>LondonDolgopolovGroth</v>
      </c>
      <c r="AT1502" t="str">
        <f t="shared" si="258"/>
        <v>LondonGrothDolgopolov</v>
      </c>
      <c r="AU1502">
        <f t="shared" si="259"/>
        <v>3</v>
      </c>
      <c r="AV1502">
        <f t="shared" si="260"/>
        <v>4</v>
      </c>
      <c r="AW1502">
        <f t="shared" si="261"/>
        <v>38</v>
      </c>
      <c r="AX1502" t="b">
        <f t="shared" si="262"/>
        <v>1</v>
      </c>
      <c r="AY1502" t="str">
        <f t="shared" si="263"/>
        <v>Dolgopolov</v>
      </c>
      <c r="AZ1502" t="b">
        <f t="shared" si="264"/>
        <v>0</v>
      </c>
      <c r="BA1502" t="str">
        <f t="shared" si="265"/>
        <v>London1st Round</v>
      </c>
    </row>
    <row r="1503" spans="1:53" x14ac:dyDescent="0.25">
      <c r="A1503">
        <v>37</v>
      </c>
      <c r="B1503" t="s">
        <v>623</v>
      </c>
      <c r="C1503" t="s">
        <v>624</v>
      </c>
      <c r="D1503" s="1">
        <v>41813</v>
      </c>
      <c r="E1503" t="s">
        <v>443</v>
      </c>
      <c r="F1503" t="s">
        <v>307</v>
      </c>
      <c r="G1503" t="s">
        <v>614</v>
      </c>
      <c r="H1503" t="s">
        <v>309</v>
      </c>
      <c r="I1503">
        <v>5</v>
      </c>
      <c r="J1503" t="s">
        <v>712</v>
      </c>
      <c r="K1503" t="s">
        <v>760</v>
      </c>
      <c r="L1503">
        <v>65</v>
      </c>
      <c r="M1503">
        <v>69</v>
      </c>
      <c r="N1503">
        <v>783</v>
      </c>
      <c r="O1503">
        <v>732</v>
      </c>
      <c r="P1503">
        <v>6</v>
      </c>
      <c r="Q1503">
        <v>4</v>
      </c>
      <c r="R1503">
        <v>6</v>
      </c>
      <c r="S1503">
        <v>3</v>
      </c>
      <c r="T1503">
        <v>6</v>
      </c>
      <c r="U1503">
        <v>4</v>
      </c>
      <c r="Z1503">
        <v>3</v>
      </c>
      <c r="AA1503">
        <v>0</v>
      </c>
      <c r="AB1503" t="s">
        <v>312</v>
      </c>
      <c r="AC1503">
        <v>1.44</v>
      </c>
      <c r="AD1503">
        <v>2.62</v>
      </c>
      <c r="AE1503">
        <v>1.55</v>
      </c>
      <c r="AF1503">
        <v>2.4</v>
      </c>
      <c r="AG1503">
        <v>1.5</v>
      </c>
      <c r="AH1503">
        <v>2.5</v>
      </c>
      <c r="AI1503">
        <v>1.63</v>
      </c>
      <c r="AJ1503">
        <v>2.4300000000000002</v>
      </c>
      <c r="AK1503">
        <v>1.53</v>
      </c>
      <c r="AL1503">
        <v>2.5</v>
      </c>
      <c r="AM1503">
        <v>1.63</v>
      </c>
      <c r="AN1503">
        <v>2.65</v>
      </c>
      <c r="AO1503">
        <v>1.55</v>
      </c>
      <c r="AP1503">
        <v>2.44</v>
      </c>
      <c r="AQ1503" t="str">
        <f t="shared" si="255"/>
        <v>Becker</v>
      </c>
      <c r="AR1503" t="str">
        <f t="shared" si="256"/>
        <v>Young</v>
      </c>
      <c r="AS1503" t="str">
        <f t="shared" si="257"/>
        <v>LondonBeckerYoung</v>
      </c>
      <c r="AT1503" t="str">
        <f t="shared" si="258"/>
        <v>LondonYoungBecker</v>
      </c>
      <c r="AU1503">
        <f t="shared" si="259"/>
        <v>3</v>
      </c>
      <c r="AV1503">
        <f t="shared" si="260"/>
        <v>7</v>
      </c>
      <c r="AW1503">
        <f t="shared" si="261"/>
        <v>29</v>
      </c>
      <c r="AX1503" t="b">
        <f t="shared" si="262"/>
        <v>0</v>
      </c>
      <c r="AY1503" t="str">
        <f t="shared" si="263"/>
        <v>Becker</v>
      </c>
      <c r="AZ1503" t="b">
        <f t="shared" si="264"/>
        <v>0</v>
      </c>
      <c r="BA1503" t="str">
        <f t="shared" si="265"/>
        <v>London1st Round</v>
      </c>
    </row>
    <row r="1504" spans="1:53" x14ac:dyDescent="0.25">
      <c r="A1504">
        <v>37</v>
      </c>
      <c r="B1504" t="s">
        <v>623</v>
      </c>
      <c r="C1504" t="s">
        <v>624</v>
      </c>
      <c r="D1504" s="1">
        <v>41814</v>
      </c>
      <c r="E1504" t="s">
        <v>443</v>
      </c>
      <c r="F1504" t="s">
        <v>307</v>
      </c>
      <c r="G1504" t="s">
        <v>614</v>
      </c>
      <c r="H1504" t="s">
        <v>309</v>
      </c>
      <c r="I1504">
        <v>5</v>
      </c>
      <c r="J1504" t="s">
        <v>714</v>
      </c>
      <c r="K1504" t="s">
        <v>674</v>
      </c>
      <c r="L1504">
        <v>224</v>
      </c>
      <c r="M1504">
        <v>54</v>
      </c>
      <c r="N1504">
        <v>216</v>
      </c>
      <c r="O1504">
        <v>860</v>
      </c>
      <c r="P1504">
        <v>6</v>
      </c>
      <c r="Q1504">
        <v>4</v>
      </c>
      <c r="R1504">
        <v>7</v>
      </c>
      <c r="S1504">
        <v>6</v>
      </c>
      <c r="T1504">
        <v>6</v>
      </c>
      <c r="U1504">
        <v>7</v>
      </c>
      <c r="V1504">
        <v>6</v>
      </c>
      <c r="W1504">
        <v>4</v>
      </c>
      <c r="Z1504">
        <v>3</v>
      </c>
      <c r="AA1504">
        <v>1</v>
      </c>
      <c r="AB1504" t="s">
        <v>312</v>
      </c>
      <c r="AC1504">
        <v>3</v>
      </c>
      <c r="AD1504">
        <v>1.36</v>
      </c>
      <c r="AE1504">
        <v>3.1</v>
      </c>
      <c r="AF1504">
        <v>1.35</v>
      </c>
      <c r="AG1504">
        <v>3</v>
      </c>
      <c r="AH1504">
        <v>1.36</v>
      </c>
      <c r="AI1504">
        <v>2.74</v>
      </c>
      <c r="AJ1504">
        <v>1.51</v>
      </c>
      <c r="AK1504">
        <v>2.63</v>
      </c>
      <c r="AL1504">
        <v>1.5</v>
      </c>
      <c r="AM1504">
        <v>3.1</v>
      </c>
      <c r="AN1504">
        <v>1.51</v>
      </c>
      <c r="AO1504">
        <v>2.8</v>
      </c>
      <c r="AP1504">
        <v>1.42</v>
      </c>
      <c r="AQ1504" t="str">
        <f t="shared" si="255"/>
        <v>Granollers</v>
      </c>
      <c r="AR1504" t="str">
        <f t="shared" si="256"/>
        <v>Mahut</v>
      </c>
      <c r="AS1504" t="str">
        <f t="shared" si="257"/>
        <v>LondonGranollersMahut</v>
      </c>
      <c r="AT1504" t="str">
        <f t="shared" si="258"/>
        <v>LondonMahutGranollers</v>
      </c>
      <c r="AU1504">
        <f t="shared" si="259"/>
        <v>2</v>
      </c>
      <c r="AV1504">
        <f t="shared" si="260"/>
        <v>4</v>
      </c>
      <c r="AW1504">
        <f t="shared" si="261"/>
        <v>46</v>
      </c>
      <c r="AX1504" t="b">
        <f t="shared" si="262"/>
        <v>1</v>
      </c>
      <c r="AY1504" t="str">
        <f t="shared" si="263"/>
        <v>Granollers</v>
      </c>
      <c r="AZ1504" t="b">
        <f t="shared" si="264"/>
        <v>1</v>
      </c>
      <c r="BA1504" t="str">
        <f t="shared" si="265"/>
        <v>London1st Round</v>
      </c>
    </row>
    <row r="1505" spans="1:53" x14ac:dyDescent="0.25">
      <c r="A1505">
        <v>37</v>
      </c>
      <c r="B1505" t="s">
        <v>623</v>
      </c>
      <c r="C1505" t="s">
        <v>624</v>
      </c>
      <c r="D1505" s="1">
        <v>41814</v>
      </c>
      <c r="E1505" t="s">
        <v>443</v>
      </c>
      <c r="F1505" t="s">
        <v>307</v>
      </c>
      <c r="G1505" t="s">
        <v>614</v>
      </c>
      <c r="H1505" t="s">
        <v>309</v>
      </c>
      <c r="I1505">
        <v>5</v>
      </c>
      <c r="J1505" t="s">
        <v>684</v>
      </c>
      <c r="K1505" t="s">
        <v>747</v>
      </c>
      <c r="L1505">
        <v>48</v>
      </c>
      <c r="M1505">
        <v>120</v>
      </c>
      <c r="N1505">
        <v>950</v>
      </c>
      <c r="O1505">
        <v>512</v>
      </c>
      <c r="P1505">
        <v>6</v>
      </c>
      <c r="Q1505">
        <v>2</v>
      </c>
      <c r="R1505">
        <v>6</v>
      </c>
      <c r="S1505">
        <v>7</v>
      </c>
      <c r="T1505">
        <v>6</v>
      </c>
      <c r="U1505">
        <v>1</v>
      </c>
      <c r="V1505">
        <v>6</v>
      </c>
      <c r="W1505">
        <v>4</v>
      </c>
      <c r="Z1505">
        <v>3</v>
      </c>
      <c r="AA1505">
        <v>1</v>
      </c>
      <c r="AB1505" t="s">
        <v>312</v>
      </c>
      <c r="AC1505">
        <v>1.1200000000000001</v>
      </c>
      <c r="AD1505">
        <v>6</v>
      </c>
      <c r="AE1505">
        <v>1.1299999999999999</v>
      </c>
      <c r="AF1505">
        <v>5.5</v>
      </c>
      <c r="AG1505">
        <v>1.1200000000000001</v>
      </c>
      <c r="AH1505">
        <v>6</v>
      </c>
      <c r="AI1505">
        <v>1.1000000000000001</v>
      </c>
      <c r="AJ1505">
        <v>8.6</v>
      </c>
      <c r="AK1505">
        <v>1.1299999999999999</v>
      </c>
      <c r="AL1505">
        <v>6</v>
      </c>
      <c r="AM1505">
        <v>1.1499999999999999</v>
      </c>
      <c r="AN1505">
        <v>8.6</v>
      </c>
      <c r="AO1505">
        <v>1.1200000000000001</v>
      </c>
      <c r="AP1505">
        <v>6.28</v>
      </c>
      <c r="AQ1505" t="str">
        <f t="shared" si="255"/>
        <v>Hewitt</v>
      </c>
      <c r="AR1505" t="str">
        <f t="shared" si="256"/>
        <v>Przysiezny</v>
      </c>
      <c r="AS1505" t="str">
        <f t="shared" si="257"/>
        <v>LondonHewittPrzysiezny</v>
      </c>
      <c r="AT1505" t="str">
        <f t="shared" si="258"/>
        <v>LondonPrzysieznyHewitt</v>
      </c>
      <c r="AU1505">
        <f t="shared" si="259"/>
        <v>2</v>
      </c>
      <c r="AV1505">
        <f t="shared" si="260"/>
        <v>10</v>
      </c>
      <c r="AW1505">
        <f t="shared" si="261"/>
        <v>38</v>
      </c>
      <c r="AX1505" t="b">
        <f t="shared" si="262"/>
        <v>1</v>
      </c>
      <c r="AY1505" t="str">
        <f t="shared" si="263"/>
        <v>Hewitt</v>
      </c>
      <c r="AZ1505" t="b">
        <f t="shared" si="264"/>
        <v>1</v>
      </c>
      <c r="BA1505" t="str">
        <f t="shared" si="265"/>
        <v>London1st Round</v>
      </c>
    </row>
    <row r="1506" spans="1:53" x14ac:dyDescent="0.25">
      <c r="A1506">
        <v>37</v>
      </c>
      <c r="B1506" t="s">
        <v>623</v>
      </c>
      <c r="C1506" t="s">
        <v>624</v>
      </c>
      <c r="D1506" s="1">
        <v>41814</v>
      </c>
      <c r="E1506" t="s">
        <v>443</v>
      </c>
      <c r="F1506" t="s">
        <v>307</v>
      </c>
      <c r="G1506" t="s">
        <v>614</v>
      </c>
      <c r="H1506" t="s">
        <v>309</v>
      </c>
      <c r="I1506">
        <v>5</v>
      </c>
      <c r="J1506" t="s">
        <v>784</v>
      </c>
      <c r="K1506" t="s">
        <v>820</v>
      </c>
      <c r="L1506">
        <v>136</v>
      </c>
      <c r="M1506">
        <v>151</v>
      </c>
      <c r="N1506">
        <v>428</v>
      </c>
      <c r="O1506">
        <v>384</v>
      </c>
      <c r="P1506">
        <v>7</v>
      </c>
      <c r="Q1506">
        <v>6</v>
      </c>
      <c r="R1506">
        <v>6</v>
      </c>
      <c r="S1506">
        <v>4</v>
      </c>
      <c r="T1506">
        <v>4</v>
      </c>
      <c r="U1506">
        <v>6</v>
      </c>
      <c r="V1506">
        <v>7</v>
      </c>
      <c r="W1506">
        <v>5</v>
      </c>
      <c r="Z1506">
        <v>3</v>
      </c>
      <c r="AA1506">
        <v>1</v>
      </c>
      <c r="AB1506" t="s">
        <v>312</v>
      </c>
      <c r="AC1506">
        <v>1.5</v>
      </c>
      <c r="AD1506">
        <v>2.5</v>
      </c>
      <c r="AE1506">
        <v>1.52</v>
      </c>
      <c r="AF1506">
        <v>2.4500000000000002</v>
      </c>
      <c r="AG1506">
        <v>1.53</v>
      </c>
      <c r="AH1506">
        <v>2.38</v>
      </c>
      <c r="AI1506">
        <v>1.5</v>
      </c>
      <c r="AJ1506">
        <v>2.79</v>
      </c>
      <c r="AK1506">
        <v>1.53</v>
      </c>
      <c r="AL1506">
        <v>2.5</v>
      </c>
      <c r="AM1506">
        <v>1.59</v>
      </c>
      <c r="AN1506">
        <v>2.8</v>
      </c>
      <c r="AO1506">
        <v>1.5</v>
      </c>
      <c r="AP1506">
        <v>2.56</v>
      </c>
      <c r="AQ1506" t="str">
        <f t="shared" si="255"/>
        <v>Kudla</v>
      </c>
      <c r="AR1506" t="str">
        <f t="shared" si="256"/>
        <v>Ilhan</v>
      </c>
      <c r="AS1506" t="str">
        <f t="shared" si="257"/>
        <v>LondonKudlaIlhan</v>
      </c>
      <c r="AT1506" t="str">
        <f t="shared" si="258"/>
        <v>LondonIlhanKudla</v>
      </c>
      <c r="AU1506">
        <f t="shared" si="259"/>
        <v>2</v>
      </c>
      <c r="AV1506">
        <f t="shared" si="260"/>
        <v>3</v>
      </c>
      <c r="AW1506">
        <f t="shared" si="261"/>
        <v>45</v>
      </c>
      <c r="AX1506" t="b">
        <f t="shared" si="262"/>
        <v>1</v>
      </c>
      <c r="AY1506" t="str">
        <f t="shared" si="263"/>
        <v>Kudla</v>
      </c>
      <c r="AZ1506" t="b">
        <f t="shared" si="264"/>
        <v>1</v>
      </c>
      <c r="BA1506" t="str">
        <f t="shared" si="265"/>
        <v>London1st Round</v>
      </c>
    </row>
    <row r="1507" spans="1:53" x14ac:dyDescent="0.25">
      <c r="A1507">
        <v>37</v>
      </c>
      <c r="B1507" t="s">
        <v>623</v>
      </c>
      <c r="C1507" t="s">
        <v>624</v>
      </c>
      <c r="D1507" s="1">
        <v>41814</v>
      </c>
      <c r="E1507" t="s">
        <v>443</v>
      </c>
      <c r="F1507" t="s">
        <v>307</v>
      </c>
      <c r="G1507" t="s">
        <v>614</v>
      </c>
      <c r="H1507" t="s">
        <v>309</v>
      </c>
      <c r="I1507">
        <v>5</v>
      </c>
      <c r="J1507" t="s">
        <v>778</v>
      </c>
      <c r="K1507" t="s">
        <v>711</v>
      </c>
      <c r="L1507">
        <v>25</v>
      </c>
      <c r="M1507">
        <v>125</v>
      </c>
      <c r="N1507">
        <v>1510</v>
      </c>
      <c r="O1507">
        <v>462</v>
      </c>
      <c r="P1507">
        <v>4</v>
      </c>
      <c r="Q1507">
        <v>6</v>
      </c>
      <c r="R1507">
        <v>6</v>
      </c>
      <c r="S1507">
        <v>3</v>
      </c>
      <c r="T1507">
        <v>6</v>
      </c>
      <c r="U1507">
        <v>3</v>
      </c>
      <c r="V1507">
        <v>3</v>
      </c>
      <c r="W1507">
        <v>6</v>
      </c>
      <c r="X1507">
        <v>6</v>
      </c>
      <c r="Y1507">
        <v>3</v>
      </c>
      <c r="Z1507">
        <v>3</v>
      </c>
      <c r="AA1507">
        <v>2</v>
      </c>
      <c r="AB1507" t="s">
        <v>312</v>
      </c>
      <c r="AC1507">
        <v>1.1200000000000001</v>
      </c>
      <c r="AD1507">
        <v>6</v>
      </c>
      <c r="AE1507">
        <v>1.1299999999999999</v>
      </c>
      <c r="AF1507">
        <v>5.5</v>
      </c>
      <c r="AG1507">
        <v>1.1200000000000001</v>
      </c>
      <c r="AH1507">
        <v>5.5</v>
      </c>
      <c r="AI1507">
        <v>1.1299999999999999</v>
      </c>
      <c r="AJ1507">
        <v>7.04</v>
      </c>
      <c r="AK1507">
        <v>1.17</v>
      </c>
      <c r="AL1507">
        <v>5</v>
      </c>
      <c r="AM1507">
        <v>1.17</v>
      </c>
      <c r="AN1507">
        <v>7.04</v>
      </c>
      <c r="AO1507">
        <v>1.1299999999999999</v>
      </c>
      <c r="AP1507">
        <v>6.01</v>
      </c>
      <c r="AQ1507" t="str">
        <f t="shared" si="255"/>
        <v>Janowicz</v>
      </c>
      <c r="AR1507" t="str">
        <f t="shared" si="256"/>
        <v>Devvarman</v>
      </c>
      <c r="AS1507" t="str">
        <f t="shared" si="257"/>
        <v>LondonJanowiczDevvarman</v>
      </c>
      <c r="AT1507" t="str">
        <f t="shared" si="258"/>
        <v>LondonDevvarmanJanowicz</v>
      </c>
      <c r="AU1507">
        <f t="shared" si="259"/>
        <v>1</v>
      </c>
      <c r="AV1507">
        <f t="shared" si="260"/>
        <v>4</v>
      </c>
      <c r="AW1507">
        <f t="shared" si="261"/>
        <v>46</v>
      </c>
      <c r="AX1507" t="b">
        <f t="shared" si="262"/>
        <v>0</v>
      </c>
      <c r="AY1507" t="str">
        <f t="shared" si="263"/>
        <v>Devvarman</v>
      </c>
      <c r="AZ1507" t="b">
        <f t="shared" si="264"/>
        <v>1</v>
      </c>
      <c r="BA1507" t="str">
        <f t="shared" si="265"/>
        <v>London1st Round</v>
      </c>
    </row>
    <row r="1508" spans="1:53" x14ac:dyDescent="0.25">
      <c r="A1508">
        <v>37</v>
      </c>
      <c r="B1508" t="s">
        <v>623</v>
      </c>
      <c r="C1508" t="s">
        <v>624</v>
      </c>
      <c r="D1508" s="1">
        <v>41814</v>
      </c>
      <c r="E1508" t="s">
        <v>443</v>
      </c>
      <c r="F1508" t="s">
        <v>307</v>
      </c>
      <c r="G1508" t="s">
        <v>614</v>
      </c>
      <c r="H1508" t="s">
        <v>309</v>
      </c>
      <c r="I1508">
        <v>5</v>
      </c>
      <c r="J1508" t="s">
        <v>809</v>
      </c>
      <c r="K1508" t="s">
        <v>802</v>
      </c>
      <c r="L1508">
        <v>144</v>
      </c>
      <c r="M1508">
        <v>78</v>
      </c>
      <c r="N1508">
        <v>400</v>
      </c>
      <c r="O1508">
        <v>687</v>
      </c>
      <c r="P1508">
        <v>7</v>
      </c>
      <c r="Q1508">
        <v>6</v>
      </c>
      <c r="R1508">
        <v>7</v>
      </c>
      <c r="S1508">
        <v>6</v>
      </c>
      <c r="T1508">
        <v>6</v>
      </c>
      <c r="U1508">
        <v>7</v>
      </c>
      <c r="V1508">
        <v>6</v>
      </c>
      <c r="W1508">
        <v>2</v>
      </c>
      <c r="Z1508">
        <v>3</v>
      </c>
      <c r="AA1508">
        <v>1</v>
      </c>
      <c r="AB1508" t="s">
        <v>312</v>
      </c>
      <c r="AC1508">
        <v>1.28</v>
      </c>
      <c r="AD1508">
        <v>3.5</v>
      </c>
      <c r="AE1508">
        <v>1.33</v>
      </c>
      <c r="AF1508">
        <v>3.2</v>
      </c>
      <c r="AG1508">
        <v>1.29</v>
      </c>
      <c r="AH1508">
        <v>3.5</v>
      </c>
      <c r="AI1508">
        <v>1.31</v>
      </c>
      <c r="AJ1508">
        <v>3.83</v>
      </c>
      <c r="AK1508">
        <v>1.25</v>
      </c>
      <c r="AL1508">
        <v>3.75</v>
      </c>
      <c r="AM1508">
        <v>1.38</v>
      </c>
      <c r="AN1508">
        <v>3.83</v>
      </c>
      <c r="AO1508">
        <v>1.32</v>
      </c>
      <c r="AP1508">
        <v>3.34</v>
      </c>
      <c r="AQ1508" t="str">
        <f t="shared" si="255"/>
        <v>Kyrgios</v>
      </c>
      <c r="AR1508" t="str">
        <f t="shared" si="256"/>
        <v>Robert</v>
      </c>
      <c r="AS1508" t="str">
        <f t="shared" si="257"/>
        <v>LondonKyrgiosRobert</v>
      </c>
      <c r="AT1508" t="str">
        <f t="shared" si="258"/>
        <v>LondonRobertKyrgios</v>
      </c>
      <c r="AU1508">
        <f t="shared" si="259"/>
        <v>2</v>
      </c>
      <c r="AV1508">
        <f t="shared" si="260"/>
        <v>5</v>
      </c>
      <c r="AW1508">
        <f t="shared" si="261"/>
        <v>47</v>
      </c>
      <c r="AX1508" t="b">
        <f t="shared" si="262"/>
        <v>1</v>
      </c>
      <c r="AY1508" t="str">
        <f t="shared" si="263"/>
        <v>Kyrgios</v>
      </c>
      <c r="AZ1508" t="b">
        <f t="shared" si="264"/>
        <v>1</v>
      </c>
      <c r="BA1508" t="str">
        <f t="shared" si="265"/>
        <v>London1st Round</v>
      </c>
    </row>
    <row r="1509" spans="1:53" x14ac:dyDescent="0.25">
      <c r="A1509">
        <v>37</v>
      </c>
      <c r="B1509" t="s">
        <v>623</v>
      </c>
      <c r="C1509" t="s">
        <v>624</v>
      </c>
      <c r="D1509" s="1">
        <v>41814</v>
      </c>
      <c r="E1509" t="s">
        <v>443</v>
      </c>
      <c r="F1509" t="s">
        <v>307</v>
      </c>
      <c r="G1509" t="s">
        <v>614</v>
      </c>
      <c r="H1509" t="s">
        <v>309</v>
      </c>
      <c r="I1509">
        <v>5</v>
      </c>
      <c r="J1509" t="s">
        <v>798</v>
      </c>
      <c r="K1509" t="s">
        <v>716</v>
      </c>
      <c r="L1509">
        <v>84</v>
      </c>
      <c r="M1509">
        <v>34</v>
      </c>
      <c r="N1509">
        <v>650</v>
      </c>
      <c r="O1509">
        <v>1163</v>
      </c>
      <c r="P1509">
        <v>7</v>
      </c>
      <c r="Q1509">
        <v>6</v>
      </c>
      <c r="R1509">
        <v>6</v>
      </c>
      <c r="S1509">
        <v>2</v>
      </c>
      <c r="T1509">
        <v>3</v>
      </c>
      <c r="U1509">
        <v>6</v>
      </c>
      <c r="V1509">
        <v>3</v>
      </c>
      <c r="W1509">
        <v>6</v>
      </c>
      <c r="X1509">
        <v>6</v>
      </c>
      <c r="Y1509">
        <v>3</v>
      </c>
      <c r="Z1509">
        <v>3</v>
      </c>
      <c r="AA1509">
        <v>2</v>
      </c>
      <c r="AB1509" t="s">
        <v>312</v>
      </c>
      <c r="AC1509">
        <v>3.75</v>
      </c>
      <c r="AD1509">
        <v>1.25</v>
      </c>
      <c r="AE1509">
        <v>3.5</v>
      </c>
      <c r="AF1509">
        <v>1.28</v>
      </c>
      <c r="AG1509">
        <v>3.5</v>
      </c>
      <c r="AH1509">
        <v>1.29</v>
      </c>
      <c r="AI1509">
        <v>3.85</v>
      </c>
      <c r="AJ1509">
        <v>1.31</v>
      </c>
      <c r="AK1509">
        <v>3.5</v>
      </c>
      <c r="AL1509">
        <v>1.29</v>
      </c>
      <c r="AM1509">
        <v>4</v>
      </c>
      <c r="AN1509">
        <v>1.33</v>
      </c>
      <c r="AO1509">
        <v>3.62</v>
      </c>
      <c r="AP1509">
        <v>1.28</v>
      </c>
      <c r="AQ1509" t="str">
        <f t="shared" si="255"/>
        <v>Lajovic</v>
      </c>
      <c r="AR1509" t="str">
        <f t="shared" si="256"/>
        <v>Garcia-Lopez</v>
      </c>
      <c r="AS1509" t="str">
        <f t="shared" si="257"/>
        <v>LondonLajovicGarcia-Lopez</v>
      </c>
      <c r="AT1509" t="str">
        <f t="shared" si="258"/>
        <v>LondonGarcia-LopezLajovic</v>
      </c>
      <c r="AU1509">
        <f t="shared" si="259"/>
        <v>1</v>
      </c>
      <c r="AV1509">
        <f t="shared" si="260"/>
        <v>2</v>
      </c>
      <c r="AW1509">
        <f t="shared" si="261"/>
        <v>48</v>
      </c>
      <c r="AX1509" t="b">
        <f t="shared" si="262"/>
        <v>1</v>
      </c>
      <c r="AY1509" t="str">
        <f t="shared" si="263"/>
        <v>Lajovic</v>
      </c>
      <c r="AZ1509" t="b">
        <f t="shared" si="264"/>
        <v>1</v>
      </c>
      <c r="BA1509" t="str">
        <f t="shared" si="265"/>
        <v>London1st Round</v>
      </c>
    </row>
    <row r="1510" spans="1:53" x14ac:dyDescent="0.25">
      <c r="A1510">
        <v>37</v>
      </c>
      <c r="B1510" t="s">
        <v>623</v>
      </c>
      <c r="C1510" t="s">
        <v>624</v>
      </c>
      <c r="D1510" s="1">
        <v>41814</v>
      </c>
      <c r="E1510" t="s">
        <v>443</v>
      </c>
      <c r="F1510" t="s">
        <v>307</v>
      </c>
      <c r="G1510" t="s">
        <v>614</v>
      </c>
      <c r="H1510" t="s">
        <v>309</v>
      </c>
      <c r="I1510">
        <v>5</v>
      </c>
      <c r="J1510" t="s">
        <v>694</v>
      </c>
      <c r="K1510" t="s">
        <v>717</v>
      </c>
      <c r="L1510">
        <v>47</v>
      </c>
      <c r="M1510">
        <v>102</v>
      </c>
      <c r="N1510">
        <v>958</v>
      </c>
      <c r="O1510">
        <v>560</v>
      </c>
      <c r="P1510">
        <v>6</v>
      </c>
      <c r="Q1510">
        <v>4</v>
      </c>
      <c r="R1510">
        <v>4</v>
      </c>
      <c r="S1510">
        <v>6</v>
      </c>
      <c r="T1510">
        <v>6</v>
      </c>
      <c r="U1510">
        <v>4</v>
      </c>
      <c r="V1510">
        <v>1</v>
      </c>
      <c r="W1510">
        <v>6</v>
      </c>
      <c r="X1510">
        <v>6</v>
      </c>
      <c r="Y1510">
        <v>1</v>
      </c>
      <c r="Z1510">
        <v>3</v>
      </c>
      <c r="AA1510">
        <v>2</v>
      </c>
      <c r="AB1510" t="s">
        <v>312</v>
      </c>
      <c r="AC1510">
        <v>1.18</v>
      </c>
      <c r="AD1510">
        <v>4.5</v>
      </c>
      <c r="AE1510">
        <v>1.18</v>
      </c>
      <c r="AF1510">
        <v>4.5</v>
      </c>
      <c r="AG1510">
        <v>1.2</v>
      </c>
      <c r="AH1510">
        <v>4.33</v>
      </c>
      <c r="AI1510">
        <v>1.18</v>
      </c>
      <c r="AJ1510">
        <v>5.65</v>
      </c>
      <c r="AK1510">
        <v>1.2</v>
      </c>
      <c r="AL1510">
        <v>4.5</v>
      </c>
      <c r="AM1510">
        <v>1.24</v>
      </c>
      <c r="AN1510">
        <v>5.65</v>
      </c>
      <c r="AO1510">
        <v>1.19</v>
      </c>
      <c r="AP1510">
        <v>4.57</v>
      </c>
      <c r="AQ1510" t="str">
        <f t="shared" si="255"/>
        <v>Lu</v>
      </c>
      <c r="AR1510" t="str">
        <f t="shared" si="256"/>
        <v>Nedovyesov</v>
      </c>
      <c r="AS1510" t="str">
        <f t="shared" si="257"/>
        <v>LondonLuNedovyesov</v>
      </c>
      <c r="AT1510" t="str">
        <f t="shared" si="258"/>
        <v>LondonNedovyesovLu</v>
      </c>
      <c r="AU1510">
        <f t="shared" si="259"/>
        <v>1</v>
      </c>
      <c r="AV1510">
        <f t="shared" si="260"/>
        <v>2</v>
      </c>
      <c r="AW1510">
        <f t="shared" si="261"/>
        <v>44</v>
      </c>
      <c r="AX1510" t="b">
        <f t="shared" si="262"/>
        <v>0</v>
      </c>
      <c r="AY1510" t="str">
        <f t="shared" si="263"/>
        <v>Lu</v>
      </c>
      <c r="AZ1510" t="b">
        <f t="shared" si="264"/>
        <v>1</v>
      </c>
      <c r="BA1510" t="str">
        <f t="shared" si="265"/>
        <v>London1st Round</v>
      </c>
    </row>
    <row r="1511" spans="1:53" x14ac:dyDescent="0.25">
      <c r="A1511">
        <v>37</v>
      </c>
      <c r="B1511" t="s">
        <v>623</v>
      </c>
      <c r="C1511" t="s">
        <v>624</v>
      </c>
      <c r="D1511" s="1">
        <v>41814</v>
      </c>
      <c r="E1511" t="s">
        <v>443</v>
      </c>
      <c r="F1511" t="s">
        <v>307</v>
      </c>
      <c r="G1511" t="s">
        <v>614</v>
      </c>
      <c r="H1511" t="s">
        <v>309</v>
      </c>
      <c r="I1511">
        <v>5</v>
      </c>
      <c r="J1511" t="s">
        <v>688</v>
      </c>
      <c r="K1511" t="s">
        <v>787</v>
      </c>
      <c r="L1511">
        <v>12</v>
      </c>
      <c r="M1511">
        <v>73</v>
      </c>
      <c r="N1511">
        <v>2690</v>
      </c>
      <c r="O1511">
        <v>711</v>
      </c>
      <c r="P1511">
        <v>6</v>
      </c>
      <c r="Q1511">
        <v>4</v>
      </c>
      <c r="R1511">
        <v>7</v>
      </c>
      <c r="S1511">
        <v>6</v>
      </c>
      <c r="T1511">
        <v>7</v>
      </c>
      <c r="U1511">
        <v>5</v>
      </c>
      <c r="Z1511">
        <v>3</v>
      </c>
      <c r="AA1511">
        <v>0</v>
      </c>
      <c r="AB1511" t="s">
        <v>312</v>
      </c>
      <c r="AC1511">
        <v>1.1100000000000001</v>
      </c>
      <c r="AD1511">
        <v>6.5</v>
      </c>
      <c r="AE1511">
        <v>1.1299999999999999</v>
      </c>
      <c r="AF1511">
        <v>5.5</v>
      </c>
      <c r="AG1511">
        <v>1.1100000000000001</v>
      </c>
      <c r="AH1511">
        <v>6</v>
      </c>
      <c r="AI1511">
        <v>1.1299999999999999</v>
      </c>
      <c r="AJ1511">
        <v>7.18</v>
      </c>
      <c r="AK1511">
        <v>1.1399999999999999</v>
      </c>
      <c r="AL1511">
        <v>5.5</v>
      </c>
      <c r="AM1511">
        <v>1.1499999999999999</v>
      </c>
      <c r="AN1511">
        <v>7.18</v>
      </c>
      <c r="AO1511">
        <v>1.1200000000000001</v>
      </c>
      <c r="AP1511">
        <v>6.13</v>
      </c>
      <c r="AQ1511" t="str">
        <f t="shared" si="255"/>
        <v>Nishikori</v>
      </c>
      <c r="AR1511" t="str">
        <f t="shared" si="256"/>
        <v>De</v>
      </c>
      <c r="AS1511" t="str">
        <f t="shared" si="257"/>
        <v>LondonNishikoriDe</v>
      </c>
      <c r="AT1511" t="str">
        <f t="shared" si="258"/>
        <v>LondonDeNishikori</v>
      </c>
      <c r="AU1511">
        <f t="shared" si="259"/>
        <v>3</v>
      </c>
      <c r="AV1511">
        <f t="shared" si="260"/>
        <v>5</v>
      </c>
      <c r="AW1511">
        <f t="shared" si="261"/>
        <v>35</v>
      </c>
      <c r="AX1511" t="b">
        <f t="shared" si="262"/>
        <v>1</v>
      </c>
      <c r="AY1511" t="str">
        <f t="shared" si="263"/>
        <v>Nishikori</v>
      </c>
      <c r="AZ1511" t="b">
        <f t="shared" si="264"/>
        <v>0</v>
      </c>
      <c r="BA1511" t="str">
        <f t="shared" si="265"/>
        <v>London1st Round</v>
      </c>
    </row>
    <row r="1512" spans="1:53" x14ac:dyDescent="0.25">
      <c r="A1512">
        <v>37</v>
      </c>
      <c r="B1512" t="s">
        <v>623</v>
      </c>
      <c r="C1512" t="s">
        <v>624</v>
      </c>
      <c r="D1512" s="1">
        <v>41814</v>
      </c>
      <c r="E1512" t="s">
        <v>443</v>
      </c>
      <c r="F1512" t="s">
        <v>307</v>
      </c>
      <c r="G1512" t="s">
        <v>614</v>
      </c>
      <c r="H1512" t="s">
        <v>309</v>
      </c>
      <c r="I1512">
        <v>5</v>
      </c>
      <c r="J1512" t="s">
        <v>725</v>
      </c>
      <c r="K1512" t="s">
        <v>727</v>
      </c>
      <c r="L1512">
        <v>35</v>
      </c>
      <c r="M1512">
        <v>96</v>
      </c>
      <c r="N1512">
        <v>1118</v>
      </c>
      <c r="O1512">
        <v>587</v>
      </c>
      <c r="P1512">
        <v>6</v>
      </c>
      <c r="Q1512">
        <v>1</v>
      </c>
      <c r="R1512">
        <v>7</v>
      </c>
      <c r="S1512">
        <v>5</v>
      </c>
      <c r="T1512">
        <v>6</v>
      </c>
      <c r="U1512">
        <v>0</v>
      </c>
      <c r="Z1512">
        <v>3</v>
      </c>
      <c r="AA1512">
        <v>0</v>
      </c>
      <c r="AB1512" t="s">
        <v>312</v>
      </c>
      <c r="AC1512">
        <v>1.18</v>
      </c>
      <c r="AD1512">
        <v>4.5</v>
      </c>
      <c r="AE1512">
        <v>1.22</v>
      </c>
      <c r="AF1512">
        <v>4</v>
      </c>
      <c r="AG1512">
        <v>1.2</v>
      </c>
      <c r="AH1512">
        <v>4.33</v>
      </c>
      <c r="AI1512">
        <v>1.24</v>
      </c>
      <c r="AJ1512">
        <v>4.63</v>
      </c>
      <c r="AK1512">
        <v>1.2</v>
      </c>
      <c r="AL1512">
        <v>4.5</v>
      </c>
      <c r="AM1512">
        <v>1.25</v>
      </c>
      <c r="AN1512">
        <v>4.8</v>
      </c>
      <c r="AO1512">
        <v>1.21</v>
      </c>
      <c r="AP1512">
        <v>4.24</v>
      </c>
      <c r="AQ1512" t="str">
        <f t="shared" si="255"/>
        <v>Giraldo</v>
      </c>
      <c r="AR1512" t="str">
        <f t="shared" si="256"/>
        <v>Gimeno-Traver</v>
      </c>
      <c r="AS1512" t="str">
        <f t="shared" si="257"/>
        <v>LondonGiraldoGimeno-Traver</v>
      </c>
      <c r="AT1512" t="str">
        <f t="shared" si="258"/>
        <v>LondonGimeno-TraverGiraldo</v>
      </c>
      <c r="AU1512">
        <f t="shared" si="259"/>
        <v>3</v>
      </c>
      <c r="AV1512">
        <f t="shared" si="260"/>
        <v>13</v>
      </c>
      <c r="AW1512">
        <f t="shared" si="261"/>
        <v>25</v>
      </c>
      <c r="AX1512" t="b">
        <f t="shared" si="262"/>
        <v>0</v>
      </c>
      <c r="AY1512" t="str">
        <f t="shared" si="263"/>
        <v>Giraldo</v>
      </c>
      <c r="AZ1512" t="b">
        <f t="shared" si="264"/>
        <v>0</v>
      </c>
      <c r="BA1512" t="str">
        <f t="shared" si="265"/>
        <v>London1st Round</v>
      </c>
    </row>
    <row r="1513" spans="1:53" x14ac:dyDescent="0.25">
      <c r="A1513">
        <v>37</v>
      </c>
      <c r="B1513" t="s">
        <v>623</v>
      </c>
      <c r="C1513" t="s">
        <v>624</v>
      </c>
      <c r="D1513" s="1">
        <v>41814</v>
      </c>
      <c r="E1513" t="s">
        <v>443</v>
      </c>
      <c r="F1513" t="s">
        <v>307</v>
      </c>
      <c r="G1513" t="s">
        <v>614</v>
      </c>
      <c r="H1513" t="s">
        <v>309</v>
      </c>
      <c r="I1513">
        <v>5</v>
      </c>
      <c r="J1513" t="s">
        <v>726</v>
      </c>
      <c r="K1513" t="s">
        <v>779</v>
      </c>
      <c r="L1513">
        <v>72</v>
      </c>
      <c r="M1513">
        <v>66</v>
      </c>
      <c r="N1513">
        <v>713</v>
      </c>
      <c r="O1513">
        <v>766</v>
      </c>
      <c r="P1513">
        <v>7</v>
      </c>
      <c r="Q1513">
        <v>6</v>
      </c>
      <c r="R1513">
        <v>6</v>
      </c>
      <c r="S1513">
        <v>4</v>
      </c>
      <c r="T1513">
        <v>6</v>
      </c>
      <c r="U1513">
        <v>4</v>
      </c>
      <c r="Z1513">
        <v>3</v>
      </c>
      <c r="AA1513">
        <v>0</v>
      </c>
      <c r="AB1513" t="s">
        <v>312</v>
      </c>
      <c r="AC1513">
        <v>2.2000000000000002</v>
      </c>
      <c r="AD1513">
        <v>1.61</v>
      </c>
      <c r="AE1513">
        <v>2.1</v>
      </c>
      <c r="AF1513">
        <v>1.7</v>
      </c>
      <c r="AG1513">
        <v>2.2000000000000002</v>
      </c>
      <c r="AH1513">
        <v>1.62</v>
      </c>
      <c r="AI1513">
        <v>2.44</v>
      </c>
      <c r="AJ1513">
        <v>1.63</v>
      </c>
      <c r="AK1513">
        <v>2.2000000000000002</v>
      </c>
      <c r="AL1513">
        <v>1.67</v>
      </c>
      <c r="AM1513">
        <v>2.44</v>
      </c>
      <c r="AN1513">
        <v>1.75</v>
      </c>
      <c r="AO1513">
        <v>2.23</v>
      </c>
      <c r="AP1513">
        <v>1.64</v>
      </c>
      <c r="AQ1513" t="str">
        <f t="shared" si="255"/>
        <v>Kubot</v>
      </c>
      <c r="AR1513" t="str">
        <f t="shared" si="256"/>
        <v>Struff</v>
      </c>
      <c r="AS1513" t="str">
        <f t="shared" si="257"/>
        <v>LondonKubotStruff</v>
      </c>
      <c r="AT1513" t="str">
        <f t="shared" si="258"/>
        <v>LondonStruffKubot</v>
      </c>
      <c r="AU1513">
        <f t="shared" si="259"/>
        <v>3</v>
      </c>
      <c r="AV1513">
        <f t="shared" si="260"/>
        <v>5</v>
      </c>
      <c r="AW1513">
        <f t="shared" si="261"/>
        <v>33</v>
      </c>
      <c r="AX1513" t="b">
        <f t="shared" si="262"/>
        <v>1</v>
      </c>
      <c r="AY1513" t="str">
        <f t="shared" si="263"/>
        <v>Kubot</v>
      </c>
      <c r="AZ1513" t="b">
        <f t="shared" si="264"/>
        <v>0</v>
      </c>
      <c r="BA1513" t="str">
        <f t="shared" si="265"/>
        <v>London1st Round</v>
      </c>
    </row>
    <row r="1514" spans="1:53" x14ac:dyDescent="0.25">
      <c r="A1514">
        <v>37</v>
      </c>
      <c r="B1514" t="s">
        <v>623</v>
      </c>
      <c r="C1514" t="s">
        <v>624</v>
      </c>
      <c r="D1514" s="1">
        <v>41814</v>
      </c>
      <c r="E1514" t="s">
        <v>443</v>
      </c>
      <c r="F1514" t="s">
        <v>307</v>
      </c>
      <c r="G1514" t="s">
        <v>614</v>
      </c>
      <c r="H1514" t="s">
        <v>309</v>
      </c>
      <c r="I1514">
        <v>5</v>
      </c>
      <c r="J1514" t="s">
        <v>719</v>
      </c>
      <c r="K1514" t="s">
        <v>733</v>
      </c>
      <c r="L1514">
        <v>3</v>
      </c>
      <c r="M1514">
        <v>41</v>
      </c>
      <c r="N1514">
        <v>5420</v>
      </c>
      <c r="O1514">
        <v>1030</v>
      </c>
      <c r="P1514">
        <v>6</v>
      </c>
      <c r="Q1514">
        <v>3</v>
      </c>
      <c r="R1514">
        <v>6</v>
      </c>
      <c r="S1514">
        <v>4</v>
      </c>
      <c r="T1514">
        <v>6</v>
      </c>
      <c r="U1514">
        <v>3</v>
      </c>
      <c r="Z1514">
        <v>3</v>
      </c>
      <c r="AA1514">
        <v>0</v>
      </c>
      <c r="AB1514" t="s">
        <v>312</v>
      </c>
      <c r="AC1514">
        <v>1.18</v>
      </c>
      <c r="AD1514">
        <v>4.5</v>
      </c>
      <c r="AE1514">
        <v>1.22</v>
      </c>
      <c r="AF1514">
        <v>4</v>
      </c>
      <c r="AG1514">
        <v>1.2</v>
      </c>
      <c r="AH1514">
        <v>4.5</v>
      </c>
      <c r="AI1514">
        <v>1.24</v>
      </c>
      <c r="AJ1514">
        <v>4.54</v>
      </c>
      <c r="AK1514">
        <v>1.22</v>
      </c>
      <c r="AL1514">
        <v>4</v>
      </c>
      <c r="AM1514">
        <v>1.27</v>
      </c>
      <c r="AN1514">
        <v>5</v>
      </c>
      <c r="AO1514">
        <v>1.21</v>
      </c>
      <c r="AP1514">
        <v>4.2699999999999996</v>
      </c>
      <c r="AQ1514" t="str">
        <f t="shared" si="255"/>
        <v>Wawrinka</v>
      </c>
      <c r="AR1514" t="str">
        <f t="shared" si="256"/>
        <v>Sousa</v>
      </c>
      <c r="AS1514" t="str">
        <f t="shared" si="257"/>
        <v>LondonWawrinkaSousa</v>
      </c>
      <c r="AT1514" t="str">
        <f t="shared" si="258"/>
        <v>LondonSousaWawrinka</v>
      </c>
      <c r="AU1514">
        <f t="shared" si="259"/>
        <v>3</v>
      </c>
      <c r="AV1514">
        <f t="shared" si="260"/>
        <v>8</v>
      </c>
      <c r="AW1514">
        <f t="shared" si="261"/>
        <v>28</v>
      </c>
      <c r="AX1514" t="b">
        <f t="shared" si="262"/>
        <v>0</v>
      </c>
      <c r="AY1514" t="str">
        <f t="shared" si="263"/>
        <v>Wawrinka</v>
      </c>
      <c r="AZ1514" t="b">
        <f t="shared" si="264"/>
        <v>0</v>
      </c>
      <c r="BA1514" t="str">
        <f t="shared" si="265"/>
        <v>London1st Round</v>
      </c>
    </row>
    <row r="1515" spans="1:53" x14ac:dyDescent="0.25">
      <c r="A1515">
        <v>37</v>
      </c>
      <c r="B1515" t="s">
        <v>623</v>
      </c>
      <c r="C1515" t="s">
        <v>624</v>
      </c>
      <c r="D1515" s="1">
        <v>41814</v>
      </c>
      <c r="E1515" t="s">
        <v>443</v>
      </c>
      <c r="F1515" t="s">
        <v>307</v>
      </c>
      <c r="G1515" t="s">
        <v>614</v>
      </c>
      <c r="H1515" t="s">
        <v>309</v>
      </c>
      <c r="I1515">
        <v>5</v>
      </c>
      <c r="J1515" t="s">
        <v>804</v>
      </c>
      <c r="K1515" t="s">
        <v>893</v>
      </c>
      <c r="L1515">
        <v>17</v>
      </c>
      <c r="M1515">
        <v>49</v>
      </c>
      <c r="N1515">
        <v>1775</v>
      </c>
      <c r="O1515">
        <v>940</v>
      </c>
      <c r="P1515">
        <v>6</v>
      </c>
      <c r="Q1515">
        <v>1</v>
      </c>
      <c r="R1515">
        <v>3</v>
      </c>
      <c r="S1515">
        <v>6</v>
      </c>
      <c r="T1515">
        <v>3</v>
      </c>
      <c r="U1515">
        <v>6</v>
      </c>
      <c r="V1515">
        <v>6</v>
      </c>
      <c r="W1515">
        <v>2</v>
      </c>
      <c r="X1515">
        <v>6</v>
      </c>
      <c r="Y1515">
        <v>4</v>
      </c>
      <c r="Z1515">
        <v>3</v>
      </c>
      <c r="AA1515">
        <v>2</v>
      </c>
      <c r="AB1515" t="s">
        <v>312</v>
      </c>
      <c r="AC1515">
        <v>1.2</v>
      </c>
      <c r="AD1515">
        <v>4.33</v>
      </c>
      <c r="AE1515">
        <v>1.25</v>
      </c>
      <c r="AF1515">
        <v>3.75</v>
      </c>
      <c r="AG1515">
        <v>1.22</v>
      </c>
      <c r="AH1515">
        <v>4.33</v>
      </c>
      <c r="AI1515">
        <v>1.26</v>
      </c>
      <c r="AJ1515">
        <v>4.34</v>
      </c>
      <c r="AK1515">
        <v>1.22</v>
      </c>
      <c r="AL1515">
        <v>4</v>
      </c>
      <c r="AM1515">
        <v>1.3</v>
      </c>
      <c r="AN1515">
        <v>4.34</v>
      </c>
      <c r="AO1515">
        <v>1.25</v>
      </c>
      <c r="AP1515">
        <v>3.92</v>
      </c>
      <c r="AQ1515" t="str">
        <f t="shared" si="255"/>
        <v>Tsonga</v>
      </c>
      <c r="AR1515" t="str">
        <f t="shared" si="256"/>
        <v>Melzer</v>
      </c>
      <c r="AS1515" t="str">
        <f t="shared" si="257"/>
        <v>LondonTsongaMelzer</v>
      </c>
      <c r="AT1515" t="str">
        <f t="shared" si="258"/>
        <v>LondonMelzerTsonga</v>
      </c>
      <c r="AU1515">
        <f t="shared" si="259"/>
        <v>1</v>
      </c>
      <c r="AV1515">
        <f t="shared" si="260"/>
        <v>5</v>
      </c>
      <c r="AW1515">
        <f t="shared" si="261"/>
        <v>43</v>
      </c>
      <c r="AX1515" t="b">
        <f t="shared" si="262"/>
        <v>0</v>
      </c>
      <c r="AY1515" t="str">
        <f t="shared" si="263"/>
        <v>Tsonga</v>
      </c>
      <c r="AZ1515" t="b">
        <f t="shared" si="264"/>
        <v>1</v>
      </c>
      <c r="BA1515" t="str">
        <f t="shared" si="265"/>
        <v>London1st Round</v>
      </c>
    </row>
    <row r="1516" spans="1:53" x14ac:dyDescent="0.25">
      <c r="A1516">
        <v>37</v>
      </c>
      <c r="B1516" t="s">
        <v>623</v>
      </c>
      <c r="C1516" t="s">
        <v>624</v>
      </c>
      <c r="D1516" s="1">
        <v>41814</v>
      </c>
      <c r="E1516" t="s">
        <v>443</v>
      </c>
      <c r="F1516" t="s">
        <v>307</v>
      </c>
      <c r="G1516" t="s">
        <v>614</v>
      </c>
      <c r="H1516" t="s">
        <v>309</v>
      </c>
      <c r="I1516">
        <v>5</v>
      </c>
      <c r="J1516" t="s">
        <v>754</v>
      </c>
      <c r="K1516" t="s">
        <v>667</v>
      </c>
      <c r="L1516">
        <v>14</v>
      </c>
      <c r="M1516">
        <v>161</v>
      </c>
      <c r="N1516">
        <v>2415</v>
      </c>
      <c r="O1516">
        <v>346</v>
      </c>
      <c r="P1516">
        <v>6</v>
      </c>
      <c r="Q1516">
        <v>7</v>
      </c>
      <c r="R1516">
        <v>6</v>
      </c>
      <c r="S1516">
        <v>3</v>
      </c>
      <c r="T1516">
        <v>3</v>
      </c>
      <c r="U1516">
        <v>6</v>
      </c>
      <c r="V1516">
        <v>6</v>
      </c>
      <c r="W1516">
        <v>0</v>
      </c>
      <c r="X1516">
        <v>6</v>
      </c>
      <c r="Y1516">
        <v>1</v>
      </c>
      <c r="Z1516">
        <v>3</v>
      </c>
      <c r="AA1516">
        <v>2</v>
      </c>
      <c r="AB1516" t="s">
        <v>312</v>
      </c>
      <c r="AC1516">
        <v>1.1100000000000001</v>
      </c>
      <c r="AD1516">
        <v>6.5</v>
      </c>
      <c r="AE1516">
        <v>1.1200000000000001</v>
      </c>
      <c r="AF1516">
        <v>5.75</v>
      </c>
      <c r="AG1516">
        <v>1.1100000000000001</v>
      </c>
      <c r="AH1516">
        <v>6</v>
      </c>
      <c r="AI1516">
        <v>1.17</v>
      </c>
      <c r="AJ1516">
        <v>6.02</v>
      </c>
      <c r="AK1516">
        <v>1.1299999999999999</v>
      </c>
      <c r="AL1516">
        <v>6</v>
      </c>
      <c r="AM1516">
        <v>1.17</v>
      </c>
      <c r="AN1516">
        <v>7</v>
      </c>
      <c r="AO1516">
        <v>1.1299999999999999</v>
      </c>
      <c r="AP1516">
        <v>5.92</v>
      </c>
      <c r="AQ1516" t="str">
        <f t="shared" si="255"/>
        <v>Gasquet</v>
      </c>
      <c r="AR1516" t="str">
        <f t="shared" si="256"/>
        <v>Duckworth</v>
      </c>
      <c r="AS1516" t="str">
        <f t="shared" si="257"/>
        <v>LondonGasquetDuckworth</v>
      </c>
      <c r="AT1516" t="str">
        <f t="shared" si="258"/>
        <v>LondonDuckworthGasquet</v>
      </c>
      <c r="AU1516">
        <f t="shared" si="259"/>
        <v>1</v>
      </c>
      <c r="AV1516">
        <f t="shared" si="260"/>
        <v>10</v>
      </c>
      <c r="AW1516">
        <f t="shared" si="261"/>
        <v>44</v>
      </c>
      <c r="AX1516" t="b">
        <f t="shared" si="262"/>
        <v>1</v>
      </c>
      <c r="AY1516" t="str">
        <f t="shared" si="263"/>
        <v>Duckworth</v>
      </c>
      <c r="AZ1516" t="b">
        <f t="shared" si="264"/>
        <v>1</v>
      </c>
      <c r="BA1516" t="str">
        <f t="shared" si="265"/>
        <v>London1st Round</v>
      </c>
    </row>
    <row r="1517" spans="1:53" x14ac:dyDescent="0.25">
      <c r="A1517">
        <v>37</v>
      </c>
      <c r="B1517" t="s">
        <v>623</v>
      </c>
      <c r="C1517" t="s">
        <v>624</v>
      </c>
      <c r="D1517" s="1">
        <v>41814</v>
      </c>
      <c r="E1517" t="s">
        <v>443</v>
      </c>
      <c r="F1517" t="s">
        <v>307</v>
      </c>
      <c r="G1517" t="s">
        <v>614</v>
      </c>
      <c r="H1517" t="s">
        <v>309</v>
      </c>
      <c r="I1517">
        <v>5</v>
      </c>
      <c r="J1517" t="s">
        <v>689</v>
      </c>
      <c r="K1517" t="s">
        <v>828</v>
      </c>
      <c r="L1517">
        <v>4</v>
      </c>
      <c r="M1517">
        <v>83</v>
      </c>
      <c r="N1517">
        <v>4945</v>
      </c>
      <c r="O1517">
        <v>653</v>
      </c>
      <c r="P1517">
        <v>6</v>
      </c>
      <c r="Q1517">
        <v>1</v>
      </c>
      <c r="R1517">
        <v>6</v>
      </c>
      <c r="S1517">
        <v>1</v>
      </c>
      <c r="T1517">
        <v>6</v>
      </c>
      <c r="U1517">
        <v>3</v>
      </c>
      <c r="Z1517">
        <v>3</v>
      </c>
      <c r="AA1517">
        <v>0</v>
      </c>
      <c r="AB1517" t="s">
        <v>312</v>
      </c>
      <c r="AC1517">
        <v>1.002</v>
      </c>
      <c r="AD1517">
        <v>34</v>
      </c>
      <c r="AE1517">
        <v>1.01</v>
      </c>
      <c r="AF1517">
        <v>13</v>
      </c>
      <c r="AG1517">
        <v>1.01</v>
      </c>
      <c r="AH1517">
        <v>26</v>
      </c>
      <c r="AI1517">
        <v>1.01</v>
      </c>
      <c r="AJ1517">
        <v>41</v>
      </c>
      <c r="AK1517">
        <v>1.01</v>
      </c>
      <c r="AL1517">
        <v>17</v>
      </c>
      <c r="AM1517">
        <v>1.01</v>
      </c>
      <c r="AN1517">
        <v>51.5</v>
      </c>
      <c r="AO1517">
        <v>1.01</v>
      </c>
      <c r="AP1517">
        <v>22.88</v>
      </c>
      <c r="AQ1517" t="str">
        <f t="shared" si="255"/>
        <v>Federer</v>
      </c>
      <c r="AR1517" t="str">
        <f t="shared" si="256"/>
        <v>Lorenzi</v>
      </c>
      <c r="AS1517" t="str">
        <f t="shared" si="257"/>
        <v>LondonFedererLorenzi</v>
      </c>
      <c r="AT1517" t="str">
        <f t="shared" si="258"/>
        <v>LondonLorenziFederer</v>
      </c>
      <c r="AU1517">
        <f t="shared" si="259"/>
        <v>3</v>
      </c>
      <c r="AV1517">
        <f t="shared" si="260"/>
        <v>13</v>
      </c>
      <c r="AW1517">
        <f t="shared" si="261"/>
        <v>23</v>
      </c>
      <c r="AX1517" t="b">
        <f t="shared" si="262"/>
        <v>0</v>
      </c>
      <c r="AY1517" t="str">
        <f t="shared" si="263"/>
        <v>Federer</v>
      </c>
      <c r="AZ1517" t="b">
        <f t="shared" si="264"/>
        <v>0</v>
      </c>
      <c r="BA1517" t="str">
        <f t="shared" si="265"/>
        <v>London1st Round</v>
      </c>
    </row>
    <row r="1518" spans="1:53" x14ac:dyDescent="0.25">
      <c r="A1518">
        <v>37</v>
      </c>
      <c r="B1518" t="s">
        <v>623</v>
      </c>
      <c r="C1518" t="s">
        <v>624</v>
      </c>
      <c r="D1518" s="1">
        <v>41814</v>
      </c>
      <c r="E1518" t="s">
        <v>443</v>
      </c>
      <c r="F1518" t="s">
        <v>307</v>
      </c>
      <c r="G1518" t="s">
        <v>614</v>
      </c>
      <c r="H1518" t="s">
        <v>309</v>
      </c>
      <c r="I1518">
        <v>5</v>
      </c>
      <c r="J1518" t="s">
        <v>808</v>
      </c>
      <c r="K1518" t="s">
        <v>728</v>
      </c>
      <c r="L1518">
        <v>107</v>
      </c>
      <c r="M1518">
        <v>32</v>
      </c>
      <c r="N1518">
        <v>544</v>
      </c>
      <c r="O1518">
        <v>1181</v>
      </c>
      <c r="P1518">
        <v>6</v>
      </c>
      <c r="Q1518">
        <v>4</v>
      </c>
      <c r="R1518">
        <v>7</v>
      </c>
      <c r="S1518">
        <v>6</v>
      </c>
      <c r="T1518">
        <v>7</v>
      </c>
      <c r="U1518">
        <v>6</v>
      </c>
      <c r="Z1518">
        <v>3</v>
      </c>
      <c r="AA1518">
        <v>0</v>
      </c>
      <c r="AB1518" t="s">
        <v>312</v>
      </c>
      <c r="AC1518">
        <v>3.4</v>
      </c>
      <c r="AD1518">
        <v>1.3</v>
      </c>
      <c r="AE1518">
        <v>3.1</v>
      </c>
      <c r="AF1518">
        <v>1.35</v>
      </c>
      <c r="AG1518">
        <v>3.25</v>
      </c>
      <c r="AH1518">
        <v>1.33</v>
      </c>
      <c r="AI1518">
        <v>3.44</v>
      </c>
      <c r="AJ1518">
        <v>1.36</v>
      </c>
      <c r="AK1518">
        <v>3.25</v>
      </c>
      <c r="AL1518">
        <v>1.33</v>
      </c>
      <c r="AM1518">
        <v>3.44</v>
      </c>
      <c r="AN1518">
        <v>1.4</v>
      </c>
      <c r="AO1518">
        <v>3.19</v>
      </c>
      <c r="AP1518">
        <v>1.35</v>
      </c>
      <c r="AQ1518" t="str">
        <f t="shared" si="255"/>
        <v>Dancevic</v>
      </c>
      <c r="AR1518" t="str">
        <f t="shared" si="256"/>
        <v>Karlovic</v>
      </c>
      <c r="AS1518" t="str">
        <f t="shared" si="257"/>
        <v>LondonDancevicKarlovic</v>
      </c>
      <c r="AT1518" t="str">
        <f t="shared" si="258"/>
        <v>LondonKarlovicDancevic</v>
      </c>
      <c r="AU1518">
        <f t="shared" si="259"/>
        <v>3</v>
      </c>
      <c r="AV1518">
        <f t="shared" si="260"/>
        <v>4</v>
      </c>
      <c r="AW1518">
        <f t="shared" si="261"/>
        <v>36</v>
      </c>
      <c r="AX1518" t="b">
        <f t="shared" si="262"/>
        <v>1</v>
      </c>
      <c r="AY1518" t="str">
        <f t="shared" si="263"/>
        <v>Dancevic</v>
      </c>
      <c r="AZ1518" t="b">
        <f t="shared" si="264"/>
        <v>0</v>
      </c>
      <c r="BA1518" t="str">
        <f t="shared" si="265"/>
        <v>London1st Round</v>
      </c>
    </row>
    <row r="1519" spans="1:53" x14ac:dyDescent="0.25">
      <c r="A1519">
        <v>37</v>
      </c>
      <c r="B1519" t="s">
        <v>623</v>
      </c>
      <c r="C1519" t="s">
        <v>624</v>
      </c>
      <c r="D1519" s="1">
        <v>41814</v>
      </c>
      <c r="E1519" t="s">
        <v>443</v>
      </c>
      <c r="F1519" t="s">
        <v>307</v>
      </c>
      <c r="G1519" t="s">
        <v>614</v>
      </c>
      <c r="H1519" t="s">
        <v>309</v>
      </c>
      <c r="I1519">
        <v>5</v>
      </c>
      <c r="J1519" t="s">
        <v>751</v>
      </c>
      <c r="K1519" t="s">
        <v>721</v>
      </c>
      <c r="L1519">
        <v>52</v>
      </c>
      <c r="M1519">
        <v>71</v>
      </c>
      <c r="N1519">
        <v>865</v>
      </c>
      <c r="O1519">
        <v>715</v>
      </c>
      <c r="P1519">
        <v>6</v>
      </c>
      <c r="Q1519">
        <v>3</v>
      </c>
      <c r="R1519">
        <v>3</v>
      </c>
      <c r="S1519">
        <v>6</v>
      </c>
      <c r="T1519">
        <v>7</v>
      </c>
      <c r="U1519">
        <v>6</v>
      </c>
      <c r="V1519">
        <v>6</v>
      </c>
      <c r="W1519">
        <v>4</v>
      </c>
      <c r="Z1519">
        <v>3</v>
      </c>
      <c r="AA1519">
        <v>1</v>
      </c>
      <c r="AB1519" t="s">
        <v>312</v>
      </c>
      <c r="AC1519">
        <v>1.53</v>
      </c>
      <c r="AD1519">
        <v>2.37</v>
      </c>
      <c r="AE1519">
        <v>1.62</v>
      </c>
      <c r="AF1519">
        <v>2.25</v>
      </c>
      <c r="AG1519">
        <v>1.67</v>
      </c>
      <c r="AH1519">
        <v>2.1</v>
      </c>
      <c r="AI1519">
        <v>1.65</v>
      </c>
      <c r="AJ1519">
        <v>2.4</v>
      </c>
      <c r="AK1519">
        <v>1.67</v>
      </c>
      <c r="AL1519">
        <v>2.2000000000000002</v>
      </c>
      <c r="AM1519">
        <v>1.67</v>
      </c>
      <c r="AN1519">
        <v>2.4500000000000002</v>
      </c>
      <c r="AO1519">
        <v>1.61</v>
      </c>
      <c r="AP1519">
        <v>2.2999999999999998</v>
      </c>
      <c r="AQ1519" t="str">
        <f t="shared" si="255"/>
        <v>Rosol</v>
      </c>
      <c r="AR1519" t="str">
        <f t="shared" si="256"/>
        <v>Paire</v>
      </c>
      <c r="AS1519" t="str">
        <f t="shared" si="257"/>
        <v>LondonRosolPaire</v>
      </c>
      <c r="AT1519" t="str">
        <f t="shared" si="258"/>
        <v>LondonPaireRosol</v>
      </c>
      <c r="AU1519">
        <f t="shared" si="259"/>
        <v>2</v>
      </c>
      <c r="AV1519">
        <f t="shared" si="260"/>
        <v>3</v>
      </c>
      <c r="AW1519">
        <f t="shared" si="261"/>
        <v>41</v>
      </c>
      <c r="AX1519" t="b">
        <f t="shared" si="262"/>
        <v>1</v>
      </c>
      <c r="AY1519" t="str">
        <f t="shared" si="263"/>
        <v>Rosol</v>
      </c>
      <c r="AZ1519" t="b">
        <f t="shared" si="264"/>
        <v>1</v>
      </c>
      <c r="BA1519" t="str">
        <f t="shared" si="265"/>
        <v>London1st Round</v>
      </c>
    </row>
    <row r="1520" spans="1:53" x14ac:dyDescent="0.25">
      <c r="A1520">
        <v>37</v>
      </c>
      <c r="B1520" t="s">
        <v>623</v>
      </c>
      <c r="C1520" t="s">
        <v>624</v>
      </c>
      <c r="D1520" s="1">
        <v>41814</v>
      </c>
      <c r="E1520" t="s">
        <v>443</v>
      </c>
      <c r="F1520" t="s">
        <v>307</v>
      </c>
      <c r="G1520" t="s">
        <v>614</v>
      </c>
      <c r="H1520" t="s">
        <v>309</v>
      </c>
      <c r="I1520">
        <v>5</v>
      </c>
      <c r="J1520" t="s">
        <v>678</v>
      </c>
      <c r="K1520" t="s">
        <v>683</v>
      </c>
      <c r="L1520">
        <v>26</v>
      </c>
      <c r="M1520">
        <v>145</v>
      </c>
      <c r="N1520">
        <v>1455</v>
      </c>
      <c r="O1520">
        <v>399</v>
      </c>
      <c r="P1520">
        <v>7</v>
      </c>
      <c r="Q1520">
        <v>6</v>
      </c>
      <c r="R1520">
        <v>7</v>
      </c>
      <c r="S1520">
        <v>6</v>
      </c>
      <c r="T1520">
        <v>7</v>
      </c>
      <c r="U1520">
        <v>6</v>
      </c>
      <c r="Z1520">
        <v>3</v>
      </c>
      <c r="AA1520">
        <v>0</v>
      </c>
      <c r="AB1520" t="s">
        <v>312</v>
      </c>
      <c r="AC1520">
        <v>1.07</v>
      </c>
      <c r="AD1520">
        <v>9</v>
      </c>
      <c r="AE1520">
        <v>1.07</v>
      </c>
      <c r="AF1520">
        <v>8</v>
      </c>
      <c r="AG1520">
        <v>1.08</v>
      </c>
      <c r="AH1520">
        <v>7</v>
      </c>
      <c r="AI1520">
        <v>1.07</v>
      </c>
      <c r="AJ1520">
        <v>11.25</v>
      </c>
      <c r="AK1520">
        <v>1.1000000000000001</v>
      </c>
      <c r="AL1520">
        <v>7</v>
      </c>
      <c r="AM1520">
        <v>1.1000000000000001</v>
      </c>
      <c r="AN1520">
        <v>11.25</v>
      </c>
      <c r="AO1520">
        <v>1.06</v>
      </c>
      <c r="AP1520">
        <v>8.81</v>
      </c>
      <c r="AQ1520" t="str">
        <f t="shared" si="255"/>
        <v>Lopez</v>
      </c>
      <c r="AR1520" t="str">
        <f t="shared" si="256"/>
        <v>Sugita</v>
      </c>
      <c r="AS1520" t="str">
        <f t="shared" si="257"/>
        <v>LondonLopezSugita</v>
      </c>
      <c r="AT1520" t="str">
        <f t="shared" si="258"/>
        <v>LondonSugitaLopez</v>
      </c>
      <c r="AU1520">
        <f t="shared" si="259"/>
        <v>3</v>
      </c>
      <c r="AV1520">
        <f t="shared" si="260"/>
        <v>3</v>
      </c>
      <c r="AW1520">
        <f t="shared" si="261"/>
        <v>39</v>
      </c>
      <c r="AX1520" t="b">
        <f t="shared" si="262"/>
        <v>1</v>
      </c>
      <c r="AY1520" t="str">
        <f t="shared" si="263"/>
        <v>Lopez</v>
      </c>
      <c r="AZ1520" t="b">
        <f t="shared" si="264"/>
        <v>0</v>
      </c>
      <c r="BA1520" t="str">
        <f t="shared" si="265"/>
        <v>London1st Round</v>
      </c>
    </row>
    <row r="1521" spans="1:53" x14ac:dyDescent="0.25">
      <c r="A1521">
        <v>37</v>
      </c>
      <c r="B1521" t="s">
        <v>623</v>
      </c>
      <c r="C1521" t="s">
        <v>624</v>
      </c>
      <c r="D1521" s="1">
        <v>41814</v>
      </c>
      <c r="E1521" t="s">
        <v>443</v>
      </c>
      <c r="F1521" t="s">
        <v>307</v>
      </c>
      <c r="G1521" t="s">
        <v>614</v>
      </c>
      <c r="H1521" t="s">
        <v>309</v>
      </c>
      <c r="I1521">
        <v>5</v>
      </c>
      <c r="J1521" t="s">
        <v>670</v>
      </c>
      <c r="K1521" t="s">
        <v>763</v>
      </c>
      <c r="L1521">
        <v>67</v>
      </c>
      <c r="M1521">
        <v>75</v>
      </c>
      <c r="N1521">
        <v>755</v>
      </c>
      <c r="O1521">
        <v>707</v>
      </c>
      <c r="P1521">
        <v>6</v>
      </c>
      <c r="Q1521">
        <v>7</v>
      </c>
      <c r="R1521">
        <v>6</v>
      </c>
      <c r="S1521">
        <v>4</v>
      </c>
      <c r="T1521">
        <v>6</v>
      </c>
      <c r="U1521">
        <v>1</v>
      </c>
      <c r="V1521">
        <v>7</v>
      </c>
      <c r="W1521">
        <v>5</v>
      </c>
      <c r="Z1521">
        <v>3</v>
      </c>
      <c r="AA1521">
        <v>1</v>
      </c>
      <c r="AB1521" t="s">
        <v>312</v>
      </c>
      <c r="AC1521">
        <v>1.1200000000000001</v>
      </c>
      <c r="AD1521">
        <v>6</v>
      </c>
      <c r="AE1521">
        <v>1.2</v>
      </c>
      <c r="AF1521">
        <v>4.3</v>
      </c>
      <c r="AG1521">
        <v>1.1200000000000001</v>
      </c>
      <c r="AH1521">
        <v>5.5</v>
      </c>
      <c r="AI1521">
        <v>1.24</v>
      </c>
      <c r="AJ1521">
        <v>4.5599999999999996</v>
      </c>
      <c r="AK1521">
        <v>1.1399999999999999</v>
      </c>
      <c r="AL1521">
        <v>5.5</v>
      </c>
      <c r="AM1521">
        <v>1.24</v>
      </c>
      <c r="AN1521">
        <v>6.03</v>
      </c>
      <c r="AO1521">
        <v>1.17</v>
      </c>
      <c r="AP1521">
        <v>5.0199999999999996</v>
      </c>
      <c r="AQ1521" t="str">
        <f t="shared" si="255"/>
        <v>Querrey</v>
      </c>
      <c r="AR1521" t="str">
        <f t="shared" si="256"/>
        <v>Klahn</v>
      </c>
      <c r="AS1521" t="str">
        <f t="shared" si="257"/>
        <v>LondonQuerreyKlahn</v>
      </c>
      <c r="AT1521" t="str">
        <f t="shared" si="258"/>
        <v>LondonKlahnQuerrey</v>
      </c>
      <c r="AU1521">
        <f t="shared" si="259"/>
        <v>2</v>
      </c>
      <c r="AV1521">
        <f t="shared" si="260"/>
        <v>8</v>
      </c>
      <c r="AW1521">
        <f t="shared" si="261"/>
        <v>42</v>
      </c>
      <c r="AX1521" t="b">
        <f t="shared" si="262"/>
        <v>1</v>
      </c>
      <c r="AY1521" t="str">
        <f t="shared" si="263"/>
        <v>Klahn</v>
      </c>
      <c r="AZ1521" t="b">
        <f t="shared" si="264"/>
        <v>1</v>
      </c>
      <c r="BA1521" t="str">
        <f t="shared" si="265"/>
        <v>London1st Round</v>
      </c>
    </row>
    <row r="1522" spans="1:53" x14ac:dyDescent="0.25">
      <c r="A1522">
        <v>37</v>
      </c>
      <c r="B1522" t="s">
        <v>623</v>
      </c>
      <c r="C1522" t="s">
        <v>624</v>
      </c>
      <c r="D1522" s="1">
        <v>41814</v>
      </c>
      <c r="E1522" s="1" t="s">
        <v>443</v>
      </c>
      <c r="F1522" t="s">
        <v>307</v>
      </c>
      <c r="G1522" s="1" t="s">
        <v>614</v>
      </c>
      <c r="H1522" t="s">
        <v>309</v>
      </c>
      <c r="I1522">
        <v>5</v>
      </c>
      <c r="J1522" t="s">
        <v>750</v>
      </c>
      <c r="K1522" t="s">
        <v>803</v>
      </c>
      <c r="L1522">
        <v>1</v>
      </c>
      <c r="M1522">
        <v>51</v>
      </c>
      <c r="N1522">
        <v>12500</v>
      </c>
      <c r="O1522">
        <v>865</v>
      </c>
      <c r="P1522">
        <v>4</v>
      </c>
      <c r="Q1522">
        <v>6</v>
      </c>
      <c r="R1522">
        <v>6</v>
      </c>
      <c r="S1522">
        <v>3</v>
      </c>
      <c r="T1522">
        <v>6</v>
      </c>
      <c r="U1522">
        <v>3</v>
      </c>
      <c r="V1522">
        <v>6</v>
      </c>
      <c r="W1522">
        <v>3</v>
      </c>
      <c r="Z1522">
        <v>3</v>
      </c>
      <c r="AA1522">
        <v>1</v>
      </c>
      <c r="AB1522" t="s">
        <v>312</v>
      </c>
      <c r="AC1522">
        <v>1.1000000000000001</v>
      </c>
      <c r="AD1522">
        <v>7</v>
      </c>
      <c r="AE1522">
        <v>1.1100000000000001</v>
      </c>
      <c r="AF1522">
        <v>6</v>
      </c>
      <c r="AG1522">
        <v>1.1100000000000001</v>
      </c>
      <c r="AH1522">
        <v>6.5</v>
      </c>
      <c r="AI1522">
        <v>1.0900000000000001</v>
      </c>
      <c r="AJ1522">
        <v>9.16</v>
      </c>
      <c r="AK1522">
        <v>1.1100000000000001</v>
      </c>
      <c r="AL1522">
        <v>6.5</v>
      </c>
      <c r="AM1522">
        <v>1.1200000000000001</v>
      </c>
      <c r="AN1522">
        <v>9.16</v>
      </c>
      <c r="AO1522">
        <v>1.1000000000000001</v>
      </c>
      <c r="AP1522">
        <v>6.93</v>
      </c>
      <c r="AQ1522" t="str">
        <f t="shared" si="255"/>
        <v>Nadal</v>
      </c>
      <c r="AR1522" t="str">
        <f t="shared" si="256"/>
        <v>Klizan</v>
      </c>
      <c r="AS1522" t="str">
        <f t="shared" si="257"/>
        <v>LondonNadalKlizan</v>
      </c>
      <c r="AT1522" t="str">
        <f t="shared" si="258"/>
        <v>LondonKlizanNadal</v>
      </c>
      <c r="AU1522">
        <f t="shared" si="259"/>
        <v>2</v>
      </c>
      <c r="AV1522">
        <f t="shared" si="260"/>
        <v>7</v>
      </c>
      <c r="AW1522">
        <f t="shared" si="261"/>
        <v>37</v>
      </c>
      <c r="AX1522" t="b">
        <f t="shared" si="262"/>
        <v>0</v>
      </c>
      <c r="AY1522" t="str">
        <f t="shared" si="263"/>
        <v>Klizan</v>
      </c>
      <c r="AZ1522" t="b">
        <f t="shared" si="264"/>
        <v>1</v>
      </c>
      <c r="BA1522" t="str">
        <f t="shared" si="265"/>
        <v>London1st Round</v>
      </c>
    </row>
    <row r="1523" spans="1:53" x14ac:dyDescent="0.25">
      <c r="A1523">
        <v>37</v>
      </c>
      <c r="B1523" t="s">
        <v>623</v>
      </c>
      <c r="C1523" t="s">
        <v>624</v>
      </c>
      <c r="D1523" s="1">
        <v>41814</v>
      </c>
      <c r="E1523" s="1" t="s">
        <v>443</v>
      </c>
      <c r="F1523" t="s">
        <v>307</v>
      </c>
      <c r="G1523" s="1" t="s">
        <v>614</v>
      </c>
      <c r="H1523" t="s">
        <v>309</v>
      </c>
      <c r="I1523">
        <v>5</v>
      </c>
      <c r="J1523" t="s">
        <v>800</v>
      </c>
      <c r="K1523" t="s">
        <v>676</v>
      </c>
      <c r="L1523">
        <v>9</v>
      </c>
      <c r="M1523">
        <v>85</v>
      </c>
      <c r="N1523">
        <v>3245</v>
      </c>
      <c r="O1523">
        <v>632</v>
      </c>
      <c r="P1523">
        <v>6</v>
      </c>
      <c r="Q1523">
        <v>2</v>
      </c>
      <c r="R1523">
        <v>6</v>
      </c>
      <c r="S1523">
        <v>4</v>
      </c>
      <c r="T1523">
        <v>6</v>
      </c>
      <c r="U1523">
        <v>4</v>
      </c>
      <c r="Z1523">
        <v>3</v>
      </c>
      <c r="AA1523">
        <v>0</v>
      </c>
      <c r="AB1523" t="s">
        <v>312</v>
      </c>
      <c r="AC1523">
        <v>1.1100000000000001</v>
      </c>
      <c r="AD1523">
        <v>6.5</v>
      </c>
      <c r="AE1523">
        <v>1.1100000000000001</v>
      </c>
      <c r="AF1523">
        <v>6</v>
      </c>
      <c r="AG1523">
        <v>1.1100000000000001</v>
      </c>
      <c r="AH1523">
        <v>6.5</v>
      </c>
      <c r="AI1523">
        <v>1.1499999999999999</v>
      </c>
      <c r="AJ1523">
        <v>6.52</v>
      </c>
      <c r="AK1523">
        <v>1.1000000000000001</v>
      </c>
      <c r="AL1523">
        <v>7</v>
      </c>
      <c r="AM1523">
        <v>1.1499999999999999</v>
      </c>
      <c r="AN1523">
        <v>7</v>
      </c>
      <c r="AO1523">
        <v>1.1200000000000001</v>
      </c>
      <c r="AP1523">
        <v>6.12</v>
      </c>
      <c r="AQ1523" t="str">
        <f t="shared" si="255"/>
        <v>Raonic</v>
      </c>
      <c r="AR1523" t="str">
        <f t="shared" si="256"/>
        <v>Ebden</v>
      </c>
      <c r="AS1523" t="str">
        <f t="shared" si="257"/>
        <v>LondonRaonicEbden</v>
      </c>
      <c r="AT1523" t="str">
        <f t="shared" si="258"/>
        <v>LondonEbdenRaonic</v>
      </c>
      <c r="AU1523">
        <f t="shared" si="259"/>
        <v>3</v>
      </c>
      <c r="AV1523">
        <f t="shared" si="260"/>
        <v>8</v>
      </c>
      <c r="AW1523">
        <f t="shared" si="261"/>
        <v>28</v>
      </c>
      <c r="AX1523" t="b">
        <f t="shared" si="262"/>
        <v>0</v>
      </c>
      <c r="AY1523" t="str">
        <f t="shared" si="263"/>
        <v>Raonic</v>
      </c>
      <c r="AZ1523" t="b">
        <f t="shared" si="264"/>
        <v>0</v>
      </c>
      <c r="BA1523" t="str">
        <f t="shared" si="265"/>
        <v>London1st Round</v>
      </c>
    </row>
    <row r="1524" spans="1:53" x14ac:dyDescent="0.25">
      <c r="A1524">
        <v>37</v>
      </c>
      <c r="B1524" t="s">
        <v>623</v>
      </c>
      <c r="C1524" t="s">
        <v>624</v>
      </c>
      <c r="D1524" s="1">
        <v>41814</v>
      </c>
      <c r="E1524" s="1" t="s">
        <v>443</v>
      </c>
      <c r="F1524" t="s">
        <v>307</v>
      </c>
      <c r="G1524" s="1" t="s">
        <v>614</v>
      </c>
      <c r="H1524" t="s">
        <v>309</v>
      </c>
      <c r="I1524">
        <v>5</v>
      </c>
      <c r="J1524" t="s">
        <v>679</v>
      </c>
      <c r="K1524" t="s">
        <v>698</v>
      </c>
      <c r="L1524">
        <v>63</v>
      </c>
      <c r="M1524">
        <v>101</v>
      </c>
      <c r="N1524">
        <v>787</v>
      </c>
      <c r="O1524">
        <v>561</v>
      </c>
      <c r="P1524">
        <v>6</v>
      </c>
      <c r="Q1524">
        <v>4</v>
      </c>
      <c r="R1524">
        <v>6</v>
      </c>
      <c r="S1524">
        <v>4</v>
      </c>
      <c r="T1524">
        <v>6</v>
      </c>
      <c r="U1524">
        <v>4</v>
      </c>
      <c r="Z1524">
        <v>3</v>
      </c>
      <c r="AA1524">
        <v>0</v>
      </c>
      <c r="AB1524" t="s">
        <v>312</v>
      </c>
      <c r="AC1524">
        <v>2.1</v>
      </c>
      <c r="AD1524">
        <v>1.66</v>
      </c>
      <c r="AE1524">
        <v>2.1</v>
      </c>
      <c r="AF1524">
        <v>1.7</v>
      </c>
      <c r="AG1524">
        <v>2.1</v>
      </c>
      <c r="AH1524">
        <v>1.67</v>
      </c>
      <c r="AI1524">
        <v>2.2999999999999998</v>
      </c>
      <c r="AJ1524">
        <v>1.69</v>
      </c>
      <c r="AK1524">
        <v>2.2000000000000002</v>
      </c>
      <c r="AL1524">
        <v>1.67</v>
      </c>
      <c r="AM1524">
        <v>2.2999999999999998</v>
      </c>
      <c r="AN1524">
        <v>1.83</v>
      </c>
      <c r="AO1524">
        <v>2.12</v>
      </c>
      <c r="AP1524">
        <v>1.7</v>
      </c>
      <c r="AQ1524" t="str">
        <f t="shared" ref="AQ1524:AQ1587" si="266">LEFT(J1524,FIND(" ",J1524)-1)</f>
        <v>Kukushkin</v>
      </c>
      <c r="AR1524" t="str">
        <f t="shared" ref="AR1524:AR1587" si="267">LEFT(K1524,FIND(" ",K1524)-1)</f>
        <v>Sela</v>
      </c>
      <c r="AS1524" t="str">
        <f t="shared" si="257"/>
        <v>LondonKukushkinSela</v>
      </c>
      <c r="AT1524" t="str">
        <f t="shared" si="258"/>
        <v>LondonSelaKukushkin</v>
      </c>
      <c r="AU1524">
        <f t="shared" si="259"/>
        <v>3</v>
      </c>
      <c r="AV1524">
        <f t="shared" si="260"/>
        <v>6</v>
      </c>
      <c r="AW1524">
        <f t="shared" si="261"/>
        <v>30</v>
      </c>
      <c r="AX1524" t="b">
        <f t="shared" si="262"/>
        <v>0</v>
      </c>
      <c r="AY1524" t="str">
        <f t="shared" si="263"/>
        <v>Kukushkin</v>
      </c>
      <c r="AZ1524" t="b">
        <f t="shared" si="264"/>
        <v>0</v>
      </c>
      <c r="BA1524" t="str">
        <f t="shared" si="265"/>
        <v>London1st Round</v>
      </c>
    </row>
    <row r="1525" spans="1:53" x14ac:dyDescent="0.25">
      <c r="A1525">
        <v>37</v>
      </c>
      <c r="B1525" t="s">
        <v>623</v>
      </c>
      <c r="C1525" t="s">
        <v>624</v>
      </c>
      <c r="D1525" s="1">
        <v>41814</v>
      </c>
      <c r="E1525" s="1" t="s">
        <v>443</v>
      </c>
      <c r="F1525" t="s">
        <v>307</v>
      </c>
      <c r="G1525" s="1" t="s">
        <v>614</v>
      </c>
      <c r="H1525" t="s">
        <v>309</v>
      </c>
      <c r="I1525">
        <v>5</v>
      </c>
      <c r="J1525" t="s">
        <v>840</v>
      </c>
      <c r="K1525" t="s">
        <v>780</v>
      </c>
      <c r="L1525">
        <v>163</v>
      </c>
      <c r="M1525">
        <v>55</v>
      </c>
      <c r="N1525">
        <v>345</v>
      </c>
      <c r="O1525">
        <v>853</v>
      </c>
      <c r="P1525">
        <v>6</v>
      </c>
      <c r="Q1525">
        <v>4</v>
      </c>
      <c r="R1525">
        <v>6</v>
      </c>
      <c r="S1525">
        <v>3</v>
      </c>
      <c r="T1525">
        <v>7</v>
      </c>
      <c r="U1525">
        <v>5</v>
      </c>
      <c r="Z1525">
        <v>3</v>
      </c>
      <c r="AA1525">
        <v>0</v>
      </c>
      <c r="AB1525" t="s">
        <v>312</v>
      </c>
      <c r="AC1525">
        <v>3.5</v>
      </c>
      <c r="AD1525">
        <v>1.28</v>
      </c>
      <c r="AE1525">
        <v>3.4</v>
      </c>
      <c r="AF1525">
        <v>1.3</v>
      </c>
      <c r="AG1525">
        <v>3</v>
      </c>
      <c r="AH1525">
        <v>1.36</v>
      </c>
      <c r="AI1525">
        <v>3.56</v>
      </c>
      <c r="AJ1525">
        <v>1.34</v>
      </c>
      <c r="AK1525">
        <v>3.5</v>
      </c>
      <c r="AL1525">
        <v>1.29</v>
      </c>
      <c r="AM1525">
        <v>3.6</v>
      </c>
      <c r="AN1525">
        <v>1.36</v>
      </c>
      <c r="AO1525">
        <v>3.39</v>
      </c>
      <c r="AP1525">
        <v>1.31</v>
      </c>
      <c r="AQ1525" t="str">
        <f t="shared" si="266"/>
        <v>Pavic</v>
      </c>
      <c r="AR1525" t="str">
        <f t="shared" si="267"/>
        <v>Falla</v>
      </c>
      <c r="AS1525" t="str">
        <f t="shared" si="257"/>
        <v>LondonPavicFalla</v>
      </c>
      <c r="AT1525" t="str">
        <f t="shared" si="258"/>
        <v>LondonFallaPavic</v>
      </c>
      <c r="AU1525">
        <f t="shared" si="259"/>
        <v>3</v>
      </c>
      <c r="AV1525">
        <f t="shared" si="260"/>
        <v>7</v>
      </c>
      <c r="AW1525">
        <f t="shared" si="261"/>
        <v>31</v>
      </c>
      <c r="AX1525" t="b">
        <f t="shared" si="262"/>
        <v>0</v>
      </c>
      <c r="AY1525" t="str">
        <f t="shared" si="263"/>
        <v>Pavic</v>
      </c>
      <c r="AZ1525" t="b">
        <f t="shared" si="264"/>
        <v>0</v>
      </c>
      <c r="BA1525" t="str">
        <f t="shared" si="265"/>
        <v>London1st Round</v>
      </c>
    </row>
    <row r="1526" spans="1:53" x14ac:dyDescent="0.25">
      <c r="A1526">
        <v>37</v>
      </c>
      <c r="B1526" t="s">
        <v>623</v>
      </c>
      <c r="C1526" t="s">
        <v>624</v>
      </c>
      <c r="D1526" s="1">
        <v>41814</v>
      </c>
      <c r="E1526" s="1" t="s">
        <v>443</v>
      </c>
      <c r="F1526" t="s">
        <v>307</v>
      </c>
      <c r="G1526" s="1" t="s">
        <v>614</v>
      </c>
      <c r="H1526" t="s">
        <v>309</v>
      </c>
      <c r="I1526">
        <v>5</v>
      </c>
      <c r="J1526" t="s">
        <v>758</v>
      </c>
      <c r="K1526" t="s">
        <v>691</v>
      </c>
      <c r="L1526">
        <v>77</v>
      </c>
      <c r="M1526">
        <v>130</v>
      </c>
      <c r="N1526">
        <v>698</v>
      </c>
      <c r="O1526">
        <v>447</v>
      </c>
      <c r="P1526">
        <v>6</v>
      </c>
      <c r="Q1526">
        <v>7</v>
      </c>
      <c r="R1526">
        <v>6</v>
      </c>
      <c r="S1526">
        <v>2</v>
      </c>
      <c r="T1526">
        <v>7</v>
      </c>
      <c r="U1526">
        <v>6</v>
      </c>
      <c r="V1526">
        <v>6</v>
      </c>
      <c r="W1526">
        <v>4</v>
      </c>
      <c r="Z1526">
        <v>3</v>
      </c>
      <c r="AA1526">
        <v>1</v>
      </c>
      <c r="AB1526" t="s">
        <v>312</v>
      </c>
      <c r="AC1526">
        <v>1.57</v>
      </c>
      <c r="AD1526">
        <v>2.25</v>
      </c>
      <c r="AE1526">
        <v>1.7</v>
      </c>
      <c r="AF1526">
        <v>2.1</v>
      </c>
      <c r="AG1526">
        <v>1.67</v>
      </c>
      <c r="AH1526">
        <v>2.1</v>
      </c>
      <c r="AI1526">
        <v>1.74</v>
      </c>
      <c r="AJ1526">
        <v>2.2200000000000002</v>
      </c>
      <c r="AK1526">
        <v>1.67</v>
      </c>
      <c r="AL1526">
        <v>2.2000000000000002</v>
      </c>
      <c r="AM1526">
        <v>1.74</v>
      </c>
      <c r="AN1526">
        <v>2.25</v>
      </c>
      <c r="AO1526">
        <v>1.68</v>
      </c>
      <c r="AP1526">
        <v>2.15</v>
      </c>
      <c r="AQ1526" t="str">
        <f t="shared" si="266"/>
        <v>Sock</v>
      </c>
      <c r="AR1526" t="str">
        <f t="shared" si="267"/>
        <v>Herbert</v>
      </c>
      <c r="AS1526" t="str">
        <f t="shared" si="257"/>
        <v>LondonSockHerbert</v>
      </c>
      <c r="AT1526" t="str">
        <f t="shared" si="258"/>
        <v>LondonHerbertSock</v>
      </c>
      <c r="AU1526">
        <f t="shared" si="259"/>
        <v>2</v>
      </c>
      <c r="AV1526">
        <f t="shared" si="260"/>
        <v>6</v>
      </c>
      <c r="AW1526">
        <f t="shared" si="261"/>
        <v>44</v>
      </c>
      <c r="AX1526" t="b">
        <f t="shared" si="262"/>
        <v>1</v>
      </c>
      <c r="AY1526" t="str">
        <f t="shared" si="263"/>
        <v>Herbert</v>
      </c>
      <c r="AZ1526" t="b">
        <f t="shared" si="264"/>
        <v>1</v>
      </c>
      <c r="BA1526" t="str">
        <f t="shared" si="265"/>
        <v>London1st Round</v>
      </c>
    </row>
    <row r="1527" spans="1:53" x14ac:dyDescent="0.25">
      <c r="A1527">
        <v>37</v>
      </c>
      <c r="B1527" t="s">
        <v>623</v>
      </c>
      <c r="C1527" t="s">
        <v>624</v>
      </c>
      <c r="D1527" s="1">
        <v>41814</v>
      </c>
      <c r="E1527" s="1" t="s">
        <v>443</v>
      </c>
      <c r="F1527" t="s">
        <v>307</v>
      </c>
      <c r="G1527" s="1" t="s">
        <v>614</v>
      </c>
      <c r="H1527" t="s">
        <v>309</v>
      </c>
      <c r="I1527">
        <v>5</v>
      </c>
      <c r="J1527" t="s">
        <v>939</v>
      </c>
      <c r="K1527" t="s">
        <v>665</v>
      </c>
      <c r="L1527">
        <v>103</v>
      </c>
      <c r="M1527">
        <v>46</v>
      </c>
      <c r="N1527">
        <v>555</v>
      </c>
      <c r="O1527">
        <v>970</v>
      </c>
      <c r="P1527">
        <v>6</v>
      </c>
      <c r="Q1527">
        <v>4</v>
      </c>
      <c r="R1527">
        <v>7</v>
      </c>
      <c r="S1527">
        <v>6</v>
      </c>
      <c r="T1527">
        <v>7</v>
      </c>
      <c r="U1527">
        <v>6</v>
      </c>
      <c r="Z1527">
        <v>3</v>
      </c>
      <c r="AA1527">
        <v>0</v>
      </c>
      <c r="AB1527" t="s">
        <v>312</v>
      </c>
      <c r="AC1527">
        <v>2</v>
      </c>
      <c r="AD1527">
        <v>1.72</v>
      </c>
      <c r="AE1527">
        <v>2</v>
      </c>
      <c r="AF1527">
        <v>1.8</v>
      </c>
      <c r="AG1527">
        <v>2</v>
      </c>
      <c r="AH1527">
        <v>1.73</v>
      </c>
      <c r="AI1527">
        <v>2.06</v>
      </c>
      <c r="AJ1527">
        <v>1.85</v>
      </c>
      <c r="AK1527">
        <v>1.91</v>
      </c>
      <c r="AL1527">
        <v>1.91</v>
      </c>
      <c r="AM1527">
        <v>2.1</v>
      </c>
      <c r="AN1527">
        <v>1.91</v>
      </c>
      <c r="AO1527">
        <v>2.0299999999999998</v>
      </c>
      <c r="AP1527">
        <v>1.77</v>
      </c>
      <c r="AQ1527" t="str">
        <f t="shared" si="266"/>
        <v>Muller</v>
      </c>
      <c r="AR1527" t="str">
        <f t="shared" si="267"/>
        <v>Benneteau</v>
      </c>
      <c r="AS1527" t="str">
        <f t="shared" si="257"/>
        <v>LondonMullerBenneteau</v>
      </c>
      <c r="AT1527" t="str">
        <f t="shared" si="258"/>
        <v>LondonBenneteauMuller</v>
      </c>
      <c r="AU1527">
        <f t="shared" si="259"/>
        <v>3</v>
      </c>
      <c r="AV1527">
        <f t="shared" si="260"/>
        <v>4</v>
      </c>
      <c r="AW1527">
        <f t="shared" si="261"/>
        <v>36</v>
      </c>
      <c r="AX1527" t="b">
        <f t="shared" si="262"/>
        <v>1</v>
      </c>
      <c r="AY1527" t="str">
        <f t="shared" si="263"/>
        <v>Muller</v>
      </c>
      <c r="AZ1527" t="b">
        <f t="shared" si="264"/>
        <v>0</v>
      </c>
      <c r="BA1527" t="str">
        <f t="shared" si="265"/>
        <v>London1st Round</v>
      </c>
    </row>
    <row r="1528" spans="1:53" x14ac:dyDescent="0.25">
      <c r="A1528">
        <v>37</v>
      </c>
      <c r="B1528" t="s">
        <v>623</v>
      </c>
      <c r="C1528" t="s">
        <v>624</v>
      </c>
      <c r="D1528" s="1">
        <v>41814</v>
      </c>
      <c r="E1528" s="1" t="s">
        <v>443</v>
      </c>
      <c r="F1528" t="s">
        <v>307</v>
      </c>
      <c r="G1528" s="1" t="s">
        <v>614</v>
      </c>
      <c r="H1528" t="s">
        <v>309</v>
      </c>
      <c r="I1528">
        <v>5</v>
      </c>
      <c r="J1528" t="s">
        <v>892</v>
      </c>
      <c r="K1528" t="s">
        <v>940</v>
      </c>
      <c r="L1528">
        <v>132</v>
      </c>
      <c r="M1528">
        <v>129</v>
      </c>
      <c r="N1528">
        <v>445</v>
      </c>
      <c r="O1528">
        <v>448</v>
      </c>
      <c r="P1528">
        <v>7</v>
      </c>
      <c r="Q1528">
        <v>5</v>
      </c>
      <c r="R1528">
        <v>7</v>
      </c>
      <c r="S1528">
        <v>6</v>
      </c>
      <c r="T1528">
        <v>3</v>
      </c>
      <c r="U1528">
        <v>6</v>
      </c>
      <c r="V1528">
        <v>7</v>
      </c>
      <c r="W1528">
        <v>6</v>
      </c>
      <c r="Z1528">
        <v>3</v>
      </c>
      <c r="AA1528">
        <v>1</v>
      </c>
      <c r="AB1528" t="s">
        <v>312</v>
      </c>
      <c r="AC1528">
        <v>1.44</v>
      </c>
      <c r="AD1528">
        <v>2.62</v>
      </c>
      <c r="AE1528">
        <v>1.5</v>
      </c>
      <c r="AF1528">
        <v>2.5</v>
      </c>
      <c r="AG1528">
        <v>1.53</v>
      </c>
      <c r="AH1528">
        <v>2.38</v>
      </c>
      <c r="AI1528">
        <v>1.58</v>
      </c>
      <c r="AJ1528">
        <v>2.54</v>
      </c>
      <c r="AK1528">
        <v>1.53</v>
      </c>
      <c r="AL1528">
        <v>2.5</v>
      </c>
      <c r="AM1528">
        <v>1.59</v>
      </c>
      <c r="AN1528">
        <v>2.65</v>
      </c>
      <c r="AO1528">
        <v>1.51</v>
      </c>
      <c r="AP1528">
        <v>2.5299999999999998</v>
      </c>
      <c r="AQ1528" t="str">
        <f t="shared" si="266"/>
        <v>Bolelli</v>
      </c>
      <c r="AR1528" t="str">
        <f t="shared" si="267"/>
        <v>Ito</v>
      </c>
      <c r="AS1528" t="str">
        <f t="shared" si="257"/>
        <v>LondonBolelliIto</v>
      </c>
      <c r="AT1528" t="str">
        <f t="shared" si="258"/>
        <v>LondonItoBolelli</v>
      </c>
      <c r="AU1528">
        <f t="shared" si="259"/>
        <v>2</v>
      </c>
      <c r="AV1528">
        <f t="shared" si="260"/>
        <v>1</v>
      </c>
      <c r="AW1528">
        <f t="shared" si="261"/>
        <v>47</v>
      </c>
      <c r="AX1528" t="b">
        <f t="shared" si="262"/>
        <v>1</v>
      </c>
      <c r="AY1528" t="str">
        <f t="shared" si="263"/>
        <v>Bolelli</v>
      </c>
      <c r="AZ1528" t="b">
        <f t="shared" si="264"/>
        <v>1</v>
      </c>
      <c r="BA1528" t="str">
        <f t="shared" si="265"/>
        <v>London1st Round</v>
      </c>
    </row>
    <row r="1529" spans="1:53" x14ac:dyDescent="0.25">
      <c r="A1529">
        <v>37</v>
      </c>
      <c r="B1529" t="s">
        <v>623</v>
      </c>
      <c r="C1529" t="s">
        <v>624</v>
      </c>
      <c r="D1529" s="1">
        <v>41814</v>
      </c>
      <c r="E1529" s="1" t="s">
        <v>443</v>
      </c>
      <c r="F1529" t="s">
        <v>307</v>
      </c>
      <c r="G1529" s="1" t="s">
        <v>614</v>
      </c>
      <c r="H1529" t="s">
        <v>309</v>
      </c>
      <c r="I1529">
        <v>5</v>
      </c>
      <c r="J1529" t="s">
        <v>767</v>
      </c>
      <c r="K1529" t="s">
        <v>941</v>
      </c>
      <c r="L1529">
        <v>11</v>
      </c>
      <c r="M1529">
        <v>234</v>
      </c>
      <c r="N1529">
        <v>2690</v>
      </c>
      <c r="O1529">
        <v>205</v>
      </c>
      <c r="P1529">
        <v>7</v>
      </c>
      <c r="Q1529">
        <v>5</v>
      </c>
      <c r="R1529">
        <v>6</v>
      </c>
      <c r="S1529">
        <v>3</v>
      </c>
      <c r="T1529">
        <v>6</v>
      </c>
      <c r="U1529">
        <v>4</v>
      </c>
      <c r="Z1529">
        <v>3</v>
      </c>
      <c r="AA1529">
        <v>0</v>
      </c>
      <c r="AB1529" t="s">
        <v>312</v>
      </c>
      <c r="AC1529">
        <v>1.04</v>
      </c>
      <c r="AD1529">
        <v>13</v>
      </c>
      <c r="AE1529">
        <v>1.04</v>
      </c>
      <c r="AF1529">
        <v>10</v>
      </c>
      <c r="AG1529">
        <v>1.04</v>
      </c>
      <c r="AH1529">
        <v>11</v>
      </c>
      <c r="AI1529">
        <v>1.05</v>
      </c>
      <c r="AJ1529">
        <v>13</v>
      </c>
      <c r="AK1529">
        <v>1.03</v>
      </c>
      <c r="AL1529">
        <v>12</v>
      </c>
      <c r="AM1529">
        <v>1.06</v>
      </c>
      <c r="AN1529">
        <v>13.25</v>
      </c>
      <c r="AO1529">
        <v>1.04</v>
      </c>
      <c r="AP1529">
        <v>10.91</v>
      </c>
      <c r="AQ1529" t="str">
        <f t="shared" si="266"/>
        <v>Isner</v>
      </c>
      <c r="AR1529" t="str">
        <f t="shared" si="267"/>
        <v>Smethurst</v>
      </c>
      <c r="AS1529" t="str">
        <f t="shared" si="257"/>
        <v>LondonIsnerSmethurst</v>
      </c>
      <c r="AT1529" t="str">
        <f t="shared" si="258"/>
        <v>LondonSmethurstIsner</v>
      </c>
      <c r="AU1529">
        <f t="shared" si="259"/>
        <v>3</v>
      </c>
      <c r="AV1529">
        <f t="shared" si="260"/>
        <v>7</v>
      </c>
      <c r="AW1529">
        <f t="shared" si="261"/>
        <v>31</v>
      </c>
      <c r="AX1529" t="b">
        <f t="shared" si="262"/>
        <v>0</v>
      </c>
      <c r="AY1529" t="str">
        <f t="shared" si="263"/>
        <v>Isner</v>
      </c>
      <c r="AZ1529" t="b">
        <f t="shared" si="264"/>
        <v>0</v>
      </c>
      <c r="BA1529" t="str">
        <f t="shared" si="265"/>
        <v>London1st Round</v>
      </c>
    </row>
    <row r="1530" spans="1:53" x14ac:dyDescent="0.25">
      <c r="A1530">
        <v>37</v>
      </c>
      <c r="B1530" t="s">
        <v>623</v>
      </c>
      <c r="C1530" t="s">
        <v>624</v>
      </c>
      <c r="D1530" s="1">
        <v>41814</v>
      </c>
      <c r="E1530" s="1" t="s">
        <v>443</v>
      </c>
      <c r="F1530" t="s">
        <v>307</v>
      </c>
      <c r="G1530" s="1" t="s">
        <v>614</v>
      </c>
      <c r="H1530" t="s">
        <v>309</v>
      </c>
      <c r="I1530">
        <v>5</v>
      </c>
      <c r="J1530" t="s">
        <v>724</v>
      </c>
      <c r="K1530" t="s">
        <v>735</v>
      </c>
      <c r="L1530">
        <v>21</v>
      </c>
      <c r="M1530">
        <v>121</v>
      </c>
      <c r="N1530">
        <v>1635</v>
      </c>
      <c r="O1530">
        <v>510</v>
      </c>
      <c r="P1530">
        <v>7</v>
      </c>
      <c r="Q1530">
        <v>6</v>
      </c>
      <c r="R1530">
        <v>7</v>
      </c>
      <c r="S1530">
        <v>5</v>
      </c>
      <c r="T1530">
        <v>6</v>
      </c>
      <c r="U1530">
        <v>4</v>
      </c>
      <c r="Z1530">
        <v>3</v>
      </c>
      <c r="AA1530">
        <v>0</v>
      </c>
      <c r="AB1530" t="s">
        <v>312</v>
      </c>
      <c r="AC1530">
        <v>1.08</v>
      </c>
      <c r="AD1530">
        <v>8</v>
      </c>
      <c r="AE1530">
        <v>1.1000000000000001</v>
      </c>
      <c r="AF1530">
        <v>6.5</v>
      </c>
      <c r="AG1530">
        <v>1.08</v>
      </c>
      <c r="AH1530">
        <v>7</v>
      </c>
      <c r="AI1530">
        <v>1.0900000000000001</v>
      </c>
      <c r="AJ1530">
        <v>9.16</v>
      </c>
      <c r="AK1530">
        <v>1.1100000000000001</v>
      </c>
      <c r="AL1530">
        <v>6.5</v>
      </c>
      <c r="AM1530">
        <v>1.1200000000000001</v>
      </c>
      <c r="AN1530">
        <v>9.85</v>
      </c>
      <c r="AO1530">
        <v>1.0900000000000001</v>
      </c>
      <c r="AP1530">
        <v>7.44</v>
      </c>
      <c r="AQ1530" t="str">
        <f t="shared" si="266"/>
        <v>Monfils</v>
      </c>
      <c r="AR1530" t="str">
        <f t="shared" si="267"/>
        <v>Jaziri</v>
      </c>
      <c r="AS1530" t="str">
        <f t="shared" si="257"/>
        <v>LondonMonfilsJaziri</v>
      </c>
      <c r="AT1530" t="str">
        <f t="shared" si="258"/>
        <v>LondonJaziriMonfils</v>
      </c>
      <c r="AU1530">
        <f t="shared" si="259"/>
        <v>3</v>
      </c>
      <c r="AV1530">
        <f t="shared" si="260"/>
        <v>5</v>
      </c>
      <c r="AW1530">
        <f t="shared" si="261"/>
        <v>35</v>
      </c>
      <c r="AX1530" t="b">
        <f t="shared" si="262"/>
        <v>1</v>
      </c>
      <c r="AY1530" t="str">
        <f t="shared" si="263"/>
        <v>Monfils</v>
      </c>
      <c r="AZ1530" t="b">
        <f t="shared" si="264"/>
        <v>0</v>
      </c>
      <c r="BA1530" t="str">
        <f t="shared" si="265"/>
        <v>London1st Round</v>
      </c>
    </row>
    <row r="1531" spans="1:53" x14ac:dyDescent="0.25">
      <c r="A1531">
        <v>37</v>
      </c>
      <c r="B1531" t="s">
        <v>623</v>
      </c>
      <c r="C1531" t="s">
        <v>624</v>
      </c>
      <c r="D1531" s="1">
        <v>41814</v>
      </c>
      <c r="E1531" s="1" t="s">
        <v>443</v>
      </c>
      <c r="F1531" t="s">
        <v>307</v>
      </c>
      <c r="G1531" s="1" t="s">
        <v>614</v>
      </c>
      <c r="H1531" t="s">
        <v>309</v>
      </c>
      <c r="I1531">
        <v>5</v>
      </c>
      <c r="J1531" t="s">
        <v>669</v>
      </c>
      <c r="K1531" t="s">
        <v>671</v>
      </c>
      <c r="L1531">
        <v>45</v>
      </c>
      <c r="M1531">
        <v>31</v>
      </c>
      <c r="N1531">
        <v>985</v>
      </c>
      <c r="O1531">
        <v>1200</v>
      </c>
      <c r="P1531">
        <v>7</v>
      </c>
      <c r="Q1531">
        <v>5</v>
      </c>
      <c r="R1531">
        <v>6</v>
      </c>
      <c r="S1531">
        <v>4</v>
      </c>
      <c r="T1531">
        <v>3</v>
      </c>
      <c r="U1531">
        <v>6</v>
      </c>
      <c r="V1531">
        <v>6</v>
      </c>
      <c r="W1531">
        <v>2</v>
      </c>
      <c r="Z1531">
        <v>3</v>
      </c>
      <c r="AA1531">
        <v>1</v>
      </c>
      <c r="AB1531" t="s">
        <v>312</v>
      </c>
      <c r="AC1531">
        <v>1.44</v>
      </c>
      <c r="AD1531">
        <v>2.62</v>
      </c>
      <c r="AE1531">
        <v>1.45</v>
      </c>
      <c r="AF1531">
        <v>2.7</v>
      </c>
      <c r="AG1531">
        <v>1.4</v>
      </c>
      <c r="AH1531">
        <v>2.75</v>
      </c>
      <c r="AI1531">
        <v>1.54</v>
      </c>
      <c r="AJ1531">
        <v>2.66</v>
      </c>
      <c r="AK1531">
        <v>1.36</v>
      </c>
      <c r="AL1531">
        <v>3</v>
      </c>
      <c r="AM1531">
        <v>1.54</v>
      </c>
      <c r="AN1531">
        <v>3</v>
      </c>
      <c r="AO1531">
        <v>1.44</v>
      </c>
      <c r="AP1531">
        <v>2.74</v>
      </c>
      <c r="AQ1531" t="str">
        <f t="shared" si="266"/>
        <v>Istomin</v>
      </c>
      <c r="AR1531" t="str">
        <f t="shared" si="267"/>
        <v>Tursunov</v>
      </c>
      <c r="AS1531" t="str">
        <f t="shared" si="257"/>
        <v>LondonIstominTursunov</v>
      </c>
      <c r="AT1531" t="str">
        <f t="shared" si="258"/>
        <v>LondonTursunovIstomin</v>
      </c>
      <c r="AU1531">
        <f t="shared" si="259"/>
        <v>2</v>
      </c>
      <c r="AV1531">
        <f t="shared" si="260"/>
        <v>5</v>
      </c>
      <c r="AW1531">
        <f t="shared" si="261"/>
        <v>39</v>
      </c>
      <c r="AX1531" t="b">
        <f t="shared" si="262"/>
        <v>0</v>
      </c>
      <c r="AY1531" t="str">
        <f t="shared" si="263"/>
        <v>Istomin</v>
      </c>
      <c r="AZ1531" t="b">
        <f t="shared" si="264"/>
        <v>1</v>
      </c>
      <c r="BA1531" t="str">
        <f t="shared" si="265"/>
        <v>London1st Round</v>
      </c>
    </row>
    <row r="1532" spans="1:53" x14ac:dyDescent="0.25">
      <c r="A1532">
        <v>37</v>
      </c>
      <c r="B1532" t="s">
        <v>623</v>
      </c>
      <c r="C1532" t="s">
        <v>624</v>
      </c>
      <c r="D1532" s="1">
        <v>41814</v>
      </c>
      <c r="E1532" s="1" t="s">
        <v>443</v>
      </c>
      <c r="F1532" t="s">
        <v>307</v>
      </c>
      <c r="G1532" s="1" t="s">
        <v>614</v>
      </c>
      <c r="H1532" t="s">
        <v>309</v>
      </c>
      <c r="I1532">
        <v>5</v>
      </c>
      <c r="J1532" t="s">
        <v>666</v>
      </c>
      <c r="K1532" t="s">
        <v>761</v>
      </c>
      <c r="L1532">
        <v>62</v>
      </c>
      <c r="M1532">
        <v>37</v>
      </c>
      <c r="N1532">
        <v>790</v>
      </c>
      <c r="O1532">
        <v>1099</v>
      </c>
      <c r="P1532">
        <v>6</v>
      </c>
      <c r="Q1532">
        <v>3</v>
      </c>
      <c r="R1532">
        <v>7</v>
      </c>
      <c r="S1532">
        <v>6</v>
      </c>
      <c r="T1532">
        <v>7</v>
      </c>
      <c r="U1532">
        <v>5</v>
      </c>
      <c r="Z1532">
        <v>3</v>
      </c>
      <c r="AA1532">
        <v>0</v>
      </c>
      <c r="AB1532" t="s">
        <v>312</v>
      </c>
      <c r="AC1532">
        <v>1.18</v>
      </c>
      <c r="AD1532">
        <v>4.5</v>
      </c>
      <c r="AE1532">
        <v>1.18</v>
      </c>
      <c r="AF1532">
        <v>4.5</v>
      </c>
      <c r="AG1532">
        <v>1.22</v>
      </c>
      <c r="AH1532">
        <v>4</v>
      </c>
      <c r="AI1532">
        <v>1.24</v>
      </c>
      <c r="AJ1532">
        <v>4.6500000000000004</v>
      </c>
      <c r="AK1532">
        <v>1.2</v>
      </c>
      <c r="AL1532">
        <v>4.5</v>
      </c>
      <c r="AM1532">
        <v>1.24</v>
      </c>
      <c r="AN1532">
        <v>5.25</v>
      </c>
      <c r="AO1532">
        <v>1.2</v>
      </c>
      <c r="AP1532">
        <v>4.42</v>
      </c>
      <c r="AQ1532" t="str">
        <f t="shared" si="266"/>
        <v>Nieminen</v>
      </c>
      <c r="AR1532" t="str">
        <f t="shared" si="267"/>
        <v>Delbonis</v>
      </c>
      <c r="AS1532" t="str">
        <f t="shared" si="257"/>
        <v>LondonNieminenDelbonis</v>
      </c>
      <c r="AT1532" t="str">
        <f t="shared" si="258"/>
        <v>LondonDelbonisNieminen</v>
      </c>
      <c r="AU1532">
        <f t="shared" si="259"/>
        <v>3</v>
      </c>
      <c r="AV1532">
        <f t="shared" si="260"/>
        <v>6</v>
      </c>
      <c r="AW1532">
        <f t="shared" si="261"/>
        <v>34</v>
      </c>
      <c r="AX1532" t="b">
        <f t="shared" si="262"/>
        <v>1</v>
      </c>
      <c r="AY1532" t="str">
        <f t="shared" si="263"/>
        <v>Nieminen</v>
      </c>
      <c r="AZ1532" t="b">
        <f t="shared" si="264"/>
        <v>0</v>
      </c>
      <c r="BA1532" t="str">
        <f t="shared" si="265"/>
        <v>London1st Round</v>
      </c>
    </row>
    <row r="1533" spans="1:53" x14ac:dyDescent="0.25">
      <c r="A1533">
        <v>37</v>
      </c>
      <c r="B1533" t="s">
        <v>623</v>
      </c>
      <c r="C1533" t="s">
        <v>624</v>
      </c>
      <c r="D1533" s="1">
        <v>41814</v>
      </c>
      <c r="E1533" s="1" t="s">
        <v>443</v>
      </c>
      <c r="F1533" t="s">
        <v>307</v>
      </c>
      <c r="G1533" s="1" t="s">
        <v>614</v>
      </c>
      <c r="H1533" t="s">
        <v>309</v>
      </c>
      <c r="I1533">
        <v>5</v>
      </c>
      <c r="J1533" t="s">
        <v>696</v>
      </c>
      <c r="K1533" t="s">
        <v>919</v>
      </c>
      <c r="L1533">
        <v>68</v>
      </c>
      <c r="M1533">
        <v>91</v>
      </c>
      <c r="N1533">
        <v>741</v>
      </c>
      <c r="O1533">
        <v>600</v>
      </c>
      <c r="P1533">
        <v>5</v>
      </c>
      <c r="Q1533">
        <v>1</v>
      </c>
      <c r="Z1533">
        <v>0</v>
      </c>
      <c r="AA1533">
        <v>0</v>
      </c>
      <c r="AB1533" t="s">
        <v>323</v>
      </c>
      <c r="AC1533">
        <v>1.2</v>
      </c>
      <c r="AD1533">
        <v>4.33</v>
      </c>
      <c r="AE1533">
        <v>1.2</v>
      </c>
      <c r="AF1533">
        <v>4.3</v>
      </c>
      <c r="AG1533">
        <v>1.22</v>
      </c>
      <c r="AH1533">
        <v>4</v>
      </c>
      <c r="AI1533">
        <v>1.2</v>
      </c>
      <c r="AJ1533">
        <v>5.24</v>
      </c>
      <c r="AK1533">
        <v>1.22</v>
      </c>
      <c r="AL1533">
        <v>4</v>
      </c>
      <c r="AM1533">
        <v>1.23</v>
      </c>
      <c r="AN1533">
        <v>5.24</v>
      </c>
      <c r="AO1533">
        <v>1.2</v>
      </c>
      <c r="AP1533">
        <v>4.4400000000000004</v>
      </c>
      <c r="AQ1533" t="str">
        <f t="shared" si="266"/>
        <v>Vesely</v>
      </c>
      <c r="AR1533" t="str">
        <f t="shared" si="267"/>
        <v>Estrella</v>
      </c>
      <c r="AS1533" t="str">
        <f t="shared" si="257"/>
        <v>LondonVeselyEstrella</v>
      </c>
      <c r="AT1533" t="str">
        <f t="shared" si="258"/>
        <v>LondonEstrellaVesely</v>
      </c>
      <c r="AU1533">
        <f t="shared" si="259"/>
        <v>0</v>
      </c>
      <c r="AV1533">
        <f t="shared" si="260"/>
        <v>4</v>
      </c>
      <c r="AW1533">
        <f t="shared" si="261"/>
        <v>6</v>
      </c>
      <c r="AX1533" t="b">
        <f t="shared" si="262"/>
        <v>0</v>
      </c>
      <c r="AY1533" t="str">
        <f t="shared" si="263"/>
        <v>Vesely</v>
      </c>
      <c r="AZ1533" t="b">
        <f t="shared" si="264"/>
        <v>0</v>
      </c>
      <c r="BA1533" t="str">
        <f t="shared" si="265"/>
        <v>London1st Round</v>
      </c>
    </row>
    <row r="1534" spans="1:53" x14ac:dyDescent="0.25">
      <c r="A1534">
        <v>37</v>
      </c>
      <c r="B1534" t="s">
        <v>623</v>
      </c>
      <c r="C1534" t="s">
        <v>624</v>
      </c>
      <c r="D1534" s="1">
        <v>41814</v>
      </c>
      <c r="E1534" s="1" t="s">
        <v>443</v>
      </c>
      <c r="F1534" t="s">
        <v>307</v>
      </c>
      <c r="G1534" s="1" t="s">
        <v>614</v>
      </c>
      <c r="H1534" t="s">
        <v>309</v>
      </c>
      <c r="I1534">
        <v>5</v>
      </c>
      <c r="J1534" t="s">
        <v>713</v>
      </c>
      <c r="K1534" t="s">
        <v>796</v>
      </c>
      <c r="L1534">
        <v>110</v>
      </c>
      <c r="M1534">
        <v>94</v>
      </c>
      <c r="N1534">
        <v>535</v>
      </c>
      <c r="O1534">
        <v>593</v>
      </c>
      <c r="P1534">
        <v>6</v>
      </c>
      <c r="Q1534">
        <v>4</v>
      </c>
      <c r="R1534">
        <v>6</v>
      </c>
      <c r="S1534">
        <v>4</v>
      </c>
      <c r="T1534">
        <v>6</v>
      </c>
      <c r="U1534">
        <v>7</v>
      </c>
      <c r="V1534">
        <v>4</v>
      </c>
      <c r="W1534">
        <v>6</v>
      </c>
      <c r="X1534">
        <v>7</v>
      </c>
      <c r="Y1534">
        <v>5</v>
      </c>
      <c r="Z1534">
        <v>3</v>
      </c>
      <c r="AA1534">
        <v>2</v>
      </c>
      <c r="AB1534" t="s">
        <v>312</v>
      </c>
      <c r="AC1534">
        <v>1.4</v>
      </c>
      <c r="AD1534">
        <v>2.75</v>
      </c>
      <c r="AE1534">
        <v>1.45</v>
      </c>
      <c r="AF1534">
        <v>2.7</v>
      </c>
      <c r="AG1534">
        <v>1.44</v>
      </c>
      <c r="AH1534">
        <v>2.62</v>
      </c>
      <c r="AI1534">
        <v>1.52</v>
      </c>
      <c r="AJ1534">
        <v>2.74</v>
      </c>
      <c r="AK1534">
        <v>1.44</v>
      </c>
      <c r="AL1534">
        <v>2.75</v>
      </c>
      <c r="AM1534">
        <v>1.52</v>
      </c>
      <c r="AN1534">
        <v>2.95</v>
      </c>
      <c r="AO1534">
        <v>1.45</v>
      </c>
      <c r="AP1534">
        <v>2.7</v>
      </c>
      <c r="AQ1534" t="str">
        <f t="shared" si="266"/>
        <v>Reister</v>
      </c>
      <c r="AR1534" t="str">
        <f t="shared" si="267"/>
        <v>Russell</v>
      </c>
      <c r="AS1534" t="str">
        <f t="shared" si="257"/>
        <v>LondonReisterRussell</v>
      </c>
      <c r="AT1534" t="str">
        <f t="shared" si="258"/>
        <v>LondonRussellReister</v>
      </c>
      <c r="AU1534">
        <f t="shared" si="259"/>
        <v>1</v>
      </c>
      <c r="AV1534">
        <f t="shared" si="260"/>
        <v>3</v>
      </c>
      <c r="AW1534">
        <f t="shared" si="261"/>
        <v>55</v>
      </c>
      <c r="AX1534" t="b">
        <f t="shared" si="262"/>
        <v>1</v>
      </c>
      <c r="AY1534" t="str">
        <f t="shared" si="263"/>
        <v>Reister</v>
      </c>
      <c r="AZ1534" t="b">
        <f t="shared" si="264"/>
        <v>1</v>
      </c>
      <c r="BA1534" t="str">
        <f t="shared" si="265"/>
        <v>London1st Round</v>
      </c>
    </row>
    <row r="1535" spans="1:53" x14ac:dyDescent="0.25">
      <c r="A1535">
        <v>37</v>
      </c>
      <c r="B1535" t="s">
        <v>623</v>
      </c>
      <c r="C1535" t="s">
        <v>624</v>
      </c>
      <c r="D1535" s="1">
        <v>41814</v>
      </c>
      <c r="E1535" s="1" t="s">
        <v>443</v>
      </c>
      <c r="F1535" t="s">
        <v>307</v>
      </c>
      <c r="G1535" s="1" t="s">
        <v>614</v>
      </c>
      <c r="H1535" t="s">
        <v>309</v>
      </c>
      <c r="I1535">
        <v>5</v>
      </c>
      <c r="J1535" t="s">
        <v>681</v>
      </c>
      <c r="K1535" t="s">
        <v>872</v>
      </c>
      <c r="L1535">
        <v>81</v>
      </c>
      <c r="M1535">
        <v>82</v>
      </c>
      <c r="N1535">
        <v>664</v>
      </c>
      <c r="O1535">
        <v>662</v>
      </c>
      <c r="P1535">
        <v>6</v>
      </c>
      <c r="Q1535">
        <v>2</v>
      </c>
      <c r="R1535">
        <v>6</v>
      </c>
      <c r="S1535">
        <v>3</v>
      </c>
      <c r="T1535">
        <v>6</v>
      </c>
      <c r="U1535">
        <v>4</v>
      </c>
      <c r="Z1535">
        <v>3</v>
      </c>
      <c r="AA1535">
        <v>0</v>
      </c>
      <c r="AB1535" t="s">
        <v>312</v>
      </c>
      <c r="AC1535">
        <v>1.08</v>
      </c>
      <c r="AD1535">
        <v>8</v>
      </c>
      <c r="AE1535">
        <v>1.1000000000000001</v>
      </c>
      <c r="AF1535">
        <v>6.5</v>
      </c>
      <c r="AG1535">
        <v>1.08</v>
      </c>
      <c r="AH1535">
        <v>7</v>
      </c>
      <c r="AI1535">
        <v>1.0900000000000001</v>
      </c>
      <c r="AJ1535">
        <v>9.16</v>
      </c>
      <c r="AK1535">
        <v>1.08</v>
      </c>
      <c r="AL1535">
        <v>7.5</v>
      </c>
      <c r="AM1535">
        <v>1.1000000000000001</v>
      </c>
      <c r="AN1535">
        <v>9.76</v>
      </c>
      <c r="AO1535">
        <v>1.08</v>
      </c>
      <c r="AP1535">
        <v>7.7</v>
      </c>
      <c r="AQ1535" t="str">
        <f t="shared" si="266"/>
        <v>Mannarino</v>
      </c>
      <c r="AR1535" t="str">
        <f t="shared" si="267"/>
        <v>Riba</v>
      </c>
      <c r="AS1535" t="str">
        <f t="shared" si="257"/>
        <v>LondonMannarinoRiba</v>
      </c>
      <c r="AT1535" t="str">
        <f t="shared" si="258"/>
        <v>LondonRibaMannarino</v>
      </c>
      <c r="AU1535">
        <f t="shared" si="259"/>
        <v>3</v>
      </c>
      <c r="AV1535">
        <f t="shared" si="260"/>
        <v>9</v>
      </c>
      <c r="AW1535">
        <f t="shared" si="261"/>
        <v>27</v>
      </c>
      <c r="AX1535" t="b">
        <f t="shared" si="262"/>
        <v>0</v>
      </c>
      <c r="AY1535" t="str">
        <f t="shared" si="263"/>
        <v>Mannarino</v>
      </c>
      <c r="AZ1535" t="b">
        <f t="shared" si="264"/>
        <v>0</v>
      </c>
      <c r="BA1535" t="str">
        <f t="shared" si="265"/>
        <v>London1st Round</v>
      </c>
    </row>
    <row r="1536" spans="1:53" x14ac:dyDescent="0.25">
      <c r="A1536">
        <v>37</v>
      </c>
      <c r="B1536" t="s">
        <v>623</v>
      </c>
      <c r="C1536" t="s">
        <v>624</v>
      </c>
      <c r="D1536" s="1">
        <v>41814</v>
      </c>
      <c r="E1536" s="1" t="s">
        <v>443</v>
      </c>
      <c r="F1536" t="s">
        <v>307</v>
      </c>
      <c r="G1536" s="1" t="s">
        <v>614</v>
      </c>
      <c r="H1536" t="s">
        <v>309</v>
      </c>
      <c r="I1536">
        <v>5</v>
      </c>
      <c r="J1536" t="s">
        <v>752</v>
      </c>
      <c r="K1536" t="s">
        <v>675</v>
      </c>
      <c r="L1536">
        <v>28</v>
      </c>
      <c r="M1536">
        <v>59</v>
      </c>
      <c r="N1536">
        <v>1440</v>
      </c>
      <c r="O1536">
        <v>818</v>
      </c>
      <c r="P1536">
        <v>6</v>
      </c>
      <c r="Q1536">
        <v>4</v>
      </c>
      <c r="R1536">
        <v>6</v>
      </c>
      <c r="S1536">
        <v>4</v>
      </c>
      <c r="T1536">
        <v>6</v>
      </c>
      <c r="U1536">
        <v>2</v>
      </c>
      <c r="Z1536">
        <v>3</v>
      </c>
      <c r="AA1536">
        <v>0</v>
      </c>
      <c r="AB1536" t="s">
        <v>312</v>
      </c>
      <c r="AC1536">
        <v>1.25</v>
      </c>
      <c r="AD1536">
        <v>3.75</v>
      </c>
      <c r="AE1536">
        <v>1.28</v>
      </c>
      <c r="AF1536">
        <v>3.5</v>
      </c>
      <c r="AG1536">
        <v>1.25</v>
      </c>
      <c r="AH1536">
        <v>3.75</v>
      </c>
      <c r="AI1536">
        <v>1.31</v>
      </c>
      <c r="AJ1536">
        <v>3.83</v>
      </c>
      <c r="AK1536">
        <v>1.25</v>
      </c>
      <c r="AL1536">
        <v>3.75</v>
      </c>
      <c r="AM1536">
        <v>1.31</v>
      </c>
      <c r="AN1536">
        <v>4</v>
      </c>
      <c r="AO1536">
        <v>1.27</v>
      </c>
      <c r="AP1536">
        <v>3.71</v>
      </c>
      <c r="AQ1536" t="str">
        <f t="shared" si="266"/>
        <v>Kohlschreiber</v>
      </c>
      <c r="AR1536" t="str">
        <f t="shared" si="267"/>
        <v>Sijsling</v>
      </c>
      <c r="AS1536" t="str">
        <f t="shared" si="257"/>
        <v>LondonKohlschreiberSijsling</v>
      </c>
      <c r="AT1536" t="str">
        <f t="shared" si="258"/>
        <v>LondonSijslingKohlschreiber</v>
      </c>
      <c r="AU1536">
        <f t="shared" si="259"/>
        <v>3</v>
      </c>
      <c r="AV1536">
        <f t="shared" si="260"/>
        <v>8</v>
      </c>
      <c r="AW1536">
        <f t="shared" si="261"/>
        <v>28</v>
      </c>
      <c r="AX1536" t="b">
        <f t="shared" si="262"/>
        <v>0</v>
      </c>
      <c r="AY1536" t="str">
        <f t="shared" si="263"/>
        <v>Kohlschreiber</v>
      </c>
      <c r="AZ1536" t="b">
        <f t="shared" si="264"/>
        <v>0</v>
      </c>
      <c r="BA1536" t="str">
        <f t="shared" si="265"/>
        <v>London1st Round</v>
      </c>
    </row>
    <row r="1537" spans="1:53" x14ac:dyDescent="0.25">
      <c r="A1537">
        <v>37</v>
      </c>
      <c r="B1537" t="s">
        <v>623</v>
      </c>
      <c r="C1537" t="s">
        <v>624</v>
      </c>
      <c r="D1537" s="1">
        <v>41814</v>
      </c>
      <c r="E1537" s="1" t="s">
        <v>443</v>
      </c>
      <c r="F1537" t="s">
        <v>307</v>
      </c>
      <c r="G1537" s="1" t="s">
        <v>614</v>
      </c>
      <c r="H1537" t="s">
        <v>309</v>
      </c>
      <c r="I1537">
        <v>5</v>
      </c>
      <c r="J1537" t="s">
        <v>793</v>
      </c>
      <c r="K1537" t="s">
        <v>699</v>
      </c>
      <c r="L1537">
        <v>22</v>
      </c>
      <c r="M1537">
        <v>88</v>
      </c>
      <c r="N1537">
        <v>1630</v>
      </c>
      <c r="O1537">
        <v>629</v>
      </c>
      <c r="P1537">
        <v>7</v>
      </c>
      <c r="Q1537">
        <v>6</v>
      </c>
      <c r="R1537">
        <v>1</v>
      </c>
      <c r="S1537">
        <v>6</v>
      </c>
      <c r="T1537">
        <v>6</v>
      </c>
      <c r="U1537">
        <v>2</v>
      </c>
      <c r="V1537">
        <v>6</v>
      </c>
      <c r="W1537">
        <v>4</v>
      </c>
      <c r="Z1537">
        <v>3</v>
      </c>
      <c r="AA1537">
        <v>1</v>
      </c>
      <c r="AB1537" t="s">
        <v>312</v>
      </c>
      <c r="AC1537">
        <v>1.53</v>
      </c>
      <c r="AD1537">
        <v>2.37</v>
      </c>
      <c r="AE1537">
        <v>1.55</v>
      </c>
      <c r="AF1537">
        <v>2.4</v>
      </c>
      <c r="AG1537">
        <v>1.57</v>
      </c>
      <c r="AH1537">
        <v>2.25</v>
      </c>
      <c r="AI1537">
        <v>1.55</v>
      </c>
      <c r="AJ1537">
        <v>2.63</v>
      </c>
      <c r="AK1537">
        <v>1.57</v>
      </c>
      <c r="AL1537">
        <v>2.38</v>
      </c>
      <c r="AM1537">
        <v>1.61</v>
      </c>
      <c r="AN1537">
        <v>2.63</v>
      </c>
      <c r="AO1537">
        <v>1.55</v>
      </c>
      <c r="AP1537">
        <v>2.42</v>
      </c>
      <c r="AQ1537" t="str">
        <f t="shared" si="266"/>
        <v>Robredo</v>
      </c>
      <c r="AR1537" t="str">
        <f t="shared" si="267"/>
        <v>Lacko</v>
      </c>
      <c r="AS1537" t="str">
        <f t="shared" si="257"/>
        <v>LondonRobredoLacko</v>
      </c>
      <c r="AT1537" t="str">
        <f t="shared" si="258"/>
        <v>LondonLackoRobredo</v>
      </c>
      <c r="AU1537">
        <f t="shared" si="259"/>
        <v>2</v>
      </c>
      <c r="AV1537">
        <f t="shared" si="260"/>
        <v>2</v>
      </c>
      <c r="AW1537">
        <f t="shared" si="261"/>
        <v>38</v>
      </c>
      <c r="AX1537" t="b">
        <f t="shared" si="262"/>
        <v>1</v>
      </c>
      <c r="AY1537" t="str">
        <f t="shared" si="263"/>
        <v>Robredo</v>
      </c>
      <c r="AZ1537" t="b">
        <f t="shared" si="264"/>
        <v>1</v>
      </c>
      <c r="BA1537" t="str">
        <f t="shared" si="265"/>
        <v>London1st Round</v>
      </c>
    </row>
    <row r="1538" spans="1:53" x14ac:dyDescent="0.25">
      <c r="A1538">
        <v>37</v>
      </c>
      <c r="B1538" t="s">
        <v>623</v>
      </c>
      <c r="C1538" t="s">
        <v>624</v>
      </c>
      <c r="D1538" s="1">
        <v>41815</v>
      </c>
      <c r="E1538" s="1" t="s">
        <v>443</v>
      </c>
      <c r="F1538" t="s">
        <v>307</v>
      </c>
      <c r="G1538" s="1" t="s">
        <v>614</v>
      </c>
      <c r="H1538" t="s">
        <v>344</v>
      </c>
      <c r="I1538">
        <v>5</v>
      </c>
      <c r="J1538" t="s">
        <v>768</v>
      </c>
      <c r="K1538" t="s">
        <v>704</v>
      </c>
      <c r="L1538">
        <v>18</v>
      </c>
      <c r="M1538">
        <v>50</v>
      </c>
      <c r="N1538">
        <v>1745</v>
      </c>
      <c r="O1538">
        <v>885</v>
      </c>
      <c r="P1538">
        <v>7</v>
      </c>
      <c r="Q1538">
        <v>6</v>
      </c>
      <c r="R1538">
        <v>1</v>
      </c>
      <c r="S1538">
        <v>6</v>
      </c>
      <c r="T1538">
        <v>6</v>
      </c>
      <c r="U1538">
        <v>3</v>
      </c>
      <c r="V1538">
        <v>6</v>
      </c>
      <c r="W1538">
        <v>4</v>
      </c>
      <c r="Z1538">
        <v>3</v>
      </c>
      <c r="AA1538">
        <v>1</v>
      </c>
      <c r="AB1538" t="s">
        <v>312</v>
      </c>
      <c r="AC1538">
        <v>1.36</v>
      </c>
      <c r="AD1538">
        <v>3</v>
      </c>
      <c r="AE1538">
        <v>1.42</v>
      </c>
      <c r="AF1538">
        <v>2.8</v>
      </c>
      <c r="AG1538">
        <v>1.4</v>
      </c>
      <c r="AH1538">
        <v>2.75</v>
      </c>
      <c r="AI1538">
        <v>1.4</v>
      </c>
      <c r="AJ1538">
        <v>3.22</v>
      </c>
      <c r="AK1538">
        <v>1.4</v>
      </c>
      <c r="AL1538">
        <v>2.75</v>
      </c>
      <c r="AM1538">
        <v>1.44</v>
      </c>
      <c r="AN1538">
        <v>3.22</v>
      </c>
      <c r="AO1538">
        <v>1.4</v>
      </c>
      <c r="AP1538">
        <v>2.9</v>
      </c>
      <c r="AQ1538" t="str">
        <f t="shared" si="266"/>
        <v>Anderson</v>
      </c>
      <c r="AR1538" t="str">
        <f t="shared" si="267"/>
        <v>Roger-Vasselin</v>
      </c>
      <c r="AS1538" t="str">
        <f t="shared" si="257"/>
        <v>LondonAndersonRoger-Vasselin</v>
      </c>
      <c r="AT1538" t="str">
        <f t="shared" si="258"/>
        <v>LondonRoger-VasselinAnderson</v>
      </c>
      <c r="AU1538">
        <f t="shared" si="259"/>
        <v>2</v>
      </c>
      <c r="AV1538">
        <f t="shared" si="260"/>
        <v>1</v>
      </c>
      <c r="AW1538">
        <f t="shared" si="261"/>
        <v>39</v>
      </c>
      <c r="AX1538" t="b">
        <f t="shared" si="262"/>
        <v>1</v>
      </c>
      <c r="AY1538" t="str">
        <f t="shared" si="263"/>
        <v>Anderson</v>
      </c>
      <c r="AZ1538" t="b">
        <f t="shared" si="264"/>
        <v>1</v>
      </c>
      <c r="BA1538" t="str">
        <f t="shared" si="265"/>
        <v>London2nd Round</v>
      </c>
    </row>
    <row r="1539" spans="1:53" x14ac:dyDescent="0.25">
      <c r="A1539">
        <v>37</v>
      </c>
      <c r="B1539" t="s">
        <v>623</v>
      </c>
      <c r="C1539" t="s">
        <v>624</v>
      </c>
      <c r="D1539" s="1">
        <v>41815</v>
      </c>
      <c r="E1539" s="1" t="s">
        <v>443</v>
      </c>
      <c r="F1539" t="s">
        <v>307</v>
      </c>
      <c r="G1539" s="1" t="s">
        <v>614</v>
      </c>
      <c r="H1539" t="s">
        <v>344</v>
      </c>
      <c r="I1539">
        <v>5</v>
      </c>
      <c r="J1539" t="s">
        <v>680</v>
      </c>
      <c r="K1539" t="s">
        <v>664</v>
      </c>
      <c r="L1539">
        <v>42</v>
      </c>
      <c r="M1539">
        <v>58</v>
      </c>
      <c r="N1539">
        <v>1015</v>
      </c>
      <c r="O1539">
        <v>827</v>
      </c>
      <c r="P1539">
        <v>6</v>
      </c>
      <c r="Q1539">
        <v>7</v>
      </c>
      <c r="R1539">
        <v>7</v>
      </c>
      <c r="S1539">
        <v>6</v>
      </c>
      <c r="T1539">
        <v>7</v>
      </c>
      <c r="U1539">
        <v>6</v>
      </c>
      <c r="V1539">
        <v>4</v>
      </c>
      <c r="W1539">
        <v>6</v>
      </c>
      <c r="X1539">
        <v>7</v>
      </c>
      <c r="Y1539">
        <v>5</v>
      </c>
      <c r="Z1539">
        <v>3</v>
      </c>
      <c r="AA1539">
        <v>2</v>
      </c>
      <c r="AB1539" t="s">
        <v>312</v>
      </c>
      <c r="AC1539">
        <v>2.1</v>
      </c>
      <c r="AD1539">
        <v>1.66</v>
      </c>
      <c r="AE1539">
        <v>2.15</v>
      </c>
      <c r="AF1539">
        <v>1.68</v>
      </c>
      <c r="AG1539">
        <v>2.1</v>
      </c>
      <c r="AH1539">
        <v>1.67</v>
      </c>
      <c r="AI1539">
        <v>2.11</v>
      </c>
      <c r="AJ1539">
        <v>1.81</v>
      </c>
      <c r="AK1539">
        <v>2</v>
      </c>
      <c r="AL1539">
        <v>1.8</v>
      </c>
      <c r="AM1539">
        <v>2.15</v>
      </c>
      <c r="AN1539">
        <v>1.83</v>
      </c>
      <c r="AO1539">
        <v>2.0699999999999998</v>
      </c>
      <c r="AP1539">
        <v>1.74</v>
      </c>
      <c r="AQ1539" t="str">
        <f t="shared" si="266"/>
        <v>Chardy</v>
      </c>
      <c r="AR1539" t="str">
        <f t="shared" si="267"/>
        <v>Matosevic</v>
      </c>
      <c r="AS1539" t="str">
        <f t="shared" ref="AS1539:AS1602" si="268">B1539&amp;AQ1539&amp;AR1539</f>
        <v>LondonChardyMatosevic</v>
      </c>
      <c r="AT1539" t="str">
        <f t="shared" ref="AT1539:AT1602" si="269">B1539&amp;AR1539&amp;AQ1539</f>
        <v>LondonMatosevicChardy</v>
      </c>
      <c r="AU1539">
        <f t="shared" ref="AU1539:AU1602" si="270">Z1539-AA1539</f>
        <v>1</v>
      </c>
      <c r="AV1539">
        <f t="shared" ref="AV1539:AV1602" si="271">X1539+V1539+T1539+R1539+P1539-Y1539-W1539-U1539-S1539-Q1539</f>
        <v>1</v>
      </c>
      <c r="AW1539">
        <f t="shared" ref="AW1539:AW1602" si="272">X1539+V1539+T1539+R1539+P1539+Y1539+W1539+U1539+S1539+Q1539</f>
        <v>61</v>
      </c>
      <c r="AX1539" t="b">
        <f t="shared" ref="AX1539:AX1602" si="273">OR(P1539+Q1539=13,R1539+S1539=13,T1539+U1539=13,V1539+W1539=13,X1539+Y1539=13)</f>
        <v>1</v>
      </c>
      <c r="AY1539" t="str">
        <f t="shared" ref="AY1539:AY1602" si="274">IF(P1539&gt;Q1539,AQ1539,AR1539)</f>
        <v>Matosevic</v>
      </c>
      <c r="AZ1539" t="b">
        <f t="shared" ref="AZ1539:AZ1602" si="275">AA1539&lt;&gt;0</f>
        <v>1</v>
      </c>
      <c r="BA1539" t="str">
        <f t="shared" ref="BA1539:BA1602" si="276">B1539&amp;H1539</f>
        <v>London2nd Round</v>
      </c>
    </row>
    <row r="1540" spans="1:53" x14ac:dyDescent="0.25">
      <c r="A1540">
        <v>37</v>
      </c>
      <c r="B1540" t="s">
        <v>623</v>
      </c>
      <c r="C1540" t="s">
        <v>624</v>
      </c>
      <c r="D1540" s="1">
        <v>41815</v>
      </c>
      <c r="E1540" s="1" t="s">
        <v>443</v>
      </c>
      <c r="F1540" t="s">
        <v>307</v>
      </c>
      <c r="G1540" s="1" t="s">
        <v>614</v>
      </c>
      <c r="H1540" t="s">
        <v>344</v>
      </c>
      <c r="I1540">
        <v>5</v>
      </c>
      <c r="J1540" t="s">
        <v>772</v>
      </c>
      <c r="K1540" t="s">
        <v>748</v>
      </c>
      <c r="L1540">
        <v>90</v>
      </c>
      <c r="M1540">
        <v>10</v>
      </c>
      <c r="N1540">
        <v>610</v>
      </c>
      <c r="O1540">
        <v>2725</v>
      </c>
      <c r="P1540">
        <v>6</v>
      </c>
      <c r="Q1540">
        <v>4</v>
      </c>
      <c r="R1540">
        <v>6</v>
      </c>
      <c r="S1540">
        <v>3</v>
      </c>
      <c r="T1540">
        <v>7</v>
      </c>
      <c r="U1540">
        <v>6</v>
      </c>
      <c r="Z1540">
        <v>3</v>
      </c>
      <c r="AA1540">
        <v>0</v>
      </c>
      <c r="AB1540" t="s">
        <v>312</v>
      </c>
      <c r="AC1540">
        <v>3.5</v>
      </c>
      <c r="AD1540">
        <v>1.28</v>
      </c>
      <c r="AE1540">
        <v>3.4</v>
      </c>
      <c r="AF1540">
        <v>1.3</v>
      </c>
      <c r="AG1540">
        <v>3.5</v>
      </c>
      <c r="AH1540">
        <v>1.29</v>
      </c>
      <c r="AI1540">
        <v>3.49</v>
      </c>
      <c r="AJ1540">
        <v>1.36</v>
      </c>
      <c r="AK1540">
        <v>3.5</v>
      </c>
      <c r="AL1540">
        <v>1.29</v>
      </c>
      <c r="AM1540">
        <v>3.56</v>
      </c>
      <c r="AN1540">
        <v>1.38</v>
      </c>
      <c r="AO1540">
        <v>3.35</v>
      </c>
      <c r="AP1540">
        <v>1.32</v>
      </c>
      <c r="AQ1540" t="str">
        <f t="shared" si="266"/>
        <v>Stakhovsky</v>
      </c>
      <c r="AR1540" t="str">
        <f t="shared" si="267"/>
        <v>Gulbis</v>
      </c>
      <c r="AS1540" t="str">
        <f t="shared" si="268"/>
        <v>LondonStakhovskyGulbis</v>
      </c>
      <c r="AT1540" t="str">
        <f t="shared" si="269"/>
        <v>LondonGulbisStakhovsky</v>
      </c>
      <c r="AU1540">
        <f t="shared" si="270"/>
        <v>3</v>
      </c>
      <c r="AV1540">
        <f t="shared" si="271"/>
        <v>6</v>
      </c>
      <c r="AW1540">
        <f t="shared" si="272"/>
        <v>32</v>
      </c>
      <c r="AX1540" t="b">
        <f t="shared" si="273"/>
        <v>1</v>
      </c>
      <c r="AY1540" t="str">
        <f t="shared" si="274"/>
        <v>Stakhovsky</v>
      </c>
      <c r="AZ1540" t="b">
        <f t="shared" si="275"/>
        <v>0</v>
      </c>
      <c r="BA1540" t="str">
        <f t="shared" si="276"/>
        <v>London2nd Round</v>
      </c>
    </row>
    <row r="1541" spans="1:53" x14ac:dyDescent="0.25">
      <c r="A1541">
        <v>37</v>
      </c>
      <c r="B1541" t="s">
        <v>623</v>
      </c>
      <c r="C1541" t="s">
        <v>624</v>
      </c>
      <c r="D1541" s="1">
        <v>41815</v>
      </c>
      <c r="E1541" s="1" t="s">
        <v>443</v>
      </c>
      <c r="F1541" t="s">
        <v>307</v>
      </c>
      <c r="G1541" s="1" t="s">
        <v>614</v>
      </c>
      <c r="H1541" t="s">
        <v>344</v>
      </c>
      <c r="I1541">
        <v>5</v>
      </c>
      <c r="J1541" t="s">
        <v>740</v>
      </c>
      <c r="K1541" t="s">
        <v>805</v>
      </c>
      <c r="L1541">
        <v>5</v>
      </c>
      <c r="M1541">
        <v>92</v>
      </c>
      <c r="N1541">
        <v>4680</v>
      </c>
      <c r="O1541">
        <v>596</v>
      </c>
      <c r="P1541">
        <v>6</v>
      </c>
      <c r="Q1541">
        <v>1</v>
      </c>
      <c r="R1541">
        <v>6</v>
      </c>
      <c r="S1541">
        <v>1</v>
      </c>
      <c r="T1541">
        <v>6</v>
      </c>
      <c r="U1541">
        <v>0</v>
      </c>
      <c r="Z1541">
        <v>3</v>
      </c>
      <c r="AA1541">
        <v>0</v>
      </c>
      <c r="AB1541" t="s">
        <v>312</v>
      </c>
      <c r="AC1541">
        <v>1.01</v>
      </c>
      <c r="AD1541">
        <v>26</v>
      </c>
      <c r="AE1541">
        <v>1.01</v>
      </c>
      <c r="AF1541">
        <v>13</v>
      </c>
      <c r="AG1541">
        <v>1.01</v>
      </c>
      <c r="AH1541">
        <v>26</v>
      </c>
      <c r="AI1541">
        <v>1.01</v>
      </c>
      <c r="AJ1541">
        <v>41</v>
      </c>
      <c r="AK1541">
        <v>1.01</v>
      </c>
      <c r="AL1541">
        <v>17</v>
      </c>
      <c r="AM1541">
        <v>1.02</v>
      </c>
      <c r="AN1541">
        <v>49</v>
      </c>
      <c r="AO1541">
        <v>1.01</v>
      </c>
      <c r="AP1541">
        <v>22.05</v>
      </c>
      <c r="AQ1541" t="str">
        <f t="shared" si="266"/>
        <v>Murray</v>
      </c>
      <c r="AR1541" t="str">
        <f t="shared" si="267"/>
        <v>Rola</v>
      </c>
      <c r="AS1541" t="str">
        <f t="shared" si="268"/>
        <v>LondonMurrayRola</v>
      </c>
      <c r="AT1541" t="str">
        <f t="shared" si="269"/>
        <v>LondonRolaMurray</v>
      </c>
      <c r="AU1541">
        <f t="shared" si="270"/>
        <v>3</v>
      </c>
      <c r="AV1541">
        <f t="shared" si="271"/>
        <v>16</v>
      </c>
      <c r="AW1541">
        <f t="shared" si="272"/>
        <v>20</v>
      </c>
      <c r="AX1541" t="b">
        <f t="shared" si="273"/>
        <v>0</v>
      </c>
      <c r="AY1541" t="str">
        <f t="shared" si="274"/>
        <v>Murray</v>
      </c>
      <c r="AZ1541" t="b">
        <f t="shared" si="275"/>
        <v>0</v>
      </c>
      <c r="BA1541" t="str">
        <f t="shared" si="276"/>
        <v>London2nd Round</v>
      </c>
    </row>
    <row r="1542" spans="1:53" x14ac:dyDescent="0.25">
      <c r="A1542">
        <v>37</v>
      </c>
      <c r="B1542" t="s">
        <v>623</v>
      </c>
      <c r="C1542" t="s">
        <v>624</v>
      </c>
      <c r="D1542" s="1">
        <v>41815</v>
      </c>
      <c r="E1542" s="1" t="s">
        <v>443</v>
      </c>
      <c r="F1542" t="s">
        <v>307</v>
      </c>
      <c r="G1542" s="1" t="s">
        <v>614</v>
      </c>
      <c r="H1542" t="s">
        <v>344</v>
      </c>
      <c r="I1542">
        <v>5</v>
      </c>
      <c r="J1542" t="s">
        <v>745</v>
      </c>
      <c r="K1542" t="s">
        <v>712</v>
      </c>
      <c r="L1542">
        <v>19</v>
      </c>
      <c r="M1542">
        <v>65</v>
      </c>
      <c r="N1542">
        <v>1680</v>
      </c>
      <c r="O1542">
        <v>783</v>
      </c>
      <c r="P1542">
        <v>6</v>
      </c>
      <c r="Q1542">
        <v>7</v>
      </c>
      <c r="R1542">
        <v>7</v>
      </c>
      <c r="S1542">
        <v>6</v>
      </c>
      <c r="T1542">
        <v>6</v>
      </c>
      <c r="U1542">
        <v>3</v>
      </c>
      <c r="V1542">
        <v>6</v>
      </c>
      <c r="W1542">
        <v>4</v>
      </c>
      <c r="Z1542">
        <v>3</v>
      </c>
      <c r="AA1542">
        <v>1</v>
      </c>
      <c r="AB1542" t="s">
        <v>312</v>
      </c>
      <c r="AC1542">
        <v>1.4</v>
      </c>
      <c r="AD1542">
        <v>2.75</v>
      </c>
      <c r="AE1542">
        <v>1.42</v>
      </c>
      <c r="AF1542">
        <v>2.8</v>
      </c>
      <c r="AG1542">
        <v>1.44</v>
      </c>
      <c r="AH1542">
        <v>2.62</v>
      </c>
      <c r="AI1542">
        <v>1.47</v>
      </c>
      <c r="AJ1542">
        <v>2.92</v>
      </c>
      <c r="AK1542">
        <v>1.53</v>
      </c>
      <c r="AL1542">
        <v>2.5</v>
      </c>
      <c r="AM1542">
        <v>1.53</v>
      </c>
      <c r="AN1542">
        <v>3.05</v>
      </c>
      <c r="AO1542">
        <v>1.44</v>
      </c>
      <c r="AP1542">
        <v>2.77</v>
      </c>
      <c r="AQ1542" t="str">
        <f t="shared" si="266"/>
        <v>Dolgopolov</v>
      </c>
      <c r="AR1542" t="str">
        <f t="shared" si="267"/>
        <v>Becker</v>
      </c>
      <c r="AS1542" t="str">
        <f t="shared" si="268"/>
        <v>LondonDolgopolovBecker</v>
      </c>
      <c r="AT1542" t="str">
        <f t="shared" si="269"/>
        <v>LondonBeckerDolgopolov</v>
      </c>
      <c r="AU1542">
        <f t="shared" si="270"/>
        <v>2</v>
      </c>
      <c r="AV1542">
        <f t="shared" si="271"/>
        <v>5</v>
      </c>
      <c r="AW1542">
        <f t="shared" si="272"/>
        <v>45</v>
      </c>
      <c r="AX1542" t="b">
        <f t="shared" si="273"/>
        <v>1</v>
      </c>
      <c r="AY1542" t="str">
        <f t="shared" si="274"/>
        <v>Becker</v>
      </c>
      <c r="AZ1542" t="b">
        <f t="shared" si="275"/>
        <v>1</v>
      </c>
      <c r="BA1542" t="str">
        <f t="shared" si="276"/>
        <v>London2nd Round</v>
      </c>
    </row>
    <row r="1543" spans="1:53" x14ac:dyDescent="0.25">
      <c r="A1543">
        <v>37</v>
      </c>
      <c r="B1543" t="s">
        <v>623</v>
      </c>
      <c r="C1543" t="s">
        <v>624</v>
      </c>
      <c r="D1543" s="1">
        <v>41815</v>
      </c>
      <c r="E1543" s="1" t="s">
        <v>443</v>
      </c>
      <c r="F1543" t="s">
        <v>307</v>
      </c>
      <c r="G1543" s="1" t="s">
        <v>614</v>
      </c>
      <c r="H1543" t="s">
        <v>344</v>
      </c>
      <c r="I1543">
        <v>5</v>
      </c>
      <c r="J1543" t="s">
        <v>792</v>
      </c>
      <c r="K1543" t="s">
        <v>765</v>
      </c>
      <c r="L1543">
        <v>64</v>
      </c>
      <c r="M1543">
        <v>119</v>
      </c>
      <c r="N1543">
        <v>784</v>
      </c>
      <c r="O1543">
        <v>515</v>
      </c>
      <c r="P1543">
        <v>7</v>
      </c>
      <c r="Q1543">
        <v>6</v>
      </c>
      <c r="R1543">
        <v>4</v>
      </c>
      <c r="S1543">
        <v>6</v>
      </c>
      <c r="T1543">
        <v>6</v>
      </c>
      <c r="U1543">
        <v>1</v>
      </c>
      <c r="V1543">
        <v>6</v>
      </c>
      <c r="W1543">
        <v>4</v>
      </c>
      <c r="Z1543">
        <v>3</v>
      </c>
      <c r="AA1543">
        <v>1</v>
      </c>
      <c r="AB1543" t="s">
        <v>312</v>
      </c>
      <c r="AC1543">
        <v>2.75</v>
      </c>
      <c r="AD1543">
        <v>1.4</v>
      </c>
      <c r="AE1543">
        <v>2.7</v>
      </c>
      <c r="AF1543">
        <v>1.45</v>
      </c>
      <c r="AG1543">
        <v>2.75</v>
      </c>
      <c r="AH1543">
        <v>1.44</v>
      </c>
      <c r="AI1543">
        <v>2.8</v>
      </c>
      <c r="AJ1543">
        <v>1.5</v>
      </c>
      <c r="AK1543">
        <v>3.25</v>
      </c>
      <c r="AL1543">
        <v>1.33</v>
      </c>
      <c r="AM1543">
        <v>3.25</v>
      </c>
      <c r="AN1543">
        <v>1.52</v>
      </c>
      <c r="AO1543">
        <v>2.68</v>
      </c>
      <c r="AP1543">
        <v>1.46</v>
      </c>
      <c r="AQ1543" t="str">
        <f t="shared" si="266"/>
        <v>Mayer</v>
      </c>
      <c r="AR1543" t="str">
        <f t="shared" si="267"/>
        <v>Baghdatis</v>
      </c>
      <c r="AS1543" t="str">
        <f t="shared" si="268"/>
        <v>LondonMayerBaghdatis</v>
      </c>
      <c r="AT1543" t="str">
        <f t="shared" si="269"/>
        <v>LondonBaghdatisMayer</v>
      </c>
      <c r="AU1543">
        <f t="shared" si="270"/>
        <v>2</v>
      </c>
      <c r="AV1543">
        <f t="shared" si="271"/>
        <v>6</v>
      </c>
      <c r="AW1543">
        <f t="shared" si="272"/>
        <v>40</v>
      </c>
      <c r="AX1543" t="b">
        <f t="shared" si="273"/>
        <v>1</v>
      </c>
      <c r="AY1543" t="str">
        <f t="shared" si="274"/>
        <v>Mayer</v>
      </c>
      <c r="AZ1543" t="b">
        <f t="shared" si="275"/>
        <v>1</v>
      </c>
      <c r="BA1543" t="str">
        <f t="shared" si="276"/>
        <v>London2nd Round</v>
      </c>
    </row>
    <row r="1544" spans="1:53" x14ac:dyDescent="0.25">
      <c r="A1544">
        <v>37</v>
      </c>
      <c r="B1544" t="s">
        <v>623</v>
      </c>
      <c r="C1544" t="s">
        <v>624</v>
      </c>
      <c r="D1544" s="1">
        <v>41815</v>
      </c>
      <c r="E1544" s="1" t="s">
        <v>443</v>
      </c>
      <c r="F1544" t="s">
        <v>307</v>
      </c>
      <c r="G1544" s="1" t="s">
        <v>614</v>
      </c>
      <c r="H1544" t="s">
        <v>344</v>
      </c>
      <c r="I1544">
        <v>5</v>
      </c>
      <c r="J1544" t="s">
        <v>720</v>
      </c>
      <c r="K1544" t="s">
        <v>937</v>
      </c>
      <c r="L1544">
        <v>15</v>
      </c>
      <c r="M1544">
        <v>251</v>
      </c>
      <c r="N1544">
        <v>2155</v>
      </c>
      <c r="O1544">
        <v>191</v>
      </c>
      <c r="P1544">
        <v>2</v>
      </c>
      <c r="Q1544">
        <v>6</v>
      </c>
      <c r="R1544">
        <v>6</v>
      </c>
      <c r="S1544">
        <v>4</v>
      </c>
      <c r="T1544">
        <v>7</v>
      </c>
      <c r="U1544">
        <v>6</v>
      </c>
      <c r="V1544">
        <v>6</v>
      </c>
      <c r="W1544">
        <v>3</v>
      </c>
      <c r="Z1544">
        <v>3</v>
      </c>
      <c r="AA1544">
        <v>1</v>
      </c>
      <c r="AB1544" t="s">
        <v>312</v>
      </c>
      <c r="AC1544">
        <v>1.28</v>
      </c>
      <c r="AD1544">
        <v>3.5</v>
      </c>
      <c r="AE1544">
        <v>1.28</v>
      </c>
      <c r="AF1544">
        <v>3.5</v>
      </c>
      <c r="AG1544">
        <v>1.29</v>
      </c>
      <c r="AH1544">
        <v>3.5</v>
      </c>
      <c r="AI1544">
        <v>1.37</v>
      </c>
      <c r="AJ1544">
        <v>3.35</v>
      </c>
      <c r="AK1544">
        <v>1.29</v>
      </c>
      <c r="AL1544">
        <v>3.5</v>
      </c>
      <c r="AM1544">
        <v>1.37</v>
      </c>
      <c r="AN1544">
        <v>3.6</v>
      </c>
      <c r="AO1544">
        <v>1.3</v>
      </c>
      <c r="AP1544">
        <v>3.43</v>
      </c>
      <c r="AQ1544" t="str">
        <f t="shared" si="266"/>
        <v>Fognini</v>
      </c>
      <c r="AR1544" t="str">
        <f t="shared" si="267"/>
        <v>Puetz</v>
      </c>
      <c r="AS1544" t="str">
        <f t="shared" si="268"/>
        <v>LondonFogniniPuetz</v>
      </c>
      <c r="AT1544" t="str">
        <f t="shared" si="269"/>
        <v>LondonPuetzFognini</v>
      </c>
      <c r="AU1544">
        <f t="shared" si="270"/>
        <v>2</v>
      </c>
      <c r="AV1544">
        <f t="shared" si="271"/>
        <v>2</v>
      </c>
      <c r="AW1544">
        <f t="shared" si="272"/>
        <v>40</v>
      </c>
      <c r="AX1544" t="b">
        <f t="shared" si="273"/>
        <v>1</v>
      </c>
      <c r="AY1544" t="str">
        <f t="shared" si="274"/>
        <v>Puetz</v>
      </c>
      <c r="AZ1544" t="b">
        <f t="shared" si="275"/>
        <v>1</v>
      </c>
      <c r="BA1544" t="str">
        <f t="shared" si="276"/>
        <v>London2nd Round</v>
      </c>
    </row>
    <row r="1545" spans="1:53" x14ac:dyDescent="0.25">
      <c r="A1545">
        <v>37</v>
      </c>
      <c r="B1545" t="s">
        <v>623</v>
      </c>
      <c r="C1545" t="s">
        <v>624</v>
      </c>
      <c r="D1545" s="1">
        <v>41815</v>
      </c>
      <c r="E1545" s="1" t="s">
        <v>443</v>
      </c>
      <c r="F1545" t="s">
        <v>307</v>
      </c>
      <c r="G1545" s="1" t="s">
        <v>614</v>
      </c>
      <c r="H1545" t="s">
        <v>344</v>
      </c>
      <c r="I1545">
        <v>5</v>
      </c>
      <c r="J1545" t="s">
        <v>672</v>
      </c>
      <c r="K1545" t="s">
        <v>936</v>
      </c>
      <c r="L1545">
        <v>13</v>
      </c>
      <c r="M1545">
        <v>236</v>
      </c>
      <c r="N1545">
        <v>2595</v>
      </c>
      <c r="O1545">
        <v>204</v>
      </c>
      <c r="P1545">
        <v>6</v>
      </c>
      <c r="Q1545">
        <v>3</v>
      </c>
      <c r="R1545">
        <v>6</v>
      </c>
      <c r="S1545">
        <v>2</v>
      </c>
      <c r="T1545">
        <v>6</v>
      </c>
      <c r="U1545">
        <v>4</v>
      </c>
      <c r="Z1545">
        <v>3</v>
      </c>
      <c r="AA1545">
        <v>0</v>
      </c>
      <c r="AB1545" t="s">
        <v>312</v>
      </c>
      <c r="AC1545">
        <v>1.02</v>
      </c>
      <c r="AD1545">
        <v>17</v>
      </c>
      <c r="AE1545">
        <v>1.03</v>
      </c>
      <c r="AF1545">
        <v>11</v>
      </c>
      <c r="AG1545">
        <v>1.02</v>
      </c>
      <c r="AH1545">
        <v>15</v>
      </c>
      <c r="AI1545">
        <v>1.03</v>
      </c>
      <c r="AJ1545">
        <v>19</v>
      </c>
      <c r="AK1545">
        <v>1.03</v>
      </c>
      <c r="AL1545">
        <v>12</v>
      </c>
      <c r="AM1545">
        <v>1.04</v>
      </c>
      <c r="AN1545">
        <v>22.9</v>
      </c>
      <c r="AO1545">
        <v>1.03</v>
      </c>
      <c r="AP1545">
        <v>13.21</v>
      </c>
      <c r="AQ1545" t="str">
        <f t="shared" si="266"/>
        <v>Dimitrov</v>
      </c>
      <c r="AR1545" t="str">
        <f t="shared" si="267"/>
        <v>Saville</v>
      </c>
      <c r="AS1545" t="str">
        <f t="shared" si="268"/>
        <v>LondonDimitrovSaville</v>
      </c>
      <c r="AT1545" t="str">
        <f t="shared" si="269"/>
        <v>LondonSavilleDimitrov</v>
      </c>
      <c r="AU1545">
        <f t="shared" si="270"/>
        <v>3</v>
      </c>
      <c r="AV1545">
        <f t="shared" si="271"/>
        <v>9</v>
      </c>
      <c r="AW1545">
        <f t="shared" si="272"/>
        <v>27</v>
      </c>
      <c r="AX1545" t="b">
        <f t="shared" si="273"/>
        <v>0</v>
      </c>
      <c r="AY1545" t="str">
        <f t="shared" si="274"/>
        <v>Dimitrov</v>
      </c>
      <c r="AZ1545" t="b">
        <f t="shared" si="275"/>
        <v>0</v>
      </c>
      <c r="BA1545" t="str">
        <f t="shared" si="276"/>
        <v>London2nd Round</v>
      </c>
    </row>
    <row r="1546" spans="1:53" x14ac:dyDescent="0.25">
      <c r="A1546">
        <v>37</v>
      </c>
      <c r="B1546" t="s">
        <v>623</v>
      </c>
      <c r="C1546" t="s">
        <v>624</v>
      </c>
      <c r="D1546" s="1">
        <v>41815</v>
      </c>
      <c r="E1546" s="1" t="s">
        <v>443</v>
      </c>
      <c r="F1546" t="s">
        <v>307</v>
      </c>
      <c r="G1546" s="1" t="s">
        <v>614</v>
      </c>
      <c r="H1546" t="s">
        <v>344</v>
      </c>
      <c r="I1546">
        <v>5</v>
      </c>
      <c r="J1546" t="s">
        <v>709</v>
      </c>
      <c r="K1546" t="s">
        <v>938</v>
      </c>
      <c r="L1546">
        <v>23</v>
      </c>
      <c r="M1546">
        <v>285</v>
      </c>
      <c r="N1546">
        <v>1580</v>
      </c>
      <c r="O1546">
        <v>165</v>
      </c>
      <c r="P1546">
        <v>7</v>
      </c>
      <c r="Q1546">
        <v>5</v>
      </c>
      <c r="R1546">
        <v>4</v>
      </c>
      <c r="S1546">
        <v>6</v>
      </c>
      <c r="T1546">
        <v>6</v>
      </c>
      <c r="U1546">
        <v>2</v>
      </c>
      <c r="V1546">
        <v>6</v>
      </c>
      <c r="W1546">
        <v>2</v>
      </c>
      <c r="Z1546">
        <v>3</v>
      </c>
      <c r="AA1546">
        <v>1</v>
      </c>
      <c r="AB1546" t="s">
        <v>312</v>
      </c>
      <c r="AC1546">
        <v>1.18</v>
      </c>
      <c r="AD1546">
        <v>4.5</v>
      </c>
      <c r="AE1546">
        <v>1.22</v>
      </c>
      <c r="AF1546">
        <v>4</v>
      </c>
      <c r="AG1546">
        <v>1.17</v>
      </c>
      <c r="AH1546">
        <v>4.5</v>
      </c>
      <c r="AI1546">
        <v>1.23</v>
      </c>
      <c r="AJ1546">
        <v>4.7699999999999996</v>
      </c>
      <c r="AK1546">
        <v>1.17</v>
      </c>
      <c r="AL1546">
        <v>5</v>
      </c>
      <c r="AM1546">
        <v>1.26</v>
      </c>
      <c r="AN1546">
        <v>5</v>
      </c>
      <c r="AO1546">
        <v>1.21</v>
      </c>
      <c r="AP1546">
        <v>4.32</v>
      </c>
      <c r="AQ1546" t="str">
        <f t="shared" si="266"/>
        <v>Bautista</v>
      </c>
      <c r="AR1546" t="str">
        <f t="shared" si="267"/>
        <v>Hernych</v>
      </c>
      <c r="AS1546" t="str">
        <f t="shared" si="268"/>
        <v>LondonBautistaHernych</v>
      </c>
      <c r="AT1546" t="str">
        <f t="shared" si="269"/>
        <v>LondonHernychBautista</v>
      </c>
      <c r="AU1546">
        <f t="shared" si="270"/>
        <v>2</v>
      </c>
      <c r="AV1546">
        <f t="shared" si="271"/>
        <v>8</v>
      </c>
      <c r="AW1546">
        <f t="shared" si="272"/>
        <v>38</v>
      </c>
      <c r="AX1546" t="b">
        <f t="shared" si="273"/>
        <v>0</v>
      </c>
      <c r="AY1546" t="str">
        <f t="shared" si="274"/>
        <v>Bautista</v>
      </c>
      <c r="AZ1546" t="b">
        <f t="shared" si="275"/>
        <v>1</v>
      </c>
      <c r="BA1546" t="str">
        <f t="shared" si="276"/>
        <v>London2nd Round</v>
      </c>
    </row>
    <row r="1547" spans="1:53" x14ac:dyDescent="0.25">
      <c r="A1547">
        <v>37</v>
      </c>
      <c r="B1547" t="s">
        <v>623</v>
      </c>
      <c r="C1547" t="s">
        <v>624</v>
      </c>
      <c r="D1547" s="1">
        <v>41815</v>
      </c>
      <c r="E1547" s="1" t="s">
        <v>443</v>
      </c>
      <c r="F1547" t="s">
        <v>307</v>
      </c>
      <c r="G1547" s="1" t="s">
        <v>614</v>
      </c>
      <c r="H1547" t="s">
        <v>344</v>
      </c>
      <c r="I1547">
        <v>5</v>
      </c>
      <c r="J1547" t="s">
        <v>842</v>
      </c>
      <c r="K1547" t="s">
        <v>744</v>
      </c>
      <c r="L1547">
        <v>118</v>
      </c>
      <c r="M1547">
        <v>7</v>
      </c>
      <c r="N1547">
        <v>519</v>
      </c>
      <c r="O1547">
        <v>4190</v>
      </c>
      <c r="P1547">
        <v>6</v>
      </c>
      <c r="Q1547">
        <v>7</v>
      </c>
      <c r="R1547">
        <v>6</v>
      </c>
      <c r="S1547">
        <v>0</v>
      </c>
      <c r="T1547">
        <v>3</v>
      </c>
      <c r="U1547">
        <v>6</v>
      </c>
      <c r="V1547">
        <v>6</v>
      </c>
      <c r="W1547">
        <v>3</v>
      </c>
      <c r="X1547">
        <v>6</v>
      </c>
      <c r="Y1547">
        <v>2</v>
      </c>
      <c r="Z1547">
        <v>3</v>
      </c>
      <c r="AA1547">
        <v>2</v>
      </c>
      <c r="AB1547" t="s">
        <v>312</v>
      </c>
      <c r="AC1547">
        <v>8</v>
      </c>
      <c r="AD1547">
        <v>1.08</v>
      </c>
      <c r="AE1547">
        <v>7.5</v>
      </c>
      <c r="AF1547">
        <v>1.08</v>
      </c>
      <c r="AG1547">
        <v>8.5</v>
      </c>
      <c r="AH1547">
        <v>1.07</v>
      </c>
      <c r="AI1547">
        <v>8.6</v>
      </c>
      <c r="AJ1547">
        <v>1.1000000000000001</v>
      </c>
      <c r="AK1547">
        <v>8</v>
      </c>
      <c r="AL1547">
        <v>1.07</v>
      </c>
      <c r="AM1547">
        <v>10</v>
      </c>
      <c r="AN1547">
        <v>1.1100000000000001</v>
      </c>
      <c r="AO1547">
        <v>7.74</v>
      </c>
      <c r="AP1547">
        <v>1.08</v>
      </c>
      <c r="AQ1547" t="str">
        <f t="shared" si="266"/>
        <v>Kuznetsov</v>
      </c>
      <c r="AR1547" t="str">
        <f t="shared" si="267"/>
        <v>Ferrer</v>
      </c>
      <c r="AS1547" t="str">
        <f t="shared" si="268"/>
        <v>LondonKuznetsovFerrer</v>
      </c>
      <c r="AT1547" t="str">
        <f t="shared" si="269"/>
        <v>LondonFerrerKuznetsov</v>
      </c>
      <c r="AU1547">
        <f t="shared" si="270"/>
        <v>1</v>
      </c>
      <c r="AV1547">
        <f t="shared" si="271"/>
        <v>9</v>
      </c>
      <c r="AW1547">
        <f t="shared" si="272"/>
        <v>45</v>
      </c>
      <c r="AX1547" t="b">
        <f t="shared" si="273"/>
        <v>1</v>
      </c>
      <c r="AY1547" t="str">
        <f t="shared" si="274"/>
        <v>Ferrer</v>
      </c>
      <c r="AZ1547" t="b">
        <f t="shared" si="275"/>
        <v>1</v>
      </c>
      <c r="BA1547" t="str">
        <f t="shared" si="276"/>
        <v>London2nd Round</v>
      </c>
    </row>
    <row r="1548" spans="1:53" x14ac:dyDescent="0.25">
      <c r="A1548">
        <v>37</v>
      </c>
      <c r="B1548" t="s">
        <v>623</v>
      </c>
      <c r="C1548" t="s">
        <v>624</v>
      </c>
      <c r="D1548" s="1">
        <v>41815</v>
      </c>
      <c r="E1548" s="1" t="s">
        <v>443</v>
      </c>
      <c r="F1548" t="s">
        <v>307</v>
      </c>
      <c r="G1548" s="1" t="s">
        <v>614</v>
      </c>
      <c r="H1548" t="s">
        <v>344</v>
      </c>
      <c r="I1548">
        <v>5</v>
      </c>
      <c r="J1548" t="s">
        <v>668</v>
      </c>
      <c r="K1548" t="s">
        <v>826</v>
      </c>
      <c r="L1548">
        <v>29</v>
      </c>
      <c r="M1548">
        <v>95</v>
      </c>
      <c r="N1548">
        <v>1350</v>
      </c>
      <c r="O1548">
        <v>589</v>
      </c>
      <c r="P1548">
        <v>3</v>
      </c>
      <c r="Q1548">
        <v>6</v>
      </c>
      <c r="R1548">
        <v>6</v>
      </c>
      <c r="S1548">
        <v>1</v>
      </c>
      <c r="T1548">
        <v>6</v>
      </c>
      <c r="U1548">
        <v>4</v>
      </c>
      <c r="V1548">
        <v>6</v>
      </c>
      <c r="W1548">
        <v>4</v>
      </c>
      <c r="Z1548">
        <v>3</v>
      </c>
      <c r="AA1548">
        <v>1</v>
      </c>
      <c r="AB1548" t="s">
        <v>312</v>
      </c>
      <c r="AC1548">
        <v>1.06</v>
      </c>
      <c r="AD1548">
        <v>10</v>
      </c>
      <c r="AE1548">
        <v>1.06</v>
      </c>
      <c r="AF1548">
        <v>8.5</v>
      </c>
      <c r="AG1548">
        <v>1.06</v>
      </c>
      <c r="AH1548">
        <v>8</v>
      </c>
      <c r="AI1548">
        <v>1.06</v>
      </c>
      <c r="AJ1548">
        <v>11.75</v>
      </c>
      <c r="AK1548">
        <v>1.08</v>
      </c>
      <c r="AL1548">
        <v>7.5</v>
      </c>
      <c r="AM1548">
        <v>1.08</v>
      </c>
      <c r="AN1548">
        <v>11.75</v>
      </c>
      <c r="AO1548">
        <v>1.06</v>
      </c>
      <c r="AP1548">
        <v>9.02</v>
      </c>
      <c r="AQ1548" t="str">
        <f t="shared" si="266"/>
        <v>Cilic</v>
      </c>
      <c r="AR1548" t="str">
        <f t="shared" si="267"/>
        <v>Haider-Maurer</v>
      </c>
      <c r="AS1548" t="str">
        <f t="shared" si="268"/>
        <v>LondonCilicHaider-Maurer</v>
      </c>
      <c r="AT1548" t="str">
        <f t="shared" si="269"/>
        <v>LondonHaider-MaurerCilic</v>
      </c>
      <c r="AU1548">
        <f t="shared" si="270"/>
        <v>2</v>
      </c>
      <c r="AV1548">
        <f t="shared" si="271"/>
        <v>6</v>
      </c>
      <c r="AW1548">
        <f t="shared" si="272"/>
        <v>36</v>
      </c>
      <c r="AX1548" t="b">
        <f t="shared" si="273"/>
        <v>0</v>
      </c>
      <c r="AY1548" t="str">
        <f t="shared" si="274"/>
        <v>Haider-Maurer</v>
      </c>
      <c r="AZ1548" t="b">
        <f t="shared" si="275"/>
        <v>1</v>
      </c>
      <c r="BA1548" t="str">
        <f t="shared" si="276"/>
        <v>London2nd Round</v>
      </c>
    </row>
    <row r="1549" spans="1:53" x14ac:dyDescent="0.25">
      <c r="A1549">
        <v>37</v>
      </c>
      <c r="B1549" t="s">
        <v>623</v>
      </c>
      <c r="C1549" t="s">
        <v>624</v>
      </c>
      <c r="D1549" s="1">
        <v>41815</v>
      </c>
      <c r="E1549" s="1" t="s">
        <v>443</v>
      </c>
      <c r="F1549" t="s">
        <v>307</v>
      </c>
      <c r="G1549" s="1" t="s">
        <v>614</v>
      </c>
      <c r="H1549" t="s">
        <v>344</v>
      </c>
      <c r="I1549">
        <v>5</v>
      </c>
      <c r="J1549" t="s">
        <v>729</v>
      </c>
      <c r="K1549" t="s">
        <v>775</v>
      </c>
      <c r="L1549">
        <v>6</v>
      </c>
      <c r="M1549">
        <v>86</v>
      </c>
      <c r="N1549">
        <v>4680</v>
      </c>
      <c r="O1549">
        <v>631</v>
      </c>
      <c r="P1549">
        <v>4</v>
      </c>
      <c r="Q1549">
        <v>6</v>
      </c>
      <c r="R1549">
        <v>7</v>
      </c>
      <c r="S1549">
        <v>6</v>
      </c>
      <c r="T1549">
        <v>7</v>
      </c>
      <c r="U1549">
        <v>6</v>
      </c>
      <c r="V1549">
        <v>6</v>
      </c>
      <c r="W1549">
        <v>1</v>
      </c>
      <c r="Z1549">
        <v>3</v>
      </c>
      <c r="AA1549">
        <v>1</v>
      </c>
      <c r="AB1549" t="s">
        <v>312</v>
      </c>
      <c r="AC1549">
        <v>1.22</v>
      </c>
      <c r="AD1549">
        <v>4</v>
      </c>
      <c r="AE1549">
        <v>1.25</v>
      </c>
      <c r="AF1549">
        <v>3.75</v>
      </c>
      <c r="AG1549">
        <v>1.22</v>
      </c>
      <c r="AH1549">
        <v>4.33</v>
      </c>
      <c r="AI1549">
        <v>1.29</v>
      </c>
      <c r="AJ1549">
        <v>3.97</v>
      </c>
      <c r="AK1549">
        <v>1.22</v>
      </c>
      <c r="AL1549">
        <v>4</v>
      </c>
      <c r="AM1549">
        <v>1.29</v>
      </c>
      <c r="AN1549">
        <v>4.33</v>
      </c>
      <c r="AO1549">
        <v>1.25</v>
      </c>
      <c r="AP1549">
        <v>3.85</v>
      </c>
      <c r="AQ1549" t="str">
        <f t="shared" si="266"/>
        <v>Berdych</v>
      </c>
      <c r="AR1549" t="str">
        <f t="shared" si="267"/>
        <v>Tomic</v>
      </c>
      <c r="AS1549" t="str">
        <f t="shared" si="268"/>
        <v>LondonBerdychTomic</v>
      </c>
      <c r="AT1549" t="str">
        <f t="shared" si="269"/>
        <v>LondonTomicBerdych</v>
      </c>
      <c r="AU1549">
        <f t="shared" si="270"/>
        <v>2</v>
      </c>
      <c r="AV1549">
        <f t="shared" si="271"/>
        <v>5</v>
      </c>
      <c r="AW1549">
        <f t="shared" si="272"/>
        <v>43</v>
      </c>
      <c r="AX1549" t="b">
        <f t="shared" si="273"/>
        <v>1</v>
      </c>
      <c r="AY1549" t="str">
        <f t="shared" si="274"/>
        <v>Tomic</v>
      </c>
      <c r="AZ1549" t="b">
        <f t="shared" si="275"/>
        <v>1</v>
      </c>
      <c r="BA1549" t="str">
        <f t="shared" si="276"/>
        <v>London2nd Round</v>
      </c>
    </row>
    <row r="1550" spans="1:53" x14ac:dyDescent="0.25">
      <c r="A1550">
        <v>37</v>
      </c>
      <c r="B1550" t="s">
        <v>623</v>
      </c>
      <c r="C1550" t="s">
        <v>624</v>
      </c>
      <c r="D1550" s="1">
        <v>41815</v>
      </c>
      <c r="E1550" s="1" t="s">
        <v>443</v>
      </c>
      <c r="F1550" t="s">
        <v>307</v>
      </c>
      <c r="G1550" s="1" t="s">
        <v>614</v>
      </c>
      <c r="H1550" t="s">
        <v>344</v>
      </c>
      <c r="I1550">
        <v>5</v>
      </c>
      <c r="J1550" t="s">
        <v>797</v>
      </c>
      <c r="K1550" t="s">
        <v>771</v>
      </c>
      <c r="L1550">
        <v>2</v>
      </c>
      <c r="M1550">
        <v>38</v>
      </c>
      <c r="N1550">
        <v>12330</v>
      </c>
      <c r="O1550">
        <v>1085</v>
      </c>
      <c r="P1550">
        <v>6</v>
      </c>
      <c r="Q1550">
        <v>4</v>
      </c>
      <c r="R1550">
        <v>6</v>
      </c>
      <c r="S1550">
        <v>3</v>
      </c>
      <c r="T1550">
        <v>6</v>
      </c>
      <c r="U1550">
        <v>7</v>
      </c>
      <c r="V1550">
        <v>7</v>
      </c>
      <c r="W1550">
        <v>6</v>
      </c>
      <c r="Z1550">
        <v>3</v>
      </c>
      <c r="AA1550">
        <v>1</v>
      </c>
      <c r="AB1550" t="s">
        <v>312</v>
      </c>
      <c r="AC1550">
        <v>1.03</v>
      </c>
      <c r="AD1550">
        <v>15</v>
      </c>
      <c r="AE1550">
        <v>1.03</v>
      </c>
      <c r="AF1550">
        <v>11</v>
      </c>
      <c r="AG1550">
        <v>1.02</v>
      </c>
      <c r="AH1550">
        <v>15</v>
      </c>
      <c r="AI1550">
        <v>1.03</v>
      </c>
      <c r="AJ1550">
        <v>17.5</v>
      </c>
      <c r="AK1550">
        <v>1.03</v>
      </c>
      <c r="AL1550">
        <v>12</v>
      </c>
      <c r="AM1550">
        <v>1.04</v>
      </c>
      <c r="AN1550">
        <v>19</v>
      </c>
      <c r="AO1550">
        <v>1.03</v>
      </c>
      <c r="AP1550">
        <v>13.13</v>
      </c>
      <c r="AQ1550" t="str">
        <f t="shared" si="266"/>
        <v>Djokovic</v>
      </c>
      <c r="AR1550" t="str">
        <f t="shared" si="267"/>
        <v>Stepanek</v>
      </c>
      <c r="AS1550" t="str">
        <f t="shared" si="268"/>
        <v>LondonDjokovicStepanek</v>
      </c>
      <c r="AT1550" t="str">
        <f t="shared" si="269"/>
        <v>LondonStepanekDjokovic</v>
      </c>
      <c r="AU1550">
        <f t="shared" si="270"/>
        <v>2</v>
      </c>
      <c r="AV1550">
        <f t="shared" si="271"/>
        <v>5</v>
      </c>
      <c r="AW1550">
        <f t="shared" si="272"/>
        <v>45</v>
      </c>
      <c r="AX1550" t="b">
        <f t="shared" si="273"/>
        <v>1</v>
      </c>
      <c r="AY1550" t="str">
        <f t="shared" si="274"/>
        <v>Djokovic</v>
      </c>
      <c r="AZ1550" t="b">
        <f t="shared" si="275"/>
        <v>1</v>
      </c>
      <c r="BA1550" t="str">
        <f t="shared" si="276"/>
        <v>London2nd Round</v>
      </c>
    </row>
    <row r="1551" spans="1:53" x14ac:dyDescent="0.25">
      <c r="A1551">
        <v>37</v>
      </c>
      <c r="B1551" t="s">
        <v>623</v>
      </c>
      <c r="C1551" t="s">
        <v>624</v>
      </c>
      <c r="D1551" s="1">
        <v>41815</v>
      </c>
      <c r="E1551" s="1" t="s">
        <v>443</v>
      </c>
      <c r="F1551" t="s">
        <v>307</v>
      </c>
      <c r="G1551" s="1" t="s">
        <v>614</v>
      </c>
      <c r="H1551" t="s">
        <v>344</v>
      </c>
      <c r="I1551">
        <v>5</v>
      </c>
      <c r="J1551" t="s">
        <v>801</v>
      </c>
      <c r="K1551" t="s">
        <v>718</v>
      </c>
      <c r="L1551">
        <v>147</v>
      </c>
      <c r="M1551">
        <v>16</v>
      </c>
      <c r="N1551">
        <v>397</v>
      </c>
      <c r="O1551">
        <v>1790</v>
      </c>
      <c r="P1551">
        <v>7</v>
      </c>
      <c r="Q1551">
        <v>6</v>
      </c>
      <c r="R1551">
        <v>6</v>
      </c>
      <c r="S1551">
        <v>2</v>
      </c>
      <c r="T1551">
        <v>6</v>
      </c>
      <c r="U1551">
        <v>7</v>
      </c>
      <c r="V1551">
        <v>6</v>
      </c>
      <c r="W1551">
        <v>3</v>
      </c>
      <c r="Z1551">
        <v>3</v>
      </c>
      <c r="AA1551">
        <v>1</v>
      </c>
      <c r="AB1551" t="s">
        <v>312</v>
      </c>
      <c r="AC1551">
        <v>4.33</v>
      </c>
      <c r="AD1551">
        <v>1.2</v>
      </c>
      <c r="AE1551">
        <v>4.3</v>
      </c>
      <c r="AF1551">
        <v>1.2</v>
      </c>
      <c r="AG1551">
        <v>4.33</v>
      </c>
      <c r="AH1551">
        <v>1.2</v>
      </c>
      <c r="AI1551">
        <v>4.22</v>
      </c>
      <c r="AJ1551">
        <v>1.27</v>
      </c>
      <c r="AK1551">
        <v>4.5</v>
      </c>
      <c r="AL1551">
        <v>1.2</v>
      </c>
      <c r="AM1551">
        <v>4.5</v>
      </c>
      <c r="AN1551">
        <v>1.27</v>
      </c>
      <c r="AO1551">
        <v>4.2699999999999996</v>
      </c>
      <c r="AP1551">
        <v>1.21</v>
      </c>
      <c r="AQ1551" t="str">
        <f t="shared" si="266"/>
        <v>Wang</v>
      </c>
      <c r="AR1551" t="str">
        <f t="shared" si="267"/>
        <v>Youzhny</v>
      </c>
      <c r="AS1551" t="str">
        <f t="shared" si="268"/>
        <v>LondonWangYouzhny</v>
      </c>
      <c r="AT1551" t="str">
        <f t="shared" si="269"/>
        <v>LondonYouzhnyWang</v>
      </c>
      <c r="AU1551">
        <f t="shared" si="270"/>
        <v>2</v>
      </c>
      <c r="AV1551">
        <f t="shared" si="271"/>
        <v>7</v>
      </c>
      <c r="AW1551">
        <f t="shared" si="272"/>
        <v>43</v>
      </c>
      <c r="AX1551" t="b">
        <f t="shared" si="273"/>
        <v>1</v>
      </c>
      <c r="AY1551" t="str">
        <f t="shared" si="274"/>
        <v>Wang</v>
      </c>
      <c r="AZ1551" t="b">
        <f t="shared" si="275"/>
        <v>1</v>
      </c>
      <c r="BA1551" t="str">
        <f t="shared" si="276"/>
        <v>London2nd Round</v>
      </c>
    </row>
    <row r="1552" spans="1:53" x14ac:dyDescent="0.25">
      <c r="A1552">
        <v>37</v>
      </c>
      <c r="B1552" t="s">
        <v>623</v>
      </c>
      <c r="C1552" t="s">
        <v>624</v>
      </c>
      <c r="D1552" s="1">
        <v>41815</v>
      </c>
      <c r="E1552" s="1" t="s">
        <v>443</v>
      </c>
      <c r="F1552" t="s">
        <v>307</v>
      </c>
      <c r="G1552" s="1" t="s">
        <v>614</v>
      </c>
      <c r="H1552" t="s">
        <v>344</v>
      </c>
      <c r="I1552">
        <v>5</v>
      </c>
      <c r="J1552" t="s">
        <v>690</v>
      </c>
      <c r="K1552" t="s">
        <v>673</v>
      </c>
      <c r="L1552">
        <v>44</v>
      </c>
      <c r="M1552">
        <v>53</v>
      </c>
      <c r="N1552">
        <v>1005</v>
      </c>
      <c r="O1552">
        <v>865</v>
      </c>
      <c r="P1552">
        <v>7</v>
      </c>
      <c r="Q1552">
        <v>6</v>
      </c>
      <c r="R1552">
        <v>6</v>
      </c>
      <c r="S1552">
        <v>4</v>
      </c>
      <c r="T1552">
        <v>6</v>
      </c>
      <c r="U1552">
        <v>4</v>
      </c>
      <c r="Z1552">
        <v>3</v>
      </c>
      <c r="AA1552">
        <v>0</v>
      </c>
      <c r="AB1552" t="s">
        <v>312</v>
      </c>
      <c r="AC1552">
        <v>1.53</v>
      </c>
      <c r="AD1552">
        <v>2.37</v>
      </c>
      <c r="AE1552">
        <v>1.62</v>
      </c>
      <c r="AF1552">
        <v>2.25</v>
      </c>
      <c r="AG1552">
        <v>1.57</v>
      </c>
      <c r="AH1552">
        <v>2.25</v>
      </c>
      <c r="AI1552">
        <v>1.69</v>
      </c>
      <c r="AJ1552">
        <v>2.2999999999999998</v>
      </c>
      <c r="AK1552">
        <v>1.67</v>
      </c>
      <c r="AL1552">
        <v>2.2000000000000002</v>
      </c>
      <c r="AM1552">
        <v>1.69</v>
      </c>
      <c r="AN1552">
        <v>2.5499999999999998</v>
      </c>
      <c r="AO1552">
        <v>1.61</v>
      </c>
      <c r="AP1552">
        <v>2.29</v>
      </c>
      <c r="AQ1552" t="str">
        <f t="shared" si="266"/>
        <v>Simon</v>
      </c>
      <c r="AR1552" t="str">
        <f t="shared" si="267"/>
        <v>Haase</v>
      </c>
      <c r="AS1552" t="str">
        <f t="shared" si="268"/>
        <v>LondonSimonHaase</v>
      </c>
      <c r="AT1552" t="str">
        <f t="shared" si="269"/>
        <v>LondonHaaseSimon</v>
      </c>
      <c r="AU1552">
        <f t="shared" si="270"/>
        <v>3</v>
      </c>
      <c r="AV1552">
        <f t="shared" si="271"/>
        <v>5</v>
      </c>
      <c r="AW1552">
        <f t="shared" si="272"/>
        <v>33</v>
      </c>
      <c r="AX1552" t="b">
        <f t="shared" si="273"/>
        <v>1</v>
      </c>
      <c r="AY1552" t="str">
        <f t="shared" si="274"/>
        <v>Simon</v>
      </c>
      <c r="AZ1552" t="b">
        <f t="shared" si="275"/>
        <v>0</v>
      </c>
      <c r="BA1552" t="str">
        <f t="shared" si="276"/>
        <v>London2nd Round</v>
      </c>
    </row>
    <row r="1553" spans="1:53" x14ac:dyDescent="0.25">
      <c r="A1553">
        <v>37</v>
      </c>
      <c r="B1553" s="8" t="s">
        <v>623</v>
      </c>
      <c r="C1553" s="8" t="s">
        <v>624</v>
      </c>
      <c r="D1553" s="1">
        <v>41816</v>
      </c>
      <c r="E1553" s="1" t="s">
        <v>443</v>
      </c>
      <c r="F1553" t="s">
        <v>307</v>
      </c>
      <c r="G1553" s="1" t="s">
        <v>614</v>
      </c>
      <c r="H1553" t="s">
        <v>344</v>
      </c>
      <c r="I1553">
        <v>5</v>
      </c>
      <c r="J1553" t="s">
        <v>892</v>
      </c>
      <c r="K1553" t="s">
        <v>752</v>
      </c>
      <c r="L1553">
        <v>132</v>
      </c>
      <c r="M1553">
        <v>28</v>
      </c>
      <c r="N1553">
        <v>445</v>
      </c>
      <c r="O1553">
        <v>1440</v>
      </c>
      <c r="P1553">
        <v>4</v>
      </c>
      <c r="Q1553">
        <v>6</v>
      </c>
      <c r="R1553">
        <v>6</v>
      </c>
      <c r="S1553">
        <v>4</v>
      </c>
      <c r="T1553">
        <v>6</v>
      </c>
      <c r="U1553">
        <v>3</v>
      </c>
      <c r="V1553">
        <v>2</v>
      </c>
      <c r="W1553">
        <v>6</v>
      </c>
      <c r="X1553">
        <v>7</v>
      </c>
      <c r="Y1553">
        <v>5</v>
      </c>
      <c r="Z1553">
        <v>3</v>
      </c>
      <c r="AA1553">
        <v>2</v>
      </c>
      <c r="AB1553" t="s">
        <v>312</v>
      </c>
      <c r="AC1553">
        <v>6</v>
      </c>
      <c r="AD1553">
        <v>1.1200000000000001</v>
      </c>
      <c r="AE1553">
        <v>5.5</v>
      </c>
      <c r="AF1553">
        <v>1.1299999999999999</v>
      </c>
      <c r="AG1553">
        <v>5</v>
      </c>
      <c r="AH1553">
        <v>1.1399999999999999</v>
      </c>
      <c r="AI1553">
        <v>5.63</v>
      </c>
      <c r="AJ1553">
        <v>1.18</v>
      </c>
      <c r="AK1553">
        <v>6</v>
      </c>
      <c r="AL1553">
        <v>1.1299999999999999</v>
      </c>
      <c r="AM1553">
        <v>7.5</v>
      </c>
      <c r="AN1553">
        <v>1.18</v>
      </c>
      <c r="AO1553">
        <v>5.68</v>
      </c>
      <c r="AP1553">
        <v>1.1299999999999999</v>
      </c>
      <c r="AQ1553" t="str">
        <f t="shared" si="266"/>
        <v>Bolelli</v>
      </c>
      <c r="AR1553" t="str">
        <f t="shared" si="267"/>
        <v>Kohlschreiber</v>
      </c>
      <c r="AS1553" t="str">
        <f t="shared" si="268"/>
        <v>LondonBolelliKohlschreiber</v>
      </c>
      <c r="AT1553" t="str">
        <f t="shared" si="269"/>
        <v>LondonKohlschreiberBolelli</v>
      </c>
      <c r="AU1553">
        <f t="shared" si="270"/>
        <v>1</v>
      </c>
      <c r="AV1553">
        <f t="shared" si="271"/>
        <v>1</v>
      </c>
      <c r="AW1553">
        <f t="shared" si="272"/>
        <v>49</v>
      </c>
      <c r="AX1553" t="b">
        <f t="shared" si="273"/>
        <v>0</v>
      </c>
      <c r="AY1553" t="str">
        <f t="shared" si="274"/>
        <v>Kohlschreiber</v>
      </c>
      <c r="AZ1553" t="b">
        <f t="shared" si="275"/>
        <v>1</v>
      </c>
      <c r="BA1553" t="str">
        <f t="shared" si="276"/>
        <v>London2nd Round</v>
      </c>
    </row>
    <row r="1554" spans="1:53" x14ac:dyDescent="0.25">
      <c r="A1554">
        <v>37</v>
      </c>
      <c r="B1554" s="8" t="s">
        <v>623</v>
      </c>
      <c r="C1554" s="8" t="s">
        <v>624</v>
      </c>
      <c r="D1554" s="1">
        <v>41816</v>
      </c>
      <c r="E1554" s="1" t="s">
        <v>443</v>
      </c>
      <c r="F1554" t="s">
        <v>307</v>
      </c>
      <c r="G1554" s="1" t="s">
        <v>614</v>
      </c>
      <c r="H1554" t="s">
        <v>344</v>
      </c>
      <c r="I1554">
        <v>5</v>
      </c>
      <c r="J1554" t="s">
        <v>688</v>
      </c>
      <c r="K1554" t="s">
        <v>784</v>
      </c>
      <c r="L1554">
        <v>12</v>
      </c>
      <c r="M1554">
        <v>136</v>
      </c>
      <c r="N1554">
        <v>2690</v>
      </c>
      <c r="O1554">
        <v>428</v>
      </c>
      <c r="P1554">
        <v>6</v>
      </c>
      <c r="Q1554">
        <v>3</v>
      </c>
      <c r="R1554">
        <v>6</v>
      </c>
      <c r="S1554">
        <v>2</v>
      </c>
      <c r="T1554">
        <v>6</v>
      </c>
      <c r="U1554">
        <v>1</v>
      </c>
      <c r="Z1554">
        <v>3</v>
      </c>
      <c r="AA1554">
        <v>0</v>
      </c>
      <c r="AB1554" t="s">
        <v>312</v>
      </c>
      <c r="AC1554">
        <v>1.07</v>
      </c>
      <c r="AD1554">
        <v>9</v>
      </c>
      <c r="AE1554">
        <v>1.08</v>
      </c>
      <c r="AF1554">
        <v>7.5</v>
      </c>
      <c r="AG1554">
        <v>1.08</v>
      </c>
      <c r="AH1554">
        <v>7</v>
      </c>
      <c r="AI1554">
        <v>1.08</v>
      </c>
      <c r="AJ1554">
        <v>10.25</v>
      </c>
      <c r="AK1554">
        <v>1.07</v>
      </c>
      <c r="AL1554">
        <v>8</v>
      </c>
      <c r="AM1554">
        <v>1.1000000000000001</v>
      </c>
      <c r="AN1554">
        <v>10.25</v>
      </c>
      <c r="AO1554">
        <v>1.07</v>
      </c>
      <c r="AP1554">
        <v>8.14</v>
      </c>
      <c r="AQ1554" t="str">
        <f t="shared" si="266"/>
        <v>Nishikori</v>
      </c>
      <c r="AR1554" t="str">
        <f t="shared" si="267"/>
        <v>Kudla</v>
      </c>
      <c r="AS1554" t="str">
        <f t="shared" si="268"/>
        <v>LondonNishikoriKudla</v>
      </c>
      <c r="AT1554" t="str">
        <f t="shared" si="269"/>
        <v>LondonKudlaNishikori</v>
      </c>
      <c r="AU1554">
        <f t="shared" si="270"/>
        <v>3</v>
      </c>
      <c r="AV1554">
        <f t="shared" si="271"/>
        <v>12</v>
      </c>
      <c r="AW1554">
        <f t="shared" si="272"/>
        <v>24</v>
      </c>
      <c r="AX1554" t="b">
        <f t="shared" si="273"/>
        <v>0</v>
      </c>
      <c r="AY1554" t="str">
        <f t="shared" si="274"/>
        <v>Nishikori</v>
      </c>
      <c r="AZ1554" t="b">
        <f t="shared" si="275"/>
        <v>0</v>
      </c>
      <c r="BA1554" t="str">
        <f t="shared" si="276"/>
        <v>London2nd Round</v>
      </c>
    </row>
    <row r="1555" spans="1:53" x14ac:dyDescent="0.25">
      <c r="A1555">
        <v>37</v>
      </c>
      <c r="B1555" s="8" t="s">
        <v>623</v>
      </c>
      <c r="C1555" s="8" t="s">
        <v>624</v>
      </c>
      <c r="D1555" s="1">
        <v>41816</v>
      </c>
      <c r="E1555" s="1" t="s">
        <v>443</v>
      </c>
      <c r="F1555" t="s">
        <v>307</v>
      </c>
      <c r="G1555" s="1" t="s">
        <v>614</v>
      </c>
      <c r="H1555" t="s">
        <v>344</v>
      </c>
      <c r="I1555">
        <v>5</v>
      </c>
      <c r="J1555" t="s">
        <v>696</v>
      </c>
      <c r="K1555" t="s">
        <v>724</v>
      </c>
      <c r="L1555">
        <v>68</v>
      </c>
      <c r="M1555">
        <v>21</v>
      </c>
      <c r="N1555">
        <v>741</v>
      </c>
      <c r="O1555">
        <v>1635</v>
      </c>
      <c r="P1555">
        <v>7</v>
      </c>
      <c r="Q1555">
        <v>6</v>
      </c>
      <c r="R1555">
        <v>6</v>
      </c>
      <c r="S1555">
        <v>3</v>
      </c>
      <c r="T1555">
        <v>6</v>
      </c>
      <c r="U1555">
        <v>7</v>
      </c>
      <c r="V1555">
        <v>6</v>
      </c>
      <c r="W1555">
        <v>7</v>
      </c>
      <c r="X1555">
        <v>6</v>
      </c>
      <c r="Y1555">
        <v>4</v>
      </c>
      <c r="Z1555">
        <v>3</v>
      </c>
      <c r="AA1555">
        <v>2</v>
      </c>
      <c r="AB1555" t="s">
        <v>312</v>
      </c>
      <c r="AC1555">
        <v>3.75</v>
      </c>
      <c r="AD1555">
        <v>1.25</v>
      </c>
      <c r="AE1555">
        <v>3.75</v>
      </c>
      <c r="AF1555">
        <v>1.25</v>
      </c>
      <c r="AG1555">
        <v>3.4</v>
      </c>
      <c r="AH1555">
        <v>1.3</v>
      </c>
      <c r="AI1555">
        <v>3.64</v>
      </c>
      <c r="AJ1555">
        <v>1.33</v>
      </c>
      <c r="AK1555">
        <v>3.25</v>
      </c>
      <c r="AL1555">
        <v>1.33</v>
      </c>
      <c r="AM1555">
        <v>3.8</v>
      </c>
      <c r="AN1555">
        <v>1.33</v>
      </c>
      <c r="AO1555">
        <v>3.52</v>
      </c>
      <c r="AP1555">
        <v>1.29</v>
      </c>
      <c r="AQ1555" t="str">
        <f t="shared" si="266"/>
        <v>Vesely</v>
      </c>
      <c r="AR1555" t="str">
        <f t="shared" si="267"/>
        <v>Monfils</v>
      </c>
      <c r="AS1555" t="str">
        <f t="shared" si="268"/>
        <v>LondonVeselyMonfils</v>
      </c>
      <c r="AT1555" t="str">
        <f t="shared" si="269"/>
        <v>LondonMonfilsVesely</v>
      </c>
      <c r="AU1555">
        <f t="shared" si="270"/>
        <v>1</v>
      </c>
      <c r="AV1555">
        <f t="shared" si="271"/>
        <v>4</v>
      </c>
      <c r="AW1555">
        <f t="shared" si="272"/>
        <v>58</v>
      </c>
      <c r="AX1555" t="b">
        <f t="shared" si="273"/>
        <v>1</v>
      </c>
      <c r="AY1555" t="str">
        <f t="shared" si="274"/>
        <v>Vesely</v>
      </c>
      <c r="AZ1555" t="b">
        <f t="shared" si="275"/>
        <v>1</v>
      </c>
      <c r="BA1555" t="str">
        <f t="shared" si="276"/>
        <v>London2nd Round</v>
      </c>
    </row>
    <row r="1556" spans="1:53" x14ac:dyDescent="0.25">
      <c r="A1556">
        <v>37</v>
      </c>
      <c r="B1556" s="8" t="s">
        <v>623</v>
      </c>
      <c r="C1556" s="8" t="s">
        <v>624</v>
      </c>
      <c r="D1556" s="1">
        <v>41816</v>
      </c>
      <c r="E1556" s="1" t="s">
        <v>443</v>
      </c>
      <c r="F1556" t="s">
        <v>307</v>
      </c>
      <c r="G1556" s="1" t="s">
        <v>614</v>
      </c>
      <c r="H1556" t="s">
        <v>344</v>
      </c>
      <c r="I1556">
        <v>5</v>
      </c>
      <c r="J1556" t="s">
        <v>679</v>
      </c>
      <c r="K1556" t="s">
        <v>808</v>
      </c>
      <c r="L1556">
        <v>63</v>
      </c>
      <c r="M1556">
        <v>107</v>
      </c>
      <c r="N1556">
        <v>787</v>
      </c>
      <c r="O1556">
        <v>544</v>
      </c>
      <c r="P1556">
        <v>6</v>
      </c>
      <c r="Q1556">
        <v>3</v>
      </c>
      <c r="R1556">
        <v>6</v>
      </c>
      <c r="S1556">
        <v>3</v>
      </c>
      <c r="T1556">
        <v>6</v>
      </c>
      <c r="U1556">
        <v>2</v>
      </c>
      <c r="Z1556">
        <v>3</v>
      </c>
      <c r="AA1556">
        <v>0</v>
      </c>
      <c r="AB1556" t="s">
        <v>312</v>
      </c>
      <c r="AC1556">
        <v>2.25</v>
      </c>
      <c r="AD1556">
        <v>1.57</v>
      </c>
      <c r="AE1556">
        <v>2.25</v>
      </c>
      <c r="AF1556">
        <v>1.62</v>
      </c>
      <c r="AG1556">
        <v>2.2000000000000002</v>
      </c>
      <c r="AH1556">
        <v>1.62</v>
      </c>
      <c r="AI1556">
        <v>2.1800000000000002</v>
      </c>
      <c r="AJ1556">
        <v>1.77</v>
      </c>
      <c r="AK1556">
        <v>2.38</v>
      </c>
      <c r="AL1556">
        <v>1.57</v>
      </c>
      <c r="AM1556">
        <v>2.4</v>
      </c>
      <c r="AN1556">
        <v>1.77</v>
      </c>
      <c r="AO1556">
        <v>2.21</v>
      </c>
      <c r="AP1556">
        <v>1.65</v>
      </c>
      <c r="AQ1556" t="str">
        <f t="shared" si="266"/>
        <v>Kukushkin</v>
      </c>
      <c r="AR1556" t="str">
        <f t="shared" si="267"/>
        <v>Dancevic</v>
      </c>
      <c r="AS1556" t="str">
        <f t="shared" si="268"/>
        <v>LondonKukushkinDancevic</v>
      </c>
      <c r="AT1556" t="str">
        <f t="shared" si="269"/>
        <v>LondonDancevicKukushkin</v>
      </c>
      <c r="AU1556">
        <f t="shared" si="270"/>
        <v>3</v>
      </c>
      <c r="AV1556">
        <f t="shared" si="271"/>
        <v>10</v>
      </c>
      <c r="AW1556">
        <f t="shared" si="272"/>
        <v>26</v>
      </c>
      <c r="AX1556" t="b">
        <f t="shared" si="273"/>
        <v>0</v>
      </c>
      <c r="AY1556" t="str">
        <f t="shared" si="274"/>
        <v>Kukushkin</v>
      </c>
      <c r="AZ1556" t="b">
        <f t="shared" si="275"/>
        <v>0</v>
      </c>
      <c r="BA1556" t="str">
        <f t="shared" si="276"/>
        <v>London2nd Round</v>
      </c>
    </row>
    <row r="1557" spans="1:53" x14ac:dyDescent="0.25">
      <c r="A1557">
        <v>37</v>
      </c>
      <c r="B1557" s="8" t="s">
        <v>623</v>
      </c>
      <c r="C1557" s="8" t="s">
        <v>624</v>
      </c>
      <c r="D1557" s="1">
        <v>41816</v>
      </c>
      <c r="E1557" s="1" t="s">
        <v>443</v>
      </c>
      <c r="F1557" t="s">
        <v>307</v>
      </c>
      <c r="G1557" s="1" t="s">
        <v>614</v>
      </c>
      <c r="H1557" t="s">
        <v>344</v>
      </c>
      <c r="I1557">
        <v>5</v>
      </c>
      <c r="J1557" t="s">
        <v>809</v>
      </c>
      <c r="K1557" t="s">
        <v>754</v>
      </c>
      <c r="L1557">
        <v>144</v>
      </c>
      <c r="M1557">
        <v>14</v>
      </c>
      <c r="N1557">
        <v>400</v>
      </c>
      <c r="O1557">
        <v>2415</v>
      </c>
      <c r="P1557">
        <v>3</v>
      </c>
      <c r="Q1557">
        <v>6</v>
      </c>
      <c r="R1557">
        <v>6</v>
      </c>
      <c r="S1557">
        <v>7</v>
      </c>
      <c r="T1557">
        <v>6</v>
      </c>
      <c r="U1557">
        <v>4</v>
      </c>
      <c r="V1557">
        <v>7</v>
      </c>
      <c r="W1557">
        <v>5</v>
      </c>
      <c r="X1557">
        <v>10</v>
      </c>
      <c r="Y1557">
        <v>8</v>
      </c>
      <c r="Z1557">
        <v>3</v>
      </c>
      <c r="AA1557">
        <v>2</v>
      </c>
      <c r="AB1557" t="s">
        <v>312</v>
      </c>
      <c r="AC1557">
        <v>3.75</v>
      </c>
      <c r="AD1557">
        <v>1.25</v>
      </c>
      <c r="AE1557">
        <v>4.3</v>
      </c>
      <c r="AF1557">
        <v>1.2</v>
      </c>
      <c r="AG1557">
        <v>4</v>
      </c>
      <c r="AH1557">
        <v>1.25</v>
      </c>
      <c r="AI1557">
        <v>4.38</v>
      </c>
      <c r="AJ1557">
        <v>1.26</v>
      </c>
      <c r="AK1557">
        <v>3.75</v>
      </c>
      <c r="AL1557">
        <v>1.25</v>
      </c>
      <c r="AM1557">
        <v>4.5</v>
      </c>
      <c r="AN1557">
        <v>1.3</v>
      </c>
      <c r="AO1557">
        <v>3.95</v>
      </c>
      <c r="AP1557">
        <v>1.24</v>
      </c>
      <c r="AQ1557" t="str">
        <f t="shared" si="266"/>
        <v>Kyrgios</v>
      </c>
      <c r="AR1557" t="str">
        <f t="shared" si="267"/>
        <v>Gasquet</v>
      </c>
      <c r="AS1557" t="str">
        <f t="shared" si="268"/>
        <v>LondonKyrgiosGasquet</v>
      </c>
      <c r="AT1557" t="str">
        <f t="shared" si="269"/>
        <v>LondonGasquetKyrgios</v>
      </c>
      <c r="AU1557">
        <f t="shared" si="270"/>
        <v>1</v>
      </c>
      <c r="AV1557">
        <f t="shared" si="271"/>
        <v>2</v>
      </c>
      <c r="AW1557">
        <f t="shared" si="272"/>
        <v>62</v>
      </c>
      <c r="AX1557" t="b">
        <f t="shared" si="273"/>
        <v>1</v>
      </c>
      <c r="AY1557" t="str">
        <f t="shared" si="274"/>
        <v>Gasquet</v>
      </c>
      <c r="AZ1557" t="b">
        <f t="shared" si="275"/>
        <v>1</v>
      </c>
      <c r="BA1557" t="str">
        <f t="shared" si="276"/>
        <v>London2nd Round</v>
      </c>
    </row>
    <row r="1558" spans="1:53" x14ac:dyDescent="0.25">
      <c r="A1558">
        <v>37</v>
      </c>
      <c r="B1558" s="8" t="s">
        <v>623</v>
      </c>
      <c r="C1558" s="8" t="s">
        <v>624</v>
      </c>
      <c r="D1558" s="1">
        <v>41816</v>
      </c>
      <c r="E1558" s="1" t="s">
        <v>443</v>
      </c>
      <c r="F1558" t="s">
        <v>307</v>
      </c>
      <c r="G1558" s="1" t="s">
        <v>614</v>
      </c>
      <c r="H1558" t="s">
        <v>344</v>
      </c>
      <c r="I1558">
        <v>5</v>
      </c>
      <c r="J1558" t="s">
        <v>726</v>
      </c>
      <c r="K1558" t="s">
        <v>798</v>
      </c>
      <c r="L1558">
        <v>72</v>
      </c>
      <c r="M1558">
        <v>84</v>
      </c>
      <c r="N1558">
        <v>713</v>
      </c>
      <c r="O1558">
        <v>650</v>
      </c>
      <c r="P1558">
        <v>6</v>
      </c>
      <c r="Q1558">
        <v>7</v>
      </c>
      <c r="R1558">
        <v>7</v>
      </c>
      <c r="S1558">
        <v>6</v>
      </c>
      <c r="T1558">
        <v>6</v>
      </c>
      <c r="U1558">
        <v>3</v>
      </c>
      <c r="V1558">
        <v>7</v>
      </c>
      <c r="W1558">
        <v>6</v>
      </c>
      <c r="Z1558">
        <v>3</v>
      </c>
      <c r="AA1558">
        <v>1</v>
      </c>
      <c r="AB1558" t="s">
        <v>312</v>
      </c>
      <c r="AC1558">
        <v>1.36</v>
      </c>
      <c r="AD1558">
        <v>3</v>
      </c>
      <c r="AE1558">
        <v>1.48</v>
      </c>
      <c r="AF1558">
        <v>2.6</v>
      </c>
      <c r="AG1558">
        <v>1.44</v>
      </c>
      <c r="AH1558">
        <v>2.62</v>
      </c>
      <c r="AI1558">
        <v>1.47</v>
      </c>
      <c r="AJ1558">
        <v>2.89</v>
      </c>
      <c r="AK1558">
        <v>1.44</v>
      </c>
      <c r="AL1558">
        <v>2.75</v>
      </c>
      <c r="AM1558">
        <v>1.5</v>
      </c>
      <c r="AN1558">
        <v>3</v>
      </c>
      <c r="AO1558">
        <v>1.46</v>
      </c>
      <c r="AP1558">
        <v>2.7</v>
      </c>
      <c r="AQ1558" t="str">
        <f t="shared" si="266"/>
        <v>Kubot</v>
      </c>
      <c r="AR1558" t="str">
        <f t="shared" si="267"/>
        <v>Lajovic</v>
      </c>
      <c r="AS1558" t="str">
        <f t="shared" si="268"/>
        <v>LondonKubotLajovic</v>
      </c>
      <c r="AT1558" t="str">
        <f t="shared" si="269"/>
        <v>LondonLajovicKubot</v>
      </c>
      <c r="AU1558">
        <f t="shared" si="270"/>
        <v>2</v>
      </c>
      <c r="AV1558">
        <f t="shared" si="271"/>
        <v>4</v>
      </c>
      <c r="AW1558">
        <f t="shared" si="272"/>
        <v>48</v>
      </c>
      <c r="AX1558" t="b">
        <f t="shared" si="273"/>
        <v>1</v>
      </c>
      <c r="AY1558" t="str">
        <f t="shared" si="274"/>
        <v>Lajovic</v>
      </c>
      <c r="AZ1558" t="b">
        <f t="shared" si="275"/>
        <v>1</v>
      </c>
      <c r="BA1558" t="str">
        <f t="shared" si="276"/>
        <v>London2nd Round</v>
      </c>
    </row>
    <row r="1559" spans="1:53" x14ac:dyDescent="0.25">
      <c r="A1559">
        <v>37</v>
      </c>
      <c r="B1559" s="8" t="s">
        <v>623</v>
      </c>
      <c r="C1559" s="8" t="s">
        <v>624</v>
      </c>
      <c r="D1559" s="1">
        <v>41816</v>
      </c>
      <c r="E1559" s="1" t="s">
        <v>443</v>
      </c>
      <c r="F1559" t="s">
        <v>307</v>
      </c>
      <c r="G1559" s="1" t="s">
        <v>614</v>
      </c>
      <c r="H1559" t="s">
        <v>344</v>
      </c>
      <c r="I1559">
        <v>5</v>
      </c>
      <c r="J1559" t="s">
        <v>800</v>
      </c>
      <c r="K1559" t="s">
        <v>758</v>
      </c>
      <c r="L1559">
        <v>9</v>
      </c>
      <c r="M1559">
        <v>77</v>
      </c>
      <c r="N1559">
        <v>3245</v>
      </c>
      <c r="O1559">
        <v>698</v>
      </c>
      <c r="P1559">
        <v>6</v>
      </c>
      <c r="Q1559">
        <v>3</v>
      </c>
      <c r="R1559">
        <v>6</v>
      </c>
      <c r="S1559">
        <v>4</v>
      </c>
      <c r="T1559">
        <v>6</v>
      </c>
      <c r="U1559">
        <v>4</v>
      </c>
      <c r="Z1559">
        <v>3</v>
      </c>
      <c r="AA1559">
        <v>0</v>
      </c>
      <c r="AB1559" t="s">
        <v>312</v>
      </c>
      <c r="AC1559">
        <v>1.1599999999999999</v>
      </c>
      <c r="AD1559">
        <v>5</v>
      </c>
      <c r="AE1559">
        <v>1.17</v>
      </c>
      <c r="AF1559">
        <v>4.75</v>
      </c>
      <c r="AG1559">
        <v>1.22</v>
      </c>
      <c r="AH1559">
        <v>4.33</v>
      </c>
      <c r="AI1559">
        <v>1.18</v>
      </c>
      <c r="AJ1559">
        <v>5.62</v>
      </c>
      <c r="AK1559">
        <v>1.2</v>
      </c>
      <c r="AL1559">
        <v>4.5</v>
      </c>
      <c r="AM1559">
        <v>1.23</v>
      </c>
      <c r="AN1559">
        <v>5.62</v>
      </c>
      <c r="AO1559">
        <v>1.18</v>
      </c>
      <c r="AP1559">
        <v>4.71</v>
      </c>
      <c r="AQ1559" t="str">
        <f t="shared" si="266"/>
        <v>Raonic</v>
      </c>
      <c r="AR1559" t="str">
        <f t="shared" si="267"/>
        <v>Sock</v>
      </c>
      <c r="AS1559" t="str">
        <f t="shared" si="268"/>
        <v>LondonRaonicSock</v>
      </c>
      <c r="AT1559" t="str">
        <f t="shared" si="269"/>
        <v>LondonSockRaonic</v>
      </c>
      <c r="AU1559">
        <f t="shared" si="270"/>
        <v>3</v>
      </c>
      <c r="AV1559">
        <f t="shared" si="271"/>
        <v>7</v>
      </c>
      <c r="AW1559">
        <f t="shared" si="272"/>
        <v>29</v>
      </c>
      <c r="AX1559" t="b">
        <f t="shared" si="273"/>
        <v>0</v>
      </c>
      <c r="AY1559" t="str">
        <f t="shared" si="274"/>
        <v>Raonic</v>
      </c>
      <c r="AZ1559" t="b">
        <f t="shared" si="275"/>
        <v>0</v>
      </c>
      <c r="BA1559" t="str">
        <f t="shared" si="276"/>
        <v>London2nd Round</v>
      </c>
    </row>
    <row r="1560" spans="1:53" x14ac:dyDescent="0.25">
      <c r="A1560">
        <v>37</v>
      </c>
      <c r="B1560" s="8" t="s">
        <v>623</v>
      </c>
      <c r="C1560" s="8" t="s">
        <v>624</v>
      </c>
      <c r="D1560" s="1">
        <v>41816</v>
      </c>
      <c r="E1560" s="1" t="s">
        <v>443</v>
      </c>
      <c r="F1560" t="s">
        <v>307</v>
      </c>
      <c r="G1560" s="1" t="s">
        <v>614</v>
      </c>
      <c r="H1560" t="s">
        <v>344</v>
      </c>
      <c r="I1560">
        <v>5</v>
      </c>
      <c r="J1560" t="s">
        <v>750</v>
      </c>
      <c r="K1560" t="s">
        <v>751</v>
      </c>
      <c r="L1560">
        <v>1</v>
      </c>
      <c r="M1560">
        <v>52</v>
      </c>
      <c r="N1560">
        <v>12500</v>
      </c>
      <c r="O1560">
        <v>865</v>
      </c>
      <c r="P1560">
        <v>4</v>
      </c>
      <c r="Q1560">
        <v>6</v>
      </c>
      <c r="R1560">
        <v>7</v>
      </c>
      <c r="S1560">
        <v>6</v>
      </c>
      <c r="T1560">
        <v>6</v>
      </c>
      <c r="U1560">
        <v>4</v>
      </c>
      <c r="V1560">
        <v>6</v>
      </c>
      <c r="W1560">
        <v>4</v>
      </c>
      <c r="Z1560">
        <v>3</v>
      </c>
      <c r="AA1560">
        <v>1</v>
      </c>
      <c r="AB1560" t="s">
        <v>312</v>
      </c>
      <c r="AC1560">
        <v>1.07</v>
      </c>
      <c r="AD1560">
        <v>9</v>
      </c>
      <c r="AE1560">
        <v>1.08</v>
      </c>
      <c r="AF1560">
        <v>7.5</v>
      </c>
      <c r="AG1560">
        <v>1.08</v>
      </c>
      <c r="AH1560">
        <v>8</v>
      </c>
      <c r="AI1560">
        <v>1.0900000000000001</v>
      </c>
      <c r="AJ1560">
        <v>9.16</v>
      </c>
      <c r="AK1560">
        <v>1.1000000000000001</v>
      </c>
      <c r="AL1560">
        <v>7</v>
      </c>
      <c r="AM1560">
        <v>1.1000000000000001</v>
      </c>
      <c r="AN1560">
        <v>9.4</v>
      </c>
      <c r="AO1560">
        <v>1.08</v>
      </c>
      <c r="AP1560">
        <v>7.77</v>
      </c>
      <c r="AQ1560" t="str">
        <f t="shared" si="266"/>
        <v>Nadal</v>
      </c>
      <c r="AR1560" t="str">
        <f t="shared" si="267"/>
        <v>Rosol</v>
      </c>
      <c r="AS1560" t="str">
        <f t="shared" si="268"/>
        <v>LondonNadalRosol</v>
      </c>
      <c r="AT1560" t="str">
        <f t="shared" si="269"/>
        <v>LondonRosolNadal</v>
      </c>
      <c r="AU1560">
        <f t="shared" si="270"/>
        <v>2</v>
      </c>
      <c r="AV1560">
        <f t="shared" si="271"/>
        <v>3</v>
      </c>
      <c r="AW1560">
        <f t="shared" si="272"/>
        <v>43</v>
      </c>
      <c r="AX1560" t="b">
        <f t="shared" si="273"/>
        <v>1</v>
      </c>
      <c r="AY1560" t="str">
        <f t="shared" si="274"/>
        <v>Rosol</v>
      </c>
      <c r="AZ1560" t="b">
        <f t="shared" si="275"/>
        <v>1</v>
      </c>
      <c r="BA1560" t="str">
        <f t="shared" si="276"/>
        <v>London2nd Round</v>
      </c>
    </row>
    <row r="1561" spans="1:53" x14ac:dyDescent="0.25">
      <c r="A1561">
        <v>37</v>
      </c>
      <c r="B1561" s="8" t="s">
        <v>623</v>
      </c>
      <c r="C1561" s="8" t="s">
        <v>624</v>
      </c>
      <c r="D1561" s="1">
        <v>41816</v>
      </c>
      <c r="E1561" s="1" t="s">
        <v>443</v>
      </c>
      <c r="F1561" t="s">
        <v>307</v>
      </c>
      <c r="G1561" s="1" t="s">
        <v>614</v>
      </c>
      <c r="H1561" t="s">
        <v>344</v>
      </c>
      <c r="I1561">
        <v>5</v>
      </c>
      <c r="J1561" t="s">
        <v>793</v>
      </c>
      <c r="K1561" t="s">
        <v>681</v>
      </c>
      <c r="L1561">
        <v>22</v>
      </c>
      <c r="M1561">
        <v>81</v>
      </c>
      <c r="N1561">
        <v>1630</v>
      </c>
      <c r="O1561">
        <v>664</v>
      </c>
      <c r="P1561">
        <v>6</v>
      </c>
      <c r="Q1561">
        <v>4</v>
      </c>
      <c r="R1561">
        <v>6</v>
      </c>
      <c r="S1561">
        <v>1</v>
      </c>
      <c r="T1561">
        <v>7</v>
      </c>
      <c r="U1561">
        <v>6</v>
      </c>
      <c r="Z1561">
        <v>3</v>
      </c>
      <c r="AA1561">
        <v>0</v>
      </c>
      <c r="AB1561" t="s">
        <v>312</v>
      </c>
      <c r="AC1561">
        <v>1.66</v>
      </c>
      <c r="AD1561">
        <v>2.1</v>
      </c>
      <c r="AE1561">
        <v>1.75</v>
      </c>
      <c r="AF1561">
        <v>2.0499999999999998</v>
      </c>
      <c r="AG1561">
        <v>1.67</v>
      </c>
      <c r="AH1561">
        <v>2.1</v>
      </c>
      <c r="AI1561">
        <v>1.79</v>
      </c>
      <c r="AJ1561">
        <v>2.14</v>
      </c>
      <c r="AK1561">
        <v>1.73</v>
      </c>
      <c r="AL1561">
        <v>2.1</v>
      </c>
      <c r="AM1561">
        <v>1.83</v>
      </c>
      <c r="AN1561">
        <v>2.2000000000000002</v>
      </c>
      <c r="AO1561">
        <v>1.73</v>
      </c>
      <c r="AP1561">
        <v>2.08</v>
      </c>
      <c r="AQ1561" t="str">
        <f t="shared" si="266"/>
        <v>Robredo</v>
      </c>
      <c r="AR1561" t="str">
        <f t="shared" si="267"/>
        <v>Mannarino</v>
      </c>
      <c r="AS1561" t="str">
        <f t="shared" si="268"/>
        <v>LondonRobredoMannarino</v>
      </c>
      <c r="AT1561" t="str">
        <f t="shared" si="269"/>
        <v>LondonMannarinoRobredo</v>
      </c>
      <c r="AU1561">
        <f t="shared" si="270"/>
        <v>3</v>
      </c>
      <c r="AV1561">
        <f t="shared" si="271"/>
        <v>8</v>
      </c>
      <c r="AW1561">
        <f t="shared" si="272"/>
        <v>30</v>
      </c>
      <c r="AX1561" t="b">
        <f t="shared" si="273"/>
        <v>1</v>
      </c>
      <c r="AY1561" t="str">
        <f t="shared" si="274"/>
        <v>Robredo</v>
      </c>
      <c r="AZ1561" t="b">
        <f t="shared" si="275"/>
        <v>0</v>
      </c>
      <c r="BA1561" t="str">
        <f t="shared" si="276"/>
        <v>London2nd Round</v>
      </c>
    </row>
    <row r="1562" spans="1:53" x14ac:dyDescent="0.25">
      <c r="A1562">
        <v>37</v>
      </c>
      <c r="B1562" s="8" t="s">
        <v>623</v>
      </c>
      <c r="C1562" s="8" t="s">
        <v>624</v>
      </c>
      <c r="D1562" s="1">
        <v>41816</v>
      </c>
      <c r="E1562" s="1" t="s">
        <v>443</v>
      </c>
      <c r="F1562" t="s">
        <v>307</v>
      </c>
      <c r="G1562" s="1" t="s">
        <v>614</v>
      </c>
      <c r="H1562" t="s">
        <v>344</v>
      </c>
      <c r="I1562">
        <v>5</v>
      </c>
      <c r="J1562" t="s">
        <v>719</v>
      </c>
      <c r="K1562" t="s">
        <v>694</v>
      </c>
      <c r="L1562">
        <v>3</v>
      </c>
      <c r="M1562">
        <v>47</v>
      </c>
      <c r="N1562">
        <v>5420</v>
      </c>
      <c r="O1562">
        <v>958</v>
      </c>
      <c r="P1562">
        <v>7</v>
      </c>
      <c r="Q1562">
        <v>6</v>
      </c>
      <c r="R1562">
        <v>6</v>
      </c>
      <c r="S1562">
        <v>3</v>
      </c>
      <c r="T1562">
        <v>3</v>
      </c>
      <c r="U1562">
        <v>6</v>
      </c>
      <c r="V1562">
        <v>7</v>
      </c>
      <c r="W1562">
        <v>5</v>
      </c>
      <c r="Z1562">
        <v>3</v>
      </c>
      <c r="AA1562">
        <v>1</v>
      </c>
      <c r="AB1562" t="s">
        <v>312</v>
      </c>
      <c r="AC1562">
        <v>1.1100000000000001</v>
      </c>
      <c r="AD1562">
        <v>6.5</v>
      </c>
      <c r="AE1562">
        <v>1.1299999999999999</v>
      </c>
      <c r="AF1562">
        <v>5.5</v>
      </c>
      <c r="AG1562">
        <v>1.1399999999999999</v>
      </c>
      <c r="AH1562">
        <v>5.5</v>
      </c>
      <c r="AI1562">
        <v>1.1499999999999999</v>
      </c>
      <c r="AJ1562">
        <v>6.34</v>
      </c>
      <c r="AK1562">
        <v>1.1399999999999999</v>
      </c>
      <c r="AL1562">
        <v>5.5</v>
      </c>
      <c r="AM1562">
        <v>1.1499999999999999</v>
      </c>
      <c r="AN1562">
        <v>6.75</v>
      </c>
      <c r="AO1562">
        <v>1.1200000000000001</v>
      </c>
      <c r="AP1562">
        <v>5.98</v>
      </c>
      <c r="AQ1562" t="str">
        <f t="shared" si="266"/>
        <v>Wawrinka</v>
      </c>
      <c r="AR1562" t="str">
        <f t="shared" si="267"/>
        <v>Lu</v>
      </c>
      <c r="AS1562" t="str">
        <f t="shared" si="268"/>
        <v>LondonWawrinkaLu</v>
      </c>
      <c r="AT1562" t="str">
        <f t="shared" si="269"/>
        <v>LondonLuWawrinka</v>
      </c>
      <c r="AU1562">
        <f t="shared" si="270"/>
        <v>2</v>
      </c>
      <c r="AV1562">
        <f t="shared" si="271"/>
        <v>3</v>
      </c>
      <c r="AW1562">
        <f t="shared" si="272"/>
        <v>43</v>
      </c>
      <c r="AX1562" t="b">
        <f t="shared" si="273"/>
        <v>1</v>
      </c>
      <c r="AY1562" t="str">
        <f t="shared" si="274"/>
        <v>Wawrinka</v>
      </c>
      <c r="AZ1562" t="b">
        <f t="shared" si="275"/>
        <v>1</v>
      </c>
      <c r="BA1562" t="str">
        <f t="shared" si="276"/>
        <v>London2nd Round</v>
      </c>
    </row>
    <row r="1563" spans="1:53" x14ac:dyDescent="0.25">
      <c r="A1563">
        <v>37</v>
      </c>
      <c r="B1563" s="8" t="s">
        <v>623</v>
      </c>
      <c r="C1563" s="8" t="s">
        <v>624</v>
      </c>
      <c r="D1563" s="1">
        <v>41816</v>
      </c>
      <c r="E1563" s="1" t="s">
        <v>443</v>
      </c>
      <c r="F1563" t="s">
        <v>307</v>
      </c>
      <c r="G1563" s="1" t="s">
        <v>614</v>
      </c>
      <c r="H1563" t="s">
        <v>344</v>
      </c>
      <c r="I1563">
        <v>5</v>
      </c>
      <c r="J1563" t="s">
        <v>669</v>
      </c>
      <c r="K1563" t="s">
        <v>713</v>
      </c>
      <c r="L1563">
        <v>45</v>
      </c>
      <c r="M1563">
        <v>110</v>
      </c>
      <c r="N1563">
        <v>985</v>
      </c>
      <c r="O1563">
        <v>535</v>
      </c>
      <c r="P1563">
        <v>7</v>
      </c>
      <c r="Q1563">
        <v>6</v>
      </c>
      <c r="R1563">
        <v>6</v>
      </c>
      <c r="S1563">
        <v>4</v>
      </c>
      <c r="T1563">
        <v>6</v>
      </c>
      <c r="U1563">
        <v>4</v>
      </c>
      <c r="Z1563">
        <v>3</v>
      </c>
      <c r="AA1563">
        <v>0</v>
      </c>
      <c r="AB1563" t="s">
        <v>312</v>
      </c>
      <c r="AC1563">
        <v>1.1399999999999999</v>
      </c>
      <c r="AD1563">
        <v>5</v>
      </c>
      <c r="AE1563">
        <v>1.1599999999999999</v>
      </c>
      <c r="AF1563">
        <v>5</v>
      </c>
      <c r="AG1563">
        <v>1.2</v>
      </c>
      <c r="AH1563">
        <v>4.33</v>
      </c>
      <c r="AI1563">
        <v>1.19</v>
      </c>
      <c r="AJ1563">
        <v>5.4</v>
      </c>
      <c r="AK1563">
        <v>1.17</v>
      </c>
      <c r="AL1563">
        <v>5</v>
      </c>
      <c r="AM1563">
        <v>1.2</v>
      </c>
      <c r="AN1563">
        <v>5.4</v>
      </c>
      <c r="AO1563">
        <v>1.17</v>
      </c>
      <c r="AP1563">
        <v>4.84</v>
      </c>
      <c r="AQ1563" t="str">
        <f t="shared" si="266"/>
        <v>Istomin</v>
      </c>
      <c r="AR1563" t="str">
        <f t="shared" si="267"/>
        <v>Reister</v>
      </c>
      <c r="AS1563" t="str">
        <f t="shared" si="268"/>
        <v>LondonIstominReister</v>
      </c>
      <c r="AT1563" t="str">
        <f t="shared" si="269"/>
        <v>LondonReisterIstomin</v>
      </c>
      <c r="AU1563">
        <f t="shared" si="270"/>
        <v>3</v>
      </c>
      <c r="AV1563">
        <f t="shared" si="271"/>
        <v>5</v>
      </c>
      <c r="AW1563">
        <f t="shared" si="272"/>
        <v>33</v>
      </c>
      <c r="AX1563" t="b">
        <f t="shared" si="273"/>
        <v>1</v>
      </c>
      <c r="AY1563" t="str">
        <f t="shared" si="274"/>
        <v>Istomin</v>
      </c>
      <c r="AZ1563" t="b">
        <f t="shared" si="275"/>
        <v>0</v>
      </c>
      <c r="BA1563" t="str">
        <f t="shared" si="276"/>
        <v>London2nd Round</v>
      </c>
    </row>
    <row r="1564" spans="1:53" x14ac:dyDescent="0.25">
      <c r="A1564">
        <v>37</v>
      </c>
      <c r="B1564" s="8" t="s">
        <v>623</v>
      </c>
      <c r="C1564" s="8" t="s">
        <v>624</v>
      </c>
      <c r="D1564" s="1">
        <v>41816</v>
      </c>
      <c r="E1564" s="1" t="s">
        <v>443</v>
      </c>
      <c r="F1564" t="s">
        <v>307</v>
      </c>
      <c r="G1564" s="1" t="s">
        <v>614</v>
      </c>
      <c r="H1564" t="s">
        <v>344</v>
      </c>
      <c r="I1564">
        <v>5</v>
      </c>
      <c r="J1564" t="s">
        <v>804</v>
      </c>
      <c r="K1564" t="s">
        <v>670</v>
      </c>
      <c r="L1564">
        <v>17</v>
      </c>
      <c r="M1564">
        <v>67</v>
      </c>
      <c r="N1564">
        <v>1775</v>
      </c>
      <c r="O1564">
        <v>755</v>
      </c>
      <c r="P1564">
        <v>4</v>
      </c>
      <c r="Q1564">
        <v>6</v>
      </c>
      <c r="R1564">
        <v>7</v>
      </c>
      <c r="S1564">
        <v>6</v>
      </c>
      <c r="T1564">
        <v>6</v>
      </c>
      <c r="U1564">
        <v>7</v>
      </c>
      <c r="V1564">
        <v>6</v>
      </c>
      <c r="W1564">
        <v>3</v>
      </c>
      <c r="X1564">
        <v>14</v>
      </c>
      <c r="Y1564">
        <v>12</v>
      </c>
      <c r="Z1564">
        <v>3</v>
      </c>
      <c r="AA1564">
        <v>2</v>
      </c>
      <c r="AB1564" t="s">
        <v>312</v>
      </c>
      <c r="AC1564">
        <v>1.28</v>
      </c>
      <c r="AD1564">
        <v>3.5</v>
      </c>
      <c r="AE1564">
        <v>1.33</v>
      </c>
      <c r="AF1564">
        <v>3.2</v>
      </c>
      <c r="AG1564">
        <v>1.3</v>
      </c>
      <c r="AH1564">
        <v>3.5</v>
      </c>
      <c r="AI1564">
        <v>1.38</v>
      </c>
      <c r="AJ1564">
        <v>3.35</v>
      </c>
      <c r="AK1564">
        <v>1.33</v>
      </c>
      <c r="AL1564">
        <v>3.25</v>
      </c>
      <c r="AM1564">
        <v>1.4</v>
      </c>
      <c r="AN1564">
        <v>3.5</v>
      </c>
      <c r="AO1564">
        <v>1.34</v>
      </c>
      <c r="AP1564">
        <v>3.18</v>
      </c>
      <c r="AQ1564" t="str">
        <f t="shared" si="266"/>
        <v>Tsonga</v>
      </c>
      <c r="AR1564" t="str">
        <f t="shared" si="267"/>
        <v>Querrey</v>
      </c>
      <c r="AS1564" t="str">
        <f t="shared" si="268"/>
        <v>LondonTsongaQuerrey</v>
      </c>
      <c r="AT1564" t="str">
        <f t="shared" si="269"/>
        <v>LondonQuerreyTsonga</v>
      </c>
      <c r="AU1564">
        <f t="shared" si="270"/>
        <v>1</v>
      </c>
      <c r="AV1564">
        <f t="shared" si="271"/>
        <v>3</v>
      </c>
      <c r="AW1564">
        <f t="shared" si="272"/>
        <v>71</v>
      </c>
      <c r="AX1564" t="b">
        <f t="shared" si="273"/>
        <v>1</v>
      </c>
      <c r="AY1564" t="str">
        <f t="shared" si="274"/>
        <v>Querrey</v>
      </c>
      <c r="AZ1564" t="b">
        <f t="shared" si="275"/>
        <v>1</v>
      </c>
      <c r="BA1564" t="str">
        <f t="shared" si="276"/>
        <v>London2nd Round</v>
      </c>
    </row>
    <row r="1565" spans="1:53" x14ac:dyDescent="0.25">
      <c r="A1565">
        <v>37</v>
      </c>
      <c r="B1565" s="8" t="s">
        <v>623</v>
      </c>
      <c r="C1565" s="8" t="s">
        <v>624</v>
      </c>
      <c r="D1565" s="1">
        <v>41816</v>
      </c>
      <c r="E1565" s="1" t="s">
        <v>443</v>
      </c>
      <c r="F1565" t="s">
        <v>307</v>
      </c>
      <c r="G1565" s="1" t="s">
        <v>614</v>
      </c>
      <c r="H1565" t="s">
        <v>344</v>
      </c>
      <c r="I1565">
        <v>5</v>
      </c>
      <c r="J1565" t="s">
        <v>767</v>
      </c>
      <c r="K1565" t="s">
        <v>666</v>
      </c>
      <c r="L1565">
        <v>11</v>
      </c>
      <c r="M1565">
        <v>62</v>
      </c>
      <c r="N1565">
        <v>2690</v>
      </c>
      <c r="O1565">
        <v>790</v>
      </c>
      <c r="P1565">
        <v>7</v>
      </c>
      <c r="Q1565">
        <v>6</v>
      </c>
      <c r="R1565">
        <v>7</v>
      </c>
      <c r="S1565">
        <v>6</v>
      </c>
      <c r="T1565">
        <v>7</v>
      </c>
      <c r="U1565">
        <v>5</v>
      </c>
      <c r="Z1565">
        <v>3</v>
      </c>
      <c r="AA1565">
        <v>0</v>
      </c>
      <c r="AB1565" t="s">
        <v>312</v>
      </c>
      <c r="AC1565">
        <v>1.28</v>
      </c>
      <c r="AD1565">
        <v>3.5</v>
      </c>
      <c r="AE1565">
        <v>1.33</v>
      </c>
      <c r="AF1565">
        <v>3.2</v>
      </c>
      <c r="AG1565">
        <v>1.3</v>
      </c>
      <c r="AH1565">
        <v>3.5</v>
      </c>
      <c r="AI1565">
        <v>1.35</v>
      </c>
      <c r="AJ1565">
        <v>3.51</v>
      </c>
      <c r="AK1565">
        <v>1.29</v>
      </c>
      <c r="AL1565">
        <v>3.5</v>
      </c>
      <c r="AM1565">
        <v>1.37</v>
      </c>
      <c r="AN1565">
        <v>3.51</v>
      </c>
      <c r="AO1565">
        <v>1.32</v>
      </c>
      <c r="AP1565">
        <v>3.33</v>
      </c>
      <c r="AQ1565" t="str">
        <f t="shared" si="266"/>
        <v>Isner</v>
      </c>
      <c r="AR1565" t="str">
        <f t="shared" si="267"/>
        <v>Nieminen</v>
      </c>
      <c r="AS1565" t="str">
        <f t="shared" si="268"/>
        <v>LondonIsnerNieminen</v>
      </c>
      <c r="AT1565" t="str">
        <f t="shared" si="269"/>
        <v>LondonNieminenIsner</v>
      </c>
      <c r="AU1565">
        <f t="shared" si="270"/>
        <v>3</v>
      </c>
      <c r="AV1565">
        <f t="shared" si="271"/>
        <v>4</v>
      </c>
      <c r="AW1565">
        <f t="shared" si="272"/>
        <v>38</v>
      </c>
      <c r="AX1565" t="b">
        <f t="shared" si="273"/>
        <v>1</v>
      </c>
      <c r="AY1565" t="str">
        <f t="shared" si="274"/>
        <v>Isner</v>
      </c>
      <c r="AZ1565" t="b">
        <f t="shared" si="275"/>
        <v>0</v>
      </c>
      <c r="BA1565" t="str">
        <f t="shared" si="276"/>
        <v>London2nd Round</v>
      </c>
    </row>
    <row r="1566" spans="1:53" x14ac:dyDescent="0.25">
      <c r="A1566">
        <v>37</v>
      </c>
      <c r="B1566" s="8" t="s">
        <v>623</v>
      </c>
      <c r="C1566" s="8" t="s">
        <v>624</v>
      </c>
      <c r="D1566" s="1">
        <v>41816</v>
      </c>
      <c r="E1566" s="1" t="s">
        <v>443</v>
      </c>
      <c r="F1566" t="s">
        <v>307</v>
      </c>
      <c r="G1566" s="1" t="s">
        <v>614</v>
      </c>
      <c r="H1566" t="s">
        <v>344</v>
      </c>
      <c r="I1566">
        <v>5</v>
      </c>
      <c r="J1566" t="s">
        <v>689</v>
      </c>
      <c r="K1566" t="s">
        <v>939</v>
      </c>
      <c r="L1566">
        <v>4</v>
      </c>
      <c r="M1566">
        <v>103</v>
      </c>
      <c r="N1566">
        <v>4945</v>
      </c>
      <c r="O1566">
        <v>555</v>
      </c>
      <c r="P1566">
        <v>6</v>
      </c>
      <c r="Q1566">
        <v>3</v>
      </c>
      <c r="R1566">
        <v>7</v>
      </c>
      <c r="S1566">
        <v>5</v>
      </c>
      <c r="T1566">
        <v>6</v>
      </c>
      <c r="U1566">
        <v>3</v>
      </c>
      <c r="Z1566">
        <v>3</v>
      </c>
      <c r="AA1566">
        <v>0</v>
      </c>
      <c r="AB1566" t="s">
        <v>312</v>
      </c>
      <c r="AC1566">
        <v>1.06</v>
      </c>
      <c r="AD1566">
        <v>10</v>
      </c>
      <c r="AE1566">
        <v>1.04</v>
      </c>
      <c r="AF1566">
        <v>10</v>
      </c>
      <c r="AG1566">
        <v>1.05</v>
      </c>
      <c r="AH1566">
        <v>10</v>
      </c>
      <c r="AI1566">
        <v>1.07</v>
      </c>
      <c r="AJ1566">
        <v>10.75</v>
      </c>
      <c r="AK1566">
        <v>1.06</v>
      </c>
      <c r="AL1566">
        <v>9</v>
      </c>
      <c r="AM1566">
        <v>1.08</v>
      </c>
      <c r="AN1566">
        <v>12</v>
      </c>
      <c r="AO1566">
        <v>1.06</v>
      </c>
      <c r="AP1566">
        <v>9.58</v>
      </c>
      <c r="AQ1566" t="str">
        <f t="shared" si="266"/>
        <v>Federer</v>
      </c>
      <c r="AR1566" t="str">
        <f t="shared" si="267"/>
        <v>Muller</v>
      </c>
      <c r="AS1566" t="str">
        <f t="shared" si="268"/>
        <v>LondonFedererMuller</v>
      </c>
      <c r="AT1566" t="str">
        <f t="shared" si="269"/>
        <v>LondonMullerFederer</v>
      </c>
      <c r="AU1566">
        <f t="shared" si="270"/>
        <v>3</v>
      </c>
      <c r="AV1566">
        <f t="shared" si="271"/>
        <v>8</v>
      </c>
      <c r="AW1566">
        <f t="shared" si="272"/>
        <v>30</v>
      </c>
      <c r="AX1566" t="b">
        <f t="shared" si="273"/>
        <v>0</v>
      </c>
      <c r="AY1566" t="str">
        <f t="shared" si="274"/>
        <v>Federer</v>
      </c>
      <c r="AZ1566" t="b">
        <f t="shared" si="275"/>
        <v>0</v>
      </c>
      <c r="BA1566" t="str">
        <f t="shared" si="276"/>
        <v>London2nd Round</v>
      </c>
    </row>
    <row r="1567" spans="1:53" x14ac:dyDescent="0.25">
      <c r="A1567">
        <v>37</v>
      </c>
      <c r="B1567" s="8" t="s">
        <v>623</v>
      </c>
      <c r="C1567" s="8" t="s">
        <v>624</v>
      </c>
      <c r="D1567" s="1">
        <v>41817</v>
      </c>
      <c r="E1567" s="1" t="s">
        <v>443</v>
      </c>
      <c r="F1567" t="s">
        <v>307</v>
      </c>
      <c r="G1567" s="1" t="s">
        <v>614</v>
      </c>
      <c r="H1567" t="s">
        <v>344</v>
      </c>
      <c r="I1567">
        <v>5</v>
      </c>
      <c r="J1567" t="s">
        <v>678</v>
      </c>
      <c r="K1567" t="s">
        <v>840</v>
      </c>
      <c r="L1567">
        <v>26</v>
      </c>
      <c r="M1567">
        <v>163</v>
      </c>
      <c r="N1567">
        <v>1455</v>
      </c>
      <c r="O1567">
        <v>345</v>
      </c>
      <c r="P1567">
        <v>6</v>
      </c>
      <c r="Q1567">
        <v>4</v>
      </c>
      <c r="R1567">
        <v>7</v>
      </c>
      <c r="S1567">
        <v>6</v>
      </c>
      <c r="T1567">
        <v>7</v>
      </c>
      <c r="U1567">
        <v>5</v>
      </c>
      <c r="Z1567">
        <v>3</v>
      </c>
      <c r="AA1567">
        <v>0</v>
      </c>
      <c r="AB1567" t="s">
        <v>312</v>
      </c>
      <c r="AC1567">
        <v>1.1200000000000001</v>
      </c>
      <c r="AD1567">
        <v>6</v>
      </c>
      <c r="AE1567">
        <v>1.1499999999999999</v>
      </c>
      <c r="AF1567">
        <v>5.25</v>
      </c>
      <c r="AG1567">
        <v>1.17</v>
      </c>
      <c r="AH1567">
        <v>4.5</v>
      </c>
      <c r="AI1567">
        <v>1.1399999999999999</v>
      </c>
      <c r="AJ1567">
        <v>6.7</v>
      </c>
      <c r="AK1567">
        <v>1.17</v>
      </c>
      <c r="AL1567">
        <v>5</v>
      </c>
      <c r="AM1567">
        <v>1.17</v>
      </c>
      <c r="AN1567">
        <v>6.7</v>
      </c>
      <c r="AO1567">
        <v>1.1399999999999999</v>
      </c>
      <c r="AP1567">
        <v>5.53</v>
      </c>
      <c r="AQ1567" t="str">
        <f t="shared" si="266"/>
        <v>Lopez</v>
      </c>
      <c r="AR1567" t="str">
        <f t="shared" si="267"/>
        <v>Pavic</v>
      </c>
      <c r="AS1567" t="str">
        <f t="shared" si="268"/>
        <v>LondonLopezPavic</v>
      </c>
      <c r="AT1567" t="str">
        <f t="shared" si="269"/>
        <v>LondonPavicLopez</v>
      </c>
      <c r="AU1567">
        <f t="shared" si="270"/>
        <v>3</v>
      </c>
      <c r="AV1567">
        <f t="shared" si="271"/>
        <v>5</v>
      </c>
      <c r="AW1567">
        <f t="shared" si="272"/>
        <v>35</v>
      </c>
      <c r="AX1567" t="b">
        <f t="shared" si="273"/>
        <v>1</v>
      </c>
      <c r="AY1567" t="str">
        <f t="shared" si="274"/>
        <v>Lopez</v>
      </c>
      <c r="AZ1567" t="b">
        <f t="shared" si="275"/>
        <v>0</v>
      </c>
      <c r="BA1567" t="str">
        <f t="shared" si="276"/>
        <v>London2nd Round</v>
      </c>
    </row>
    <row r="1568" spans="1:53" x14ac:dyDescent="0.25">
      <c r="A1568">
        <v>37</v>
      </c>
      <c r="B1568" s="8" t="s">
        <v>623</v>
      </c>
      <c r="C1568" s="8" t="s">
        <v>624</v>
      </c>
      <c r="D1568" s="1">
        <v>41817</v>
      </c>
      <c r="E1568" s="1" t="s">
        <v>443</v>
      </c>
      <c r="F1568" t="s">
        <v>307</v>
      </c>
      <c r="G1568" s="1" t="s">
        <v>614</v>
      </c>
      <c r="H1568" t="s">
        <v>344</v>
      </c>
      <c r="I1568">
        <v>5</v>
      </c>
      <c r="J1568" t="s">
        <v>725</v>
      </c>
      <c r="K1568" t="s">
        <v>714</v>
      </c>
      <c r="L1568">
        <v>35</v>
      </c>
      <c r="M1568">
        <v>224</v>
      </c>
      <c r="N1568">
        <v>1118</v>
      </c>
      <c r="O1568">
        <v>216</v>
      </c>
      <c r="P1568">
        <v>4</v>
      </c>
      <c r="Q1568">
        <v>6</v>
      </c>
      <c r="R1568">
        <v>7</v>
      </c>
      <c r="S1568">
        <v>6</v>
      </c>
      <c r="T1568">
        <v>1</v>
      </c>
      <c r="U1568">
        <v>6</v>
      </c>
      <c r="V1568">
        <v>6</v>
      </c>
      <c r="W1568">
        <v>1</v>
      </c>
      <c r="X1568">
        <v>7</v>
      </c>
      <c r="Y1568">
        <v>5</v>
      </c>
      <c r="Z1568">
        <v>3</v>
      </c>
      <c r="AA1568">
        <v>2</v>
      </c>
      <c r="AB1568" t="s">
        <v>312</v>
      </c>
      <c r="AC1568">
        <v>1.83</v>
      </c>
      <c r="AD1568">
        <v>1.83</v>
      </c>
      <c r="AE1568">
        <v>1.85</v>
      </c>
      <c r="AF1568">
        <v>1.9</v>
      </c>
      <c r="AG1568">
        <v>1.83</v>
      </c>
      <c r="AH1568">
        <v>1.83</v>
      </c>
      <c r="AI1568">
        <v>1.99</v>
      </c>
      <c r="AJ1568">
        <v>1.92</v>
      </c>
      <c r="AK1568">
        <v>1.91</v>
      </c>
      <c r="AL1568">
        <v>1.91</v>
      </c>
      <c r="AM1568">
        <v>2</v>
      </c>
      <c r="AN1568">
        <v>1.98</v>
      </c>
      <c r="AO1568">
        <v>1.89</v>
      </c>
      <c r="AP1568">
        <v>1.89</v>
      </c>
      <c r="AQ1568" t="str">
        <f t="shared" si="266"/>
        <v>Giraldo</v>
      </c>
      <c r="AR1568" t="str">
        <f t="shared" si="267"/>
        <v>Granollers</v>
      </c>
      <c r="AS1568" t="str">
        <f t="shared" si="268"/>
        <v>LondonGiraldoGranollers</v>
      </c>
      <c r="AT1568" t="str">
        <f t="shared" si="269"/>
        <v>LondonGranollersGiraldo</v>
      </c>
      <c r="AU1568">
        <f t="shared" si="270"/>
        <v>1</v>
      </c>
      <c r="AV1568">
        <f t="shared" si="271"/>
        <v>1</v>
      </c>
      <c r="AW1568">
        <f t="shared" si="272"/>
        <v>49</v>
      </c>
      <c r="AX1568" t="b">
        <f t="shared" si="273"/>
        <v>1</v>
      </c>
      <c r="AY1568" t="str">
        <f t="shared" si="274"/>
        <v>Granollers</v>
      </c>
      <c r="AZ1568" t="b">
        <f t="shared" si="275"/>
        <v>1</v>
      </c>
      <c r="BA1568" t="str">
        <f t="shared" si="276"/>
        <v>London2nd Round</v>
      </c>
    </row>
    <row r="1569" spans="1:53" x14ac:dyDescent="0.25">
      <c r="A1569">
        <v>37</v>
      </c>
      <c r="B1569" s="8" t="s">
        <v>623</v>
      </c>
      <c r="C1569" s="8" t="s">
        <v>624</v>
      </c>
      <c r="D1569" s="1">
        <v>41817</v>
      </c>
      <c r="E1569" s="1" t="s">
        <v>443</v>
      </c>
      <c r="F1569" t="s">
        <v>307</v>
      </c>
      <c r="G1569" s="1" t="s">
        <v>614</v>
      </c>
      <c r="H1569" t="s">
        <v>344</v>
      </c>
      <c r="I1569">
        <v>5</v>
      </c>
      <c r="J1569" t="s">
        <v>778</v>
      </c>
      <c r="K1569" t="s">
        <v>684</v>
      </c>
      <c r="L1569">
        <v>25</v>
      </c>
      <c r="M1569">
        <v>48</v>
      </c>
      <c r="N1569">
        <v>1510</v>
      </c>
      <c r="O1569">
        <v>950</v>
      </c>
      <c r="P1569">
        <v>7</v>
      </c>
      <c r="Q1569">
        <v>5</v>
      </c>
      <c r="R1569">
        <v>6</v>
      </c>
      <c r="S1569">
        <v>4</v>
      </c>
      <c r="T1569">
        <v>6</v>
      </c>
      <c r="U1569">
        <v>7</v>
      </c>
      <c r="V1569">
        <v>4</v>
      </c>
      <c r="W1569">
        <v>6</v>
      </c>
      <c r="X1569">
        <v>6</v>
      </c>
      <c r="Y1569">
        <v>3</v>
      </c>
      <c r="Z1569">
        <v>3</v>
      </c>
      <c r="AA1569">
        <v>2</v>
      </c>
      <c r="AB1569" t="s">
        <v>312</v>
      </c>
      <c r="AC1569">
        <v>2.2000000000000002</v>
      </c>
      <c r="AD1569">
        <v>1.61</v>
      </c>
      <c r="AE1569">
        <v>2.25</v>
      </c>
      <c r="AF1569">
        <v>1.62</v>
      </c>
      <c r="AG1569">
        <v>2.2000000000000002</v>
      </c>
      <c r="AH1569">
        <v>1.67</v>
      </c>
      <c r="AI1569">
        <v>2.2000000000000002</v>
      </c>
      <c r="AJ1569">
        <v>1.75</v>
      </c>
      <c r="AK1569">
        <v>2.2000000000000002</v>
      </c>
      <c r="AL1569">
        <v>1.67</v>
      </c>
      <c r="AM1569">
        <v>2.37</v>
      </c>
      <c r="AN1569">
        <v>1.77</v>
      </c>
      <c r="AO1569">
        <v>2.21</v>
      </c>
      <c r="AP1569">
        <v>1.66</v>
      </c>
      <c r="AQ1569" t="str">
        <f t="shared" si="266"/>
        <v>Janowicz</v>
      </c>
      <c r="AR1569" t="str">
        <f t="shared" si="267"/>
        <v>Hewitt</v>
      </c>
      <c r="AS1569" t="str">
        <f t="shared" si="268"/>
        <v>LondonJanowiczHewitt</v>
      </c>
      <c r="AT1569" t="str">
        <f t="shared" si="269"/>
        <v>LondonHewittJanowicz</v>
      </c>
      <c r="AU1569">
        <f t="shared" si="270"/>
        <v>1</v>
      </c>
      <c r="AV1569">
        <f t="shared" si="271"/>
        <v>4</v>
      </c>
      <c r="AW1569">
        <f t="shared" si="272"/>
        <v>54</v>
      </c>
      <c r="AX1569" t="b">
        <f t="shared" si="273"/>
        <v>1</v>
      </c>
      <c r="AY1569" t="str">
        <f t="shared" si="274"/>
        <v>Janowicz</v>
      </c>
      <c r="AZ1569" t="b">
        <f t="shared" si="275"/>
        <v>1</v>
      </c>
      <c r="BA1569" t="str">
        <f t="shared" si="276"/>
        <v>London2nd Round</v>
      </c>
    </row>
    <row r="1570" spans="1:53" x14ac:dyDescent="0.25">
      <c r="A1570">
        <v>37</v>
      </c>
      <c r="B1570" s="8" t="s">
        <v>623</v>
      </c>
      <c r="C1570" s="8" t="s">
        <v>624</v>
      </c>
      <c r="D1570" s="1">
        <v>41817</v>
      </c>
      <c r="E1570" s="1" t="s">
        <v>443</v>
      </c>
      <c r="F1570" t="s">
        <v>307</v>
      </c>
      <c r="G1570" s="1" t="s">
        <v>614</v>
      </c>
      <c r="H1570" t="s">
        <v>478</v>
      </c>
      <c r="I1570">
        <v>5</v>
      </c>
      <c r="J1570" t="s">
        <v>768</v>
      </c>
      <c r="K1570" t="s">
        <v>720</v>
      </c>
      <c r="L1570">
        <v>18</v>
      </c>
      <c r="M1570">
        <v>15</v>
      </c>
      <c r="N1570">
        <v>1745</v>
      </c>
      <c r="O1570">
        <v>2155</v>
      </c>
      <c r="P1570">
        <v>4</v>
      </c>
      <c r="Q1570">
        <v>6</v>
      </c>
      <c r="R1570">
        <v>6</v>
      </c>
      <c r="S1570">
        <v>4</v>
      </c>
      <c r="T1570">
        <v>2</v>
      </c>
      <c r="U1570">
        <v>6</v>
      </c>
      <c r="V1570">
        <v>6</v>
      </c>
      <c r="W1570">
        <v>2</v>
      </c>
      <c r="X1570">
        <v>6</v>
      </c>
      <c r="Y1570">
        <v>1</v>
      </c>
      <c r="Z1570">
        <v>3</v>
      </c>
      <c r="AA1570">
        <v>2</v>
      </c>
      <c r="AB1570" t="s">
        <v>312</v>
      </c>
      <c r="AC1570">
        <v>1.28</v>
      </c>
      <c r="AD1570">
        <v>3.5</v>
      </c>
      <c r="AE1570">
        <v>1.3</v>
      </c>
      <c r="AF1570">
        <v>3.4</v>
      </c>
      <c r="AG1570">
        <v>1.3</v>
      </c>
      <c r="AH1570">
        <v>3.5</v>
      </c>
      <c r="AI1570">
        <v>1.33</v>
      </c>
      <c r="AJ1570">
        <v>3.73</v>
      </c>
      <c r="AK1570">
        <v>1.29</v>
      </c>
      <c r="AL1570">
        <v>3.5</v>
      </c>
      <c r="AM1570">
        <v>1.34</v>
      </c>
      <c r="AN1570">
        <v>3.8</v>
      </c>
      <c r="AO1570">
        <v>1.3</v>
      </c>
      <c r="AP1570">
        <v>3.44</v>
      </c>
      <c r="AQ1570" t="str">
        <f t="shared" si="266"/>
        <v>Anderson</v>
      </c>
      <c r="AR1570" t="str">
        <f t="shared" si="267"/>
        <v>Fognini</v>
      </c>
      <c r="AS1570" t="str">
        <f t="shared" si="268"/>
        <v>LondonAndersonFognini</v>
      </c>
      <c r="AT1570" t="str">
        <f t="shared" si="269"/>
        <v>LondonFogniniAnderson</v>
      </c>
      <c r="AU1570">
        <f t="shared" si="270"/>
        <v>1</v>
      </c>
      <c r="AV1570">
        <f t="shared" si="271"/>
        <v>5</v>
      </c>
      <c r="AW1570">
        <f t="shared" si="272"/>
        <v>43</v>
      </c>
      <c r="AX1570" t="b">
        <f t="shared" si="273"/>
        <v>0</v>
      </c>
      <c r="AY1570" t="str">
        <f t="shared" si="274"/>
        <v>Fognini</v>
      </c>
      <c r="AZ1570" t="b">
        <f t="shared" si="275"/>
        <v>1</v>
      </c>
      <c r="BA1570" t="str">
        <f t="shared" si="276"/>
        <v>London3rd Round</v>
      </c>
    </row>
    <row r="1571" spans="1:53" x14ac:dyDescent="0.25">
      <c r="A1571">
        <v>37</v>
      </c>
      <c r="B1571" s="8" t="s">
        <v>623</v>
      </c>
      <c r="C1571" s="8" t="s">
        <v>624</v>
      </c>
      <c r="D1571" s="1">
        <v>41817</v>
      </c>
      <c r="E1571" s="1" t="s">
        <v>443</v>
      </c>
      <c r="F1571" t="s">
        <v>307</v>
      </c>
      <c r="G1571" s="1" t="s">
        <v>614</v>
      </c>
      <c r="H1571" t="s">
        <v>478</v>
      </c>
      <c r="I1571">
        <v>5</v>
      </c>
      <c r="J1571" t="s">
        <v>797</v>
      </c>
      <c r="K1571" t="s">
        <v>690</v>
      </c>
      <c r="L1571">
        <v>2</v>
      </c>
      <c r="M1571">
        <v>44</v>
      </c>
      <c r="N1571">
        <v>12330</v>
      </c>
      <c r="O1571">
        <v>1005</v>
      </c>
      <c r="P1571">
        <v>6</v>
      </c>
      <c r="Q1571">
        <v>4</v>
      </c>
      <c r="R1571">
        <v>6</v>
      </c>
      <c r="S1571">
        <v>2</v>
      </c>
      <c r="T1571">
        <v>6</v>
      </c>
      <c r="U1571">
        <v>4</v>
      </c>
      <c r="Z1571">
        <v>3</v>
      </c>
      <c r="AA1571">
        <v>0</v>
      </c>
      <c r="AB1571" t="s">
        <v>312</v>
      </c>
      <c r="AC1571">
        <v>1.01</v>
      </c>
      <c r="AD1571">
        <v>21</v>
      </c>
      <c r="AE1571">
        <v>1.03</v>
      </c>
      <c r="AF1571">
        <v>11</v>
      </c>
      <c r="AG1571">
        <v>1.03</v>
      </c>
      <c r="AH1571">
        <v>12</v>
      </c>
      <c r="AI1571">
        <v>1.03</v>
      </c>
      <c r="AJ1571">
        <v>21</v>
      </c>
      <c r="AK1571">
        <v>1.03</v>
      </c>
      <c r="AL1571">
        <v>12</v>
      </c>
      <c r="AM1571">
        <v>1.05</v>
      </c>
      <c r="AN1571">
        <v>21</v>
      </c>
      <c r="AO1571">
        <v>1.03</v>
      </c>
      <c r="AP1571">
        <v>14.46</v>
      </c>
      <c r="AQ1571" t="str">
        <f t="shared" si="266"/>
        <v>Djokovic</v>
      </c>
      <c r="AR1571" t="str">
        <f t="shared" si="267"/>
        <v>Simon</v>
      </c>
      <c r="AS1571" t="str">
        <f t="shared" si="268"/>
        <v>LondonDjokovicSimon</v>
      </c>
      <c r="AT1571" t="str">
        <f t="shared" si="269"/>
        <v>LondonSimonDjokovic</v>
      </c>
      <c r="AU1571">
        <f t="shared" si="270"/>
        <v>3</v>
      </c>
      <c r="AV1571">
        <f t="shared" si="271"/>
        <v>8</v>
      </c>
      <c r="AW1571">
        <f t="shared" si="272"/>
        <v>28</v>
      </c>
      <c r="AX1571" t="b">
        <f t="shared" si="273"/>
        <v>0</v>
      </c>
      <c r="AY1571" t="str">
        <f t="shared" si="274"/>
        <v>Djokovic</v>
      </c>
      <c r="AZ1571" t="b">
        <f t="shared" si="275"/>
        <v>0</v>
      </c>
      <c r="BA1571" t="str">
        <f t="shared" si="276"/>
        <v>London3rd Round</v>
      </c>
    </row>
    <row r="1572" spans="1:53" x14ac:dyDescent="0.25">
      <c r="A1572">
        <v>37</v>
      </c>
      <c r="B1572" s="8" t="s">
        <v>623</v>
      </c>
      <c r="C1572" s="8" t="s">
        <v>624</v>
      </c>
      <c r="D1572" s="1">
        <v>41817</v>
      </c>
      <c r="E1572" s="1" t="s">
        <v>443</v>
      </c>
      <c r="F1572" t="s">
        <v>307</v>
      </c>
      <c r="G1572" s="1" t="s">
        <v>614</v>
      </c>
      <c r="H1572" t="s">
        <v>478</v>
      </c>
      <c r="I1572">
        <v>5</v>
      </c>
      <c r="J1572" t="s">
        <v>804</v>
      </c>
      <c r="K1572" t="s">
        <v>801</v>
      </c>
      <c r="L1572">
        <v>17</v>
      </c>
      <c r="M1572">
        <v>147</v>
      </c>
      <c r="N1572">
        <v>1775</v>
      </c>
      <c r="O1572">
        <v>397</v>
      </c>
      <c r="P1572">
        <v>6</v>
      </c>
      <c r="Q1572">
        <v>2</v>
      </c>
      <c r="R1572">
        <v>6</v>
      </c>
      <c r="S1572">
        <v>2</v>
      </c>
      <c r="T1572">
        <v>7</v>
      </c>
      <c r="U1572">
        <v>5</v>
      </c>
      <c r="Z1572">
        <v>3</v>
      </c>
      <c r="AA1572">
        <v>0</v>
      </c>
      <c r="AB1572" t="s">
        <v>312</v>
      </c>
      <c r="AC1572">
        <v>1.1399999999999999</v>
      </c>
      <c r="AD1572">
        <v>5.5</v>
      </c>
      <c r="AE1572">
        <v>1.1499999999999999</v>
      </c>
      <c r="AF1572">
        <v>5.25</v>
      </c>
      <c r="AG1572">
        <v>1.1200000000000001</v>
      </c>
      <c r="AH1572">
        <v>6</v>
      </c>
      <c r="AI1572">
        <v>1.2</v>
      </c>
      <c r="AJ1572">
        <v>5.3</v>
      </c>
      <c r="AK1572">
        <v>1.17</v>
      </c>
      <c r="AL1572">
        <v>5</v>
      </c>
      <c r="AM1572">
        <v>1.2</v>
      </c>
      <c r="AN1572">
        <v>6</v>
      </c>
      <c r="AO1572">
        <v>1.1599999999999999</v>
      </c>
      <c r="AP1572">
        <v>5.16</v>
      </c>
      <c r="AQ1572" t="str">
        <f t="shared" si="266"/>
        <v>Tsonga</v>
      </c>
      <c r="AR1572" t="str">
        <f t="shared" si="267"/>
        <v>Wang</v>
      </c>
      <c r="AS1572" t="str">
        <f t="shared" si="268"/>
        <v>LondonTsongaWang</v>
      </c>
      <c r="AT1572" t="str">
        <f t="shared" si="269"/>
        <v>LondonWangTsonga</v>
      </c>
      <c r="AU1572">
        <f t="shared" si="270"/>
        <v>3</v>
      </c>
      <c r="AV1572">
        <f t="shared" si="271"/>
        <v>10</v>
      </c>
      <c r="AW1572">
        <f t="shared" si="272"/>
        <v>28</v>
      </c>
      <c r="AX1572" t="b">
        <f t="shared" si="273"/>
        <v>0</v>
      </c>
      <c r="AY1572" t="str">
        <f t="shared" si="274"/>
        <v>Tsonga</v>
      </c>
      <c r="AZ1572" t="b">
        <f t="shared" si="275"/>
        <v>0</v>
      </c>
      <c r="BA1572" t="str">
        <f t="shared" si="276"/>
        <v>London3rd Round</v>
      </c>
    </row>
    <row r="1573" spans="1:53" x14ac:dyDescent="0.25">
      <c r="A1573">
        <v>37</v>
      </c>
      <c r="B1573" s="8" t="s">
        <v>623</v>
      </c>
      <c r="C1573" s="8" t="s">
        <v>624</v>
      </c>
      <c r="D1573" s="1">
        <v>41817</v>
      </c>
      <c r="E1573" s="1" t="s">
        <v>443</v>
      </c>
      <c r="F1573" t="s">
        <v>307</v>
      </c>
      <c r="G1573" s="1" t="s">
        <v>614</v>
      </c>
      <c r="H1573" t="s">
        <v>478</v>
      </c>
      <c r="I1573">
        <v>5</v>
      </c>
      <c r="J1573" t="s">
        <v>792</v>
      </c>
      <c r="K1573" t="s">
        <v>842</v>
      </c>
      <c r="L1573">
        <v>64</v>
      </c>
      <c r="M1573">
        <v>118</v>
      </c>
      <c r="N1573">
        <v>784</v>
      </c>
      <c r="O1573">
        <v>519</v>
      </c>
      <c r="P1573">
        <v>6</v>
      </c>
      <c r="Q1573">
        <v>4</v>
      </c>
      <c r="R1573">
        <v>7</v>
      </c>
      <c r="S1573">
        <v>6</v>
      </c>
      <c r="T1573">
        <v>6</v>
      </c>
      <c r="U1573">
        <v>3</v>
      </c>
      <c r="Z1573">
        <v>3</v>
      </c>
      <c r="AA1573">
        <v>0</v>
      </c>
      <c r="AB1573" t="s">
        <v>312</v>
      </c>
      <c r="AC1573">
        <v>1.83</v>
      </c>
      <c r="AD1573">
        <v>1.83</v>
      </c>
      <c r="AE1573">
        <v>2</v>
      </c>
      <c r="AF1573">
        <v>1.8</v>
      </c>
      <c r="AG1573">
        <v>2</v>
      </c>
      <c r="AH1573">
        <v>1.8</v>
      </c>
      <c r="AI1573">
        <v>1.99</v>
      </c>
      <c r="AJ1573">
        <v>1.93</v>
      </c>
      <c r="AK1573">
        <v>2</v>
      </c>
      <c r="AL1573">
        <v>1.8</v>
      </c>
      <c r="AM1573">
        <v>2.1</v>
      </c>
      <c r="AN1573">
        <v>1.93</v>
      </c>
      <c r="AO1573">
        <v>1.96</v>
      </c>
      <c r="AP1573">
        <v>1.82</v>
      </c>
      <c r="AQ1573" t="str">
        <f t="shared" si="266"/>
        <v>Mayer</v>
      </c>
      <c r="AR1573" t="str">
        <f t="shared" si="267"/>
        <v>Kuznetsov</v>
      </c>
      <c r="AS1573" t="str">
        <f t="shared" si="268"/>
        <v>LondonMayerKuznetsov</v>
      </c>
      <c r="AT1573" t="str">
        <f t="shared" si="269"/>
        <v>LondonKuznetsovMayer</v>
      </c>
      <c r="AU1573">
        <f t="shared" si="270"/>
        <v>3</v>
      </c>
      <c r="AV1573">
        <f t="shared" si="271"/>
        <v>6</v>
      </c>
      <c r="AW1573">
        <f t="shared" si="272"/>
        <v>32</v>
      </c>
      <c r="AX1573" t="b">
        <f t="shared" si="273"/>
        <v>1</v>
      </c>
      <c r="AY1573" t="str">
        <f t="shared" si="274"/>
        <v>Mayer</v>
      </c>
      <c r="AZ1573" t="b">
        <f t="shared" si="275"/>
        <v>0</v>
      </c>
      <c r="BA1573" t="str">
        <f t="shared" si="276"/>
        <v>London3rd Round</v>
      </c>
    </row>
    <row r="1574" spans="1:53" x14ac:dyDescent="0.25">
      <c r="A1574">
        <v>37</v>
      </c>
      <c r="B1574" s="8" t="s">
        <v>623</v>
      </c>
      <c r="C1574" s="8" t="s">
        <v>624</v>
      </c>
      <c r="D1574" s="1">
        <v>41817</v>
      </c>
      <c r="E1574" s="1" t="s">
        <v>443</v>
      </c>
      <c r="F1574" t="s">
        <v>307</v>
      </c>
      <c r="G1574" s="1" t="s">
        <v>614</v>
      </c>
      <c r="H1574" t="s">
        <v>478</v>
      </c>
      <c r="I1574">
        <v>5</v>
      </c>
      <c r="J1574" t="s">
        <v>680</v>
      </c>
      <c r="K1574" t="s">
        <v>772</v>
      </c>
      <c r="L1574">
        <v>42</v>
      </c>
      <c r="M1574">
        <v>90</v>
      </c>
      <c r="N1574">
        <v>1015</v>
      </c>
      <c r="O1574">
        <v>610</v>
      </c>
      <c r="P1574">
        <v>6</v>
      </c>
      <c r="Q1574">
        <v>3</v>
      </c>
      <c r="R1574">
        <v>6</v>
      </c>
      <c r="S1574">
        <v>7</v>
      </c>
      <c r="T1574">
        <v>6</v>
      </c>
      <c r="U1574">
        <v>3</v>
      </c>
      <c r="V1574">
        <v>6</v>
      </c>
      <c r="W1574">
        <v>0</v>
      </c>
      <c r="Z1574">
        <v>3</v>
      </c>
      <c r="AA1574">
        <v>1</v>
      </c>
      <c r="AB1574" t="s">
        <v>312</v>
      </c>
      <c r="AC1574">
        <v>2.1</v>
      </c>
      <c r="AD1574">
        <v>1.66</v>
      </c>
      <c r="AE1574">
        <v>2</v>
      </c>
      <c r="AF1574">
        <v>1.8</v>
      </c>
      <c r="AG1574">
        <v>2.1</v>
      </c>
      <c r="AH1574">
        <v>1.73</v>
      </c>
      <c r="AI1574">
        <v>2.1</v>
      </c>
      <c r="AJ1574">
        <v>1.84</v>
      </c>
      <c r="AK1574">
        <v>2.1</v>
      </c>
      <c r="AL1574">
        <v>1.73</v>
      </c>
      <c r="AM1574">
        <v>2.2000000000000002</v>
      </c>
      <c r="AN1574">
        <v>1.84</v>
      </c>
      <c r="AO1574">
        <v>2.1</v>
      </c>
      <c r="AP1574">
        <v>1.73</v>
      </c>
      <c r="AQ1574" t="str">
        <f t="shared" si="266"/>
        <v>Chardy</v>
      </c>
      <c r="AR1574" t="str">
        <f t="shared" si="267"/>
        <v>Stakhovsky</v>
      </c>
      <c r="AS1574" t="str">
        <f t="shared" si="268"/>
        <v>LondonChardyStakhovsky</v>
      </c>
      <c r="AT1574" t="str">
        <f t="shared" si="269"/>
        <v>LondonStakhovskyChardy</v>
      </c>
      <c r="AU1574">
        <f t="shared" si="270"/>
        <v>2</v>
      </c>
      <c r="AV1574">
        <f t="shared" si="271"/>
        <v>11</v>
      </c>
      <c r="AW1574">
        <f t="shared" si="272"/>
        <v>37</v>
      </c>
      <c r="AX1574" t="b">
        <f t="shared" si="273"/>
        <v>1</v>
      </c>
      <c r="AY1574" t="str">
        <f t="shared" si="274"/>
        <v>Chardy</v>
      </c>
      <c r="AZ1574" t="b">
        <f t="shared" si="275"/>
        <v>1</v>
      </c>
      <c r="BA1574" t="str">
        <f t="shared" si="276"/>
        <v>London3rd Round</v>
      </c>
    </row>
    <row r="1575" spans="1:53" x14ac:dyDescent="0.25">
      <c r="A1575">
        <v>37</v>
      </c>
      <c r="B1575" s="8" t="s">
        <v>623</v>
      </c>
      <c r="C1575" s="8" t="s">
        <v>624</v>
      </c>
      <c r="D1575" s="1">
        <v>41817</v>
      </c>
      <c r="E1575" s="1" t="s">
        <v>443</v>
      </c>
      <c r="F1575" t="s">
        <v>307</v>
      </c>
      <c r="G1575" s="1" t="s">
        <v>614</v>
      </c>
      <c r="H1575" t="s">
        <v>478</v>
      </c>
      <c r="I1575">
        <v>5</v>
      </c>
      <c r="J1575" t="s">
        <v>672</v>
      </c>
      <c r="K1575" t="s">
        <v>745</v>
      </c>
      <c r="L1575">
        <v>13</v>
      </c>
      <c r="M1575">
        <v>19</v>
      </c>
      <c r="N1575">
        <v>2595</v>
      </c>
      <c r="O1575">
        <v>1680</v>
      </c>
      <c r="P1575">
        <v>6</v>
      </c>
      <c r="Q1575">
        <v>7</v>
      </c>
      <c r="R1575">
        <v>6</v>
      </c>
      <c r="S1575">
        <v>4</v>
      </c>
      <c r="T1575">
        <v>2</v>
      </c>
      <c r="U1575">
        <v>6</v>
      </c>
      <c r="V1575">
        <v>6</v>
      </c>
      <c r="W1575">
        <v>4</v>
      </c>
      <c r="X1575">
        <v>6</v>
      </c>
      <c r="Y1575">
        <v>1</v>
      </c>
      <c r="Z1575">
        <v>3</v>
      </c>
      <c r="AA1575">
        <v>2</v>
      </c>
      <c r="AB1575" t="s">
        <v>312</v>
      </c>
      <c r="AC1575">
        <v>1.3</v>
      </c>
      <c r="AD1575">
        <v>3.4</v>
      </c>
      <c r="AE1575">
        <v>1.33</v>
      </c>
      <c r="AF1575">
        <v>3.2</v>
      </c>
      <c r="AG1575">
        <v>1.3</v>
      </c>
      <c r="AH1575">
        <v>3.5</v>
      </c>
      <c r="AI1575">
        <v>1.37</v>
      </c>
      <c r="AJ1575">
        <v>3.36</v>
      </c>
      <c r="AK1575">
        <v>1.29</v>
      </c>
      <c r="AL1575">
        <v>3.5</v>
      </c>
      <c r="AM1575">
        <v>1.38</v>
      </c>
      <c r="AN1575">
        <v>3.6</v>
      </c>
      <c r="AO1575">
        <v>1.32</v>
      </c>
      <c r="AP1575">
        <v>3.36</v>
      </c>
      <c r="AQ1575" t="str">
        <f t="shared" si="266"/>
        <v>Dimitrov</v>
      </c>
      <c r="AR1575" t="str">
        <f t="shared" si="267"/>
        <v>Dolgopolov</v>
      </c>
      <c r="AS1575" t="str">
        <f t="shared" si="268"/>
        <v>LondonDimitrovDolgopolov</v>
      </c>
      <c r="AT1575" t="str">
        <f t="shared" si="269"/>
        <v>LondonDolgopolovDimitrov</v>
      </c>
      <c r="AU1575">
        <f t="shared" si="270"/>
        <v>1</v>
      </c>
      <c r="AV1575">
        <f t="shared" si="271"/>
        <v>4</v>
      </c>
      <c r="AW1575">
        <f t="shared" si="272"/>
        <v>48</v>
      </c>
      <c r="AX1575" t="b">
        <f t="shared" si="273"/>
        <v>1</v>
      </c>
      <c r="AY1575" t="str">
        <f t="shared" si="274"/>
        <v>Dolgopolov</v>
      </c>
      <c r="AZ1575" t="b">
        <f t="shared" si="275"/>
        <v>1</v>
      </c>
      <c r="BA1575" t="str">
        <f t="shared" si="276"/>
        <v>London3rd Round</v>
      </c>
    </row>
    <row r="1576" spans="1:53" x14ac:dyDescent="0.25">
      <c r="A1576">
        <v>37</v>
      </c>
      <c r="B1576" s="8" t="s">
        <v>623</v>
      </c>
      <c r="C1576" s="8" t="s">
        <v>624</v>
      </c>
      <c r="D1576" s="1">
        <v>41817</v>
      </c>
      <c r="E1576" s="1" t="s">
        <v>443</v>
      </c>
      <c r="F1576" t="s">
        <v>307</v>
      </c>
      <c r="G1576" s="1" t="s">
        <v>614</v>
      </c>
      <c r="H1576" t="s">
        <v>478</v>
      </c>
      <c r="I1576">
        <v>5</v>
      </c>
      <c r="J1576" t="s">
        <v>740</v>
      </c>
      <c r="K1576" t="s">
        <v>709</v>
      </c>
      <c r="L1576">
        <v>5</v>
      </c>
      <c r="M1576">
        <v>23</v>
      </c>
      <c r="N1576">
        <v>4680</v>
      </c>
      <c r="O1576">
        <v>1580</v>
      </c>
      <c r="P1576">
        <v>6</v>
      </c>
      <c r="Q1576">
        <v>2</v>
      </c>
      <c r="R1576">
        <v>6</v>
      </c>
      <c r="S1576">
        <v>3</v>
      </c>
      <c r="T1576">
        <v>6</v>
      </c>
      <c r="U1576">
        <v>2</v>
      </c>
      <c r="Z1576">
        <v>3</v>
      </c>
      <c r="AA1576">
        <v>0</v>
      </c>
      <c r="AB1576" t="s">
        <v>312</v>
      </c>
      <c r="AC1576">
        <v>1.05</v>
      </c>
      <c r="AD1576">
        <v>11</v>
      </c>
      <c r="AE1576">
        <v>1.06</v>
      </c>
      <c r="AF1576">
        <v>8.5</v>
      </c>
      <c r="AG1576">
        <v>1.04</v>
      </c>
      <c r="AH1576">
        <v>11</v>
      </c>
      <c r="AI1576">
        <v>1.06</v>
      </c>
      <c r="AJ1576">
        <v>12.5</v>
      </c>
      <c r="AK1576">
        <v>1.06</v>
      </c>
      <c r="AL1576">
        <v>8.5</v>
      </c>
      <c r="AM1576">
        <v>1.07</v>
      </c>
      <c r="AN1576">
        <v>14.15</v>
      </c>
      <c r="AO1576">
        <v>1.05</v>
      </c>
      <c r="AP1576">
        <v>9.67</v>
      </c>
      <c r="AQ1576" t="str">
        <f t="shared" si="266"/>
        <v>Murray</v>
      </c>
      <c r="AR1576" t="str">
        <f t="shared" si="267"/>
        <v>Bautista</v>
      </c>
      <c r="AS1576" t="str">
        <f t="shared" si="268"/>
        <v>LondonMurrayBautista</v>
      </c>
      <c r="AT1576" t="str">
        <f t="shared" si="269"/>
        <v>LondonBautistaMurray</v>
      </c>
      <c r="AU1576">
        <f t="shared" si="270"/>
        <v>3</v>
      </c>
      <c r="AV1576">
        <f t="shared" si="271"/>
        <v>11</v>
      </c>
      <c r="AW1576">
        <f t="shared" si="272"/>
        <v>25</v>
      </c>
      <c r="AX1576" t="b">
        <f t="shared" si="273"/>
        <v>0</v>
      </c>
      <c r="AY1576" t="str">
        <f t="shared" si="274"/>
        <v>Murray</v>
      </c>
      <c r="AZ1576" t="b">
        <f t="shared" si="275"/>
        <v>0</v>
      </c>
      <c r="BA1576" t="str">
        <f t="shared" si="276"/>
        <v>London3rd Round</v>
      </c>
    </row>
    <row r="1577" spans="1:53" x14ac:dyDescent="0.25">
      <c r="A1577">
        <v>37</v>
      </c>
      <c r="B1577" s="8" t="s">
        <v>623</v>
      </c>
      <c r="C1577" s="8" t="s">
        <v>624</v>
      </c>
      <c r="D1577" s="1">
        <v>41817</v>
      </c>
      <c r="E1577" s="1" t="s">
        <v>443</v>
      </c>
      <c r="F1577" t="s">
        <v>307</v>
      </c>
      <c r="G1577" s="1" t="s">
        <v>614</v>
      </c>
      <c r="H1577" t="s">
        <v>478</v>
      </c>
      <c r="I1577">
        <v>5</v>
      </c>
      <c r="J1577" t="s">
        <v>668</v>
      </c>
      <c r="K1577" t="s">
        <v>729</v>
      </c>
      <c r="L1577">
        <v>29</v>
      </c>
      <c r="M1577">
        <v>6</v>
      </c>
      <c r="N1577">
        <v>1350</v>
      </c>
      <c r="O1577">
        <v>4680</v>
      </c>
      <c r="P1577">
        <v>7</v>
      </c>
      <c r="Q1577">
        <v>6</v>
      </c>
      <c r="R1577">
        <v>6</v>
      </c>
      <c r="S1577">
        <v>4</v>
      </c>
      <c r="T1577">
        <v>7</v>
      </c>
      <c r="U1577">
        <v>6</v>
      </c>
      <c r="Z1577">
        <v>3</v>
      </c>
      <c r="AA1577">
        <v>0</v>
      </c>
      <c r="AB1577" t="s">
        <v>312</v>
      </c>
      <c r="AC1577">
        <v>2.25</v>
      </c>
      <c r="AD1577">
        <v>1.57</v>
      </c>
      <c r="AE1577">
        <v>2.4</v>
      </c>
      <c r="AF1577">
        <v>1.55</v>
      </c>
      <c r="AG1577">
        <v>2.25</v>
      </c>
      <c r="AH1577">
        <v>1.62</v>
      </c>
      <c r="AI1577">
        <v>2.46</v>
      </c>
      <c r="AJ1577">
        <v>1.63</v>
      </c>
      <c r="AK1577">
        <v>2.2000000000000002</v>
      </c>
      <c r="AL1577">
        <v>1.67</v>
      </c>
      <c r="AM1577">
        <v>2.5499999999999998</v>
      </c>
      <c r="AN1577">
        <v>1.71</v>
      </c>
      <c r="AO1577">
        <v>2.2599999999999998</v>
      </c>
      <c r="AP1577">
        <v>1.63</v>
      </c>
      <c r="AQ1577" t="str">
        <f t="shared" si="266"/>
        <v>Cilic</v>
      </c>
      <c r="AR1577" t="str">
        <f t="shared" si="267"/>
        <v>Berdych</v>
      </c>
      <c r="AS1577" t="str">
        <f t="shared" si="268"/>
        <v>LondonCilicBerdych</v>
      </c>
      <c r="AT1577" t="str">
        <f t="shared" si="269"/>
        <v>LondonBerdychCilic</v>
      </c>
      <c r="AU1577">
        <f t="shared" si="270"/>
        <v>3</v>
      </c>
      <c r="AV1577">
        <f t="shared" si="271"/>
        <v>4</v>
      </c>
      <c r="AW1577">
        <f t="shared" si="272"/>
        <v>36</v>
      </c>
      <c r="AX1577" t="b">
        <f t="shared" si="273"/>
        <v>1</v>
      </c>
      <c r="AY1577" t="str">
        <f t="shared" si="274"/>
        <v>Cilic</v>
      </c>
      <c r="AZ1577" t="b">
        <f t="shared" si="275"/>
        <v>0</v>
      </c>
      <c r="BA1577" t="str">
        <f t="shared" si="276"/>
        <v>London3rd Round</v>
      </c>
    </row>
    <row r="1578" spans="1:53" x14ac:dyDescent="0.25">
      <c r="A1578">
        <v>37</v>
      </c>
      <c r="B1578" s="8" t="s">
        <v>623</v>
      </c>
      <c r="C1578" s="8" t="s">
        <v>624</v>
      </c>
      <c r="D1578" s="1">
        <v>41818</v>
      </c>
      <c r="E1578" s="1" t="s">
        <v>443</v>
      </c>
      <c r="F1578" t="s">
        <v>307</v>
      </c>
      <c r="G1578" s="1" t="s">
        <v>614</v>
      </c>
      <c r="H1578" t="s">
        <v>478</v>
      </c>
      <c r="I1578">
        <v>5</v>
      </c>
      <c r="J1578" t="s">
        <v>809</v>
      </c>
      <c r="K1578" t="s">
        <v>696</v>
      </c>
      <c r="L1578">
        <v>144</v>
      </c>
      <c r="M1578">
        <v>68</v>
      </c>
      <c r="N1578">
        <v>400</v>
      </c>
      <c r="O1578">
        <v>741</v>
      </c>
      <c r="P1578">
        <v>3</v>
      </c>
      <c r="Q1578">
        <v>6</v>
      </c>
      <c r="R1578">
        <v>6</v>
      </c>
      <c r="S1578">
        <v>3</v>
      </c>
      <c r="T1578">
        <v>7</v>
      </c>
      <c r="U1578">
        <v>5</v>
      </c>
      <c r="V1578">
        <v>6</v>
      </c>
      <c r="W1578">
        <v>2</v>
      </c>
      <c r="Z1578">
        <v>3</v>
      </c>
      <c r="AA1578">
        <v>1</v>
      </c>
      <c r="AB1578" t="s">
        <v>312</v>
      </c>
      <c r="AC1578">
        <v>1.8</v>
      </c>
      <c r="AD1578">
        <v>2</v>
      </c>
      <c r="AE1578">
        <v>1.8</v>
      </c>
      <c r="AF1578">
        <v>2</v>
      </c>
      <c r="AG1578">
        <v>1.8</v>
      </c>
      <c r="AH1578">
        <v>2</v>
      </c>
      <c r="AI1578">
        <v>1.8</v>
      </c>
      <c r="AJ1578">
        <v>2.14</v>
      </c>
      <c r="AK1578">
        <v>1.8</v>
      </c>
      <c r="AL1578">
        <v>2</v>
      </c>
      <c r="AM1578">
        <v>1.87</v>
      </c>
      <c r="AN1578">
        <v>2.15</v>
      </c>
      <c r="AO1578">
        <v>1.79</v>
      </c>
      <c r="AP1578">
        <v>2</v>
      </c>
      <c r="AQ1578" t="str">
        <f t="shared" si="266"/>
        <v>Kyrgios</v>
      </c>
      <c r="AR1578" t="str">
        <f t="shared" si="267"/>
        <v>Vesely</v>
      </c>
      <c r="AS1578" t="str">
        <f t="shared" si="268"/>
        <v>LondonKyrgiosVesely</v>
      </c>
      <c r="AT1578" t="str">
        <f t="shared" si="269"/>
        <v>LondonVeselyKyrgios</v>
      </c>
      <c r="AU1578">
        <f t="shared" si="270"/>
        <v>2</v>
      </c>
      <c r="AV1578">
        <f t="shared" si="271"/>
        <v>6</v>
      </c>
      <c r="AW1578">
        <f t="shared" si="272"/>
        <v>38</v>
      </c>
      <c r="AX1578" t="b">
        <f t="shared" si="273"/>
        <v>0</v>
      </c>
      <c r="AY1578" t="str">
        <f t="shared" si="274"/>
        <v>Vesely</v>
      </c>
      <c r="AZ1578" t="b">
        <f t="shared" si="275"/>
        <v>1</v>
      </c>
      <c r="BA1578" t="str">
        <f t="shared" si="276"/>
        <v>London3rd Round</v>
      </c>
    </row>
    <row r="1579" spans="1:53" x14ac:dyDescent="0.25">
      <c r="A1579">
        <v>37</v>
      </c>
      <c r="B1579" s="8" t="s">
        <v>623</v>
      </c>
      <c r="C1579" s="8" t="s">
        <v>624</v>
      </c>
      <c r="D1579" s="1">
        <v>41818</v>
      </c>
      <c r="E1579" s="1" t="s">
        <v>443</v>
      </c>
      <c r="F1579" t="s">
        <v>307</v>
      </c>
      <c r="G1579" s="1" t="s">
        <v>614</v>
      </c>
      <c r="H1579" t="s">
        <v>478</v>
      </c>
      <c r="I1579">
        <v>5</v>
      </c>
      <c r="J1579" t="s">
        <v>800</v>
      </c>
      <c r="K1579" t="s">
        <v>726</v>
      </c>
      <c r="L1579">
        <v>9</v>
      </c>
      <c r="M1579">
        <v>72</v>
      </c>
      <c r="N1579">
        <v>3245</v>
      </c>
      <c r="O1579">
        <v>713</v>
      </c>
      <c r="P1579">
        <v>7</v>
      </c>
      <c r="Q1579">
        <v>6</v>
      </c>
      <c r="R1579">
        <v>7</v>
      </c>
      <c r="S1579">
        <v>6</v>
      </c>
      <c r="T1579">
        <v>6</v>
      </c>
      <c r="U1579">
        <v>2</v>
      </c>
      <c r="Z1579">
        <v>3</v>
      </c>
      <c r="AA1579">
        <v>0</v>
      </c>
      <c r="AB1579" t="s">
        <v>312</v>
      </c>
      <c r="AC1579">
        <v>1.1000000000000001</v>
      </c>
      <c r="AD1579">
        <v>7</v>
      </c>
      <c r="AE1579">
        <v>1.1100000000000001</v>
      </c>
      <c r="AF1579">
        <v>6</v>
      </c>
      <c r="AG1579">
        <v>1.1200000000000001</v>
      </c>
      <c r="AH1579">
        <v>6</v>
      </c>
      <c r="AI1579">
        <v>1.1200000000000001</v>
      </c>
      <c r="AJ1579">
        <v>7.94</v>
      </c>
      <c r="AK1579">
        <v>1.1100000000000001</v>
      </c>
      <c r="AL1579">
        <v>6.5</v>
      </c>
      <c r="AM1579">
        <v>1.1299999999999999</v>
      </c>
      <c r="AN1579">
        <v>8</v>
      </c>
      <c r="AO1579">
        <v>1.1100000000000001</v>
      </c>
      <c r="AP1579">
        <v>6.84</v>
      </c>
      <c r="AQ1579" t="str">
        <f t="shared" si="266"/>
        <v>Raonic</v>
      </c>
      <c r="AR1579" t="str">
        <f t="shared" si="267"/>
        <v>Kubot</v>
      </c>
      <c r="AS1579" t="str">
        <f t="shared" si="268"/>
        <v>LondonRaonicKubot</v>
      </c>
      <c r="AT1579" t="str">
        <f t="shared" si="269"/>
        <v>LondonKubotRaonic</v>
      </c>
      <c r="AU1579">
        <f t="shared" si="270"/>
        <v>3</v>
      </c>
      <c r="AV1579">
        <f t="shared" si="271"/>
        <v>6</v>
      </c>
      <c r="AW1579">
        <f t="shared" si="272"/>
        <v>34</v>
      </c>
      <c r="AX1579" t="b">
        <f t="shared" si="273"/>
        <v>1</v>
      </c>
      <c r="AY1579" t="str">
        <f t="shared" si="274"/>
        <v>Raonic</v>
      </c>
      <c r="AZ1579" t="b">
        <f t="shared" si="275"/>
        <v>0</v>
      </c>
      <c r="BA1579" t="str">
        <f t="shared" si="276"/>
        <v>London3rd Round</v>
      </c>
    </row>
    <row r="1580" spans="1:53" x14ac:dyDescent="0.25">
      <c r="A1580">
        <v>37</v>
      </c>
      <c r="B1580" s="8" t="s">
        <v>623</v>
      </c>
      <c r="C1580" s="8" t="s">
        <v>624</v>
      </c>
      <c r="D1580" s="1">
        <v>41818</v>
      </c>
      <c r="E1580" s="1" t="s">
        <v>443</v>
      </c>
      <c r="F1580" t="s">
        <v>307</v>
      </c>
      <c r="G1580" s="1" t="s">
        <v>614</v>
      </c>
      <c r="H1580" t="s">
        <v>478</v>
      </c>
      <c r="I1580">
        <v>5</v>
      </c>
      <c r="J1580" t="s">
        <v>750</v>
      </c>
      <c r="K1580" t="s">
        <v>679</v>
      </c>
      <c r="L1580">
        <v>1</v>
      </c>
      <c r="M1580">
        <v>63</v>
      </c>
      <c r="N1580">
        <v>12500</v>
      </c>
      <c r="O1580">
        <v>787</v>
      </c>
      <c r="P1580">
        <v>6</v>
      </c>
      <c r="Q1580">
        <v>7</v>
      </c>
      <c r="R1580">
        <v>6</v>
      </c>
      <c r="S1580">
        <v>1</v>
      </c>
      <c r="T1580">
        <v>6</v>
      </c>
      <c r="U1580">
        <v>1</v>
      </c>
      <c r="V1580">
        <v>6</v>
      </c>
      <c r="W1580">
        <v>1</v>
      </c>
      <c r="Z1580">
        <v>3</v>
      </c>
      <c r="AA1580">
        <v>1</v>
      </c>
      <c r="AB1580" t="s">
        <v>312</v>
      </c>
      <c r="AE1580">
        <v>1.04</v>
      </c>
      <c r="AF1580">
        <v>10</v>
      </c>
      <c r="AG1580">
        <v>1.05</v>
      </c>
      <c r="AH1580">
        <v>10</v>
      </c>
      <c r="AI1580">
        <v>1.04</v>
      </c>
      <c r="AJ1580">
        <v>15.75</v>
      </c>
      <c r="AK1580">
        <v>1.03</v>
      </c>
      <c r="AL1580">
        <v>12</v>
      </c>
      <c r="AM1580">
        <v>1.05</v>
      </c>
      <c r="AN1580">
        <v>17.05</v>
      </c>
      <c r="AO1580">
        <v>1.04</v>
      </c>
      <c r="AP1580">
        <v>11.89</v>
      </c>
      <c r="AQ1580" t="str">
        <f t="shared" si="266"/>
        <v>Nadal</v>
      </c>
      <c r="AR1580" t="str">
        <f t="shared" si="267"/>
        <v>Kukushkin</v>
      </c>
      <c r="AS1580" t="str">
        <f t="shared" si="268"/>
        <v>LondonNadalKukushkin</v>
      </c>
      <c r="AT1580" t="str">
        <f t="shared" si="269"/>
        <v>LondonKukushkinNadal</v>
      </c>
      <c r="AU1580">
        <f t="shared" si="270"/>
        <v>2</v>
      </c>
      <c r="AV1580">
        <f t="shared" si="271"/>
        <v>14</v>
      </c>
      <c r="AW1580">
        <f t="shared" si="272"/>
        <v>34</v>
      </c>
      <c r="AX1580" t="b">
        <f t="shared" si="273"/>
        <v>1</v>
      </c>
      <c r="AY1580" t="str">
        <f t="shared" si="274"/>
        <v>Kukushkin</v>
      </c>
      <c r="AZ1580" t="b">
        <f t="shared" si="275"/>
        <v>1</v>
      </c>
      <c r="BA1580" t="str">
        <f t="shared" si="276"/>
        <v>London3rd Round</v>
      </c>
    </row>
    <row r="1581" spans="1:53" x14ac:dyDescent="0.25">
      <c r="A1581">
        <v>37</v>
      </c>
      <c r="B1581" s="8" t="s">
        <v>623</v>
      </c>
      <c r="C1581" s="8" t="s">
        <v>624</v>
      </c>
      <c r="D1581" s="1">
        <v>41818</v>
      </c>
      <c r="E1581" s="1" t="s">
        <v>443</v>
      </c>
      <c r="F1581" t="s">
        <v>307</v>
      </c>
      <c r="G1581" s="1" t="s">
        <v>614</v>
      </c>
      <c r="H1581" t="s">
        <v>478</v>
      </c>
      <c r="I1581">
        <v>5</v>
      </c>
      <c r="J1581" t="s">
        <v>689</v>
      </c>
      <c r="K1581" t="s">
        <v>725</v>
      </c>
      <c r="L1581">
        <v>4</v>
      </c>
      <c r="M1581">
        <v>35</v>
      </c>
      <c r="N1581">
        <v>4945</v>
      </c>
      <c r="O1581">
        <v>1118</v>
      </c>
      <c r="P1581">
        <v>6</v>
      </c>
      <c r="Q1581">
        <v>3</v>
      </c>
      <c r="R1581">
        <v>6</v>
      </c>
      <c r="S1581">
        <v>1</v>
      </c>
      <c r="T1581">
        <v>6</v>
      </c>
      <c r="U1581">
        <v>3</v>
      </c>
      <c r="Z1581">
        <v>3</v>
      </c>
      <c r="AA1581">
        <v>0</v>
      </c>
      <c r="AB1581" t="s">
        <v>312</v>
      </c>
      <c r="AC1581">
        <v>1.02</v>
      </c>
      <c r="AD1581">
        <v>17</v>
      </c>
      <c r="AE1581">
        <v>1.02</v>
      </c>
      <c r="AF1581">
        <v>12</v>
      </c>
      <c r="AG1581">
        <v>1.02</v>
      </c>
      <c r="AH1581">
        <v>15</v>
      </c>
      <c r="AI1581">
        <v>1.03</v>
      </c>
      <c r="AJ1581">
        <v>19</v>
      </c>
      <c r="AK1581">
        <v>1.03</v>
      </c>
      <c r="AL1581">
        <v>12</v>
      </c>
      <c r="AM1581">
        <v>1.03</v>
      </c>
      <c r="AN1581">
        <v>23.5</v>
      </c>
      <c r="AO1581">
        <v>1.02</v>
      </c>
      <c r="AP1581">
        <v>14.3</v>
      </c>
      <c r="AQ1581" t="str">
        <f t="shared" si="266"/>
        <v>Federer</v>
      </c>
      <c r="AR1581" t="str">
        <f t="shared" si="267"/>
        <v>Giraldo</v>
      </c>
      <c r="AS1581" t="str">
        <f t="shared" si="268"/>
        <v>LondonFedererGiraldo</v>
      </c>
      <c r="AT1581" t="str">
        <f t="shared" si="269"/>
        <v>LondonGiraldoFederer</v>
      </c>
      <c r="AU1581">
        <f t="shared" si="270"/>
        <v>3</v>
      </c>
      <c r="AV1581">
        <f t="shared" si="271"/>
        <v>11</v>
      </c>
      <c r="AW1581">
        <f t="shared" si="272"/>
        <v>25</v>
      </c>
      <c r="AX1581" t="b">
        <f t="shared" si="273"/>
        <v>0</v>
      </c>
      <c r="AY1581" t="str">
        <f t="shared" si="274"/>
        <v>Federer</v>
      </c>
      <c r="AZ1581" t="b">
        <f t="shared" si="275"/>
        <v>0</v>
      </c>
      <c r="BA1581" t="str">
        <f t="shared" si="276"/>
        <v>London3rd Round</v>
      </c>
    </row>
    <row r="1582" spans="1:53" x14ac:dyDescent="0.25">
      <c r="A1582">
        <v>37</v>
      </c>
      <c r="B1582" s="8" t="s">
        <v>623</v>
      </c>
      <c r="C1582" s="8" t="s">
        <v>624</v>
      </c>
      <c r="D1582" s="1">
        <v>41818</v>
      </c>
      <c r="E1582" s="1" t="s">
        <v>443</v>
      </c>
      <c r="F1582" t="s">
        <v>307</v>
      </c>
      <c r="G1582" s="1" t="s">
        <v>614</v>
      </c>
      <c r="H1582" t="s">
        <v>478</v>
      </c>
      <c r="I1582">
        <v>5</v>
      </c>
      <c r="J1582" t="s">
        <v>793</v>
      </c>
      <c r="K1582" t="s">
        <v>778</v>
      </c>
      <c r="L1582">
        <v>22</v>
      </c>
      <c r="M1582">
        <v>25</v>
      </c>
      <c r="N1582">
        <v>1630</v>
      </c>
      <c r="O1582">
        <v>1510</v>
      </c>
      <c r="P1582">
        <v>6</v>
      </c>
      <c r="Q1582">
        <v>2</v>
      </c>
      <c r="R1582">
        <v>6</v>
      </c>
      <c r="S1582">
        <v>4</v>
      </c>
      <c r="T1582">
        <v>6</v>
      </c>
      <c r="U1582">
        <v>7</v>
      </c>
      <c r="V1582">
        <v>4</v>
      </c>
      <c r="W1582">
        <v>6</v>
      </c>
      <c r="X1582">
        <v>6</v>
      </c>
      <c r="Y1582">
        <v>3</v>
      </c>
      <c r="Z1582">
        <v>3</v>
      </c>
      <c r="AA1582">
        <v>2</v>
      </c>
      <c r="AB1582" t="s">
        <v>312</v>
      </c>
      <c r="AC1582">
        <v>1.9</v>
      </c>
      <c r="AD1582">
        <v>1.9</v>
      </c>
      <c r="AE1582">
        <v>2</v>
      </c>
      <c r="AF1582">
        <v>1.8</v>
      </c>
      <c r="AG1582">
        <v>2</v>
      </c>
      <c r="AH1582">
        <v>1.8</v>
      </c>
      <c r="AI1582">
        <v>1.95</v>
      </c>
      <c r="AJ1582">
        <v>1.97</v>
      </c>
      <c r="AK1582">
        <v>2</v>
      </c>
      <c r="AL1582">
        <v>1.8</v>
      </c>
      <c r="AM1582">
        <v>2.0499999999999998</v>
      </c>
      <c r="AN1582">
        <v>1.97</v>
      </c>
      <c r="AO1582">
        <v>1.95</v>
      </c>
      <c r="AP1582">
        <v>1.83</v>
      </c>
      <c r="AQ1582" t="str">
        <f t="shared" si="266"/>
        <v>Robredo</v>
      </c>
      <c r="AR1582" t="str">
        <f t="shared" si="267"/>
        <v>Janowicz</v>
      </c>
      <c r="AS1582" t="str">
        <f t="shared" si="268"/>
        <v>LondonRobredoJanowicz</v>
      </c>
      <c r="AT1582" t="str">
        <f t="shared" si="269"/>
        <v>LondonJanowiczRobredo</v>
      </c>
      <c r="AU1582">
        <f t="shared" si="270"/>
        <v>1</v>
      </c>
      <c r="AV1582">
        <f t="shared" si="271"/>
        <v>6</v>
      </c>
      <c r="AW1582">
        <f t="shared" si="272"/>
        <v>50</v>
      </c>
      <c r="AX1582" t="b">
        <f t="shared" si="273"/>
        <v>1</v>
      </c>
      <c r="AY1582" t="str">
        <f t="shared" si="274"/>
        <v>Robredo</v>
      </c>
      <c r="AZ1582" t="b">
        <f t="shared" si="275"/>
        <v>1</v>
      </c>
      <c r="BA1582" t="str">
        <f t="shared" si="276"/>
        <v>London3rd Round</v>
      </c>
    </row>
    <row r="1583" spans="1:53" x14ac:dyDescent="0.25">
      <c r="A1583">
        <v>37</v>
      </c>
      <c r="B1583" s="8" t="s">
        <v>623</v>
      </c>
      <c r="C1583" s="8" t="s">
        <v>624</v>
      </c>
      <c r="D1583" s="1">
        <v>41820</v>
      </c>
      <c r="E1583" s="1" t="s">
        <v>443</v>
      </c>
      <c r="F1583" t="s">
        <v>307</v>
      </c>
      <c r="G1583" s="1" t="s">
        <v>614</v>
      </c>
      <c r="H1583" t="s">
        <v>478</v>
      </c>
      <c r="I1583">
        <v>5</v>
      </c>
      <c r="J1583" t="s">
        <v>688</v>
      </c>
      <c r="K1583" t="s">
        <v>892</v>
      </c>
      <c r="L1583">
        <v>12</v>
      </c>
      <c r="M1583">
        <v>132</v>
      </c>
      <c r="N1583">
        <v>2690</v>
      </c>
      <c r="O1583">
        <v>445</v>
      </c>
      <c r="P1583">
        <v>3</v>
      </c>
      <c r="Q1583">
        <v>6</v>
      </c>
      <c r="R1583">
        <v>6</v>
      </c>
      <c r="S1583">
        <v>3</v>
      </c>
      <c r="T1583">
        <v>4</v>
      </c>
      <c r="U1583">
        <v>6</v>
      </c>
      <c r="V1583">
        <v>7</v>
      </c>
      <c r="W1583">
        <v>6</v>
      </c>
      <c r="X1583">
        <v>6</v>
      </c>
      <c r="Y1583">
        <v>4</v>
      </c>
      <c r="Z1583">
        <v>3</v>
      </c>
      <c r="AA1583">
        <v>2</v>
      </c>
      <c r="AB1583" t="s">
        <v>312</v>
      </c>
      <c r="AC1583">
        <v>1.07</v>
      </c>
      <c r="AD1583">
        <v>9</v>
      </c>
      <c r="AE1583">
        <v>1.0900000000000001</v>
      </c>
      <c r="AF1583">
        <v>7</v>
      </c>
      <c r="AG1583">
        <v>1.08</v>
      </c>
      <c r="AH1583">
        <v>8</v>
      </c>
      <c r="AI1583">
        <v>1.0900000000000001</v>
      </c>
      <c r="AJ1583">
        <v>9.6</v>
      </c>
      <c r="AK1583">
        <v>1.08</v>
      </c>
      <c r="AL1583">
        <v>7.5</v>
      </c>
      <c r="AM1583">
        <v>1.1000000000000001</v>
      </c>
      <c r="AN1583">
        <v>9.6</v>
      </c>
      <c r="AO1583">
        <v>1.08</v>
      </c>
      <c r="AP1583">
        <v>7.85</v>
      </c>
      <c r="AQ1583" t="str">
        <f t="shared" si="266"/>
        <v>Nishikori</v>
      </c>
      <c r="AR1583" t="str">
        <f t="shared" si="267"/>
        <v>Bolelli</v>
      </c>
      <c r="AS1583" t="str">
        <f t="shared" si="268"/>
        <v>LondonNishikoriBolelli</v>
      </c>
      <c r="AT1583" t="str">
        <f t="shared" si="269"/>
        <v>LondonBolelliNishikori</v>
      </c>
      <c r="AU1583">
        <f t="shared" si="270"/>
        <v>1</v>
      </c>
      <c r="AV1583">
        <f t="shared" si="271"/>
        <v>1</v>
      </c>
      <c r="AW1583">
        <f t="shared" si="272"/>
        <v>51</v>
      </c>
      <c r="AX1583" t="b">
        <f t="shared" si="273"/>
        <v>1</v>
      </c>
      <c r="AY1583" t="str">
        <f t="shared" si="274"/>
        <v>Bolelli</v>
      </c>
      <c r="AZ1583" t="b">
        <f t="shared" si="275"/>
        <v>1</v>
      </c>
      <c r="BA1583" t="str">
        <f t="shared" si="276"/>
        <v>London3rd Round</v>
      </c>
    </row>
    <row r="1584" spans="1:53" x14ac:dyDescent="0.25">
      <c r="A1584">
        <v>37</v>
      </c>
      <c r="B1584" s="8" t="s">
        <v>623</v>
      </c>
      <c r="C1584" s="8" t="s">
        <v>624</v>
      </c>
      <c r="D1584" s="1">
        <v>41820</v>
      </c>
      <c r="E1584" s="1" t="s">
        <v>443</v>
      </c>
      <c r="F1584" s="1" t="s">
        <v>307</v>
      </c>
      <c r="G1584" s="1" t="s">
        <v>614</v>
      </c>
      <c r="H1584" t="s">
        <v>478</v>
      </c>
      <c r="I1584" s="9">
        <v>5</v>
      </c>
      <c r="J1584" t="s">
        <v>678</v>
      </c>
      <c r="K1584" t="s">
        <v>767</v>
      </c>
      <c r="L1584">
        <v>26</v>
      </c>
      <c r="M1584">
        <v>11</v>
      </c>
      <c r="N1584">
        <v>1455</v>
      </c>
      <c r="O1584">
        <v>2690</v>
      </c>
      <c r="P1584">
        <v>6</v>
      </c>
      <c r="Q1584">
        <v>7</v>
      </c>
      <c r="R1584">
        <v>7</v>
      </c>
      <c r="S1584">
        <v>6</v>
      </c>
      <c r="T1584">
        <v>7</v>
      </c>
      <c r="U1584">
        <v>6</v>
      </c>
      <c r="V1584">
        <v>7</v>
      </c>
      <c r="W1584">
        <v>5</v>
      </c>
      <c r="Z1584">
        <v>3</v>
      </c>
      <c r="AA1584">
        <v>1</v>
      </c>
      <c r="AB1584" t="s">
        <v>312</v>
      </c>
      <c r="AC1584">
        <v>1.72</v>
      </c>
      <c r="AD1584">
        <v>2.1</v>
      </c>
      <c r="AE1584">
        <v>1.7</v>
      </c>
      <c r="AF1584">
        <v>2.1</v>
      </c>
      <c r="AG1584">
        <v>1.73</v>
      </c>
      <c r="AH1584">
        <v>2.1</v>
      </c>
      <c r="AI1584">
        <v>1.79</v>
      </c>
      <c r="AJ1584">
        <v>2.17</v>
      </c>
      <c r="AK1584">
        <v>1.73</v>
      </c>
      <c r="AL1584">
        <v>2.2000000000000002</v>
      </c>
      <c r="AM1584">
        <v>1.79</v>
      </c>
      <c r="AN1584">
        <v>2.25</v>
      </c>
      <c r="AO1584">
        <v>1.72</v>
      </c>
      <c r="AP1584">
        <v>2.11</v>
      </c>
      <c r="AQ1584" t="str">
        <f t="shared" si="266"/>
        <v>Lopez</v>
      </c>
      <c r="AR1584" t="str">
        <f t="shared" si="267"/>
        <v>Isner</v>
      </c>
      <c r="AS1584" t="str">
        <f t="shared" si="268"/>
        <v>LondonLopezIsner</v>
      </c>
      <c r="AT1584" t="str">
        <f t="shared" si="269"/>
        <v>LondonIsnerLopez</v>
      </c>
      <c r="AU1584">
        <f t="shared" si="270"/>
        <v>2</v>
      </c>
      <c r="AV1584">
        <f t="shared" si="271"/>
        <v>3</v>
      </c>
      <c r="AW1584">
        <f t="shared" si="272"/>
        <v>51</v>
      </c>
      <c r="AX1584" t="b">
        <f t="shared" si="273"/>
        <v>1</v>
      </c>
      <c r="AY1584" t="str">
        <f t="shared" si="274"/>
        <v>Isner</v>
      </c>
      <c r="AZ1584" t="b">
        <f t="shared" si="275"/>
        <v>1</v>
      </c>
      <c r="BA1584" t="str">
        <f t="shared" si="276"/>
        <v>London3rd Round</v>
      </c>
    </row>
    <row r="1585" spans="1:53" x14ac:dyDescent="0.25">
      <c r="A1585">
        <v>37</v>
      </c>
      <c r="B1585" s="8" t="s">
        <v>623</v>
      </c>
      <c r="C1585" s="8" t="s">
        <v>624</v>
      </c>
      <c r="D1585" s="1">
        <v>41820</v>
      </c>
      <c r="E1585" s="1" t="s">
        <v>443</v>
      </c>
      <c r="F1585" s="1" t="s">
        <v>307</v>
      </c>
      <c r="G1585" s="1" t="s">
        <v>614</v>
      </c>
      <c r="H1585" t="s">
        <v>478</v>
      </c>
      <c r="I1585" s="9">
        <v>3</v>
      </c>
      <c r="J1585" t="s">
        <v>719</v>
      </c>
      <c r="K1585" t="s">
        <v>669</v>
      </c>
      <c r="L1585">
        <v>3</v>
      </c>
      <c r="M1585">
        <v>45</v>
      </c>
      <c r="N1585">
        <v>5420</v>
      </c>
      <c r="O1585">
        <v>985</v>
      </c>
      <c r="P1585">
        <v>6</v>
      </c>
      <c r="Q1585">
        <v>3</v>
      </c>
      <c r="R1585">
        <v>6</v>
      </c>
      <c r="S1585">
        <v>3</v>
      </c>
      <c r="T1585">
        <v>6</v>
      </c>
      <c r="U1585">
        <v>4</v>
      </c>
      <c r="Z1585">
        <v>3</v>
      </c>
      <c r="AA1585">
        <v>0</v>
      </c>
      <c r="AB1585" t="s">
        <v>312</v>
      </c>
      <c r="AC1585">
        <v>1.4</v>
      </c>
      <c r="AD1585">
        <v>3</v>
      </c>
      <c r="AE1585">
        <v>1.4</v>
      </c>
      <c r="AF1585">
        <v>2.9</v>
      </c>
      <c r="AG1585">
        <v>1.4</v>
      </c>
      <c r="AH1585">
        <v>3</v>
      </c>
      <c r="AI1585">
        <v>1.45</v>
      </c>
      <c r="AJ1585">
        <v>3.02</v>
      </c>
      <c r="AK1585">
        <v>1.44</v>
      </c>
      <c r="AL1585">
        <v>2.88</v>
      </c>
      <c r="AM1585">
        <v>1.45</v>
      </c>
      <c r="AN1585">
        <v>3.32</v>
      </c>
      <c r="AO1585">
        <v>1.39</v>
      </c>
      <c r="AP1585">
        <v>2.93</v>
      </c>
      <c r="AQ1585" t="str">
        <f t="shared" si="266"/>
        <v>Wawrinka</v>
      </c>
      <c r="AR1585" t="str">
        <f t="shared" si="267"/>
        <v>Istomin</v>
      </c>
      <c r="AS1585" t="str">
        <f t="shared" si="268"/>
        <v>LondonWawrinkaIstomin</v>
      </c>
      <c r="AT1585" t="str">
        <f t="shared" si="269"/>
        <v>LondonIstominWawrinka</v>
      </c>
      <c r="AU1585">
        <f t="shared" si="270"/>
        <v>3</v>
      </c>
      <c r="AV1585">
        <f t="shared" si="271"/>
        <v>8</v>
      </c>
      <c r="AW1585">
        <f t="shared" si="272"/>
        <v>28</v>
      </c>
      <c r="AX1585" t="b">
        <f t="shared" si="273"/>
        <v>0</v>
      </c>
      <c r="AY1585" t="str">
        <f t="shared" si="274"/>
        <v>Wawrinka</v>
      </c>
      <c r="AZ1585" t="b">
        <f t="shared" si="275"/>
        <v>0</v>
      </c>
      <c r="BA1585" t="str">
        <f t="shared" si="276"/>
        <v>London3rd Round</v>
      </c>
    </row>
    <row r="1586" spans="1:53" x14ac:dyDescent="0.25">
      <c r="A1586">
        <v>37</v>
      </c>
      <c r="B1586" s="8" t="s">
        <v>623</v>
      </c>
      <c r="C1586" s="8" t="s">
        <v>624</v>
      </c>
      <c r="D1586" s="1">
        <v>41820</v>
      </c>
      <c r="E1586" s="1" t="s">
        <v>443</v>
      </c>
      <c r="F1586" s="1" t="s">
        <v>307</v>
      </c>
      <c r="G1586" s="1" t="s">
        <v>614</v>
      </c>
      <c r="H1586" t="s">
        <v>479</v>
      </c>
      <c r="I1586" s="9">
        <v>5</v>
      </c>
      <c r="J1586" t="s">
        <v>668</v>
      </c>
      <c r="K1586" t="s">
        <v>680</v>
      </c>
      <c r="L1586">
        <v>29</v>
      </c>
      <c r="M1586">
        <v>42</v>
      </c>
      <c r="N1586">
        <v>1350</v>
      </c>
      <c r="O1586">
        <v>1015</v>
      </c>
      <c r="P1586">
        <v>7</v>
      </c>
      <c r="Q1586">
        <v>6</v>
      </c>
      <c r="R1586">
        <v>6</v>
      </c>
      <c r="S1586">
        <v>4</v>
      </c>
      <c r="T1586">
        <v>6</v>
      </c>
      <c r="U1586">
        <v>4</v>
      </c>
      <c r="Z1586">
        <v>3</v>
      </c>
      <c r="AA1586">
        <v>0</v>
      </c>
      <c r="AB1586" t="s">
        <v>312</v>
      </c>
      <c r="AC1586">
        <v>1.3</v>
      </c>
      <c r="AD1586">
        <v>3.5</v>
      </c>
      <c r="AE1586">
        <v>1.33</v>
      </c>
      <c r="AF1586">
        <v>3.2</v>
      </c>
      <c r="AG1586">
        <v>1.3</v>
      </c>
      <c r="AH1586">
        <v>3.5</v>
      </c>
      <c r="AI1586">
        <v>1.34</v>
      </c>
      <c r="AJ1586">
        <v>3.67</v>
      </c>
      <c r="AK1586">
        <v>1.3</v>
      </c>
      <c r="AL1586">
        <v>3.6</v>
      </c>
      <c r="AM1586">
        <v>1.34</v>
      </c>
      <c r="AN1586">
        <v>3.7</v>
      </c>
      <c r="AO1586">
        <v>1.31</v>
      </c>
      <c r="AP1586">
        <v>3.46</v>
      </c>
      <c r="AQ1586" t="str">
        <f t="shared" si="266"/>
        <v>Cilic</v>
      </c>
      <c r="AR1586" t="str">
        <f t="shared" si="267"/>
        <v>Chardy</v>
      </c>
      <c r="AS1586" t="str">
        <f t="shared" si="268"/>
        <v>LondonCilicChardy</v>
      </c>
      <c r="AT1586" t="str">
        <f t="shared" si="269"/>
        <v>LondonChardyCilic</v>
      </c>
      <c r="AU1586">
        <f t="shared" si="270"/>
        <v>3</v>
      </c>
      <c r="AV1586">
        <f t="shared" si="271"/>
        <v>5</v>
      </c>
      <c r="AW1586">
        <f t="shared" si="272"/>
        <v>33</v>
      </c>
      <c r="AX1586" t="b">
        <f t="shared" si="273"/>
        <v>1</v>
      </c>
      <c r="AY1586" t="str">
        <f t="shared" si="274"/>
        <v>Cilic</v>
      </c>
      <c r="AZ1586" t="b">
        <f t="shared" si="275"/>
        <v>0</v>
      </c>
      <c r="BA1586" t="str">
        <f t="shared" si="276"/>
        <v>London4th Round</v>
      </c>
    </row>
    <row r="1587" spans="1:53" x14ac:dyDescent="0.25">
      <c r="A1587">
        <v>37</v>
      </c>
      <c r="B1587" s="8" t="s">
        <v>623</v>
      </c>
      <c r="C1587" s="8" t="s">
        <v>624</v>
      </c>
      <c r="D1587" s="1">
        <v>41820</v>
      </c>
      <c r="E1587" s="1" t="s">
        <v>443</v>
      </c>
      <c r="F1587" s="1" t="s">
        <v>307</v>
      </c>
      <c r="G1587" s="1" t="s">
        <v>614</v>
      </c>
      <c r="H1587" t="s">
        <v>479</v>
      </c>
      <c r="I1587" s="9">
        <v>5</v>
      </c>
      <c r="J1587" t="s">
        <v>672</v>
      </c>
      <c r="K1587" t="s">
        <v>792</v>
      </c>
      <c r="L1587">
        <v>13</v>
      </c>
      <c r="M1587">
        <v>64</v>
      </c>
      <c r="N1587">
        <v>2595</v>
      </c>
      <c r="O1587">
        <v>784</v>
      </c>
      <c r="P1587">
        <v>6</v>
      </c>
      <c r="Q1587">
        <v>4</v>
      </c>
      <c r="R1587">
        <v>7</v>
      </c>
      <c r="S1587">
        <v>6</v>
      </c>
      <c r="T1587">
        <v>6</v>
      </c>
      <c r="U1587">
        <v>2</v>
      </c>
      <c r="Z1587">
        <v>3</v>
      </c>
      <c r="AA1587">
        <v>0</v>
      </c>
      <c r="AB1587" t="s">
        <v>312</v>
      </c>
      <c r="AC1587">
        <v>1.1000000000000001</v>
      </c>
      <c r="AD1587">
        <v>6.5</v>
      </c>
      <c r="AE1587">
        <v>1.1000000000000001</v>
      </c>
      <c r="AF1587">
        <v>6.5</v>
      </c>
      <c r="AG1587">
        <v>1.08</v>
      </c>
      <c r="AH1587">
        <v>8</v>
      </c>
      <c r="AI1587">
        <v>1.1499999999999999</v>
      </c>
      <c r="AJ1587">
        <v>6.8</v>
      </c>
      <c r="AK1587">
        <v>1.1399999999999999</v>
      </c>
      <c r="AL1587">
        <v>6</v>
      </c>
      <c r="AM1587">
        <v>1.1499999999999999</v>
      </c>
      <c r="AN1587">
        <v>10.65</v>
      </c>
      <c r="AO1587">
        <v>1.1100000000000001</v>
      </c>
      <c r="AP1587">
        <v>6.75</v>
      </c>
      <c r="AQ1587" t="str">
        <f t="shared" si="266"/>
        <v>Dimitrov</v>
      </c>
      <c r="AR1587" t="str">
        <f t="shared" si="267"/>
        <v>Mayer</v>
      </c>
      <c r="AS1587" t="str">
        <f t="shared" si="268"/>
        <v>LondonDimitrovMayer</v>
      </c>
      <c r="AT1587" t="str">
        <f t="shared" si="269"/>
        <v>LondonMayerDimitrov</v>
      </c>
      <c r="AU1587">
        <f t="shared" si="270"/>
        <v>3</v>
      </c>
      <c r="AV1587">
        <f t="shared" si="271"/>
        <v>7</v>
      </c>
      <c r="AW1587">
        <f t="shared" si="272"/>
        <v>31</v>
      </c>
      <c r="AX1587" t="b">
        <f t="shared" si="273"/>
        <v>1</v>
      </c>
      <c r="AY1587" t="str">
        <f t="shared" si="274"/>
        <v>Dimitrov</v>
      </c>
      <c r="AZ1587" t="b">
        <f t="shared" si="275"/>
        <v>0</v>
      </c>
      <c r="BA1587" t="str">
        <f t="shared" si="276"/>
        <v>London4th Round</v>
      </c>
    </row>
    <row r="1588" spans="1:53" x14ac:dyDescent="0.25">
      <c r="A1588">
        <v>37</v>
      </c>
      <c r="B1588" s="8" t="s">
        <v>623</v>
      </c>
      <c r="C1588" s="8" t="s">
        <v>624</v>
      </c>
      <c r="D1588" s="1">
        <v>41820</v>
      </c>
      <c r="E1588" s="1" t="s">
        <v>443</v>
      </c>
      <c r="F1588" s="1" t="s">
        <v>307</v>
      </c>
      <c r="G1588" s="1" t="s">
        <v>614</v>
      </c>
      <c r="H1588" t="s">
        <v>479</v>
      </c>
      <c r="I1588" s="9">
        <v>5</v>
      </c>
      <c r="J1588" t="s">
        <v>740</v>
      </c>
      <c r="K1588" t="s">
        <v>768</v>
      </c>
      <c r="L1588">
        <v>5</v>
      </c>
      <c r="M1588">
        <v>18</v>
      </c>
      <c r="N1588">
        <v>4680</v>
      </c>
      <c r="O1588">
        <v>1745</v>
      </c>
      <c r="P1588">
        <v>6</v>
      </c>
      <c r="Q1588">
        <v>4</v>
      </c>
      <c r="R1588">
        <v>6</v>
      </c>
      <c r="S1588">
        <v>3</v>
      </c>
      <c r="T1588">
        <v>7</v>
      </c>
      <c r="U1588">
        <v>6</v>
      </c>
      <c r="Z1588">
        <v>3</v>
      </c>
      <c r="AA1588">
        <v>0</v>
      </c>
      <c r="AB1588" t="s">
        <v>312</v>
      </c>
      <c r="AC1588">
        <v>1.05</v>
      </c>
      <c r="AD1588">
        <v>11</v>
      </c>
      <c r="AE1588">
        <v>1.05</v>
      </c>
      <c r="AF1588">
        <v>9</v>
      </c>
      <c r="AG1588">
        <v>1.07</v>
      </c>
      <c r="AH1588">
        <v>8.5</v>
      </c>
      <c r="AI1588">
        <v>1.06</v>
      </c>
      <c r="AJ1588">
        <v>13</v>
      </c>
      <c r="AK1588">
        <v>1.05</v>
      </c>
      <c r="AL1588">
        <v>11</v>
      </c>
      <c r="AM1588">
        <v>1.07</v>
      </c>
      <c r="AN1588">
        <v>14.85</v>
      </c>
      <c r="AO1588">
        <v>1.05</v>
      </c>
      <c r="AP1588">
        <v>10.38</v>
      </c>
      <c r="AQ1588" t="str">
        <f t="shared" ref="AQ1588:AQ1651" si="277">LEFT(J1588,FIND(" ",J1588)-1)</f>
        <v>Murray</v>
      </c>
      <c r="AR1588" t="str">
        <f t="shared" ref="AR1588:AR1651" si="278">LEFT(K1588,FIND(" ",K1588)-1)</f>
        <v>Anderson</v>
      </c>
      <c r="AS1588" t="str">
        <f t="shared" si="268"/>
        <v>LondonMurrayAnderson</v>
      </c>
      <c r="AT1588" t="str">
        <f t="shared" si="269"/>
        <v>LondonAndersonMurray</v>
      </c>
      <c r="AU1588">
        <f t="shared" si="270"/>
        <v>3</v>
      </c>
      <c r="AV1588">
        <f t="shared" si="271"/>
        <v>6</v>
      </c>
      <c r="AW1588">
        <f t="shared" si="272"/>
        <v>32</v>
      </c>
      <c r="AX1588" t="b">
        <f t="shared" si="273"/>
        <v>1</v>
      </c>
      <c r="AY1588" t="str">
        <f t="shared" si="274"/>
        <v>Murray</v>
      </c>
      <c r="AZ1588" t="b">
        <f t="shared" si="275"/>
        <v>0</v>
      </c>
      <c r="BA1588" t="str">
        <f t="shared" si="276"/>
        <v>London4th Round</v>
      </c>
    </row>
    <row r="1589" spans="1:53" x14ac:dyDescent="0.25">
      <c r="A1589">
        <v>37</v>
      </c>
      <c r="B1589" s="8" t="s">
        <v>623</v>
      </c>
      <c r="C1589" s="8" t="s">
        <v>624</v>
      </c>
      <c r="D1589" s="1">
        <v>41820</v>
      </c>
      <c r="E1589" s="1" t="s">
        <v>443</v>
      </c>
      <c r="F1589" s="1" t="s">
        <v>307</v>
      </c>
      <c r="G1589" s="1" t="s">
        <v>614</v>
      </c>
      <c r="H1589" t="s">
        <v>479</v>
      </c>
      <c r="I1589" s="9">
        <v>5</v>
      </c>
      <c r="J1589" t="s">
        <v>797</v>
      </c>
      <c r="K1589" t="s">
        <v>804</v>
      </c>
      <c r="L1589">
        <v>2</v>
      </c>
      <c r="M1589">
        <v>17</v>
      </c>
      <c r="N1589">
        <v>12330</v>
      </c>
      <c r="O1589">
        <v>1775</v>
      </c>
      <c r="P1589">
        <v>6</v>
      </c>
      <c r="Q1589">
        <v>3</v>
      </c>
      <c r="R1589">
        <v>6</v>
      </c>
      <c r="S1589">
        <v>4</v>
      </c>
      <c r="T1589">
        <v>7</v>
      </c>
      <c r="U1589">
        <v>6</v>
      </c>
      <c r="Z1589">
        <v>3</v>
      </c>
      <c r="AA1589">
        <v>0</v>
      </c>
      <c r="AB1589" t="s">
        <v>312</v>
      </c>
      <c r="AC1589">
        <v>1.08</v>
      </c>
      <c r="AD1589">
        <v>8</v>
      </c>
      <c r="AE1589">
        <v>1.1000000000000001</v>
      </c>
      <c r="AF1589">
        <v>6.5</v>
      </c>
      <c r="AG1589">
        <v>1.1100000000000001</v>
      </c>
      <c r="AH1589">
        <v>6.5</v>
      </c>
      <c r="AI1589">
        <v>1.1399999999999999</v>
      </c>
      <c r="AJ1589">
        <v>6.92</v>
      </c>
      <c r="AK1589">
        <v>1.1299999999999999</v>
      </c>
      <c r="AL1589">
        <v>6.5</v>
      </c>
      <c r="AM1589">
        <v>1.1399999999999999</v>
      </c>
      <c r="AN1589">
        <v>8.5</v>
      </c>
      <c r="AO1589">
        <v>1.0900000000000001</v>
      </c>
      <c r="AP1589">
        <v>7.03</v>
      </c>
      <c r="AQ1589" t="str">
        <f t="shared" si="277"/>
        <v>Djokovic</v>
      </c>
      <c r="AR1589" t="str">
        <f t="shared" si="278"/>
        <v>Tsonga</v>
      </c>
      <c r="AS1589" t="str">
        <f t="shared" si="268"/>
        <v>LondonDjokovicTsonga</v>
      </c>
      <c r="AT1589" t="str">
        <f t="shared" si="269"/>
        <v>LondonTsongaDjokovic</v>
      </c>
      <c r="AU1589">
        <f t="shared" si="270"/>
        <v>3</v>
      </c>
      <c r="AV1589">
        <f t="shared" si="271"/>
        <v>6</v>
      </c>
      <c r="AW1589">
        <f t="shared" si="272"/>
        <v>32</v>
      </c>
      <c r="AX1589" t="b">
        <f t="shared" si="273"/>
        <v>1</v>
      </c>
      <c r="AY1589" t="str">
        <f t="shared" si="274"/>
        <v>Djokovic</v>
      </c>
      <c r="AZ1589" t="b">
        <f t="shared" si="275"/>
        <v>0</v>
      </c>
      <c r="BA1589" t="str">
        <f t="shared" si="276"/>
        <v>London4th Round</v>
      </c>
    </row>
    <row r="1590" spans="1:53" x14ac:dyDescent="0.25">
      <c r="A1590">
        <v>37</v>
      </c>
      <c r="B1590" s="8" t="s">
        <v>623</v>
      </c>
      <c r="C1590" s="8" t="s">
        <v>624</v>
      </c>
      <c r="D1590" s="1">
        <v>41821</v>
      </c>
      <c r="E1590" s="1" t="s">
        <v>443</v>
      </c>
      <c r="F1590" s="1" t="s">
        <v>307</v>
      </c>
      <c r="G1590" s="1" t="s">
        <v>614</v>
      </c>
      <c r="H1590" t="s">
        <v>479</v>
      </c>
      <c r="I1590" s="9">
        <v>5</v>
      </c>
      <c r="J1590" t="s">
        <v>719</v>
      </c>
      <c r="K1590" t="s">
        <v>678</v>
      </c>
      <c r="L1590">
        <v>3</v>
      </c>
      <c r="M1590">
        <v>26</v>
      </c>
      <c r="N1590">
        <v>5420</v>
      </c>
      <c r="O1590">
        <v>1455</v>
      </c>
      <c r="P1590">
        <v>7</v>
      </c>
      <c r="Q1590">
        <v>6</v>
      </c>
      <c r="R1590">
        <v>7</v>
      </c>
      <c r="S1590">
        <v>6</v>
      </c>
      <c r="T1590">
        <v>6</v>
      </c>
      <c r="U1590">
        <v>3</v>
      </c>
      <c r="Z1590">
        <v>3</v>
      </c>
      <c r="AA1590">
        <v>0</v>
      </c>
      <c r="AB1590" t="s">
        <v>312</v>
      </c>
      <c r="AC1590">
        <v>1.66</v>
      </c>
      <c r="AD1590">
        <v>2.2000000000000002</v>
      </c>
      <c r="AE1590">
        <v>1.62</v>
      </c>
      <c r="AF1590">
        <v>2.25</v>
      </c>
      <c r="AG1590">
        <v>1.62</v>
      </c>
      <c r="AH1590">
        <v>2.25</v>
      </c>
      <c r="AI1590">
        <v>1.65</v>
      </c>
      <c r="AJ1590">
        <v>2.4300000000000002</v>
      </c>
      <c r="AK1590">
        <v>1.67</v>
      </c>
      <c r="AL1590">
        <v>2.25</v>
      </c>
      <c r="AM1590">
        <v>1.67</v>
      </c>
      <c r="AN1590">
        <v>2.4300000000000002</v>
      </c>
      <c r="AO1590">
        <v>1.63</v>
      </c>
      <c r="AP1590">
        <v>2.2799999999999998</v>
      </c>
      <c r="AQ1590" t="str">
        <f t="shared" si="277"/>
        <v>Wawrinka</v>
      </c>
      <c r="AR1590" t="str">
        <f t="shared" si="278"/>
        <v>Lopez</v>
      </c>
      <c r="AS1590" t="str">
        <f t="shared" si="268"/>
        <v>LondonWawrinkaLopez</v>
      </c>
      <c r="AT1590" t="str">
        <f t="shared" si="269"/>
        <v>LondonLopezWawrinka</v>
      </c>
      <c r="AU1590">
        <f t="shared" si="270"/>
        <v>3</v>
      </c>
      <c r="AV1590">
        <f t="shared" si="271"/>
        <v>5</v>
      </c>
      <c r="AW1590">
        <f t="shared" si="272"/>
        <v>35</v>
      </c>
      <c r="AX1590" t="b">
        <f t="shared" si="273"/>
        <v>1</v>
      </c>
      <c r="AY1590" t="str">
        <f t="shared" si="274"/>
        <v>Wawrinka</v>
      </c>
      <c r="AZ1590" t="b">
        <f t="shared" si="275"/>
        <v>0</v>
      </c>
      <c r="BA1590" t="str">
        <f t="shared" si="276"/>
        <v>London4th Round</v>
      </c>
    </row>
    <row r="1591" spans="1:53" x14ac:dyDescent="0.25">
      <c r="A1591">
        <v>37</v>
      </c>
      <c r="B1591" s="8" t="s">
        <v>623</v>
      </c>
      <c r="C1591" s="8" t="s">
        <v>624</v>
      </c>
      <c r="D1591" s="1">
        <v>41821</v>
      </c>
      <c r="E1591" s="1" t="s">
        <v>443</v>
      </c>
      <c r="F1591" s="1" t="s">
        <v>307</v>
      </c>
      <c r="G1591" s="1" t="s">
        <v>614</v>
      </c>
      <c r="H1591" t="s">
        <v>479</v>
      </c>
      <c r="I1591" s="9">
        <v>5</v>
      </c>
      <c r="J1591" t="s">
        <v>689</v>
      </c>
      <c r="K1591" t="s">
        <v>793</v>
      </c>
      <c r="L1591">
        <v>4</v>
      </c>
      <c r="M1591">
        <v>22</v>
      </c>
      <c r="N1591">
        <v>4945</v>
      </c>
      <c r="O1591">
        <v>1630</v>
      </c>
      <c r="P1591">
        <v>6</v>
      </c>
      <c r="Q1591">
        <v>1</v>
      </c>
      <c r="R1591">
        <v>6</v>
      </c>
      <c r="S1591">
        <v>4</v>
      </c>
      <c r="T1591">
        <v>6</v>
      </c>
      <c r="U1591">
        <v>4</v>
      </c>
      <c r="Z1591">
        <v>3</v>
      </c>
      <c r="AA1591">
        <v>0</v>
      </c>
      <c r="AB1591" t="s">
        <v>312</v>
      </c>
      <c r="AC1591">
        <v>1.04</v>
      </c>
      <c r="AD1591">
        <v>13</v>
      </c>
      <c r="AE1591">
        <v>1.04</v>
      </c>
      <c r="AF1591">
        <v>10</v>
      </c>
      <c r="AG1591">
        <v>1.06</v>
      </c>
      <c r="AH1591">
        <v>9</v>
      </c>
      <c r="AI1591">
        <v>1.05</v>
      </c>
      <c r="AJ1591">
        <v>14.8</v>
      </c>
      <c r="AK1591">
        <v>1.05</v>
      </c>
      <c r="AL1591">
        <v>11</v>
      </c>
      <c r="AM1591">
        <v>1.06</v>
      </c>
      <c r="AN1591">
        <v>16</v>
      </c>
      <c r="AO1591">
        <v>1.04</v>
      </c>
      <c r="AP1591">
        <v>11.09</v>
      </c>
      <c r="AQ1591" t="str">
        <f t="shared" si="277"/>
        <v>Federer</v>
      </c>
      <c r="AR1591" t="str">
        <f t="shared" si="278"/>
        <v>Robredo</v>
      </c>
      <c r="AS1591" t="str">
        <f t="shared" si="268"/>
        <v>LondonFedererRobredo</v>
      </c>
      <c r="AT1591" t="str">
        <f t="shared" si="269"/>
        <v>LondonRobredoFederer</v>
      </c>
      <c r="AU1591">
        <f t="shared" si="270"/>
        <v>3</v>
      </c>
      <c r="AV1591">
        <f t="shared" si="271"/>
        <v>9</v>
      </c>
      <c r="AW1591">
        <f t="shared" si="272"/>
        <v>27</v>
      </c>
      <c r="AX1591" t="b">
        <f t="shared" si="273"/>
        <v>0</v>
      </c>
      <c r="AY1591" t="str">
        <f t="shared" si="274"/>
        <v>Federer</v>
      </c>
      <c r="AZ1591" t="b">
        <f t="shared" si="275"/>
        <v>0</v>
      </c>
      <c r="BA1591" t="str">
        <f t="shared" si="276"/>
        <v>London4th Round</v>
      </c>
    </row>
    <row r="1592" spans="1:53" x14ac:dyDescent="0.25">
      <c r="A1592">
        <v>37</v>
      </c>
      <c r="B1592" s="8" t="s">
        <v>623</v>
      </c>
      <c r="C1592" s="8" t="s">
        <v>624</v>
      </c>
      <c r="D1592" s="1">
        <v>41821</v>
      </c>
      <c r="E1592" s="1" t="s">
        <v>443</v>
      </c>
      <c r="F1592" s="1" t="s">
        <v>307</v>
      </c>
      <c r="G1592" s="1" t="s">
        <v>614</v>
      </c>
      <c r="H1592" t="s">
        <v>479</v>
      </c>
      <c r="I1592" s="9">
        <v>5</v>
      </c>
      <c r="J1592" t="s">
        <v>800</v>
      </c>
      <c r="K1592" t="s">
        <v>688</v>
      </c>
      <c r="L1592">
        <v>9</v>
      </c>
      <c r="M1592">
        <v>12</v>
      </c>
      <c r="N1592">
        <v>3245</v>
      </c>
      <c r="O1592">
        <v>2690</v>
      </c>
      <c r="P1592">
        <v>4</v>
      </c>
      <c r="Q1592">
        <v>6</v>
      </c>
      <c r="R1592">
        <v>6</v>
      </c>
      <c r="S1592">
        <v>1</v>
      </c>
      <c r="T1592">
        <v>7</v>
      </c>
      <c r="U1592">
        <v>6</v>
      </c>
      <c r="V1592">
        <v>6</v>
      </c>
      <c r="W1592">
        <v>3</v>
      </c>
      <c r="Z1592">
        <v>3</v>
      </c>
      <c r="AA1592">
        <v>1</v>
      </c>
      <c r="AB1592" t="s">
        <v>312</v>
      </c>
      <c r="AC1592">
        <v>1.8</v>
      </c>
      <c r="AD1592">
        <v>2</v>
      </c>
      <c r="AE1592">
        <v>1.85</v>
      </c>
      <c r="AF1592">
        <v>1.9</v>
      </c>
      <c r="AG1592">
        <v>1.8</v>
      </c>
      <c r="AH1592">
        <v>2</v>
      </c>
      <c r="AI1592">
        <v>1.99</v>
      </c>
      <c r="AJ1592">
        <v>1.93</v>
      </c>
      <c r="AK1592">
        <v>1.8</v>
      </c>
      <c r="AL1592">
        <v>2</v>
      </c>
      <c r="AM1592">
        <v>1.99</v>
      </c>
      <c r="AN1592">
        <v>2.1</v>
      </c>
      <c r="AO1592">
        <v>1.83</v>
      </c>
      <c r="AP1592">
        <v>1.96</v>
      </c>
      <c r="AQ1592" t="str">
        <f t="shared" si="277"/>
        <v>Raonic</v>
      </c>
      <c r="AR1592" t="str">
        <f t="shared" si="278"/>
        <v>Nishikori</v>
      </c>
      <c r="AS1592" t="str">
        <f t="shared" si="268"/>
        <v>LondonRaonicNishikori</v>
      </c>
      <c r="AT1592" t="str">
        <f t="shared" si="269"/>
        <v>LondonNishikoriRaonic</v>
      </c>
      <c r="AU1592">
        <f t="shared" si="270"/>
        <v>2</v>
      </c>
      <c r="AV1592">
        <f t="shared" si="271"/>
        <v>7</v>
      </c>
      <c r="AW1592">
        <f t="shared" si="272"/>
        <v>39</v>
      </c>
      <c r="AX1592" t="b">
        <f t="shared" si="273"/>
        <v>1</v>
      </c>
      <c r="AY1592" t="str">
        <f t="shared" si="274"/>
        <v>Nishikori</v>
      </c>
      <c r="AZ1592" t="b">
        <f t="shared" si="275"/>
        <v>1</v>
      </c>
      <c r="BA1592" t="str">
        <f t="shared" si="276"/>
        <v>London4th Round</v>
      </c>
    </row>
    <row r="1593" spans="1:53" x14ac:dyDescent="0.25">
      <c r="A1593">
        <v>37</v>
      </c>
      <c r="B1593" s="8" t="s">
        <v>623</v>
      </c>
      <c r="C1593" s="8" t="s">
        <v>624</v>
      </c>
      <c r="D1593" s="1">
        <v>41821</v>
      </c>
      <c r="E1593" s="1" t="s">
        <v>443</v>
      </c>
      <c r="F1593" s="1" t="s">
        <v>307</v>
      </c>
      <c r="G1593" s="1" t="s">
        <v>614</v>
      </c>
      <c r="H1593" t="s">
        <v>479</v>
      </c>
      <c r="I1593" s="9">
        <v>5</v>
      </c>
      <c r="J1593" t="s">
        <v>809</v>
      </c>
      <c r="K1593" t="s">
        <v>750</v>
      </c>
      <c r="L1593">
        <v>144</v>
      </c>
      <c r="M1593">
        <v>1</v>
      </c>
      <c r="N1593">
        <v>400</v>
      </c>
      <c r="O1593">
        <v>12500</v>
      </c>
      <c r="P1593">
        <v>7</v>
      </c>
      <c r="Q1593">
        <v>6</v>
      </c>
      <c r="R1593">
        <v>5</v>
      </c>
      <c r="S1593">
        <v>7</v>
      </c>
      <c r="T1593">
        <v>7</v>
      </c>
      <c r="U1593">
        <v>6</v>
      </c>
      <c r="V1593">
        <v>6</v>
      </c>
      <c r="W1593">
        <v>3</v>
      </c>
      <c r="Z1593">
        <v>3</v>
      </c>
      <c r="AA1593">
        <v>1</v>
      </c>
      <c r="AB1593" t="s">
        <v>312</v>
      </c>
      <c r="AC1593">
        <v>10</v>
      </c>
      <c r="AD1593">
        <v>1.06</v>
      </c>
      <c r="AE1593">
        <v>8.5</v>
      </c>
      <c r="AF1593">
        <v>1.06</v>
      </c>
      <c r="AG1593">
        <v>10</v>
      </c>
      <c r="AH1593">
        <v>1.05</v>
      </c>
      <c r="AI1593">
        <v>10.1</v>
      </c>
      <c r="AJ1593">
        <v>1.0900000000000001</v>
      </c>
      <c r="AK1593">
        <v>10</v>
      </c>
      <c r="AL1593">
        <v>1.06</v>
      </c>
      <c r="AM1593">
        <v>10.4</v>
      </c>
      <c r="AN1593">
        <v>1.0900000000000001</v>
      </c>
      <c r="AO1593">
        <v>8.83</v>
      </c>
      <c r="AP1593">
        <v>1.06</v>
      </c>
      <c r="AQ1593" t="str">
        <f t="shared" si="277"/>
        <v>Kyrgios</v>
      </c>
      <c r="AR1593" t="str">
        <f t="shared" si="278"/>
        <v>Nadal</v>
      </c>
      <c r="AS1593" t="str">
        <f t="shared" si="268"/>
        <v>LondonKyrgiosNadal</v>
      </c>
      <c r="AT1593" t="str">
        <f t="shared" si="269"/>
        <v>LondonNadalKyrgios</v>
      </c>
      <c r="AU1593">
        <f t="shared" si="270"/>
        <v>2</v>
      </c>
      <c r="AV1593">
        <f t="shared" si="271"/>
        <v>3</v>
      </c>
      <c r="AW1593">
        <f t="shared" si="272"/>
        <v>47</v>
      </c>
      <c r="AX1593" t="b">
        <f t="shared" si="273"/>
        <v>1</v>
      </c>
      <c r="AY1593" t="str">
        <f t="shared" si="274"/>
        <v>Kyrgios</v>
      </c>
      <c r="AZ1593" t="b">
        <f t="shared" si="275"/>
        <v>1</v>
      </c>
      <c r="BA1593" t="str">
        <f t="shared" si="276"/>
        <v>London4th Round</v>
      </c>
    </row>
    <row r="1594" spans="1:53" x14ac:dyDescent="0.25">
      <c r="A1594">
        <v>37</v>
      </c>
      <c r="B1594" s="8" t="s">
        <v>623</v>
      </c>
      <c r="C1594" s="8" t="s">
        <v>624</v>
      </c>
      <c r="D1594" s="1">
        <v>41822</v>
      </c>
      <c r="E1594" s="1" t="s">
        <v>443</v>
      </c>
      <c r="F1594" s="1" t="s">
        <v>307</v>
      </c>
      <c r="G1594" s="1" t="s">
        <v>614</v>
      </c>
      <c r="H1594" t="s">
        <v>345</v>
      </c>
      <c r="I1594" s="9">
        <v>5</v>
      </c>
      <c r="J1594" t="s">
        <v>672</v>
      </c>
      <c r="K1594" t="s">
        <v>740</v>
      </c>
      <c r="L1594">
        <v>13</v>
      </c>
      <c r="M1594">
        <v>5</v>
      </c>
      <c r="N1594">
        <v>2595</v>
      </c>
      <c r="O1594">
        <v>4680</v>
      </c>
      <c r="P1594">
        <v>6</v>
      </c>
      <c r="Q1594">
        <v>1</v>
      </c>
      <c r="R1594">
        <v>7</v>
      </c>
      <c r="S1594">
        <v>6</v>
      </c>
      <c r="T1594">
        <v>6</v>
      </c>
      <c r="U1594">
        <v>2</v>
      </c>
      <c r="Z1594">
        <v>3</v>
      </c>
      <c r="AA1594">
        <v>0</v>
      </c>
      <c r="AB1594" t="s">
        <v>312</v>
      </c>
      <c r="AC1594">
        <v>4</v>
      </c>
      <c r="AD1594">
        <v>1.25</v>
      </c>
      <c r="AE1594">
        <v>3.75</v>
      </c>
      <c r="AF1594">
        <v>1.25</v>
      </c>
      <c r="AG1594">
        <v>3.75</v>
      </c>
      <c r="AH1594">
        <v>1.29</v>
      </c>
      <c r="AI1594">
        <v>4.5</v>
      </c>
      <c r="AJ1594">
        <v>1.25</v>
      </c>
      <c r="AK1594">
        <v>4</v>
      </c>
      <c r="AL1594">
        <v>1.25</v>
      </c>
      <c r="AM1594">
        <v>4.5</v>
      </c>
      <c r="AN1594">
        <v>1.3</v>
      </c>
      <c r="AO1594">
        <v>3.94</v>
      </c>
      <c r="AP1594">
        <v>1.25</v>
      </c>
      <c r="AQ1594" t="str">
        <f t="shared" si="277"/>
        <v>Dimitrov</v>
      </c>
      <c r="AR1594" t="str">
        <f t="shared" si="278"/>
        <v>Murray</v>
      </c>
      <c r="AS1594" t="str">
        <f t="shared" si="268"/>
        <v>LondonDimitrovMurray</v>
      </c>
      <c r="AT1594" t="str">
        <f t="shared" si="269"/>
        <v>LondonMurrayDimitrov</v>
      </c>
      <c r="AU1594">
        <f t="shared" si="270"/>
        <v>3</v>
      </c>
      <c r="AV1594">
        <f t="shared" si="271"/>
        <v>10</v>
      </c>
      <c r="AW1594">
        <f t="shared" si="272"/>
        <v>28</v>
      </c>
      <c r="AX1594" t="b">
        <f t="shared" si="273"/>
        <v>1</v>
      </c>
      <c r="AY1594" t="str">
        <f t="shared" si="274"/>
        <v>Dimitrov</v>
      </c>
      <c r="AZ1594" t="b">
        <f t="shared" si="275"/>
        <v>0</v>
      </c>
      <c r="BA1594" t="str">
        <f t="shared" si="276"/>
        <v>LondonQuarterfinals</v>
      </c>
    </row>
    <row r="1595" spans="1:53" x14ac:dyDescent="0.25">
      <c r="A1595">
        <v>37</v>
      </c>
      <c r="B1595" s="8" t="s">
        <v>623</v>
      </c>
      <c r="C1595" s="8" t="s">
        <v>624</v>
      </c>
      <c r="D1595" s="1">
        <v>41822</v>
      </c>
      <c r="E1595" s="1" t="s">
        <v>443</v>
      </c>
      <c r="F1595" s="1" t="s">
        <v>307</v>
      </c>
      <c r="G1595" s="1" t="s">
        <v>614</v>
      </c>
      <c r="H1595" t="s">
        <v>345</v>
      </c>
      <c r="I1595" s="9">
        <v>5</v>
      </c>
      <c r="J1595" t="s">
        <v>797</v>
      </c>
      <c r="K1595" t="s">
        <v>668</v>
      </c>
      <c r="L1595">
        <v>2</v>
      </c>
      <c r="M1595">
        <v>29</v>
      </c>
      <c r="N1595">
        <v>12330</v>
      </c>
      <c r="O1595">
        <v>1350</v>
      </c>
      <c r="P1595">
        <v>6</v>
      </c>
      <c r="Q1595">
        <v>1</v>
      </c>
      <c r="R1595">
        <v>3</v>
      </c>
      <c r="S1595">
        <v>6</v>
      </c>
      <c r="T1595">
        <v>6</v>
      </c>
      <c r="U1595">
        <v>7</v>
      </c>
      <c r="V1595">
        <v>6</v>
      </c>
      <c r="W1595">
        <v>2</v>
      </c>
      <c r="X1595">
        <v>6</v>
      </c>
      <c r="Y1595">
        <v>2</v>
      </c>
      <c r="Z1595">
        <v>3</v>
      </c>
      <c r="AA1595">
        <v>2</v>
      </c>
      <c r="AB1595" t="s">
        <v>312</v>
      </c>
      <c r="AC1595">
        <v>1.08</v>
      </c>
      <c r="AD1595">
        <v>8</v>
      </c>
      <c r="AE1595">
        <v>1.1000000000000001</v>
      </c>
      <c r="AF1595">
        <v>6.5</v>
      </c>
      <c r="AG1595">
        <v>1.08</v>
      </c>
      <c r="AH1595">
        <v>8</v>
      </c>
      <c r="AI1595">
        <v>1.1000000000000001</v>
      </c>
      <c r="AJ1595">
        <v>9.0500000000000007</v>
      </c>
      <c r="AK1595">
        <v>1.1100000000000001</v>
      </c>
      <c r="AL1595">
        <v>7</v>
      </c>
      <c r="AM1595">
        <v>1.1200000000000001</v>
      </c>
      <c r="AN1595">
        <v>9.65</v>
      </c>
      <c r="AO1595">
        <v>1.0900000000000001</v>
      </c>
      <c r="AP1595">
        <v>7.7</v>
      </c>
      <c r="AQ1595" t="str">
        <f t="shared" si="277"/>
        <v>Djokovic</v>
      </c>
      <c r="AR1595" t="str">
        <f t="shared" si="278"/>
        <v>Cilic</v>
      </c>
      <c r="AS1595" t="str">
        <f t="shared" si="268"/>
        <v>LondonDjokovicCilic</v>
      </c>
      <c r="AT1595" t="str">
        <f t="shared" si="269"/>
        <v>LondonCilicDjokovic</v>
      </c>
      <c r="AU1595">
        <f t="shared" si="270"/>
        <v>1</v>
      </c>
      <c r="AV1595">
        <f t="shared" si="271"/>
        <v>9</v>
      </c>
      <c r="AW1595">
        <f t="shared" si="272"/>
        <v>45</v>
      </c>
      <c r="AX1595" t="b">
        <f t="shared" si="273"/>
        <v>1</v>
      </c>
      <c r="AY1595" t="str">
        <f t="shared" si="274"/>
        <v>Djokovic</v>
      </c>
      <c r="AZ1595" t="b">
        <f t="shared" si="275"/>
        <v>1</v>
      </c>
      <c r="BA1595" t="str">
        <f t="shared" si="276"/>
        <v>LondonQuarterfinals</v>
      </c>
    </row>
    <row r="1596" spans="1:53" x14ac:dyDescent="0.25">
      <c r="A1596">
        <v>37</v>
      </c>
      <c r="B1596" s="8" t="s">
        <v>623</v>
      </c>
      <c r="C1596" s="8" t="s">
        <v>624</v>
      </c>
      <c r="D1596" s="1">
        <v>41822</v>
      </c>
      <c r="E1596" s="1" t="s">
        <v>443</v>
      </c>
      <c r="F1596" s="1" t="s">
        <v>307</v>
      </c>
      <c r="G1596" s="1" t="s">
        <v>614</v>
      </c>
      <c r="H1596" t="s">
        <v>345</v>
      </c>
      <c r="I1596" s="9">
        <v>5</v>
      </c>
      <c r="J1596" t="s">
        <v>689</v>
      </c>
      <c r="K1596" t="s">
        <v>719</v>
      </c>
      <c r="L1596">
        <v>4</v>
      </c>
      <c r="M1596">
        <v>3</v>
      </c>
      <c r="N1596">
        <v>4945</v>
      </c>
      <c r="O1596">
        <v>5420</v>
      </c>
      <c r="P1596">
        <v>3</v>
      </c>
      <c r="Q1596">
        <v>6</v>
      </c>
      <c r="R1596">
        <v>7</v>
      </c>
      <c r="S1596">
        <v>6</v>
      </c>
      <c r="T1596">
        <v>6</v>
      </c>
      <c r="U1596">
        <v>4</v>
      </c>
      <c r="V1596">
        <v>6</v>
      </c>
      <c r="W1596">
        <v>4</v>
      </c>
      <c r="Z1596">
        <v>3</v>
      </c>
      <c r="AA1596">
        <v>1</v>
      </c>
      <c r="AB1596" t="s">
        <v>312</v>
      </c>
      <c r="AC1596">
        <v>1.28</v>
      </c>
      <c r="AD1596">
        <v>3.75</v>
      </c>
      <c r="AE1596">
        <v>1.3</v>
      </c>
      <c r="AF1596">
        <v>3.4</v>
      </c>
      <c r="AG1596">
        <v>1.33</v>
      </c>
      <c r="AH1596">
        <v>3.4</v>
      </c>
      <c r="AI1596">
        <v>1.3</v>
      </c>
      <c r="AJ1596">
        <v>4</v>
      </c>
      <c r="AK1596">
        <v>1.33</v>
      </c>
      <c r="AL1596">
        <v>3.4</v>
      </c>
      <c r="AM1596">
        <v>1.35</v>
      </c>
      <c r="AN1596">
        <v>4</v>
      </c>
      <c r="AO1596">
        <v>1.3</v>
      </c>
      <c r="AP1596">
        <v>3.58</v>
      </c>
      <c r="AQ1596" t="str">
        <f t="shared" si="277"/>
        <v>Federer</v>
      </c>
      <c r="AR1596" t="str">
        <f t="shared" si="278"/>
        <v>Wawrinka</v>
      </c>
      <c r="AS1596" t="str">
        <f t="shared" si="268"/>
        <v>LondonFedererWawrinka</v>
      </c>
      <c r="AT1596" t="str">
        <f t="shared" si="269"/>
        <v>LondonWawrinkaFederer</v>
      </c>
      <c r="AU1596">
        <f t="shared" si="270"/>
        <v>2</v>
      </c>
      <c r="AV1596">
        <f t="shared" si="271"/>
        <v>2</v>
      </c>
      <c r="AW1596">
        <f t="shared" si="272"/>
        <v>42</v>
      </c>
      <c r="AX1596" t="b">
        <f t="shared" si="273"/>
        <v>1</v>
      </c>
      <c r="AY1596" t="str">
        <f t="shared" si="274"/>
        <v>Wawrinka</v>
      </c>
      <c r="AZ1596" t="b">
        <f t="shared" si="275"/>
        <v>1</v>
      </c>
      <c r="BA1596" t="str">
        <f t="shared" si="276"/>
        <v>LondonQuarterfinals</v>
      </c>
    </row>
    <row r="1597" spans="1:53" x14ac:dyDescent="0.25">
      <c r="A1597">
        <v>37</v>
      </c>
      <c r="B1597" s="8" t="s">
        <v>623</v>
      </c>
      <c r="C1597" s="8" t="s">
        <v>624</v>
      </c>
      <c r="D1597" s="1">
        <v>41822</v>
      </c>
      <c r="E1597" s="1" t="s">
        <v>443</v>
      </c>
      <c r="F1597" s="1" t="s">
        <v>307</v>
      </c>
      <c r="G1597" s="1" t="s">
        <v>614</v>
      </c>
      <c r="H1597" t="s">
        <v>345</v>
      </c>
      <c r="I1597" s="9">
        <v>5</v>
      </c>
      <c r="J1597" t="s">
        <v>800</v>
      </c>
      <c r="K1597" t="s">
        <v>809</v>
      </c>
      <c r="L1597">
        <v>9</v>
      </c>
      <c r="M1597">
        <v>144</v>
      </c>
      <c r="N1597">
        <v>3245</v>
      </c>
      <c r="O1597">
        <v>400</v>
      </c>
      <c r="P1597">
        <v>6</v>
      </c>
      <c r="Q1597">
        <v>7</v>
      </c>
      <c r="R1597">
        <v>6</v>
      </c>
      <c r="S1597">
        <v>2</v>
      </c>
      <c r="T1597">
        <v>6</v>
      </c>
      <c r="U1597">
        <v>4</v>
      </c>
      <c r="V1597">
        <v>7</v>
      </c>
      <c r="W1597">
        <v>6</v>
      </c>
      <c r="Z1597">
        <v>3</v>
      </c>
      <c r="AA1597">
        <v>1</v>
      </c>
      <c r="AB1597" t="s">
        <v>312</v>
      </c>
      <c r="AC1597">
        <v>1.36</v>
      </c>
      <c r="AD1597">
        <v>3.2</v>
      </c>
      <c r="AE1597">
        <v>1.35</v>
      </c>
      <c r="AF1597">
        <v>3.1</v>
      </c>
      <c r="AG1597">
        <v>1.4</v>
      </c>
      <c r="AH1597">
        <v>3</v>
      </c>
      <c r="AI1597">
        <v>1.36</v>
      </c>
      <c r="AJ1597">
        <v>3.5</v>
      </c>
      <c r="AK1597">
        <v>1.36</v>
      </c>
      <c r="AL1597">
        <v>3.25</v>
      </c>
      <c r="AM1597">
        <v>1.4</v>
      </c>
      <c r="AN1597">
        <v>3.5</v>
      </c>
      <c r="AO1597">
        <v>1.37</v>
      </c>
      <c r="AP1597">
        <v>3.11</v>
      </c>
      <c r="AQ1597" t="str">
        <f t="shared" si="277"/>
        <v>Raonic</v>
      </c>
      <c r="AR1597" t="str">
        <f t="shared" si="278"/>
        <v>Kyrgios</v>
      </c>
      <c r="AS1597" t="str">
        <f t="shared" si="268"/>
        <v>LondonRaonicKyrgios</v>
      </c>
      <c r="AT1597" t="str">
        <f t="shared" si="269"/>
        <v>LondonKyrgiosRaonic</v>
      </c>
      <c r="AU1597">
        <f t="shared" si="270"/>
        <v>2</v>
      </c>
      <c r="AV1597">
        <f t="shared" si="271"/>
        <v>6</v>
      </c>
      <c r="AW1597">
        <f t="shared" si="272"/>
        <v>44</v>
      </c>
      <c r="AX1597" t="b">
        <f t="shared" si="273"/>
        <v>1</v>
      </c>
      <c r="AY1597" t="str">
        <f t="shared" si="274"/>
        <v>Kyrgios</v>
      </c>
      <c r="AZ1597" t="b">
        <f t="shared" si="275"/>
        <v>1</v>
      </c>
      <c r="BA1597" t="str">
        <f t="shared" si="276"/>
        <v>LondonQuarterfinals</v>
      </c>
    </row>
    <row r="1598" spans="1:53" x14ac:dyDescent="0.25">
      <c r="A1598">
        <v>37</v>
      </c>
      <c r="B1598" s="8" t="s">
        <v>623</v>
      </c>
      <c r="C1598" s="8" t="s">
        <v>624</v>
      </c>
      <c r="D1598" s="1">
        <v>41824</v>
      </c>
      <c r="E1598" s="1" t="s">
        <v>443</v>
      </c>
      <c r="F1598" s="1" t="s">
        <v>307</v>
      </c>
      <c r="G1598" s="1" t="s">
        <v>614</v>
      </c>
      <c r="H1598" t="s">
        <v>346</v>
      </c>
      <c r="I1598" s="9">
        <v>5</v>
      </c>
      <c r="J1598" t="s">
        <v>797</v>
      </c>
      <c r="K1598" t="s">
        <v>672</v>
      </c>
      <c r="L1598">
        <v>2</v>
      </c>
      <c r="M1598">
        <v>13</v>
      </c>
      <c r="N1598">
        <v>12330</v>
      </c>
      <c r="O1598">
        <v>2595</v>
      </c>
      <c r="P1598">
        <v>6</v>
      </c>
      <c r="Q1598">
        <v>4</v>
      </c>
      <c r="R1598">
        <v>3</v>
      </c>
      <c r="S1598">
        <v>6</v>
      </c>
      <c r="T1598">
        <v>7</v>
      </c>
      <c r="U1598">
        <v>6</v>
      </c>
      <c r="V1598">
        <v>7</v>
      </c>
      <c r="W1598">
        <v>6</v>
      </c>
      <c r="Z1598">
        <v>3</v>
      </c>
      <c r="AA1598">
        <v>1</v>
      </c>
      <c r="AB1598" t="s">
        <v>312</v>
      </c>
      <c r="AC1598">
        <v>1.25</v>
      </c>
      <c r="AD1598">
        <v>4</v>
      </c>
      <c r="AE1598">
        <v>1.22</v>
      </c>
      <c r="AF1598">
        <v>4</v>
      </c>
      <c r="AG1598">
        <v>1.25</v>
      </c>
      <c r="AH1598">
        <v>4</v>
      </c>
      <c r="AI1598">
        <v>1.29</v>
      </c>
      <c r="AJ1598">
        <v>4.22</v>
      </c>
      <c r="AK1598">
        <v>1.25</v>
      </c>
      <c r="AL1598">
        <v>4.33</v>
      </c>
      <c r="AM1598">
        <v>1.32</v>
      </c>
      <c r="AN1598">
        <v>4.45</v>
      </c>
      <c r="AO1598">
        <v>1.25</v>
      </c>
      <c r="AP1598">
        <v>3.98</v>
      </c>
      <c r="AQ1598" t="str">
        <f t="shared" si="277"/>
        <v>Djokovic</v>
      </c>
      <c r="AR1598" t="str">
        <f t="shared" si="278"/>
        <v>Dimitrov</v>
      </c>
      <c r="AS1598" t="str">
        <f t="shared" si="268"/>
        <v>LondonDjokovicDimitrov</v>
      </c>
      <c r="AT1598" t="str">
        <f t="shared" si="269"/>
        <v>LondonDimitrovDjokovic</v>
      </c>
      <c r="AU1598">
        <f t="shared" si="270"/>
        <v>2</v>
      </c>
      <c r="AV1598">
        <f t="shared" si="271"/>
        <v>1</v>
      </c>
      <c r="AW1598">
        <f t="shared" si="272"/>
        <v>45</v>
      </c>
      <c r="AX1598" t="b">
        <f t="shared" si="273"/>
        <v>1</v>
      </c>
      <c r="AY1598" t="str">
        <f t="shared" si="274"/>
        <v>Djokovic</v>
      </c>
      <c r="AZ1598" t="b">
        <f t="shared" si="275"/>
        <v>1</v>
      </c>
      <c r="BA1598" t="str">
        <f t="shared" si="276"/>
        <v>LondonSemifinals</v>
      </c>
    </row>
    <row r="1599" spans="1:53" x14ac:dyDescent="0.25">
      <c r="A1599">
        <v>37</v>
      </c>
      <c r="B1599" s="8" t="s">
        <v>623</v>
      </c>
      <c r="C1599" s="8" t="s">
        <v>624</v>
      </c>
      <c r="D1599" s="1">
        <v>41824</v>
      </c>
      <c r="E1599" s="1" t="s">
        <v>443</v>
      </c>
      <c r="F1599" s="1" t="s">
        <v>307</v>
      </c>
      <c r="G1599" s="1" t="s">
        <v>614</v>
      </c>
      <c r="H1599" t="s">
        <v>346</v>
      </c>
      <c r="I1599" s="9">
        <v>5</v>
      </c>
      <c r="J1599" t="s">
        <v>689</v>
      </c>
      <c r="K1599" t="s">
        <v>800</v>
      </c>
      <c r="L1599">
        <v>4</v>
      </c>
      <c r="M1599">
        <v>9</v>
      </c>
      <c r="N1599">
        <v>4945</v>
      </c>
      <c r="O1599">
        <v>3245</v>
      </c>
      <c r="P1599">
        <v>6</v>
      </c>
      <c r="Q1599">
        <v>4</v>
      </c>
      <c r="R1599">
        <v>6</v>
      </c>
      <c r="S1599">
        <v>4</v>
      </c>
      <c r="T1599">
        <v>6</v>
      </c>
      <c r="U1599">
        <v>4</v>
      </c>
      <c r="Z1599">
        <v>3</v>
      </c>
      <c r="AA1599">
        <v>0</v>
      </c>
      <c r="AB1599" t="s">
        <v>312</v>
      </c>
      <c r="AC1599">
        <v>1.4</v>
      </c>
      <c r="AD1599">
        <v>3</v>
      </c>
      <c r="AE1599">
        <v>1.35</v>
      </c>
      <c r="AF1599">
        <v>3.1</v>
      </c>
      <c r="AG1599">
        <v>1.36</v>
      </c>
      <c r="AH1599">
        <v>3.25</v>
      </c>
      <c r="AI1599">
        <v>1.43</v>
      </c>
      <c r="AJ1599">
        <v>3.16</v>
      </c>
      <c r="AK1599">
        <v>1.4</v>
      </c>
      <c r="AL1599">
        <v>3</v>
      </c>
      <c r="AM1599">
        <v>1.47</v>
      </c>
      <c r="AN1599">
        <v>3.4</v>
      </c>
      <c r="AO1599">
        <v>1.38</v>
      </c>
      <c r="AP1599">
        <v>3.06</v>
      </c>
      <c r="AQ1599" t="str">
        <f t="shared" si="277"/>
        <v>Federer</v>
      </c>
      <c r="AR1599" t="str">
        <f t="shared" si="278"/>
        <v>Raonic</v>
      </c>
      <c r="AS1599" t="str">
        <f t="shared" si="268"/>
        <v>LondonFedererRaonic</v>
      </c>
      <c r="AT1599" t="str">
        <f t="shared" si="269"/>
        <v>LondonRaonicFederer</v>
      </c>
      <c r="AU1599">
        <f t="shared" si="270"/>
        <v>3</v>
      </c>
      <c r="AV1599">
        <f t="shared" si="271"/>
        <v>6</v>
      </c>
      <c r="AW1599">
        <f t="shared" si="272"/>
        <v>30</v>
      </c>
      <c r="AX1599" t="b">
        <f t="shared" si="273"/>
        <v>0</v>
      </c>
      <c r="AY1599" t="str">
        <f t="shared" si="274"/>
        <v>Federer</v>
      </c>
      <c r="AZ1599" t="b">
        <f t="shared" si="275"/>
        <v>0</v>
      </c>
      <c r="BA1599" t="str">
        <f t="shared" si="276"/>
        <v>LondonSemifinals</v>
      </c>
    </row>
    <row r="1600" spans="1:53" x14ac:dyDescent="0.25">
      <c r="A1600">
        <v>37</v>
      </c>
      <c r="B1600" s="8" t="s">
        <v>623</v>
      </c>
      <c r="C1600" s="8" t="s">
        <v>624</v>
      </c>
      <c r="D1600" s="1">
        <v>41826</v>
      </c>
      <c r="E1600" s="1" t="s">
        <v>443</v>
      </c>
      <c r="F1600" s="1" t="s">
        <v>307</v>
      </c>
      <c r="G1600" s="1" t="s">
        <v>614</v>
      </c>
      <c r="H1600" t="s">
        <v>348</v>
      </c>
      <c r="I1600" s="9">
        <v>5</v>
      </c>
      <c r="J1600" t="s">
        <v>797</v>
      </c>
      <c r="K1600" t="s">
        <v>689</v>
      </c>
      <c r="L1600">
        <v>2</v>
      </c>
      <c r="M1600">
        <v>4</v>
      </c>
      <c r="N1600">
        <v>12330</v>
      </c>
      <c r="O1600">
        <v>4945</v>
      </c>
      <c r="P1600">
        <v>6</v>
      </c>
      <c r="Q1600">
        <v>7</v>
      </c>
      <c r="R1600">
        <v>6</v>
      </c>
      <c r="S1600">
        <v>4</v>
      </c>
      <c r="T1600">
        <v>7</v>
      </c>
      <c r="U1600">
        <v>6</v>
      </c>
      <c r="V1600">
        <v>5</v>
      </c>
      <c r="W1600">
        <v>7</v>
      </c>
      <c r="X1600">
        <v>6</v>
      </c>
      <c r="Y1600">
        <v>4</v>
      </c>
      <c r="Z1600">
        <v>3</v>
      </c>
      <c r="AA1600">
        <v>2</v>
      </c>
      <c r="AB1600" t="s">
        <v>312</v>
      </c>
      <c r="AC1600">
        <v>1.61</v>
      </c>
      <c r="AD1600">
        <v>2.4</v>
      </c>
      <c r="AE1600">
        <v>1.6</v>
      </c>
      <c r="AF1600">
        <v>2.2999999999999998</v>
      </c>
      <c r="AG1600">
        <v>1.57</v>
      </c>
      <c r="AH1600">
        <v>2.38</v>
      </c>
      <c r="AI1600">
        <v>1.61</v>
      </c>
      <c r="AJ1600">
        <v>2.5299999999999998</v>
      </c>
      <c r="AK1600">
        <v>1.62</v>
      </c>
      <c r="AL1600">
        <v>2.4</v>
      </c>
      <c r="AM1600">
        <v>1.75</v>
      </c>
      <c r="AN1600">
        <v>2.5299999999999998</v>
      </c>
      <c r="AO1600">
        <v>1.63</v>
      </c>
      <c r="AP1600">
        <v>2.31</v>
      </c>
      <c r="AQ1600" t="str">
        <f t="shared" si="277"/>
        <v>Djokovic</v>
      </c>
      <c r="AR1600" t="str">
        <f t="shared" si="278"/>
        <v>Federer</v>
      </c>
      <c r="AS1600" t="str">
        <f t="shared" si="268"/>
        <v>LondonDjokovicFederer</v>
      </c>
      <c r="AT1600" t="str">
        <f t="shared" si="269"/>
        <v>LondonFedererDjokovic</v>
      </c>
      <c r="AU1600">
        <f t="shared" si="270"/>
        <v>1</v>
      </c>
      <c r="AV1600">
        <f t="shared" si="271"/>
        <v>2</v>
      </c>
      <c r="AW1600">
        <f t="shared" si="272"/>
        <v>58</v>
      </c>
      <c r="AX1600" t="b">
        <f t="shared" si="273"/>
        <v>1</v>
      </c>
      <c r="AY1600" t="str">
        <f t="shared" si="274"/>
        <v>Federer</v>
      </c>
      <c r="AZ1600" t="b">
        <f t="shared" si="275"/>
        <v>1</v>
      </c>
      <c r="BA1600" t="str">
        <f t="shared" si="276"/>
        <v>LondonThe Final</v>
      </c>
    </row>
    <row r="1601" spans="1:53" x14ac:dyDescent="0.25">
      <c r="A1601">
        <v>38</v>
      </c>
      <c r="B1601" s="8" t="s">
        <v>640</v>
      </c>
      <c r="C1601" s="8" t="s">
        <v>942</v>
      </c>
      <c r="D1601" s="1">
        <v>41827</v>
      </c>
      <c r="E1601" s="1" t="s">
        <v>663</v>
      </c>
      <c r="F1601" s="1" t="s">
        <v>307</v>
      </c>
      <c r="G1601" s="1" t="s">
        <v>503</v>
      </c>
      <c r="H1601" t="s">
        <v>309</v>
      </c>
      <c r="I1601" s="9">
        <v>3</v>
      </c>
      <c r="J1601" t="s">
        <v>798</v>
      </c>
      <c r="K1601" t="s">
        <v>757</v>
      </c>
      <c r="L1601">
        <v>73</v>
      </c>
      <c r="M1601">
        <v>103</v>
      </c>
      <c r="N1601">
        <v>685</v>
      </c>
      <c r="O1601">
        <v>555</v>
      </c>
      <c r="P1601">
        <v>6</v>
      </c>
      <c r="Q1601">
        <v>3</v>
      </c>
      <c r="R1601">
        <v>1</v>
      </c>
      <c r="S1601">
        <v>6</v>
      </c>
      <c r="T1601">
        <v>7</v>
      </c>
      <c r="U1601">
        <v>6</v>
      </c>
      <c r="Z1601">
        <v>2</v>
      </c>
      <c r="AA1601">
        <v>1</v>
      </c>
      <c r="AB1601" t="s">
        <v>312</v>
      </c>
      <c r="AC1601">
        <v>1.8</v>
      </c>
      <c r="AD1601">
        <v>1.9</v>
      </c>
      <c r="AE1601">
        <v>1.8</v>
      </c>
      <c r="AF1601">
        <v>2</v>
      </c>
      <c r="AG1601">
        <v>1.83</v>
      </c>
      <c r="AH1601">
        <v>1.83</v>
      </c>
      <c r="AI1601">
        <v>1.85</v>
      </c>
      <c r="AJ1601">
        <v>2.0499999999999998</v>
      </c>
      <c r="AK1601">
        <v>2</v>
      </c>
      <c r="AL1601">
        <v>1.8</v>
      </c>
      <c r="AM1601">
        <v>2</v>
      </c>
      <c r="AN1601">
        <v>2.0499999999999998</v>
      </c>
      <c r="AO1601">
        <v>1.84</v>
      </c>
      <c r="AP1601">
        <v>1.92</v>
      </c>
      <c r="AQ1601" t="str">
        <f t="shared" si="277"/>
        <v>Lajovic</v>
      </c>
      <c r="AR1601" t="str">
        <f t="shared" si="278"/>
        <v>Montanes</v>
      </c>
      <c r="AS1601" t="str">
        <f t="shared" si="268"/>
        <v>BastadLajovicMontanes</v>
      </c>
      <c r="AT1601" t="str">
        <f t="shared" si="269"/>
        <v>BastadMontanesLajovic</v>
      </c>
      <c r="AU1601">
        <f t="shared" si="270"/>
        <v>1</v>
      </c>
      <c r="AV1601">
        <f t="shared" si="271"/>
        <v>-1</v>
      </c>
      <c r="AW1601">
        <f t="shared" si="272"/>
        <v>29</v>
      </c>
      <c r="AX1601" t="b">
        <f t="shared" si="273"/>
        <v>1</v>
      </c>
      <c r="AY1601" t="str">
        <f t="shared" si="274"/>
        <v>Lajovic</v>
      </c>
      <c r="AZ1601" t="b">
        <f t="shared" si="275"/>
        <v>1</v>
      </c>
      <c r="BA1601" t="str">
        <f t="shared" si="276"/>
        <v>Bastad1st Round</v>
      </c>
    </row>
    <row r="1602" spans="1:53" x14ac:dyDescent="0.25">
      <c r="A1602">
        <v>38</v>
      </c>
      <c r="B1602" s="8" t="s">
        <v>640</v>
      </c>
      <c r="C1602" s="8" t="s">
        <v>942</v>
      </c>
      <c r="D1602" s="1">
        <v>41827</v>
      </c>
      <c r="E1602" s="1" t="s">
        <v>663</v>
      </c>
      <c r="F1602" s="1" t="s">
        <v>307</v>
      </c>
      <c r="G1602" s="1" t="s">
        <v>503</v>
      </c>
      <c r="H1602" t="s">
        <v>309</v>
      </c>
      <c r="I1602" s="9">
        <v>3</v>
      </c>
      <c r="J1602" t="s">
        <v>733</v>
      </c>
      <c r="K1602" t="s">
        <v>872</v>
      </c>
      <c r="L1602">
        <v>40</v>
      </c>
      <c r="M1602">
        <v>93</v>
      </c>
      <c r="N1602">
        <v>1020</v>
      </c>
      <c r="O1602">
        <v>592</v>
      </c>
      <c r="P1602">
        <v>0</v>
      </c>
      <c r="Q1602">
        <v>1</v>
      </c>
      <c r="Z1602">
        <v>0</v>
      </c>
      <c r="AA1602">
        <v>0</v>
      </c>
      <c r="AB1602" t="s">
        <v>323</v>
      </c>
      <c r="AC1602">
        <v>1.57</v>
      </c>
      <c r="AD1602">
        <v>2.25</v>
      </c>
      <c r="AE1602">
        <v>1.45</v>
      </c>
      <c r="AF1602">
        <v>2.7</v>
      </c>
      <c r="AG1602">
        <v>1.5</v>
      </c>
      <c r="AH1602">
        <v>2.5</v>
      </c>
      <c r="AI1602">
        <v>1.66</v>
      </c>
      <c r="AJ1602">
        <v>2.33</v>
      </c>
      <c r="AK1602">
        <v>1.53</v>
      </c>
      <c r="AL1602">
        <v>2.5</v>
      </c>
      <c r="AM1602">
        <v>1.66</v>
      </c>
      <c r="AN1602">
        <v>2.7</v>
      </c>
      <c r="AO1602">
        <v>1.54</v>
      </c>
      <c r="AP1602">
        <v>2.4300000000000002</v>
      </c>
      <c r="AQ1602" t="str">
        <f t="shared" si="277"/>
        <v>Sousa</v>
      </c>
      <c r="AR1602" t="str">
        <f t="shared" si="278"/>
        <v>Riba</v>
      </c>
      <c r="AS1602" t="str">
        <f t="shared" si="268"/>
        <v>BastadSousaRiba</v>
      </c>
      <c r="AT1602" t="str">
        <f t="shared" si="269"/>
        <v>BastadRibaSousa</v>
      </c>
      <c r="AU1602">
        <f t="shared" si="270"/>
        <v>0</v>
      </c>
      <c r="AV1602">
        <f t="shared" si="271"/>
        <v>-1</v>
      </c>
      <c r="AW1602">
        <f t="shared" si="272"/>
        <v>1</v>
      </c>
      <c r="AX1602" t="b">
        <f t="shared" si="273"/>
        <v>0</v>
      </c>
      <c r="AY1602" t="str">
        <f t="shared" si="274"/>
        <v>Riba</v>
      </c>
      <c r="AZ1602" t="b">
        <f t="shared" si="275"/>
        <v>0</v>
      </c>
      <c r="BA1602" t="str">
        <f t="shared" si="276"/>
        <v>Bastad1st Round</v>
      </c>
    </row>
    <row r="1603" spans="1:53" x14ac:dyDescent="0.25">
      <c r="A1603">
        <v>38</v>
      </c>
      <c r="B1603" s="8" t="s">
        <v>640</v>
      </c>
      <c r="C1603" s="8" t="s">
        <v>942</v>
      </c>
      <c r="D1603" s="1">
        <v>41827</v>
      </c>
      <c r="E1603" s="1" t="s">
        <v>663</v>
      </c>
      <c r="F1603" s="1" t="s">
        <v>307</v>
      </c>
      <c r="G1603" s="1" t="s">
        <v>503</v>
      </c>
      <c r="H1603" t="s">
        <v>309</v>
      </c>
      <c r="I1603" s="9">
        <v>3</v>
      </c>
      <c r="J1603" t="s">
        <v>828</v>
      </c>
      <c r="K1603" t="s">
        <v>943</v>
      </c>
      <c r="L1603">
        <v>80</v>
      </c>
      <c r="M1603">
        <v>399</v>
      </c>
      <c r="N1603">
        <v>634</v>
      </c>
      <c r="O1603">
        <v>109</v>
      </c>
      <c r="P1603">
        <v>6</v>
      </c>
      <c r="Q1603">
        <v>2</v>
      </c>
      <c r="R1603">
        <v>6</v>
      </c>
      <c r="S1603">
        <v>1</v>
      </c>
      <c r="Z1603">
        <v>2</v>
      </c>
      <c r="AA1603">
        <v>0</v>
      </c>
      <c r="AB1603" t="s">
        <v>312</v>
      </c>
      <c r="AC1603">
        <v>1.1399999999999999</v>
      </c>
      <c r="AD1603">
        <v>5.5</v>
      </c>
      <c r="AE1603">
        <v>1.1499999999999999</v>
      </c>
      <c r="AF1603">
        <v>5.25</v>
      </c>
      <c r="AG1603">
        <v>1.17</v>
      </c>
      <c r="AH1603">
        <v>4.5</v>
      </c>
      <c r="AI1603">
        <v>1.1499999999999999</v>
      </c>
      <c r="AJ1603">
        <v>6.3</v>
      </c>
      <c r="AK1603">
        <v>1.17</v>
      </c>
      <c r="AL1603">
        <v>5</v>
      </c>
      <c r="AM1603">
        <v>1.18</v>
      </c>
      <c r="AN1603">
        <v>6.5</v>
      </c>
      <c r="AO1603">
        <v>1.1499999999999999</v>
      </c>
      <c r="AP1603">
        <v>5.29</v>
      </c>
      <c r="AQ1603" t="str">
        <f t="shared" si="277"/>
        <v>Lorenzi</v>
      </c>
      <c r="AR1603" t="str">
        <f t="shared" si="278"/>
        <v>Eriksson</v>
      </c>
      <c r="AS1603" t="str">
        <f t="shared" ref="AS1603:AS1666" si="279">B1603&amp;AQ1603&amp;AR1603</f>
        <v>BastadLorenziEriksson</v>
      </c>
      <c r="AT1603" t="str">
        <f t="shared" ref="AT1603:AT1666" si="280">B1603&amp;AR1603&amp;AQ1603</f>
        <v>BastadErikssonLorenzi</v>
      </c>
      <c r="AU1603">
        <f t="shared" ref="AU1603:AU1666" si="281">Z1603-AA1603</f>
        <v>2</v>
      </c>
      <c r="AV1603">
        <f t="shared" ref="AV1603:AV1666" si="282">X1603+V1603+T1603+R1603+P1603-Y1603-W1603-U1603-S1603-Q1603</f>
        <v>9</v>
      </c>
      <c r="AW1603">
        <f t="shared" ref="AW1603:AW1666" si="283">X1603+V1603+T1603+R1603+P1603+Y1603+W1603+U1603+S1603+Q1603</f>
        <v>15</v>
      </c>
      <c r="AX1603" t="b">
        <f t="shared" ref="AX1603:AX1666" si="284">OR(P1603+Q1603=13,R1603+S1603=13,T1603+U1603=13,V1603+W1603=13,X1603+Y1603=13)</f>
        <v>0</v>
      </c>
      <c r="AY1603" t="str">
        <f t="shared" ref="AY1603:AY1666" si="285">IF(P1603&gt;Q1603,AQ1603,AR1603)</f>
        <v>Lorenzi</v>
      </c>
      <c r="AZ1603" t="b">
        <f t="shared" ref="AZ1603:AZ1666" si="286">AA1603&lt;&gt;0</f>
        <v>0</v>
      </c>
      <c r="BA1603" t="str">
        <f t="shared" ref="BA1603:BA1666" si="287">B1603&amp;H1603</f>
        <v>Bastad1st Round</v>
      </c>
    </row>
    <row r="1604" spans="1:53" x14ac:dyDescent="0.25">
      <c r="A1604">
        <v>38</v>
      </c>
      <c r="B1604" s="8" t="s">
        <v>640</v>
      </c>
      <c r="C1604" s="8" t="s">
        <v>942</v>
      </c>
      <c r="D1604" s="1">
        <v>41828</v>
      </c>
      <c r="E1604" s="1" t="s">
        <v>663</v>
      </c>
      <c r="F1604" s="1" t="s">
        <v>307</v>
      </c>
      <c r="G1604" s="1" t="s">
        <v>503</v>
      </c>
      <c r="H1604" t="s">
        <v>309</v>
      </c>
      <c r="I1604" s="9">
        <v>3</v>
      </c>
      <c r="J1604" t="s">
        <v>827</v>
      </c>
      <c r="K1604" t="s">
        <v>680</v>
      </c>
      <c r="L1604">
        <v>111</v>
      </c>
      <c r="M1604">
        <v>35</v>
      </c>
      <c r="N1604">
        <v>541</v>
      </c>
      <c r="O1604">
        <v>1105</v>
      </c>
      <c r="P1604">
        <v>6</v>
      </c>
      <c r="Q1604">
        <v>2</v>
      </c>
      <c r="R1604">
        <v>6</v>
      </c>
      <c r="S1604">
        <v>2</v>
      </c>
      <c r="Z1604">
        <v>2</v>
      </c>
      <c r="AA1604">
        <v>0</v>
      </c>
      <c r="AB1604" t="s">
        <v>312</v>
      </c>
      <c r="AC1604">
        <v>2.25</v>
      </c>
      <c r="AD1604">
        <v>1.57</v>
      </c>
      <c r="AE1604">
        <v>2.25</v>
      </c>
      <c r="AF1604">
        <v>1.62</v>
      </c>
      <c r="AG1604">
        <v>2.2000000000000002</v>
      </c>
      <c r="AH1604">
        <v>1.62</v>
      </c>
      <c r="AI1604">
        <v>2.2799999999999998</v>
      </c>
      <c r="AJ1604">
        <v>1.69</v>
      </c>
      <c r="AK1604">
        <v>2.2000000000000002</v>
      </c>
      <c r="AL1604">
        <v>1.67</v>
      </c>
      <c r="AM1604">
        <v>2.5499999999999998</v>
      </c>
      <c r="AN1604">
        <v>1.69</v>
      </c>
      <c r="AO1604">
        <v>2.27</v>
      </c>
      <c r="AP1604">
        <v>1.62</v>
      </c>
      <c r="AQ1604" t="str">
        <f t="shared" si="277"/>
        <v>Cuevas</v>
      </c>
      <c r="AR1604" t="str">
        <f t="shared" si="278"/>
        <v>Chardy</v>
      </c>
      <c r="AS1604" t="str">
        <f t="shared" si="279"/>
        <v>BastadCuevasChardy</v>
      </c>
      <c r="AT1604" t="str">
        <f t="shared" si="280"/>
        <v>BastadChardyCuevas</v>
      </c>
      <c r="AU1604">
        <f t="shared" si="281"/>
        <v>2</v>
      </c>
      <c r="AV1604">
        <f t="shared" si="282"/>
        <v>8</v>
      </c>
      <c r="AW1604">
        <f t="shared" si="283"/>
        <v>16</v>
      </c>
      <c r="AX1604" t="b">
        <f t="shared" si="284"/>
        <v>0</v>
      </c>
      <c r="AY1604" t="str">
        <f t="shared" si="285"/>
        <v>Cuevas</v>
      </c>
      <c r="AZ1604" t="b">
        <f t="shared" si="286"/>
        <v>0</v>
      </c>
      <c r="BA1604" t="str">
        <f t="shared" si="287"/>
        <v>Bastad1st Round</v>
      </c>
    </row>
    <row r="1605" spans="1:53" x14ac:dyDescent="0.25">
      <c r="A1605">
        <v>38</v>
      </c>
      <c r="B1605" s="8" t="s">
        <v>640</v>
      </c>
      <c r="C1605" s="8" t="s">
        <v>942</v>
      </c>
      <c r="D1605" s="1">
        <v>41828</v>
      </c>
      <c r="E1605" s="1" t="s">
        <v>663</v>
      </c>
      <c r="F1605" s="1" t="s">
        <v>307</v>
      </c>
      <c r="G1605" s="1" t="s">
        <v>503</v>
      </c>
      <c r="H1605" t="s">
        <v>309</v>
      </c>
      <c r="I1605" s="9">
        <v>3</v>
      </c>
      <c r="J1605" t="s">
        <v>732</v>
      </c>
      <c r="K1605" t="s">
        <v>753</v>
      </c>
      <c r="L1605">
        <v>104</v>
      </c>
      <c r="M1605">
        <v>75</v>
      </c>
      <c r="N1605">
        <v>552</v>
      </c>
      <c r="O1605">
        <v>666</v>
      </c>
      <c r="P1605">
        <v>6</v>
      </c>
      <c r="Q1605">
        <v>4</v>
      </c>
      <c r="R1605">
        <v>6</v>
      </c>
      <c r="S1605">
        <v>4</v>
      </c>
      <c r="Z1605">
        <v>2</v>
      </c>
      <c r="AA1605">
        <v>0</v>
      </c>
      <c r="AB1605" t="s">
        <v>312</v>
      </c>
      <c r="AC1605">
        <v>2.25</v>
      </c>
      <c r="AD1605">
        <v>1.57</v>
      </c>
      <c r="AE1605">
        <v>2.15</v>
      </c>
      <c r="AF1605">
        <v>1.68</v>
      </c>
      <c r="AG1605">
        <v>2.1</v>
      </c>
      <c r="AH1605">
        <v>1.67</v>
      </c>
      <c r="AI1605">
        <v>2.1800000000000002</v>
      </c>
      <c r="AJ1605">
        <v>1.75</v>
      </c>
      <c r="AK1605">
        <v>2.1</v>
      </c>
      <c r="AL1605">
        <v>1.73</v>
      </c>
      <c r="AM1605">
        <v>2.2999999999999998</v>
      </c>
      <c r="AN1605">
        <v>1.77</v>
      </c>
      <c r="AO1605">
        <v>2.13</v>
      </c>
      <c r="AP1605">
        <v>1.69</v>
      </c>
      <c r="AQ1605" t="str">
        <f t="shared" si="277"/>
        <v>Hanescu</v>
      </c>
      <c r="AR1605" t="str">
        <f t="shared" si="278"/>
        <v>Andujar</v>
      </c>
      <c r="AS1605" t="str">
        <f t="shared" si="279"/>
        <v>BastadHanescuAndujar</v>
      </c>
      <c r="AT1605" t="str">
        <f t="shared" si="280"/>
        <v>BastadAndujarHanescu</v>
      </c>
      <c r="AU1605">
        <f t="shared" si="281"/>
        <v>2</v>
      </c>
      <c r="AV1605">
        <f t="shared" si="282"/>
        <v>4</v>
      </c>
      <c r="AW1605">
        <f t="shared" si="283"/>
        <v>20</v>
      </c>
      <c r="AX1605" t="b">
        <f t="shared" si="284"/>
        <v>0</v>
      </c>
      <c r="AY1605" t="str">
        <f t="shared" si="285"/>
        <v>Hanescu</v>
      </c>
      <c r="AZ1605" t="b">
        <f t="shared" si="286"/>
        <v>0</v>
      </c>
      <c r="BA1605" t="str">
        <f t="shared" si="287"/>
        <v>Bastad1st Round</v>
      </c>
    </row>
    <row r="1606" spans="1:53" x14ac:dyDescent="0.25">
      <c r="A1606">
        <v>38</v>
      </c>
      <c r="B1606" s="8" t="s">
        <v>640</v>
      </c>
      <c r="C1606" s="8" t="s">
        <v>942</v>
      </c>
      <c r="D1606" s="1">
        <v>41828</v>
      </c>
      <c r="E1606" s="1" t="s">
        <v>663</v>
      </c>
      <c r="F1606" s="1" t="s">
        <v>307</v>
      </c>
      <c r="G1606" s="1" t="s">
        <v>503</v>
      </c>
      <c r="H1606" t="s">
        <v>309</v>
      </c>
      <c r="I1606" s="9">
        <v>3</v>
      </c>
      <c r="J1606" t="s">
        <v>705</v>
      </c>
      <c r="K1606" t="s">
        <v>696</v>
      </c>
      <c r="L1606">
        <v>89</v>
      </c>
      <c r="M1606">
        <v>67</v>
      </c>
      <c r="N1606">
        <v>604</v>
      </c>
      <c r="O1606">
        <v>756</v>
      </c>
      <c r="P1606">
        <v>7</v>
      </c>
      <c r="Q1606">
        <v>5</v>
      </c>
      <c r="R1606">
        <v>6</v>
      </c>
      <c r="S1606">
        <v>2</v>
      </c>
      <c r="Z1606">
        <v>2</v>
      </c>
      <c r="AA1606">
        <v>0</v>
      </c>
      <c r="AB1606" t="s">
        <v>312</v>
      </c>
      <c r="AC1606">
        <v>2.1</v>
      </c>
      <c r="AD1606">
        <v>1.66</v>
      </c>
      <c r="AE1606">
        <v>2.25</v>
      </c>
      <c r="AF1606">
        <v>1.62</v>
      </c>
      <c r="AG1606">
        <v>2.38</v>
      </c>
      <c r="AH1606">
        <v>1.53</v>
      </c>
      <c r="AI1606">
        <v>2.27</v>
      </c>
      <c r="AJ1606">
        <v>1.7</v>
      </c>
      <c r="AK1606">
        <v>2.2000000000000002</v>
      </c>
      <c r="AL1606">
        <v>1.67</v>
      </c>
      <c r="AM1606">
        <v>2.4</v>
      </c>
      <c r="AN1606">
        <v>1.7</v>
      </c>
      <c r="AO1606">
        <v>2.2400000000000002</v>
      </c>
      <c r="AP1606">
        <v>1.64</v>
      </c>
      <c r="AQ1606" t="str">
        <f t="shared" si="277"/>
        <v>Ramos</v>
      </c>
      <c r="AR1606" t="str">
        <f t="shared" si="278"/>
        <v>Vesely</v>
      </c>
      <c r="AS1606" t="str">
        <f t="shared" si="279"/>
        <v>BastadRamosVesely</v>
      </c>
      <c r="AT1606" t="str">
        <f t="shared" si="280"/>
        <v>BastadVeselyRamos</v>
      </c>
      <c r="AU1606">
        <f t="shared" si="281"/>
        <v>2</v>
      </c>
      <c r="AV1606">
        <f t="shared" si="282"/>
        <v>6</v>
      </c>
      <c r="AW1606">
        <f t="shared" si="283"/>
        <v>20</v>
      </c>
      <c r="AX1606" t="b">
        <f t="shared" si="284"/>
        <v>0</v>
      </c>
      <c r="AY1606" t="str">
        <f t="shared" si="285"/>
        <v>Ramos</v>
      </c>
      <c r="AZ1606" t="b">
        <f t="shared" si="286"/>
        <v>0</v>
      </c>
      <c r="BA1606" t="str">
        <f t="shared" si="287"/>
        <v>Bastad1st Round</v>
      </c>
    </row>
    <row r="1607" spans="1:53" x14ac:dyDescent="0.25">
      <c r="A1607">
        <v>38</v>
      </c>
      <c r="B1607" s="8" t="s">
        <v>640</v>
      </c>
      <c r="C1607" s="8" t="s">
        <v>942</v>
      </c>
      <c r="D1607" s="1">
        <v>41828</v>
      </c>
      <c r="E1607" s="1" t="s">
        <v>663</v>
      </c>
      <c r="F1607" s="1" t="s">
        <v>307</v>
      </c>
      <c r="G1607" s="1" t="s">
        <v>503</v>
      </c>
      <c r="H1607" t="s">
        <v>309</v>
      </c>
      <c r="I1607" s="9">
        <v>3</v>
      </c>
      <c r="J1607" t="s">
        <v>944</v>
      </c>
      <c r="K1607" t="s">
        <v>897</v>
      </c>
      <c r="L1607">
        <v>402</v>
      </c>
      <c r="M1607">
        <v>363</v>
      </c>
      <c r="N1607">
        <v>108</v>
      </c>
      <c r="O1607">
        <v>121</v>
      </c>
      <c r="P1607">
        <v>6</v>
      </c>
      <c r="Q1607">
        <v>2</v>
      </c>
      <c r="R1607">
        <v>6</v>
      </c>
      <c r="S1607">
        <v>3</v>
      </c>
      <c r="Z1607">
        <v>2</v>
      </c>
      <c r="AA1607">
        <v>0</v>
      </c>
      <c r="AB1607" t="s">
        <v>312</v>
      </c>
      <c r="AC1607">
        <v>4</v>
      </c>
      <c r="AD1607">
        <v>1.22</v>
      </c>
      <c r="AE1607">
        <v>3.75</v>
      </c>
      <c r="AF1607">
        <v>1.25</v>
      </c>
      <c r="AG1607">
        <v>3.5</v>
      </c>
      <c r="AH1607">
        <v>1.29</v>
      </c>
      <c r="AI1607">
        <v>4.0999999999999996</v>
      </c>
      <c r="AJ1607">
        <v>1.27</v>
      </c>
      <c r="AK1607">
        <v>4</v>
      </c>
      <c r="AL1607">
        <v>1.22</v>
      </c>
      <c r="AM1607">
        <v>4.2</v>
      </c>
      <c r="AN1607">
        <v>1.3</v>
      </c>
      <c r="AO1607">
        <v>3.84</v>
      </c>
      <c r="AP1607">
        <v>1.25</v>
      </c>
      <c r="AQ1607" t="str">
        <f t="shared" si="277"/>
        <v>Lindell</v>
      </c>
      <c r="AR1607" t="str">
        <f t="shared" si="278"/>
        <v>Cervantes</v>
      </c>
      <c r="AS1607" t="str">
        <f t="shared" si="279"/>
        <v>BastadLindellCervantes</v>
      </c>
      <c r="AT1607" t="str">
        <f t="shared" si="280"/>
        <v>BastadCervantesLindell</v>
      </c>
      <c r="AU1607">
        <f t="shared" si="281"/>
        <v>2</v>
      </c>
      <c r="AV1607">
        <f t="shared" si="282"/>
        <v>7</v>
      </c>
      <c r="AW1607">
        <f t="shared" si="283"/>
        <v>17</v>
      </c>
      <c r="AX1607" t="b">
        <f t="shared" si="284"/>
        <v>0</v>
      </c>
      <c r="AY1607" t="str">
        <f t="shared" si="285"/>
        <v>Lindell</v>
      </c>
      <c r="AZ1607" t="b">
        <f t="shared" si="286"/>
        <v>0</v>
      </c>
      <c r="BA1607" t="str">
        <f t="shared" si="287"/>
        <v>Bastad1st Round</v>
      </c>
    </row>
    <row r="1608" spans="1:53" x14ac:dyDescent="0.25">
      <c r="A1608">
        <v>38</v>
      </c>
      <c r="B1608" s="8" t="s">
        <v>640</v>
      </c>
      <c r="C1608" s="8" t="s">
        <v>942</v>
      </c>
      <c r="D1608" s="1">
        <v>41828</v>
      </c>
      <c r="E1608" s="1" t="s">
        <v>663</v>
      </c>
      <c r="F1608" s="1" t="s">
        <v>307</v>
      </c>
      <c r="G1608" s="1" t="s">
        <v>503</v>
      </c>
      <c r="H1608" t="s">
        <v>309</v>
      </c>
      <c r="I1608" s="9">
        <v>3</v>
      </c>
      <c r="J1608" t="s">
        <v>707</v>
      </c>
      <c r="K1608" t="s">
        <v>736</v>
      </c>
      <c r="L1608">
        <v>62</v>
      </c>
      <c r="M1608">
        <v>100</v>
      </c>
      <c r="N1608">
        <v>799</v>
      </c>
      <c r="O1608">
        <v>563</v>
      </c>
      <c r="P1608">
        <v>6</v>
      </c>
      <c r="Q1608">
        <v>3</v>
      </c>
      <c r="R1608">
        <v>6</v>
      </c>
      <c r="S1608">
        <v>4</v>
      </c>
      <c r="Z1608">
        <v>2</v>
      </c>
      <c r="AA1608">
        <v>0</v>
      </c>
      <c r="AB1608" t="s">
        <v>312</v>
      </c>
      <c r="AC1608">
        <v>1.4</v>
      </c>
      <c r="AD1608">
        <v>2.75</v>
      </c>
      <c r="AE1608">
        <v>1.45</v>
      </c>
      <c r="AF1608">
        <v>2.7</v>
      </c>
      <c r="AG1608">
        <v>1.4</v>
      </c>
      <c r="AH1608">
        <v>2.75</v>
      </c>
      <c r="AI1608">
        <v>1.45</v>
      </c>
      <c r="AJ1608">
        <v>2.96</v>
      </c>
      <c r="AK1608">
        <v>1.5</v>
      </c>
      <c r="AL1608">
        <v>2.63</v>
      </c>
      <c r="AM1608">
        <v>1.53</v>
      </c>
      <c r="AN1608">
        <v>3</v>
      </c>
      <c r="AO1608">
        <v>1.43</v>
      </c>
      <c r="AP1608">
        <v>2.73</v>
      </c>
      <c r="AQ1608" t="str">
        <f t="shared" si="277"/>
        <v>Carreno-Busta</v>
      </c>
      <c r="AR1608" t="str">
        <f t="shared" si="278"/>
        <v>Brown</v>
      </c>
      <c r="AS1608" t="str">
        <f t="shared" si="279"/>
        <v>BastadCarreno-BustaBrown</v>
      </c>
      <c r="AT1608" t="str">
        <f t="shared" si="280"/>
        <v>BastadBrownCarreno-Busta</v>
      </c>
      <c r="AU1608">
        <f t="shared" si="281"/>
        <v>2</v>
      </c>
      <c r="AV1608">
        <f t="shared" si="282"/>
        <v>5</v>
      </c>
      <c r="AW1608">
        <f t="shared" si="283"/>
        <v>19</v>
      </c>
      <c r="AX1608" t="b">
        <f t="shared" si="284"/>
        <v>0</v>
      </c>
      <c r="AY1608" t="str">
        <f t="shared" si="285"/>
        <v>Carreno-Busta</v>
      </c>
      <c r="AZ1608" t="b">
        <f t="shared" si="286"/>
        <v>0</v>
      </c>
      <c r="BA1608" t="str">
        <f t="shared" si="287"/>
        <v>Bastad1st Round</v>
      </c>
    </row>
    <row r="1609" spans="1:53" x14ac:dyDescent="0.25">
      <c r="A1609">
        <v>38</v>
      </c>
      <c r="B1609" s="8" t="s">
        <v>640</v>
      </c>
      <c r="C1609" s="8" t="s">
        <v>942</v>
      </c>
      <c r="D1609" s="1">
        <v>41828</v>
      </c>
      <c r="E1609" s="1" t="s">
        <v>663</v>
      </c>
      <c r="F1609" s="1" t="s">
        <v>307</v>
      </c>
      <c r="G1609" s="1" t="s">
        <v>503</v>
      </c>
      <c r="H1609" t="s">
        <v>309</v>
      </c>
      <c r="I1609" s="9">
        <v>3</v>
      </c>
      <c r="J1609" t="s">
        <v>715</v>
      </c>
      <c r="K1609" t="s">
        <v>787</v>
      </c>
      <c r="L1609">
        <v>229</v>
      </c>
      <c r="M1609">
        <v>110</v>
      </c>
      <c r="N1609">
        <v>212</v>
      </c>
      <c r="O1609">
        <v>541</v>
      </c>
      <c r="P1609">
        <v>7</v>
      </c>
      <c r="Q1609">
        <v>6</v>
      </c>
      <c r="R1609">
        <v>6</v>
      </c>
      <c r="S1609">
        <v>1</v>
      </c>
      <c r="Z1609">
        <v>2</v>
      </c>
      <c r="AA1609">
        <v>0</v>
      </c>
      <c r="AB1609" t="s">
        <v>312</v>
      </c>
      <c r="AC1609">
        <v>2.1</v>
      </c>
      <c r="AD1609">
        <v>1.66</v>
      </c>
      <c r="AE1609">
        <v>2.2000000000000002</v>
      </c>
      <c r="AF1609">
        <v>1.65</v>
      </c>
      <c r="AG1609">
        <v>2.2000000000000002</v>
      </c>
      <c r="AH1609">
        <v>1.62</v>
      </c>
      <c r="AI1609">
        <v>2.33</v>
      </c>
      <c r="AJ1609">
        <v>1.67</v>
      </c>
      <c r="AK1609">
        <v>2.1</v>
      </c>
      <c r="AL1609">
        <v>1.73</v>
      </c>
      <c r="AM1609">
        <v>2.35</v>
      </c>
      <c r="AN1609">
        <v>1.73</v>
      </c>
      <c r="AO1609">
        <v>2.1800000000000002</v>
      </c>
      <c r="AP1609">
        <v>1.66</v>
      </c>
      <c r="AQ1609" t="str">
        <f t="shared" si="277"/>
        <v>Albot</v>
      </c>
      <c r="AR1609" t="str">
        <f t="shared" si="278"/>
        <v>De</v>
      </c>
      <c r="AS1609" t="str">
        <f t="shared" si="279"/>
        <v>BastadAlbotDe</v>
      </c>
      <c r="AT1609" t="str">
        <f t="shared" si="280"/>
        <v>BastadDeAlbot</v>
      </c>
      <c r="AU1609">
        <f t="shared" si="281"/>
        <v>2</v>
      </c>
      <c r="AV1609">
        <f t="shared" si="282"/>
        <v>6</v>
      </c>
      <c r="AW1609">
        <f t="shared" si="283"/>
        <v>20</v>
      </c>
      <c r="AX1609" t="b">
        <f t="shared" si="284"/>
        <v>1</v>
      </c>
      <c r="AY1609" t="str">
        <f t="shared" si="285"/>
        <v>Albot</v>
      </c>
      <c r="AZ1609" t="b">
        <f t="shared" si="286"/>
        <v>0</v>
      </c>
      <c r="BA1609" t="str">
        <f t="shared" si="287"/>
        <v>Bastad1st Round</v>
      </c>
    </row>
    <row r="1610" spans="1:53" x14ac:dyDescent="0.25">
      <c r="A1610">
        <v>38</v>
      </c>
      <c r="B1610" s="8" t="s">
        <v>640</v>
      </c>
      <c r="C1610" s="8" t="s">
        <v>942</v>
      </c>
      <c r="D1610" s="1">
        <v>41828</v>
      </c>
      <c r="E1610" s="1" t="s">
        <v>663</v>
      </c>
      <c r="F1610" s="1" t="s">
        <v>307</v>
      </c>
      <c r="G1610" s="1" t="s">
        <v>503</v>
      </c>
      <c r="H1610" t="s">
        <v>309</v>
      </c>
      <c r="I1610" s="9">
        <v>3</v>
      </c>
      <c r="J1610" t="s">
        <v>945</v>
      </c>
      <c r="K1610" t="s">
        <v>679</v>
      </c>
      <c r="L1610">
        <v>310</v>
      </c>
      <c r="M1610">
        <v>52</v>
      </c>
      <c r="N1610">
        <v>146</v>
      </c>
      <c r="O1610">
        <v>877</v>
      </c>
      <c r="P1610">
        <v>6</v>
      </c>
      <c r="Q1610">
        <v>3</v>
      </c>
      <c r="R1610">
        <v>7</v>
      </c>
      <c r="S1610">
        <v>5</v>
      </c>
      <c r="Z1610">
        <v>2</v>
      </c>
      <c r="AA1610">
        <v>0</v>
      </c>
      <c r="AB1610" t="s">
        <v>312</v>
      </c>
      <c r="AC1610">
        <v>4</v>
      </c>
      <c r="AD1610">
        <v>1.22</v>
      </c>
      <c r="AE1610">
        <v>3.75</v>
      </c>
      <c r="AF1610">
        <v>1.25</v>
      </c>
      <c r="AG1610">
        <v>4</v>
      </c>
      <c r="AH1610">
        <v>1.22</v>
      </c>
      <c r="AI1610">
        <v>4.21</v>
      </c>
      <c r="AJ1610">
        <v>1.26</v>
      </c>
      <c r="AK1610">
        <v>3.75</v>
      </c>
      <c r="AL1610">
        <v>1.25</v>
      </c>
      <c r="AM1610">
        <v>4.75</v>
      </c>
      <c r="AN1610">
        <v>1.26</v>
      </c>
      <c r="AO1610">
        <v>4.09</v>
      </c>
      <c r="AP1610">
        <v>1.22</v>
      </c>
      <c r="AQ1610" t="str">
        <f t="shared" si="277"/>
        <v>Ymer</v>
      </c>
      <c r="AR1610" t="str">
        <f t="shared" si="278"/>
        <v>Kukushkin</v>
      </c>
      <c r="AS1610" t="str">
        <f t="shared" si="279"/>
        <v>BastadYmerKukushkin</v>
      </c>
      <c r="AT1610" t="str">
        <f t="shared" si="280"/>
        <v>BastadKukushkinYmer</v>
      </c>
      <c r="AU1610">
        <f t="shared" si="281"/>
        <v>2</v>
      </c>
      <c r="AV1610">
        <f t="shared" si="282"/>
        <v>5</v>
      </c>
      <c r="AW1610">
        <f t="shared" si="283"/>
        <v>21</v>
      </c>
      <c r="AX1610" t="b">
        <f t="shared" si="284"/>
        <v>0</v>
      </c>
      <c r="AY1610" t="str">
        <f t="shared" si="285"/>
        <v>Ymer</v>
      </c>
      <c r="AZ1610" t="b">
        <f t="shared" si="286"/>
        <v>0</v>
      </c>
      <c r="BA1610" t="str">
        <f t="shared" si="287"/>
        <v>Bastad1st Round</v>
      </c>
    </row>
    <row r="1611" spans="1:53" x14ac:dyDescent="0.25">
      <c r="A1611">
        <v>38</v>
      </c>
      <c r="B1611" s="8" t="s">
        <v>640</v>
      </c>
      <c r="C1611" s="8" t="s">
        <v>942</v>
      </c>
      <c r="D1611" s="1">
        <v>41828</v>
      </c>
      <c r="E1611" s="1" t="s">
        <v>663</v>
      </c>
      <c r="F1611" s="1" t="s">
        <v>307</v>
      </c>
      <c r="G1611" s="1" t="s">
        <v>503</v>
      </c>
      <c r="H1611" t="s">
        <v>309</v>
      </c>
      <c r="I1611" s="9">
        <v>3</v>
      </c>
      <c r="J1611" t="s">
        <v>773</v>
      </c>
      <c r="K1611" t="s">
        <v>713</v>
      </c>
      <c r="L1611">
        <v>41</v>
      </c>
      <c r="M1611">
        <v>122</v>
      </c>
      <c r="N1611">
        <v>1010</v>
      </c>
      <c r="O1611">
        <v>500</v>
      </c>
      <c r="P1611">
        <v>2</v>
      </c>
      <c r="Q1611">
        <v>6</v>
      </c>
      <c r="R1611">
        <v>6</v>
      </c>
      <c r="S1611">
        <v>2</v>
      </c>
      <c r="T1611">
        <v>6</v>
      </c>
      <c r="U1611">
        <v>2</v>
      </c>
      <c r="Z1611">
        <v>2</v>
      </c>
      <c r="AA1611">
        <v>1</v>
      </c>
      <c r="AB1611" t="s">
        <v>312</v>
      </c>
      <c r="AC1611">
        <v>1.4</v>
      </c>
      <c r="AD1611">
        <v>2.75</v>
      </c>
      <c r="AE1611">
        <v>1.4</v>
      </c>
      <c r="AF1611">
        <v>2.9</v>
      </c>
      <c r="AG1611">
        <v>1.36</v>
      </c>
      <c r="AH1611">
        <v>3</v>
      </c>
      <c r="AI1611">
        <v>1.43</v>
      </c>
      <c r="AJ1611">
        <v>3.04</v>
      </c>
      <c r="AK1611">
        <v>1.33</v>
      </c>
      <c r="AL1611">
        <v>3.25</v>
      </c>
      <c r="AM1611">
        <v>1.43</v>
      </c>
      <c r="AN1611">
        <v>3.5</v>
      </c>
      <c r="AO1611">
        <v>1.36</v>
      </c>
      <c r="AP1611">
        <v>3.07</v>
      </c>
      <c r="AQ1611" t="str">
        <f t="shared" si="277"/>
        <v>Berlocq</v>
      </c>
      <c r="AR1611" t="str">
        <f t="shared" si="278"/>
        <v>Reister</v>
      </c>
      <c r="AS1611" t="str">
        <f t="shared" si="279"/>
        <v>BastadBerlocqReister</v>
      </c>
      <c r="AT1611" t="str">
        <f t="shared" si="280"/>
        <v>BastadReisterBerlocq</v>
      </c>
      <c r="AU1611">
        <f t="shared" si="281"/>
        <v>1</v>
      </c>
      <c r="AV1611">
        <f t="shared" si="282"/>
        <v>4</v>
      </c>
      <c r="AW1611">
        <f t="shared" si="283"/>
        <v>24</v>
      </c>
      <c r="AX1611" t="b">
        <f t="shared" si="284"/>
        <v>0</v>
      </c>
      <c r="AY1611" t="str">
        <f t="shared" si="285"/>
        <v>Reister</v>
      </c>
      <c r="AZ1611" t="b">
        <f t="shared" si="286"/>
        <v>1</v>
      </c>
      <c r="BA1611" t="str">
        <f t="shared" si="287"/>
        <v>Bastad1st Round</v>
      </c>
    </row>
    <row r="1612" spans="1:53" x14ac:dyDescent="0.25">
      <c r="A1612">
        <v>38</v>
      </c>
      <c r="B1612" s="8" t="s">
        <v>640</v>
      </c>
      <c r="C1612" s="8" t="s">
        <v>942</v>
      </c>
      <c r="D1612" s="1">
        <v>41828</v>
      </c>
      <c r="E1612" s="1" t="s">
        <v>663</v>
      </c>
      <c r="F1612" s="1" t="s">
        <v>307</v>
      </c>
      <c r="G1612" s="1" t="s">
        <v>503</v>
      </c>
      <c r="H1612" t="s">
        <v>309</v>
      </c>
      <c r="I1612" s="9">
        <v>3</v>
      </c>
      <c r="J1612" t="s">
        <v>946</v>
      </c>
      <c r="K1612" t="s">
        <v>819</v>
      </c>
      <c r="L1612">
        <v>282</v>
      </c>
      <c r="M1612">
        <v>77</v>
      </c>
      <c r="N1612">
        <v>165</v>
      </c>
      <c r="O1612">
        <v>643</v>
      </c>
      <c r="P1612">
        <v>5</v>
      </c>
      <c r="Q1612">
        <v>2</v>
      </c>
      <c r="Z1612">
        <v>0</v>
      </c>
      <c r="AA1612">
        <v>0</v>
      </c>
      <c r="AB1612" t="s">
        <v>323</v>
      </c>
      <c r="AC1612">
        <v>4.5</v>
      </c>
      <c r="AD1612">
        <v>1.18</v>
      </c>
      <c r="AE1612">
        <v>4</v>
      </c>
      <c r="AF1612">
        <v>1.22</v>
      </c>
      <c r="AG1612">
        <v>4</v>
      </c>
      <c r="AH1612">
        <v>1.22</v>
      </c>
      <c r="AI1612">
        <v>4.3600000000000003</v>
      </c>
      <c r="AJ1612">
        <v>1.25</v>
      </c>
      <c r="AK1612">
        <v>4.5</v>
      </c>
      <c r="AL1612">
        <v>1.2</v>
      </c>
      <c r="AM1612">
        <v>5</v>
      </c>
      <c r="AN1612">
        <v>1.25</v>
      </c>
      <c r="AO1612">
        <v>4.26</v>
      </c>
      <c r="AP1612">
        <v>1.21</v>
      </c>
      <c r="AQ1612" t="str">
        <f t="shared" si="277"/>
        <v>Olivo</v>
      </c>
      <c r="AR1612" t="str">
        <f t="shared" si="278"/>
        <v>Mathieu</v>
      </c>
      <c r="AS1612" t="str">
        <f t="shared" si="279"/>
        <v>BastadOlivoMathieu</v>
      </c>
      <c r="AT1612" t="str">
        <f t="shared" si="280"/>
        <v>BastadMathieuOlivo</v>
      </c>
      <c r="AU1612">
        <f t="shared" si="281"/>
        <v>0</v>
      </c>
      <c r="AV1612">
        <f t="shared" si="282"/>
        <v>3</v>
      </c>
      <c r="AW1612">
        <f t="shared" si="283"/>
        <v>7</v>
      </c>
      <c r="AX1612" t="b">
        <f t="shared" si="284"/>
        <v>0</v>
      </c>
      <c r="AY1612" t="str">
        <f t="shared" si="285"/>
        <v>Olivo</v>
      </c>
      <c r="AZ1612" t="b">
        <f t="shared" si="286"/>
        <v>0</v>
      </c>
      <c r="BA1612" t="str">
        <f t="shared" si="287"/>
        <v>Bastad1st Round</v>
      </c>
    </row>
    <row r="1613" spans="1:53" x14ac:dyDescent="0.25">
      <c r="A1613">
        <v>38</v>
      </c>
      <c r="B1613" s="8" t="s">
        <v>640</v>
      </c>
      <c r="C1613" s="8" t="s">
        <v>942</v>
      </c>
      <c r="D1613" s="1">
        <v>41829</v>
      </c>
      <c r="E1613" s="1" t="s">
        <v>663</v>
      </c>
      <c r="F1613" s="1" t="s">
        <v>307</v>
      </c>
      <c r="G1613" s="1" t="s">
        <v>503</v>
      </c>
      <c r="H1613" t="s">
        <v>344</v>
      </c>
      <c r="I1613" s="9">
        <v>3</v>
      </c>
      <c r="J1613" t="s">
        <v>798</v>
      </c>
      <c r="K1613" t="s">
        <v>778</v>
      </c>
      <c r="L1613">
        <v>73</v>
      </c>
      <c r="M1613">
        <v>51</v>
      </c>
      <c r="N1613">
        <v>685</v>
      </c>
      <c r="O1613">
        <v>880</v>
      </c>
      <c r="P1613">
        <v>6</v>
      </c>
      <c r="Q1613">
        <v>3</v>
      </c>
      <c r="R1613">
        <v>1</v>
      </c>
      <c r="S1613">
        <v>1</v>
      </c>
      <c r="Z1613">
        <v>1</v>
      </c>
      <c r="AA1613">
        <v>0</v>
      </c>
      <c r="AB1613" t="s">
        <v>323</v>
      </c>
      <c r="AC1613">
        <v>2</v>
      </c>
      <c r="AD1613">
        <v>1.72</v>
      </c>
      <c r="AE1613">
        <v>2.1</v>
      </c>
      <c r="AF1613">
        <v>1.7</v>
      </c>
      <c r="AG1613">
        <v>2</v>
      </c>
      <c r="AH1613">
        <v>1.73</v>
      </c>
      <c r="AI1613">
        <v>2.1800000000000002</v>
      </c>
      <c r="AJ1613">
        <v>1.77</v>
      </c>
      <c r="AK1613">
        <v>2</v>
      </c>
      <c r="AL1613">
        <v>1.8</v>
      </c>
      <c r="AM1613">
        <v>2.2000000000000002</v>
      </c>
      <c r="AN1613">
        <v>1.8</v>
      </c>
      <c r="AO1613">
        <v>2.0699999999999998</v>
      </c>
      <c r="AP1613">
        <v>1.73</v>
      </c>
      <c r="AQ1613" t="str">
        <f t="shared" si="277"/>
        <v>Lajovic</v>
      </c>
      <c r="AR1613" t="str">
        <f t="shared" si="278"/>
        <v>Janowicz</v>
      </c>
      <c r="AS1613" t="str">
        <f t="shared" si="279"/>
        <v>BastadLajovicJanowicz</v>
      </c>
      <c r="AT1613" t="str">
        <f t="shared" si="280"/>
        <v>BastadJanowiczLajovic</v>
      </c>
      <c r="AU1613">
        <f t="shared" si="281"/>
        <v>1</v>
      </c>
      <c r="AV1613">
        <f t="shared" si="282"/>
        <v>3</v>
      </c>
      <c r="AW1613">
        <f t="shared" si="283"/>
        <v>11</v>
      </c>
      <c r="AX1613" t="b">
        <f t="shared" si="284"/>
        <v>0</v>
      </c>
      <c r="AY1613" t="str">
        <f t="shared" si="285"/>
        <v>Lajovic</v>
      </c>
      <c r="AZ1613" t="b">
        <f t="shared" si="286"/>
        <v>0</v>
      </c>
      <c r="BA1613" t="str">
        <f t="shared" si="287"/>
        <v>Bastad2nd Round</v>
      </c>
    </row>
    <row r="1614" spans="1:53" x14ac:dyDescent="0.25">
      <c r="A1614">
        <v>38</v>
      </c>
      <c r="B1614" s="8" t="s">
        <v>640</v>
      </c>
      <c r="C1614" s="8" t="s">
        <v>942</v>
      </c>
      <c r="D1614" s="1">
        <v>41829</v>
      </c>
      <c r="E1614" s="1" t="s">
        <v>663</v>
      </c>
      <c r="F1614" s="1" t="s">
        <v>307</v>
      </c>
      <c r="G1614" s="1" t="s">
        <v>503</v>
      </c>
      <c r="H1614" t="s">
        <v>344</v>
      </c>
      <c r="I1614" s="9">
        <v>3</v>
      </c>
      <c r="J1614" t="s">
        <v>733</v>
      </c>
      <c r="K1614" t="s">
        <v>945</v>
      </c>
      <c r="L1614">
        <v>40</v>
      </c>
      <c r="M1614">
        <v>310</v>
      </c>
      <c r="N1614">
        <v>1020</v>
      </c>
      <c r="O1614">
        <v>146</v>
      </c>
      <c r="P1614">
        <v>6</v>
      </c>
      <c r="Q1614">
        <v>3</v>
      </c>
      <c r="R1614">
        <v>7</v>
      </c>
      <c r="S1614">
        <v>5</v>
      </c>
      <c r="Z1614">
        <v>2</v>
      </c>
      <c r="AA1614">
        <v>0</v>
      </c>
      <c r="AB1614" t="s">
        <v>312</v>
      </c>
      <c r="AC1614">
        <v>1.22</v>
      </c>
      <c r="AD1614">
        <v>4</v>
      </c>
      <c r="AE1614">
        <v>1.25</v>
      </c>
      <c r="AF1614">
        <v>3.75</v>
      </c>
      <c r="AG1614">
        <v>1.22</v>
      </c>
      <c r="AH1614">
        <v>4</v>
      </c>
      <c r="AI1614">
        <v>1.26</v>
      </c>
      <c r="AJ1614">
        <v>4.3</v>
      </c>
      <c r="AK1614">
        <v>1.22</v>
      </c>
      <c r="AL1614">
        <v>4</v>
      </c>
      <c r="AM1614">
        <v>1.27</v>
      </c>
      <c r="AN1614">
        <v>4.4000000000000004</v>
      </c>
      <c r="AO1614">
        <v>1.23</v>
      </c>
      <c r="AP1614">
        <v>3.98</v>
      </c>
      <c r="AQ1614" t="str">
        <f t="shared" si="277"/>
        <v>Sousa</v>
      </c>
      <c r="AR1614" t="str">
        <f t="shared" si="278"/>
        <v>Ymer</v>
      </c>
      <c r="AS1614" t="str">
        <f t="shared" si="279"/>
        <v>BastadSousaYmer</v>
      </c>
      <c r="AT1614" t="str">
        <f t="shared" si="280"/>
        <v>BastadYmerSousa</v>
      </c>
      <c r="AU1614">
        <f t="shared" si="281"/>
        <v>2</v>
      </c>
      <c r="AV1614">
        <f t="shared" si="282"/>
        <v>5</v>
      </c>
      <c r="AW1614">
        <f t="shared" si="283"/>
        <v>21</v>
      </c>
      <c r="AX1614" t="b">
        <f t="shared" si="284"/>
        <v>0</v>
      </c>
      <c r="AY1614" t="str">
        <f t="shared" si="285"/>
        <v>Sousa</v>
      </c>
      <c r="AZ1614" t="b">
        <f t="shared" si="286"/>
        <v>0</v>
      </c>
      <c r="BA1614" t="str">
        <f t="shared" si="287"/>
        <v>Bastad2nd Round</v>
      </c>
    </row>
    <row r="1615" spans="1:53" x14ac:dyDescent="0.25">
      <c r="A1615">
        <v>38</v>
      </c>
      <c r="B1615" s="8" t="s">
        <v>640</v>
      </c>
      <c r="C1615" s="8" t="s">
        <v>942</v>
      </c>
      <c r="D1615" s="1">
        <v>41829</v>
      </c>
      <c r="E1615" s="1" t="s">
        <v>663</v>
      </c>
      <c r="F1615" s="1" t="s">
        <v>307</v>
      </c>
      <c r="G1615" s="11" t="s">
        <v>503</v>
      </c>
      <c r="H1615" t="s">
        <v>344</v>
      </c>
      <c r="I1615" s="9">
        <v>3</v>
      </c>
      <c r="J1615" t="s">
        <v>827</v>
      </c>
      <c r="K1615" t="s">
        <v>944</v>
      </c>
      <c r="L1615">
        <v>111</v>
      </c>
      <c r="M1615">
        <v>402</v>
      </c>
      <c r="N1615">
        <v>541</v>
      </c>
      <c r="O1615">
        <v>108</v>
      </c>
      <c r="P1615">
        <v>4</v>
      </c>
      <c r="Q1615">
        <v>6</v>
      </c>
      <c r="R1615">
        <v>6</v>
      </c>
      <c r="S1615">
        <v>2</v>
      </c>
      <c r="T1615">
        <v>7</v>
      </c>
      <c r="U1615">
        <v>6</v>
      </c>
      <c r="Z1615">
        <v>2</v>
      </c>
      <c r="AA1615">
        <v>1</v>
      </c>
      <c r="AB1615" t="s">
        <v>312</v>
      </c>
      <c r="AC1615">
        <v>1.07</v>
      </c>
      <c r="AD1615">
        <v>8</v>
      </c>
      <c r="AE1615">
        <v>1.1100000000000001</v>
      </c>
      <c r="AF1615">
        <v>6</v>
      </c>
      <c r="AG1615">
        <v>1.1200000000000001</v>
      </c>
      <c r="AH1615">
        <v>5.5</v>
      </c>
      <c r="AI1615">
        <v>1.0900000000000001</v>
      </c>
      <c r="AJ1615">
        <v>9.16</v>
      </c>
      <c r="AK1615">
        <v>1.1299999999999999</v>
      </c>
      <c r="AL1615">
        <v>6</v>
      </c>
      <c r="AM1615">
        <v>1.1299999999999999</v>
      </c>
      <c r="AN1615">
        <v>9.5</v>
      </c>
      <c r="AO1615">
        <v>1.1000000000000001</v>
      </c>
      <c r="AP1615">
        <v>6.85</v>
      </c>
      <c r="AQ1615" t="str">
        <f t="shared" si="277"/>
        <v>Cuevas</v>
      </c>
      <c r="AR1615" t="str">
        <f t="shared" si="278"/>
        <v>Lindell</v>
      </c>
      <c r="AS1615" t="str">
        <f t="shared" si="279"/>
        <v>BastadCuevasLindell</v>
      </c>
      <c r="AT1615" t="str">
        <f t="shared" si="280"/>
        <v>BastadLindellCuevas</v>
      </c>
      <c r="AU1615">
        <f t="shared" si="281"/>
        <v>1</v>
      </c>
      <c r="AV1615">
        <f t="shared" si="282"/>
        <v>3</v>
      </c>
      <c r="AW1615">
        <f t="shared" si="283"/>
        <v>31</v>
      </c>
      <c r="AX1615" t="b">
        <f t="shared" si="284"/>
        <v>1</v>
      </c>
      <c r="AY1615" t="str">
        <f t="shared" si="285"/>
        <v>Lindell</v>
      </c>
      <c r="AZ1615" t="b">
        <f t="shared" si="286"/>
        <v>1</v>
      </c>
      <c r="BA1615" t="str">
        <f t="shared" si="287"/>
        <v>Bastad2nd Round</v>
      </c>
    </row>
    <row r="1616" spans="1:53" x14ac:dyDescent="0.25">
      <c r="A1616">
        <v>38</v>
      </c>
      <c r="B1616" s="8" t="s">
        <v>640</v>
      </c>
      <c r="C1616" s="8" t="s">
        <v>942</v>
      </c>
      <c r="D1616" s="1">
        <v>41829</v>
      </c>
      <c r="E1616" s="1" t="s">
        <v>663</v>
      </c>
      <c r="F1616" s="1" t="s">
        <v>307</v>
      </c>
      <c r="G1616" s="11" t="s">
        <v>503</v>
      </c>
      <c r="H1616" t="s">
        <v>344</v>
      </c>
      <c r="I1616" s="9">
        <v>3</v>
      </c>
      <c r="J1616" t="s">
        <v>946</v>
      </c>
      <c r="K1616" t="s">
        <v>793</v>
      </c>
      <c r="L1616">
        <v>282</v>
      </c>
      <c r="M1616">
        <v>18</v>
      </c>
      <c r="N1616">
        <v>165</v>
      </c>
      <c r="O1616">
        <v>1720</v>
      </c>
      <c r="P1616">
        <v>7</v>
      </c>
      <c r="Q1616">
        <v>6</v>
      </c>
      <c r="R1616">
        <v>6</v>
      </c>
      <c r="S1616">
        <v>3</v>
      </c>
      <c r="Z1616">
        <v>2</v>
      </c>
      <c r="AA1616">
        <v>0</v>
      </c>
      <c r="AB1616" t="s">
        <v>312</v>
      </c>
      <c r="AC1616">
        <v>7</v>
      </c>
      <c r="AD1616">
        <v>1.1000000000000001</v>
      </c>
      <c r="AE1616">
        <v>6.5</v>
      </c>
      <c r="AF1616">
        <v>1.1000000000000001</v>
      </c>
      <c r="AG1616">
        <v>7</v>
      </c>
      <c r="AH1616">
        <v>1.08</v>
      </c>
      <c r="AI1616">
        <v>8.6</v>
      </c>
      <c r="AJ1616">
        <v>1.1000000000000001</v>
      </c>
      <c r="AK1616">
        <v>7</v>
      </c>
      <c r="AL1616">
        <v>1.1000000000000001</v>
      </c>
      <c r="AM1616">
        <v>8.6</v>
      </c>
      <c r="AN1616">
        <v>1.1100000000000001</v>
      </c>
      <c r="AO1616">
        <v>7.04</v>
      </c>
      <c r="AP1616">
        <v>1.0900000000000001</v>
      </c>
      <c r="AQ1616" t="str">
        <f t="shared" si="277"/>
        <v>Olivo</v>
      </c>
      <c r="AR1616" t="str">
        <f t="shared" si="278"/>
        <v>Robredo</v>
      </c>
      <c r="AS1616" t="str">
        <f t="shared" si="279"/>
        <v>BastadOlivoRobredo</v>
      </c>
      <c r="AT1616" t="str">
        <f t="shared" si="280"/>
        <v>BastadRobredoOlivo</v>
      </c>
      <c r="AU1616">
        <f t="shared" si="281"/>
        <v>2</v>
      </c>
      <c r="AV1616">
        <f t="shared" si="282"/>
        <v>4</v>
      </c>
      <c r="AW1616">
        <f t="shared" si="283"/>
        <v>22</v>
      </c>
      <c r="AX1616" t="b">
        <f t="shared" si="284"/>
        <v>1</v>
      </c>
      <c r="AY1616" t="str">
        <f t="shared" si="285"/>
        <v>Olivo</v>
      </c>
      <c r="AZ1616" t="b">
        <f t="shared" si="286"/>
        <v>0</v>
      </c>
      <c r="BA1616" t="str">
        <f t="shared" si="287"/>
        <v>Bastad2nd Round</v>
      </c>
    </row>
    <row r="1617" spans="1:53" x14ac:dyDescent="0.25">
      <c r="A1617">
        <v>38</v>
      </c>
      <c r="B1617" s="8" t="s">
        <v>640</v>
      </c>
      <c r="C1617" s="8" t="s">
        <v>942</v>
      </c>
      <c r="D1617" s="1">
        <v>41830</v>
      </c>
      <c r="E1617" s="1" t="s">
        <v>663</v>
      </c>
      <c r="F1617" s="1" t="s">
        <v>307</v>
      </c>
      <c r="G1617" s="11" t="s">
        <v>503</v>
      </c>
      <c r="H1617" t="s">
        <v>344</v>
      </c>
      <c r="I1617" s="9">
        <v>3</v>
      </c>
      <c r="J1617" t="s">
        <v>707</v>
      </c>
      <c r="K1617" t="s">
        <v>828</v>
      </c>
      <c r="L1617">
        <v>62</v>
      </c>
      <c r="M1617">
        <v>80</v>
      </c>
      <c r="N1617">
        <v>799</v>
      </c>
      <c r="O1617">
        <v>634</v>
      </c>
      <c r="P1617">
        <v>6</v>
      </c>
      <c r="Q1617">
        <v>2</v>
      </c>
      <c r="R1617">
        <v>6</v>
      </c>
      <c r="S1617">
        <v>2</v>
      </c>
      <c r="Z1617">
        <v>2</v>
      </c>
      <c r="AA1617">
        <v>0</v>
      </c>
      <c r="AB1617" t="s">
        <v>312</v>
      </c>
      <c r="AC1617">
        <v>1.61</v>
      </c>
      <c r="AD1617">
        <v>2.2000000000000002</v>
      </c>
      <c r="AE1617">
        <v>1.62</v>
      </c>
      <c r="AF1617">
        <v>2.25</v>
      </c>
      <c r="AG1617">
        <v>1.57</v>
      </c>
      <c r="AH1617">
        <v>2.25</v>
      </c>
      <c r="AI1617">
        <v>1.8</v>
      </c>
      <c r="AJ1617">
        <v>2.13</v>
      </c>
      <c r="AK1617">
        <v>1.57</v>
      </c>
      <c r="AL1617">
        <v>2.38</v>
      </c>
      <c r="AM1617">
        <v>1.8</v>
      </c>
      <c r="AN1617">
        <v>2.38</v>
      </c>
      <c r="AO1617">
        <v>1.65</v>
      </c>
      <c r="AP1617">
        <v>2.19</v>
      </c>
      <c r="AQ1617" t="str">
        <f t="shared" si="277"/>
        <v>Carreno-Busta</v>
      </c>
      <c r="AR1617" t="str">
        <f t="shared" si="278"/>
        <v>Lorenzi</v>
      </c>
      <c r="AS1617" t="str">
        <f t="shared" si="279"/>
        <v>BastadCarreno-BustaLorenzi</v>
      </c>
      <c r="AT1617" t="str">
        <f t="shared" si="280"/>
        <v>BastadLorenziCarreno-Busta</v>
      </c>
      <c r="AU1617">
        <f t="shared" si="281"/>
        <v>2</v>
      </c>
      <c r="AV1617">
        <f t="shared" si="282"/>
        <v>8</v>
      </c>
      <c r="AW1617">
        <f t="shared" si="283"/>
        <v>16</v>
      </c>
      <c r="AX1617" t="b">
        <f t="shared" si="284"/>
        <v>0</v>
      </c>
      <c r="AY1617" t="str">
        <f t="shared" si="285"/>
        <v>Carreno-Busta</v>
      </c>
      <c r="AZ1617" t="b">
        <f t="shared" si="286"/>
        <v>0</v>
      </c>
      <c r="BA1617" t="str">
        <f t="shared" si="287"/>
        <v>Bastad2nd Round</v>
      </c>
    </row>
    <row r="1618" spans="1:53" x14ac:dyDescent="0.25">
      <c r="A1618">
        <v>38</v>
      </c>
      <c r="B1618" s="8" t="s">
        <v>640</v>
      </c>
      <c r="C1618" s="8" t="s">
        <v>942</v>
      </c>
      <c r="D1618" s="1">
        <v>41830</v>
      </c>
      <c r="E1618" s="1" t="s">
        <v>663</v>
      </c>
      <c r="F1618" s="1" t="s">
        <v>307</v>
      </c>
      <c r="G1618" s="11" t="s">
        <v>503</v>
      </c>
      <c r="H1618" t="s">
        <v>344</v>
      </c>
      <c r="I1618" s="9">
        <v>3</v>
      </c>
      <c r="J1618" t="s">
        <v>730</v>
      </c>
      <c r="K1618" t="s">
        <v>705</v>
      </c>
      <c r="L1618">
        <v>29</v>
      </c>
      <c r="M1618">
        <v>89</v>
      </c>
      <c r="N1618">
        <v>1205</v>
      </c>
      <c r="O1618">
        <v>604</v>
      </c>
      <c r="P1618">
        <v>6</v>
      </c>
      <c r="Q1618">
        <v>1</v>
      </c>
      <c r="R1618">
        <v>7</v>
      </c>
      <c r="S1618">
        <v>5</v>
      </c>
      <c r="Z1618">
        <v>2</v>
      </c>
      <c r="AA1618">
        <v>0</v>
      </c>
      <c r="AB1618" t="s">
        <v>312</v>
      </c>
      <c r="AC1618">
        <v>1.57</v>
      </c>
      <c r="AD1618">
        <v>2.25</v>
      </c>
      <c r="AE1618">
        <v>1.58</v>
      </c>
      <c r="AF1618">
        <v>2.35</v>
      </c>
      <c r="AG1618">
        <v>1.53</v>
      </c>
      <c r="AH1618">
        <v>2.38</v>
      </c>
      <c r="AI1618">
        <v>1.81</v>
      </c>
      <c r="AJ1618">
        <v>2.11</v>
      </c>
      <c r="AK1618">
        <v>1.57</v>
      </c>
      <c r="AL1618">
        <v>2.38</v>
      </c>
      <c r="AM1618">
        <v>1.81</v>
      </c>
      <c r="AN1618">
        <v>2.5</v>
      </c>
      <c r="AO1618">
        <v>1.6</v>
      </c>
      <c r="AP1618">
        <v>2.31</v>
      </c>
      <c r="AQ1618" t="str">
        <f t="shared" si="277"/>
        <v>Verdasco</v>
      </c>
      <c r="AR1618" t="str">
        <f t="shared" si="278"/>
        <v>Ramos</v>
      </c>
      <c r="AS1618" t="str">
        <f t="shared" si="279"/>
        <v>BastadVerdascoRamos</v>
      </c>
      <c r="AT1618" t="str">
        <f t="shared" si="280"/>
        <v>BastadRamosVerdasco</v>
      </c>
      <c r="AU1618">
        <f t="shared" si="281"/>
        <v>2</v>
      </c>
      <c r="AV1618">
        <f t="shared" si="282"/>
        <v>7</v>
      </c>
      <c r="AW1618">
        <f t="shared" si="283"/>
        <v>19</v>
      </c>
      <c r="AX1618" t="b">
        <f t="shared" si="284"/>
        <v>0</v>
      </c>
      <c r="AY1618" t="str">
        <f t="shared" si="285"/>
        <v>Verdasco</v>
      </c>
      <c r="AZ1618" t="b">
        <f t="shared" si="286"/>
        <v>0</v>
      </c>
      <c r="BA1618" t="str">
        <f t="shared" si="287"/>
        <v>Bastad2nd Round</v>
      </c>
    </row>
    <row r="1619" spans="1:53" x14ac:dyDescent="0.25">
      <c r="A1619">
        <v>38</v>
      </c>
      <c r="B1619" s="8" t="s">
        <v>640</v>
      </c>
      <c r="C1619" s="8" t="s">
        <v>942</v>
      </c>
      <c r="D1619" s="1">
        <v>41830</v>
      </c>
      <c r="E1619" s="1" t="s">
        <v>663</v>
      </c>
      <c r="F1619" s="1" t="s">
        <v>307</v>
      </c>
      <c r="G1619" s="11" t="s">
        <v>503</v>
      </c>
      <c r="H1619" t="s">
        <v>344</v>
      </c>
      <c r="I1619" s="9">
        <v>3</v>
      </c>
      <c r="J1619" t="s">
        <v>744</v>
      </c>
      <c r="K1619" t="s">
        <v>732</v>
      </c>
      <c r="L1619">
        <v>7</v>
      </c>
      <c r="M1619">
        <v>104</v>
      </c>
      <c r="N1619">
        <v>3875</v>
      </c>
      <c r="O1619">
        <v>552</v>
      </c>
      <c r="P1619">
        <v>6</v>
      </c>
      <c r="Q1619">
        <v>4</v>
      </c>
      <c r="R1619">
        <v>6</v>
      </c>
      <c r="S1619">
        <v>0</v>
      </c>
      <c r="Z1619">
        <v>2</v>
      </c>
      <c r="AA1619">
        <v>0</v>
      </c>
      <c r="AB1619" t="s">
        <v>312</v>
      </c>
      <c r="AC1619">
        <v>1.1000000000000001</v>
      </c>
      <c r="AD1619">
        <v>7</v>
      </c>
      <c r="AE1619">
        <v>1.1000000000000001</v>
      </c>
      <c r="AF1619">
        <v>6.5</v>
      </c>
      <c r="AG1619">
        <v>1.08</v>
      </c>
      <c r="AH1619">
        <v>7</v>
      </c>
      <c r="AI1619">
        <v>1.1399999999999999</v>
      </c>
      <c r="AJ1619">
        <v>6.7</v>
      </c>
      <c r="AK1619">
        <v>1.1000000000000001</v>
      </c>
      <c r="AL1619">
        <v>7</v>
      </c>
      <c r="AM1619">
        <v>1.1399999999999999</v>
      </c>
      <c r="AN1619">
        <v>8.5</v>
      </c>
      <c r="AO1619">
        <v>1.1000000000000001</v>
      </c>
      <c r="AP1619">
        <v>6.8</v>
      </c>
      <c r="AQ1619" t="str">
        <f t="shared" si="277"/>
        <v>Ferrer</v>
      </c>
      <c r="AR1619" t="str">
        <f t="shared" si="278"/>
        <v>Hanescu</v>
      </c>
      <c r="AS1619" t="str">
        <f t="shared" si="279"/>
        <v>BastadFerrerHanescu</v>
      </c>
      <c r="AT1619" t="str">
        <f t="shared" si="280"/>
        <v>BastadHanescuFerrer</v>
      </c>
      <c r="AU1619">
        <f t="shared" si="281"/>
        <v>2</v>
      </c>
      <c r="AV1619">
        <f t="shared" si="282"/>
        <v>8</v>
      </c>
      <c r="AW1619">
        <f t="shared" si="283"/>
        <v>16</v>
      </c>
      <c r="AX1619" t="b">
        <f t="shared" si="284"/>
        <v>0</v>
      </c>
      <c r="AY1619" t="str">
        <f t="shared" si="285"/>
        <v>Ferrer</v>
      </c>
      <c r="AZ1619" t="b">
        <f t="shared" si="286"/>
        <v>0</v>
      </c>
      <c r="BA1619" t="str">
        <f t="shared" si="287"/>
        <v>Bastad2nd Round</v>
      </c>
    </row>
    <row r="1620" spans="1:53" x14ac:dyDescent="0.25">
      <c r="A1620">
        <v>38</v>
      </c>
      <c r="B1620" s="8" t="s">
        <v>640</v>
      </c>
      <c r="C1620" s="8" t="s">
        <v>942</v>
      </c>
      <c r="D1620" s="1">
        <v>41830</v>
      </c>
      <c r="E1620" s="1" t="s">
        <v>663</v>
      </c>
      <c r="F1620" s="1" t="s">
        <v>307</v>
      </c>
      <c r="G1620" s="11" t="s">
        <v>503</v>
      </c>
      <c r="H1620" t="s">
        <v>344</v>
      </c>
      <c r="I1620" s="9">
        <v>3</v>
      </c>
      <c r="J1620" t="s">
        <v>773</v>
      </c>
      <c r="K1620" t="s">
        <v>715</v>
      </c>
      <c r="L1620">
        <v>41</v>
      </c>
      <c r="M1620">
        <v>229</v>
      </c>
      <c r="N1620">
        <v>1010</v>
      </c>
      <c r="O1620">
        <v>212</v>
      </c>
      <c r="P1620">
        <v>5</v>
      </c>
      <c r="Q1620">
        <v>7</v>
      </c>
      <c r="R1620">
        <v>6</v>
      </c>
      <c r="S1620">
        <v>4</v>
      </c>
      <c r="T1620">
        <v>6</v>
      </c>
      <c r="U1620">
        <v>2</v>
      </c>
      <c r="Z1620">
        <v>2</v>
      </c>
      <c r="AA1620">
        <v>1</v>
      </c>
      <c r="AB1620" t="s">
        <v>312</v>
      </c>
      <c r="AC1620">
        <v>1.1000000000000001</v>
      </c>
      <c r="AD1620">
        <v>7</v>
      </c>
      <c r="AE1620">
        <v>1.1299999999999999</v>
      </c>
      <c r="AF1620">
        <v>5.5</v>
      </c>
      <c r="AG1620">
        <v>1.1200000000000001</v>
      </c>
      <c r="AH1620">
        <v>5.5</v>
      </c>
      <c r="AI1620">
        <v>1.1100000000000001</v>
      </c>
      <c r="AJ1620">
        <v>8.0399999999999991</v>
      </c>
      <c r="AK1620">
        <v>1.1299999999999999</v>
      </c>
      <c r="AL1620">
        <v>6</v>
      </c>
      <c r="AM1620">
        <v>1.1499999999999999</v>
      </c>
      <c r="AN1620">
        <v>8.0399999999999991</v>
      </c>
      <c r="AO1620">
        <v>1.1100000000000001</v>
      </c>
      <c r="AP1620">
        <v>6.29</v>
      </c>
      <c r="AQ1620" t="str">
        <f t="shared" si="277"/>
        <v>Berlocq</v>
      </c>
      <c r="AR1620" t="str">
        <f t="shared" si="278"/>
        <v>Albot</v>
      </c>
      <c r="AS1620" t="str">
        <f t="shared" si="279"/>
        <v>BastadBerlocqAlbot</v>
      </c>
      <c r="AT1620" t="str">
        <f t="shared" si="280"/>
        <v>BastadAlbotBerlocq</v>
      </c>
      <c r="AU1620">
        <f t="shared" si="281"/>
        <v>1</v>
      </c>
      <c r="AV1620">
        <f t="shared" si="282"/>
        <v>4</v>
      </c>
      <c r="AW1620">
        <f t="shared" si="283"/>
        <v>30</v>
      </c>
      <c r="AX1620" t="b">
        <f t="shared" si="284"/>
        <v>0</v>
      </c>
      <c r="AY1620" t="str">
        <f t="shared" si="285"/>
        <v>Albot</v>
      </c>
      <c r="AZ1620" t="b">
        <f t="shared" si="286"/>
        <v>1</v>
      </c>
      <c r="BA1620" t="str">
        <f t="shared" si="287"/>
        <v>Bastad2nd Round</v>
      </c>
    </row>
    <row r="1621" spans="1:53" x14ac:dyDescent="0.25">
      <c r="A1621">
        <v>38</v>
      </c>
      <c r="B1621" s="8" t="s">
        <v>640</v>
      </c>
      <c r="C1621" s="8" t="s">
        <v>942</v>
      </c>
      <c r="D1621" s="1">
        <v>41831</v>
      </c>
      <c r="E1621" s="1" t="s">
        <v>663</v>
      </c>
      <c r="F1621" s="1" t="s">
        <v>307</v>
      </c>
      <c r="G1621" s="11" t="s">
        <v>503</v>
      </c>
      <c r="H1621" t="s">
        <v>345</v>
      </c>
      <c r="I1621" s="9">
        <v>3</v>
      </c>
      <c r="J1621" t="s">
        <v>827</v>
      </c>
      <c r="K1621" t="s">
        <v>946</v>
      </c>
      <c r="L1621">
        <v>111</v>
      </c>
      <c r="M1621">
        <v>282</v>
      </c>
      <c r="N1621">
        <v>541</v>
      </c>
      <c r="O1621">
        <v>165</v>
      </c>
      <c r="P1621">
        <v>6</v>
      </c>
      <c r="Q1621">
        <v>2</v>
      </c>
      <c r="R1621">
        <v>6</v>
      </c>
      <c r="S1621">
        <v>4</v>
      </c>
      <c r="Z1621">
        <v>2</v>
      </c>
      <c r="AA1621">
        <v>0</v>
      </c>
      <c r="AB1621" t="s">
        <v>312</v>
      </c>
      <c r="AC1621">
        <v>1.22</v>
      </c>
      <c r="AD1621">
        <v>4</v>
      </c>
      <c r="AE1621">
        <v>1.25</v>
      </c>
      <c r="AF1621">
        <v>3.75</v>
      </c>
      <c r="AG1621">
        <v>1.25</v>
      </c>
      <c r="AH1621">
        <v>3.75</v>
      </c>
      <c r="AI1621">
        <v>1.29</v>
      </c>
      <c r="AJ1621">
        <v>4.09</v>
      </c>
      <c r="AK1621">
        <v>1.25</v>
      </c>
      <c r="AL1621">
        <v>3.75</v>
      </c>
      <c r="AM1621">
        <v>1.29</v>
      </c>
      <c r="AN1621">
        <v>4.33</v>
      </c>
      <c r="AO1621">
        <v>1.25</v>
      </c>
      <c r="AP1621">
        <v>3.88</v>
      </c>
      <c r="AQ1621" t="str">
        <f t="shared" si="277"/>
        <v>Cuevas</v>
      </c>
      <c r="AR1621" t="str">
        <f t="shared" si="278"/>
        <v>Olivo</v>
      </c>
      <c r="AS1621" t="str">
        <f t="shared" si="279"/>
        <v>BastadCuevasOlivo</v>
      </c>
      <c r="AT1621" t="str">
        <f t="shared" si="280"/>
        <v>BastadOlivoCuevas</v>
      </c>
      <c r="AU1621">
        <f t="shared" si="281"/>
        <v>2</v>
      </c>
      <c r="AV1621">
        <f t="shared" si="282"/>
        <v>6</v>
      </c>
      <c r="AW1621">
        <f t="shared" si="283"/>
        <v>18</v>
      </c>
      <c r="AX1621" t="b">
        <f t="shared" si="284"/>
        <v>0</v>
      </c>
      <c r="AY1621" t="str">
        <f t="shared" si="285"/>
        <v>Cuevas</v>
      </c>
      <c r="AZ1621" t="b">
        <f t="shared" si="286"/>
        <v>0</v>
      </c>
      <c r="BA1621" t="str">
        <f t="shared" si="287"/>
        <v>BastadQuarterfinals</v>
      </c>
    </row>
    <row r="1622" spans="1:53" x14ac:dyDescent="0.25">
      <c r="A1622">
        <v>38</v>
      </c>
      <c r="B1622" s="8" t="s">
        <v>640</v>
      </c>
      <c r="C1622" s="8" t="s">
        <v>942</v>
      </c>
      <c r="D1622" s="1">
        <v>41831</v>
      </c>
      <c r="E1622" s="1" t="s">
        <v>663</v>
      </c>
      <c r="F1622" s="1" t="s">
        <v>307</v>
      </c>
      <c r="G1622" s="11" t="s">
        <v>503</v>
      </c>
      <c r="H1622" t="s">
        <v>345</v>
      </c>
      <c r="I1622" s="9">
        <v>3</v>
      </c>
      <c r="J1622" t="s">
        <v>730</v>
      </c>
      <c r="K1622" t="s">
        <v>707</v>
      </c>
      <c r="L1622">
        <v>29</v>
      </c>
      <c r="M1622">
        <v>62</v>
      </c>
      <c r="N1622">
        <v>1205</v>
      </c>
      <c r="O1622">
        <v>799</v>
      </c>
      <c r="P1622">
        <v>7</v>
      </c>
      <c r="Q1622">
        <v>5</v>
      </c>
      <c r="R1622">
        <v>6</v>
      </c>
      <c r="S1622">
        <v>3</v>
      </c>
      <c r="Z1622">
        <v>2</v>
      </c>
      <c r="AA1622">
        <v>0</v>
      </c>
      <c r="AB1622" t="s">
        <v>312</v>
      </c>
      <c r="AC1622">
        <v>1.36</v>
      </c>
      <c r="AD1622">
        <v>3</v>
      </c>
      <c r="AE1622">
        <v>1.4</v>
      </c>
      <c r="AF1622">
        <v>2.9</v>
      </c>
      <c r="AG1622">
        <v>1.4</v>
      </c>
      <c r="AH1622">
        <v>2.75</v>
      </c>
      <c r="AI1622">
        <v>1.45</v>
      </c>
      <c r="AJ1622">
        <v>3.02</v>
      </c>
      <c r="AK1622">
        <v>1.44</v>
      </c>
      <c r="AL1622">
        <v>2.75</v>
      </c>
      <c r="AM1622">
        <v>1.45</v>
      </c>
      <c r="AN1622">
        <v>3.2</v>
      </c>
      <c r="AO1622">
        <v>1.39</v>
      </c>
      <c r="AP1622">
        <v>2.91</v>
      </c>
      <c r="AQ1622" t="str">
        <f t="shared" si="277"/>
        <v>Verdasco</v>
      </c>
      <c r="AR1622" t="str">
        <f t="shared" si="278"/>
        <v>Carreno-Busta</v>
      </c>
      <c r="AS1622" t="str">
        <f t="shared" si="279"/>
        <v>BastadVerdascoCarreno-Busta</v>
      </c>
      <c r="AT1622" t="str">
        <f t="shared" si="280"/>
        <v>BastadCarreno-BustaVerdasco</v>
      </c>
      <c r="AU1622">
        <f t="shared" si="281"/>
        <v>2</v>
      </c>
      <c r="AV1622">
        <f t="shared" si="282"/>
        <v>5</v>
      </c>
      <c r="AW1622">
        <f t="shared" si="283"/>
        <v>21</v>
      </c>
      <c r="AX1622" t="b">
        <f t="shared" si="284"/>
        <v>0</v>
      </c>
      <c r="AY1622" t="str">
        <f t="shared" si="285"/>
        <v>Verdasco</v>
      </c>
      <c r="AZ1622" t="b">
        <f t="shared" si="286"/>
        <v>0</v>
      </c>
      <c r="BA1622" t="str">
        <f t="shared" si="287"/>
        <v>BastadQuarterfinals</v>
      </c>
    </row>
    <row r="1623" spans="1:53" x14ac:dyDescent="0.25">
      <c r="A1623">
        <v>38</v>
      </c>
      <c r="B1623" s="8" t="s">
        <v>640</v>
      </c>
      <c r="C1623" s="8" t="s">
        <v>942</v>
      </c>
      <c r="D1623" s="1">
        <v>41831</v>
      </c>
      <c r="E1623" s="1" t="s">
        <v>663</v>
      </c>
      <c r="F1623" s="1" t="s">
        <v>307</v>
      </c>
      <c r="G1623" s="11" t="s">
        <v>503</v>
      </c>
      <c r="H1623" t="s">
        <v>345</v>
      </c>
      <c r="I1623" s="9">
        <v>3</v>
      </c>
      <c r="J1623" t="s">
        <v>773</v>
      </c>
      <c r="K1623" t="s">
        <v>744</v>
      </c>
      <c r="L1623">
        <v>41</v>
      </c>
      <c r="M1623">
        <v>7</v>
      </c>
      <c r="N1623">
        <v>1010</v>
      </c>
      <c r="O1623">
        <v>3875</v>
      </c>
      <c r="P1623">
        <v>6</v>
      </c>
      <c r="Q1623">
        <v>3</v>
      </c>
      <c r="R1623">
        <v>6</v>
      </c>
      <c r="S1623">
        <v>3</v>
      </c>
      <c r="Z1623">
        <v>2</v>
      </c>
      <c r="AA1623">
        <v>0</v>
      </c>
      <c r="AB1623" t="s">
        <v>312</v>
      </c>
      <c r="AC1623">
        <v>7</v>
      </c>
      <c r="AD1623">
        <v>1.1000000000000001</v>
      </c>
      <c r="AE1623">
        <v>5.5</v>
      </c>
      <c r="AF1623">
        <v>1.1299999999999999</v>
      </c>
      <c r="AG1623">
        <v>5</v>
      </c>
      <c r="AH1623">
        <v>1.1399999999999999</v>
      </c>
      <c r="AI1623">
        <v>6.77</v>
      </c>
      <c r="AJ1623">
        <v>1.1499999999999999</v>
      </c>
      <c r="AK1623">
        <v>6</v>
      </c>
      <c r="AL1623">
        <v>1.1299999999999999</v>
      </c>
      <c r="AM1623">
        <v>7</v>
      </c>
      <c r="AN1623">
        <v>1.1499999999999999</v>
      </c>
      <c r="AO1623">
        <v>6.07</v>
      </c>
      <c r="AP1623">
        <v>1.1200000000000001</v>
      </c>
      <c r="AQ1623" t="str">
        <f t="shared" si="277"/>
        <v>Berlocq</v>
      </c>
      <c r="AR1623" t="str">
        <f t="shared" si="278"/>
        <v>Ferrer</v>
      </c>
      <c r="AS1623" t="str">
        <f t="shared" si="279"/>
        <v>BastadBerlocqFerrer</v>
      </c>
      <c r="AT1623" t="str">
        <f t="shared" si="280"/>
        <v>BastadFerrerBerlocq</v>
      </c>
      <c r="AU1623">
        <f t="shared" si="281"/>
        <v>2</v>
      </c>
      <c r="AV1623">
        <f t="shared" si="282"/>
        <v>6</v>
      </c>
      <c r="AW1623">
        <f t="shared" si="283"/>
        <v>18</v>
      </c>
      <c r="AX1623" t="b">
        <f t="shared" si="284"/>
        <v>0</v>
      </c>
      <c r="AY1623" t="str">
        <f t="shared" si="285"/>
        <v>Berlocq</v>
      </c>
      <c r="AZ1623" t="b">
        <f t="shared" si="286"/>
        <v>0</v>
      </c>
      <c r="BA1623" t="str">
        <f t="shared" si="287"/>
        <v>BastadQuarterfinals</v>
      </c>
    </row>
    <row r="1624" spans="1:53" x14ac:dyDescent="0.25">
      <c r="A1624">
        <v>38</v>
      </c>
      <c r="B1624" s="8" t="s">
        <v>640</v>
      </c>
      <c r="C1624" s="8" t="s">
        <v>942</v>
      </c>
      <c r="D1624" s="1">
        <v>41831</v>
      </c>
      <c r="E1624" s="1" t="s">
        <v>663</v>
      </c>
      <c r="F1624" s="1" t="s">
        <v>307</v>
      </c>
      <c r="G1624" s="11" t="s">
        <v>503</v>
      </c>
      <c r="H1624" t="s">
        <v>345</v>
      </c>
      <c r="I1624" s="9">
        <v>3</v>
      </c>
      <c r="J1624" t="s">
        <v>733</v>
      </c>
      <c r="K1624" t="s">
        <v>798</v>
      </c>
      <c r="L1624">
        <v>40</v>
      </c>
      <c r="M1624">
        <v>73</v>
      </c>
      <c r="N1624">
        <v>1020</v>
      </c>
      <c r="O1624">
        <v>685</v>
      </c>
      <c r="P1624">
        <v>6</v>
      </c>
      <c r="Q1624">
        <v>4</v>
      </c>
      <c r="R1624">
        <v>6</v>
      </c>
      <c r="S1624">
        <v>4</v>
      </c>
      <c r="Z1624">
        <v>2</v>
      </c>
      <c r="AA1624">
        <v>0</v>
      </c>
      <c r="AB1624" t="s">
        <v>312</v>
      </c>
      <c r="AC1624">
        <v>1.83</v>
      </c>
      <c r="AD1624">
        <v>1.83</v>
      </c>
      <c r="AE1624">
        <v>1.9</v>
      </c>
      <c r="AF1624">
        <v>1.85</v>
      </c>
      <c r="AG1624">
        <v>1.83</v>
      </c>
      <c r="AH1624">
        <v>1.83</v>
      </c>
      <c r="AI1624">
        <v>1.96</v>
      </c>
      <c r="AJ1624">
        <v>1.96</v>
      </c>
      <c r="AK1624">
        <v>2</v>
      </c>
      <c r="AL1624">
        <v>1.8</v>
      </c>
      <c r="AM1624">
        <v>2</v>
      </c>
      <c r="AN1624">
        <v>1.96</v>
      </c>
      <c r="AO1624">
        <v>1.9</v>
      </c>
      <c r="AP1624">
        <v>1.86</v>
      </c>
      <c r="AQ1624" t="str">
        <f t="shared" si="277"/>
        <v>Sousa</v>
      </c>
      <c r="AR1624" t="str">
        <f t="shared" si="278"/>
        <v>Lajovic</v>
      </c>
      <c r="AS1624" t="str">
        <f t="shared" si="279"/>
        <v>BastadSousaLajovic</v>
      </c>
      <c r="AT1624" t="str">
        <f t="shared" si="280"/>
        <v>BastadLajovicSousa</v>
      </c>
      <c r="AU1624">
        <f t="shared" si="281"/>
        <v>2</v>
      </c>
      <c r="AV1624">
        <f t="shared" si="282"/>
        <v>4</v>
      </c>
      <c r="AW1624">
        <f t="shared" si="283"/>
        <v>20</v>
      </c>
      <c r="AX1624" t="b">
        <f t="shared" si="284"/>
        <v>0</v>
      </c>
      <c r="AY1624" t="str">
        <f t="shared" si="285"/>
        <v>Sousa</v>
      </c>
      <c r="AZ1624" t="b">
        <f t="shared" si="286"/>
        <v>0</v>
      </c>
      <c r="BA1624" t="str">
        <f t="shared" si="287"/>
        <v>BastadQuarterfinals</v>
      </c>
    </row>
    <row r="1625" spans="1:53" x14ac:dyDescent="0.25">
      <c r="A1625">
        <v>38</v>
      </c>
      <c r="B1625" s="8" t="s">
        <v>640</v>
      </c>
      <c r="C1625" s="8" t="s">
        <v>942</v>
      </c>
      <c r="D1625" s="1">
        <v>41832</v>
      </c>
      <c r="E1625" s="1" t="s">
        <v>663</v>
      </c>
      <c r="F1625" s="1" t="s">
        <v>307</v>
      </c>
      <c r="G1625" s="11" t="s">
        <v>503</v>
      </c>
      <c r="H1625" t="s">
        <v>346</v>
      </c>
      <c r="I1625" s="9">
        <v>3</v>
      </c>
      <c r="J1625" t="s">
        <v>827</v>
      </c>
      <c r="K1625" t="s">
        <v>730</v>
      </c>
      <c r="L1625">
        <v>111</v>
      </c>
      <c r="M1625">
        <v>29</v>
      </c>
      <c r="N1625">
        <v>541</v>
      </c>
      <c r="O1625">
        <v>1205</v>
      </c>
      <c r="P1625">
        <v>7</v>
      </c>
      <c r="Q1625">
        <v>6</v>
      </c>
      <c r="R1625">
        <v>6</v>
      </c>
      <c r="S1625">
        <v>3</v>
      </c>
      <c r="Z1625">
        <v>2</v>
      </c>
      <c r="AA1625">
        <v>0</v>
      </c>
      <c r="AB1625" t="s">
        <v>312</v>
      </c>
      <c r="AC1625">
        <v>2.75</v>
      </c>
      <c r="AD1625">
        <v>1.44</v>
      </c>
      <c r="AE1625">
        <v>2.8</v>
      </c>
      <c r="AF1625">
        <v>1.42</v>
      </c>
      <c r="AG1625">
        <v>3</v>
      </c>
      <c r="AH1625">
        <v>1.4</v>
      </c>
      <c r="AI1625">
        <v>2.87</v>
      </c>
      <c r="AJ1625">
        <v>1.49</v>
      </c>
      <c r="AK1625">
        <v>2.88</v>
      </c>
      <c r="AL1625">
        <v>1.4</v>
      </c>
      <c r="AM1625">
        <v>3</v>
      </c>
      <c r="AN1625">
        <v>1.5</v>
      </c>
      <c r="AO1625">
        <v>2.82</v>
      </c>
      <c r="AP1625">
        <v>1.42</v>
      </c>
      <c r="AQ1625" t="str">
        <f t="shared" si="277"/>
        <v>Cuevas</v>
      </c>
      <c r="AR1625" t="str">
        <f t="shared" si="278"/>
        <v>Verdasco</v>
      </c>
      <c r="AS1625" t="str">
        <f t="shared" si="279"/>
        <v>BastadCuevasVerdasco</v>
      </c>
      <c r="AT1625" t="str">
        <f t="shared" si="280"/>
        <v>BastadVerdascoCuevas</v>
      </c>
      <c r="AU1625">
        <f t="shared" si="281"/>
        <v>2</v>
      </c>
      <c r="AV1625">
        <f t="shared" si="282"/>
        <v>4</v>
      </c>
      <c r="AW1625">
        <f t="shared" si="283"/>
        <v>22</v>
      </c>
      <c r="AX1625" t="b">
        <f t="shared" si="284"/>
        <v>1</v>
      </c>
      <c r="AY1625" t="str">
        <f t="shared" si="285"/>
        <v>Cuevas</v>
      </c>
      <c r="AZ1625" t="b">
        <f t="shared" si="286"/>
        <v>0</v>
      </c>
      <c r="BA1625" t="str">
        <f t="shared" si="287"/>
        <v>BastadSemifinals</v>
      </c>
    </row>
    <row r="1626" spans="1:53" x14ac:dyDescent="0.25">
      <c r="A1626">
        <v>38</v>
      </c>
      <c r="B1626" s="8" t="s">
        <v>640</v>
      </c>
      <c r="C1626" s="8" t="s">
        <v>942</v>
      </c>
      <c r="D1626" s="1">
        <v>41832</v>
      </c>
      <c r="E1626" s="1" t="s">
        <v>663</v>
      </c>
      <c r="F1626" s="1" t="s">
        <v>307</v>
      </c>
      <c r="G1626" s="11" t="s">
        <v>503</v>
      </c>
      <c r="H1626" t="s">
        <v>346</v>
      </c>
      <c r="I1626" s="9">
        <v>3</v>
      </c>
      <c r="J1626" t="s">
        <v>733</v>
      </c>
      <c r="K1626" t="s">
        <v>773</v>
      </c>
      <c r="L1626">
        <v>40</v>
      </c>
      <c r="M1626">
        <v>41</v>
      </c>
      <c r="N1626">
        <v>1020</v>
      </c>
      <c r="O1626">
        <v>1010</v>
      </c>
      <c r="P1626">
        <v>3</v>
      </c>
      <c r="Q1626">
        <v>6</v>
      </c>
      <c r="R1626">
        <v>6</v>
      </c>
      <c r="S1626">
        <v>4</v>
      </c>
      <c r="T1626">
        <v>6</v>
      </c>
      <c r="U1626">
        <v>4</v>
      </c>
      <c r="Z1626">
        <v>2</v>
      </c>
      <c r="AA1626">
        <v>1</v>
      </c>
      <c r="AB1626" t="s">
        <v>312</v>
      </c>
      <c r="AC1626">
        <v>3.4</v>
      </c>
      <c r="AD1626">
        <v>1.33</v>
      </c>
      <c r="AE1626">
        <v>3.1</v>
      </c>
      <c r="AF1626">
        <v>1.35</v>
      </c>
      <c r="AG1626">
        <v>3.25</v>
      </c>
      <c r="AH1626">
        <v>1.36</v>
      </c>
      <c r="AI1626">
        <v>3.32</v>
      </c>
      <c r="AJ1626">
        <v>1.39</v>
      </c>
      <c r="AK1626">
        <v>3</v>
      </c>
      <c r="AL1626">
        <v>1.36</v>
      </c>
      <c r="AM1626">
        <v>3.5</v>
      </c>
      <c r="AN1626">
        <v>1.4</v>
      </c>
      <c r="AO1626">
        <v>3.2</v>
      </c>
      <c r="AP1626">
        <v>1.34</v>
      </c>
      <c r="AQ1626" t="str">
        <f t="shared" si="277"/>
        <v>Sousa</v>
      </c>
      <c r="AR1626" t="str">
        <f t="shared" si="278"/>
        <v>Berlocq</v>
      </c>
      <c r="AS1626" t="str">
        <f t="shared" si="279"/>
        <v>BastadSousaBerlocq</v>
      </c>
      <c r="AT1626" t="str">
        <f t="shared" si="280"/>
        <v>BastadBerlocqSousa</v>
      </c>
      <c r="AU1626">
        <f t="shared" si="281"/>
        <v>1</v>
      </c>
      <c r="AV1626">
        <f t="shared" si="282"/>
        <v>1</v>
      </c>
      <c r="AW1626">
        <f t="shared" si="283"/>
        <v>29</v>
      </c>
      <c r="AX1626" t="b">
        <f t="shared" si="284"/>
        <v>0</v>
      </c>
      <c r="AY1626" t="str">
        <f t="shared" si="285"/>
        <v>Berlocq</v>
      </c>
      <c r="AZ1626" t="b">
        <f t="shared" si="286"/>
        <v>1</v>
      </c>
      <c r="BA1626" t="str">
        <f t="shared" si="287"/>
        <v>BastadSemifinals</v>
      </c>
    </row>
    <row r="1627" spans="1:53" x14ac:dyDescent="0.25">
      <c r="A1627">
        <v>38</v>
      </c>
      <c r="B1627" s="8" t="s">
        <v>640</v>
      </c>
      <c r="C1627" s="8" t="s">
        <v>942</v>
      </c>
      <c r="D1627" s="1">
        <v>41833</v>
      </c>
      <c r="E1627" s="1" t="s">
        <v>663</v>
      </c>
      <c r="F1627" s="1" t="s">
        <v>307</v>
      </c>
      <c r="G1627" s="11" t="s">
        <v>503</v>
      </c>
      <c r="H1627" t="s">
        <v>348</v>
      </c>
      <c r="I1627" s="9">
        <v>3</v>
      </c>
      <c r="J1627" t="s">
        <v>827</v>
      </c>
      <c r="K1627" t="s">
        <v>733</v>
      </c>
      <c r="L1627">
        <v>111</v>
      </c>
      <c r="M1627">
        <v>40</v>
      </c>
      <c r="N1627">
        <v>541</v>
      </c>
      <c r="O1627">
        <v>1020</v>
      </c>
      <c r="P1627">
        <v>6</v>
      </c>
      <c r="Q1627">
        <v>2</v>
      </c>
      <c r="R1627">
        <v>6</v>
      </c>
      <c r="S1627">
        <v>1</v>
      </c>
      <c r="Z1627">
        <v>2</v>
      </c>
      <c r="AA1627">
        <v>0</v>
      </c>
      <c r="AB1627" t="s">
        <v>312</v>
      </c>
      <c r="AC1627">
        <v>1.61</v>
      </c>
      <c r="AD1627">
        <v>2.2999999999999998</v>
      </c>
      <c r="AE1627">
        <v>1.7</v>
      </c>
      <c r="AF1627">
        <v>2.1</v>
      </c>
      <c r="AG1627">
        <v>1.67</v>
      </c>
      <c r="AH1627">
        <v>2.2000000000000002</v>
      </c>
      <c r="AI1627">
        <v>1.61</v>
      </c>
      <c r="AJ1627">
        <v>2.5099999999999998</v>
      </c>
      <c r="AK1627">
        <v>1.67</v>
      </c>
      <c r="AL1627">
        <v>2.2000000000000002</v>
      </c>
      <c r="AM1627">
        <v>1.7</v>
      </c>
      <c r="AN1627">
        <v>2.5099999999999998</v>
      </c>
      <c r="AO1627">
        <v>1.65</v>
      </c>
      <c r="AP1627">
        <v>2.23</v>
      </c>
      <c r="AQ1627" t="str">
        <f t="shared" si="277"/>
        <v>Cuevas</v>
      </c>
      <c r="AR1627" t="str">
        <f t="shared" si="278"/>
        <v>Sousa</v>
      </c>
      <c r="AS1627" t="str">
        <f t="shared" si="279"/>
        <v>BastadCuevasSousa</v>
      </c>
      <c r="AT1627" t="str">
        <f t="shared" si="280"/>
        <v>BastadSousaCuevas</v>
      </c>
      <c r="AU1627">
        <f t="shared" si="281"/>
        <v>2</v>
      </c>
      <c r="AV1627">
        <f t="shared" si="282"/>
        <v>9</v>
      </c>
      <c r="AW1627">
        <f t="shared" si="283"/>
        <v>15</v>
      </c>
      <c r="AX1627" t="b">
        <f t="shared" si="284"/>
        <v>0</v>
      </c>
      <c r="AY1627" t="str">
        <f t="shared" si="285"/>
        <v>Cuevas</v>
      </c>
      <c r="AZ1627" t="b">
        <f t="shared" si="286"/>
        <v>0</v>
      </c>
      <c r="BA1627" t="str">
        <f t="shared" si="287"/>
        <v>BastadThe Final</v>
      </c>
    </row>
    <row r="1628" spans="1:53" x14ac:dyDescent="0.25">
      <c r="A1628">
        <v>39</v>
      </c>
      <c r="B1628" s="8" t="s">
        <v>947</v>
      </c>
      <c r="C1628" s="8" t="s">
        <v>948</v>
      </c>
      <c r="D1628" s="1">
        <v>41827</v>
      </c>
      <c r="E1628" s="1" t="s">
        <v>663</v>
      </c>
      <c r="F1628" s="1" t="s">
        <v>307</v>
      </c>
      <c r="G1628" s="11" t="s">
        <v>614</v>
      </c>
      <c r="H1628" t="s">
        <v>309</v>
      </c>
      <c r="I1628" s="9">
        <v>3</v>
      </c>
      <c r="J1628" t="s">
        <v>698</v>
      </c>
      <c r="K1628" t="s">
        <v>747</v>
      </c>
      <c r="L1628">
        <v>98</v>
      </c>
      <c r="M1628">
        <v>134</v>
      </c>
      <c r="N1628">
        <v>571</v>
      </c>
      <c r="O1628">
        <v>452</v>
      </c>
      <c r="P1628">
        <v>6</v>
      </c>
      <c r="Q1628">
        <v>1</v>
      </c>
      <c r="R1628">
        <v>7</v>
      </c>
      <c r="S1628">
        <v>6</v>
      </c>
      <c r="Z1628">
        <v>2</v>
      </c>
      <c r="AA1628">
        <v>0</v>
      </c>
      <c r="AB1628" t="s">
        <v>312</v>
      </c>
      <c r="AC1628">
        <v>1.66</v>
      </c>
      <c r="AD1628">
        <v>2.1</v>
      </c>
      <c r="AE1628">
        <v>1.7</v>
      </c>
      <c r="AF1628">
        <v>2.1</v>
      </c>
      <c r="AG1628">
        <v>1.67</v>
      </c>
      <c r="AH1628">
        <v>2.1</v>
      </c>
      <c r="AI1628">
        <v>1.71</v>
      </c>
      <c r="AJ1628">
        <v>2.2400000000000002</v>
      </c>
      <c r="AK1628">
        <v>1.73</v>
      </c>
      <c r="AL1628">
        <v>2.1</v>
      </c>
      <c r="AM1628">
        <v>1.8</v>
      </c>
      <c r="AN1628">
        <v>2.25</v>
      </c>
      <c r="AO1628">
        <v>1.7</v>
      </c>
      <c r="AP1628">
        <v>2.11</v>
      </c>
      <c r="AQ1628" t="str">
        <f t="shared" si="277"/>
        <v>Sela</v>
      </c>
      <c r="AR1628" t="str">
        <f t="shared" si="278"/>
        <v>Przysiezny</v>
      </c>
      <c r="AS1628" t="str">
        <f t="shared" si="279"/>
        <v>NewportSelaPrzysiezny</v>
      </c>
      <c r="AT1628" t="str">
        <f t="shared" si="280"/>
        <v>NewportPrzysieznySela</v>
      </c>
      <c r="AU1628">
        <f t="shared" si="281"/>
        <v>2</v>
      </c>
      <c r="AV1628">
        <f t="shared" si="282"/>
        <v>6</v>
      </c>
      <c r="AW1628">
        <f t="shared" si="283"/>
        <v>20</v>
      </c>
      <c r="AX1628" t="b">
        <f t="shared" si="284"/>
        <v>1</v>
      </c>
      <c r="AY1628" t="str">
        <f t="shared" si="285"/>
        <v>Sela</v>
      </c>
      <c r="AZ1628" t="b">
        <f t="shared" si="286"/>
        <v>0</v>
      </c>
      <c r="BA1628" t="str">
        <f t="shared" si="287"/>
        <v>Newport1st Round</v>
      </c>
    </row>
    <row r="1629" spans="1:53" x14ac:dyDescent="0.25">
      <c r="A1629">
        <v>39</v>
      </c>
      <c r="B1629" s="8" t="s">
        <v>947</v>
      </c>
      <c r="C1629" s="8" t="s">
        <v>948</v>
      </c>
      <c r="D1629" s="1">
        <v>41827</v>
      </c>
      <c r="E1629" s="1" t="s">
        <v>663</v>
      </c>
      <c r="F1629" s="1" t="s">
        <v>307</v>
      </c>
      <c r="G1629" s="11" t="s">
        <v>614</v>
      </c>
      <c r="H1629" t="s">
        <v>309</v>
      </c>
      <c r="I1629" s="9">
        <v>3</v>
      </c>
      <c r="J1629" t="s">
        <v>764</v>
      </c>
      <c r="K1629" t="s">
        <v>949</v>
      </c>
      <c r="L1629">
        <v>69</v>
      </c>
      <c r="M1629">
        <v>2159</v>
      </c>
      <c r="N1629">
        <v>737</v>
      </c>
      <c r="O1629">
        <v>1</v>
      </c>
      <c r="P1629">
        <v>6</v>
      </c>
      <c r="Q1629">
        <v>1</v>
      </c>
      <c r="R1629">
        <v>6</v>
      </c>
      <c r="S1629">
        <v>2</v>
      </c>
      <c r="Z1629">
        <v>2</v>
      </c>
      <c r="AA1629">
        <v>0</v>
      </c>
      <c r="AB1629" t="s">
        <v>312</v>
      </c>
      <c r="AC1629">
        <v>1.1399999999999999</v>
      </c>
      <c r="AD1629">
        <v>5.5</v>
      </c>
      <c r="AE1629">
        <v>1.1100000000000001</v>
      </c>
      <c r="AF1629">
        <v>6</v>
      </c>
      <c r="AG1629">
        <v>1.1000000000000001</v>
      </c>
      <c r="AH1629">
        <v>6.5</v>
      </c>
      <c r="AI1629">
        <v>1.1599999999999999</v>
      </c>
      <c r="AJ1629">
        <v>6.1</v>
      </c>
      <c r="AK1629">
        <v>1.1299999999999999</v>
      </c>
      <c r="AL1629">
        <v>6</v>
      </c>
      <c r="AM1629">
        <v>1.1599999999999999</v>
      </c>
      <c r="AN1629">
        <v>7</v>
      </c>
      <c r="AO1629">
        <v>1.1200000000000001</v>
      </c>
      <c r="AP1629">
        <v>6</v>
      </c>
      <c r="AQ1629" t="str">
        <f t="shared" si="277"/>
        <v>Johnson</v>
      </c>
      <c r="AR1629" t="str">
        <f t="shared" si="278"/>
        <v>Thompson</v>
      </c>
      <c r="AS1629" t="str">
        <f t="shared" si="279"/>
        <v>NewportJohnsonThompson</v>
      </c>
      <c r="AT1629" t="str">
        <f t="shared" si="280"/>
        <v>NewportThompsonJohnson</v>
      </c>
      <c r="AU1629">
        <f t="shared" si="281"/>
        <v>2</v>
      </c>
      <c r="AV1629">
        <f t="shared" si="282"/>
        <v>9</v>
      </c>
      <c r="AW1629">
        <f t="shared" si="283"/>
        <v>15</v>
      </c>
      <c r="AX1629" t="b">
        <f t="shared" si="284"/>
        <v>0</v>
      </c>
      <c r="AY1629" t="str">
        <f t="shared" si="285"/>
        <v>Johnson</v>
      </c>
      <c r="AZ1629" t="b">
        <f t="shared" si="286"/>
        <v>0</v>
      </c>
      <c r="BA1629" t="str">
        <f t="shared" si="287"/>
        <v>Newport1st Round</v>
      </c>
    </row>
    <row r="1630" spans="1:53" x14ac:dyDescent="0.25">
      <c r="A1630">
        <v>39</v>
      </c>
      <c r="B1630" s="8" t="s">
        <v>947</v>
      </c>
      <c r="C1630" s="8" t="s">
        <v>948</v>
      </c>
      <c r="D1630" s="1">
        <v>41827</v>
      </c>
      <c r="E1630" s="1" t="s">
        <v>663</v>
      </c>
      <c r="F1630" s="1" t="s">
        <v>307</v>
      </c>
      <c r="G1630" s="11" t="s">
        <v>614</v>
      </c>
      <c r="H1630" t="s">
        <v>309</v>
      </c>
      <c r="I1630" s="9">
        <v>3</v>
      </c>
      <c r="J1630" t="s">
        <v>728</v>
      </c>
      <c r="K1630" t="s">
        <v>876</v>
      </c>
      <c r="L1630">
        <v>31</v>
      </c>
      <c r="M1630">
        <v>275</v>
      </c>
      <c r="N1630">
        <v>1175</v>
      </c>
      <c r="O1630">
        <v>169</v>
      </c>
      <c r="P1630">
        <v>7</v>
      </c>
      <c r="Q1630">
        <v>6</v>
      </c>
      <c r="R1630">
        <v>6</v>
      </c>
      <c r="S1630">
        <v>2</v>
      </c>
      <c r="Z1630">
        <v>2</v>
      </c>
      <c r="AA1630">
        <v>0</v>
      </c>
      <c r="AB1630" t="s">
        <v>312</v>
      </c>
      <c r="AC1630">
        <v>1.25</v>
      </c>
      <c r="AD1630">
        <v>3.75</v>
      </c>
      <c r="AE1630">
        <v>1.22</v>
      </c>
      <c r="AF1630">
        <v>4</v>
      </c>
      <c r="AG1630">
        <v>1.25</v>
      </c>
      <c r="AH1630">
        <v>3.75</v>
      </c>
      <c r="AI1630">
        <v>1.24</v>
      </c>
      <c r="AJ1630">
        <v>4.45</v>
      </c>
      <c r="AK1630">
        <v>1.25</v>
      </c>
      <c r="AL1630">
        <v>3.75</v>
      </c>
      <c r="AM1630">
        <v>1.28</v>
      </c>
      <c r="AN1630">
        <v>4.75</v>
      </c>
      <c r="AO1630">
        <v>1.23</v>
      </c>
      <c r="AP1630">
        <v>4.0199999999999996</v>
      </c>
      <c r="AQ1630" t="str">
        <f t="shared" si="277"/>
        <v>Karlovic</v>
      </c>
      <c r="AR1630" t="str">
        <f t="shared" si="278"/>
        <v>Ginepri</v>
      </c>
      <c r="AS1630" t="str">
        <f t="shared" si="279"/>
        <v>NewportKarlovicGinepri</v>
      </c>
      <c r="AT1630" t="str">
        <f t="shared" si="280"/>
        <v>NewportGinepriKarlovic</v>
      </c>
      <c r="AU1630">
        <f t="shared" si="281"/>
        <v>2</v>
      </c>
      <c r="AV1630">
        <f t="shared" si="282"/>
        <v>5</v>
      </c>
      <c r="AW1630">
        <f t="shared" si="283"/>
        <v>21</v>
      </c>
      <c r="AX1630" t="b">
        <f t="shared" si="284"/>
        <v>1</v>
      </c>
      <c r="AY1630" t="str">
        <f t="shared" si="285"/>
        <v>Karlovic</v>
      </c>
      <c r="AZ1630" t="b">
        <f t="shared" si="286"/>
        <v>0</v>
      </c>
      <c r="BA1630" t="str">
        <f t="shared" si="287"/>
        <v>Newport1st Round</v>
      </c>
    </row>
    <row r="1631" spans="1:53" x14ac:dyDescent="0.25">
      <c r="A1631">
        <v>39</v>
      </c>
      <c r="B1631" s="8" t="s">
        <v>947</v>
      </c>
      <c r="C1631" s="8" t="s">
        <v>948</v>
      </c>
      <c r="D1631" s="1">
        <v>41827</v>
      </c>
      <c r="E1631" s="1" t="s">
        <v>663</v>
      </c>
      <c r="F1631" s="1" t="s">
        <v>307</v>
      </c>
      <c r="G1631" s="11" t="s">
        <v>614</v>
      </c>
      <c r="H1631" t="s">
        <v>309</v>
      </c>
      <c r="I1631" s="9">
        <v>3</v>
      </c>
      <c r="J1631" t="s">
        <v>735</v>
      </c>
      <c r="K1631" t="s">
        <v>795</v>
      </c>
      <c r="L1631">
        <v>117</v>
      </c>
      <c r="M1631">
        <v>141</v>
      </c>
      <c r="N1631">
        <v>520</v>
      </c>
      <c r="O1631">
        <v>424</v>
      </c>
      <c r="P1631">
        <v>7</v>
      </c>
      <c r="Q1631">
        <v>5</v>
      </c>
      <c r="R1631">
        <v>6</v>
      </c>
      <c r="S1631">
        <v>3</v>
      </c>
      <c r="Z1631">
        <v>2</v>
      </c>
      <c r="AA1631">
        <v>0</v>
      </c>
      <c r="AB1631" t="s">
        <v>312</v>
      </c>
      <c r="AC1631">
        <v>2.25</v>
      </c>
      <c r="AD1631">
        <v>1.57</v>
      </c>
      <c r="AE1631">
        <v>2.2999999999999998</v>
      </c>
      <c r="AF1631">
        <v>1.6</v>
      </c>
      <c r="AG1631">
        <v>2.2000000000000002</v>
      </c>
      <c r="AH1631">
        <v>1.62</v>
      </c>
      <c r="AI1631">
        <v>2.57</v>
      </c>
      <c r="AJ1631">
        <v>1.56</v>
      </c>
      <c r="AK1631">
        <v>2.25</v>
      </c>
      <c r="AL1631">
        <v>1.62</v>
      </c>
      <c r="AM1631">
        <v>2.65</v>
      </c>
      <c r="AN1631">
        <v>1.62</v>
      </c>
      <c r="AO1631">
        <v>2.39</v>
      </c>
      <c r="AP1631">
        <v>1.56</v>
      </c>
      <c r="AQ1631" t="str">
        <f t="shared" si="277"/>
        <v>Jaziri</v>
      </c>
      <c r="AR1631" t="str">
        <f t="shared" si="278"/>
        <v>Berankis</v>
      </c>
      <c r="AS1631" t="str">
        <f t="shared" si="279"/>
        <v>NewportJaziriBerankis</v>
      </c>
      <c r="AT1631" t="str">
        <f t="shared" si="280"/>
        <v>NewportBerankisJaziri</v>
      </c>
      <c r="AU1631">
        <f t="shared" si="281"/>
        <v>2</v>
      </c>
      <c r="AV1631">
        <f t="shared" si="282"/>
        <v>5</v>
      </c>
      <c r="AW1631">
        <f t="shared" si="283"/>
        <v>21</v>
      </c>
      <c r="AX1631" t="b">
        <f t="shared" si="284"/>
        <v>0</v>
      </c>
      <c r="AY1631" t="str">
        <f t="shared" si="285"/>
        <v>Jaziri</v>
      </c>
      <c r="AZ1631" t="b">
        <f t="shared" si="286"/>
        <v>0</v>
      </c>
      <c r="BA1631" t="str">
        <f t="shared" si="287"/>
        <v>Newport1st Round</v>
      </c>
    </row>
    <row r="1632" spans="1:53" x14ac:dyDescent="0.25">
      <c r="A1632">
        <v>39</v>
      </c>
      <c r="B1632" s="8" t="s">
        <v>947</v>
      </c>
      <c r="C1632" s="8" t="s">
        <v>948</v>
      </c>
      <c r="D1632" s="1">
        <v>41827</v>
      </c>
      <c r="E1632" s="1" t="s">
        <v>663</v>
      </c>
      <c r="F1632" s="1" t="s">
        <v>307</v>
      </c>
      <c r="G1632" s="11" t="s">
        <v>614</v>
      </c>
      <c r="H1632" t="s">
        <v>309</v>
      </c>
      <c r="I1632" s="9">
        <v>3</v>
      </c>
      <c r="J1632" t="s">
        <v>940</v>
      </c>
      <c r="K1632" t="s">
        <v>950</v>
      </c>
      <c r="L1632">
        <v>129</v>
      </c>
      <c r="M1632">
        <v>398</v>
      </c>
      <c r="N1632">
        <v>481</v>
      </c>
      <c r="O1632">
        <v>109</v>
      </c>
      <c r="P1632">
        <v>7</v>
      </c>
      <c r="Q1632">
        <v>6</v>
      </c>
      <c r="R1632">
        <v>6</v>
      </c>
      <c r="S1632">
        <v>1</v>
      </c>
      <c r="Z1632">
        <v>2</v>
      </c>
      <c r="AA1632">
        <v>0</v>
      </c>
      <c r="AB1632" t="s">
        <v>312</v>
      </c>
      <c r="AC1632">
        <v>1.28</v>
      </c>
      <c r="AD1632">
        <v>3.5</v>
      </c>
      <c r="AE1632">
        <v>1.3</v>
      </c>
      <c r="AF1632">
        <v>3.4</v>
      </c>
      <c r="AG1632">
        <v>1.3</v>
      </c>
      <c r="AH1632">
        <v>3.4</v>
      </c>
      <c r="AI1632">
        <v>1.29</v>
      </c>
      <c r="AJ1632">
        <v>3.95</v>
      </c>
      <c r="AK1632">
        <v>1.33</v>
      </c>
      <c r="AL1632">
        <v>3.25</v>
      </c>
      <c r="AM1632">
        <v>1.33</v>
      </c>
      <c r="AN1632">
        <v>3.95</v>
      </c>
      <c r="AO1632">
        <v>1.28</v>
      </c>
      <c r="AP1632">
        <v>3.57</v>
      </c>
      <c r="AQ1632" t="str">
        <f t="shared" si="277"/>
        <v>Ito</v>
      </c>
      <c r="AR1632" t="str">
        <f t="shared" si="278"/>
        <v>Krueger</v>
      </c>
      <c r="AS1632" t="str">
        <f t="shared" si="279"/>
        <v>NewportItoKrueger</v>
      </c>
      <c r="AT1632" t="str">
        <f t="shared" si="280"/>
        <v>NewportKruegerIto</v>
      </c>
      <c r="AU1632">
        <f t="shared" si="281"/>
        <v>2</v>
      </c>
      <c r="AV1632">
        <f t="shared" si="282"/>
        <v>6</v>
      </c>
      <c r="AW1632">
        <f t="shared" si="283"/>
        <v>20</v>
      </c>
      <c r="AX1632" t="b">
        <f t="shared" si="284"/>
        <v>1</v>
      </c>
      <c r="AY1632" t="str">
        <f t="shared" si="285"/>
        <v>Ito</v>
      </c>
      <c r="AZ1632" t="b">
        <f t="shared" si="286"/>
        <v>0</v>
      </c>
      <c r="BA1632" t="str">
        <f t="shared" si="287"/>
        <v>Newport1st Round</v>
      </c>
    </row>
    <row r="1633" spans="1:53" x14ac:dyDescent="0.25">
      <c r="A1633">
        <v>39</v>
      </c>
      <c r="B1633" s="8" t="s">
        <v>947</v>
      </c>
      <c r="C1633" s="8" t="s">
        <v>948</v>
      </c>
      <c r="D1633" s="1">
        <v>41827</v>
      </c>
      <c r="E1633" s="1" t="s">
        <v>663</v>
      </c>
      <c r="F1633" s="1" t="s">
        <v>307</v>
      </c>
      <c r="G1633" s="11" t="s">
        <v>614</v>
      </c>
      <c r="H1633" t="s">
        <v>309</v>
      </c>
      <c r="I1633" s="9">
        <v>3</v>
      </c>
      <c r="J1633" t="s">
        <v>849</v>
      </c>
      <c r="K1633" t="s">
        <v>676</v>
      </c>
      <c r="L1633">
        <v>157</v>
      </c>
      <c r="M1633">
        <v>78</v>
      </c>
      <c r="N1633">
        <v>362</v>
      </c>
      <c r="O1633">
        <v>642</v>
      </c>
      <c r="P1633">
        <v>6</v>
      </c>
      <c r="Q1633">
        <v>2</v>
      </c>
      <c r="R1633">
        <v>7</v>
      </c>
      <c r="S1633">
        <v>5</v>
      </c>
      <c r="Z1633">
        <v>2</v>
      </c>
      <c r="AA1633">
        <v>0</v>
      </c>
      <c r="AB1633" t="s">
        <v>312</v>
      </c>
      <c r="AC1633">
        <v>2</v>
      </c>
      <c r="AD1633">
        <v>1.72</v>
      </c>
      <c r="AE1633">
        <v>2</v>
      </c>
      <c r="AF1633">
        <v>1.8</v>
      </c>
      <c r="AG1633">
        <v>2</v>
      </c>
      <c r="AH1633">
        <v>1.73</v>
      </c>
      <c r="AI1633">
        <v>2.09</v>
      </c>
      <c r="AJ1633">
        <v>1.81</v>
      </c>
      <c r="AK1633">
        <v>2</v>
      </c>
      <c r="AL1633">
        <v>1.8</v>
      </c>
      <c r="AM1633">
        <v>2.09</v>
      </c>
      <c r="AN1633">
        <v>1.84</v>
      </c>
      <c r="AO1633">
        <v>2</v>
      </c>
      <c r="AP1633">
        <v>1.78</v>
      </c>
      <c r="AQ1633" t="str">
        <f t="shared" si="277"/>
        <v>Ram</v>
      </c>
      <c r="AR1633" t="str">
        <f t="shared" si="278"/>
        <v>Ebden</v>
      </c>
      <c r="AS1633" t="str">
        <f t="shared" si="279"/>
        <v>NewportRamEbden</v>
      </c>
      <c r="AT1633" t="str">
        <f t="shared" si="280"/>
        <v>NewportEbdenRam</v>
      </c>
      <c r="AU1633">
        <f t="shared" si="281"/>
        <v>2</v>
      </c>
      <c r="AV1633">
        <f t="shared" si="282"/>
        <v>6</v>
      </c>
      <c r="AW1633">
        <f t="shared" si="283"/>
        <v>20</v>
      </c>
      <c r="AX1633" t="b">
        <f t="shared" si="284"/>
        <v>0</v>
      </c>
      <c r="AY1633" t="str">
        <f t="shared" si="285"/>
        <v>Ram</v>
      </c>
      <c r="AZ1633" t="b">
        <f t="shared" si="286"/>
        <v>0</v>
      </c>
      <c r="BA1633" t="str">
        <f t="shared" si="287"/>
        <v>Newport1st Round</v>
      </c>
    </row>
    <row r="1634" spans="1:53" x14ac:dyDescent="0.25">
      <c r="A1634">
        <v>39</v>
      </c>
      <c r="B1634" s="8" t="s">
        <v>947</v>
      </c>
      <c r="C1634" s="8" t="s">
        <v>948</v>
      </c>
      <c r="D1634" s="1">
        <v>41827</v>
      </c>
      <c r="E1634" s="1" t="s">
        <v>663</v>
      </c>
      <c r="F1634" s="1" t="s">
        <v>307</v>
      </c>
      <c r="G1634" s="11" t="s">
        <v>614</v>
      </c>
      <c r="H1634" t="s">
        <v>309</v>
      </c>
      <c r="I1634" s="9">
        <v>3</v>
      </c>
      <c r="J1634" t="s">
        <v>686</v>
      </c>
      <c r="K1634" t="s">
        <v>760</v>
      </c>
      <c r="L1634">
        <v>123</v>
      </c>
      <c r="M1634">
        <v>70</v>
      </c>
      <c r="N1634">
        <v>498</v>
      </c>
      <c r="O1634">
        <v>727</v>
      </c>
      <c r="P1634">
        <v>7</v>
      </c>
      <c r="Q1634">
        <v>6</v>
      </c>
      <c r="R1634">
        <v>6</v>
      </c>
      <c r="S1634">
        <v>2</v>
      </c>
      <c r="Z1634">
        <v>2</v>
      </c>
      <c r="AA1634">
        <v>0</v>
      </c>
      <c r="AB1634" t="s">
        <v>312</v>
      </c>
      <c r="AC1634">
        <v>2</v>
      </c>
      <c r="AD1634">
        <v>1.72</v>
      </c>
      <c r="AE1634">
        <v>2.0499999999999998</v>
      </c>
      <c r="AF1634">
        <v>1.75</v>
      </c>
      <c r="AG1634">
        <v>1.83</v>
      </c>
      <c r="AH1634">
        <v>1.83</v>
      </c>
      <c r="AI1634">
        <v>2.09</v>
      </c>
      <c r="AJ1634">
        <v>1.81</v>
      </c>
      <c r="AK1634">
        <v>1.91</v>
      </c>
      <c r="AL1634">
        <v>1.91</v>
      </c>
      <c r="AM1634">
        <v>2.09</v>
      </c>
      <c r="AN1634">
        <v>2</v>
      </c>
      <c r="AO1634">
        <v>1.96</v>
      </c>
      <c r="AP1634">
        <v>1.81</v>
      </c>
      <c r="AQ1634" t="str">
        <f t="shared" si="277"/>
        <v>Groth</v>
      </c>
      <c r="AR1634" t="str">
        <f t="shared" si="278"/>
        <v>Young</v>
      </c>
      <c r="AS1634" t="str">
        <f t="shared" si="279"/>
        <v>NewportGrothYoung</v>
      </c>
      <c r="AT1634" t="str">
        <f t="shared" si="280"/>
        <v>NewportYoungGroth</v>
      </c>
      <c r="AU1634">
        <f t="shared" si="281"/>
        <v>2</v>
      </c>
      <c r="AV1634">
        <f t="shared" si="282"/>
        <v>5</v>
      </c>
      <c r="AW1634">
        <f t="shared" si="283"/>
        <v>21</v>
      </c>
      <c r="AX1634" t="b">
        <f t="shared" si="284"/>
        <v>1</v>
      </c>
      <c r="AY1634" t="str">
        <f t="shared" si="285"/>
        <v>Groth</v>
      </c>
      <c r="AZ1634" t="b">
        <f t="shared" si="286"/>
        <v>0</v>
      </c>
      <c r="BA1634" t="str">
        <f t="shared" si="287"/>
        <v>Newport1st Round</v>
      </c>
    </row>
    <row r="1635" spans="1:53" x14ac:dyDescent="0.25">
      <c r="A1635">
        <v>39</v>
      </c>
      <c r="B1635" s="8" t="s">
        <v>947</v>
      </c>
      <c r="C1635" s="8" t="s">
        <v>948</v>
      </c>
      <c r="D1635" s="1">
        <v>41828</v>
      </c>
      <c r="E1635" s="1" t="s">
        <v>663</v>
      </c>
      <c r="F1635" s="1" t="s">
        <v>307</v>
      </c>
      <c r="G1635" s="11" t="s">
        <v>614</v>
      </c>
      <c r="H1635" t="s">
        <v>309</v>
      </c>
      <c r="I1635" s="9">
        <v>3</v>
      </c>
      <c r="J1635" t="s">
        <v>674</v>
      </c>
      <c r="K1635" t="s">
        <v>846</v>
      </c>
      <c r="L1635">
        <v>59</v>
      </c>
      <c r="M1635">
        <v>119</v>
      </c>
      <c r="N1635">
        <v>825</v>
      </c>
      <c r="O1635">
        <v>510</v>
      </c>
      <c r="P1635">
        <v>7</v>
      </c>
      <c r="Q1635">
        <v>6</v>
      </c>
      <c r="R1635">
        <v>6</v>
      </c>
      <c r="S1635">
        <v>4</v>
      </c>
      <c r="Z1635">
        <v>2</v>
      </c>
      <c r="AA1635">
        <v>0</v>
      </c>
      <c r="AB1635" t="s">
        <v>312</v>
      </c>
      <c r="AC1635">
        <v>1.07</v>
      </c>
      <c r="AD1635">
        <v>8</v>
      </c>
      <c r="AE1635">
        <v>1.0900000000000001</v>
      </c>
      <c r="AF1635">
        <v>7</v>
      </c>
      <c r="AG1635">
        <v>1.08</v>
      </c>
      <c r="AH1635">
        <v>7</v>
      </c>
      <c r="AI1635">
        <v>1.0900000000000001</v>
      </c>
      <c r="AJ1635">
        <v>8.4600000000000009</v>
      </c>
      <c r="AK1635">
        <v>1.1000000000000001</v>
      </c>
      <c r="AL1635">
        <v>7</v>
      </c>
      <c r="AM1635">
        <v>1.1000000000000001</v>
      </c>
      <c r="AN1635">
        <v>9</v>
      </c>
      <c r="AO1635">
        <v>1.08</v>
      </c>
      <c r="AP1635">
        <v>7.65</v>
      </c>
      <c r="AQ1635" t="str">
        <f t="shared" si="277"/>
        <v>Mahut</v>
      </c>
      <c r="AR1635" t="str">
        <f t="shared" si="278"/>
        <v>Arguello</v>
      </c>
      <c r="AS1635" t="str">
        <f t="shared" si="279"/>
        <v>NewportMahutArguello</v>
      </c>
      <c r="AT1635" t="str">
        <f t="shared" si="280"/>
        <v>NewportArguelloMahut</v>
      </c>
      <c r="AU1635">
        <f t="shared" si="281"/>
        <v>2</v>
      </c>
      <c r="AV1635">
        <f t="shared" si="282"/>
        <v>3</v>
      </c>
      <c r="AW1635">
        <f t="shared" si="283"/>
        <v>23</v>
      </c>
      <c r="AX1635" t="b">
        <f t="shared" si="284"/>
        <v>1</v>
      </c>
      <c r="AY1635" t="str">
        <f t="shared" si="285"/>
        <v>Mahut</v>
      </c>
      <c r="AZ1635" t="b">
        <f t="shared" si="286"/>
        <v>0</v>
      </c>
      <c r="BA1635" t="str">
        <f t="shared" si="287"/>
        <v>Newport1st Round</v>
      </c>
    </row>
    <row r="1636" spans="1:53" x14ac:dyDescent="0.25">
      <c r="A1636">
        <v>39</v>
      </c>
      <c r="B1636" s="8" t="s">
        <v>947</v>
      </c>
      <c r="C1636" s="8" t="s">
        <v>948</v>
      </c>
      <c r="D1636" s="1">
        <v>41828</v>
      </c>
      <c r="E1636" s="1" t="s">
        <v>663</v>
      </c>
      <c r="F1636" s="1" t="s">
        <v>307</v>
      </c>
      <c r="G1636" s="11" t="s">
        <v>614</v>
      </c>
      <c r="H1636" t="s">
        <v>309</v>
      </c>
      <c r="I1636" s="9">
        <v>3</v>
      </c>
      <c r="J1636" t="s">
        <v>936</v>
      </c>
      <c r="K1636" t="s">
        <v>875</v>
      </c>
      <c r="L1636">
        <v>184</v>
      </c>
      <c r="M1636">
        <v>133</v>
      </c>
      <c r="N1636">
        <v>274</v>
      </c>
      <c r="O1636">
        <v>457</v>
      </c>
      <c r="P1636">
        <v>6</v>
      </c>
      <c r="Q1636">
        <v>4</v>
      </c>
      <c r="R1636">
        <v>6</v>
      </c>
      <c r="S1636">
        <v>2</v>
      </c>
      <c r="Z1636">
        <v>2</v>
      </c>
      <c r="AA1636">
        <v>0</v>
      </c>
      <c r="AB1636" t="s">
        <v>312</v>
      </c>
      <c r="AC1636">
        <v>1.36</v>
      </c>
      <c r="AD1636">
        <v>3</v>
      </c>
      <c r="AE1636">
        <v>1.33</v>
      </c>
      <c r="AF1636">
        <v>3.2</v>
      </c>
      <c r="AG1636">
        <v>1.3</v>
      </c>
      <c r="AH1636">
        <v>3.4</v>
      </c>
      <c r="AI1636">
        <v>1.44</v>
      </c>
      <c r="AJ1636">
        <v>2.99</v>
      </c>
      <c r="AK1636">
        <v>1.33</v>
      </c>
      <c r="AL1636">
        <v>3.25</v>
      </c>
      <c r="AM1636">
        <v>1.44</v>
      </c>
      <c r="AN1636">
        <v>3.4</v>
      </c>
      <c r="AO1636">
        <v>1.36</v>
      </c>
      <c r="AP1636">
        <v>3.05</v>
      </c>
      <c r="AQ1636" t="str">
        <f t="shared" si="277"/>
        <v>Saville</v>
      </c>
      <c r="AR1636" t="str">
        <f t="shared" si="278"/>
        <v>Polansky</v>
      </c>
      <c r="AS1636" t="str">
        <f t="shared" si="279"/>
        <v>NewportSavillePolansky</v>
      </c>
      <c r="AT1636" t="str">
        <f t="shared" si="280"/>
        <v>NewportPolanskySaville</v>
      </c>
      <c r="AU1636">
        <f t="shared" si="281"/>
        <v>2</v>
      </c>
      <c r="AV1636">
        <f t="shared" si="282"/>
        <v>6</v>
      </c>
      <c r="AW1636">
        <f t="shared" si="283"/>
        <v>18</v>
      </c>
      <c r="AX1636" t="b">
        <f t="shared" si="284"/>
        <v>0</v>
      </c>
      <c r="AY1636" t="str">
        <f t="shared" si="285"/>
        <v>Saville</v>
      </c>
      <c r="AZ1636" t="b">
        <f t="shared" si="286"/>
        <v>0</v>
      </c>
      <c r="BA1636" t="str">
        <f t="shared" si="287"/>
        <v>Newport1st Round</v>
      </c>
    </row>
    <row r="1637" spans="1:53" x14ac:dyDescent="0.25">
      <c r="A1637">
        <v>39</v>
      </c>
      <c r="B1637" s="8" t="s">
        <v>947</v>
      </c>
      <c r="C1637" s="8" t="s">
        <v>948</v>
      </c>
      <c r="D1637" s="1">
        <v>41828</v>
      </c>
      <c r="E1637" s="1" t="s">
        <v>663</v>
      </c>
      <c r="F1637" s="1" t="s">
        <v>307</v>
      </c>
      <c r="G1637" s="11" t="s">
        <v>614</v>
      </c>
      <c r="H1637" t="s">
        <v>309</v>
      </c>
      <c r="I1637" s="9">
        <v>3</v>
      </c>
      <c r="J1637" t="s">
        <v>772</v>
      </c>
      <c r="K1637" t="s">
        <v>932</v>
      </c>
      <c r="L1637">
        <v>88</v>
      </c>
      <c r="M1637">
        <v>142</v>
      </c>
      <c r="N1637">
        <v>610</v>
      </c>
      <c r="O1637">
        <v>421</v>
      </c>
      <c r="P1637">
        <v>6</v>
      </c>
      <c r="Q1637">
        <v>3</v>
      </c>
      <c r="R1637">
        <v>6</v>
      </c>
      <c r="S1637">
        <v>2</v>
      </c>
      <c r="Z1637">
        <v>2</v>
      </c>
      <c r="AA1637">
        <v>0</v>
      </c>
      <c r="AB1637" t="s">
        <v>312</v>
      </c>
      <c r="AC1637">
        <v>1.1200000000000001</v>
      </c>
      <c r="AD1637">
        <v>5.5</v>
      </c>
      <c r="AE1637">
        <v>1.25</v>
      </c>
      <c r="AF1637">
        <v>3.75</v>
      </c>
      <c r="AG1637">
        <v>1.2</v>
      </c>
      <c r="AH1637">
        <v>4.33</v>
      </c>
      <c r="AI1637">
        <v>1.32</v>
      </c>
      <c r="AJ1637">
        <v>3.66</v>
      </c>
      <c r="AK1637">
        <v>1.2</v>
      </c>
      <c r="AL1637">
        <v>4.5</v>
      </c>
      <c r="AM1637">
        <v>1.35</v>
      </c>
      <c r="AN1637">
        <v>6</v>
      </c>
      <c r="AO1637">
        <v>1.23</v>
      </c>
      <c r="AP1637">
        <v>4.12</v>
      </c>
      <c r="AQ1637" t="str">
        <f t="shared" si="277"/>
        <v>Stakhovsky</v>
      </c>
      <c r="AR1637" t="str">
        <f t="shared" si="278"/>
        <v>Dustov</v>
      </c>
      <c r="AS1637" t="str">
        <f t="shared" si="279"/>
        <v>NewportStakhovskyDustov</v>
      </c>
      <c r="AT1637" t="str">
        <f t="shared" si="280"/>
        <v>NewportDustovStakhovsky</v>
      </c>
      <c r="AU1637">
        <f t="shared" si="281"/>
        <v>2</v>
      </c>
      <c r="AV1637">
        <f t="shared" si="282"/>
        <v>7</v>
      </c>
      <c r="AW1637">
        <f t="shared" si="283"/>
        <v>17</v>
      </c>
      <c r="AX1637" t="b">
        <f t="shared" si="284"/>
        <v>0</v>
      </c>
      <c r="AY1637" t="str">
        <f t="shared" si="285"/>
        <v>Stakhovsky</v>
      </c>
      <c r="AZ1637" t="b">
        <f t="shared" si="286"/>
        <v>0</v>
      </c>
      <c r="BA1637" t="str">
        <f t="shared" si="287"/>
        <v>Newport1st Round</v>
      </c>
    </row>
    <row r="1638" spans="1:53" x14ac:dyDescent="0.25">
      <c r="A1638">
        <v>39</v>
      </c>
      <c r="B1638" s="8" t="s">
        <v>947</v>
      </c>
      <c r="C1638" s="8" t="s">
        <v>948</v>
      </c>
      <c r="D1638" s="1">
        <v>41828</v>
      </c>
      <c r="E1638" s="1" t="s">
        <v>663</v>
      </c>
      <c r="F1638" s="1" t="s">
        <v>307</v>
      </c>
      <c r="G1638" s="11" t="s">
        <v>614</v>
      </c>
      <c r="H1638" t="s">
        <v>309</v>
      </c>
      <c r="I1638" s="9">
        <v>3</v>
      </c>
      <c r="J1638" t="s">
        <v>681</v>
      </c>
      <c r="K1638" t="s">
        <v>801</v>
      </c>
      <c r="L1638">
        <v>92</v>
      </c>
      <c r="M1638">
        <v>138</v>
      </c>
      <c r="N1638">
        <v>600</v>
      </c>
      <c r="O1638">
        <v>442</v>
      </c>
      <c r="P1638">
        <v>6</v>
      </c>
      <c r="Q1638">
        <v>2</v>
      </c>
      <c r="R1638">
        <v>6</v>
      </c>
      <c r="S1638">
        <v>4</v>
      </c>
      <c r="Z1638">
        <v>2</v>
      </c>
      <c r="AA1638">
        <v>0</v>
      </c>
      <c r="AB1638" t="s">
        <v>312</v>
      </c>
      <c r="AC1638">
        <v>2</v>
      </c>
      <c r="AD1638">
        <v>1.72</v>
      </c>
      <c r="AE1638">
        <v>2</v>
      </c>
      <c r="AF1638">
        <v>1.8</v>
      </c>
      <c r="AG1638">
        <v>1.83</v>
      </c>
      <c r="AH1638">
        <v>1.83</v>
      </c>
      <c r="AI1638">
        <v>1.93</v>
      </c>
      <c r="AJ1638">
        <v>1.95</v>
      </c>
      <c r="AK1638">
        <v>2</v>
      </c>
      <c r="AL1638">
        <v>1.8</v>
      </c>
      <c r="AM1638">
        <v>2.06</v>
      </c>
      <c r="AN1638">
        <v>1.95</v>
      </c>
      <c r="AO1638">
        <v>1.96</v>
      </c>
      <c r="AP1638">
        <v>1.8</v>
      </c>
      <c r="AQ1638" t="str">
        <f t="shared" si="277"/>
        <v>Mannarino</v>
      </c>
      <c r="AR1638" t="str">
        <f t="shared" si="278"/>
        <v>Wang</v>
      </c>
      <c r="AS1638" t="str">
        <f t="shared" si="279"/>
        <v>NewportMannarinoWang</v>
      </c>
      <c r="AT1638" t="str">
        <f t="shared" si="280"/>
        <v>NewportWangMannarino</v>
      </c>
      <c r="AU1638">
        <f t="shared" si="281"/>
        <v>2</v>
      </c>
      <c r="AV1638">
        <f t="shared" si="282"/>
        <v>6</v>
      </c>
      <c r="AW1638">
        <f t="shared" si="283"/>
        <v>18</v>
      </c>
      <c r="AX1638" t="b">
        <f t="shared" si="284"/>
        <v>0</v>
      </c>
      <c r="AY1638" t="str">
        <f t="shared" si="285"/>
        <v>Mannarino</v>
      </c>
      <c r="AZ1638" t="b">
        <f t="shared" si="286"/>
        <v>0</v>
      </c>
      <c r="BA1638" t="str">
        <f t="shared" si="287"/>
        <v>Newport1st Round</v>
      </c>
    </row>
    <row r="1639" spans="1:53" x14ac:dyDescent="0.25">
      <c r="A1639">
        <v>39</v>
      </c>
      <c r="B1639" s="8" t="s">
        <v>947</v>
      </c>
      <c r="C1639" s="8" t="s">
        <v>948</v>
      </c>
      <c r="D1639" s="1">
        <v>41828</v>
      </c>
      <c r="E1639" s="1" t="s">
        <v>663</v>
      </c>
      <c r="F1639" s="1" t="s">
        <v>307</v>
      </c>
      <c r="G1639" s="11" t="s">
        <v>614</v>
      </c>
      <c r="H1639" t="s">
        <v>309</v>
      </c>
      <c r="I1639" s="9">
        <v>3</v>
      </c>
      <c r="J1639" t="s">
        <v>840</v>
      </c>
      <c r="K1639" t="s">
        <v>682</v>
      </c>
      <c r="L1639">
        <v>145</v>
      </c>
      <c r="M1639">
        <v>161</v>
      </c>
      <c r="N1639">
        <v>409</v>
      </c>
      <c r="O1639">
        <v>341</v>
      </c>
      <c r="P1639">
        <v>7</v>
      </c>
      <c r="Q1639">
        <v>6</v>
      </c>
      <c r="R1639">
        <v>6</v>
      </c>
      <c r="S1639">
        <v>4</v>
      </c>
      <c r="Z1639">
        <v>2</v>
      </c>
      <c r="AA1639">
        <v>0</v>
      </c>
      <c r="AB1639" t="s">
        <v>312</v>
      </c>
      <c r="AC1639">
        <v>1.5</v>
      </c>
      <c r="AD1639">
        <v>2.5</v>
      </c>
      <c r="AE1639">
        <v>1.55</v>
      </c>
      <c r="AF1639">
        <v>2.4</v>
      </c>
      <c r="AG1639">
        <v>1.57</v>
      </c>
      <c r="AH1639">
        <v>2.25</v>
      </c>
      <c r="AI1639">
        <v>1.57</v>
      </c>
      <c r="AJ1639">
        <v>2.5499999999999998</v>
      </c>
      <c r="AK1639">
        <v>1.57</v>
      </c>
      <c r="AL1639">
        <v>2.38</v>
      </c>
      <c r="AM1639">
        <v>1.6</v>
      </c>
      <c r="AN1639">
        <v>2.6</v>
      </c>
      <c r="AO1639">
        <v>1.55</v>
      </c>
      <c r="AP1639">
        <v>2.42</v>
      </c>
      <c r="AQ1639" t="str">
        <f t="shared" si="277"/>
        <v>Pavic</v>
      </c>
      <c r="AR1639" t="str">
        <f t="shared" si="278"/>
        <v>Copil</v>
      </c>
      <c r="AS1639" t="str">
        <f t="shared" si="279"/>
        <v>NewportPavicCopil</v>
      </c>
      <c r="AT1639" t="str">
        <f t="shared" si="280"/>
        <v>NewportCopilPavic</v>
      </c>
      <c r="AU1639">
        <f t="shared" si="281"/>
        <v>2</v>
      </c>
      <c r="AV1639">
        <f t="shared" si="282"/>
        <v>3</v>
      </c>
      <c r="AW1639">
        <f t="shared" si="283"/>
        <v>23</v>
      </c>
      <c r="AX1639" t="b">
        <f t="shared" si="284"/>
        <v>1</v>
      </c>
      <c r="AY1639" t="str">
        <f t="shared" si="285"/>
        <v>Pavic</v>
      </c>
      <c r="AZ1639" t="b">
        <f t="shared" si="286"/>
        <v>0</v>
      </c>
      <c r="BA1639" t="str">
        <f t="shared" si="287"/>
        <v>Newport1st Round</v>
      </c>
    </row>
    <row r="1640" spans="1:53" x14ac:dyDescent="0.25">
      <c r="A1640">
        <v>39</v>
      </c>
      <c r="B1640" s="8" t="s">
        <v>947</v>
      </c>
      <c r="C1640" s="8" t="s">
        <v>948</v>
      </c>
      <c r="D1640" s="1">
        <v>41828</v>
      </c>
      <c r="E1640" s="1" t="s">
        <v>663</v>
      </c>
      <c r="F1640" s="1" t="s">
        <v>307</v>
      </c>
      <c r="G1640" s="11" t="s">
        <v>614</v>
      </c>
      <c r="H1640" t="s">
        <v>309</v>
      </c>
      <c r="I1640" s="9">
        <v>3</v>
      </c>
      <c r="J1640" t="s">
        <v>767</v>
      </c>
      <c r="K1640" t="s">
        <v>815</v>
      </c>
      <c r="L1640">
        <v>12</v>
      </c>
      <c r="M1640">
        <v>216</v>
      </c>
      <c r="N1640">
        <v>2735</v>
      </c>
      <c r="O1640">
        <v>227</v>
      </c>
      <c r="P1640">
        <v>6</v>
      </c>
      <c r="Q1640">
        <v>3</v>
      </c>
      <c r="R1640">
        <v>7</v>
      </c>
      <c r="S1640">
        <v>6</v>
      </c>
      <c r="Z1640">
        <v>2</v>
      </c>
      <c r="AA1640">
        <v>0</v>
      </c>
      <c r="AB1640" t="s">
        <v>312</v>
      </c>
      <c r="AC1640">
        <v>1.1200000000000001</v>
      </c>
      <c r="AD1640">
        <v>6</v>
      </c>
      <c r="AE1640">
        <v>1.1200000000000001</v>
      </c>
      <c r="AF1640">
        <v>5.75</v>
      </c>
      <c r="AG1640">
        <v>1.1000000000000001</v>
      </c>
      <c r="AH1640">
        <v>6.5</v>
      </c>
      <c r="AI1640">
        <v>1.1299999999999999</v>
      </c>
      <c r="AJ1640">
        <v>7.44</v>
      </c>
      <c r="AK1640">
        <v>1.1299999999999999</v>
      </c>
      <c r="AL1640">
        <v>6</v>
      </c>
      <c r="AM1640">
        <v>1.1299999999999999</v>
      </c>
      <c r="AN1640">
        <v>7.5</v>
      </c>
      <c r="AO1640">
        <v>1.1100000000000001</v>
      </c>
      <c r="AP1640">
        <v>6.33</v>
      </c>
      <c r="AQ1640" t="str">
        <f t="shared" si="277"/>
        <v>Isner</v>
      </c>
      <c r="AR1640" t="str">
        <f t="shared" si="278"/>
        <v>Odesnik</v>
      </c>
      <c r="AS1640" t="str">
        <f t="shared" si="279"/>
        <v>NewportIsnerOdesnik</v>
      </c>
      <c r="AT1640" t="str">
        <f t="shared" si="280"/>
        <v>NewportOdesnikIsner</v>
      </c>
      <c r="AU1640">
        <f t="shared" si="281"/>
        <v>2</v>
      </c>
      <c r="AV1640">
        <f t="shared" si="282"/>
        <v>4</v>
      </c>
      <c r="AW1640">
        <f t="shared" si="283"/>
        <v>22</v>
      </c>
      <c r="AX1640" t="b">
        <f t="shared" si="284"/>
        <v>1</v>
      </c>
      <c r="AY1640" t="str">
        <f t="shared" si="285"/>
        <v>Isner</v>
      </c>
      <c r="AZ1640" t="b">
        <f t="shared" si="286"/>
        <v>0</v>
      </c>
      <c r="BA1640" t="str">
        <f t="shared" si="287"/>
        <v>Newport1st Round</v>
      </c>
    </row>
    <row r="1641" spans="1:53" x14ac:dyDescent="0.25">
      <c r="A1641">
        <v>39</v>
      </c>
      <c r="B1641" s="8" t="s">
        <v>947</v>
      </c>
      <c r="C1641" s="8" t="s">
        <v>948</v>
      </c>
      <c r="D1641" s="1">
        <v>41828</v>
      </c>
      <c r="E1641" s="1" t="s">
        <v>663</v>
      </c>
      <c r="F1641" s="1" t="s">
        <v>307</v>
      </c>
      <c r="G1641" s="11" t="s">
        <v>614</v>
      </c>
      <c r="H1641" t="s">
        <v>309</v>
      </c>
      <c r="I1641" s="9">
        <v>3</v>
      </c>
      <c r="J1641" t="s">
        <v>951</v>
      </c>
      <c r="K1641" t="s">
        <v>695</v>
      </c>
      <c r="L1641">
        <v>208</v>
      </c>
      <c r="M1641">
        <v>107</v>
      </c>
      <c r="N1641">
        <v>239</v>
      </c>
      <c r="O1641">
        <v>548</v>
      </c>
      <c r="P1641">
        <v>7</v>
      </c>
      <c r="Q1641">
        <v>6</v>
      </c>
      <c r="R1641">
        <v>6</v>
      </c>
      <c r="S1641">
        <v>1</v>
      </c>
      <c r="Z1641">
        <v>2</v>
      </c>
      <c r="AA1641">
        <v>0</v>
      </c>
      <c r="AB1641" t="s">
        <v>312</v>
      </c>
      <c r="AC1641">
        <v>2.62</v>
      </c>
      <c r="AD1641">
        <v>1.44</v>
      </c>
      <c r="AE1641">
        <v>2.7</v>
      </c>
      <c r="AF1641">
        <v>1.45</v>
      </c>
      <c r="AG1641">
        <v>2.75</v>
      </c>
      <c r="AH1641">
        <v>1.4</v>
      </c>
      <c r="AI1641">
        <v>2.7</v>
      </c>
      <c r="AJ1641">
        <v>1.52</v>
      </c>
      <c r="AK1641">
        <v>2.75</v>
      </c>
      <c r="AL1641">
        <v>1.44</v>
      </c>
      <c r="AM1641">
        <v>2.81</v>
      </c>
      <c r="AN1641">
        <v>1.52</v>
      </c>
      <c r="AO1641">
        <v>2.65</v>
      </c>
      <c r="AP1641">
        <v>1.46</v>
      </c>
      <c r="AQ1641" t="str">
        <f t="shared" si="277"/>
        <v>Krajicek</v>
      </c>
      <c r="AR1641" t="str">
        <f t="shared" si="278"/>
        <v>Smyczek</v>
      </c>
      <c r="AS1641" t="str">
        <f t="shared" si="279"/>
        <v>NewportKrajicekSmyczek</v>
      </c>
      <c r="AT1641" t="str">
        <f t="shared" si="280"/>
        <v>NewportSmyczekKrajicek</v>
      </c>
      <c r="AU1641">
        <f t="shared" si="281"/>
        <v>2</v>
      </c>
      <c r="AV1641">
        <f t="shared" si="282"/>
        <v>6</v>
      </c>
      <c r="AW1641">
        <f t="shared" si="283"/>
        <v>20</v>
      </c>
      <c r="AX1641" t="b">
        <f t="shared" si="284"/>
        <v>1</v>
      </c>
      <c r="AY1641" t="str">
        <f t="shared" si="285"/>
        <v>Krajicek</v>
      </c>
      <c r="AZ1641" t="b">
        <f t="shared" si="286"/>
        <v>0</v>
      </c>
      <c r="BA1641" t="str">
        <f t="shared" si="287"/>
        <v>Newport1st Round</v>
      </c>
    </row>
    <row r="1642" spans="1:53" x14ac:dyDescent="0.25">
      <c r="A1642">
        <v>39</v>
      </c>
      <c r="B1642" s="8" t="s">
        <v>947</v>
      </c>
      <c r="C1642" s="8" t="s">
        <v>948</v>
      </c>
      <c r="D1642" s="1">
        <v>41828</v>
      </c>
      <c r="E1642" s="1" t="s">
        <v>663</v>
      </c>
      <c r="F1642" s="1" t="s">
        <v>307</v>
      </c>
      <c r="G1642" s="11" t="s">
        <v>614</v>
      </c>
      <c r="H1642" t="s">
        <v>309</v>
      </c>
      <c r="I1642" s="9">
        <v>3</v>
      </c>
      <c r="J1642" t="s">
        <v>684</v>
      </c>
      <c r="K1642" t="s">
        <v>687</v>
      </c>
      <c r="L1642">
        <v>43</v>
      </c>
      <c r="M1642">
        <v>144</v>
      </c>
      <c r="N1642">
        <v>950</v>
      </c>
      <c r="O1642">
        <v>411</v>
      </c>
      <c r="P1642">
        <v>1</v>
      </c>
      <c r="Q1642">
        <v>6</v>
      </c>
      <c r="R1642">
        <v>7</v>
      </c>
      <c r="S1642">
        <v>5</v>
      </c>
      <c r="T1642">
        <v>6</v>
      </c>
      <c r="U1642">
        <v>4</v>
      </c>
      <c r="Z1642">
        <v>2</v>
      </c>
      <c r="AA1642">
        <v>1</v>
      </c>
      <c r="AB1642" t="s">
        <v>312</v>
      </c>
      <c r="AC1642">
        <v>1.4</v>
      </c>
      <c r="AD1642">
        <v>2.75</v>
      </c>
      <c r="AE1642">
        <v>1.48</v>
      </c>
      <c r="AF1642">
        <v>2.6</v>
      </c>
      <c r="AG1642">
        <v>1.33</v>
      </c>
      <c r="AH1642">
        <v>3.25</v>
      </c>
      <c r="AI1642">
        <v>1.49</v>
      </c>
      <c r="AJ1642">
        <v>2.78</v>
      </c>
      <c r="AK1642">
        <v>1.33</v>
      </c>
      <c r="AL1642">
        <v>3.25</v>
      </c>
      <c r="AM1642">
        <v>1.53</v>
      </c>
      <c r="AN1642">
        <v>3.35</v>
      </c>
      <c r="AO1642">
        <v>1.42</v>
      </c>
      <c r="AP1642">
        <v>2.85</v>
      </c>
      <c r="AQ1642" t="str">
        <f t="shared" si="277"/>
        <v>Hewitt</v>
      </c>
      <c r="AR1642" t="str">
        <f t="shared" si="278"/>
        <v>Harrison</v>
      </c>
      <c r="AS1642" t="str">
        <f t="shared" si="279"/>
        <v>NewportHewittHarrison</v>
      </c>
      <c r="AT1642" t="str">
        <f t="shared" si="280"/>
        <v>NewportHarrisonHewitt</v>
      </c>
      <c r="AU1642">
        <f t="shared" si="281"/>
        <v>1</v>
      </c>
      <c r="AV1642">
        <f t="shared" si="282"/>
        <v>-1</v>
      </c>
      <c r="AW1642">
        <f t="shared" si="283"/>
        <v>29</v>
      </c>
      <c r="AX1642" t="b">
        <f t="shared" si="284"/>
        <v>0</v>
      </c>
      <c r="AY1642" t="str">
        <f t="shared" si="285"/>
        <v>Harrison</v>
      </c>
      <c r="AZ1642" t="b">
        <f t="shared" si="286"/>
        <v>1</v>
      </c>
      <c r="BA1642" t="str">
        <f t="shared" si="287"/>
        <v>Newport1st Round</v>
      </c>
    </row>
    <row r="1643" spans="1:53" x14ac:dyDescent="0.25">
      <c r="A1643">
        <v>39</v>
      </c>
      <c r="B1643" s="8" t="s">
        <v>947</v>
      </c>
      <c r="C1643" s="8" t="s">
        <v>948</v>
      </c>
      <c r="D1643" s="1">
        <v>41828</v>
      </c>
      <c r="E1643" s="1" t="s">
        <v>663</v>
      </c>
      <c r="F1643" s="1" t="s">
        <v>307</v>
      </c>
      <c r="G1643" s="11" t="s">
        <v>614</v>
      </c>
      <c r="H1643" t="s">
        <v>309</v>
      </c>
      <c r="I1643" s="9">
        <v>3</v>
      </c>
      <c r="J1643" t="s">
        <v>758</v>
      </c>
      <c r="K1643" t="s">
        <v>677</v>
      </c>
      <c r="L1643">
        <v>76</v>
      </c>
      <c r="M1643">
        <v>149</v>
      </c>
      <c r="N1643">
        <v>663</v>
      </c>
      <c r="O1643">
        <v>394</v>
      </c>
      <c r="P1643">
        <v>6</v>
      </c>
      <c r="Q1643">
        <v>4</v>
      </c>
      <c r="R1643">
        <v>6</v>
      </c>
      <c r="S1643">
        <v>3</v>
      </c>
      <c r="Z1643">
        <v>2</v>
      </c>
      <c r="AA1643">
        <v>0</v>
      </c>
      <c r="AB1643" t="s">
        <v>312</v>
      </c>
      <c r="AC1643">
        <v>1.53</v>
      </c>
      <c r="AD1643">
        <v>2.37</v>
      </c>
      <c r="AE1643">
        <v>1.45</v>
      </c>
      <c r="AF1643">
        <v>2.7</v>
      </c>
      <c r="AG1643">
        <v>1.57</v>
      </c>
      <c r="AH1643">
        <v>2.25</v>
      </c>
      <c r="AI1643">
        <v>1.57</v>
      </c>
      <c r="AJ1643">
        <v>2.5499999999999998</v>
      </c>
      <c r="AK1643">
        <v>1.67</v>
      </c>
      <c r="AL1643">
        <v>2.2000000000000002</v>
      </c>
      <c r="AM1643">
        <v>1.67</v>
      </c>
      <c r="AN1643">
        <v>2.7</v>
      </c>
      <c r="AO1643">
        <v>1.54</v>
      </c>
      <c r="AP1643">
        <v>2.4300000000000002</v>
      </c>
      <c r="AQ1643" t="str">
        <f t="shared" si="277"/>
        <v>Sock</v>
      </c>
      <c r="AR1643" t="str">
        <f t="shared" si="278"/>
        <v>Kuznetsov</v>
      </c>
      <c r="AS1643" t="str">
        <f t="shared" si="279"/>
        <v>NewportSockKuznetsov</v>
      </c>
      <c r="AT1643" t="str">
        <f t="shared" si="280"/>
        <v>NewportKuznetsovSock</v>
      </c>
      <c r="AU1643">
        <f t="shared" si="281"/>
        <v>2</v>
      </c>
      <c r="AV1643">
        <f t="shared" si="282"/>
        <v>5</v>
      </c>
      <c r="AW1643">
        <f t="shared" si="283"/>
        <v>19</v>
      </c>
      <c r="AX1643" t="b">
        <f t="shared" si="284"/>
        <v>0</v>
      </c>
      <c r="AY1643" t="str">
        <f t="shared" si="285"/>
        <v>Sock</v>
      </c>
      <c r="AZ1643" t="b">
        <f t="shared" si="286"/>
        <v>0</v>
      </c>
      <c r="BA1643" t="str">
        <f t="shared" si="287"/>
        <v>Newport1st Round</v>
      </c>
    </row>
    <row r="1644" spans="1:53" x14ac:dyDescent="0.25">
      <c r="A1644">
        <v>39</v>
      </c>
      <c r="B1644" s="8" t="s">
        <v>947</v>
      </c>
      <c r="C1644" s="8" t="s">
        <v>948</v>
      </c>
      <c r="D1644" s="1">
        <v>41829</v>
      </c>
      <c r="E1644" s="1" t="s">
        <v>663</v>
      </c>
      <c r="F1644" s="1" t="s">
        <v>307</v>
      </c>
      <c r="G1644" s="11" t="s">
        <v>614</v>
      </c>
      <c r="H1644" t="s">
        <v>344</v>
      </c>
      <c r="I1644" s="9">
        <v>3</v>
      </c>
      <c r="J1644" t="s">
        <v>686</v>
      </c>
      <c r="K1644" t="s">
        <v>735</v>
      </c>
      <c r="L1644">
        <v>123</v>
      </c>
      <c r="M1644">
        <v>117</v>
      </c>
      <c r="N1644">
        <v>498</v>
      </c>
      <c r="O1644">
        <v>520</v>
      </c>
      <c r="P1644">
        <v>7</v>
      </c>
      <c r="Q1644">
        <v>6</v>
      </c>
      <c r="R1644">
        <v>7</v>
      </c>
      <c r="S1644">
        <v>6</v>
      </c>
      <c r="Z1644">
        <v>2</v>
      </c>
      <c r="AA1644">
        <v>0</v>
      </c>
      <c r="AB1644" t="s">
        <v>312</v>
      </c>
      <c r="AC1644">
        <v>1.5</v>
      </c>
      <c r="AD1644">
        <v>2.5</v>
      </c>
      <c r="AE1644">
        <v>1.5</v>
      </c>
      <c r="AF1644">
        <v>2.5</v>
      </c>
      <c r="AG1644">
        <v>1.44</v>
      </c>
      <c r="AH1644">
        <v>2.62</v>
      </c>
      <c r="AI1644">
        <v>1.59</v>
      </c>
      <c r="AJ1644">
        <v>2.52</v>
      </c>
      <c r="AK1644">
        <v>1.5</v>
      </c>
      <c r="AL1644">
        <v>2.63</v>
      </c>
      <c r="AM1644">
        <v>1.59</v>
      </c>
      <c r="AN1644">
        <v>2.75</v>
      </c>
      <c r="AO1644">
        <v>1.51</v>
      </c>
      <c r="AP1644">
        <v>2.5299999999999998</v>
      </c>
      <c r="AQ1644" t="str">
        <f t="shared" si="277"/>
        <v>Groth</v>
      </c>
      <c r="AR1644" t="str">
        <f t="shared" si="278"/>
        <v>Jaziri</v>
      </c>
      <c r="AS1644" t="str">
        <f t="shared" si="279"/>
        <v>NewportGrothJaziri</v>
      </c>
      <c r="AT1644" t="str">
        <f t="shared" si="280"/>
        <v>NewportJaziriGroth</v>
      </c>
      <c r="AU1644">
        <f t="shared" si="281"/>
        <v>2</v>
      </c>
      <c r="AV1644">
        <f t="shared" si="282"/>
        <v>2</v>
      </c>
      <c r="AW1644">
        <f t="shared" si="283"/>
        <v>26</v>
      </c>
      <c r="AX1644" t="b">
        <f t="shared" si="284"/>
        <v>1</v>
      </c>
      <c r="AY1644" t="str">
        <f t="shared" si="285"/>
        <v>Groth</v>
      </c>
      <c r="AZ1644" t="b">
        <f t="shared" si="286"/>
        <v>0</v>
      </c>
      <c r="BA1644" t="str">
        <f t="shared" si="287"/>
        <v>Newport2nd Round</v>
      </c>
    </row>
    <row r="1645" spans="1:53" x14ac:dyDescent="0.25">
      <c r="A1645">
        <v>39</v>
      </c>
      <c r="B1645" s="8" t="s">
        <v>947</v>
      </c>
      <c r="C1645" s="8" t="s">
        <v>948</v>
      </c>
      <c r="D1645" s="1">
        <v>41829</v>
      </c>
      <c r="E1645" s="1" t="s">
        <v>663</v>
      </c>
      <c r="F1645" s="1" t="s">
        <v>307</v>
      </c>
      <c r="G1645" s="11" t="s">
        <v>614</v>
      </c>
      <c r="H1645" t="s">
        <v>344</v>
      </c>
      <c r="I1645" s="9">
        <v>3</v>
      </c>
      <c r="J1645" t="s">
        <v>764</v>
      </c>
      <c r="K1645" t="s">
        <v>940</v>
      </c>
      <c r="L1645">
        <v>69</v>
      </c>
      <c r="M1645">
        <v>129</v>
      </c>
      <c r="N1645">
        <v>737</v>
      </c>
      <c r="O1645">
        <v>481</v>
      </c>
      <c r="P1645">
        <v>6</v>
      </c>
      <c r="Q1645">
        <v>3</v>
      </c>
      <c r="R1645">
        <v>2</v>
      </c>
      <c r="S1645">
        <v>0</v>
      </c>
      <c r="Z1645">
        <v>1</v>
      </c>
      <c r="AA1645">
        <v>0</v>
      </c>
      <c r="AB1645" t="s">
        <v>323</v>
      </c>
      <c r="AC1645">
        <v>1.3</v>
      </c>
      <c r="AD1645">
        <v>3.4</v>
      </c>
      <c r="AE1645">
        <v>1.3</v>
      </c>
      <c r="AF1645">
        <v>3.4</v>
      </c>
      <c r="AG1645">
        <v>1.36</v>
      </c>
      <c r="AH1645">
        <v>3</v>
      </c>
      <c r="AI1645">
        <v>1.34</v>
      </c>
      <c r="AJ1645">
        <v>3.56</v>
      </c>
      <c r="AK1645">
        <v>1.33</v>
      </c>
      <c r="AL1645">
        <v>3.25</v>
      </c>
      <c r="AM1645">
        <v>1.36</v>
      </c>
      <c r="AN1645">
        <v>3.56</v>
      </c>
      <c r="AO1645">
        <v>1.33</v>
      </c>
      <c r="AP1645">
        <v>3.25</v>
      </c>
      <c r="AQ1645" t="str">
        <f t="shared" si="277"/>
        <v>Johnson</v>
      </c>
      <c r="AR1645" t="str">
        <f t="shared" si="278"/>
        <v>Ito</v>
      </c>
      <c r="AS1645" t="str">
        <f t="shared" si="279"/>
        <v>NewportJohnsonIto</v>
      </c>
      <c r="AT1645" t="str">
        <f t="shared" si="280"/>
        <v>NewportItoJohnson</v>
      </c>
      <c r="AU1645">
        <f t="shared" si="281"/>
        <v>1</v>
      </c>
      <c r="AV1645">
        <f t="shared" si="282"/>
        <v>5</v>
      </c>
      <c r="AW1645">
        <f t="shared" si="283"/>
        <v>11</v>
      </c>
      <c r="AX1645" t="b">
        <f t="shared" si="284"/>
        <v>0</v>
      </c>
      <c r="AY1645" t="str">
        <f t="shared" si="285"/>
        <v>Johnson</v>
      </c>
      <c r="AZ1645" t="b">
        <f t="shared" si="286"/>
        <v>0</v>
      </c>
      <c r="BA1645" t="str">
        <f t="shared" si="287"/>
        <v>Newport2nd Round</v>
      </c>
    </row>
    <row r="1646" spans="1:53" x14ac:dyDescent="0.25">
      <c r="A1646">
        <v>39</v>
      </c>
      <c r="B1646" s="8" t="s">
        <v>947</v>
      </c>
      <c r="C1646" s="8" t="s">
        <v>948</v>
      </c>
      <c r="D1646" s="1">
        <v>41829</v>
      </c>
      <c r="E1646" s="1" t="s">
        <v>663</v>
      </c>
      <c r="F1646" s="8" t="s">
        <v>307</v>
      </c>
      <c r="G1646" s="11" t="s">
        <v>614</v>
      </c>
      <c r="H1646" t="s">
        <v>344</v>
      </c>
      <c r="I1646">
        <v>3</v>
      </c>
      <c r="J1646" t="s">
        <v>674</v>
      </c>
      <c r="K1646" t="s">
        <v>936</v>
      </c>
      <c r="L1646">
        <v>59</v>
      </c>
      <c r="M1646">
        <v>184</v>
      </c>
      <c r="N1646">
        <v>825</v>
      </c>
      <c r="O1646">
        <v>274</v>
      </c>
      <c r="P1646">
        <v>6</v>
      </c>
      <c r="Q1646">
        <v>4</v>
      </c>
      <c r="R1646">
        <v>6</v>
      </c>
      <c r="S1646">
        <v>2</v>
      </c>
      <c r="Z1646">
        <v>2</v>
      </c>
      <c r="AA1646">
        <v>0</v>
      </c>
      <c r="AB1646" t="s">
        <v>312</v>
      </c>
      <c r="AC1646">
        <v>1.28</v>
      </c>
      <c r="AD1646">
        <v>3.5</v>
      </c>
      <c r="AE1646">
        <v>1.28</v>
      </c>
      <c r="AF1646">
        <v>3.5</v>
      </c>
      <c r="AG1646">
        <v>1.25</v>
      </c>
      <c r="AH1646">
        <v>3.75</v>
      </c>
      <c r="AI1646">
        <v>1.31</v>
      </c>
      <c r="AJ1646">
        <v>3.83</v>
      </c>
      <c r="AK1646">
        <v>1.33</v>
      </c>
      <c r="AL1646">
        <v>3.25</v>
      </c>
      <c r="AM1646">
        <v>1.35</v>
      </c>
      <c r="AN1646">
        <v>3.83</v>
      </c>
      <c r="AO1646">
        <v>1.3</v>
      </c>
      <c r="AP1646">
        <v>3.47</v>
      </c>
      <c r="AQ1646" t="str">
        <f t="shared" si="277"/>
        <v>Mahut</v>
      </c>
      <c r="AR1646" t="str">
        <f t="shared" si="278"/>
        <v>Saville</v>
      </c>
      <c r="AS1646" t="str">
        <f t="shared" si="279"/>
        <v>NewportMahutSaville</v>
      </c>
      <c r="AT1646" t="str">
        <f t="shared" si="280"/>
        <v>NewportSavilleMahut</v>
      </c>
      <c r="AU1646">
        <f t="shared" si="281"/>
        <v>2</v>
      </c>
      <c r="AV1646">
        <f t="shared" si="282"/>
        <v>6</v>
      </c>
      <c r="AW1646">
        <f t="shared" si="283"/>
        <v>18</v>
      </c>
      <c r="AX1646" t="b">
        <f t="shared" si="284"/>
        <v>0</v>
      </c>
      <c r="AY1646" t="str">
        <f t="shared" si="285"/>
        <v>Mahut</v>
      </c>
      <c r="AZ1646" t="b">
        <f t="shared" si="286"/>
        <v>0</v>
      </c>
      <c r="BA1646" t="str">
        <f t="shared" si="287"/>
        <v>Newport2nd Round</v>
      </c>
    </row>
    <row r="1647" spans="1:53" x14ac:dyDescent="0.25">
      <c r="A1647">
        <v>39</v>
      </c>
      <c r="B1647" s="8" t="s">
        <v>947</v>
      </c>
      <c r="C1647" s="8" t="s">
        <v>948</v>
      </c>
      <c r="D1647" s="1">
        <v>41829</v>
      </c>
      <c r="E1647" s="1" t="s">
        <v>663</v>
      </c>
      <c r="F1647" t="s">
        <v>307</v>
      </c>
      <c r="G1647" s="11" t="s">
        <v>614</v>
      </c>
      <c r="H1647" t="s">
        <v>344</v>
      </c>
      <c r="I1647">
        <v>3</v>
      </c>
      <c r="J1647" t="s">
        <v>758</v>
      </c>
      <c r="K1647" t="s">
        <v>849</v>
      </c>
      <c r="L1647">
        <v>76</v>
      </c>
      <c r="M1647">
        <v>157</v>
      </c>
      <c r="N1647">
        <v>663</v>
      </c>
      <c r="O1647">
        <v>362</v>
      </c>
      <c r="P1647">
        <v>7</v>
      </c>
      <c r="Q1647">
        <v>5</v>
      </c>
      <c r="R1647">
        <v>6</v>
      </c>
      <c r="S1647">
        <v>2</v>
      </c>
      <c r="Z1647">
        <v>2</v>
      </c>
      <c r="AA1647">
        <v>0</v>
      </c>
      <c r="AB1647" t="s">
        <v>312</v>
      </c>
      <c r="AC1647">
        <v>1.57</v>
      </c>
      <c r="AD1647">
        <v>2.25</v>
      </c>
      <c r="AE1647">
        <v>1.65</v>
      </c>
      <c r="AF1647">
        <v>2.2000000000000002</v>
      </c>
      <c r="AG1647">
        <v>1.57</v>
      </c>
      <c r="AH1647">
        <v>2.25</v>
      </c>
      <c r="AI1647">
        <v>1.56</v>
      </c>
      <c r="AJ1647">
        <v>2.6</v>
      </c>
      <c r="AK1647">
        <v>1.67</v>
      </c>
      <c r="AL1647">
        <v>2.2000000000000002</v>
      </c>
      <c r="AM1647">
        <v>1.69</v>
      </c>
      <c r="AN1647">
        <v>2.6</v>
      </c>
      <c r="AO1647">
        <v>1.59</v>
      </c>
      <c r="AP1647">
        <v>2.33</v>
      </c>
      <c r="AQ1647" t="str">
        <f t="shared" si="277"/>
        <v>Sock</v>
      </c>
      <c r="AR1647" t="str">
        <f t="shared" si="278"/>
        <v>Ram</v>
      </c>
      <c r="AS1647" t="str">
        <f t="shared" si="279"/>
        <v>NewportSockRam</v>
      </c>
      <c r="AT1647" t="str">
        <f t="shared" si="280"/>
        <v>NewportRamSock</v>
      </c>
      <c r="AU1647">
        <f t="shared" si="281"/>
        <v>2</v>
      </c>
      <c r="AV1647">
        <f t="shared" si="282"/>
        <v>6</v>
      </c>
      <c r="AW1647">
        <f t="shared" si="283"/>
        <v>20</v>
      </c>
      <c r="AX1647" t="b">
        <f t="shared" si="284"/>
        <v>0</v>
      </c>
      <c r="AY1647" t="str">
        <f t="shared" si="285"/>
        <v>Sock</v>
      </c>
      <c r="AZ1647" t="b">
        <f t="shared" si="286"/>
        <v>0</v>
      </c>
      <c r="BA1647" t="str">
        <f t="shared" si="287"/>
        <v>Newport2nd Round</v>
      </c>
    </row>
    <row r="1648" spans="1:53" x14ac:dyDescent="0.25">
      <c r="A1648">
        <v>39</v>
      </c>
      <c r="B1648" s="8" t="s">
        <v>947</v>
      </c>
      <c r="C1648" s="8" t="s">
        <v>948</v>
      </c>
      <c r="D1648" s="1">
        <v>41829</v>
      </c>
      <c r="E1648" s="1" t="s">
        <v>663</v>
      </c>
      <c r="F1648" t="s">
        <v>307</v>
      </c>
      <c r="G1648" s="11" t="s">
        <v>614</v>
      </c>
      <c r="H1648" t="s">
        <v>344</v>
      </c>
      <c r="I1648">
        <v>3</v>
      </c>
      <c r="J1648" t="s">
        <v>684</v>
      </c>
      <c r="K1648" t="s">
        <v>840</v>
      </c>
      <c r="L1648">
        <v>43</v>
      </c>
      <c r="M1648">
        <v>145</v>
      </c>
      <c r="N1648">
        <v>950</v>
      </c>
      <c r="O1648">
        <v>409</v>
      </c>
      <c r="P1648">
        <v>6</v>
      </c>
      <c r="Q1648">
        <v>2</v>
      </c>
      <c r="R1648">
        <v>6</v>
      </c>
      <c r="S1648">
        <v>2</v>
      </c>
      <c r="Z1648">
        <v>2</v>
      </c>
      <c r="AA1648">
        <v>0</v>
      </c>
      <c r="AB1648" t="s">
        <v>312</v>
      </c>
      <c r="AC1648">
        <v>1.36</v>
      </c>
      <c r="AD1648">
        <v>3</v>
      </c>
      <c r="AE1648">
        <v>1.38</v>
      </c>
      <c r="AF1648">
        <v>3</v>
      </c>
      <c r="AG1648">
        <v>1.36</v>
      </c>
      <c r="AH1648">
        <v>3</v>
      </c>
      <c r="AI1648">
        <v>1.43</v>
      </c>
      <c r="AJ1648">
        <v>3.05</v>
      </c>
      <c r="AK1648">
        <v>1.36</v>
      </c>
      <c r="AL1648">
        <v>3</v>
      </c>
      <c r="AM1648">
        <v>1.48</v>
      </c>
      <c r="AN1648">
        <v>3.05</v>
      </c>
      <c r="AO1648">
        <v>1.4</v>
      </c>
      <c r="AP1648">
        <v>2.88</v>
      </c>
      <c r="AQ1648" t="str">
        <f t="shared" si="277"/>
        <v>Hewitt</v>
      </c>
      <c r="AR1648" t="str">
        <f t="shared" si="278"/>
        <v>Pavic</v>
      </c>
      <c r="AS1648" t="str">
        <f t="shared" si="279"/>
        <v>NewportHewittPavic</v>
      </c>
      <c r="AT1648" t="str">
        <f t="shared" si="280"/>
        <v>NewportPavicHewitt</v>
      </c>
      <c r="AU1648">
        <f t="shared" si="281"/>
        <v>2</v>
      </c>
      <c r="AV1648">
        <f t="shared" si="282"/>
        <v>8</v>
      </c>
      <c r="AW1648">
        <f t="shared" si="283"/>
        <v>16</v>
      </c>
      <c r="AX1648" t="b">
        <f t="shared" si="284"/>
        <v>0</v>
      </c>
      <c r="AY1648" t="str">
        <f t="shared" si="285"/>
        <v>Hewitt</v>
      </c>
      <c r="AZ1648" t="b">
        <f t="shared" si="286"/>
        <v>0</v>
      </c>
      <c r="BA1648" t="str">
        <f t="shared" si="287"/>
        <v>Newport2nd Round</v>
      </c>
    </row>
    <row r="1649" spans="1:53" x14ac:dyDescent="0.25">
      <c r="A1649">
        <v>39</v>
      </c>
      <c r="B1649" s="8" t="s">
        <v>947</v>
      </c>
      <c r="C1649" s="8" t="s">
        <v>948</v>
      </c>
      <c r="D1649" s="1">
        <v>41829</v>
      </c>
      <c r="E1649" s="1" t="s">
        <v>663</v>
      </c>
      <c r="F1649" t="s">
        <v>307</v>
      </c>
      <c r="G1649" s="11" t="s">
        <v>614</v>
      </c>
      <c r="H1649" t="s">
        <v>344</v>
      </c>
      <c r="I1649">
        <v>3</v>
      </c>
      <c r="J1649" t="s">
        <v>698</v>
      </c>
      <c r="K1649" t="s">
        <v>681</v>
      </c>
      <c r="L1649">
        <v>98</v>
      </c>
      <c r="M1649">
        <v>92</v>
      </c>
      <c r="N1649">
        <v>571</v>
      </c>
      <c r="O1649">
        <v>600</v>
      </c>
      <c r="P1649">
        <v>6</v>
      </c>
      <c r="Q1649">
        <v>3</v>
      </c>
      <c r="R1649">
        <v>6</v>
      </c>
      <c r="S1649">
        <v>1</v>
      </c>
      <c r="Z1649">
        <v>2</v>
      </c>
      <c r="AA1649">
        <v>0</v>
      </c>
      <c r="AB1649" t="s">
        <v>312</v>
      </c>
      <c r="AC1649">
        <v>2.62</v>
      </c>
      <c r="AD1649">
        <v>1.44</v>
      </c>
      <c r="AE1649">
        <v>2.5</v>
      </c>
      <c r="AF1649">
        <v>1.5</v>
      </c>
      <c r="AG1649">
        <v>2.5</v>
      </c>
      <c r="AH1649">
        <v>1.5</v>
      </c>
      <c r="AI1649">
        <v>2.66</v>
      </c>
      <c r="AJ1649">
        <v>1.54</v>
      </c>
      <c r="AK1649">
        <v>2.63</v>
      </c>
      <c r="AL1649">
        <v>1.5</v>
      </c>
      <c r="AM1649">
        <v>2.8</v>
      </c>
      <c r="AN1649">
        <v>1.54</v>
      </c>
      <c r="AO1649">
        <v>2.57</v>
      </c>
      <c r="AP1649">
        <v>1.49</v>
      </c>
      <c r="AQ1649" t="str">
        <f t="shared" si="277"/>
        <v>Sela</v>
      </c>
      <c r="AR1649" t="str">
        <f t="shared" si="278"/>
        <v>Mannarino</v>
      </c>
      <c r="AS1649" t="str">
        <f t="shared" si="279"/>
        <v>NewportSelaMannarino</v>
      </c>
      <c r="AT1649" t="str">
        <f t="shared" si="280"/>
        <v>NewportMannarinoSela</v>
      </c>
      <c r="AU1649">
        <f t="shared" si="281"/>
        <v>2</v>
      </c>
      <c r="AV1649">
        <f t="shared" si="282"/>
        <v>8</v>
      </c>
      <c r="AW1649">
        <f t="shared" si="283"/>
        <v>16</v>
      </c>
      <c r="AX1649" t="b">
        <f t="shared" si="284"/>
        <v>0</v>
      </c>
      <c r="AY1649" t="str">
        <f t="shared" si="285"/>
        <v>Sela</v>
      </c>
      <c r="AZ1649" t="b">
        <f t="shared" si="286"/>
        <v>0</v>
      </c>
      <c r="BA1649" t="str">
        <f t="shared" si="287"/>
        <v>Newport2nd Round</v>
      </c>
    </row>
    <row r="1650" spans="1:53" x14ac:dyDescent="0.25">
      <c r="A1650">
        <v>39</v>
      </c>
      <c r="B1650" s="8" t="s">
        <v>947</v>
      </c>
      <c r="C1650" s="8" t="s">
        <v>948</v>
      </c>
      <c r="D1650" s="1">
        <v>41829</v>
      </c>
      <c r="E1650" s="1" t="s">
        <v>663</v>
      </c>
      <c r="F1650" t="s">
        <v>307</v>
      </c>
      <c r="G1650" s="11" t="s">
        <v>614</v>
      </c>
      <c r="H1650" t="s">
        <v>344</v>
      </c>
      <c r="I1650">
        <v>3</v>
      </c>
      <c r="J1650" t="s">
        <v>767</v>
      </c>
      <c r="K1650" t="s">
        <v>951</v>
      </c>
      <c r="L1650">
        <v>12</v>
      </c>
      <c r="M1650">
        <v>208</v>
      </c>
      <c r="N1650">
        <v>2735</v>
      </c>
      <c r="O1650">
        <v>239</v>
      </c>
      <c r="P1650">
        <v>6</v>
      </c>
      <c r="Q1650">
        <v>3</v>
      </c>
      <c r="R1650">
        <v>6</v>
      </c>
      <c r="S1650">
        <v>3</v>
      </c>
      <c r="Z1650">
        <v>2</v>
      </c>
      <c r="AA1650">
        <v>0</v>
      </c>
      <c r="AB1650" t="s">
        <v>312</v>
      </c>
      <c r="AC1650">
        <v>1.08</v>
      </c>
      <c r="AD1650">
        <v>8</v>
      </c>
      <c r="AE1650">
        <v>1.08</v>
      </c>
      <c r="AF1650">
        <v>7.5</v>
      </c>
      <c r="AG1650">
        <v>1.08</v>
      </c>
      <c r="AH1650">
        <v>7</v>
      </c>
      <c r="AI1650">
        <v>1.1000000000000001</v>
      </c>
      <c r="AJ1650">
        <v>8.6</v>
      </c>
      <c r="AK1650">
        <v>1.08</v>
      </c>
      <c r="AL1650">
        <v>7.5</v>
      </c>
      <c r="AM1650">
        <v>1.1000000000000001</v>
      </c>
      <c r="AN1650">
        <v>9</v>
      </c>
      <c r="AO1650">
        <v>1.08</v>
      </c>
      <c r="AP1650">
        <v>7.56</v>
      </c>
      <c r="AQ1650" t="str">
        <f t="shared" si="277"/>
        <v>Isner</v>
      </c>
      <c r="AR1650" t="str">
        <f t="shared" si="278"/>
        <v>Krajicek</v>
      </c>
      <c r="AS1650" t="str">
        <f t="shared" si="279"/>
        <v>NewportIsnerKrajicek</v>
      </c>
      <c r="AT1650" t="str">
        <f t="shared" si="280"/>
        <v>NewportKrajicekIsner</v>
      </c>
      <c r="AU1650">
        <f t="shared" si="281"/>
        <v>2</v>
      </c>
      <c r="AV1650">
        <f t="shared" si="282"/>
        <v>6</v>
      </c>
      <c r="AW1650">
        <f t="shared" si="283"/>
        <v>18</v>
      </c>
      <c r="AX1650" t="b">
        <f t="shared" si="284"/>
        <v>0</v>
      </c>
      <c r="AY1650" t="str">
        <f t="shared" si="285"/>
        <v>Isner</v>
      </c>
      <c r="AZ1650" t="b">
        <f t="shared" si="286"/>
        <v>0</v>
      </c>
      <c r="BA1650" t="str">
        <f t="shared" si="287"/>
        <v>Newport2nd Round</v>
      </c>
    </row>
    <row r="1651" spans="1:53" x14ac:dyDescent="0.25">
      <c r="A1651">
        <v>39</v>
      </c>
      <c r="B1651" s="8" t="s">
        <v>947</v>
      </c>
      <c r="C1651" s="8" t="s">
        <v>948</v>
      </c>
      <c r="D1651" s="1">
        <v>41829</v>
      </c>
      <c r="E1651" s="1" t="s">
        <v>663</v>
      </c>
      <c r="F1651" t="s">
        <v>307</v>
      </c>
      <c r="G1651" s="11" t="s">
        <v>614</v>
      </c>
      <c r="H1651" t="s">
        <v>344</v>
      </c>
      <c r="I1651">
        <v>3</v>
      </c>
      <c r="J1651" t="s">
        <v>728</v>
      </c>
      <c r="K1651" t="s">
        <v>772</v>
      </c>
      <c r="L1651">
        <v>31</v>
      </c>
      <c r="M1651">
        <v>88</v>
      </c>
      <c r="N1651">
        <v>1175</v>
      </c>
      <c r="O1651">
        <v>610</v>
      </c>
      <c r="P1651">
        <v>7</v>
      </c>
      <c r="Q1651">
        <v>5</v>
      </c>
      <c r="R1651">
        <v>7</v>
      </c>
      <c r="S1651">
        <v>6</v>
      </c>
      <c r="Z1651">
        <v>2</v>
      </c>
      <c r="AA1651">
        <v>0</v>
      </c>
      <c r="AB1651" t="s">
        <v>312</v>
      </c>
      <c r="AC1651">
        <v>1.53</v>
      </c>
      <c r="AD1651">
        <v>2.37</v>
      </c>
      <c r="AE1651">
        <v>1.7</v>
      </c>
      <c r="AF1651">
        <v>2.1</v>
      </c>
      <c r="AG1651">
        <v>1.67</v>
      </c>
      <c r="AH1651">
        <v>2.1</v>
      </c>
      <c r="AI1651">
        <v>1.66</v>
      </c>
      <c r="AJ1651">
        <v>2.37</v>
      </c>
      <c r="AK1651">
        <v>1.67</v>
      </c>
      <c r="AL1651">
        <v>2.2000000000000002</v>
      </c>
      <c r="AM1651">
        <v>1.8</v>
      </c>
      <c r="AN1651">
        <v>2.37</v>
      </c>
      <c r="AO1651">
        <v>1.67</v>
      </c>
      <c r="AP1651">
        <v>2.17</v>
      </c>
      <c r="AQ1651" t="str">
        <f t="shared" si="277"/>
        <v>Karlovic</v>
      </c>
      <c r="AR1651" t="str">
        <f t="shared" si="278"/>
        <v>Stakhovsky</v>
      </c>
      <c r="AS1651" t="str">
        <f t="shared" si="279"/>
        <v>NewportKarlovicStakhovsky</v>
      </c>
      <c r="AT1651" t="str">
        <f t="shared" si="280"/>
        <v>NewportStakhovskyKarlovic</v>
      </c>
      <c r="AU1651">
        <f t="shared" si="281"/>
        <v>2</v>
      </c>
      <c r="AV1651">
        <f t="shared" si="282"/>
        <v>3</v>
      </c>
      <c r="AW1651">
        <f t="shared" si="283"/>
        <v>25</v>
      </c>
      <c r="AX1651" t="b">
        <f t="shared" si="284"/>
        <v>1</v>
      </c>
      <c r="AY1651" t="str">
        <f t="shared" si="285"/>
        <v>Karlovic</v>
      </c>
      <c r="AZ1651" t="b">
        <f t="shared" si="286"/>
        <v>0</v>
      </c>
      <c r="BA1651" t="str">
        <f t="shared" si="287"/>
        <v>Newport2nd Round</v>
      </c>
    </row>
    <row r="1652" spans="1:53" x14ac:dyDescent="0.25">
      <c r="A1652">
        <v>39</v>
      </c>
      <c r="B1652" s="8" t="s">
        <v>947</v>
      </c>
      <c r="C1652" s="8" t="s">
        <v>948</v>
      </c>
      <c r="D1652" s="1">
        <v>41830</v>
      </c>
      <c r="E1652" s="1" t="s">
        <v>663</v>
      </c>
      <c r="F1652" t="s">
        <v>307</v>
      </c>
      <c r="G1652" s="11" t="s">
        <v>614</v>
      </c>
      <c r="H1652" t="s">
        <v>345</v>
      </c>
      <c r="I1652">
        <v>3</v>
      </c>
      <c r="J1652" t="s">
        <v>686</v>
      </c>
      <c r="K1652" t="s">
        <v>674</v>
      </c>
      <c r="L1652">
        <v>123</v>
      </c>
      <c r="M1652">
        <v>59</v>
      </c>
      <c r="N1652">
        <v>498</v>
      </c>
      <c r="O1652">
        <v>825</v>
      </c>
      <c r="P1652">
        <v>6</v>
      </c>
      <c r="Q1652">
        <v>3</v>
      </c>
      <c r="R1652">
        <v>6</v>
      </c>
      <c r="S1652">
        <v>4</v>
      </c>
      <c r="Z1652">
        <v>2</v>
      </c>
      <c r="AA1652">
        <v>0</v>
      </c>
      <c r="AB1652" t="s">
        <v>312</v>
      </c>
      <c r="AC1652">
        <v>2.5</v>
      </c>
      <c r="AD1652">
        <v>1.5</v>
      </c>
      <c r="AE1652">
        <v>2.5</v>
      </c>
      <c r="AF1652">
        <v>1.5</v>
      </c>
      <c r="AG1652">
        <v>2.5</v>
      </c>
      <c r="AH1652">
        <v>1.5</v>
      </c>
      <c r="AI1652">
        <v>2.42</v>
      </c>
      <c r="AJ1652">
        <v>1.65</v>
      </c>
      <c r="AK1652">
        <v>2.5</v>
      </c>
      <c r="AL1652">
        <v>1.53</v>
      </c>
      <c r="AM1652">
        <v>2.6</v>
      </c>
      <c r="AN1652">
        <v>1.65</v>
      </c>
      <c r="AO1652">
        <v>2.4700000000000002</v>
      </c>
      <c r="AP1652">
        <v>1.53</v>
      </c>
      <c r="AQ1652" t="str">
        <f t="shared" ref="AQ1652:AQ1715" si="288">LEFT(J1652,FIND(" ",J1652)-1)</f>
        <v>Groth</v>
      </c>
      <c r="AR1652" t="str">
        <f t="shared" ref="AR1652:AR1715" si="289">LEFT(K1652,FIND(" ",K1652)-1)</f>
        <v>Mahut</v>
      </c>
      <c r="AS1652" t="str">
        <f t="shared" si="279"/>
        <v>NewportGrothMahut</v>
      </c>
      <c r="AT1652" t="str">
        <f t="shared" si="280"/>
        <v>NewportMahutGroth</v>
      </c>
      <c r="AU1652">
        <f t="shared" si="281"/>
        <v>2</v>
      </c>
      <c r="AV1652">
        <f t="shared" si="282"/>
        <v>5</v>
      </c>
      <c r="AW1652">
        <f t="shared" si="283"/>
        <v>19</v>
      </c>
      <c r="AX1652" t="b">
        <f t="shared" si="284"/>
        <v>0</v>
      </c>
      <c r="AY1652" t="str">
        <f t="shared" si="285"/>
        <v>Groth</v>
      </c>
      <c r="AZ1652" t="b">
        <f t="shared" si="286"/>
        <v>0</v>
      </c>
      <c r="BA1652" t="str">
        <f t="shared" si="287"/>
        <v>NewportQuarterfinals</v>
      </c>
    </row>
    <row r="1653" spans="1:53" x14ac:dyDescent="0.25">
      <c r="A1653">
        <v>39</v>
      </c>
      <c r="B1653" s="8" t="s">
        <v>947</v>
      </c>
      <c r="C1653" s="8" t="s">
        <v>948</v>
      </c>
      <c r="D1653" s="1">
        <v>41830</v>
      </c>
      <c r="E1653" s="1" t="s">
        <v>663</v>
      </c>
      <c r="F1653" t="s">
        <v>307</v>
      </c>
      <c r="G1653" s="11" t="s">
        <v>614</v>
      </c>
      <c r="H1653" t="s">
        <v>345</v>
      </c>
      <c r="I1653">
        <v>3</v>
      </c>
      <c r="J1653" t="s">
        <v>728</v>
      </c>
      <c r="K1653" t="s">
        <v>698</v>
      </c>
      <c r="L1653">
        <v>31</v>
      </c>
      <c r="M1653">
        <v>98</v>
      </c>
      <c r="N1653">
        <v>1175</v>
      </c>
      <c r="O1653">
        <v>571</v>
      </c>
      <c r="P1653">
        <v>7</v>
      </c>
      <c r="Q1653">
        <v>6</v>
      </c>
      <c r="R1653">
        <v>7</v>
      </c>
      <c r="S1653">
        <v>5</v>
      </c>
      <c r="Z1653">
        <v>2</v>
      </c>
      <c r="AA1653">
        <v>0</v>
      </c>
      <c r="AB1653" t="s">
        <v>312</v>
      </c>
      <c r="AC1653">
        <v>1.25</v>
      </c>
      <c r="AD1653">
        <v>3.75</v>
      </c>
      <c r="AE1653">
        <v>1.25</v>
      </c>
      <c r="AF1653">
        <v>3.75</v>
      </c>
      <c r="AG1653">
        <v>1.29</v>
      </c>
      <c r="AH1653">
        <v>3.5</v>
      </c>
      <c r="AI1653">
        <v>1.3</v>
      </c>
      <c r="AJ1653">
        <v>3.97</v>
      </c>
      <c r="AK1653">
        <v>1.25</v>
      </c>
      <c r="AL1653">
        <v>3.75</v>
      </c>
      <c r="AM1653">
        <v>1.31</v>
      </c>
      <c r="AN1653">
        <v>4.05</v>
      </c>
      <c r="AO1653">
        <v>1.26</v>
      </c>
      <c r="AP1653">
        <v>3.74</v>
      </c>
      <c r="AQ1653" t="str">
        <f t="shared" si="288"/>
        <v>Karlovic</v>
      </c>
      <c r="AR1653" t="str">
        <f t="shared" si="289"/>
        <v>Sela</v>
      </c>
      <c r="AS1653" t="str">
        <f t="shared" si="279"/>
        <v>NewportKarlovicSela</v>
      </c>
      <c r="AT1653" t="str">
        <f t="shared" si="280"/>
        <v>NewportSelaKarlovic</v>
      </c>
      <c r="AU1653">
        <f t="shared" si="281"/>
        <v>2</v>
      </c>
      <c r="AV1653">
        <f t="shared" si="282"/>
        <v>3</v>
      </c>
      <c r="AW1653">
        <f t="shared" si="283"/>
        <v>25</v>
      </c>
      <c r="AX1653" t="b">
        <f t="shared" si="284"/>
        <v>1</v>
      </c>
      <c r="AY1653" t="str">
        <f t="shared" si="285"/>
        <v>Karlovic</v>
      </c>
      <c r="AZ1653" t="b">
        <f t="shared" si="286"/>
        <v>0</v>
      </c>
      <c r="BA1653" t="str">
        <f t="shared" si="287"/>
        <v>NewportQuarterfinals</v>
      </c>
    </row>
    <row r="1654" spans="1:53" x14ac:dyDescent="0.25">
      <c r="A1654">
        <v>39</v>
      </c>
      <c r="B1654" s="8" t="s">
        <v>947</v>
      </c>
      <c r="C1654" s="8" t="s">
        <v>948</v>
      </c>
      <c r="D1654" s="1">
        <v>41831</v>
      </c>
      <c r="E1654" s="1" t="s">
        <v>663</v>
      </c>
      <c r="F1654" t="s">
        <v>307</v>
      </c>
      <c r="G1654" s="11" t="s">
        <v>614</v>
      </c>
      <c r="H1654" t="s">
        <v>345</v>
      </c>
      <c r="I1654">
        <v>3</v>
      </c>
      <c r="J1654" t="s">
        <v>684</v>
      </c>
      <c r="K1654" t="s">
        <v>764</v>
      </c>
      <c r="L1654">
        <v>43</v>
      </c>
      <c r="M1654">
        <v>69</v>
      </c>
      <c r="N1654">
        <v>950</v>
      </c>
      <c r="O1654">
        <v>737</v>
      </c>
      <c r="P1654">
        <v>6</v>
      </c>
      <c r="Q1654">
        <v>4</v>
      </c>
      <c r="R1654">
        <v>6</v>
      </c>
      <c r="S1654">
        <v>4</v>
      </c>
      <c r="Z1654">
        <v>2</v>
      </c>
      <c r="AA1654">
        <v>0</v>
      </c>
      <c r="AB1654" t="s">
        <v>312</v>
      </c>
      <c r="AC1654">
        <v>1.61</v>
      </c>
      <c r="AD1654">
        <v>2.2000000000000002</v>
      </c>
      <c r="AE1654">
        <v>1.62</v>
      </c>
      <c r="AF1654">
        <v>2.25</v>
      </c>
      <c r="AG1654">
        <v>1.57</v>
      </c>
      <c r="AH1654">
        <v>2.25</v>
      </c>
      <c r="AI1654">
        <v>1.81</v>
      </c>
      <c r="AJ1654">
        <v>2.14</v>
      </c>
      <c r="AK1654">
        <v>1.57</v>
      </c>
      <c r="AL1654">
        <v>2.38</v>
      </c>
      <c r="AM1654">
        <v>1.81</v>
      </c>
      <c r="AN1654">
        <v>2.38</v>
      </c>
      <c r="AO1654">
        <v>1.66</v>
      </c>
      <c r="AP1654">
        <v>2.1800000000000002</v>
      </c>
      <c r="AQ1654" t="str">
        <f t="shared" si="288"/>
        <v>Hewitt</v>
      </c>
      <c r="AR1654" t="str">
        <f t="shared" si="289"/>
        <v>Johnson</v>
      </c>
      <c r="AS1654" t="str">
        <f t="shared" si="279"/>
        <v>NewportHewittJohnson</v>
      </c>
      <c r="AT1654" t="str">
        <f t="shared" si="280"/>
        <v>NewportJohnsonHewitt</v>
      </c>
      <c r="AU1654">
        <f t="shared" si="281"/>
        <v>2</v>
      </c>
      <c r="AV1654">
        <f t="shared" si="282"/>
        <v>4</v>
      </c>
      <c r="AW1654">
        <f t="shared" si="283"/>
        <v>20</v>
      </c>
      <c r="AX1654" t="b">
        <f t="shared" si="284"/>
        <v>0</v>
      </c>
      <c r="AY1654" t="str">
        <f t="shared" si="285"/>
        <v>Hewitt</v>
      </c>
      <c r="AZ1654" t="b">
        <f t="shared" si="286"/>
        <v>0</v>
      </c>
      <c r="BA1654" t="str">
        <f t="shared" si="287"/>
        <v>NewportQuarterfinals</v>
      </c>
    </row>
    <row r="1655" spans="1:53" x14ac:dyDescent="0.25">
      <c r="A1655">
        <v>39</v>
      </c>
      <c r="B1655" s="8" t="s">
        <v>947</v>
      </c>
      <c r="C1655" s="8" t="s">
        <v>948</v>
      </c>
      <c r="D1655" s="1">
        <v>41831</v>
      </c>
      <c r="E1655" s="1" t="s">
        <v>663</v>
      </c>
      <c r="F1655" t="s">
        <v>307</v>
      </c>
      <c r="G1655" s="11" t="s">
        <v>614</v>
      </c>
      <c r="H1655" t="s">
        <v>345</v>
      </c>
      <c r="I1655">
        <v>3</v>
      </c>
      <c r="J1655" t="s">
        <v>758</v>
      </c>
      <c r="K1655" t="s">
        <v>767</v>
      </c>
      <c r="L1655">
        <v>76</v>
      </c>
      <c r="M1655">
        <v>12</v>
      </c>
      <c r="N1655">
        <v>663</v>
      </c>
      <c r="O1655">
        <v>2735</v>
      </c>
      <c r="P1655">
        <v>6</v>
      </c>
      <c r="Q1655">
        <v>4</v>
      </c>
      <c r="R1655">
        <v>7</v>
      </c>
      <c r="S1655">
        <v>6</v>
      </c>
      <c r="Z1655">
        <v>2</v>
      </c>
      <c r="AA1655">
        <v>0</v>
      </c>
      <c r="AB1655" t="s">
        <v>312</v>
      </c>
      <c r="AC1655">
        <v>3</v>
      </c>
      <c r="AD1655">
        <v>1.36</v>
      </c>
      <c r="AE1655">
        <v>2.9</v>
      </c>
      <c r="AF1655">
        <v>1.4</v>
      </c>
      <c r="AG1655">
        <v>3.4</v>
      </c>
      <c r="AH1655">
        <v>1.3</v>
      </c>
      <c r="AI1655">
        <v>3.01</v>
      </c>
      <c r="AJ1655">
        <v>1.45</v>
      </c>
      <c r="AK1655">
        <v>3.25</v>
      </c>
      <c r="AL1655">
        <v>1.33</v>
      </c>
      <c r="AM1655">
        <v>3.4</v>
      </c>
      <c r="AN1655">
        <v>1.46</v>
      </c>
      <c r="AO1655">
        <v>2.9</v>
      </c>
      <c r="AP1655">
        <v>1.4</v>
      </c>
      <c r="AQ1655" t="str">
        <f t="shared" si="288"/>
        <v>Sock</v>
      </c>
      <c r="AR1655" t="str">
        <f t="shared" si="289"/>
        <v>Isner</v>
      </c>
      <c r="AS1655" t="str">
        <f t="shared" si="279"/>
        <v>NewportSockIsner</v>
      </c>
      <c r="AT1655" t="str">
        <f t="shared" si="280"/>
        <v>NewportIsnerSock</v>
      </c>
      <c r="AU1655">
        <f t="shared" si="281"/>
        <v>2</v>
      </c>
      <c r="AV1655">
        <f t="shared" si="282"/>
        <v>3</v>
      </c>
      <c r="AW1655">
        <f t="shared" si="283"/>
        <v>23</v>
      </c>
      <c r="AX1655" t="b">
        <f t="shared" si="284"/>
        <v>1</v>
      </c>
      <c r="AY1655" t="str">
        <f t="shared" si="285"/>
        <v>Sock</v>
      </c>
      <c r="AZ1655" t="b">
        <f t="shared" si="286"/>
        <v>0</v>
      </c>
      <c r="BA1655" t="str">
        <f t="shared" si="287"/>
        <v>NewportQuarterfinals</v>
      </c>
    </row>
    <row r="1656" spans="1:53" x14ac:dyDescent="0.25">
      <c r="A1656">
        <v>39</v>
      </c>
      <c r="B1656" s="8" t="s">
        <v>947</v>
      </c>
      <c r="C1656" s="8" t="s">
        <v>948</v>
      </c>
      <c r="D1656" s="1">
        <v>41832</v>
      </c>
      <c r="E1656" s="1" t="s">
        <v>663</v>
      </c>
      <c r="F1656" t="s">
        <v>307</v>
      </c>
      <c r="G1656" s="11" t="s">
        <v>614</v>
      </c>
      <c r="H1656" t="s">
        <v>346</v>
      </c>
      <c r="I1656">
        <v>3</v>
      </c>
      <c r="J1656" t="s">
        <v>728</v>
      </c>
      <c r="K1656" t="s">
        <v>686</v>
      </c>
      <c r="L1656">
        <v>31</v>
      </c>
      <c r="M1656">
        <v>123</v>
      </c>
      <c r="N1656">
        <v>1175</v>
      </c>
      <c r="O1656">
        <v>498</v>
      </c>
      <c r="P1656">
        <v>6</v>
      </c>
      <c r="Q1656">
        <v>4</v>
      </c>
      <c r="R1656">
        <v>6</v>
      </c>
      <c r="S1656">
        <v>4</v>
      </c>
      <c r="Z1656">
        <v>2</v>
      </c>
      <c r="AA1656">
        <v>0</v>
      </c>
      <c r="AB1656" t="s">
        <v>312</v>
      </c>
      <c r="AC1656">
        <v>1.5</v>
      </c>
      <c r="AD1656">
        <v>2.62</v>
      </c>
      <c r="AE1656">
        <v>1.45</v>
      </c>
      <c r="AF1656">
        <v>2.7</v>
      </c>
      <c r="AG1656">
        <v>1.44</v>
      </c>
      <c r="AH1656">
        <v>2.75</v>
      </c>
      <c r="AI1656">
        <v>1.48</v>
      </c>
      <c r="AJ1656">
        <v>2.9</v>
      </c>
      <c r="AK1656">
        <v>1.5</v>
      </c>
      <c r="AL1656">
        <v>2.63</v>
      </c>
      <c r="AM1656">
        <v>1.53</v>
      </c>
      <c r="AN1656">
        <v>2.9</v>
      </c>
      <c r="AO1656">
        <v>1.48</v>
      </c>
      <c r="AP1656">
        <v>2.63</v>
      </c>
      <c r="AQ1656" t="str">
        <f t="shared" si="288"/>
        <v>Karlovic</v>
      </c>
      <c r="AR1656" t="str">
        <f t="shared" si="289"/>
        <v>Groth</v>
      </c>
      <c r="AS1656" t="str">
        <f t="shared" si="279"/>
        <v>NewportKarlovicGroth</v>
      </c>
      <c r="AT1656" t="str">
        <f t="shared" si="280"/>
        <v>NewportGrothKarlovic</v>
      </c>
      <c r="AU1656">
        <f t="shared" si="281"/>
        <v>2</v>
      </c>
      <c r="AV1656">
        <f t="shared" si="282"/>
        <v>4</v>
      </c>
      <c r="AW1656">
        <f t="shared" si="283"/>
        <v>20</v>
      </c>
      <c r="AX1656" t="b">
        <f t="shared" si="284"/>
        <v>0</v>
      </c>
      <c r="AY1656" t="str">
        <f t="shared" si="285"/>
        <v>Karlovic</v>
      </c>
      <c r="AZ1656" t="b">
        <f t="shared" si="286"/>
        <v>0</v>
      </c>
      <c r="BA1656" t="str">
        <f t="shared" si="287"/>
        <v>NewportSemifinals</v>
      </c>
    </row>
    <row r="1657" spans="1:53" x14ac:dyDescent="0.25">
      <c r="A1657">
        <v>39</v>
      </c>
      <c r="B1657" s="8" t="s">
        <v>947</v>
      </c>
      <c r="C1657" s="8" t="s">
        <v>948</v>
      </c>
      <c r="D1657" s="1">
        <v>41832</v>
      </c>
      <c r="E1657" s="1" t="s">
        <v>663</v>
      </c>
      <c r="F1657" t="s">
        <v>307</v>
      </c>
      <c r="G1657" s="11" t="s">
        <v>614</v>
      </c>
      <c r="H1657" t="s">
        <v>346</v>
      </c>
      <c r="I1657">
        <v>3</v>
      </c>
      <c r="J1657" t="s">
        <v>684</v>
      </c>
      <c r="K1657" t="s">
        <v>758</v>
      </c>
      <c r="L1657">
        <v>43</v>
      </c>
      <c r="M1657">
        <v>76</v>
      </c>
      <c r="N1657">
        <v>950</v>
      </c>
      <c r="O1657">
        <v>663</v>
      </c>
      <c r="P1657">
        <v>6</v>
      </c>
      <c r="Q1657">
        <v>1</v>
      </c>
      <c r="R1657">
        <v>6</v>
      </c>
      <c r="S1657">
        <v>2</v>
      </c>
      <c r="Z1657">
        <v>2</v>
      </c>
      <c r="AA1657">
        <v>0</v>
      </c>
      <c r="AB1657" t="s">
        <v>312</v>
      </c>
      <c r="AC1657">
        <v>1.72</v>
      </c>
      <c r="AD1657">
        <v>2.1</v>
      </c>
      <c r="AE1657">
        <v>1.65</v>
      </c>
      <c r="AF1657">
        <v>2.2000000000000002</v>
      </c>
      <c r="AG1657">
        <v>1.67</v>
      </c>
      <c r="AH1657">
        <v>2.2000000000000002</v>
      </c>
      <c r="AI1657">
        <v>1.78</v>
      </c>
      <c r="AJ1657">
        <v>2.19</v>
      </c>
      <c r="AK1657">
        <v>1.62</v>
      </c>
      <c r="AL1657">
        <v>2.25</v>
      </c>
      <c r="AM1657">
        <v>1.78</v>
      </c>
      <c r="AN1657">
        <v>2.2999999999999998</v>
      </c>
      <c r="AO1657">
        <v>1.68</v>
      </c>
      <c r="AP1657">
        <v>2.16</v>
      </c>
      <c r="AQ1657" t="str">
        <f t="shared" si="288"/>
        <v>Hewitt</v>
      </c>
      <c r="AR1657" t="str">
        <f t="shared" si="289"/>
        <v>Sock</v>
      </c>
      <c r="AS1657" t="str">
        <f t="shared" si="279"/>
        <v>NewportHewittSock</v>
      </c>
      <c r="AT1657" t="str">
        <f t="shared" si="280"/>
        <v>NewportSockHewitt</v>
      </c>
      <c r="AU1657">
        <f t="shared" si="281"/>
        <v>2</v>
      </c>
      <c r="AV1657">
        <f t="shared" si="282"/>
        <v>9</v>
      </c>
      <c r="AW1657">
        <f t="shared" si="283"/>
        <v>15</v>
      </c>
      <c r="AX1657" t="b">
        <f t="shared" si="284"/>
        <v>0</v>
      </c>
      <c r="AY1657" t="str">
        <f t="shared" si="285"/>
        <v>Hewitt</v>
      </c>
      <c r="AZ1657" t="b">
        <f t="shared" si="286"/>
        <v>0</v>
      </c>
      <c r="BA1657" t="str">
        <f t="shared" si="287"/>
        <v>NewportSemifinals</v>
      </c>
    </row>
    <row r="1658" spans="1:53" x14ac:dyDescent="0.25">
      <c r="A1658">
        <v>39</v>
      </c>
      <c r="B1658" s="8" t="s">
        <v>947</v>
      </c>
      <c r="C1658" s="8" t="s">
        <v>948</v>
      </c>
      <c r="D1658" s="1">
        <v>41833</v>
      </c>
      <c r="E1658" s="1" t="s">
        <v>663</v>
      </c>
      <c r="F1658" t="s">
        <v>307</v>
      </c>
      <c r="G1658" s="11" t="s">
        <v>614</v>
      </c>
      <c r="H1658" t="s">
        <v>348</v>
      </c>
      <c r="I1658">
        <v>3</v>
      </c>
      <c r="J1658" t="s">
        <v>684</v>
      </c>
      <c r="K1658" t="s">
        <v>728</v>
      </c>
      <c r="L1658">
        <v>43</v>
      </c>
      <c r="M1658">
        <v>31</v>
      </c>
      <c r="N1658">
        <v>950</v>
      </c>
      <c r="O1658">
        <v>1175</v>
      </c>
      <c r="P1658">
        <v>6</v>
      </c>
      <c r="Q1658">
        <v>3</v>
      </c>
      <c r="R1658">
        <v>6</v>
      </c>
      <c r="S1658">
        <v>7</v>
      </c>
      <c r="T1658">
        <v>7</v>
      </c>
      <c r="U1658">
        <v>6</v>
      </c>
      <c r="Z1658">
        <v>2</v>
      </c>
      <c r="AA1658">
        <v>0</v>
      </c>
      <c r="AB1658" t="s">
        <v>312</v>
      </c>
      <c r="AC1658">
        <v>1.83</v>
      </c>
      <c r="AD1658">
        <v>1.83</v>
      </c>
      <c r="AE1658">
        <v>1.8</v>
      </c>
      <c r="AF1658">
        <v>2</v>
      </c>
      <c r="AG1658">
        <v>1.8</v>
      </c>
      <c r="AH1658">
        <v>2</v>
      </c>
      <c r="AI1658">
        <v>1.98</v>
      </c>
      <c r="AJ1658">
        <v>1.94</v>
      </c>
      <c r="AK1658">
        <v>1.8</v>
      </c>
      <c r="AL1658">
        <v>2</v>
      </c>
      <c r="AM1658">
        <v>2</v>
      </c>
      <c r="AN1658">
        <v>2.0499999999999998</v>
      </c>
      <c r="AO1658">
        <v>1.84</v>
      </c>
      <c r="AP1658">
        <v>1.94</v>
      </c>
      <c r="AQ1658" t="str">
        <f t="shared" si="288"/>
        <v>Hewitt</v>
      </c>
      <c r="AR1658" t="str">
        <f t="shared" si="289"/>
        <v>Karlovic</v>
      </c>
      <c r="AS1658" t="str">
        <f t="shared" si="279"/>
        <v>NewportHewittKarlovic</v>
      </c>
      <c r="AT1658" t="str">
        <f t="shared" si="280"/>
        <v>NewportKarlovicHewitt</v>
      </c>
      <c r="AU1658">
        <f t="shared" si="281"/>
        <v>2</v>
      </c>
      <c r="AV1658">
        <f t="shared" si="282"/>
        <v>3</v>
      </c>
      <c r="AW1658">
        <f t="shared" si="283"/>
        <v>35</v>
      </c>
      <c r="AX1658" t="b">
        <f t="shared" si="284"/>
        <v>1</v>
      </c>
      <c r="AY1658" t="str">
        <f t="shared" si="285"/>
        <v>Hewitt</v>
      </c>
      <c r="AZ1658" t="b">
        <f t="shared" si="286"/>
        <v>0</v>
      </c>
      <c r="BA1658" t="str">
        <f t="shared" si="287"/>
        <v>NewportThe Final</v>
      </c>
    </row>
    <row r="1659" spans="1:53" x14ac:dyDescent="0.25">
      <c r="A1659">
        <v>40</v>
      </c>
      <c r="B1659" s="8" t="s">
        <v>583</v>
      </c>
      <c r="C1659" s="8" t="s">
        <v>952</v>
      </c>
      <c r="D1659" s="1">
        <v>41827</v>
      </c>
      <c r="E1659" s="1" t="s">
        <v>663</v>
      </c>
      <c r="F1659" t="s">
        <v>307</v>
      </c>
      <c r="G1659" s="11" t="s">
        <v>503</v>
      </c>
      <c r="H1659" t="s">
        <v>309</v>
      </c>
      <c r="I1659">
        <v>3</v>
      </c>
      <c r="J1659" t="s">
        <v>781</v>
      </c>
      <c r="K1659" t="s">
        <v>953</v>
      </c>
      <c r="L1659">
        <v>61</v>
      </c>
      <c r="M1659">
        <v>508</v>
      </c>
      <c r="N1659">
        <v>802</v>
      </c>
      <c r="O1659">
        <v>68</v>
      </c>
      <c r="P1659">
        <v>6</v>
      </c>
      <c r="Q1659">
        <v>4</v>
      </c>
      <c r="R1659">
        <v>6</v>
      </c>
      <c r="S1659">
        <v>1</v>
      </c>
      <c r="Z1659">
        <v>2</v>
      </c>
      <c r="AA1659">
        <v>0</v>
      </c>
      <c r="AB1659" t="s">
        <v>312</v>
      </c>
      <c r="AC1659">
        <v>1.28</v>
      </c>
      <c r="AD1659">
        <v>3.5</v>
      </c>
      <c r="AE1659">
        <v>1.28</v>
      </c>
      <c r="AF1659">
        <v>3.5</v>
      </c>
      <c r="AG1659">
        <v>1.25</v>
      </c>
      <c r="AH1659">
        <v>3.75</v>
      </c>
      <c r="AI1659">
        <v>1.32</v>
      </c>
      <c r="AJ1659">
        <v>3.7</v>
      </c>
      <c r="AK1659">
        <v>1.25</v>
      </c>
      <c r="AL1659">
        <v>3.75</v>
      </c>
      <c r="AM1659">
        <v>1.33</v>
      </c>
      <c r="AN1659">
        <v>4.05</v>
      </c>
      <c r="AO1659">
        <v>1.28</v>
      </c>
      <c r="AP1659">
        <v>3.58</v>
      </c>
      <c r="AQ1659" t="str">
        <f t="shared" si="288"/>
        <v>Golubev</v>
      </c>
      <c r="AR1659" t="str">
        <f t="shared" si="289"/>
        <v>Petzschner</v>
      </c>
      <c r="AS1659" t="str">
        <f t="shared" si="279"/>
        <v>StuttgartGolubevPetzschner</v>
      </c>
      <c r="AT1659" t="str">
        <f t="shared" si="280"/>
        <v>StuttgartPetzschnerGolubev</v>
      </c>
      <c r="AU1659">
        <f t="shared" si="281"/>
        <v>2</v>
      </c>
      <c r="AV1659">
        <f t="shared" si="282"/>
        <v>7</v>
      </c>
      <c r="AW1659">
        <f t="shared" si="283"/>
        <v>17</v>
      </c>
      <c r="AX1659" t="b">
        <f t="shared" si="284"/>
        <v>0</v>
      </c>
      <c r="AY1659" t="str">
        <f t="shared" si="285"/>
        <v>Golubev</v>
      </c>
      <c r="AZ1659" t="b">
        <f t="shared" si="286"/>
        <v>0</v>
      </c>
      <c r="BA1659" t="str">
        <f t="shared" si="287"/>
        <v>Stuttgart1st Round</v>
      </c>
    </row>
    <row r="1660" spans="1:53" x14ac:dyDescent="0.25">
      <c r="A1660">
        <v>40</v>
      </c>
      <c r="B1660" s="8" t="s">
        <v>583</v>
      </c>
      <c r="C1660" s="8" t="s">
        <v>952</v>
      </c>
      <c r="D1660" s="1">
        <v>41827</v>
      </c>
      <c r="E1660" s="1" t="s">
        <v>663</v>
      </c>
      <c r="F1660" t="s">
        <v>307</v>
      </c>
      <c r="G1660" s="11" t="s">
        <v>503</v>
      </c>
      <c r="H1660" t="s">
        <v>309</v>
      </c>
      <c r="I1660">
        <v>3</v>
      </c>
      <c r="J1660" t="s">
        <v>792</v>
      </c>
      <c r="K1660" t="s">
        <v>811</v>
      </c>
      <c r="L1660">
        <v>47</v>
      </c>
      <c r="M1660">
        <v>127</v>
      </c>
      <c r="N1660">
        <v>919</v>
      </c>
      <c r="O1660">
        <v>486</v>
      </c>
      <c r="P1660">
        <v>2</v>
      </c>
      <c r="Q1660">
        <v>6</v>
      </c>
      <c r="R1660">
        <v>6</v>
      </c>
      <c r="S1660">
        <v>3</v>
      </c>
      <c r="T1660">
        <v>7</v>
      </c>
      <c r="U1660">
        <v>6</v>
      </c>
      <c r="Z1660">
        <v>2</v>
      </c>
      <c r="AA1660">
        <v>1</v>
      </c>
      <c r="AB1660" t="s">
        <v>312</v>
      </c>
      <c r="AC1660">
        <v>1.22</v>
      </c>
      <c r="AD1660">
        <v>4</v>
      </c>
      <c r="AE1660">
        <v>1.22</v>
      </c>
      <c r="AF1660">
        <v>4</v>
      </c>
      <c r="AG1660">
        <v>1.22</v>
      </c>
      <c r="AH1660">
        <v>4</v>
      </c>
      <c r="AI1660">
        <v>1.22</v>
      </c>
      <c r="AJ1660">
        <v>4.74</v>
      </c>
      <c r="AK1660">
        <v>1.22</v>
      </c>
      <c r="AL1660">
        <v>4</v>
      </c>
      <c r="AM1660">
        <v>1.25</v>
      </c>
      <c r="AN1660">
        <v>4.74</v>
      </c>
      <c r="AO1660">
        <v>1.22</v>
      </c>
      <c r="AP1660">
        <v>4.13</v>
      </c>
      <c r="AQ1660" t="str">
        <f t="shared" si="288"/>
        <v>Mayer</v>
      </c>
      <c r="AR1660" t="str">
        <f t="shared" si="289"/>
        <v>Berrer</v>
      </c>
      <c r="AS1660" t="str">
        <f t="shared" si="279"/>
        <v>StuttgartMayerBerrer</v>
      </c>
      <c r="AT1660" t="str">
        <f t="shared" si="280"/>
        <v>StuttgartBerrerMayer</v>
      </c>
      <c r="AU1660">
        <f t="shared" si="281"/>
        <v>1</v>
      </c>
      <c r="AV1660">
        <f t="shared" si="282"/>
        <v>0</v>
      </c>
      <c r="AW1660">
        <f t="shared" si="283"/>
        <v>30</v>
      </c>
      <c r="AX1660" t="b">
        <f t="shared" si="284"/>
        <v>1</v>
      </c>
      <c r="AY1660" t="str">
        <f t="shared" si="285"/>
        <v>Berrer</v>
      </c>
      <c r="AZ1660" t="b">
        <f t="shared" si="286"/>
        <v>1</v>
      </c>
      <c r="BA1660" t="str">
        <f t="shared" si="287"/>
        <v>Stuttgart1st Round</v>
      </c>
    </row>
    <row r="1661" spans="1:53" x14ac:dyDescent="0.25">
      <c r="A1661">
        <v>40</v>
      </c>
      <c r="B1661" s="8" t="s">
        <v>583</v>
      </c>
      <c r="C1661" s="8" t="s">
        <v>952</v>
      </c>
      <c r="D1661" s="1">
        <v>41827</v>
      </c>
      <c r="E1661" s="1" t="s">
        <v>663</v>
      </c>
      <c r="F1661" t="s">
        <v>307</v>
      </c>
      <c r="G1661" s="11" t="s">
        <v>503</v>
      </c>
      <c r="H1661" t="s">
        <v>309</v>
      </c>
      <c r="I1661">
        <v>3</v>
      </c>
      <c r="J1661" t="s">
        <v>761</v>
      </c>
      <c r="K1661" t="s">
        <v>786</v>
      </c>
      <c r="L1661">
        <v>38</v>
      </c>
      <c r="M1661">
        <v>87</v>
      </c>
      <c r="N1661">
        <v>1084</v>
      </c>
      <c r="O1661">
        <v>620</v>
      </c>
      <c r="P1661">
        <v>6</v>
      </c>
      <c r="Q1661">
        <v>4</v>
      </c>
      <c r="R1661">
        <v>6</v>
      </c>
      <c r="S1661">
        <v>1</v>
      </c>
      <c r="Z1661">
        <v>2</v>
      </c>
      <c r="AA1661">
        <v>0</v>
      </c>
      <c r="AB1661" t="s">
        <v>312</v>
      </c>
      <c r="AC1661">
        <v>1.61</v>
      </c>
      <c r="AD1661">
        <v>2.2000000000000002</v>
      </c>
      <c r="AE1661">
        <v>1.68</v>
      </c>
      <c r="AF1661">
        <v>2.15</v>
      </c>
      <c r="AG1661">
        <v>1.73</v>
      </c>
      <c r="AH1661">
        <v>2</v>
      </c>
      <c r="AI1661">
        <v>1.68</v>
      </c>
      <c r="AJ1661">
        <v>2.2999999999999998</v>
      </c>
      <c r="AK1661">
        <v>1.73</v>
      </c>
      <c r="AL1661">
        <v>2.1</v>
      </c>
      <c r="AM1661">
        <v>1.74</v>
      </c>
      <c r="AN1661">
        <v>2.2999999999999998</v>
      </c>
      <c r="AO1661">
        <v>1.67</v>
      </c>
      <c r="AP1661">
        <v>2.16</v>
      </c>
      <c r="AQ1661" t="str">
        <f t="shared" si="288"/>
        <v>Delbonis</v>
      </c>
      <c r="AR1661" t="str">
        <f t="shared" si="289"/>
        <v>Monaco</v>
      </c>
      <c r="AS1661" t="str">
        <f t="shared" si="279"/>
        <v>StuttgartDelbonisMonaco</v>
      </c>
      <c r="AT1661" t="str">
        <f t="shared" si="280"/>
        <v>StuttgartMonacoDelbonis</v>
      </c>
      <c r="AU1661">
        <f t="shared" si="281"/>
        <v>2</v>
      </c>
      <c r="AV1661">
        <f t="shared" si="282"/>
        <v>7</v>
      </c>
      <c r="AW1661">
        <f t="shared" si="283"/>
        <v>17</v>
      </c>
      <c r="AX1661" t="b">
        <f t="shared" si="284"/>
        <v>0</v>
      </c>
      <c r="AY1661" t="str">
        <f t="shared" si="285"/>
        <v>Delbonis</v>
      </c>
      <c r="AZ1661" t="b">
        <f t="shared" si="286"/>
        <v>0</v>
      </c>
      <c r="BA1661" t="str">
        <f t="shared" si="287"/>
        <v>Stuttgart1st Round</v>
      </c>
    </row>
    <row r="1662" spans="1:53" x14ac:dyDescent="0.25">
      <c r="A1662">
        <v>40</v>
      </c>
      <c r="B1662" s="8" t="s">
        <v>583</v>
      </c>
      <c r="C1662" s="8" t="s">
        <v>952</v>
      </c>
      <c r="D1662" s="1">
        <v>41829</v>
      </c>
      <c r="E1662" s="1" t="s">
        <v>663</v>
      </c>
      <c r="F1662" t="s">
        <v>307</v>
      </c>
      <c r="G1662" s="11" t="s">
        <v>503</v>
      </c>
      <c r="H1662" t="s">
        <v>309</v>
      </c>
      <c r="I1662">
        <v>3</v>
      </c>
      <c r="J1662" t="s">
        <v>712</v>
      </c>
      <c r="K1662" t="s">
        <v>721</v>
      </c>
      <c r="L1662">
        <v>60</v>
      </c>
      <c r="M1662">
        <v>79</v>
      </c>
      <c r="N1662">
        <v>818</v>
      </c>
      <c r="O1662">
        <v>635</v>
      </c>
      <c r="P1662">
        <v>3</v>
      </c>
      <c r="Q1662">
        <v>6</v>
      </c>
      <c r="R1662">
        <v>6</v>
      </c>
      <c r="S1662">
        <v>2</v>
      </c>
      <c r="T1662">
        <v>6</v>
      </c>
      <c r="U1662">
        <v>2</v>
      </c>
      <c r="Z1662">
        <v>2</v>
      </c>
      <c r="AA1662">
        <v>1</v>
      </c>
      <c r="AB1662" t="s">
        <v>312</v>
      </c>
      <c r="AC1662">
        <v>2.75</v>
      </c>
      <c r="AD1662">
        <v>1.4</v>
      </c>
      <c r="AE1662">
        <v>2.7</v>
      </c>
      <c r="AF1662">
        <v>1.45</v>
      </c>
      <c r="AG1662">
        <v>2.62</v>
      </c>
      <c r="AH1662">
        <v>1.44</v>
      </c>
      <c r="AI1662">
        <v>2.93</v>
      </c>
      <c r="AJ1662">
        <v>1.45</v>
      </c>
      <c r="AK1662">
        <v>2.75</v>
      </c>
      <c r="AL1662">
        <v>1.44</v>
      </c>
      <c r="AM1662">
        <v>2.95</v>
      </c>
      <c r="AN1662">
        <v>1.48</v>
      </c>
      <c r="AO1662">
        <v>2.76</v>
      </c>
      <c r="AP1662">
        <v>1.43</v>
      </c>
      <c r="AQ1662" t="str">
        <f t="shared" si="288"/>
        <v>Becker</v>
      </c>
      <c r="AR1662" t="str">
        <f t="shared" si="289"/>
        <v>Paire</v>
      </c>
      <c r="AS1662" t="str">
        <f t="shared" si="279"/>
        <v>StuttgartBeckerPaire</v>
      </c>
      <c r="AT1662" t="str">
        <f t="shared" si="280"/>
        <v>StuttgartPaireBecker</v>
      </c>
      <c r="AU1662">
        <f t="shared" si="281"/>
        <v>1</v>
      </c>
      <c r="AV1662">
        <f t="shared" si="282"/>
        <v>5</v>
      </c>
      <c r="AW1662">
        <f t="shared" si="283"/>
        <v>25</v>
      </c>
      <c r="AX1662" t="b">
        <f t="shared" si="284"/>
        <v>0</v>
      </c>
      <c r="AY1662" t="str">
        <f t="shared" si="285"/>
        <v>Paire</v>
      </c>
      <c r="AZ1662" t="b">
        <f t="shared" si="286"/>
        <v>1</v>
      </c>
      <c r="BA1662" t="str">
        <f t="shared" si="287"/>
        <v>Stuttgart1st Round</v>
      </c>
    </row>
    <row r="1663" spans="1:53" x14ac:dyDescent="0.25">
      <c r="A1663">
        <v>40</v>
      </c>
      <c r="B1663" s="8" t="s">
        <v>583</v>
      </c>
      <c r="C1663" s="8" t="s">
        <v>952</v>
      </c>
      <c r="D1663" s="1">
        <v>41829</v>
      </c>
      <c r="E1663" s="1" t="s">
        <v>663</v>
      </c>
      <c r="F1663" t="s">
        <v>307</v>
      </c>
      <c r="G1663" s="11" t="s">
        <v>503</v>
      </c>
      <c r="H1663" t="s">
        <v>309</v>
      </c>
      <c r="I1663">
        <v>3</v>
      </c>
      <c r="J1663" t="s">
        <v>716</v>
      </c>
      <c r="K1663" t="s">
        <v>908</v>
      </c>
      <c r="L1663">
        <v>32</v>
      </c>
      <c r="M1663">
        <v>140</v>
      </c>
      <c r="N1663">
        <v>1163</v>
      </c>
      <c r="O1663">
        <v>433</v>
      </c>
      <c r="P1663">
        <v>6</v>
      </c>
      <c r="Q1663">
        <v>4</v>
      </c>
      <c r="R1663">
        <v>1</v>
      </c>
      <c r="S1663">
        <v>6</v>
      </c>
      <c r="T1663">
        <v>7</v>
      </c>
      <c r="U1663">
        <v>5</v>
      </c>
      <c r="Z1663">
        <v>2</v>
      </c>
      <c r="AA1663">
        <v>1</v>
      </c>
      <c r="AB1663" t="s">
        <v>312</v>
      </c>
      <c r="AC1663">
        <v>1.4</v>
      </c>
      <c r="AD1663">
        <v>2.75</v>
      </c>
      <c r="AE1663">
        <v>1.42</v>
      </c>
      <c r="AF1663">
        <v>2.8</v>
      </c>
      <c r="AG1663">
        <v>1.36</v>
      </c>
      <c r="AH1663">
        <v>3</v>
      </c>
      <c r="AI1663">
        <v>1.52</v>
      </c>
      <c r="AJ1663">
        <v>2.71</v>
      </c>
      <c r="AK1663">
        <v>1.36</v>
      </c>
      <c r="AL1663">
        <v>3</v>
      </c>
      <c r="AM1663">
        <v>1.52</v>
      </c>
      <c r="AN1663">
        <v>3</v>
      </c>
      <c r="AO1663">
        <v>1.41</v>
      </c>
      <c r="AP1663">
        <v>2.81</v>
      </c>
      <c r="AQ1663" t="str">
        <f t="shared" si="288"/>
        <v>Garcia-Lopez</v>
      </c>
      <c r="AR1663" t="str">
        <f t="shared" si="289"/>
        <v>Cecchinato</v>
      </c>
      <c r="AS1663" t="str">
        <f t="shared" si="279"/>
        <v>StuttgartGarcia-LopezCecchinato</v>
      </c>
      <c r="AT1663" t="str">
        <f t="shared" si="280"/>
        <v>StuttgartCecchinatoGarcia-Lopez</v>
      </c>
      <c r="AU1663">
        <f t="shared" si="281"/>
        <v>1</v>
      </c>
      <c r="AV1663">
        <f t="shared" si="282"/>
        <v>-1</v>
      </c>
      <c r="AW1663">
        <f t="shared" si="283"/>
        <v>29</v>
      </c>
      <c r="AX1663" t="b">
        <f t="shared" si="284"/>
        <v>0</v>
      </c>
      <c r="AY1663" t="str">
        <f t="shared" si="285"/>
        <v>Garcia-Lopez</v>
      </c>
      <c r="AZ1663" t="b">
        <f t="shared" si="286"/>
        <v>1</v>
      </c>
      <c r="BA1663" t="str">
        <f t="shared" si="287"/>
        <v>Stuttgart1st Round</v>
      </c>
    </row>
    <row r="1664" spans="1:53" x14ac:dyDescent="0.25">
      <c r="A1664">
        <v>40</v>
      </c>
      <c r="B1664" s="8" t="s">
        <v>583</v>
      </c>
      <c r="C1664" s="8" t="s">
        <v>952</v>
      </c>
      <c r="D1664" s="1">
        <v>41829</v>
      </c>
      <c r="E1664" s="1" t="s">
        <v>663</v>
      </c>
      <c r="F1664" t="s">
        <v>307</v>
      </c>
      <c r="G1664" s="11" t="s">
        <v>503</v>
      </c>
      <c r="H1664" t="s">
        <v>309</v>
      </c>
      <c r="I1664">
        <v>3</v>
      </c>
      <c r="J1664" t="s">
        <v>727</v>
      </c>
      <c r="K1664" t="s">
        <v>738</v>
      </c>
      <c r="L1664">
        <v>94</v>
      </c>
      <c r="M1664">
        <v>114</v>
      </c>
      <c r="N1664">
        <v>587</v>
      </c>
      <c r="O1664">
        <v>530</v>
      </c>
      <c r="P1664">
        <v>7</v>
      </c>
      <c r="Q1664">
        <v>5</v>
      </c>
      <c r="R1664">
        <v>6</v>
      </c>
      <c r="S1664">
        <v>3</v>
      </c>
      <c r="Z1664">
        <v>2</v>
      </c>
      <c r="AA1664">
        <v>0</v>
      </c>
      <c r="AB1664" t="s">
        <v>312</v>
      </c>
      <c r="AC1664">
        <v>1.5</v>
      </c>
      <c r="AD1664">
        <v>2.5</v>
      </c>
      <c r="AE1664">
        <v>1.52</v>
      </c>
      <c r="AF1664">
        <v>2.4500000000000002</v>
      </c>
      <c r="AG1664">
        <v>1.5</v>
      </c>
      <c r="AH1664">
        <v>2.5</v>
      </c>
      <c r="AI1664">
        <v>1.61</v>
      </c>
      <c r="AJ1664">
        <v>2.46</v>
      </c>
      <c r="AK1664">
        <v>1.53</v>
      </c>
      <c r="AL1664">
        <v>2.5</v>
      </c>
      <c r="AM1664">
        <v>1.61</v>
      </c>
      <c r="AN1664">
        <v>2.5499999999999998</v>
      </c>
      <c r="AO1664">
        <v>1.54</v>
      </c>
      <c r="AP1664">
        <v>2.42</v>
      </c>
      <c r="AQ1664" t="str">
        <f t="shared" si="288"/>
        <v>Gimeno-Traver</v>
      </c>
      <c r="AR1664" t="str">
        <f t="shared" si="289"/>
        <v>Gojowczyk</v>
      </c>
      <c r="AS1664" t="str">
        <f t="shared" si="279"/>
        <v>StuttgartGimeno-TraverGojowczyk</v>
      </c>
      <c r="AT1664" t="str">
        <f t="shared" si="280"/>
        <v>StuttgartGojowczykGimeno-Traver</v>
      </c>
      <c r="AU1664">
        <f t="shared" si="281"/>
        <v>2</v>
      </c>
      <c r="AV1664">
        <f t="shared" si="282"/>
        <v>5</v>
      </c>
      <c r="AW1664">
        <f t="shared" si="283"/>
        <v>21</v>
      </c>
      <c r="AX1664" t="b">
        <f t="shared" si="284"/>
        <v>0</v>
      </c>
      <c r="AY1664" t="str">
        <f t="shared" si="285"/>
        <v>Gimeno-Traver</v>
      </c>
      <c r="AZ1664" t="b">
        <f t="shared" si="286"/>
        <v>0</v>
      </c>
      <c r="BA1664" t="str">
        <f t="shared" si="287"/>
        <v>Stuttgart1st Round</v>
      </c>
    </row>
    <row r="1665" spans="1:53" x14ac:dyDescent="0.25">
      <c r="A1665">
        <v>40</v>
      </c>
      <c r="B1665" s="8" t="s">
        <v>583</v>
      </c>
      <c r="C1665" s="8" t="s">
        <v>952</v>
      </c>
      <c r="D1665" s="1">
        <v>41829</v>
      </c>
      <c r="E1665" s="1" t="s">
        <v>663</v>
      </c>
      <c r="F1665" t="s">
        <v>307</v>
      </c>
      <c r="G1665" s="11" t="s">
        <v>503</v>
      </c>
      <c r="H1665" t="s">
        <v>309</v>
      </c>
      <c r="I1665">
        <v>3</v>
      </c>
      <c r="J1665" t="s">
        <v>954</v>
      </c>
      <c r="K1665" t="s">
        <v>703</v>
      </c>
      <c r="L1665">
        <v>232</v>
      </c>
      <c r="M1665">
        <v>259</v>
      </c>
      <c r="N1665">
        <v>210</v>
      </c>
      <c r="O1665">
        <v>184</v>
      </c>
      <c r="P1665">
        <v>7</v>
      </c>
      <c r="Q1665">
        <v>5</v>
      </c>
      <c r="R1665">
        <v>6</v>
      </c>
      <c r="S1665">
        <v>4</v>
      </c>
      <c r="Z1665">
        <v>2</v>
      </c>
      <c r="AA1665">
        <v>0</v>
      </c>
      <c r="AB1665" t="s">
        <v>312</v>
      </c>
      <c r="AC1665">
        <v>1.83</v>
      </c>
      <c r="AD1665">
        <v>1.83</v>
      </c>
      <c r="AE1665">
        <v>1.85</v>
      </c>
      <c r="AF1665">
        <v>1.9</v>
      </c>
      <c r="AG1665">
        <v>1.83</v>
      </c>
      <c r="AH1665">
        <v>1.83</v>
      </c>
      <c r="AI1665">
        <v>1.85</v>
      </c>
      <c r="AJ1665">
        <v>2.0499999999999998</v>
      </c>
      <c r="AK1665">
        <v>1.8</v>
      </c>
      <c r="AL1665">
        <v>2</v>
      </c>
      <c r="AM1665">
        <v>1.87</v>
      </c>
      <c r="AN1665">
        <v>2.0499999999999998</v>
      </c>
      <c r="AO1665">
        <v>1.82</v>
      </c>
      <c r="AP1665">
        <v>1.94</v>
      </c>
      <c r="AQ1665" t="str">
        <f t="shared" si="288"/>
        <v>Marti</v>
      </c>
      <c r="AR1665" t="str">
        <f t="shared" si="289"/>
        <v>Laaksonen</v>
      </c>
      <c r="AS1665" t="str">
        <f t="shared" si="279"/>
        <v>StuttgartMartiLaaksonen</v>
      </c>
      <c r="AT1665" t="str">
        <f t="shared" si="280"/>
        <v>StuttgartLaaksonenMarti</v>
      </c>
      <c r="AU1665">
        <f t="shared" si="281"/>
        <v>2</v>
      </c>
      <c r="AV1665">
        <f t="shared" si="282"/>
        <v>4</v>
      </c>
      <c r="AW1665">
        <f t="shared" si="283"/>
        <v>22</v>
      </c>
      <c r="AX1665" t="b">
        <f t="shared" si="284"/>
        <v>0</v>
      </c>
      <c r="AY1665" t="str">
        <f t="shared" si="285"/>
        <v>Marti</v>
      </c>
      <c r="AZ1665" t="b">
        <f t="shared" si="286"/>
        <v>0</v>
      </c>
      <c r="BA1665" t="str">
        <f t="shared" si="287"/>
        <v>Stuttgart1st Round</v>
      </c>
    </row>
    <row r="1666" spans="1:53" x14ac:dyDescent="0.25">
      <c r="A1666">
        <v>40</v>
      </c>
      <c r="B1666" s="8" t="s">
        <v>583</v>
      </c>
      <c r="C1666" s="8" t="s">
        <v>952</v>
      </c>
      <c r="D1666" s="1">
        <v>41829</v>
      </c>
      <c r="E1666" s="1" t="s">
        <v>663</v>
      </c>
      <c r="F1666" t="s">
        <v>307</v>
      </c>
      <c r="G1666" s="11" t="s">
        <v>503</v>
      </c>
      <c r="H1666" t="s">
        <v>309</v>
      </c>
      <c r="I1666">
        <v>3</v>
      </c>
      <c r="J1666" t="s">
        <v>751</v>
      </c>
      <c r="K1666" t="s">
        <v>905</v>
      </c>
      <c r="L1666">
        <v>48</v>
      </c>
      <c r="M1666">
        <v>285</v>
      </c>
      <c r="N1666">
        <v>900</v>
      </c>
      <c r="O1666">
        <v>163</v>
      </c>
      <c r="P1666">
        <v>7</v>
      </c>
      <c r="Q1666">
        <v>6</v>
      </c>
      <c r="R1666">
        <v>7</v>
      </c>
      <c r="S1666">
        <v>6</v>
      </c>
      <c r="Z1666">
        <v>2</v>
      </c>
      <c r="AA1666">
        <v>0</v>
      </c>
      <c r="AB1666" t="s">
        <v>312</v>
      </c>
      <c r="AC1666">
        <v>1.28</v>
      </c>
      <c r="AD1666">
        <v>3.5</v>
      </c>
      <c r="AE1666">
        <v>1.3</v>
      </c>
      <c r="AF1666">
        <v>3.4</v>
      </c>
      <c r="AG1666">
        <v>1.3</v>
      </c>
      <c r="AH1666">
        <v>3.4</v>
      </c>
      <c r="AI1666">
        <v>1.34</v>
      </c>
      <c r="AJ1666">
        <v>3.5</v>
      </c>
      <c r="AK1666">
        <v>1.33</v>
      </c>
      <c r="AL1666">
        <v>3.25</v>
      </c>
      <c r="AM1666">
        <v>1.36</v>
      </c>
      <c r="AN1666">
        <v>3.51</v>
      </c>
      <c r="AO1666">
        <v>1.31</v>
      </c>
      <c r="AP1666">
        <v>3.32</v>
      </c>
      <c r="AQ1666" t="str">
        <f t="shared" si="288"/>
        <v>Rosol</v>
      </c>
      <c r="AR1666" t="str">
        <f t="shared" si="289"/>
        <v>Zverev</v>
      </c>
      <c r="AS1666" t="str">
        <f t="shared" si="279"/>
        <v>StuttgartRosolZverev</v>
      </c>
      <c r="AT1666" t="str">
        <f t="shared" si="280"/>
        <v>StuttgartZverevRosol</v>
      </c>
      <c r="AU1666">
        <f t="shared" si="281"/>
        <v>2</v>
      </c>
      <c r="AV1666">
        <f t="shared" si="282"/>
        <v>2</v>
      </c>
      <c r="AW1666">
        <f t="shared" si="283"/>
        <v>26</v>
      </c>
      <c r="AX1666" t="b">
        <f t="shared" si="284"/>
        <v>1</v>
      </c>
      <c r="AY1666" t="str">
        <f t="shared" si="285"/>
        <v>Rosol</v>
      </c>
      <c r="AZ1666" t="b">
        <f t="shared" si="286"/>
        <v>0</v>
      </c>
      <c r="BA1666" t="str">
        <f t="shared" si="287"/>
        <v>Stuttgart1st Round</v>
      </c>
    </row>
    <row r="1667" spans="1:53" x14ac:dyDescent="0.25">
      <c r="A1667">
        <v>40</v>
      </c>
      <c r="B1667" s="8" t="s">
        <v>583</v>
      </c>
      <c r="C1667" s="8" t="s">
        <v>952</v>
      </c>
      <c r="D1667" s="1">
        <v>41829</v>
      </c>
      <c r="E1667" s="1" t="s">
        <v>663</v>
      </c>
      <c r="F1667" t="s">
        <v>307</v>
      </c>
      <c r="G1667" s="11" t="s">
        <v>503</v>
      </c>
      <c r="H1667" t="s">
        <v>309</v>
      </c>
      <c r="I1667">
        <v>3</v>
      </c>
      <c r="J1667" t="s">
        <v>955</v>
      </c>
      <c r="K1667" t="s">
        <v>675</v>
      </c>
      <c r="L1667">
        <v>236</v>
      </c>
      <c r="M1667">
        <v>68</v>
      </c>
      <c r="N1667">
        <v>206</v>
      </c>
      <c r="O1667">
        <v>738</v>
      </c>
      <c r="P1667">
        <v>6</v>
      </c>
      <c r="Q1667">
        <v>4</v>
      </c>
      <c r="R1667">
        <v>6</v>
      </c>
      <c r="S1667">
        <v>1</v>
      </c>
      <c r="Z1667">
        <v>2</v>
      </c>
      <c r="AA1667">
        <v>0</v>
      </c>
      <c r="AB1667" t="s">
        <v>312</v>
      </c>
      <c r="AC1667">
        <v>1.72</v>
      </c>
      <c r="AD1667">
        <v>2</v>
      </c>
      <c r="AI1667">
        <v>1.71</v>
      </c>
      <c r="AJ1667">
        <v>2.2400000000000002</v>
      </c>
      <c r="AM1667">
        <v>2.15</v>
      </c>
      <c r="AN1667">
        <v>2.25</v>
      </c>
      <c r="AO1667">
        <v>1.79</v>
      </c>
      <c r="AP1667">
        <v>2.0499999999999998</v>
      </c>
      <c r="AQ1667" t="str">
        <f t="shared" si="288"/>
        <v>Sorensen</v>
      </c>
      <c r="AR1667" t="str">
        <f t="shared" si="289"/>
        <v>Sijsling</v>
      </c>
      <c r="AS1667" t="str">
        <f t="shared" ref="AS1667:AS1730" si="290">B1667&amp;AQ1667&amp;AR1667</f>
        <v>StuttgartSorensenSijsling</v>
      </c>
      <c r="AT1667" t="str">
        <f t="shared" ref="AT1667:AT1730" si="291">B1667&amp;AR1667&amp;AQ1667</f>
        <v>StuttgartSijslingSorensen</v>
      </c>
      <c r="AU1667">
        <f t="shared" ref="AU1667:AU1730" si="292">Z1667-AA1667</f>
        <v>2</v>
      </c>
      <c r="AV1667">
        <f t="shared" ref="AV1667:AV1730" si="293">X1667+V1667+T1667+R1667+P1667-Y1667-W1667-U1667-S1667-Q1667</f>
        <v>7</v>
      </c>
      <c r="AW1667">
        <f t="shared" ref="AW1667:AW1730" si="294">X1667+V1667+T1667+R1667+P1667+Y1667+W1667+U1667+S1667+Q1667</f>
        <v>17</v>
      </c>
      <c r="AX1667" t="b">
        <f t="shared" ref="AX1667:AX1730" si="295">OR(P1667+Q1667=13,R1667+S1667=13,T1667+U1667=13,V1667+W1667=13,X1667+Y1667=13)</f>
        <v>0</v>
      </c>
      <c r="AY1667" t="str">
        <f t="shared" ref="AY1667:AY1730" si="296">IF(P1667&gt;Q1667,AQ1667,AR1667)</f>
        <v>Sorensen</v>
      </c>
      <c r="AZ1667" t="b">
        <f t="shared" ref="AZ1667:AZ1730" si="297">AA1667&lt;&gt;0</f>
        <v>0</v>
      </c>
      <c r="BA1667" t="str">
        <f t="shared" ref="BA1667:BA1730" si="298">B1667&amp;H1667</f>
        <v>Stuttgart1st Round</v>
      </c>
    </row>
    <row r="1668" spans="1:53" x14ac:dyDescent="0.25">
      <c r="A1668">
        <v>40</v>
      </c>
      <c r="B1668" s="8" t="s">
        <v>583</v>
      </c>
      <c r="C1668" s="8" t="s">
        <v>952</v>
      </c>
      <c r="D1668" s="1">
        <v>41829</v>
      </c>
      <c r="E1668" s="1" t="s">
        <v>663</v>
      </c>
      <c r="F1668" t="s">
        <v>307</v>
      </c>
      <c r="G1668" s="11" t="s">
        <v>503</v>
      </c>
      <c r="H1668" t="s">
        <v>309</v>
      </c>
      <c r="I1668">
        <v>3</v>
      </c>
      <c r="J1668" t="s">
        <v>956</v>
      </c>
      <c r="K1668" t="s">
        <v>805</v>
      </c>
      <c r="L1668">
        <v>658</v>
      </c>
      <c r="M1668">
        <v>81</v>
      </c>
      <c r="N1668">
        <v>40</v>
      </c>
      <c r="O1668">
        <v>633</v>
      </c>
      <c r="P1668">
        <v>6</v>
      </c>
      <c r="Q1668">
        <v>4</v>
      </c>
      <c r="R1668">
        <v>7</v>
      </c>
      <c r="S1668">
        <v>6</v>
      </c>
      <c r="Z1668">
        <v>2</v>
      </c>
      <c r="AA1668">
        <v>0</v>
      </c>
      <c r="AB1668" t="s">
        <v>312</v>
      </c>
      <c r="AC1668">
        <v>3.25</v>
      </c>
      <c r="AD1668">
        <v>1.33</v>
      </c>
      <c r="AE1668">
        <v>3.2</v>
      </c>
      <c r="AF1668">
        <v>1.33</v>
      </c>
      <c r="AG1668">
        <v>3.25</v>
      </c>
      <c r="AH1668">
        <v>1.33</v>
      </c>
      <c r="AI1668">
        <v>3.4</v>
      </c>
      <c r="AJ1668">
        <v>1.36</v>
      </c>
      <c r="AK1668">
        <v>3.25</v>
      </c>
      <c r="AL1668">
        <v>1.33</v>
      </c>
      <c r="AM1668">
        <v>3.4</v>
      </c>
      <c r="AN1668">
        <v>1.4</v>
      </c>
      <c r="AO1668">
        <v>3.19</v>
      </c>
      <c r="AP1668">
        <v>1.35</v>
      </c>
      <c r="AQ1668" t="str">
        <f t="shared" si="288"/>
        <v>Davydenko</v>
      </c>
      <c r="AR1668" t="str">
        <f t="shared" si="289"/>
        <v>Rola</v>
      </c>
      <c r="AS1668" t="str">
        <f t="shared" si="290"/>
        <v>StuttgartDavydenkoRola</v>
      </c>
      <c r="AT1668" t="str">
        <f t="shared" si="291"/>
        <v>StuttgartRolaDavydenko</v>
      </c>
      <c r="AU1668">
        <f t="shared" si="292"/>
        <v>2</v>
      </c>
      <c r="AV1668">
        <f t="shared" si="293"/>
        <v>3</v>
      </c>
      <c r="AW1668">
        <f t="shared" si="294"/>
        <v>23</v>
      </c>
      <c r="AX1668" t="b">
        <f t="shared" si="295"/>
        <v>1</v>
      </c>
      <c r="AY1668" t="str">
        <f t="shared" si="296"/>
        <v>Davydenko</v>
      </c>
      <c r="AZ1668" t="b">
        <f t="shared" si="297"/>
        <v>0</v>
      </c>
      <c r="BA1668" t="str">
        <f t="shared" si="298"/>
        <v>Stuttgart1st Round</v>
      </c>
    </row>
    <row r="1669" spans="1:53" x14ac:dyDescent="0.25">
      <c r="A1669">
        <v>40</v>
      </c>
      <c r="B1669" s="8" t="s">
        <v>583</v>
      </c>
      <c r="C1669" s="8" t="s">
        <v>952</v>
      </c>
      <c r="D1669" s="1">
        <v>41829</v>
      </c>
      <c r="E1669" s="1" t="s">
        <v>663</v>
      </c>
      <c r="F1669" t="s">
        <v>307</v>
      </c>
      <c r="G1669" s="11" t="s">
        <v>503</v>
      </c>
      <c r="H1669" t="s">
        <v>309</v>
      </c>
      <c r="I1669">
        <v>3</v>
      </c>
      <c r="J1669" t="s">
        <v>725</v>
      </c>
      <c r="K1669" t="s">
        <v>837</v>
      </c>
      <c r="L1669">
        <v>34</v>
      </c>
      <c r="M1669">
        <v>189</v>
      </c>
      <c r="N1669">
        <v>1135</v>
      </c>
      <c r="O1669">
        <v>267</v>
      </c>
      <c r="P1669">
        <v>6</v>
      </c>
      <c r="Q1669">
        <v>4</v>
      </c>
      <c r="R1669">
        <v>6</v>
      </c>
      <c r="S1669">
        <v>2</v>
      </c>
      <c r="Z1669">
        <v>2</v>
      </c>
      <c r="AA1669">
        <v>0</v>
      </c>
      <c r="AB1669" t="s">
        <v>312</v>
      </c>
      <c r="AC1669">
        <v>1.2</v>
      </c>
      <c r="AD1669">
        <v>4.33</v>
      </c>
      <c r="AE1669">
        <v>1.2</v>
      </c>
      <c r="AF1669">
        <v>4.3</v>
      </c>
      <c r="AG1669">
        <v>1.25</v>
      </c>
      <c r="AH1669">
        <v>3.75</v>
      </c>
      <c r="AI1669">
        <v>1.22</v>
      </c>
      <c r="AJ1669">
        <v>4.74</v>
      </c>
      <c r="AK1669">
        <v>1.22</v>
      </c>
      <c r="AL1669">
        <v>4</v>
      </c>
      <c r="AM1669">
        <v>1.25</v>
      </c>
      <c r="AN1669">
        <v>4.75</v>
      </c>
      <c r="AO1669">
        <v>1.22</v>
      </c>
      <c r="AP1669">
        <v>4.18</v>
      </c>
      <c r="AQ1669" t="str">
        <f t="shared" si="288"/>
        <v>Giraldo</v>
      </c>
      <c r="AR1669" t="str">
        <f t="shared" si="289"/>
        <v>Delic</v>
      </c>
      <c r="AS1669" t="str">
        <f t="shared" si="290"/>
        <v>StuttgartGiraldoDelic</v>
      </c>
      <c r="AT1669" t="str">
        <f t="shared" si="291"/>
        <v>StuttgartDelicGiraldo</v>
      </c>
      <c r="AU1669">
        <f t="shared" si="292"/>
        <v>2</v>
      </c>
      <c r="AV1669">
        <f t="shared" si="293"/>
        <v>6</v>
      </c>
      <c r="AW1669">
        <f t="shared" si="294"/>
        <v>18</v>
      </c>
      <c r="AX1669" t="b">
        <f t="shared" si="295"/>
        <v>0</v>
      </c>
      <c r="AY1669" t="str">
        <f t="shared" si="296"/>
        <v>Giraldo</v>
      </c>
      <c r="AZ1669" t="b">
        <f t="shared" si="297"/>
        <v>0</v>
      </c>
      <c r="BA1669" t="str">
        <f t="shared" si="298"/>
        <v>Stuttgart1st Round</v>
      </c>
    </row>
    <row r="1670" spans="1:53" x14ac:dyDescent="0.25">
      <c r="A1670">
        <v>40</v>
      </c>
      <c r="B1670" s="8" t="s">
        <v>583</v>
      </c>
      <c r="C1670" s="8" t="s">
        <v>952</v>
      </c>
      <c r="D1670" s="1">
        <v>41830</v>
      </c>
      <c r="E1670" s="1" t="s">
        <v>663</v>
      </c>
      <c r="F1670" t="s">
        <v>307</v>
      </c>
      <c r="G1670" s="11" t="s">
        <v>503</v>
      </c>
      <c r="H1670" t="s">
        <v>309</v>
      </c>
      <c r="I1670">
        <v>3</v>
      </c>
      <c r="J1670" t="s">
        <v>752</v>
      </c>
      <c r="K1670" t="s">
        <v>779</v>
      </c>
      <c r="L1670">
        <v>26</v>
      </c>
      <c r="M1670">
        <v>71</v>
      </c>
      <c r="N1670">
        <v>1475</v>
      </c>
      <c r="O1670">
        <v>706</v>
      </c>
      <c r="P1670">
        <v>6</v>
      </c>
      <c r="Q1670">
        <v>4</v>
      </c>
      <c r="R1670">
        <v>6</v>
      </c>
      <c r="S1670">
        <v>3</v>
      </c>
      <c r="Z1670">
        <v>2</v>
      </c>
      <c r="AA1670">
        <v>0</v>
      </c>
      <c r="AB1670" t="s">
        <v>312</v>
      </c>
      <c r="AC1670">
        <v>1.22</v>
      </c>
      <c r="AD1670">
        <v>4</v>
      </c>
      <c r="AE1670">
        <v>1.22</v>
      </c>
      <c r="AF1670">
        <v>4</v>
      </c>
      <c r="AG1670">
        <v>1.22</v>
      </c>
      <c r="AH1670">
        <v>4</v>
      </c>
      <c r="AI1670">
        <v>1.26</v>
      </c>
      <c r="AJ1670">
        <v>4.3</v>
      </c>
      <c r="AK1670">
        <v>1.25</v>
      </c>
      <c r="AL1670">
        <v>3.75</v>
      </c>
      <c r="AM1670">
        <v>1.26</v>
      </c>
      <c r="AN1670">
        <v>4.5</v>
      </c>
      <c r="AO1670">
        <v>1.22</v>
      </c>
      <c r="AP1670">
        <v>4.0999999999999996</v>
      </c>
      <c r="AQ1670" t="str">
        <f t="shared" si="288"/>
        <v>Kohlschreiber</v>
      </c>
      <c r="AR1670" t="str">
        <f t="shared" si="289"/>
        <v>Struff</v>
      </c>
      <c r="AS1670" t="str">
        <f t="shared" si="290"/>
        <v>StuttgartKohlschreiberStruff</v>
      </c>
      <c r="AT1670" t="str">
        <f t="shared" si="291"/>
        <v>StuttgartStruffKohlschreiber</v>
      </c>
      <c r="AU1670">
        <f t="shared" si="292"/>
        <v>2</v>
      </c>
      <c r="AV1670">
        <f t="shared" si="293"/>
        <v>5</v>
      </c>
      <c r="AW1670">
        <f t="shared" si="294"/>
        <v>19</v>
      </c>
      <c r="AX1670" t="b">
        <f t="shared" si="295"/>
        <v>0</v>
      </c>
      <c r="AY1670" t="str">
        <f t="shared" si="296"/>
        <v>Kohlschreiber</v>
      </c>
      <c r="AZ1670" t="b">
        <f t="shared" si="297"/>
        <v>0</v>
      </c>
      <c r="BA1670" t="str">
        <f t="shared" si="298"/>
        <v>Stuttgart1st Round</v>
      </c>
    </row>
    <row r="1671" spans="1:53" x14ac:dyDescent="0.25">
      <c r="A1671">
        <v>40</v>
      </c>
      <c r="B1671" s="8" t="s">
        <v>583</v>
      </c>
      <c r="C1671" s="8" t="s">
        <v>952</v>
      </c>
      <c r="D1671" s="1">
        <v>41830</v>
      </c>
      <c r="E1671" s="1" t="s">
        <v>663</v>
      </c>
      <c r="F1671" t="s">
        <v>307</v>
      </c>
      <c r="G1671" s="11" t="s">
        <v>503</v>
      </c>
      <c r="H1671" t="s">
        <v>344</v>
      </c>
      <c r="I1671">
        <v>3</v>
      </c>
      <c r="J1671" t="s">
        <v>718</v>
      </c>
      <c r="K1671" t="s">
        <v>792</v>
      </c>
      <c r="L1671">
        <v>22</v>
      </c>
      <c r="M1671">
        <v>47</v>
      </c>
      <c r="N1671">
        <v>1655</v>
      </c>
      <c r="O1671">
        <v>919</v>
      </c>
      <c r="P1671">
        <v>6</v>
      </c>
      <c r="Q1671">
        <v>1</v>
      </c>
      <c r="R1671">
        <v>6</v>
      </c>
      <c r="S1671">
        <v>1</v>
      </c>
      <c r="Z1671">
        <v>2</v>
      </c>
      <c r="AA1671">
        <v>0</v>
      </c>
      <c r="AB1671" t="s">
        <v>312</v>
      </c>
      <c r="AC1671">
        <v>2.1</v>
      </c>
      <c r="AD1671">
        <v>1.66</v>
      </c>
      <c r="AE1671">
        <v>2.0499999999999998</v>
      </c>
      <c r="AF1671">
        <v>1.75</v>
      </c>
      <c r="AG1671">
        <v>2</v>
      </c>
      <c r="AH1671">
        <v>1.73</v>
      </c>
      <c r="AI1671">
        <v>2.2200000000000002</v>
      </c>
      <c r="AJ1671">
        <v>1.74</v>
      </c>
      <c r="AK1671">
        <v>2.1</v>
      </c>
      <c r="AL1671">
        <v>1.73</v>
      </c>
      <c r="AM1671">
        <v>2.2200000000000002</v>
      </c>
      <c r="AN1671">
        <v>1.83</v>
      </c>
      <c r="AO1671">
        <v>2.06</v>
      </c>
      <c r="AP1671">
        <v>1.73</v>
      </c>
      <c r="AQ1671" t="str">
        <f t="shared" si="288"/>
        <v>Youzhny</v>
      </c>
      <c r="AR1671" t="str">
        <f t="shared" si="289"/>
        <v>Mayer</v>
      </c>
      <c r="AS1671" t="str">
        <f t="shared" si="290"/>
        <v>StuttgartYouzhnyMayer</v>
      </c>
      <c r="AT1671" t="str">
        <f t="shared" si="291"/>
        <v>StuttgartMayerYouzhny</v>
      </c>
      <c r="AU1671">
        <f t="shared" si="292"/>
        <v>2</v>
      </c>
      <c r="AV1671">
        <f t="shared" si="293"/>
        <v>10</v>
      </c>
      <c r="AW1671">
        <f t="shared" si="294"/>
        <v>14</v>
      </c>
      <c r="AX1671" t="b">
        <f t="shared" si="295"/>
        <v>0</v>
      </c>
      <c r="AY1671" t="str">
        <f t="shared" si="296"/>
        <v>Youzhny</v>
      </c>
      <c r="AZ1671" t="b">
        <f t="shared" si="297"/>
        <v>0</v>
      </c>
      <c r="BA1671" t="str">
        <f t="shared" si="298"/>
        <v>Stuttgart2nd Round</v>
      </c>
    </row>
    <row r="1672" spans="1:53" x14ac:dyDescent="0.25">
      <c r="A1672">
        <v>40</v>
      </c>
      <c r="B1672" s="8" t="s">
        <v>583</v>
      </c>
      <c r="C1672" s="8" t="s">
        <v>952</v>
      </c>
      <c r="D1672" s="1">
        <v>41830</v>
      </c>
      <c r="E1672" s="1" t="s">
        <v>663</v>
      </c>
      <c r="F1672" t="s">
        <v>307</v>
      </c>
      <c r="G1672" s="11" t="s">
        <v>503</v>
      </c>
      <c r="H1672" t="s">
        <v>344</v>
      </c>
      <c r="I1672">
        <v>3</v>
      </c>
      <c r="J1672" t="s">
        <v>716</v>
      </c>
      <c r="K1672" t="s">
        <v>954</v>
      </c>
      <c r="L1672">
        <v>32</v>
      </c>
      <c r="M1672">
        <v>232</v>
      </c>
      <c r="N1672">
        <v>1163</v>
      </c>
      <c r="O1672">
        <v>210</v>
      </c>
      <c r="P1672">
        <v>7</v>
      </c>
      <c r="Q1672">
        <v>6</v>
      </c>
      <c r="R1672">
        <v>7</v>
      </c>
      <c r="S1672">
        <v>5</v>
      </c>
      <c r="Z1672">
        <v>2</v>
      </c>
      <c r="AA1672">
        <v>0</v>
      </c>
      <c r="AB1672" t="s">
        <v>312</v>
      </c>
      <c r="AC1672">
        <v>1.18</v>
      </c>
      <c r="AD1672">
        <v>4.5</v>
      </c>
      <c r="AE1672">
        <v>1.18</v>
      </c>
      <c r="AF1672">
        <v>4.5</v>
      </c>
      <c r="AG1672">
        <v>1.17</v>
      </c>
      <c r="AH1672">
        <v>4.5</v>
      </c>
      <c r="AI1672">
        <v>1.24</v>
      </c>
      <c r="AJ1672">
        <v>4.6500000000000004</v>
      </c>
      <c r="AK1672">
        <v>1.17</v>
      </c>
      <c r="AL1672">
        <v>5</v>
      </c>
      <c r="AM1672">
        <v>1.24</v>
      </c>
      <c r="AN1672">
        <v>6</v>
      </c>
      <c r="AO1672">
        <v>1.19</v>
      </c>
      <c r="AP1672">
        <v>4.63</v>
      </c>
      <c r="AQ1672" t="str">
        <f t="shared" si="288"/>
        <v>Garcia-Lopez</v>
      </c>
      <c r="AR1672" t="str">
        <f t="shared" si="289"/>
        <v>Marti</v>
      </c>
      <c r="AS1672" t="str">
        <f t="shared" si="290"/>
        <v>StuttgartGarcia-LopezMarti</v>
      </c>
      <c r="AT1672" t="str">
        <f t="shared" si="291"/>
        <v>StuttgartMartiGarcia-Lopez</v>
      </c>
      <c r="AU1672">
        <f t="shared" si="292"/>
        <v>2</v>
      </c>
      <c r="AV1672">
        <f t="shared" si="293"/>
        <v>3</v>
      </c>
      <c r="AW1672">
        <f t="shared" si="294"/>
        <v>25</v>
      </c>
      <c r="AX1672" t="b">
        <f t="shared" si="295"/>
        <v>1</v>
      </c>
      <c r="AY1672" t="str">
        <f t="shared" si="296"/>
        <v>Garcia-Lopez</v>
      </c>
      <c r="AZ1672" t="b">
        <f t="shared" si="297"/>
        <v>0</v>
      </c>
      <c r="BA1672" t="str">
        <f t="shared" si="298"/>
        <v>Stuttgart2nd Round</v>
      </c>
    </row>
    <row r="1673" spans="1:53" x14ac:dyDescent="0.25">
      <c r="A1673">
        <v>40</v>
      </c>
      <c r="B1673" s="8" t="s">
        <v>583</v>
      </c>
      <c r="C1673" s="8" t="s">
        <v>952</v>
      </c>
      <c r="D1673" s="1">
        <v>41830</v>
      </c>
      <c r="E1673" s="1" t="s">
        <v>663</v>
      </c>
      <c r="F1673" t="s">
        <v>307</v>
      </c>
      <c r="G1673" s="11" t="s">
        <v>503</v>
      </c>
      <c r="H1673" t="s">
        <v>344</v>
      </c>
      <c r="I1673">
        <v>3</v>
      </c>
      <c r="J1673" t="s">
        <v>761</v>
      </c>
      <c r="K1673" t="s">
        <v>712</v>
      </c>
      <c r="L1673">
        <v>38</v>
      </c>
      <c r="M1673">
        <v>60</v>
      </c>
      <c r="N1673">
        <v>1084</v>
      </c>
      <c r="O1673">
        <v>818</v>
      </c>
      <c r="P1673">
        <v>6</v>
      </c>
      <c r="Q1673">
        <v>7</v>
      </c>
      <c r="R1673">
        <v>6</v>
      </c>
      <c r="S1673">
        <v>4</v>
      </c>
      <c r="T1673">
        <v>6</v>
      </c>
      <c r="U1673">
        <v>4</v>
      </c>
      <c r="Z1673">
        <v>2</v>
      </c>
      <c r="AA1673">
        <v>1</v>
      </c>
      <c r="AB1673" t="s">
        <v>312</v>
      </c>
      <c r="AC1673">
        <v>1.2</v>
      </c>
      <c r="AD1673">
        <v>4.33</v>
      </c>
      <c r="AE1673">
        <v>1.22</v>
      </c>
      <c r="AF1673">
        <v>4</v>
      </c>
      <c r="AG1673">
        <v>1.25</v>
      </c>
      <c r="AH1673">
        <v>3.75</v>
      </c>
      <c r="AI1673">
        <v>1.25</v>
      </c>
      <c r="AJ1673">
        <v>4.42</v>
      </c>
      <c r="AK1673">
        <v>1.22</v>
      </c>
      <c r="AL1673">
        <v>4</v>
      </c>
      <c r="AM1673">
        <v>1.25</v>
      </c>
      <c r="AN1673">
        <v>4.75</v>
      </c>
      <c r="AO1673">
        <v>1.22</v>
      </c>
      <c r="AP1673">
        <v>4.16</v>
      </c>
      <c r="AQ1673" t="str">
        <f t="shared" si="288"/>
        <v>Delbonis</v>
      </c>
      <c r="AR1673" t="str">
        <f t="shared" si="289"/>
        <v>Becker</v>
      </c>
      <c r="AS1673" t="str">
        <f t="shared" si="290"/>
        <v>StuttgartDelbonisBecker</v>
      </c>
      <c r="AT1673" t="str">
        <f t="shared" si="291"/>
        <v>StuttgartBeckerDelbonis</v>
      </c>
      <c r="AU1673">
        <f t="shared" si="292"/>
        <v>1</v>
      </c>
      <c r="AV1673">
        <f t="shared" si="293"/>
        <v>3</v>
      </c>
      <c r="AW1673">
        <f t="shared" si="294"/>
        <v>33</v>
      </c>
      <c r="AX1673" t="b">
        <f t="shared" si="295"/>
        <v>1</v>
      </c>
      <c r="AY1673" t="str">
        <f t="shared" si="296"/>
        <v>Becker</v>
      </c>
      <c r="AZ1673" t="b">
        <f t="shared" si="297"/>
        <v>1</v>
      </c>
      <c r="BA1673" t="str">
        <f t="shared" si="298"/>
        <v>Stuttgart2nd Round</v>
      </c>
    </row>
    <row r="1674" spans="1:53" x14ac:dyDescent="0.25">
      <c r="A1674">
        <v>40</v>
      </c>
      <c r="B1674" s="8" t="s">
        <v>583</v>
      </c>
      <c r="C1674" s="8" t="s">
        <v>952</v>
      </c>
      <c r="D1674" s="1">
        <v>41830</v>
      </c>
      <c r="E1674" s="1" t="s">
        <v>663</v>
      </c>
      <c r="F1674" t="s">
        <v>307</v>
      </c>
      <c r="G1674" s="11" t="s">
        <v>503</v>
      </c>
      <c r="H1674" t="s">
        <v>344</v>
      </c>
      <c r="I1674">
        <v>3</v>
      </c>
      <c r="J1674" t="s">
        <v>720</v>
      </c>
      <c r="K1674" t="s">
        <v>781</v>
      </c>
      <c r="L1674">
        <v>15</v>
      </c>
      <c r="M1674">
        <v>61</v>
      </c>
      <c r="N1674">
        <v>2235</v>
      </c>
      <c r="O1674">
        <v>802</v>
      </c>
      <c r="P1674">
        <v>6</v>
      </c>
      <c r="Q1674">
        <v>4</v>
      </c>
      <c r="R1674">
        <v>6</v>
      </c>
      <c r="S1674">
        <v>4</v>
      </c>
      <c r="Z1674">
        <v>2</v>
      </c>
      <c r="AA1674">
        <v>0</v>
      </c>
      <c r="AB1674" t="s">
        <v>312</v>
      </c>
      <c r="AC1674">
        <v>1.22</v>
      </c>
      <c r="AD1674">
        <v>4</v>
      </c>
      <c r="AE1674">
        <v>1.25</v>
      </c>
      <c r="AF1674">
        <v>3.75</v>
      </c>
      <c r="AG1674">
        <v>1.25</v>
      </c>
      <c r="AH1674">
        <v>3.75</v>
      </c>
      <c r="AI1674">
        <v>1.25</v>
      </c>
      <c r="AJ1674">
        <v>4.42</v>
      </c>
      <c r="AK1674">
        <v>1.25</v>
      </c>
      <c r="AL1674">
        <v>3.75</v>
      </c>
      <c r="AM1674">
        <v>1.28</v>
      </c>
      <c r="AN1674">
        <v>4.42</v>
      </c>
      <c r="AO1674">
        <v>1.25</v>
      </c>
      <c r="AP1674">
        <v>3.86</v>
      </c>
      <c r="AQ1674" t="str">
        <f t="shared" si="288"/>
        <v>Fognini</v>
      </c>
      <c r="AR1674" t="str">
        <f t="shared" si="289"/>
        <v>Golubev</v>
      </c>
      <c r="AS1674" t="str">
        <f t="shared" si="290"/>
        <v>StuttgartFogniniGolubev</v>
      </c>
      <c r="AT1674" t="str">
        <f t="shared" si="291"/>
        <v>StuttgartGolubevFognini</v>
      </c>
      <c r="AU1674">
        <f t="shared" si="292"/>
        <v>2</v>
      </c>
      <c r="AV1674">
        <f t="shared" si="293"/>
        <v>4</v>
      </c>
      <c r="AW1674">
        <f t="shared" si="294"/>
        <v>20</v>
      </c>
      <c r="AX1674" t="b">
        <f t="shared" si="295"/>
        <v>0</v>
      </c>
      <c r="AY1674" t="str">
        <f t="shared" si="296"/>
        <v>Fognini</v>
      </c>
      <c r="AZ1674" t="b">
        <f t="shared" si="297"/>
        <v>0</v>
      </c>
      <c r="BA1674" t="str">
        <f t="shared" si="298"/>
        <v>Stuttgart2nd Round</v>
      </c>
    </row>
    <row r="1675" spans="1:53" x14ac:dyDescent="0.25">
      <c r="A1675">
        <v>40</v>
      </c>
      <c r="B1675" s="8" t="s">
        <v>583</v>
      </c>
      <c r="C1675" s="8" t="s">
        <v>952</v>
      </c>
      <c r="D1675" s="1">
        <v>41830</v>
      </c>
      <c r="E1675" s="1" t="s">
        <v>663</v>
      </c>
      <c r="F1675" t="s">
        <v>307</v>
      </c>
      <c r="G1675" s="11" t="s">
        <v>503</v>
      </c>
      <c r="H1675" t="s">
        <v>344</v>
      </c>
      <c r="I1675">
        <v>3</v>
      </c>
      <c r="J1675" t="s">
        <v>725</v>
      </c>
      <c r="K1675" t="s">
        <v>956</v>
      </c>
      <c r="L1675">
        <v>34</v>
      </c>
      <c r="M1675">
        <v>658</v>
      </c>
      <c r="N1675">
        <v>1135</v>
      </c>
      <c r="O1675">
        <v>40</v>
      </c>
      <c r="P1675">
        <v>6</v>
      </c>
      <c r="Q1675">
        <v>1</v>
      </c>
      <c r="R1675">
        <v>6</v>
      </c>
      <c r="S1675">
        <v>7</v>
      </c>
      <c r="T1675">
        <v>6</v>
      </c>
      <c r="U1675">
        <v>3</v>
      </c>
      <c r="Z1675">
        <v>2</v>
      </c>
      <c r="AA1675">
        <v>1</v>
      </c>
      <c r="AB1675" t="s">
        <v>312</v>
      </c>
      <c r="AC1675">
        <v>1.08</v>
      </c>
      <c r="AD1675">
        <v>8</v>
      </c>
      <c r="AE1675">
        <v>1.1100000000000001</v>
      </c>
      <c r="AF1675">
        <v>6</v>
      </c>
      <c r="AG1675">
        <v>1.1000000000000001</v>
      </c>
      <c r="AH1675">
        <v>6.5</v>
      </c>
      <c r="AI1675">
        <v>1.1100000000000001</v>
      </c>
      <c r="AJ1675">
        <v>8.0399999999999991</v>
      </c>
      <c r="AK1675">
        <v>1.1299999999999999</v>
      </c>
      <c r="AL1675">
        <v>6</v>
      </c>
      <c r="AM1675">
        <v>1.1299999999999999</v>
      </c>
      <c r="AN1675">
        <v>8.0399999999999991</v>
      </c>
      <c r="AO1675">
        <v>1.1000000000000001</v>
      </c>
      <c r="AP1675">
        <v>6.86</v>
      </c>
      <c r="AQ1675" t="str">
        <f t="shared" si="288"/>
        <v>Giraldo</v>
      </c>
      <c r="AR1675" t="str">
        <f t="shared" si="289"/>
        <v>Davydenko</v>
      </c>
      <c r="AS1675" t="str">
        <f t="shared" si="290"/>
        <v>StuttgartGiraldoDavydenko</v>
      </c>
      <c r="AT1675" t="str">
        <f t="shared" si="291"/>
        <v>StuttgartDavydenkoGiraldo</v>
      </c>
      <c r="AU1675">
        <f t="shared" si="292"/>
        <v>1</v>
      </c>
      <c r="AV1675">
        <f t="shared" si="293"/>
        <v>7</v>
      </c>
      <c r="AW1675">
        <f t="shared" si="294"/>
        <v>29</v>
      </c>
      <c r="AX1675" t="b">
        <f t="shared" si="295"/>
        <v>1</v>
      </c>
      <c r="AY1675" t="str">
        <f t="shared" si="296"/>
        <v>Giraldo</v>
      </c>
      <c r="AZ1675" t="b">
        <f t="shared" si="297"/>
        <v>1</v>
      </c>
      <c r="BA1675" t="str">
        <f t="shared" si="298"/>
        <v>Stuttgart2nd Round</v>
      </c>
    </row>
    <row r="1676" spans="1:53" x14ac:dyDescent="0.25">
      <c r="A1676">
        <v>40</v>
      </c>
      <c r="B1676" s="8" t="s">
        <v>583</v>
      </c>
      <c r="C1676" s="8" t="s">
        <v>952</v>
      </c>
      <c r="D1676" s="1">
        <v>41830</v>
      </c>
      <c r="E1676" s="1" t="s">
        <v>663</v>
      </c>
      <c r="F1676" t="s">
        <v>307</v>
      </c>
      <c r="G1676" s="11" t="s">
        <v>503</v>
      </c>
      <c r="H1676" t="s">
        <v>344</v>
      </c>
      <c r="I1676">
        <v>3</v>
      </c>
      <c r="J1676" t="s">
        <v>709</v>
      </c>
      <c r="K1676" t="s">
        <v>955</v>
      </c>
      <c r="L1676">
        <v>23</v>
      </c>
      <c r="M1676">
        <v>236</v>
      </c>
      <c r="N1676">
        <v>1625</v>
      </c>
      <c r="O1676">
        <v>206</v>
      </c>
      <c r="P1676">
        <v>6</v>
      </c>
      <c r="Q1676">
        <v>3</v>
      </c>
      <c r="R1676">
        <v>1</v>
      </c>
      <c r="S1676">
        <v>6</v>
      </c>
      <c r="T1676">
        <v>6</v>
      </c>
      <c r="U1676">
        <v>1</v>
      </c>
      <c r="Z1676">
        <v>2</v>
      </c>
      <c r="AA1676">
        <v>1</v>
      </c>
      <c r="AB1676" t="s">
        <v>312</v>
      </c>
      <c r="AC1676">
        <v>1.08</v>
      </c>
      <c r="AD1676">
        <v>8</v>
      </c>
      <c r="AE1676">
        <v>1.1100000000000001</v>
      </c>
      <c r="AF1676">
        <v>6</v>
      </c>
      <c r="AG1676">
        <v>1.1200000000000001</v>
      </c>
      <c r="AH1676">
        <v>5.5</v>
      </c>
      <c r="AI1676">
        <v>1.1000000000000001</v>
      </c>
      <c r="AJ1676">
        <v>8.75</v>
      </c>
      <c r="AK1676">
        <v>1.1000000000000001</v>
      </c>
      <c r="AL1676">
        <v>7</v>
      </c>
      <c r="AM1676">
        <v>1.1200000000000001</v>
      </c>
      <c r="AN1676">
        <v>8.75</v>
      </c>
      <c r="AO1676">
        <v>1.0900000000000001</v>
      </c>
      <c r="AP1676">
        <v>7.11</v>
      </c>
      <c r="AQ1676" t="str">
        <f t="shared" si="288"/>
        <v>Bautista</v>
      </c>
      <c r="AR1676" t="str">
        <f t="shared" si="289"/>
        <v>Sorensen</v>
      </c>
      <c r="AS1676" t="str">
        <f t="shared" si="290"/>
        <v>StuttgartBautistaSorensen</v>
      </c>
      <c r="AT1676" t="str">
        <f t="shared" si="291"/>
        <v>StuttgartSorensenBautista</v>
      </c>
      <c r="AU1676">
        <f t="shared" si="292"/>
        <v>1</v>
      </c>
      <c r="AV1676">
        <f t="shared" si="293"/>
        <v>3</v>
      </c>
      <c r="AW1676">
        <f t="shared" si="294"/>
        <v>23</v>
      </c>
      <c r="AX1676" t="b">
        <f t="shared" si="295"/>
        <v>0</v>
      </c>
      <c r="AY1676" t="str">
        <f t="shared" si="296"/>
        <v>Bautista</v>
      </c>
      <c r="AZ1676" t="b">
        <f t="shared" si="297"/>
        <v>1</v>
      </c>
      <c r="BA1676" t="str">
        <f t="shared" si="298"/>
        <v>Stuttgart2nd Round</v>
      </c>
    </row>
    <row r="1677" spans="1:53" x14ac:dyDescent="0.25">
      <c r="A1677">
        <v>40</v>
      </c>
      <c r="B1677" t="s">
        <v>583</v>
      </c>
      <c r="C1677" t="s">
        <v>952</v>
      </c>
      <c r="D1677">
        <v>41830</v>
      </c>
      <c r="E1677" t="s">
        <v>663</v>
      </c>
      <c r="F1677" t="s">
        <v>307</v>
      </c>
      <c r="G1677" t="s">
        <v>503</v>
      </c>
      <c r="H1677" t="s">
        <v>344</v>
      </c>
      <c r="I1677">
        <v>3</v>
      </c>
      <c r="J1677" t="s">
        <v>751</v>
      </c>
      <c r="K1677" t="s">
        <v>752</v>
      </c>
      <c r="L1677">
        <v>48</v>
      </c>
      <c r="M1677">
        <v>26</v>
      </c>
      <c r="N1677">
        <v>900</v>
      </c>
      <c r="O1677">
        <v>1475</v>
      </c>
      <c r="P1677">
        <v>7</v>
      </c>
      <c r="Q1677">
        <v>5</v>
      </c>
      <c r="R1677">
        <v>7</v>
      </c>
      <c r="S1677">
        <v>6</v>
      </c>
      <c r="Z1677">
        <v>2</v>
      </c>
      <c r="AA1677">
        <v>0</v>
      </c>
      <c r="AB1677" t="s">
        <v>312</v>
      </c>
      <c r="AC1677">
        <v>3.5</v>
      </c>
      <c r="AD1677">
        <v>1.28</v>
      </c>
      <c r="AE1677">
        <v>3.5</v>
      </c>
      <c r="AF1677">
        <v>1.28</v>
      </c>
      <c r="AG1677">
        <v>3.25</v>
      </c>
      <c r="AH1677">
        <v>1.33</v>
      </c>
      <c r="AI1677">
        <v>3.64</v>
      </c>
      <c r="AJ1677">
        <v>1.33</v>
      </c>
      <c r="AK1677">
        <v>3.5</v>
      </c>
      <c r="AL1677">
        <v>1.29</v>
      </c>
      <c r="AM1677">
        <v>4</v>
      </c>
      <c r="AN1677">
        <v>1.33</v>
      </c>
      <c r="AO1677">
        <v>3.54</v>
      </c>
      <c r="AP1677">
        <v>1.29</v>
      </c>
      <c r="AQ1677" t="str">
        <f t="shared" si="288"/>
        <v>Rosol</v>
      </c>
      <c r="AR1677" t="str">
        <f t="shared" si="289"/>
        <v>Kohlschreiber</v>
      </c>
      <c r="AS1677" t="str">
        <f t="shared" si="290"/>
        <v>StuttgartRosolKohlschreiber</v>
      </c>
      <c r="AT1677" t="str">
        <f t="shared" si="291"/>
        <v>StuttgartKohlschreiberRosol</v>
      </c>
      <c r="AU1677">
        <f t="shared" si="292"/>
        <v>2</v>
      </c>
      <c r="AV1677">
        <f t="shared" si="293"/>
        <v>3</v>
      </c>
      <c r="AW1677">
        <f t="shared" si="294"/>
        <v>25</v>
      </c>
      <c r="AX1677" t="b">
        <f t="shared" si="295"/>
        <v>1</v>
      </c>
      <c r="AY1677" t="str">
        <f t="shared" si="296"/>
        <v>Rosol</v>
      </c>
      <c r="AZ1677" t="b">
        <f t="shared" si="297"/>
        <v>0</v>
      </c>
      <c r="BA1677" t="str">
        <f t="shared" si="298"/>
        <v>Stuttgart2nd Round</v>
      </c>
    </row>
    <row r="1678" spans="1:53" x14ac:dyDescent="0.25">
      <c r="A1678">
        <v>40</v>
      </c>
      <c r="B1678" t="s">
        <v>583</v>
      </c>
      <c r="C1678" t="s">
        <v>952</v>
      </c>
      <c r="D1678">
        <v>41830</v>
      </c>
      <c r="E1678" t="s">
        <v>663</v>
      </c>
      <c r="F1678" t="s">
        <v>307</v>
      </c>
      <c r="G1678" t="s">
        <v>503</v>
      </c>
      <c r="H1678" t="s">
        <v>344</v>
      </c>
      <c r="I1678">
        <v>3</v>
      </c>
      <c r="J1678" t="s">
        <v>678</v>
      </c>
      <c r="K1678" t="s">
        <v>727</v>
      </c>
      <c r="L1678">
        <v>24</v>
      </c>
      <c r="M1678">
        <v>94</v>
      </c>
      <c r="N1678">
        <v>1545</v>
      </c>
      <c r="O1678">
        <v>587</v>
      </c>
      <c r="P1678">
        <v>6</v>
      </c>
      <c r="Q1678">
        <v>7</v>
      </c>
      <c r="R1678">
        <v>6</v>
      </c>
      <c r="S1678">
        <v>2</v>
      </c>
      <c r="T1678">
        <v>6</v>
      </c>
      <c r="U1678">
        <v>3</v>
      </c>
      <c r="Z1678">
        <v>2</v>
      </c>
      <c r="AA1678">
        <v>1</v>
      </c>
      <c r="AB1678" t="s">
        <v>312</v>
      </c>
      <c r="AC1678">
        <v>2.1</v>
      </c>
      <c r="AD1678">
        <v>1.66</v>
      </c>
      <c r="AE1678">
        <v>2.1</v>
      </c>
      <c r="AF1678">
        <v>1.7</v>
      </c>
      <c r="AG1678">
        <v>1.91</v>
      </c>
      <c r="AH1678">
        <v>1.8</v>
      </c>
      <c r="AI1678">
        <v>2.2200000000000002</v>
      </c>
      <c r="AJ1678">
        <v>1.74</v>
      </c>
      <c r="AK1678">
        <v>2</v>
      </c>
      <c r="AL1678">
        <v>1.8</v>
      </c>
      <c r="AM1678">
        <v>2.2200000000000002</v>
      </c>
      <c r="AN1678">
        <v>1.84</v>
      </c>
      <c r="AO1678">
        <v>2.04</v>
      </c>
      <c r="AP1678">
        <v>1.75</v>
      </c>
      <c r="AQ1678" t="str">
        <f t="shared" si="288"/>
        <v>Lopez</v>
      </c>
      <c r="AR1678" t="str">
        <f t="shared" si="289"/>
        <v>Gimeno-Traver</v>
      </c>
      <c r="AS1678" t="str">
        <f t="shared" si="290"/>
        <v>StuttgartLopezGimeno-Traver</v>
      </c>
      <c r="AT1678" t="str">
        <f t="shared" si="291"/>
        <v>StuttgartGimeno-TraverLopez</v>
      </c>
      <c r="AU1678">
        <f t="shared" si="292"/>
        <v>1</v>
      </c>
      <c r="AV1678">
        <f t="shared" si="293"/>
        <v>6</v>
      </c>
      <c r="AW1678">
        <f t="shared" si="294"/>
        <v>30</v>
      </c>
      <c r="AX1678" t="b">
        <f t="shared" si="295"/>
        <v>1</v>
      </c>
      <c r="AY1678" t="str">
        <f t="shared" si="296"/>
        <v>Gimeno-Traver</v>
      </c>
      <c r="AZ1678" t="b">
        <f t="shared" si="297"/>
        <v>1</v>
      </c>
      <c r="BA1678" t="str">
        <f t="shared" si="298"/>
        <v>Stuttgart2nd Round</v>
      </c>
    </row>
    <row r="1679" spans="1:53" x14ac:dyDescent="0.25">
      <c r="A1679">
        <v>40</v>
      </c>
      <c r="B1679" t="s">
        <v>583</v>
      </c>
      <c r="C1679" t="s">
        <v>952</v>
      </c>
      <c r="D1679">
        <v>41831</v>
      </c>
      <c r="E1679" t="s">
        <v>663</v>
      </c>
      <c r="F1679" t="s">
        <v>307</v>
      </c>
      <c r="G1679" t="s">
        <v>503</v>
      </c>
      <c r="H1679" t="s">
        <v>345</v>
      </c>
      <c r="I1679">
        <v>3</v>
      </c>
      <c r="J1679" t="s">
        <v>709</v>
      </c>
      <c r="K1679" t="s">
        <v>716</v>
      </c>
      <c r="L1679">
        <v>23</v>
      </c>
      <c r="M1679">
        <v>32</v>
      </c>
      <c r="N1679">
        <v>1625</v>
      </c>
      <c r="O1679">
        <v>1163</v>
      </c>
      <c r="P1679">
        <v>3</v>
      </c>
      <c r="Q1679">
        <v>6</v>
      </c>
      <c r="R1679">
        <v>6</v>
      </c>
      <c r="S1679">
        <v>4</v>
      </c>
      <c r="T1679">
        <v>7</v>
      </c>
      <c r="U1679">
        <v>6</v>
      </c>
      <c r="Z1679">
        <v>2</v>
      </c>
      <c r="AA1679">
        <v>1</v>
      </c>
      <c r="AB1679" t="s">
        <v>312</v>
      </c>
      <c r="AC1679">
        <v>1.4</v>
      </c>
      <c r="AD1679">
        <v>2.75</v>
      </c>
      <c r="AE1679">
        <v>1.5</v>
      </c>
      <c r="AF1679">
        <v>2.5</v>
      </c>
      <c r="AG1679">
        <v>1.5</v>
      </c>
      <c r="AH1679">
        <v>2.5</v>
      </c>
      <c r="AI1679">
        <v>1.5</v>
      </c>
      <c r="AJ1679">
        <v>2.82</v>
      </c>
      <c r="AK1679">
        <v>1.5</v>
      </c>
      <c r="AL1679">
        <v>2.63</v>
      </c>
      <c r="AM1679">
        <v>1.59</v>
      </c>
      <c r="AN1679">
        <v>2.9</v>
      </c>
      <c r="AO1679">
        <v>1.48</v>
      </c>
      <c r="AP1679">
        <v>2.61</v>
      </c>
      <c r="AQ1679" t="str">
        <f t="shared" si="288"/>
        <v>Bautista</v>
      </c>
      <c r="AR1679" t="str">
        <f t="shared" si="289"/>
        <v>Garcia-Lopez</v>
      </c>
      <c r="AS1679" t="str">
        <f t="shared" si="290"/>
        <v>StuttgartBautistaGarcia-Lopez</v>
      </c>
      <c r="AT1679" t="str">
        <f t="shared" si="291"/>
        <v>StuttgartGarcia-LopezBautista</v>
      </c>
      <c r="AU1679">
        <f t="shared" si="292"/>
        <v>1</v>
      </c>
      <c r="AV1679">
        <f t="shared" si="293"/>
        <v>0</v>
      </c>
      <c r="AW1679">
        <f t="shared" si="294"/>
        <v>32</v>
      </c>
      <c r="AX1679" t="b">
        <f t="shared" si="295"/>
        <v>1</v>
      </c>
      <c r="AY1679" t="str">
        <f t="shared" si="296"/>
        <v>Garcia-Lopez</v>
      </c>
      <c r="AZ1679" t="b">
        <f t="shared" si="297"/>
        <v>1</v>
      </c>
      <c r="BA1679" t="str">
        <f t="shared" si="298"/>
        <v>StuttgartQuarterfinals</v>
      </c>
    </row>
    <row r="1680" spans="1:53" x14ac:dyDescent="0.25">
      <c r="A1680">
        <v>40</v>
      </c>
      <c r="B1680" t="s">
        <v>583</v>
      </c>
      <c r="C1680" t="s">
        <v>952</v>
      </c>
      <c r="D1680">
        <v>41831</v>
      </c>
      <c r="E1680" t="s">
        <v>663</v>
      </c>
      <c r="F1680" t="s">
        <v>307</v>
      </c>
      <c r="G1680" t="s">
        <v>503</v>
      </c>
      <c r="H1680" t="s">
        <v>345</v>
      </c>
      <c r="I1680">
        <v>3</v>
      </c>
      <c r="J1680" t="s">
        <v>720</v>
      </c>
      <c r="K1680" t="s">
        <v>725</v>
      </c>
      <c r="L1680">
        <v>15</v>
      </c>
      <c r="M1680">
        <v>34</v>
      </c>
      <c r="N1680">
        <v>2235</v>
      </c>
      <c r="O1680">
        <v>1135</v>
      </c>
      <c r="P1680">
        <v>6</v>
      </c>
      <c r="Q1680">
        <v>4</v>
      </c>
      <c r="R1680">
        <v>6</v>
      </c>
      <c r="S1680">
        <v>3</v>
      </c>
      <c r="Z1680">
        <v>2</v>
      </c>
      <c r="AA1680">
        <v>0</v>
      </c>
      <c r="AB1680" t="s">
        <v>312</v>
      </c>
      <c r="AC1680">
        <v>1.53</v>
      </c>
      <c r="AD1680">
        <v>2.37</v>
      </c>
      <c r="AE1680">
        <v>1.52</v>
      </c>
      <c r="AF1680">
        <v>2.4500000000000002</v>
      </c>
      <c r="AG1680">
        <v>1.5</v>
      </c>
      <c r="AH1680">
        <v>2.5</v>
      </c>
      <c r="AI1680">
        <v>1.62</v>
      </c>
      <c r="AJ1680">
        <v>2.4900000000000002</v>
      </c>
      <c r="AK1680">
        <v>1.57</v>
      </c>
      <c r="AL1680">
        <v>2.38</v>
      </c>
      <c r="AM1680">
        <v>1.63</v>
      </c>
      <c r="AN1680">
        <v>2.5</v>
      </c>
      <c r="AO1680">
        <v>1.55</v>
      </c>
      <c r="AP1680">
        <v>2.42</v>
      </c>
      <c r="AQ1680" t="str">
        <f t="shared" si="288"/>
        <v>Fognini</v>
      </c>
      <c r="AR1680" t="str">
        <f t="shared" si="289"/>
        <v>Giraldo</v>
      </c>
      <c r="AS1680" t="str">
        <f t="shared" si="290"/>
        <v>StuttgartFogniniGiraldo</v>
      </c>
      <c r="AT1680" t="str">
        <f t="shared" si="291"/>
        <v>StuttgartGiraldoFognini</v>
      </c>
      <c r="AU1680">
        <f t="shared" si="292"/>
        <v>2</v>
      </c>
      <c r="AV1680">
        <f t="shared" si="293"/>
        <v>5</v>
      </c>
      <c r="AW1680">
        <f t="shared" si="294"/>
        <v>19</v>
      </c>
      <c r="AX1680" t="b">
        <f t="shared" si="295"/>
        <v>0</v>
      </c>
      <c r="AY1680" t="str">
        <f t="shared" si="296"/>
        <v>Fognini</v>
      </c>
      <c r="AZ1680" t="b">
        <f t="shared" si="297"/>
        <v>0</v>
      </c>
      <c r="BA1680" t="str">
        <f t="shared" si="298"/>
        <v>StuttgartQuarterfinals</v>
      </c>
    </row>
    <row r="1681" spans="1:53" x14ac:dyDescent="0.25">
      <c r="A1681">
        <v>40</v>
      </c>
      <c r="B1681" t="s">
        <v>583</v>
      </c>
      <c r="C1681" t="s">
        <v>952</v>
      </c>
      <c r="D1681">
        <v>41831</v>
      </c>
      <c r="E1681" t="s">
        <v>663</v>
      </c>
      <c r="F1681" t="s">
        <v>307</v>
      </c>
      <c r="G1681" t="s">
        <v>503</v>
      </c>
      <c r="H1681" t="s">
        <v>345</v>
      </c>
      <c r="I1681">
        <v>3</v>
      </c>
      <c r="J1681" t="s">
        <v>751</v>
      </c>
      <c r="K1681" t="s">
        <v>678</v>
      </c>
      <c r="L1681">
        <v>48</v>
      </c>
      <c r="M1681">
        <v>24</v>
      </c>
      <c r="N1681">
        <v>900</v>
      </c>
      <c r="O1681">
        <v>1545</v>
      </c>
      <c r="P1681">
        <v>4</v>
      </c>
      <c r="Q1681">
        <v>6</v>
      </c>
      <c r="R1681">
        <v>6</v>
      </c>
      <c r="S1681">
        <v>3</v>
      </c>
      <c r="T1681">
        <v>7</v>
      </c>
      <c r="U1681">
        <v>6</v>
      </c>
      <c r="Z1681">
        <v>2</v>
      </c>
      <c r="AA1681">
        <v>1</v>
      </c>
      <c r="AB1681" t="s">
        <v>312</v>
      </c>
      <c r="AC1681">
        <v>2</v>
      </c>
      <c r="AD1681">
        <v>1.72</v>
      </c>
      <c r="AE1681">
        <v>2</v>
      </c>
      <c r="AF1681">
        <v>1.8</v>
      </c>
      <c r="AG1681">
        <v>2</v>
      </c>
      <c r="AH1681">
        <v>1.73</v>
      </c>
      <c r="AI1681">
        <v>1.93</v>
      </c>
      <c r="AJ1681">
        <v>1.99</v>
      </c>
      <c r="AK1681">
        <v>2</v>
      </c>
      <c r="AL1681">
        <v>1.8</v>
      </c>
      <c r="AM1681">
        <v>2.0499999999999998</v>
      </c>
      <c r="AN1681">
        <v>1.99</v>
      </c>
      <c r="AO1681">
        <v>1.97</v>
      </c>
      <c r="AP1681">
        <v>1.81</v>
      </c>
      <c r="AQ1681" t="str">
        <f t="shared" si="288"/>
        <v>Rosol</v>
      </c>
      <c r="AR1681" t="str">
        <f t="shared" si="289"/>
        <v>Lopez</v>
      </c>
      <c r="AS1681" t="str">
        <f t="shared" si="290"/>
        <v>StuttgartRosolLopez</v>
      </c>
      <c r="AT1681" t="str">
        <f t="shared" si="291"/>
        <v>StuttgartLopezRosol</v>
      </c>
      <c r="AU1681">
        <f t="shared" si="292"/>
        <v>1</v>
      </c>
      <c r="AV1681">
        <f t="shared" si="293"/>
        <v>2</v>
      </c>
      <c r="AW1681">
        <f t="shared" si="294"/>
        <v>32</v>
      </c>
      <c r="AX1681" t="b">
        <f t="shared" si="295"/>
        <v>1</v>
      </c>
      <c r="AY1681" t="str">
        <f t="shared" si="296"/>
        <v>Lopez</v>
      </c>
      <c r="AZ1681" t="b">
        <f t="shared" si="297"/>
        <v>1</v>
      </c>
      <c r="BA1681" t="str">
        <f t="shared" si="298"/>
        <v>StuttgartQuarterfinals</v>
      </c>
    </row>
    <row r="1682" spans="1:53" x14ac:dyDescent="0.25">
      <c r="A1682">
        <v>40</v>
      </c>
      <c r="B1682" t="s">
        <v>583</v>
      </c>
      <c r="C1682" t="s">
        <v>952</v>
      </c>
      <c r="D1682">
        <v>41831</v>
      </c>
      <c r="E1682" t="s">
        <v>663</v>
      </c>
      <c r="F1682" t="s">
        <v>307</v>
      </c>
      <c r="G1682" t="s">
        <v>503</v>
      </c>
      <c r="H1682" t="s">
        <v>345</v>
      </c>
      <c r="I1682">
        <v>3</v>
      </c>
      <c r="J1682" t="s">
        <v>718</v>
      </c>
      <c r="K1682" t="s">
        <v>761</v>
      </c>
      <c r="L1682">
        <v>22</v>
      </c>
      <c r="M1682">
        <v>38</v>
      </c>
      <c r="N1682">
        <v>1655</v>
      </c>
      <c r="O1682">
        <v>1084</v>
      </c>
      <c r="P1682">
        <v>7</v>
      </c>
      <c r="Q1682">
        <v>6</v>
      </c>
      <c r="R1682">
        <v>6</v>
      </c>
      <c r="S1682">
        <v>2</v>
      </c>
      <c r="Z1682">
        <v>2</v>
      </c>
      <c r="AA1682">
        <v>0</v>
      </c>
      <c r="AB1682" t="s">
        <v>312</v>
      </c>
      <c r="AC1682">
        <v>1.83</v>
      </c>
      <c r="AD1682">
        <v>1.83</v>
      </c>
      <c r="AE1682">
        <v>1.85</v>
      </c>
      <c r="AF1682">
        <v>1.9</v>
      </c>
      <c r="AG1682">
        <v>1.83</v>
      </c>
      <c r="AH1682">
        <v>1.83</v>
      </c>
      <c r="AI1682">
        <v>2.06</v>
      </c>
      <c r="AJ1682">
        <v>1.87</v>
      </c>
      <c r="AK1682">
        <v>1.8</v>
      </c>
      <c r="AL1682">
        <v>2</v>
      </c>
      <c r="AM1682">
        <v>2.06</v>
      </c>
      <c r="AN1682">
        <v>2</v>
      </c>
      <c r="AO1682">
        <v>1.85</v>
      </c>
      <c r="AP1682">
        <v>1.92</v>
      </c>
      <c r="AQ1682" t="str">
        <f t="shared" si="288"/>
        <v>Youzhny</v>
      </c>
      <c r="AR1682" t="str">
        <f t="shared" si="289"/>
        <v>Delbonis</v>
      </c>
      <c r="AS1682" t="str">
        <f t="shared" si="290"/>
        <v>StuttgartYouzhnyDelbonis</v>
      </c>
      <c r="AT1682" t="str">
        <f t="shared" si="291"/>
        <v>StuttgartDelbonisYouzhny</v>
      </c>
      <c r="AU1682">
        <f t="shared" si="292"/>
        <v>2</v>
      </c>
      <c r="AV1682">
        <f t="shared" si="293"/>
        <v>5</v>
      </c>
      <c r="AW1682">
        <f t="shared" si="294"/>
        <v>21</v>
      </c>
      <c r="AX1682" t="b">
        <f t="shared" si="295"/>
        <v>1</v>
      </c>
      <c r="AY1682" t="str">
        <f t="shared" si="296"/>
        <v>Youzhny</v>
      </c>
      <c r="AZ1682" t="b">
        <f t="shared" si="297"/>
        <v>0</v>
      </c>
      <c r="BA1682" t="str">
        <f t="shared" si="298"/>
        <v>StuttgartQuarterfinals</v>
      </c>
    </row>
    <row r="1683" spans="1:53" x14ac:dyDescent="0.25">
      <c r="A1683">
        <v>40</v>
      </c>
      <c r="B1683" t="s">
        <v>583</v>
      </c>
      <c r="C1683" t="s">
        <v>952</v>
      </c>
      <c r="D1683">
        <v>41832</v>
      </c>
      <c r="E1683" t="s">
        <v>663</v>
      </c>
      <c r="F1683" t="s">
        <v>307</v>
      </c>
      <c r="G1683" t="s">
        <v>503</v>
      </c>
      <c r="H1683" t="s">
        <v>346</v>
      </c>
      <c r="I1683">
        <v>3</v>
      </c>
      <c r="J1683" t="s">
        <v>709</v>
      </c>
      <c r="K1683" t="s">
        <v>720</v>
      </c>
      <c r="L1683">
        <v>23</v>
      </c>
      <c r="M1683">
        <v>15</v>
      </c>
      <c r="N1683">
        <v>1625</v>
      </c>
      <c r="O1683">
        <v>2235</v>
      </c>
      <c r="P1683">
        <v>6</v>
      </c>
      <c r="Q1683">
        <v>3</v>
      </c>
      <c r="R1683">
        <v>6</v>
      </c>
      <c r="S1683">
        <v>4</v>
      </c>
      <c r="Z1683">
        <v>2</v>
      </c>
      <c r="AA1683">
        <v>0</v>
      </c>
      <c r="AB1683" t="s">
        <v>312</v>
      </c>
      <c r="AC1683">
        <v>2.75</v>
      </c>
      <c r="AD1683">
        <v>1.44</v>
      </c>
      <c r="AE1683">
        <v>2.7</v>
      </c>
      <c r="AF1683">
        <v>1.45</v>
      </c>
      <c r="AG1683">
        <v>2.75</v>
      </c>
      <c r="AH1683">
        <v>1.44</v>
      </c>
      <c r="AI1683">
        <v>2.74</v>
      </c>
      <c r="AJ1683">
        <v>1.53</v>
      </c>
      <c r="AK1683">
        <v>2.75</v>
      </c>
      <c r="AL1683">
        <v>1.44</v>
      </c>
      <c r="AM1683">
        <v>2.9</v>
      </c>
      <c r="AN1683">
        <v>1.53</v>
      </c>
      <c r="AO1683">
        <v>2.73</v>
      </c>
      <c r="AP1683">
        <v>1.45</v>
      </c>
      <c r="AQ1683" t="str">
        <f t="shared" si="288"/>
        <v>Bautista</v>
      </c>
      <c r="AR1683" t="str">
        <f t="shared" si="289"/>
        <v>Fognini</v>
      </c>
      <c r="AS1683" t="str">
        <f t="shared" si="290"/>
        <v>StuttgartBautistaFognini</v>
      </c>
      <c r="AT1683" t="str">
        <f t="shared" si="291"/>
        <v>StuttgartFogniniBautista</v>
      </c>
      <c r="AU1683">
        <f t="shared" si="292"/>
        <v>2</v>
      </c>
      <c r="AV1683">
        <f t="shared" si="293"/>
        <v>5</v>
      </c>
      <c r="AW1683">
        <f t="shared" si="294"/>
        <v>19</v>
      </c>
      <c r="AX1683" t="b">
        <f t="shared" si="295"/>
        <v>0</v>
      </c>
      <c r="AY1683" t="str">
        <f t="shared" si="296"/>
        <v>Bautista</v>
      </c>
      <c r="AZ1683" t="b">
        <f t="shared" si="297"/>
        <v>0</v>
      </c>
      <c r="BA1683" t="str">
        <f t="shared" si="298"/>
        <v>StuttgartSemifinals</v>
      </c>
    </row>
    <row r="1684" spans="1:53" x14ac:dyDescent="0.25">
      <c r="A1684">
        <v>40</v>
      </c>
      <c r="B1684" t="s">
        <v>583</v>
      </c>
      <c r="C1684" t="s">
        <v>952</v>
      </c>
      <c r="D1684">
        <v>41832</v>
      </c>
      <c r="E1684" t="s">
        <v>663</v>
      </c>
      <c r="F1684" t="s">
        <v>307</v>
      </c>
      <c r="G1684" t="s">
        <v>503</v>
      </c>
      <c r="H1684" t="s">
        <v>346</v>
      </c>
      <c r="I1684">
        <v>3</v>
      </c>
      <c r="J1684" t="s">
        <v>751</v>
      </c>
      <c r="K1684" t="s">
        <v>718</v>
      </c>
      <c r="L1684">
        <v>48</v>
      </c>
      <c r="M1684">
        <v>22</v>
      </c>
      <c r="N1684">
        <v>900</v>
      </c>
      <c r="O1684">
        <v>1655</v>
      </c>
      <c r="P1684">
        <v>7</v>
      </c>
      <c r="Q1684">
        <v>6</v>
      </c>
      <c r="R1684">
        <v>6</v>
      </c>
      <c r="S1684">
        <v>2</v>
      </c>
      <c r="Z1684">
        <v>2</v>
      </c>
      <c r="AA1684">
        <v>0</v>
      </c>
      <c r="AB1684" t="s">
        <v>312</v>
      </c>
      <c r="AC1684">
        <v>2.37</v>
      </c>
      <c r="AD1684">
        <v>1.57</v>
      </c>
      <c r="AE1684">
        <v>2.2999999999999998</v>
      </c>
      <c r="AF1684">
        <v>1.6</v>
      </c>
      <c r="AG1684">
        <v>2.2000000000000002</v>
      </c>
      <c r="AH1684">
        <v>1.67</v>
      </c>
      <c r="AI1684">
        <v>2.2999999999999998</v>
      </c>
      <c r="AJ1684">
        <v>1.71</v>
      </c>
      <c r="AK1684">
        <v>2.25</v>
      </c>
      <c r="AL1684">
        <v>1.62</v>
      </c>
      <c r="AM1684">
        <v>2.4</v>
      </c>
      <c r="AN1684">
        <v>1.71</v>
      </c>
      <c r="AO1684">
        <v>2.27</v>
      </c>
      <c r="AP1684">
        <v>1.62</v>
      </c>
      <c r="AQ1684" t="str">
        <f t="shared" si="288"/>
        <v>Rosol</v>
      </c>
      <c r="AR1684" t="str">
        <f t="shared" si="289"/>
        <v>Youzhny</v>
      </c>
      <c r="AS1684" t="str">
        <f t="shared" si="290"/>
        <v>StuttgartRosolYouzhny</v>
      </c>
      <c r="AT1684" t="str">
        <f t="shared" si="291"/>
        <v>StuttgartYouzhnyRosol</v>
      </c>
      <c r="AU1684">
        <f t="shared" si="292"/>
        <v>2</v>
      </c>
      <c r="AV1684">
        <f t="shared" si="293"/>
        <v>5</v>
      </c>
      <c r="AW1684">
        <f t="shared" si="294"/>
        <v>21</v>
      </c>
      <c r="AX1684" t="b">
        <f t="shared" si="295"/>
        <v>1</v>
      </c>
      <c r="AY1684" t="str">
        <f t="shared" si="296"/>
        <v>Rosol</v>
      </c>
      <c r="AZ1684" t="b">
        <f t="shared" si="297"/>
        <v>0</v>
      </c>
      <c r="BA1684" t="str">
        <f t="shared" si="298"/>
        <v>StuttgartSemifinals</v>
      </c>
    </row>
    <row r="1685" spans="1:53" x14ac:dyDescent="0.25">
      <c r="A1685">
        <v>40</v>
      </c>
      <c r="B1685" t="s">
        <v>583</v>
      </c>
      <c r="C1685" t="s">
        <v>952</v>
      </c>
      <c r="D1685">
        <v>41833</v>
      </c>
      <c r="E1685" t="s">
        <v>663</v>
      </c>
      <c r="F1685" t="s">
        <v>307</v>
      </c>
      <c r="G1685" t="s">
        <v>503</v>
      </c>
      <c r="H1685" t="s">
        <v>348</v>
      </c>
      <c r="I1685">
        <v>3</v>
      </c>
      <c r="J1685" t="s">
        <v>709</v>
      </c>
      <c r="K1685" t="s">
        <v>751</v>
      </c>
      <c r="L1685">
        <v>23</v>
      </c>
      <c r="M1685">
        <v>48</v>
      </c>
      <c r="N1685">
        <v>1625</v>
      </c>
      <c r="O1685">
        <v>900</v>
      </c>
      <c r="P1685">
        <v>6</v>
      </c>
      <c r="Q1685">
        <v>3</v>
      </c>
      <c r="R1685">
        <v>4</v>
      </c>
      <c r="S1685">
        <v>6</v>
      </c>
      <c r="T1685">
        <v>6</v>
      </c>
      <c r="U1685">
        <v>2</v>
      </c>
      <c r="Z1685">
        <v>2</v>
      </c>
      <c r="AA1685">
        <v>1</v>
      </c>
      <c r="AB1685" t="s">
        <v>312</v>
      </c>
      <c r="AC1685">
        <v>1.44</v>
      </c>
      <c r="AD1685">
        <v>2.75</v>
      </c>
      <c r="AE1685">
        <v>1.5</v>
      </c>
      <c r="AF1685">
        <v>2.5</v>
      </c>
      <c r="AG1685">
        <v>1.53</v>
      </c>
      <c r="AH1685">
        <v>2.5</v>
      </c>
      <c r="AI1685">
        <v>1.5</v>
      </c>
      <c r="AJ1685">
        <v>2.83</v>
      </c>
      <c r="AK1685">
        <v>1.53</v>
      </c>
      <c r="AL1685">
        <v>2.5</v>
      </c>
      <c r="AM1685">
        <v>1.53</v>
      </c>
      <c r="AN1685">
        <v>3</v>
      </c>
      <c r="AO1685">
        <v>1.47</v>
      </c>
      <c r="AP1685">
        <v>2.65</v>
      </c>
      <c r="AQ1685" t="str">
        <f t="shared" si="288"/>
        <v>Bautista</v>
      </c>
      <c r="AR1685" t="str">
        <f t="shared" si="289"/>
        <v>Rosol</v>
      </c>
      <c r="AS1685" t="str">
        <f t="shared" si="290"/>
        <v>StuttgartBautistaRosol</v>
      </c>
      <c r="AT1685" t="str">
        <f t="shared" si="291"/>
        <v>StuttgartRosolBautista</v>
      </c>
      <c r="AU1685">
        <f t="shared" si="292"/>
        <v>1</v>
      </c>
      <c r="AV1685">
        <f t="shared" si="293"/>
        <v>5</v>
      </c>
      <c r="AW1685">
        <f t="shared" si="294"/>
        <v>27</v>
      </c>
      <c r="AX1685" t="b">
        <f t="shared" si="295"/>
        <v>0</v>
      </c>
      <c r="AY1685" t="str">
        <f t="shared" si="296"/>
        <v>Bautista</v>
      </c>
      <c r="AZ1685" t="b">
        <f t="shared" si="297"/>
        <v>1</v>
      </c>
      <c r="BA1685" t="str">
        <f t="shared" si="298"/>
        <v>StuttgartThe Final</v>
      </c>
    </row>
    <row r="1686" spans="1:53" x14ac:dyDescent="0.25">
      <c r="A1686">
        <v>41</v>
      </c>
      <c r="B1686" t="s">
        <v>549</v>
      </c>
      <c r="C1686" t="s">
        <v>957</v>
      </c>
      <c r="D1686">
        <v>41834</v>
      </c>
      <c r="E1686" t="s">
        <v>663</v>
      </c>
      <c r="F1686" t="s">
        <v>307</v>
      </c>
      <c r="G1686" t="s">
        <v>503</v>
      </c>
      <c r="H1686" t="s">
        <v>309</v>
      </c>
      <c r="I1686">
        <v>3</v>
      </c>
      <c r="J1686" t="s">
        <v>677</v>
      </c>
      <c r="K1686" t="s">
        <v>681</v>
      </c>
      <c r="L1686">
        <v>155</v>
      </c>
      <c r="M1686">
        <v>93</v>
      </c>
      <c r="N1686">
        <v>362</v>
      </c>
      <c r="O1686">
        <v>600</v>
      </c>
      <c r="P1686">
        <v>6</v>
      </c>
      <c r="Q1686">
        <v>4</v>
      </c>
      <c r="R1686">
        <v>7</v>
      </c>
      <c r="S1686">
        <v>6</v>
      </c>
      <c r="Z1686">
        <v>2</v>
      </c>
      <c r="AA1686">
        <v>0</v>
      </c>
      <c r="AB1686" t="s">
        <v>312</v>
      </c>
      <c r="AC1686">
        <v>2.75</v>
      </c>
      <c r="AD1686">
        <v>1.4</v>
      </c>
      <c r="AE1686">
        <v>2.7</v>
      </c>
      <c r="AF1686">
        <v>1.45</v>
      </c>
      <c r="AG1686">
        <v>2.5</v>
      </c>
      <c r="AH1686">
        <v>1.5</v>
      </c>
      <c r="AI1686">
        <v>2.92</v>
      </c>
      <c r="AJ1686">
        <v>1.46</v>
      </c>
      <c r="AK1686">
        <v>2.75</v>
      </c>
      <c r="AL1686">
        <v>1.44</v>
      </c>
      <c r="AM1686">
        <v>2.92</v>
      </c>
      <c r="AN1686">
        <v>1.5</v>
      </c>
      <c r="AO1686">
        <v>2.72</v>
      </c>
      <c r="AP1686">
        <v>1.44</v>
      </c>
      <c r="AQ1686" t="str">
        <f t="shared" si="288"/>
        <v>Kuznetsov</v>
      </c>
      <c r="AR1686" t="str">
        <f t="shared" si="289"/>
        <v>Mannarino</v>
      </c>
      <c r="AS1686" t="str">
        <f t="shared" si="290"/>
        <v>BogotaKuznetsovMannarino</v>
      </c>
      <c r="AT1686" t="str">
        <f t="shared" si="291"/>
        <v>BogotaMannarinoKuznetsov</v>
      </c>
      <c r="AU1686">
        <f t="shared" si="292"/>
        <v>2</v>
      </c>
      <c r="AV1686">
        <f t="shared" si="293"/>
        <v>3</v>
      </c>
      <c r="AW1686">
        <f t="shared" si="294"/>
        <v>23</v>
      </c>
      <c r="AX1686" t="b">
        <f t="shared" si="295"/>
        <v>1</v>
      </c>
      <c r="AY1686" t="str">
        <f t="shared" si="296"/>
        <v>Kuznetsov</v>
      </c>
      <c r="AZ1686" t="b">
        <f t="shared" si="297"/>
        <v>0</v>
      </c>
      <c r="BA1686" t="str">
        <f t="shared" si="298"/>
        <v>Bogota1st Round</v>
      </c>
    </row>
    <row r="1687" spans="1:53" x14ac:dyDescent="0.25">
      <c r="A1687">
        <v>41</v>
      </c>
      <c r="B1687" t="s">
        <v>549</v>
      </c>
      <c r="C1687" t="s">
        <v>957</v>
      </c>
      <c r="D1687">
        <v>41834</v>
      </c>
      <c r="E1687" t="s">
        <v>663</v>
      </c>
      <c r="F1687" t="s">
        <v>307</v>
      </c>
      <c r="G1687" t="s">
        <v>503</v>
      </c>
      <c r="H1687" t="s">
        <v>309</v>
      </c>
      <c r="I1687">
        <v>3</v>
      </c>
      <c r="J1687" t="s">
        <v>775</v>
      </c>
      <c r="K1687" t="s">
        <v>932</v>
      </c>
      <c r="L1687">
        <v>124</v>
      </c>
      <c r="M1687">
        <v>140</v>
      </c>
      <c r="N1687">
        <v>496</v>
      </c>
      <c r="O1687">
        <v>415</v>
      </c>
      <c r="P1687">
        <v>6</v>
      </c>
      <c r="Q1687">
        <v>3</v>
      </c>
      <c r="R1687">
        <v>6</v>
      </c>
      <c r="S1687">
        <v>3</v>
      </c>
      <c r="Z1687">
        <v>2</v>
      </c>
      <c r="AA1687">
        <v>0</v>
      </c>
      <c r="AB1687" t="s">
        <v>312</v>
      </c>
      <c r="AC1687">
        <v>1.22</v>
      </c>
      <c r="AD1687">
        <v>4</v>
      </c>
      <c r="AE1687">
        <v>1.2</v>
      </c>
      <c r="AF1687">
        <v>4.3</v>
      </c>
      <c r="AG1687">
        <v>1.25</v>
      </c>
      <c r="AH1687">
        <v>3.75</v>
      </c>
      <c r="AI1687">
        <v>1.26</v>
      </c>
      <c r="AJ1687">
        <v>4.29</v>
      </c>
      <c r="AK1687">
        <v>1.25</v>
      </c>
      <c r="AL1687">
        <v>3.75</v>
      </c>
      <c r="AM1687">
        <v>1.26</v>
      </c>
      <c r="AN1687">
        <v>4.8499999999999996</v>
      </c>
      <c r="AO1687">
        <v>1.22</v>
      </c>
      <c r="AP1687">
        <v>4.1500000000000004</v>
      </c>
      <c r="AQ1687" t="str">
        <f t="shared" si="288"/>
        <v>Tomic</v>
      </c>
      <c r="AR1687" t="str">
        <f t="shared" si="289"/>
        <v>Dustov</v>
      </c>
      <c r="AS1687" t="str">
        <f t="shared" si="290"/>
        <v>BogotaTomicDustov</v>
      </c>
      <c r="AT1687" t="str">
        <f t="shared" si="291"/>
        <v>BogotaDustovTomic</v>
      </c>
      <c r="AU1687">
        <f t="shared" si="292"/>
        <v>2</v>
      </c>
      <c r="AV1687">
        <f t="shared" si="293"/>
        <v>6</v>
      </c>
      <c r="AW1687">
        <f t="shared" si="294"/>
        <v>18</v>
      </c>
      <c r="AX1687" t="b">
        <f t="shared" si="295"/>
        <v>0</v>
      </c>
      <c r="AY1687" t="str">
        <f t="shared" si="296"/>
        <v>Tomic</v>
      </c>
      <c r="AZ1687" t="b">
        <f t="shared" si="297"/>
        <v>0</v>
      </c>
      <c r="BA1687" t="str">
        <f t="shared" si="298"/>
        <v>Bogota1st Round</v>
      </c>
    </row>
    <row r="1688" spans="1:53" x14ac:dyDescent="0.25">
      <c r="A1688">
        <v>41</v>
      </c>
      <c r="B1688" t="s">
        <v>549</v>
      </c>
      <c r="C1688" t="s">
        <v>957</v>
      </c>
      <c r="D1688">
        <v>41835</v>
      </c>
      <c r="E1688" t="s">
        <v>663</v>
      </c>
      <c r="F1688" t="s">
        <v>307</v>
      </c>
      <c r="G1688" t="s">
        <v>503</v>
      </c>
      <c r="H1688" t="s">
        <v>309</v>
      </c>
      <c r="I1688">
        <v>3</v>
      </c>
      <c r="J1688" t="s">
        <v>845</v>
      </c>
      <c r="K1688" t="s">
        <v>958</v>
      </c>
      <c r="L1688">
        <v>158</v>
      </c>
      <c r="M1688">
        <v>336</v>
      </c>
      <c r="N1688">
        <v>353</v>
      </c>
      <c r="O1688">
        <v>135</v>
      </c>
      <c r="P1688">
        <v>6</v>
      </c>
      <c r="Q1688">
        <v>3</v>
      </c>
      <c r="R1688">
        <v>6</v>
      </c>
      <c r="S1688">
        <v>4</v>
      </c>
      <c r="Z1688">
        <v>2</v>
      </c>
      <c r="AA1688">
        <v>0</v>
      </c>
      <c r="AB1688" t="s">
        <v>312</v>
      </c>
      <c r="AC1688">
        <v>1.57</v>
      </c>
      <c r="AD1688">
        <v>2.25</v>
      </c>
      <c r="AE1688">
        <v>1.6</v>
      </c>
      <c r="AF1688">
        <v>2.2999999999999998</v>
      </c>
      <c r="AG1688">
        <v>1.57</v>
      </c>
      <c r="AH1688">
        <v>2.25</v>
      </c>
      <c r="AI1688">
        <v>1.7</v>
      </c>
      <c r="AJ1688">
        <v>2.27</v>
      </c>
      <c r="AK1688">
        <v>1.57</v>
      </c>
      <c r="AL1688">
        <v>2.38</v>
      </c>
      <c r="AM1688">
        <v>1.74</v>
      </c>
      <c r="AN1688">
        <v>2.4500000000000002</v>
      </c>
      <c r="AO1688">
        <v>1.62</v>
      </c>
      <c r="AP1688">
        <v>2.25</v>
      </c>
      <c r="AQ1688" t="str">
        <f t="shared" si="288"/>
        <v>Pella</v>
      </c>
      <c r="AR1688" t="str">
        <f t="shared" si="289"/>
        <v>Struvay</v>
      </c>
      <c r="AS1688" t="str">
        <f t="shared" si="290"/>
        <v>BogotaPellaStruvay</v>
      </c>
      <c r="AT1688" t="str">
        <f t="shared" si="291"/>
        <v>BogotaStruvayPella</v>
      </c>
      <c r="AU1688">
        <f t="shared" si="292"/>
        <v>2</v>
      </c>
      <c r="AV1688">
        <f t="shared" si="293"/>
        <v>5</v>
      </c>
      <c r="AW1688">
        <f t="shared" si="294"/>
        <v>19</v>
      </c>
      <c r="AX1688" t="b">
        <f t="shared" si="295"/>
        <v>0</v>
      </c>
      <c r="AY1688" t="str">
        <f t="shared" si="296"/>
        <v>Pella</v>
      </c>
      <c r="AZ1688" t="b">
        <f t="shared" si="297"/>
        <v>0</v>
      </c>
      <c r="BA1688" t="str">
        <f t="shared" si="298"/>
        <v>Bogota1st Round</v>
      </c>
    </row>
    <row r="1689" spans="1:53" x14ac:dyDescent="0.25">
      <c r="A1689">
        <v>41</v>
      </c>
      <c r="B1689" t="s">
        <v>549</v>
      </c>
      <c r="C1689" t="s">
        <v>957</v>
      </c>
      <c r="D1689">
        <v>41835</v>
      </c>
      <c r="E1689" t="s">
        <v>663</v>
      </c>
      <c r="F1689" t="s">
        <v>307</v>
      </c>
      <c r="G1689" t="s">
        <v>503</v>
      </c>
      <c r="H1689" t="s">
        <v>309</v>
      </c>
      <c r="I1689">
        <v>3</v>
      </c>
      <c r="J1689" t="s">
        <v>785</v>
      </c>
      <c r="K1689" t="s">
        <v>880</v>
      </c>
      <c r="L1689">
        <v>74</v>
      </c>
      <c r="M1689">
        <v>111</v>
      </c>
      <c r="N1689">
        <v>686</v>
      </c>
      <c r="O1689">
        <v>540</v>
      </c>
      <c r="P1689">
        <v>7</v>
      </c>
      <c r="Q1689">
        <v>5</v>
      </c>
      <c r="R1689">
        <v>3</v>
      </c>
      <c r="S1689">
        <v>6</v>
      </c>
      <c r="T1689">
        <v>6</v>
      </c>
      <c r="U1689">
        <v>4</v>
      </c>
      <c r="Z1689">
        <v>2</v>
      </c>
      <c r="AA1689">
        <v>1</v>
      </c>
      <c r="AB1689" t="s">
        <v>312</v>
      </c>
      <c r="AC1689">
        <v>1.44</v>
      </c>
      <c r="AD1689">
        <v>2.62</v>
      </c>
      <c r="AE1689">
        <v>1.48</v>
      </c>
      <c r="AF1689">
        <v>2.6</v>
      </c>
      <c r="AG1689">
        <v>1.5</v>
      </c>
      <c r="AH1689">
        <v>2.5</v>
      </c>
      <c r="AI1689">
        <v>1.53</v>
      </c>
      <c r="AJ1689">
        <v>2.67</v>
      </c>
      <c r="AK1689">
        <v>1.5</v>
      </c>
      <c r="AL1689">
        <v>2.63</v>
      </c>
      <c r="AM1689">
        <v>1.58</v>
      </c>
      <c r="AN1689">
        <v>2.65</v>
      </c>
      <c r="AO1689">
        <v>1.51</v>
      </c>
      <c r="AP1689">
        <v>2.52</v>
      </c>
      <c r="AQ1689" t="str">
        <f t="shared" si="288"/>
        <v>Gonzalez</v>
      </c>
      <c r="AR1689" t="str">
        <f t="shared" si="289"/>
        <v>Donskoy</v>
      </c>
      <c r="AS1689" t="str">
        <f t="shared" si="290"/>
        <v>BogotaGonzalezDonskoy</v>
      </c>
      <c r="AT1689" t="str">
        <f t="shared" si="291"/>
        <v>BogotaDonskoyGonzalez</v>
      </c>
      <c r="AU1689">
        <f t="shared" si="292"/>
        <v>1</v>
      </c>
      <c r="AV1689">
        <f t="shared" si="293"/>
        <v>1</v>
      </c>
      <c r="AW1689">
        <f t="shared" si="294"/>
        <v>31</v>
      </c>
      <c r="AX1689" t="b">
        <f t="shared" si="295"/>
        <v>0</v>
      </c>
      <c r="AY1689" t="str">
        <f t="shared" si="296"/>
        <v>Gonzalez</v>
      </c>
      <c r="AZ1689" t="b">
        <f t="shared" si="297"/>
        <v>1</v>
      </c>
      <c r="BA1689" t="str">
        <f t="shared" si="298"/>
        <v>Bogota1st Round</v>
      </c>
    </row>
    <row r="1690" spans="1:53" x14ac:dyDescent="0.25">
      <c r="A1690">
        <v>41</v>
      </c>
      <c r="B1690" t="s">
        <v>549</v>
      </c>
      <c r="C1690" t="s">
        <v>957</v>
      </c>
      <c r="D1690">
        <v>41835</v>
      </c>
      <c r="E1690" t="s">
        <v>663</v>
      </c>
      <c r="F1690" t="s">
        <v>307</v>
      </c>
      <c r="G1690" t="s">
        <v>503</v>
      </c>
      <c r="H1690" t="s">
        <v>309</v>
      </c>
      <c r="I1690">
        <v>3</v>
      </c>
      <c r="J1690" t="s">
        <v>854</v>
      </c>
      <c r="K1690" t="s">
        <v>959</v>
      </c>
      <c r="L1690">
        <v>147</v>
      </c>
      <c r="M1690">
        <v>344</v>
      </c>
      <c r="N1690">
        <v>398</v>
      </c>
      <c r="O1690">
        <v>130</v>
      </c>
      <c r="P1690">
        <v>2</v>
      </c>
      <c r="Q1690">
        <v>6</v>
      </c>
      <c r="R1690">
        <v>7</v>
      </c>
      <c r="S1690">
        <v>6</v>
      </c>
      <c r="T1690">
        <v>6</v>
      </c>
      <c r="U1690">
        <v>3</v>
      </c>
      <c r="Z1690">
        <v>2</v>
      </c>
      <c r="AA1690">
        <v>1</v>
      </c>
      <c r="AB1690" t="s">
        <v>312</v>
      </c>
      <c r="AC1690">
        <v>1.33</v>
      </c>
      <c r="AD1690">
        <v>3.25</v>
      </c>
      <c r="AE1690">
        <v>1.35</v>
      </c>
      <c r="AF1690">
        <v>3.1</v>
      </c>
      <c r="AG1690">
        <v>1.36</v>
      </c>
      <c r="AH1690">
        <v>3</v>
      </c>
      <c r="AI1690">
        <v>1.41</v>
      </c>
      <c r="AJ1690">
        <v>3.13</v>
      </c>
      <c r="AK1690">
        <v>1.17</v>
      </c>
      <c r="AL1690">
        <v>5</v>
      </c>
      <c r="AM1690">
        <v>1.41</v>
      </c>
      <c r="AN1690">
        <v>3.5</v>
      </c>
      <c r="AO1690">
        <v>1.34</v>
      </c>
      <c r="AP1690">
        <v>3.17</v>
      </c>
      <c r="AQ1690" t="str">
        <f t="shared" si="288"/>
        <v>De</v>
      </c>
      <c r="AR1690" t="str">
        <f t="shared" si="289"/>
        <v>King</v>
      </c>
      <c r="AS1690" t="str">
        <f t="shared" si="290"/>
        <v>BogotaDeKing</v>
      </c>
      <c r="AT1690" t="str">
        <f t="shared" si="291"/>
        <v>BogotaKingDe</v>
      </c>
      <c r="AU1690">
        <f t="shared" si="292"/>
        <v>1</v>
      </c>
      <c r="AV1690">
        <f t="shared" si="293"/>
        <v>0</v>
      </c>
      <c r="AW1690">
        <f t="shared" si="294"/>
        <v>30</v>
      </c>
      <c r="AX1690" t="b">
        <f t="shared" si="295"/>
        <v>1</v>
      </c>
      <c r="AY1690" t="str">
        <f t="shared" si="296"/>
        <v>King</v>
      </c>
      <c r="AZ1690" t="b">
        <f t="shared" si="297"/>
        <v>1</v>
      </c>
      <c r="BA1690" t="str">
        <f t="shared" si="298"/>
        <v>Bogota1st Round</v>
      </c>
    </row>
    <row r="1691" spans="1:53" x14ac:dyDescent="0.25">
      <c r="A1691">
        <v>41</v>
      </c>
      <c r="B1691" t="s">
        <v>549</v>
      </c>
      <c r="C1691" t="s">
        <v>957</v>
      </c>
      <c r="D1691">
        <v>41836</v>
      </c>
      <c r="E1691" t="s">
        <v>663</v>
      </c>
      <c r="F1691" t="s">
        <v>307</v>
      </c>
      <c r="G1691" t="s">
        <v>503</v>
      </c>
      <c r="H1691" t="s">
        <v>309</v>
      </c>
      <c r="I1691">
        <v>3</v>
      </c>
      <c r="J1691" t="s">
        <v>698</v>
      </c>
      <c r="K1691" t="s">
        <v>846</v>
      </c>
      <c r="L1691">
        <v>102</v>
      </c>
      <c r="M1691">
        <v>121</v>
      </c>
      <c r="N1691">
        <v>568</v>
      </c>
      <c r="O1691">
        <v>510</v>
      </c>
      <c r="P1691">
        <v>6</v>
      </c>
      <c r="Q1691">
        <v>4</v>
      </c>
      <c r="R1691">
        <v>6</v>
      </c>
      <c r="S1691">
        <v>2</v>
      </c>
      <c r="Z1691">
        <v>2</v>
      </c>
      <c r="AA1691">
        <v>0</v>
      </c>
      <c r="AB1691" t="s">
        <v>312</v>
      </c>
      <c r="AC1691">
        <v>2</v>
      </c>
      <c r="AD1691">
        <v>1.72</v>
      </c>
      <c r="AM1691">
        <v>2</v>
      </c>
      <c r="AN1691">
        <v>1.83</v>
      </c>
      <c r="AO1691">
        <v>1.92</v>
      </c>
      <c r="AP1691">
        <v>1.78</v>
      </c>
      <c r="AQ1691" t="str">
        <f t="shared" si="288"/>
        <v>Sela</v>
      </c>
      <c r="AR1691" t="str">
        <f t="shared" si="289"/>
        <v>Arguello</v>
      </c>
      <c r="AS1691" t="str">
        <f t="shared" si="290"/>
        <v>BogotaSelaArguello</v>
      </c>
      <c r="AT1691" t="str">
        <f t="shared" si="291"/>
        <v>BogotaArguelloSela</v>
      </c>
      <c r="AU1691">
        <f t="shared" si="292"/>
        <v>2</v>
      </c>
      <c r="AV1691">
        <f t="shared" si="293"/>
        <v>6</v>
      </c>
      <c r="AW1691">
        <f t="shared" si="294"/>
        <v>18</v>
      </c>
      <c r="AX1691" t="b">
        <f t="shared" si="295"/>
        <v>0</v>
      </c>
      <c r="AY1691" t="str">
        <f t="shared" si="296"/>
        <v>Sela</v>
      </c>
      <c r="AZ1691" t="b">
        <f t="shared" si="297"/>
        <v>0</v>
      </c>
      <c r="BA1691" t="str">
        <f t="shared" si="298"/>
        <v>Bogota1st Round</v>
      </c>
    </row>
    <row r="1692" spans="1:53" x14ac:dyDescent="0.25">
      <c r="A1692">
        <v>41</v>
      </c>
      <c r="B1692" t="s">
        <v>549</v>
      </c>
      <c r="C1692" t="s">
        <v>957</v>
      </c>
      <c r="D1692">
        <v>41836</v>
      </c>
      <c r="E1692" t="s">
        <v>663</v>
      </c>
      <c r="F1692" t="s">
        <v>307</v>
      </c>
      <c r="G1692" t="s">
        <v>503</v>
      </c>
      <c r="H1692" t="s">
        <v>309</v>
      </c>
      <c r="I1692">
        <v>3</v>
      </c>
      <c r="J1692" t="s">
        <v>780</v>
      </c>
      <c r="K1692" t="s">
        <v>940</v>
      </c>
      <c r="L1692">
        <v>54</v>
      </c>
      <c r="M1692">
        <v>126</v>
      </c>
      <c r="N1692">
        <v>853</v>
      </c>
      <c r="O1692">
        <v>486</v>
      </c>
      <c r="P1692">
        <v>6</v>
      </c>
      <c r="Q1692">
        <v>3</v>
      </c>
      <c r="R1692">
        <v>6</v>
      </c>
      <c r="S1692">
        <v>2</v>
      </c>
      <c r="Z1692">
        <v>2</v>
      </c>
      <c r="AA1692">
        <v>0</v>
      </c>
      <c r="AB1692" t="s">
        <v>312</v>
      </c>
      <c r="AC1692">
        <v>1.18</v>
      </c>
      <c r="AD1692">
        <v>4.5</v>
      </c>
      <c r="AE1692">
        <v>1.18</v>
      </c>
      <c r="AF1692">
        <v>4.5</v>
      </c>
      <c r="AG1692">
        <v>1.17</v>
      </c>
      <c r="AH1692">
        <v>4.5</v>
      </c>
      <c r="AI1692">
        <v>1.22</v>
      </c>
      <c r="AJ1692">
        <v>4.7300000000000004</v>
      </c>
      <c r="AK1692">
        <v>1.2</v>
      </c>
      <c r="AL1692">
        <v>4.5</v>
      </c>
      <c r="AM1692">
        <v>1.23</v>
      </c>
      <c r="AN1692">
        <v>4.8</v>
      </c>
      <c r="AO1692">
        <v>1.19</v>
      </c>
      <c r="AP1692">
        <v>4.49</v>
      </c>
      <c r="AQ1692" t="str">
        <f t="shared" si="288"/>
        <v>Falla</v>
      </c>
      <c r="AR1692" t="str">
        <f t="shared" si="289"/>
        <v>Ito</v>
      </c>
      <c r="AS1692" t="str">
        <f t="shared" si="290"/>
        <v>BogotaFallaIto</v>
      </c>
      <c r="AT1692" t="str">
        <f t="shared" si="291"/>
        <v>BogotaItoFalla</v>
      </c>
      <c r="AU1692">
        <f t="shared" si="292"/>
        <v>2</v>
      </c>
      <c r="AV1692">
        <f t="shared" si="293"/>
        <v>7</v>
      </c>
      <c r="AW1692">
        <f t="shared" si="294"/>
        <v>17</v>
      </c>
      <c r="AX1692" t="b">
        <f t="shared" si="295"/>
        <v>0</v>
      </c>
      <c r="AY1692" t="str">
        <f t="shared" si="296"/>
        <v>Falla</v>
      </c>
      <c r="AZ1692" t="b">
        <f t="shared" si="297"/>
        <v>0</v>
      </c>
      <c r="BA1692" t="str">
        <f t="shared" si="298"/>
        <v>Bogota1st Round</v>
      </c>
    </row>
    <row r="1693" spans="1:53" x14ac:dyDescent="0.25">
      <c r="A1693">
        <v>41</v>
      </c>
      <c r="B1693" t="s">
        <v>549</v>
      </c>
      <c r="C1693" t="s">
        <v>957</v>
      </c>
      <c r="D1693">
        <v>41836</v>
      </c>
      <c r="E1693" t="s">
        <v>663</v>
      </c>
      <c r="F1693" t="s">
        <v>307</v>
      </c>
      <c r="G1693" t="s">
        <v>503</v>
      </c>
      <c r="H1693" t="s">
        <v>309</v>
      </c>
      <c r="I1693">
        <v>3</v>
      </c>
      <c r="J1693" t="s">
        <v>686</v>
      </c>
      <c r="K1693" t="s">
        <v>960</v>
      </c>
      <c r="L1693">
        <v>99</v>
      </c>
      <c r="M1693" t="s">
        <v>4</v>
      </c>
      <c r="N1693">
        <v>581</v>
      </c>
      <c r="O1693" t="s">
        <v>4</v>
      </c>
      <c r="P1693">
        <v>6</v>
      </c>
      <c r="Q1693">
        <v>3</v>
      </c>
      <c r="R1693">
        <v>6</v>
      </c>
      <c r="S1693">
        <v>7</v>
      </c>
      <c r="T1693">
        <v>7</v>
      </c>
      <c r="U1693">
        <v>6</v>
      </c>
      <c r="Z1693">
        <v>2</v>
      </c>
      <c r="AA1693">
        <v>1</v>
      </c>
      <c r="AB1693" t="s">
        <v>312</v>
      </c>
      <c r="AC1693">
        <v>1.2</v>
      </c>
      <c r="AD1693">
        <v>4.33</v>
      </c>
      <c r="AE1693">
        <v>1.2</v>
      </c>
      <c r="AF1693">
        <v>4.3</v>
      </c>
      <c r="AG1693">
        <v>1.22</v>
      </c>
      <c r="AH1693">
        <v>4</v>
      </c>
      <c r="AI1693">
        <v>1.25</v>
      </c>
      <c r="AJ1693">
        <v>4.43</v>
      </c>
      <c r="AK1693">
        <v>1.22</v>
      </c>
      <c r="AL1693">
        <v>4</v>
      </c>
      <c r="AM1693">
        <v>1.25</v>
      </c>
      <c r="AN1693">
        <v>4.6500000000000004</v>
      </c>
      <c r="AO1693">
        <v>1.21</v>
      </c>
      <c r="AP1693">
        <v>4.2300000000000004</v>
      </c>
      <c r="AQ1693" t="str">
        <f t="shared" si="288"/>
        <v>Groth</v>
      </c>
      <c r="AR1693" t="str">
        <f t="shared" si="289"/>
        <v>Cabal</v>
      </c>
      <c r="AS1693" t="str">
        <f t="shared" si="290"/>
        <v>BogotaGrothCabal</v>
      </c>
      <c r="AT1693" t="str">
        <f t="shared" si="291"/>
        <v>BogotaCabalGroth</v>
      </c>
      <c r="AU1693">
        <f t="shared" si="292"/>
        <v>1</v>
      </c>
      <c r="AV1693">
        <f t="shared" si="293"/>
        <v>3</v>
      </c>
      <c r="AW1693">
        <f t="shared" si="294"/>
        <v>35</v>
      </c>
      <c r="AX1693" t="b">
        <f t="shared" si="295"/>
        <v>1</v>
      </c>
      <c r="AY1693" t="str">
        <f t="shared" si="296"/>
        <v>Groth</v>
      </c>
      <c r="AZ1693" t="b">
        <f t="shared" si="297"/>
        <v>1</v>
      </c>
      <c r="BA1693" t="str">
        <f t="shared" si="298"/>
        <v>Bogota1st Round</v>
      </c>
    </row>
    <row r="1694" spans="1:53" x14ac:dyDescent="0.25">
      <c r="A1694">
        <v>41</v>
      </c>
      <c r="B1694" t="s">
        <v>549</v>
      </c>
      <c r="C1694" t="s">
        <v>957</v>
      </c>
      <c r="D1694">
        <v>41836</v>
      </c>
      <c r="E1694" t="s">
        <v>663</v>
      </c>
      <c r="F1694" t="s">
        <v>307</v>
      </c>
      <c r="G1694" t="s">
        <v>503</v>
      </c>
      <c r="H1694" t="s">
        <v>309</v>
      </c>
      <c r="I1694">
        <v>3</v>
      </c>
      <c r="J1694" t="s">
        <v>875</v>
      </c>
      <c r="K1694" t="s">
        <v>961</v>
      </c>
      <c r="L1694">
        <v>130</v>
      </c>
      <c r="M1694">
        <v>329</v>
      </c>
      <c r="N1694">
        <v>457</v>
      </c>
      <c r="O1694">
        <v>138</v>
      </c>
      <c r="P1694">
        <v>3</v>
      </c>
      <c r="Q1694">
        <v>6</v>
      </c>
      <c r="R1694">
        <v>6</v>
      </c>
      <c r="S1694">
        <v>4</v>
      </c>
      <c r="T1694">
        <v>6</v>
      </c>
      <c r="U1694">
        <v>3</v>
      </c>
      <c r="Z1694">
        <v>2</v>
      </c>
      <c r="AA1694">
        <v>1</v>
      </c>
      <c r="AB1694" t="s">
        <v>312</v>
      </c>
      <c r="AC1694">
        <v>1.36</v>
      </c>
      <c r="AD1694">
        <v>3</v>
      </c>
      <c r="AE1694">
        <v>1.45</v>
      </c>
      <c r="AF1694">
        <v>2.7</v>
      </c>
      <c r="AG1694">
        <v>1.36</v>
      </c>
      <c r="AH1694">
        <v>3</v>
      </c>
      <c r="AI1694">
        <v>1.45</v>
      </c>
      <c r="AJ1694">
        <v>2.95</v>
      </c>
      <c r="AK1694">
        <v>1.36</v>
      </c>
      <c r="AL1694">
        <v>3</v>
      </c>
      <c r="AM1694">
        <v>1.46</v>
      </c>
      <c r="AN1694">
        <v>3.05</v>
      </c>
      <c r="AO1694">
        <v>1.4</v>
      </c>
      <c r="AP1694">
        <v>2.86</v>
      </c>
      <c r="AQ1694" t="str">
        <f t="shared" si="288"/>
        <v>Polansky</v>
      </c>
      <c r="AR1694" t="str">
        <f t="shared" si="289"/>
        <v>Barrientos</v>
      </c>
      <c r="AS1694" t="str">
        <f t="shared" si="290"/>
        <v>BogotaPolanskyBarrientos</v>
      </c>
      <c r="AT1694" t="str">
        <f t="shared" si="291"/>
        <v>BogotaBarrientosPolansky</v>
      </c>
      <c r="AU1694">
        <f t="shared" si="292"/>
        <v>1</v>
      </c>
      <c r="AV1694">
        <f t="shared" si="293"/>
        <v>2</v>
      </c>
      <c r="AW1694">
        <f t="shared" si="294"/>
        <v>28</v>
      </c>
      <c r="AX1694" t="b">
        <f t="shared" si="295"/>
        <v>0</v>
      </c>
      <c r="AY1694" t="str">
        <f t="shared" si="296"/>
        <v>Barrientos</v>
      </c>
      <c r="AZ1694" t="b">
        <f t="shared" si="297"/>
        <v>1</v>
      </c>
      <c r="BA1694" t="str">
        <f t="shared" si="298"/>
        <v>Bogota1st Round</v>
      </c>
    </row>
    <row r="1695" spans="1:53" x14ac:dyDescent="0.25">
      <c r="A1695">
        <v>41</v>
      </c>
      <c r="B1695" t="s">
        <v>549</v>
      </c>
      <c r="C1695" t="s">
        <v>957</v>
      </c>
      <c r="D1695">
        <v>41836</v>
      </c>
      <c r="E1695" t="s">
        <v>663</v>
      </c>
      <c r="F1695" t="s">
        <v>307</v>
      </c>
      <c r="G1695" t="s">
        <v>503</v>
      </c>
      <c r="H1695" t="s">
        <v>309</v>
      </c>
      <c r="I1695">
        <v>3</v>
      </c>
      <c r="J1695" t="s">
        <v>919</v>
      </c>
      <c r="K1695" t="s">
        <v>962</v>
      </c>
      <c r="L1695">
        <v>92</v>
      </c>
      <c r="M1695">
        <v>193</v>
      </c>
      <c r="N1695">
        <v>604</v>
      </c>
      <c r="O1695">
        <v>262</v>
      </c>
      <c r="P1695">
        <v>7</v>
      </c>
      <c r="Q1695">
        <v>5</v>
      </c>
      <c r="R1695">
        <v>6</v>
      </c>
      <c r="S1695">
        <v>3</v>
      </c>
      <c r="Z1695">
        <v>2</v>
      </c>
      <c r="AA1695">
        <v>0</v>
      </c>
      <c r="AB1695" t="s">
        <v>312</v>
      </c>
      <c r="AC1695">
        <v>1.66</v>
      </c>
      <c r="AD1695">
        <v>2.1</v>
      </c>
      <c r="AE1695">
        <v>1.68</v>
      </c>
      <c r="AF1695">
        <v>2.15</v>
      </c>
      <c r="AG1695">
        <v>1.73</v>
      </c>
      <c r="AH1695">
        <v>2</v>
      </c>
      <c r="AI1695">
        <v>1.85</v>
      </c>
      <c r="AJ1695">
        <v>2.0499999999999998</v>
      </c>
      <c r="AK1695">
        <v>1.73</v>
      </c>
      <c r="AL1695">
        <v>2.1</v>
      </c>
      <c r="AM1695">
        <v>1.83</v>
      </c>
      <c r="AN1695">
        <v>2.2000000000000002</v>
      </c>
      <c r="AO1695">
        <v>1.72</v>
      </c>
      <c r="AP1695">
        <v>2.08</v>
      </c>
      <c r="AQ1695" t="str">
        <f t="shared" si="288"/>
        <v>Estrella</v>
      </c>
      <c r="AR1695" t="str">
        <f t="shared" si="289"/>
        <v>Londero</v>
      </c>
      <c r="AS1695" t="str">
        <f t="shared" si="290"/>
        <v>BogotaEstrellaLondero</v>
      </c>
      <c r="AT1695" t="str">
        <f t="shared" si="291"/>
        <v>BogotaLonderoEstrella</v>
      </c>
      <c r="AU1695">
        <f t="shared" si="292"/>
        <v>2</v>
      </c>
      <c r="AV1695">
        <f t="shared" si="293"/>
        <v>5</v>
      </c>
      <c r="AW1695">
        <f t="shared" si="294"/>
        <v>21</v>
      </c>
      <c r="AX1695" t="b">
        <f t="shared" si="295"/>
        <v>0</v>
      </c>
      <c r="AY1695" t="str">
        <f t="shared" si="296"/>
        <v>Estrella</v>
      </c>
      <c r="AZ1695" t="b">
        <f t="shared" si="297"/>
        <v>0</v>
      </c>
      <c r="BA1695" t="str">
        <f t="shared" si="298"/>
        <v>Bogota1st Round</v>
      </c>
    </row>
    <row r="1696" spans="1:53" x14ac:dyDescent="0.25">
      <c r="A1696">
        <v>41</v>
      </c>
      <c r="B1696" t="s">
        <v>549</v>
      </c>
      <c r="C1696" t="s">
        <v>957</v>
      </c>
      <c r="D1696">
        <v>41836</v>
      </c>
      <c r="E1696" t="s">
        <v>663</v>
      </c>
      <c r="F1696" t="s">
        <v>307</v>
      </c>
      <c r="G1696" t="s">
        <v>503</v>
      </c>
      <c r="H1696" t="s">
        <v>309</v>
      </c>
      <c r="I1696">
        <v>3</v>
      </c>
      <c r="J1696" t="s">
        <v>868</v>
      </c>
      <c r="K1696" t="s">
        <v>676</v>
      </c>
      <c r="L1696">
        <v>152</v>
      </c>
      <c r="M1696">
        <v>81</v>
      </c>
      <c r="N1696">
        <v>371</v>
      </c>
      <c r="O1696">
        <v>642</v>
      </c>
      <c r="P1696">
        <v>6</v>
      </c>
      <c r="Q1696">
        <v>4</v>
      </c>
      <c r="R1696">
        <v>3</v>
      </c>
      <c r="S1696">
        <v>0</v>
      </c>
      <c r="Z1696">
        <v>1</v>
      </c>
      <c r="AA1696">
        <v>0</v>
      </c>
      <c r="AB1696" t="s">
        <v>323</v>
      </c>
      <c r="AC1696">
        <v>2.1</v>
      </c>
      <c r="AD1696">
        <v>1.66</v>
      </c>
      <c r="AE1696">
        <v>2.0499999999999998</v>
      </c>
      <c r="AF1696">
        <v>1.75</v>
      </c>
      <c r="AG1696">
        <v>2.1</v>
      </c>
      <c r="AH1696">
        <v>1.67</v>
      </c>
      <c r="AI1696">
        <v>2.27</v>
      </c>
      <c r="AJ1696">
        <v>1.7</v>
      </c>
      <c r="AK1696">
        <v>2.2000000000000002</v>
      </c>
      <c r="AL1696">
        <v>1.67</v>
      </c>
      <c r="AM1696">
        <v>2.2999999999999998</v>
      </c>
      <c r="AN1696">
        <v>1.7</v>
      </c>
      <c r="AO1696">
        <v>2.17</v>
      </c>
      <c r="AP1696">
        <v>1.67</v>
      </c>
      <c r="AQ1696" t="str">
        <f t="shared" si="288"/>
        <v>Ward</v>
      </c>
      <c r="AR1696" t="str">
        <f t="shared" si="289"/>
        <v>Ebden</v>
      </c>
      <c r="AS1696" t="str">
        <f t="shared" si="290"/>
        <v>BogotaWardEbden</v>
      </c>
      <c r="AT1696" t="str">
        <f t="shared" si="291"/>
        <v>BogotaEbdenWard</v>
      </c>
      <c r="AU1696">
        <f t="shared" si="292"/>
        <v>1</v>
      </c>
      <c r="AV1696">
        <f t="shared" si="293"/>
        <v>5</v>
      </c>
      <c r="AW1696">
        <f t="shared" si="294"/>
        <v>13</v>
      </c>
      <c r="AX1696" t="b">
        <f t="shared" si="295"/>
        <v>0</v>
      </c>
      <c r="AY1696" t="str">
        <f t="shared" si="296"/>
        <v>Ward</v>
      </c>
      <c r="AZ1696" t="b">
        <f t="shared" si="297"/>
        <v>0</v>
      </c>
      <c r="BA1696" t="str">
        <f t="shared" si="298"/>
        <v>Bogota1st Round</v>
      </c>
    </row>
    <row r="1697" spans="1:53" x14ac:dyDescent="0.25">
      <c r="A1697">
        <v>41</v>
      </c>
      <c r="B1697" t="s">
        <v>549</v>
      </c>
      <c r="C1697" t="s">
        <v>957</v>
      </c>
      <c r="D1697">
        <v>41836</v>
      </c>
      <c r="E1697" t="s">
        <v>663</v>
      </c>
      <c r="F1697" t="s">
        <v>307</v>
      </c>
      <c r="G1697" t="s">
        <v>503</v>
      </c>
      <c r="H1697" t="s">
        <v>309</v>
      </c>
      <c r="I1697">
        <v>3</v>
      </c>
      <c r="J1697" t="s">
        <v>801</v>
      </c>
      <c r="K1697" t="s">
        <v>747</v>
      </c>
      <c r="L1697">
        <v>133</v>
      </c>
      <c r="M1697">
        <v>144</v>
      </c>
      <c r="N1697">
        <v>442</v>
      </c>
      <c r="O1697">
        <v>407</v>
      </c>
      <c r="P1697">
        <v>7</v>
      </c>
      <c r="Q1697">
        <v>6</v>
      </c>
      <c r="R1697">
        <v>4</v>
      </c>
      <c r="S1697">
        <v>6</v>
      </c>
      <c r="T1697">
        <v>6</v>
      </c>
      <c r="U1697">
        <v>3</v>
      </c>
      <c r="Z1697">
        <v>2</v>
      </c>
      <c r="AA1697">
        <v>1</v>
      </c>
      <c r="AB1697" t="s">
        <v>312</v>
      </c>
      <c r="AC1697">
        <v>1.44</v>
      </c>
      <c r="AD1697">
        <v>2.62</v>
      </c>
      <c r="AE1697">
        <v>1.52</v>
      </c>
      <c r="AF1697">
        <v>2.4500000000000002</v>
      </c>
      <c r="AG1697">
        <v>1.44</v>
      </c>
      <c r="AH1697">
        <v>2.62</v>
      </c>
      <c r="AI1697">
        <v>1.49</v>
      </c>
      <c r="AJ1697">
        <v>2.8</v>
      </c>
      <c r="AK1697">
        <v>1.36</v>
      </c>
      <c r="AL1697">
        <v>3</v>
      </c>
      <c r="AM1697">
        <v>1.53</v>
      </c>
      <c r="AN1697">
        <v>3</v>
      </c>
      <c r="AO1697">
        <v>1.46</v>
      </c>
      <c r="AP1697">
        <v>2.65</v>
      </c>
      <c r="AQ1697" t="str">
        <f t="shared" si="288"/>
        <v>Wang</v>
      </c>
      <c r="AR1697" t="str">
        <f t="shared" si="289"/>
        <v>Przysiezny</v>
      </c>
      <c r="AS1697" t="str">
        <f t="shared" si="290"/>
        <v>BogotaWangPrzysiezny</v>
      </c>
      <c r="AT1697" t="str">
        <f t="shared" si="291"/>
        <v>BogotaPrzysieznyWang</v>
      </c>
      <c r="AU1697">
        <f t="shared" si="292"/>
        <v>1</v>
      </c>
      <c r="AV1697">
        <f t="shared" si="293"/>
        <v>2</v>
      </c>
      <c r="AW1697">
        <f t="shared" si="294"/>
        <v>32</v>
      </c>
      <c r="AX1697" t="b">
        <f t="shared" si="295"/>
        <v>1</v>
      </c>
      <c r="AY1697" t="str">
        <f t="shared" si="296"/>
        <v>Wang</v>
      </c>
      <c r="AZ1697" t="b">
        <f t="shared" si="297"/>
        <v>1</v>
      </c>
      <c r="BA1697" t="str">
        <f t="shared" si="298"/>
        <v>Bogota1st Round</v>
      </c>
    </row>
    <row r="1698" spans="1:53" x14ac:dyDescent="0.25">
      <c r="A1698">
        <v>41</v>
      </c>
      <c r="B1698" t="s">
        <v>549</v>
      </c>
      <c r="C1698" t="s">
        <v>957</v>
      </c>
      <c r="D1698">
        <v>41836</v>
      </c>
      <c r="E1698" t="s">
        <v>663</v>
      </c>
      <c r="F1698" t="s">
        <v>307</v>
      </c>
      <c r="G1698" t="s">
        <v>503</v>
      </c>
      <c r="H1698" t="s">
        <v>344</v>
      </c>
      <c r="I1698">
        <v>3</v>
      </c>
      <c r="J1698" t="s">
        <v>700</v>
      </c>
      <c r="K1698" t="s">
        <v>677</v>
      </c>
      <c r="L1698">
        <v>34</v>
      </c>
      <c r="M1698">
        <v>155</v>
      </c>
      <c r="N1698">
        <v>1135</v>
      </c>
      <c r="O1698">
        <v>362</v>
      </c>
      <c r="P1698">
        <v>7</v>
      </c>
      <c r="Q1698">
        <v>5</v>
      </c>
      <c r="R1698">
        <v>7</v>
      </c>
      <c r="S1698">
        <v>5</v>
      </c>
      <c r="Z1698">
        <v>2</v>
      </c>
      <c r="AA1698">
        <v>0</v>
      </c>
      <c r="AB1698" t="s">
        <v>312</v>
      </c>
      <c r="AC1698">
        <v>1.53</v>
      </c>
      <c r="AD1698">
        <v>2.37</v>
      </c>
      <c r="AE1698">
        <v>1.45</v>
      </c>
      <c r="AF1698">
        <v>2.7</v>
      </c>
      <c r="AG1698">
        <v>1.4</v>
      </c>
      <c r="AH1698">
        <v>2.75</v>
      </c>
      <c r="AI1698">
        <v>1.56</v>
      </c>
      <c r="AJ1698">
        <v>2.62</v>
      </c>
      <c r="AK1698">
        <v>1.44</v>
      </c>
      <c r="AL1698">
        <v>2.75</v>
      </c>
      <c r="AM1698">
        <v>1.57</v>
      </c>
      <c r="AN1698">
        <v>2.8</v>
      </c>
      <c r="AO1698">
        <v>1.48</v>
      </c>
      <c r="AP1698">
        <v>2.61</v>
      </c>
      <c r="AQ1698" t="str">
        <f t="shared" si="288"/>
        <v>Pospisil</v>
      </c>
      <c r="AR1698" t="str">
        <f t="shared" si="289"/>
        <v>Kuznetsov</v>
      </c>
      <c r="AS1698" t="str">
        <f t="shared" si="290"/>
        <v>BogotaPospisilKuznetsov</v>
      </c>
      <c r="AT1698" t="str">
        <f t="shared" si="291"/>
        <v>BogotaKuznetsovPospisil</v>
      </c>
      <c r="AU1698">
        <f t="shared" si="292"/>
        <v>2</v>
      </c>
      <c r="AV1698">
        <f t="shared" si="293"/>
        <v>4</v>
      </c>
      <c r="AW1698">
        <f t="shared" si="294"/>
        <v>24</v>
      </c>
      <c r="AX1698" t="b">
        <f t="shared" si="295"/>
        <v>0</v>
      </c>
      <c r="AY1698" t="str">
        <f t="shared" si="296"/>
        <v>Pospisil</v>
      </c>
      <c r="AZ1698" t="b">
        <f t="shared" si="297"/>
        <v>0</v>
      </c>
      <c r="BA1698" t="str">
        <f t="shared" si="298"/>
        <v>Bogota2nd Round</v>
      </c>
    </row>
    <row r="1699" spans="1:53" x14ac:dyDescent="0.25">
      <c r="A1699">
        <v>41</v>
      </c>
      <c r="B1699" t="s">
        <v>549</v>
      </c>
      <c r="C1699" t="s">
        <v>957</v>
      </c>
      <c r="D1699">
        <v>41836</v>
      </c>
      <c r="E1699" t="s">
        <v>663</v>
      </c>
      <c r="F1699" t="s">
        <v>307</v>
      </c>
      <c r="G1699" t="s">
        <v>503</v>
      </c>
      <c r="H1699" t="s">
        <v>344</v>
      </c>
      <c r="I1699">
        <v>3</v>
      </c>
      <c r="J1699" t="s">
        <v>771</v>
      </c>
      <c r="K1699" t="s">
        <v>845</v>
      </c>
      <c r="L1699">
        <v>39</v>
      </c>
      <c r="M1699">
        <v>158</v>
      </c>
      <c r="N1699">
        <v>1085</v>
      </c>
      <c r="O1699">
        <v>353</v>
      </c>
      <c r="P1699">
        <v>7</v>
      </c>
      <c r="Q1699">
        <v>6</v>
      </c>
      <c r="R1699">
        <v>6</v>
      </c>
      <c r="S1699">
        <v>2</v>
      </c>
      <c r="Z1699">
        <v>2</v>
      </c>
      <c r="AA1699">
        <v>0</v>
      </c>
      <c r="AB1699" t="s">
        <v>312</v>
      </c>
      <c r="AC1699">
        <v>1.1000000000000001</v>
      </c>
      <c r="AD1699">
        <v>7</v>
      </c>
      <c r="AE1699">
        <v>1.1000000000000001</v>
      </c>
      <c r="AF1699">
        <v>6.5</v>
      </c>
      <c r="AG1699">
        <v>1.1000000000000001</v>
      </c>
      <c r="AH1699">
        <v>6.5</v>
      </c>
      <c r="AI1699">
        <v>1.1200000000000001</v>
      </c>
      <c r="AJ1699">
        <v>7.35</v>
      </c>
      <c r="AK1699">
        <v>1.1299999999999999</v>
      </c>
      <c r="AL1699">
        <v>6</v>
      </c>
      <c r="AM1699">
        <v>1.1399999999999999</v>
      </c>
      <c r="AN1699">
        <v>8</v>
      </c>
      <c r="AO1699">
        <v>1.1000000000000001</v>
      </c>
      <c r="AP1699">
        <v>6.61</v>
      </c>
      <c r="AQ1699" t="str">
        <f t="shared" si="288"/>
        <v>Stepanek</v>
      </c>
      <c r="AR1699" t="str">
        <f t="shared" si="289"/>
        <v>Pella</v>
      </c>
      <c r="AS1699" t="str">
        <f t="shared" si="290"/>
        <v>BogotaStepanekPella</v>
      </c>
      <c r="AT1699" t="str">
        <f t="shared" si="291"/>
        <v>BogotaPellaStepanek</v>
      </c>
      <c r="AU1699">
        <f t="shared" si="292"/>
        <v>2</v>
      </c>
      <c r="AV1699">
        <f t="shared" si="293"/>
        <v>5</v>
      </c>
      <c r="AW1699">
        <f t="shared" si="294"/>
        <v>21</v>
      </c>
      <c r="AX1699" t="b">
        <f t="shared" si="295"/>
        <v>1</v>
      </c>
      <c r="AY1699" t="str">
        <f t="shared" si="296"/>
        <v>Stepanek</v>
      </c>
      <c r="AZ1699" t="b">
        <f t="shared" si="297"/>
        <v>0</v>
      </c>
      <c r="BA1699" t="str">
        <f t="shared" si="298"/>
        <v>Bogota2nd Round</v>
      </c>
    </row>
    <row r="1700" spans="1:53" x14ac:dyDescent="0.25">
      <c r="A1700">
        <v>41</v>
      </c>
      <c r="B1700" t="s">
        <v>549</v>
      </c>
      <c r="C1700" t="s">
        <v>957</v>
      </c>
      <c r="D1700">
        <v>41836</v>
      </c>
      <c r="E1700" t="s">
        <v>663</v>
      </c>
      <c r="F1700" t="s">
        <v>307</v>
      </c>
      <c r="G1700" t="s">
        <v>503</v>
      </c>
      <c r="H1700" t="s">
        <v>344</v>
      </c>
      <c r="I1700">
        <v>3</v>
      </c>
      <c r="J1700" t="s">
        <v>775</v>
      </c>
      <c r="K1700" t="s">
        <v>780</v>
      </c>
      <c r="L1700">
        <v>124</v>
      </c>
      <c r="M1700">
        <v>54</v>
      </c>
      <c r="N1700">
        <v>496</v>
      </c>
      <c r="O1700">
        <v>853</v>
      </c>
      <c r="P1700">
        <v>6</v>
      </c>
      <c r="Q1700">
        <v>1</v>
      </c>
      <c r="R1700">
        <v>7</v>
      </c>
      <c r="S1700">
        <v>6</v>
      </c>
      <c r="Z1700">
        <v>2</v>
      </c>
      <c r="AA1700">
        <v>0</v>
      </c>
      <c r="AB1700" t="s">
        <v>312</v>
      </c>
      <c r="AC1700">
        <v>1.83</v>
      </c>
      <c r="AD1700">
        <v>1.83</v>
      </c>
      <c r="AE1700">
        <v>1.8</v>
      </c>
      <c r="AF1700">
        <v>2</v>
      </c>
      <c r="AG1700">
        <v>2</v>
      </c>
      <c r="AH1700">
        <v>1.73</v>
      </c>
      <c r="AI1700">
        <v>1.84</v>
      </c>
      <c r="AJ1700">
        <v>2.08</v>
      </c>
      <c r="AK1700">
        <v>1.91</v>
      </c>
      <c r="AL1700">
        <v>1.91</v>
      </c>
      <c r="AM1700">
        <v>2</v>
      </c>
      <c r="AN1700">
        <v>2.15</v>
      </c>
      <c r="AO1700">
        <v>1.82</v>
      </c>
      <c r="AP1700">
        <v>1.96</v>
      </c>
      <c r="AQ1700" t="str">
        <f t="shared" si="288"/>
        <v>Tomic</v>
      </c>
      <c r="AR1700" t="str">
        <f t="shared" si="289"/>
        <v>Falla</v>
      </c>
      <c r="AS1700" t="str">
        <f t="shared" si="290"/>
        <v>BogotaTomicFalla</v>
      </c>
      <c r="AT1700" t="str">
        <f t="shared" si="291"/>
        <v>BogotaFallaTomic</v>
      </c>
      <c r="AU1700">
        <f t="shared" si="292"/>
        <v>2</v>
      </c>
      <c r="AV1700">
        <f t="shared" si="293"/>
        <v>6</v>
      </c>
      <c r="AW1700">
        <f t="shared" si="294"/>
        <v>20</v>
      </c>
      <c r="AX1700" t="b">
        <f t="shared" si="295"/>
        <v>1</v>
      </c>
      <c r="AY1700" t="str">
        <f t="shared" si="296"/>
        <v>Tomic</v>
      </c>
      <c r="AZ1700" t="b">
        <f t="shared" si="297"/>
        <v>0</v>
      </c>
      <c r="BA1700" t="str">
        <f t="shared" si="298"/>
        <v>Bogota2nd Round</v>
      </c>
    </row>
    <row r="1701" spans="1:53" x14ac:dyDescent="0.25">
      <c r="A1701">
        <v>41</v>
      </c>
      <c r="B1701" t="s">
        <v>549</v>
      </c>
      <c r="C1701" t="s">
        <v>957</v>
      </c>
      <c r="D1701">
        <v>41837</v>
      </c>
      <c r="E1701" t="s">
        <v>663</v>
      </c>
      <c r="F1701" t="s">
        <v>307</v>
      </c>
      <c r="G1701" t="s">
        <v>503</v>
      </c>
      <c r="H1701" t="s">
        <v>344</v>
      </c>
      <c r="I1701">
        <v>3</v>
      </c>
      <c r="J1701" t="s">
        <v>785</v>
      </c>
      <c r="K1701" t="s">
        <v>854</v>
      </c>
      <c r="L1701">
        <v>74</v>
      </c>
      <c r="M1701">
        <v>147</v>
      </c>
      <c r="N1701">
        <v>686</v>
      </c>
      <c r="O1701">
        <v>398</v>
      </c>
      <c r="P1701">
        <v>6</v>
      </c>
      <c r="Q1701">
        <v>3</v>
      </c>
      <c r="R1701">
        <v>6</v>
      </c>
      <c r="S1701">
        <v>4</v>
      </c>
      <c r="Z1701">
        <v>2</v>
      </c>
      <c r="AA1701">
        <v>0</v>
      </c>
      <c r="AB1701" t="s">
        <v>312</v>
      </c>
      <c r="AC1701">
        <v>1.66</v>
      </c>
      <c r="AD1701">
        <v>2.1</v>
      </c>
      <c r="AE1701">
        <v>1.7</v>
      </c>
      <c r="AF1701">
        <v>2.1</v>
      </c>
      <c r="AG1701">
        <v>1.62</v>
      </c>
      <c r="AH1701">
        <v>2.2000000000000002</v>
      </c>
      <c r="AI1701">
        <v>1.75</v>
      </c>
      <c r="AJ1701">
        <v>2.2000000000000002</v>
      </c>
      <c r="AK1701">
        <v>1.73</v>
      </c>
      <c r="AL1701">
        <v>2.1</v>
      </c>
      <c r="AM1701">
        <v>1.77</v>
      </c>
      <c r="AN1701">
        <v>2.25</v>
      </c>
      <c r="AO1701">
        <v>1.69</v>
      </c>
      <c r="AP1701">
        <v>2.13</v>
      </c>
      <c r="AQ1701" t="str">
        <f t="shared" si="288"/>
        <v>Gonzalez</v>
      </c>
      <c r="AR1701" t="str">
        <f t="shared" si="289"/>
        <v>De</v>
      </c>
      <c r="AS1701" t="str">
        <f t="shared" si="290"/>
        <v>BogotaGonzalezDe</v>
      </c>
      <c r="AT1701" t="str">
        <f t="shared" si="291"/>
        <v>BogotaDeGonzalez</v>
      </c>
      <c r="AU1701">
        <f t="shared" si="292"/>
        <v>2</v>
      </c>
      <c r="AV1701">
        <f t="shared" si="293"/>
        <v>5</v>
      </c>
      <c r="AW1701">
        <f t="shared" si="294"/>
        <v>19</v>
      </c>
      <c r="AX1701" t="b">
        <f t="shared" si="295"/>
        <v>0</v>
      </c>
      <c r="AY1701" t="str">
        <f t="shared" si="296"/>
        <v>Gonzalez</v>
      </c>
      <c r="AZ1701" t="b">
        <f t="shared" si="297"/>
        <v>0</v>
      </c>
      <c r="BA1701" t="str">
        <f t="shared" si="298"/>
        <v>Bogota2nd Round</v>
      </c>
    </row>
    <row r="1702" spans="1:53" x14ac:dyDescent="0.25">
      <c r="A1702">
        <v>41</v>
      </c>
      <c r="B1702" t="s">
        <v>549</v>
      </c>
      <c r="C1702" t="s">
        <v>957</v>
      </c>
      <c r="D1702">
        <v>41837</v>
      </c>
      <c r="E1702" t="s">
        <v>663</v>
      </c>
      <c r="F1702" t="s">
        <v>307</v>
      </c>
      <c r="G1702" t="s">
        <v>503</v>
      </c>
      <c r="H1702" t="s">
        <v>344</v>
      </c>
      <c r="I1702">
        <v>3</v>
      </c>
      <c r="J1702" t="s">
        <v>801</v>
      </c>
      <c r="K1702" t="s">
        <v>868</v>
      </c>
      <c r="L1702">
        <v>133</v>
      </c>
      <c r="M1702">
        <v>152</v>
      </c>
      <c r="N1702">
        <v>442</v>
      </c>
      <c r="O1702">
        <v>371</v>
      </c>
      <c r="P1702">
        <v>6</v>
      </c>
      <c r="Q1702">
        <v>3</v>
      </c>
      <c r="R1702">
        <v>6</v>
      </c>
      <c r="S1702">
        <v>1</v>
      </c>
      <c r="Z1702">
        <v>2</v>
      </c>
      <c r="AA1702">
        <v>0</v>
      </c>
      <c r="AB1702" t="s">
        <v>312</v>
      </c>
      <c r="AC1702">
        <v>1.53</v>
      </c>
      <c r="AD1702">
        <v>2.37</v>
      </c>
      <c r="AE1702">
        <v>1.6</v>
      </c>
      <c r="AF1702">
        <v>2.2999999999999998</v>
      </c>
      <c r="AG1702">
        <v>1.57</v>
      </c>
      <c r="AH1702">
        <v>2.25</v>
      </c>
      <c r="AI1702">
        <v>1.58</v>
      </c>
      <c r="AJ1702">
        <v>2.56</v>
      </c>
      <c r="AK1702">
        <v>1.62</v>
      </c>
      <c r="AL1702">
        <v>2.25</v>
      </c>
      <c r="AM1702">
        <v>1.65</v>
      </c>
      <c r="AN1702">
        <v>2.56</v>
      </c>
      <c r="AO1702">
        <v>1.58</v>
      </c>
      <c r="AP1702">
        <v>2.35</v>
      </c>
      <c r="AQ1702" t="str">
        <f t="shared" si="288"/>
        <v>Wang</v>
      </c>
      <c r="AR1702" t="str">
        <f t="shared" si="289"/>
        <v>Ward</v>
      </c>
      <c r="AS1702" t="str">
        <f t="shared" si="290"/>
        <v>BogotaWangWard</v>
      </c>
      <c r="AT1702" t="str">
        <f t="shared" si="291"/>
        <v>BogotaWardWang</v>
      </c>
      <c r="AU1702">
        <f t="shared" si="292"/>
        <v>2</v>
      </c>
      <c r="AV1702">
        <f t="shared" si="293"/>
        <v>8</v>
      </c>
      <c r="AW1702">
        <f t="shared" si="294"/>
        <v>16</v>
      </c>
      <c r="AX1702" t="b">
        <f t="shared" si="295"/>
        <v>0</v>
      </c>
      <c r="AY1702" t="str">
        <f t="shared" si="296"/>
        <v>Wang</v>
      </c>
      <c r="AZ1702" t="b">
        <f t="shared" si="297"/>
        <v>0</v>
      </c>
      <c r="BA1702" t="str">
        <f t="shared" si="298"/>
        <v>Bogota2nd Round</v>
      </c>
    </row>
    <row r="1703" spans="1:53" x14ac:dyDescent="0.25">
      <c r="A1703">
        <v>41</v>
      </c>
      <c r="B1703" t="s">
        <v>549</v>
      </c>
      <c r="C1703" t="s">
        <v>957</v>
      </c>
      <c r="D1703">
        <v>41837</v>
      </c>
      <c r="E1703" t="s">
        <v>663</v>
      </c>
      <c r="F1703" t="s">
        <v>307</v>
      </c>
      <c r="G1703" t="s">
        <v>503</v>
      </c>
      <c r="H1703" t="s">
        <v>344</v>
      </c>
      <c r="I1703">
        <v>3</v>
      </c>
      <c r="J1703" t="s">
        <v>728</v>
      </c>
      <c r="K1703" t="s">
        <v>698</v>
      </c>
      <c r="L1703">
        <v>29</v>
      </c>
      <c r="M1703">
        <v>102</v>
      </c>
      <c r="N1703">
        <v>1280</v>
      </c>
      <c r="O1703">
        <v>568</v>
      </c>
      <c r="P1703">
        <v>7</v>
      </c>
      <c r="Q1703">
        <v>6</v>
      </c>
      <c r="R1703">
        <v>7</v>
      </c>
      <c r="S1703">
        <v>6</v>
      </c>
      <c r="Z1703">
        <v>2</v>
      </c>
      <c r="AA1703">
        <v>0</v>
      </c>
      <c r="AB1703" t="s">
        <v>312</v>
      </c>
      <c r="AC1703">
        <v>1.33</v>
      </c>
      <c r="AD1703">
        <v>3.25</v>
      </c>
      <c r="AE1703">
        <v>1.35</v>
      </c>
      <c r="AF1703">
        <v>3.1</v>
      </c>
      <c r="AG1703">
        <v>1.36</v>
      </c>
      <c r="AH1703">
        <v>3</v>
      </c>
      <c r="AI1703">
        <v>1.38</v>
      </c>
      <c r="AJ1703">
        <v>3.31</v>
      </c>
      <c r="AK1703">
        <v>1.33</v>
      </c>
      <c r="AL1703">
        <v>3.25</v>
      </c>
      <c r="AM1703">
        <v>1.4</v>
      </c>
      <c r="AN1703">
        <v>3.31</v>
      </c>
      <c r="AO1703">
        <v>1.35</v>
      </c>
      <c r="AP1703">
        <v>3.12</v>
      </c>
      <c r="AQ1703" t="str">
        <f t="shared" si="288"/>
        <v>Karlovic</v>
      </c>
      <c r="AR1703" t="str">
        <f t="shared" si="289"/>
        <v>Sela</v>
      </c>
      <c r="AS1703" t="str">
        <f t="shared" si="290"/>
        <v>BogotaKarlovicSela</v>
      </c>
      <c r="AT1703" t="str">
        <f t="shared" si="291"/>
        <v>BogotaSelaKarlovic</v>
      </c>
      <c r="AU1703">
        <f t="shared" si="292"/>
        <v>2</v>
      </c>
      <c r="AV1703">
        <f t="shared" si="293"/>
        <v>2</v>
      </c>
      <c r="AW1703">
        <f t="shared" si="294"/>
        <v>26</v>
      </c>
      <c r="AX1703" t="b">
        <f t="shared" si="295"/>
        <v>1</v>
      </c>
      <c r="AY1703" t="str">
        <f t="shared" si="296"/>
        <v>Karlovic</v>
      </c>
      <c r="AZ1703" t="b">
        <f t="shared" si="297"/>
        <v>0</v>
      </c>
      <c r="BA1703" t="str">
        <f t="shared" si="298"/>
        <v>Bogota2nd Round</v>
      </c>
    </row>
    <row r="1704" spans="1:53" x14ac:dyDescent="0.25">
      <c r="A1704">
        <v>41</v>
      </c>
      <c r="B1704" t="s">
        <v>549</v>
      </c>
      <c r="C1704" t="s">
        <v>957</v>
      </c>
      <c r="D1704">
        <v>41837</v>
      </c>
      <c r="E1704" t="s">
        <v>663</v>
      </c>
      <c r="F1704" t="s">
        <v>307</v>
      </c>
      <c r="G1704" t="s">
        <v>503</v>
      </c>
      <c r="H1704" t="s">
        <v>344</v>
      </c>
      <c r="I1704">
        <v>3</v>
      </c>
      <c r="J1704" t="s">
        <v>919</v>
      </c>
      <c r="K1704" t="s">
        <v>875</v>
      </c>
      <c r="L1704">
        <v>92</v>
      </c>
      <c r="M1704">
        <v>130</v>
      </c>
      <c r="N1704">
        <v>604</v>
      </c>
      <c r="O1704">
        <v>457</v>
      </c>
      <c r="P1704">
        <v>6</v>
      </c>
      <c r="Q1704">
        <v>4</v>
      </c>
      <c r="R1704">
        <v>6</v>
      </c>
      <c r="S1704">
        <v>1</v>
      </c>
      <c r="Z1704">
        <v>2</v>
      </c>
      <c r="AA1704">
        <v>0</v>
      </c>
      <c r="AB1704" t="s">
        <v>312</v>
      </c>
      <c r="AC1704">
        <v>2.2000000000000002</v>
      </c>
      <c r="AD1704">
        <v>1.61</v>
      </c>
      <c r="AE1704">
        <v>2.2000000000000002</v>
      </c>
      <c r="AF1704">
        <v>1.65</v>
      </c>
      <c r="AG1704">
        <v>2.25</v>
      </c>
      <c r="AH1704">
        <v>1.57</v>
      </c>
      <c r="AI1704">
        <v>2.31</v>
      </c>
      <c r="AJ1704">
        <v>1.68</v>
      </c>
      <c r="AK1704">
        <v>2.2000000000000002</v>
      </c>
      <c r="AL1704">
        <v>1.67</v>
      </c>
      <c r="AM1704">
        <v>2.31</v>
      </c>
      <c r="AN1704">
        <v>1.76</v>
      </c>
      <c r="AO1704">
        <v>2.17</v>
      </c>
      <c r="AP1704">
        <v>1.66</v>
      </c>
      <c r="AQ1704" t="str">
        <f t="shared" si="288"/>
        <v>Estrella</v>
      </c>
      <c r="AR1704" t="str">
        <f t="shared" si="289"/>
        <v>Polansky</v>
      </c>
      <c r="AS1704" t="str">
        <f t="shared" si="290"/>
        <v>BogotaEstrellaPolansky</v>
      </c>
      <c r="AT1704" t="str">
        <f t="shared" si="291"/>
        <v>BogotaPolanskyEstrella</v>
      </c>
      <c r="AU1704">
        <f t="shared" si="292"/>
        <v>2</v>
      </c>
      <c r="AV1704">
        <f t="shared" si="293"/>
        <v>7</v>
      </c>
      <c r="AW1704">
        <f t="shared" si="294"/>
        <v>17</v>
      </c>
      <c r="AX1704" t="b">
        <f t="shared" si="295"/>
        <v>0</v>
      </c>
      <c r="AY1704" t="str">
        <f t="shared" si="296"/>
        <v>Estrella</v>
      </c>
      <c r="AZ1704" t="b">
        <f t="shared" si="297"/>
        <v>0</v>
      </c>
      <c r="BA1704" t="str">
        <f t="shared" si="298"/>
        <v>Bogota2nd Round</v>
      </c>
    </row>
    <row r="1705" spans="1:53" x14ac:dyDescent="0.25">
      <c r="A1705">
        <v>41</v>
      </c>
      <c r="B1705" t="s">
        <v>549</v>
      </c>
      <c r="C1705" t="s">
        <v>957</v>
      </c>
      <c r="D1705">
        <v>41838</v>
      </c>
      <c r="E1705" t="s">
        <v>663</v>
      </c>
      <c r="F1705" t="s">
        <v>307</v>
      </c>
      <c r="G1705" t="s">
        <v>503</v>
      </c>
      <c r="H1705" t="s">
        <v>344</v>
      </c>
      <c r="I1705">
        <v>3</v>
      </c>
      <c r="J1705" t="s">
        <v>754</v>
      </c>
      <c r="K1705" t="s">
        <v>686</v>
      </c>
      <c r="L1705">
        <v>14</v>
      </c>
      <c r="M1705">
        <v>99</v>
      </c>
      <c r="N1705">
        <v>2370</v>
      </c>
      <c r="O1705">
        <v>581</v>
      </c>
      <c r="P1705">
        <v>7</v>
      </c>
      <c r="Q1705">
        <v>6</v>
      </c>
      <c r="R1705">
        <v>7</v>
      </c>
      <c r="S1705">
        <v>6</v>
      </c>
      <c r="Z1705">
        <v>2</v>
      </c>
      <c r="AA1705">
        <v>0</v>
      </c>
      <c r="AB1705" t="s">
        <v>312</v>
      </c>
      <c r="AC1705">
        <v>1.2</v>
      </c>
      <c r="AD1705">
        <v>4.33</v>
      </c>
      <c r="AE1705">
        <v>1.2</v>
      </c>
      <c r="AF1705">
        <v>4.3</v>
      </c>
      <c r="AG1705">
        <v>1.17</v>
      </c>
      <c r="AH1705">
        <v>4.5</v>
      </c>
      <c r="AI1705">
        <v>1.23</v>
      </c>
      <c r="AJ1705">
        <v>4.79</v>
      </c>
      <c r="AK1705">
        <v>1.22</v>
      </c>
      <c r="AL1705">
        <v>4</v>
      </c>
      <c r="AM1705">
        <v>1.25</v>
      </c>
      <c r="AN1705">
        <v>4.8</v>
      </c>
      <c r="AO1705">
        <v>1.2</v>
      </c>
      <c r="AP1705">
        <v>4.3499999999999996</v>
      </c>
      <c r="AQ1705" t="str">
        <f t="shared" si="288"/>
        <v>Gasquet</v>
      </c>
      <c r="AR1705" t="str">
        <f t="shared" si="289"/>
        <v>Groth</v>
      </c>
      <c r="AS1705" t="str">
        <f t="shared" si="290"/>
        <v>BogotaGasquetGroth</v>
      </c>
      <c r="AT1705" t="str">
        <f t="shared" si="291"/>
        <v>BogotaGrothGasquet</v>
      </c>
      <c r="AU1705">
        <f t="shared" si="292"/>
        <v>2</v>
      </c>
      <c r="AV1705">
        <f t="shared" si="293"/>
        <v>2</v>
      </c>
      <c r="AW1705">
        <f t="shared" si="294"/>
        <v>26</v>
      </c>
      <c r="AX1705" t="b">
        <f t="shared" si="295"/>
        <v>1</v>
      </c>
      <c r="AY1705" t="str">
        <f t="shared" si="296"/>
        <v>Gasquet</v>
      </c>
      <c r="AZ1705" t="b">
        <f t="shared" si="297"/>
        <v>0</v>
      </c>
      <c r="BA1705" t="str">
        <f t="shared" si="298"/>
        <v>Bogota2nd Round</v>
      </c>
    </row>
    <row r="1706" spans="1:53" x14ac:dyDescent="0.25">
      <c r="A1706">
        <v>41</v>
      </c>
      <c r="B1706" t="s">
        <v>549</v>
      </c>
      <c r="C1706" t="s">
        <v>957</v>
      </c>
      <c r="D1706">
        <v>41838</v>
      </c>
      <c r="E1706" t="s">
        <v>663</v>
      </c>
      <c r="F1706" t="s">
        <v>307</v>
      </c>
      <c r="G1706" t="s">
        <v>503</v>
      </c>
      <c r="H1706" t="s">
        <v>345</v>
      </c>
      <c r="I1706">
        <v>3</v>
      </c>
      <c r="J1706" t="s">
        <v>728</v>
      </c>
      <c r="K1706" t="s">
        <v>801</v>
      </c>
      <c r="L1706">
        <v>29</v>
      </c>
      <c r="M1706">
        <v>133</v>
      </c>
      <c r="N1706">
        <v>1280</v>
      </c>
      <c r="O1706">
        <v>442</v>
      </c>
      <c r="P1706">
        <v>6</v>
      </c>
      <c r="Q1706">
        <v>3</v>
      </c>
      <c r="R1706">
        <v>7</v>
      </c>
      <c r="S1706">
        <v>6</v>
      </c>
      <c r="Z1706">
        <v>2</v>
      </c>
      <c r="AA1706">
        <v>0</v>
      </c>
      <c r="AB1706" t="s">
        <v>312</v>
      </c>
      <c r="AC1706">
        <v>1.36</v>
      </c>
      <c r="AD1706">
        <v>3</v>
      </c>
      <c r="AE1706">
        <v>1.38</v>
      </c>
      <c r="AF1706">
        <v>3</v>
      </c>
      <c r="AG1706">
        <v>1.36</v>
      </c>
      <c r="AH1706">
        <v>3</v>
      </c>
      <c r="AI1706">
        <v>1.39</v>
      </c>
      <c r="AJ1706">
        <v>3.35</v>
      </c>
      <c r="AK1706">
        <v>1.36</v>
      </c>
      <c r="AL1706">
        <v>3</v>
      </c>
      <c r="AM1706">
        <v>1.4</v>
      </c>
      <c r="AN1706">
        <v>3.35</v>
      </c>
      <c r="AO1706">
        <v>1.37</v>
      </c>
      <c r="AP1706">
        <v>3.02</v>
      </c>
      <c r="AQ1706" t="str">
        <f t="shared" si="288"/>
        <v>Karlovic</v>
      </c>
      <c r="AR1706" t="str">
        <f t="shared" si="289"/>
        <v>Wang</v>
      </c>
      <c r="AS1706" t="str">
        <f t="shared" si="290"/>
        <v>BogotaKarlovicWang</v>
      </c>
      <c r="AT1706" t="str">
        <f t="shared" si="291"/>
        <v>BogotaWangKarlovic</v>
      </c>
      <c r="AU1706">
        <f t="shared" si="292"/>
        <v>2</v>
      </c>
      <c r="AV1706">
        <f t="shared" si="293"/>
        <v>4</v>
      </c>
      <c r="AW1706">
        <f t="shared" si="294"/>
        <v>22</v>
      </c>
      <c r="AX1706" t="b">
        <f t="shared" si="295"/>
        <v>1</v>
      </c>
      <c r="AY1706" t="str">
        <f t="shared" si="296"/>
        <v>Karlovic</v>
      </c>
      <c r="AZ1706" t="b">
        <f t="shared" si="297"/>
        <v>0</v>
      </c>
      <c r="BA1706" t="str">
        <f t="shared" si="298"/>
        <v>BogotaQuarterfinals</v>
      </c>
    </row>
    <row r="1707" spans="1:53" x14ac:dyDescent="0.25">
      <c r="A1707">
        <v>41</v>
      </c>
      <c r="B1707" t="s">
        <v>549</v>
      </c>
      <c r="C1707" t="s">
        <v>957</v>
      </c>
      <c r="D1707">
        <v>41838</v>
      </c>
      <c r="E1707" t="s">
        <v>663</v>
      </c>
      <c r="F1707" t="s">
        <v>307</v>
      </c>
      <c r="G1707" t="s">
        <v>503</v>
      </c>
      <c r="H1707" t="s">
        <v>345</v>
      </c>
      <c r="I1707">
        <v>3</v>
      </c>
      <c r="J1707" t="s">
        <v>771</v>
      </c>
      <c r="K1707" t="s">
        <v>785</v>
      </c>
      <c r="L1707">
        <v>39</v>
      </c>
      <c r="M1707">
        <v>74</v>
      </c>
      <c r="N1707">
        <v>1085</v>
      </c>
      <c r="O1707">
        <v>686</v>
      </c>
      <c r="P1707">
        <v>6</v>
      </c>
      <c r="Q1707">
        <v>4</v>
      </c>
      <c r="R1707">
        <v>6</v>
      </c>
      <c r="S1707">
        <v>4</v>
      </c>
      <c r="Z1707">
        <v>2</v>
      </c>
      <c r="AA1707">
        <v>0</v>
      </c>
      <c r="AB1707" t="s">
        <v>312</v>
      </c>
      <c r="AC1707">
        <v>1.28</v>
      </c>
      <c r="AD1707">
        <v>3.5</v>
      </c>
      <c r="AE1707">
        <v>1.25</v>
      </c>
      <c r="AF1707">
        <v>3.75</v>
      </c>
      <c r="AG1707">
        <v>1.29</v>
      </c>
      <c r="AH1707">
        <v>3.5</v>
      </c>
      <c r="AI1707">
        <v>1.34</v>
      </c>
      <c r="AJ1707">
        <v>3.62</v>
      </c>
      <c r="AK1707">
        <v>1.25</v>
      </c>
      <c r="AL1707">
        <v>3.75</v>
      </c>
      <c r="AM1707">
        <v>1.34</v>
      </c>
      <c r="AN1707">
        <v>3.85</v>
      </c>
      <c r="AO1707">
        <v>1.28</v>
      </c>
      <c r="AP1707">
        <v>3.55</v>
      </c>
      <c r="AQ1707" t="str">
        <f t="shared" si="288"/>
        <v>Stepanek</v>
      </c>
      <c r="AR1707" t="str">
        <f t="shared" si="289"/>
        <v>Gonzalez</v>
      </c>
      <c r="AS1707" t="str">
        <f t="shared" si="290"/>
        <v>BogotaStepanekGonzalez</v>
      </c>
      <c r="AT1707" t="str">
        <f t="shared" si="291"/>
        <v>BogotaGonzalezStepanek</v>
      </c>
      <c r="AU1707">
        <f t="shared" si="292"/>
        <v>2</v>
      </c>
      <c r="AV1707">
        <f t="shared" si="293"/>
        <v>4</v>
      </c>
      <c r="AW1707">
        <f t="shared" si="294"/>
        <v>20</v>
      </c>
      <c r="AX1707" t="b">
        <f t="shared" si="295"/>
        <v>0</v>
      </c>
      <c r="AY1707" t="str">
        <f t="shared" si="296"/>
        <v>Stepanek</v>
      </c>
      <c r="AZ1707" t="b">
        <f t="shared" si="297"/>
        <v>0</v>
      </c>
      <c r="BA1707" t="str">
        <f t="shared" si="298"/>
        <v>BogotaQuarterfinals</v>
      </c>
    </row>
    <row r="1708" spans="1:53" x14ac:dyDescent="0.25">
      <c r="A1708">
        <v>41</v>
      </c>
      <c r="B1708" t="s">
        <v>549</v>
      </c>
      <c r="C1708" t="s">
        <v>957</v>
      </c>
      <c r="D1708">
        <v>41838</v>
      </c>
      <c r="E1708" t="s">
        <v>663</v>
      </c>
      <c r="F1708" t="s">
        <v>307</v>
      </c>
      <c r="G1708" t="s">
        <v>503</v>
      </c>
      <c r="H1708" t="s">
        <v>345</v>
      </c>
      <c r="I1708">
        <v>3</v>
      </c>
      <c r="J1708" t="s">
        <v>775</v>
      </c>
      <c r="K1708" t="s">
        <v>700</v>
      </c>
      <c r="L1708">
        <v>124</v>
      </c>
      <c r="M1708">
        <v>34</v>
      </c>
      <c r="N1708">
        <v>496</v>
      </c>
      <c r="O1708">
        <v>1135</v>
      </c>
      <c r="P1708">
        <v>6</v>
      </c>
      <c r="Q1708">
        <v>4</v>
      </c>
      <c r="R1708">
        <v>6</v>
      </c>
      <c r="S1708">
        <v>4</v>
      </c>
      <c r="Z1708">
        <v>2</v>
      </c>
      <c r="AA1708">
        <v>0</v>
      </c>
      <c r="AB1708" t="s">
        <v>312</v>
      </c>
      <c r="AC1708">
        <v>1.5</v>
      </c>
      <c r="AD1708">
        <v>2.5</v>
      </c>
      <c r="AE1708">
        <v>1.55</v>
      </c>
      <c r="AF1708">
        <v>2.4</v>
      </c>
      <c r="AG1708">
        <v>1.53</v>
      </c>
      <c r="AH1708">
        <v>2.38</v>
      </c>
      <c r="AI1708">
        <v>1.53</v>
      </c>
      <c r="AJ1708">
        <v>2.74</v>
      </c>
      <c r="AK1708">
        <v>1.53</v>
      </c>
      <c r="AL1708">
        <v>2.5</v>
      </c>
      <c r="AM1708">
        <v>1.56</v>
      </c>
      <c r="AN1708">
        <v>2.75</v>
      </c>
      <c r="AO1708">
        <v>1.52</v>
      </c>
      <c r="AP1708">
        <v>2.5099999999999998</v>
      </c>
      <c r="AQ1708" t="str">
        <f t="shared" si="288"/>
        <v>Tomic</v>
      </c>
      <c r="AR1708" t="str">
        <f t="shared" si="289"/>
        <v>Pospisil</v>
      </c>
      <c r="AS1708" t="str">
        <f t="shared" si="290"/>
        <v>BogotaTomicPospisil</v>
      </c>
      <c r="AT1708" t="str">
        <f t="shared" si="291"/>
        <v>BogotaPospisilTomic</v>
      </c>
      <c r="AU1708">
        <f t="shared" si="292"/>
        <v>2</v>
      </c>
      <c r="AV1708">
        <f t="shared" si="293"/>
        <v>4</v>
      </c>
      <c r="AW1708">
        <f t="shared" si="294"/>
        <v>20</v>
      </c>
      <c r="AX1708" t="b">
        <f t="shared" si="295"/>
        <v>0</v>
      </c>
      <c r="AY1708" t="str">
        <f t="shared" si="296"/>
        <v>Tomic</v>
      </c>
      <c r="AZ1708" t="b">
        <f t="shared" si="297"/>
        <v>0</v>
      </c>
      <c r="BA1708" t="str">
        <f t="shared" si="298"/>
        <v>BogotaQuarterfinals</v>
      </c>
    </row>
    <row r="1709" spans="1:53" x14ac:dyDescent="0.25">
      <c r="A1709">
        <v>41</v>
      </c>
      <c r="B1709" t="s">
        <v>549</v>
      </c>
      <c r="C1709" t="s">
        <v>957</v>
      </c>
      <c r="D1709">
        <v>41838</v>
      </c>
      <c r="E1709" t="s">
        <v>663</v>
      </c>
      <c r="F1709" t="s">
        <v>307</v>
      </c>
      <c r="G1709" t="s">
        <v>503</v>
      </c>
      <c r="H1709" t="s">
        <v>345</v>
      </c>
      <c r="I1709">
        <v>3</v>
      </c>
      <c r="J1709" t="s">
        <v>919</v>
      </c>
      <c r="K1709" t="s">
        <v>754</v>
      </c>
      <c r="L1709">
        <v>92</v>
      </c>
      <c r="M1709">
        <v>14</v>
      </c>
      <c r="N1709">
        <v>604</v>
      </c>
      <c r="O1709">
        <v>2370</v>
      </c>
      <c r="P1709">
        <v>6</v>
      </c>
      <c r="Q1709">
        <v>3</v>
      </c>
      <c r="R1709">
        <v>6</v>
      </c>
      <c r="S1709">
        <v>4</v>
      </c>
      <c r="Z1709">
        <v>2</v>
      </c>
      <c r="AA1709">
        <v>0</v>
      </c>
      <c r="AB1709" t="s">
        <v>312</v>
      </c>
      <c r="AC1709">
        <v>8</v>
      </c>
      <c r="AD1709">
        <v>1.08</v>
      </c>
      <c r="AE1709">
        <v>8</v>
      </c>
      <c r="AF1709">
        <v>1.07</v>
      </c>
      <c r="AG1709">
        <v>7.5</v>
      </c>
      <c r="AH1709">
        <v>1.07</v>
      </c>
      <c r="AI1709">
        <v>9.9499999999999993</v>
      </c>
      <c r="AJ1709">
        <v>1.0900000000000001</v>
      </c>
      <c r="AK1709">
        <v>8</v>
      </c>
      <c r="AL1709">
        <v>1.07</v>
      </c>
      <c r="AM1709">
        <v>9.9499999999999993</v>
      </c>
      <c r="AN1709">
        <v>1.1000000000000001</v>
      </c>
      <c r="AO1709">
        <v>7.97</v>
      </c>
      <c r="AP1709">
        <v>1.07</v>
      </c>
      <c r="AQ1709" t="str">
        <f t="shared" si="288"/>
        <v>Estrella</v>
      </c>
      <c r="AR1709" t="str">
        <f t="shared" si="289"/>
        <v>Gasquet</v>
      </c>
      <c r="AS1709" t="str">
        <f t="shared" si="290"/>
        <v>BogotaEstrellaGasquet</v>
      </c>
      <c r="AT1709" t="str">
        <f t="shared" si="291"/>
        <v>BogotaGasquetEstrella</v>
      </c>
      <c r="AU1709">
        <f t="shared" si="292"/>
        <v>2</v>
      </c>
      <c r="AV1709">
        <f t="shared" si="293"/>
        <v>5</v>
      </c>
      <c r="AW1709">
        <f t="shared" si="294"/>
        <v>19</v>
      </c>
      <c r="AX1709" t="b">
        <f t="shared" si="295"/>
        <v>0</v>
      </c>
      <c r="AY1709" t="str">
        <f t="shared" si="296"/>
        <v>Estrella</v>
      </c>
      <c r="AZ1709" t="b">
        <f t="shared" si="297"/>
        <v>0</v>
      </c>
      <c r="BA1709" t="str">
        <f t="shared" si="298"/>
        <v>BogotaQuarterfinals</v>
      </c>
    </row>
    <row r="1710" spans="1:53" x14ac:dyDescent="0.25">
      <c r="A1710">
        <v>41</v>
      </c>
      <c r="B1710" t="s">
        <v>549</v>
      </c>
      <c r="C1710" t="s">
        <v>957</v>
      </c>
      <c r="D1710">
        <v>41839</v>
      </c>
      <c r="E1710" t="s">
        <v>663</v>
      </c>
      <c r="F1710" t="s">
        <v>307</v>
      </c>
      <c r="G1710" t="s">
        <v>503</v>
      </c>
      <c r="H1710" t="s">
        <v>346</v>
      </c>
      <c r="I1710">
        <v>3</v>
      </c>
      <c r="J1710" t="s">
        <v>728</v>
      </c>
      <c r="K1710" t="s">
        <v>771</v>
      </c>
      <c r="L1710">
        <v>29</v>
      </c>
      <c r="M1710">
        <v>39</v>
      </c>
      <c r="N1710">
        <v>1280</v>
      </c>
      <c r="O1710">
        <v>1085</v>
      </c>
      <c r="P1710">
        <v>6</v>
      </c>
      <c r="Q1710">
        <v>4</v>
      </c>
      <c r="R1710">
        <v>3</v>
      </c>
      <c r="S1710">
        <v>6</v>
      </c>
      <c r="T1710">
        <v>6</v>
      </c>
      <c r="U1710">
        <v>4</v>
      </c>
      <c r="Z1710">
        <v>2</v>
      </c>
      <c r="AA1710">
        <v>1</v>
      </c>
      <c r="AB1710" t="s">
        <v>312</v>
      </c>
      <c r="AC1710">
        <v>2.1</v>
      </c>
      <c r="AD1710">
        <v>1.72</v>
      </c>
      <c r="AE1710">
        <v>2.1</v>
      </c>
      <c r="AF1710">
        <v>1.7</v>
      </c>
      <c r="AG1710">
        <v>2</v>
      </c>
      <c r="AH1710">
        <v>1.8</v>
      </c>
      <c r="AI1710">
        <v>2.23</v>
      </c>
      <c r="AJ1710">
        <v>1.75</v>
      </c>
      <c r="AK1710">
        <v>2.1</v>
      </c>
      <c r="AL1710">
        <v>1.73</v>
      </c>
      <c r="AM1710">
        <v>2.2400000000000002</v>
      </c>
      <c r="AN1710">
        <v>1.8</v>
      </c>
      <c r="AO1710">
        <v>2.08</v>
      </c>
      <c r="AP1710">
        <v>1.73</v>
      </c>
      <c r="AQ1710" t="str">
        <f t="shared" si="288"/>
        <v>Karlovic</v>
      </c>
      <c r="AR1710" t="str">
        <f t="shared" si="289"/>
        <v>Stepanek</v>
      </c>
      <c r="AS1710" t="str">
        <f t="shared" si="290"/>
        <v>BogotaKarlovicStepanek</v>
      </c>
      <c r="AT1710" t="str">
        <f t="shared" si="291"/>
        <v>BogotaStepanekKarlovic</v>
      </c>
      <c r="AU1710">
        <f t="shared" si="292"/>
        <v>1</v>
      </c>
      <c r="AV1710">
        <f t="shared" si="293"/>
        <v>1</v>
      </c>
      <c r="AW1710">
        <f t="shared" si="294"/>
        <v>29</v>
      </c>
      <c r="AX1710" t="b">
        <f t="shared" si="295"/>
        <v>0</v>
      </c>
      <c r="AY1710" t="str">
        <f t="shared" si="296"/>
        <v>Karlovic</v>
      </c>
      <c r="AZ1710" t="b">
        <f t="shared" si="297"/>
        <v>1</v>
      </c>
      <c r="BA1710" t="str">
        <f t="shared" si="298"/>
        <v>BogotaSemifinals</v>
      </c>
    </row>
    <row r="1711" spans="1:53" x14ac:dyDescent="0.25">
      <c r="A1711">
        <v>41</v>
      </c>
      <c r="B1711" t="s">
        <v>549</v>
      </c>
      <c r="C1711" t="s">
        <v>957</v>
      </c>
      <c r="D1711">
        <v>41839</v>
      </c>
      <c r="E1711" t="s">
        <v>663</v>
      </c>
      <c r="F1711" t="s">
        <v>307</v>
      </c>
      <c r="G1711" t="s">
        <v>503</v>
      </c>
      <c r="H1711" t="s">
        <v>346</v>
      </c>
      <c r="I1711">
        <v>3</v>
      </c>
      <c r="J1711" t="s">
        <v>775</v>
      </c>
      <c r="K1711" t="s">
        <v>919</v>
      </c>
      <c r="L1711">
        <v>124</v>
      </c>
      <c r="M1711">
        <v>92</v>
      </c>
      <c r="N1711">
        <v>496</v>
      </c>
      <c r="O1711">
        <v>604</v>
      </c>
      <c r="P1711">
        <v>7</v>
      </c>
      <c r="Q1711">
        <v>6</v>
      </c>
      <c r="R1711">
        <v>6</v>
      </c>
      <c r="S1711">
        <v>7</v>
      </c>
      <c r="T1711">
        <v>7</v>
      </c>
      <c r="U1711">
        <v>6</v>
      </c>
      <c r="Z1711">
        <v>2</v>
      </c>
      <c r="AA1711">
        <v>1</v>
      </c>
      <c r="AB1711" t="s">
        <v>312</v>
      </c>
      <c r="AC1711">
        <v>1.28</v>
      </c>
      <c r="AD1711">
        <v>3.75</v>
      </c>
      <c r="AE1711">
        <v>1.25</v>
      </c>
      <c r="AF1711">
        <v>3.75</v>
      </c>
      <c r="AG1711">
        <v>1.25</v>
      </c>
      <c r="AH1711">
        <v>4</v>
      </c>
      <c r="AI1711">
        <v>1.25</v>
      </c>
      <c r="AJ1711">
        <v>4.55</v>
      </c>
      <c r="AK1711">
        <v>1.36</v>
      </c>
      <c r="AL1711">
        <v>3</v>
      </c>
      <c r="AM1711">
        <v>1.36</v>
      </c>
      <c r="AN1711">
        <v>4.63</v>
      </c>
      <c r="AO1711">
        <v>1.26</v>
      </c>
      <c r="AP1711">
        <v>3.81</v>
      </c>
      <c r="AQ1711" t="str">
        <f t="shared" si="288"/>
        <v>Tomic</v>
      </c>
      <c r="AR1711" t="str">
        <f t="shared" si="289"/>
        <v>Estrella</v>
      </c>
      <c r="AS1711" t="str">
        <f t="shared" si="290"/>
        <v>BogotaTomicEstrella</v>
      </c>
      <c r="AT1711" t="str">
        <f t="shared" si="291"/>
        <v>BogotaEstrellaTomic</v>
      </c>
      <c r="AU1711">
        <f t="shared" si="292"/>
        <v>1</v>
      </c>
      <c r="AV1711">
        <f t="shared" si="293"/>
        <v>1</v>
      </c>
      <c r="AW1711">
        <f t="shared" si="294"/>
        <v>39</v>
      </c>
      <c r="AX1711" t="b">
        <f t="shared" si="295"/>
        <v>1</v>
      </c>
      <c r="AY1711" t="str">
        <f t="shared" si="296"/>
        <v>Tomic</v>
      </c>
      <c r="AZ1711" t="b">
        <f t="shared" si="297"/>
        <v>1</v>
      </c>
      <c r="BA1711" t="str">
        <f t="shared" si="298"/>
        <v>BogotaSemifinals</v>
      </c>
    </row>
    <row r="1712" spans="1:53" x14ac:dyDescent="0.25">
      <c r="A1712">
        <v>41</v>
      </c>
      <c r="B1712" t="s">
        <v>549</v>
      </c>
      <c r="C1712" t="s">
        <v>957</v>
      </c>
      <c r="D1712">
        <v>41840</v>
      </c>
      <c r="E1712" t="s">
        <v>663</v>
      </c>
      <c r="F1712" t="s">
        <v>307</v>
      </c>
      <c r="G1712" t="s">
        <v>503</v>
      </c>
      <c r="H1712" t="s">
        <v>348</v>
      </c>
      <c r="I1712">
        <v>3</v>
      </c>
      <c r="J1712" t="s">
        <v>775</v>
      </c>
      <c r="K1712" t="s">
        <v>728</v>
      </c>
      <c r="L1712">
        <v>124</v>
      </c>
      <c r="M1712">
        <v>29</v>
      </c>
      <c r="N1712">
        <v>496</v>
      </c>
      <c r="O1712">
        <v>1280</v>
      </c>
      <c r="P1712">
        <v>7</v>
      </c>
      <c r="Q1712">
        <v>6</v>
      </c>
      <c r="R1712">
        <v>3</v>
      </c>
      <c r="S1712">
        <v>6</v>
      </c>
      <c r="T1712">
        <v>7</v>
      </c>
      <c r="U1712">
        <v>6</v>
      </c>
      <c r="Z1712">
        <v>2</v>
      </c>
      <c r="AA1712">
        <v>1</v>
      </c>
      <c r="AB1712" t="s">
        <v>312</v>
      </c>
      <c r="AC1712">
        <v>2</v>
      </c>
      <c r="AD1712">
        <v>1.8</v>
      </c>
      <c r="AE1712">
        <v>2.0499999999999998</v>
      </c>
      <c r="AF1712">
        <v>1.75</v>
      </c>
      <c r="AG1712">
        <v>2.1</v>
      </c>
      <c r="AH1712">
        <v>1.73</v>
      </c>
      <c r="AI1712">
        <v>2.02</v>
      </c>
      <c r="AJ1712">
        <v>1.91</v>
      </c>
      <c r="AK1712">
        <v>2.1</v>
      </c>
      <c r="AL1712">
        <v>1.73</v>
      </c>
      <c r="AM1712">
        <v>2.15</v>
      </c>
      <c r="AN1712">
        <v>1.97</v>
      </c>
      <c r="AO1712">
        <v>2.02</v>
      </c>
      <c r="AP1712">
        <v>1.78</v>
      </c>
      <c r="AQ1712" t="str">
        <f t="shared" si="288"/>
        <v>Tomic</v>
      </c>
      <c r="AR1712" t="str">
        <f t="shared" si="289"/>
        <v>Karlovic</v>
      </c>
      <c r="AS1712" t="str">
        <f t="shared" si="290"/>
        <v>BogotaTomicKarlovic</v>
      </c>
      <c r="AT1712" t="str">
        <f t="shared" si="291"/>
        <v>BogotaKarlovicTomic</v>
      </c>
      <c r="AU1712">
        <f t="shared" si="292"/>
        <v>1</v>
      </c>
      <c r="AV1712">
        <f t="shared" si="293"/>
        <v>-1</v>
      </c>
      <c r="AW1712">
        <f t="shared" si="294"/>
        <v>35</v>
      </c>
      <c r="AX1712" t="b">
        <f t="shared" si="295"/>
        <v>1</v>
      </c>
      <c r="AY1712" t="str">
        <f t="shared" si="296"/>
        <v>Tomic</v>
      </c>
      <c r="AZ1712" t="b">
        <f t="shared" si="297"/>
        <v>1</v>
      </c>
      <c r="BA1712" t="str">
        <f t="shared" si="298"/>
        <v>BogotaThe Final</v>
      </c>
    </row>
    <row r="1713" spans="1:53" x14ac:dyDescent="0.25">
      <c r="A1713">
        <v>42</v>
      </c>
      <c r="B1713" t="s">
        <v>963</v>
      </c>
      <c r="C1713" t="s">
        <v>964</v>
      </c>
      <c r="D1713">
        <v>41834</v>
      </c>
      <c r="E1713" t="s">
        <v>853</v>
      </c>
      <c r="F1713" t="s">
        <v>307</v>
      </c>
      <c r="G1713" t="s">
        <v>503</v>
      </c>
      <c r="H1713" t="s">
        <v>309</v>
      </c>
      <c r="I1713">
        <v>3</v>
      </c>
      <c r="J1713" t="s">
        <v>721</v>
      </c>
      <c r="K1713" t="s">
        <v>781</v>
      </c>
      <c r="L1713">
        <v>89</v>
      </c>
      <c r="M1713">
        <v>60</v>
      </c>
      <c r="N1713">
        <v>610</v>
      </c>
      <c r="O1713">
        <v>802</v>
      </c>
      <c r="P1713">
        <v>1</v>
      </c>
      <c r="Q1713">
        <v>6</v>
      </c>
      <c r="R1713">
        <v>6</v>
      </c>
      <c r="S1713">
        <v>1</v>
      </c>
      <c r="T1713">
        <v>7</v>
      </c>
      <c r="U1713">
        <v>6</v>
      </c>
      <c r="Z1713">
        <v>2</v>
      </c>
      <c r="AA1713">
        <v>1</v>
      </c>
      <c r="AB1713" t="s">
        <v>312</v>
      </c>
      <c r="AC1713">
        <v>2.2000000000000002</v>
      </c>
      <c r="AD1713">
        <v>1.61</v>
      </c>
      <c r="AE1713">
        <v>2.15</v>
      </c>
      <c r="AF1713">
        <v>1.68</v>
      </c>
      <c r="AG1713">
        <v>2.1</v>
      </c>
      <c r="AH1713">
        <v>1.67</v>
      </c>
      <c r="AI1713">
        <v>2.0699999999999998</v>
      </c>
      <c r="AJ1713">
        <v>1.83</v>
      </c>
      <c r="AK1713">
        <v>2.2000000000000002</v>
      </c>
      <c r="AL1713">
        <v>1.67</v>
      </c>
      <c r="AM1713">
        <v>2.2000000000000002</v>
      </c>
      <c r="AN1713">
        <v>1.83</v>
      </c>
      <c r="AO1713">
        <v>2.14</v>
      </c>
      <c r="AP1713">
        <v>1.69</v>
      </c>
      <c r="AQ1713" t="str">
        <f t="shared" si="288"/>
        <v>Paire</v>
      </c>
      <c r="AR1713" t="str">
        <f t="shared" si="289"/>
        <v>Golubev</v>
      </c>
      <c r="AS1713" t="str">
        <f t="shared" si="290"/>
        <v>HamburgPaireGolubev</v>
      </c>
      <c r="AT1713" t="str">
        <f t="shared" si="291"/>
        <v>HamburgGolubevPaire</v>
      </c>
      <c r="AU1713">
        <f t="shared" si="292"/>
        <v>1</v>
      </c>
      <c r="AV1713">
        <f t="shared" si="293"/>
        <v>1</v>
      </c>
      <c r="AW1713">
        <f t="shared" si="294"/>
        <v>27</v>
      </c>
      <c r="AX1713" t="b">
        <f t="shared" si="295"/>
        <v>1</v>
      </c>
      <c r="AY1713" t="str">
        <f t="shared" si="296"/>
        <v>Golubev</v>
      </c>
      <c r="AZ1713" t="b">
        <f t="shared" si="297"/>
        <v>1</v>
      </c>
      <c r="BA1713" t="str">
        <f t="shared" si="298"/>
        <v>Hamburg1st Round</v>
      </c>
    </row>
    <row r="1714" spans="1:53" x14ac:dyDescent="0.25">
      <c r="A1714">
        <v>42</v>
      </c>
      <c r="B1714" t="s">
        <v>963</v>
      </c>
      <c r="C1714" t="s">
        <v>964</v>
      </c>
      <c r="D1714">
        <v>41834</v>
      </c>
      <c r="E1714" t="s">
        <v>853</v>
      </c>
      <c r="F1714" t="s">
        <v>307</v>
      </c>
      <c r="G1714" t="s">
        <v>503</v>
      </c>
      <c r="H1714" t="s">
        <v>309</v>
      </c>
      <c r="I1714">
        <v>3</v>
      </c>
      <c r="J1714" t="s">
        <v>798</v>
      </c>
      <c r="K1714" t="s">
        <v>787</v>
      </c>
      <c r="L1714">
        <v>71</v>
      </c>
      <c r="M1714">
        <v>110</v>
      </c>
      <c r="N1714">
        <v>724</v>
      </c>
      <c r="O1714">
        <v>541</v>
      </c>
      <c r="P1714">
        <v>6</v>
      </c>
      <c r="Q1714">
        <v>3</v>
      </c>
      <c r="R1714">
        <v>6</v>
      </c>
      <c r="S1714">
        <v>2</v>
      </c>
      <c r="Z1714">
        <v>2</v>
      </c>
      <c r="AA1714">
        <v>0</v>
      </c>
      <c r="AB1714" t="s">
        <v>312</v>
      </c>
      <c r="AC1714">
        <v>1.22</v>
      </c>
      <c r="AD1714">
        <v>4</v>
      </c>
      <c r="AE1714">
        <v>1.28</v>
      </c>
      <c r="AF1714">
        <v>3.5</v>
      </c>
      <c r="AG1714">
        <v>1.25</v>
      </c>
      <c r="AH1714">
        <v>3.75</v>
      </c>
      <c r="AI1714">
        <v>1.32</v>
      </c>
      <c r="AJ1714">
        <v>3.65</v>
      </c>
      <c r="AK1714">
        <v>1.25</v>
      </c>
      <c r="AL1714">
        <v>3.75</v>
      </c>
      <c r="AM1714">
        <v>1.33</v>
      </c>
      <c r="AN1714">
        <v>4.05</v>
      </c>
      <c r="AO1714">
        <v>1.26</v>
      </c>
      <c r="AP1714">
        <v>3.68</v>
      </c>
      <c r="AQ1714" t="str">
        <f t="shared" si="288"/>
        <v>Lajovic</v>
      </c>
      <c r="AR1714" t="str">
        <f t="shared" si="289"/>
        <v>De</v>
      </c>
      <c r="AS1714" t="str">
        <f t="shared" si="290"/>
        <v>HamburgLajovicDe</v>
      </c>
      <c r="AT1714" t="str">
        <f t="shared" si="291"/>
        <v>HamburgDeLajovic</v>
      </c>
      <c r="AU1714">
        <f t="shared" si="292"/>
        <v>2</v>
      </c>
      <c r="AV1714">
        <f t="shared" si="293"/>
        <v>7</v>
      </c>
      <c r="AW1714">
        <f t="shared" si="294"/>
        <v>17</v>
      </c>
      <c r="AX1714" t="b">
        <f t="shared" si="295"/>
        <v>0</v>
      </c>
      <c r="AY1714" t="str">
        <f t="shared" si="296"/>
        <v>Lajovic</v>
      </c>
      <c r="AZ1714" t="b">
        <f t="shared" si="297"/>
        <v>0</v>
      </c>
      <c r="BA1714" t="str">
        <f t="shared" si="298"/>
        <v>Hamburg1st Round</v>
      </c>
    </row>
    <row r="1715" spans="1:53" x14ac:dyDescent="0.25">
      <c r="A1715">
        <v>42</v>
      </c>
      <c r="B1715" t="s">
        <v>963</v>
      </c>
      <c r="C1715" t="s">
        <v>964</v>
      </c>
      <c r="D1715">
        <v>41834</v>
      </c>
      <c r="E1715" t="s">
        <v>853</v>
      </c>
      <c r="F1715" t="s">
        <v>307</v>
      </c>
      <c r="G1715" t="s">
        <v>503</v>
      </c>
      <c r="H1715" t="s">
        <v>309</v>
      </c>
      <c r="I1715">
        <v>3</v>
      </c>
      <c r="J1715" t="s">
        <v>753</v>
      </c>
      <c r="K1715" t="s">
        <v>837</v>
      </c>
      <c r="L1715">
        <v>78</v>
      </c>
      <c r="M1715">
        <v>182</v>
      </c>
      <c r="N1715">
        <v>666</v>
      </c>
      <c r="O1715">
        <v>279</v>
      </c>
      <c r="P1715">
        <v>6</v>
      </c>
      <c r="Q1715">
        <v>4</v>
      </c>
      <c r="R1715">
        <v>6</v>
      </c>
      <c r="S1715">
        <v>2</v>
      </c>
      <c r="Z1715">
        <v>2</v>
      </c>
      <c r="AA1715">
        <v>0</v>
      </c>
      <c r="AB1715" t="s">
        <v>312</v>
      </c>
      <c r="AC1715">
        <v>1.53</v>
      </c>
      <c r="AD1715">
        <v>2.37</v>
      </c>
      <c r="AE1715">
        <v>1.6</v>
      </c>
      <c r="AF1715">
        <v>2.2999999999999998</v>
      </c>
      <c r="AG1715">
        <v>1.53</v>
      </c>
      <c r="AH1715">
        <v>2.38</v>
      </c>
      <c r="AI1715">
        <v>1.7</v>
      </c>
      <c r="AJ1715">
        <v>2.2799999999999998</v>
      </c>
      <c r="AK1715">
        <v>1.62</v>
      </c>
      <c r="AL1715">
        <v>2.25</v>
      </c>
      <c r="AM1715">
        <v>1.7</v>
      </c>
      <c r="AN1715">
        <v>2.42</v>
      </c>
      <c r="AO1715">
        <v>1.61</v>
      </c>
      <c r="AP1715">
        <v>2.27</v>
      </c>
      <c r="AQ1715" t="str">
        <f t="shared" si="288"/>
        <v>Andujar</v>
      </c>
      <c r="AR1715" t="str">
        <f t="shared" si="289"/>
        <v>Delic</v>
      </c>
      <c r="AS1715" t="str">
        <f t="shared" si="290"/>
        <v>HamburgAndujarDelic</v>
      </c>
      <c r="AT1715" t="str">
        <f t="shared" si="291"/>
        <v>HamburgDelicAndujar</v>
      </c>
      <c r="AU1715">
        <f t="shared" si="292"/>
        <v>2</v>
      </c>
      <c r="AV1715">
        <f t="shared" si="293"/>
        <v>6</v>
      </c>
      <c r="AW1715">
        <f t="shared" si="294"/>
        <v>18</v>
      </c>
      <c r="AX1715" t="b">
        <f t="shared" si="295"/>
        <v>0</v>
      </c>
      <c r="AY1715" t="str">
        <f t="shared" si="296"/>
        <v>Andujar</v>
      </c>
      <c r="AZ1715" t="b">
        <f t="shared" si="297"/>
        <v>0</v>
      </c>
      <c r="BA1715" t="str">
        <f t="shared" si="298"/>
        <v>Hamburg1st Round</v>
      </c>
    </row>
    <row r="1716" spans="1:53" x14ac:dyDescent="0.25">
      <c r="A1716">
        <v>42</v>
      </c>
      <c r="B1716" t="s">
        <v>963</v>
      </c>
      <c r="C1716" t="s">
        <v>964</v>
      </c>
      <c r="D1716">
        <v>41834</v>
      </c>
      <c r="E1716" t="s">
        <v>853</v>
      </c>
      <c r="F1716" t="s">
        <v>307</v>
      </c>
      <c r="G1716" t="s">
        <v>503</v>
      </c>
      <c r="H1716" t="s">
        <v>309</v>
      </c>
      <c r="I1716">
        <v>3</v>
      </c>
      <c r="J1716" t="s">
        <v>857</v>
      </c>
      <c r="K1716" t="s">
        <v>757</v>
      </c>
      <c r="L1716">
        <v>150</v>
      </c>
      <c r="M1716">
        <v>106</v>
      </c>
      <c r="N1716">
        <v>392</v>
      </c>
      <c r="O1716">
        <v>555</v>
      </c>
      <c r="P1716">
        <v>6</v>
      </c>
      <c r="Q1716">
        <v>4</v>
      </c>
      <c r="R1716">
        <v>6</v>
      </c>
      <c r="S1716">
        <v>3</v>
      </c>
      <c r="Z1716">
        <v>2</v>
      </c>
      <c r="AA1716">
        <v>0</v>
      </c>
      <c r="AB1716" t="s">
        <v>312</v>
      </c>
      <c r="AC1716">
        <v>2.37</v>
      </c>
      <c r="AD1716">
        <v>1.53</v>
      </c>
      <c r="AE1716">
        <v>2.5</v>
      </c>
      <c r="AF1716">
        <v>1.5</v>
      </c>
      <c r="AG1716">
        <v>2.62</v>
      </c>
      <c r="AH1716">
        <v>1.44</v>
      </c>
      <c r="AI1716">
        <v>2.33</v>
      </c>
      <c r="AJ1716">
        <v>1.67</v>
      </c>
      <c r="AK1716">
        <v>2.38</v>
      </c>
      <c r="AL1716">
        <v>1.57</v>
      </c>
      <c r="AM1716">
        <v>2.75</v>
      </c>
      <c r="AN1716">
        <v>1.67</v>
      </c>
      <c r="AO1716">
        <v>2.4500000000000002</v>
      </c>
      <c r="AP1716">
        <v>1.54</v>
      </c>
      <c r="AQ1716" t="str">
        <f t="shared" ref="AQ1716:AQ1779" si="299">LEFT(J1716,FIND(" ",J1716)-1)</f>
        <v>Elias</v>
      </c>
      <c r="AR1716" t="str">
        <f t="shared" ref="AR1716:AR1779" si="300">LEFT(K1716,FIND(" ",K1716)-1)</f>
        <v>Montanes</v>
      </c>
      <c r="AS1716" t="str">
        <f t="shared" si="290"/>
        <v>HamburgEliasMontanes</v>
      </c>
      <c r="AT1716" t="str">
        <f t="shared" si="291"/>
        <v>HamburgMontanesElias</v>
      </c>
      <c r="AU1716">
        <f t="shared" si="292"/>
        <v>2</v>
      </c>
      <c r="AV1716">
        <f t="shared" si="293"/>
        <v>5</v>
      </c>
      <c r="AW1716">
        <f t="shared" si="294"/>
        <v>19</v>
      </c>
      <c r="AX1716" t="b">
        <f t="shared" si="295"/>
        <v>0</v>
      </c>
      <c r="AY1716" t="str">
        <f t="shared" si="296"/>
        <v>Elias</v>
      </c>
      <c r="AZ1716" t="b">
        <f t="shared" si="297"/>
        <v>0</v>
      </c>
      <c r="BA1716" t="str">
        <f t="shared" si="298"/>
        <v>Hamburg1st Round</v>
      </c>
    </row>
    <row r="1717" spans="1:53" x14ac:dyDescent="0.25">
      <c r="A1717">
        <v>42</v>
      </c>
      <c r="B1717" t="s">
        <v>963</v>
      </c>
      <c r="C1717" t="s">
        <v>964</v>
      </c>
      <c r="D1717">
        <v>41834</v>
      </c>
      <c r="E1717" t="s">
        <v>853</v>
      </c>
      <c r="F1717" t="s">
        <v>307</v>
      </c>
      <c r="G1717" t="s">
        <v>503</v>
      </c>
      <c r="H1717" t="s">
        <v>309</v>
      </c>
      <c r="I1717">
        <v>3</v>
      </c>
      <c r="J1717" t="s">
        <v>739</v>
      </c>
      <c r="K1717" t="s">
        <v>696</v>
      </c>
      <c r="L1717">
        <v>55</v>
      </c>
      <c r="M1717">
        <v>68</v>
      </c>
      <c r="N1717">
        <v>852</v>
      </c>
      <c r="O1717">
        <v>756</v>
      </c>
      <c r="P1717">
        <v>7</v>
      </c>
      <c r="Q1717">
        <v>5</v>
      </c>
      <c r="R1717">
        <v>6</v>
      </c>
      <c r="S1717">
        <v>0</v>
      </c>
      <c r="Z1717">
        <v>2</v>
      </c>
      <c r="AA1717">
        <v>0</v>
      </c>
      <c r="AB1717" t="s">
        <v>312</v>
      </c>
      <c r="AC1717">
        <v>2.1</v>
      </c>
      <c r="AD1717">
        <v>1.66</v>
      </c>
      <c r="AE1717">
        <v>2.2000000000000002</v>
      </c>
      <c r="AF1717">
        <v>1.65</v>
      </c>
      <c r="AG1717">
        <v>2.1</v>
      </c>
      <c r="AH1717">
        <v>1.67</v>
      </c>
      <c r="AI1717">
        <v>2.33</v>
      </c>
      <c r="AJ1717">
        <v>1.67</v>
      </c>
      <c r="AK1717">
        <v>2.1</v>
      </c>
      <c r="AL1717">
        <v>1.73</v>
      </c>
      <c r="AM1717">
        <v>2.33</v>
      </c>
      <c r="AN1717">
        <v>1.77</v>
      </c>
      <c r="AO1717">
        <v>2.14</v>
      </c>
      <c r="AP1717">
        <v>1.68</v>
      </c>
      <c r="AQ1717" t="str">
        <f t="shared" si="299"/>
        <v>Thiem</v>
      </c>
      <c r="AR1717" t="str">
        <f t="shared" si="300"/>
        <v>Vesely</v>
      </c>
      <c r="AS1717" t="str">
        <f t="shared" si="290"/>
        <v>HamburgThiemVesely</v>
      </c>
      <c r="AT1717" t="str">
        <f t="shared" si="291"/>
        <v>HamburgVeselyThiem</v>
      </c>
      <c r="AU1717">
        <f t="shared" si="292"/>
        <v>2</v>
      </c>
      <c r="AV1717">
        <f t="shared" si="293"/>
        <v>8</v>
      </c>
      <c r="AW1717">
        <f t="shared" si="294"/>
        <v>18</v>
      </c>
      <c r="AX1717" t="b">
        <f t="shared" si="295"/>
        <v>0</v>
      </c>
      <c r="AY1717" t="str">
        <f t="shared" si="296"/>
        <v>Thiem</v>
      </c>
      <c r="AZ1717" t="b">
        <f t="shared" si="297"/>
        <v>0</v>
      </c>
      <c r="BA1717" t="str">
        <f t="shared" si="298"/>
        <v>Hamburg1st Round</v>
      </c>
    </row>
    <row r="1718" spans="1:53" x14ac:dyDescent="0.25">
      <c r="A1718">
        <v>42</v>
      </c>
      <c r="B1718" t="s">
        <v>963</v>
      </c>
      <c r="C1718" t="s">
        <v>964</v>
      </c>
      <c r="D1718">
        <v>41834</v>
      </c>
      <c r="E1718" t="s">
        <v>853</v>
      </c>
      <c r="F1718" t="s">
        <v>307</v>
      </c>
      <c r="G1718" t="s">
        <v>503</v>
      </c>
      <c r="H1718" t="s">
        <v>309</v>
      </c>
      <c r="I1718">
        <v>3</v>
      </c>
      <c r="J1718" t="s">
        <v>727</v>
      </c>
      <c r="K1718" t="s">
        <v>806</v>
      </c>
      <c r="L1718">
        <v>94</v>
      </c>
      <c r="M1718">
        <v>65</v>
      </c>
      <c r="N1718">
        <v>597</v>
      </c>
      <c r="O1718">
        <v>764</v>
      </c>
      <c r="P1718">
        <v>6</v>
      </c>
      <c r="Q1718">
        <v>2</v>
      </c>
      <c r="R1718">
        <v>6</v>
      </c>
      <c r="S1718">
        <v>3</v>
      </c>
      <c r="Z1718">
        <v>2</v>
      </c>
      <c r="AA1718">
        <v>0</v>
      </c>
      <c r="AB1718" t="s">
        <v>312</v>
      </c>
      <c r="AC1718">
        <v>1.2</v>
      </c>
      <c r="AD1718">
        <v>4.33</v>
      </c>
      <c r="AE1718">
        <v>1.25</v>
      </c>
      <c r="AF1718">
        <v>3.75</v>
      </c>
      <c r="AG1718">
        <v>1.33</v>
      </c>
      <c r="AH1718">
        <v>3.25</v>
      </c>
      <c r="AI1718">
        <v>1.25</v>
      </c>
      <c r="AJ1718">
        <v>4.3600000000000003</v>
      </c>
      <c r="AK1718">
        <v>1.44</v>
      </c>
      <c r="AL1718">
        <v>2.75</v>
      </c>
      <c r="AM1718">
        <v>1.44</v>
      </c>
      <c r="AN1718">
        <v>4.3600000000000003</v>
      </c>
      <c r="AO1718">
        <v>1.29</v>
      </c>
      <c r="AP1718">
        <v>3.62</v>
      </c>
      <c r="AQ1718" t="str">
        <f t="shared" si="299"/>
        <v>Gimeno-Traver</v>
      </c>
      <c r="AR1718" t="str">
        <f t="shared" si="300"/>
        <v>Gabashvili</v>
      </c>
      <c r="AS1718" t="str">
        <f t="shared" si="290"/>
        <v>HamburgGimeno-TraverGabashvili</v>
      </c>
      <c r="AT1718" t="str">
        <f t="shared" si="291"/>
        <v>HamburgGabashviliGimeno-Traver</v>
      </c>
      <c r="AU1718">
        <f t="shared" si="292"/>
        <v>2</v>
      </c>
      <c r="AV1718">
        <f t="shared" si="293"/>
        <v>7</v>
      </c>
      <c r="AW1718">
        <f t="shared" si="294"/>
        <v>17</v>
      </c>
      <c r="AX1718" t="b">
        <f t="shared" si="295"/>
        <v>0</v>
      </c>
      <c r="AY1718" t="str">
        <f t="shared" si="296"/>
        <v>Gimeno-Traver</v>
      </c>
      <c r="AZ1718" t="b">
        <f t="shared" si="297"/>
        <v>0</v>
      </c>
      <c r="BA1718" t="str">
        <f t="shared" si="298"/>
        <v>Hamburg1st Round</v>
      </c>
    </row>
    <row r="1719" spans="1:53" x14ac:dyDescent="0.25">
      <c r="A1719">
        <v>42</v>
      </c>
      <c r="B1719" t="s">
        <v>963</v>
      </c>
      <c r="C1719" t="s">
        <v>964</v>
      </c>
      <c r="D1719">
        <v>41834</v>
      </c>
      <c r="E1719" t="s">
        <v>853</v>
      </c>
      <c r="F1719" t="s">
        <v>307</v>
      </c>
      <c r="G1719" t="s">
        <v>503</v>
      </c>
      <c r="H1719" t="s">
        <v>309</v>
      </c>
      <c r="I1719">
        <v>3</v>
      </c>
      <c r="J1719" t="s">
        <v>679</v>
      </c>
      <c r="K1719" t="s">
        <v>820</v>
      </c>
      <c r="L1719">
        <v>53</v>
      </c>
      <c r="M1719">
        <v>141</v>
      </c>
      <c r="N1719">
        <v>862</v>
      </c>
      <c r="O1719">
        <v>414</v>
      </c>
      <c r="P1719">
        <v>6</v>
      </c>
      <c r="Q1719">
        <v>2</v>
      </c>
      <c r="R1719">
        <v>6</v>
      </c>
      <c r="S1719">
        <v>2</v>
      </c>
      <c r="Z1719">
        <v>2</v>
      </c>
      <c r="AA1719">
        <v>0</v>
      </c>
      <c r="AB1719" t="s">
        <v>312</v>
      </c>
      <c r="AC1719">
        <v>1.66</v>
      </c>
      <c r="AD1719">
        <v>2.1</v>
      </c>
      <c r="AE1719">
        <v>1.68</v>
      </c>
      <c r="AF1719">
        <v>2.15</v>
      </c>
      <c r="AG1719">
        <v>1.57</v>
      </c>
      <c r="AH1719">
        <v>2.25</v>
      </c>
      <c r="AI1719">
        <v>1.76</v>
      </c>
      <c r="AJ1719">
        <v>2.16</v>
      </c>
      <c r="AK1719">
        <v>1.67</v>
      </c>
      <c r="AL1719">
        <v>2.2000000000000002</v>
      </c>
      <c r="AM1719">
        <v>1.77</v>
      </c>
      <c r="AN1719">
        <v>2.38</v>
      </c>
      <c r="AO1719">
        <v>1.66</v>
      </c>
      <c r="AP1719">
        <v>2.1800000000000002</v>
      </c>
      <c r="AQ1719" t="str">
        <f t="shared" si="299"/>
        <v>Kukushkin</v>
      </c>
      <c r="AR1719" t="str">
        <f t="shared" si="300"/>
        <v>Ilhan</v>
      </c>
      <c r="AS1719" t="str">
        <f t="shared" si="290"/>
        <v>HamburgKukushkinIlhan</v>
      </c>
      <c r="AT1719" t="str">
        <f t="shared" si="291"/>
        <v>HamburgIlhanKukushkin</v>
      </c>
      <c r="AU1719">
        <f t="shared" si="292"/>
        <v>2</v>
      </c>
      <c r="AV1719">
        <f t="shared" si="293"/>
        <v>8</v>
      </c>
      <c r="AW1719">
        <f t="shared" si="294"/>
        <v>16</v>
      </c>
      <c r="AX1719" t="b">
        <f t="shared" si="295"/>
        <v>0</v>
      </c>
      <c r="AY1719" t="str">
        <f t="shared" si="296"/>
        <v>Kukushkin</v>
      </c>
      <c r="AZ1719" t="b">
        <f t="shared" si="297"/>
        <v>0</v>
      </c>
      <c r="BA1719" t="str">
        <f t="shared" si="298"/>
        <v>Hamburg1st Round</v>
      </c>
    </row>
    <row r="1720" spans="1:53" x14ac:dyDescent="0.25">
      <c r="A1720">
        <v>42</v>
      </c>
      <c r="B1720" t="s">
        <v>963</v>
      </c>
      <c r="C1720" t="s">
        <v>964</v>
      </c>
      <c r="D1720">
        <v>41834</v>
      </c>
      <c r="E1720" t="s">
        <v>853</v>
      </c>
      <c r="F1720" t="s">
        <v>307</v>
      </c>
      <c r="G1720" t="s">
        <v>503</v>
      </c>
      <c r="H1720" t="s">
        <v>309</v>
      </c>
      <c r="I1720">
        <v>3</v>
      </c>
      <c r="J1720" t="s">
        <v>734</v>
      </c>
      <c r="K1720" t="s">
        <v>666</v>
      </c>
      <c r="L1720">
        <v>83</v>
      </c>
      <c r="M1720">
        <v>58</v>
      </c>
      <c r="N1720">
        <v>629</v>
      </c>
      <c r="O1720">
        <v>825</v>
      </c>
      <c r="P1720">
        <v>6</v>
      </c>
      <c r="Q1720">
        <v>3</v>
      </c>
      <c r="R1720">
        <v>4</v>
      </c>
      <c r="S1720">
        <v>6</v>
      </c>
      <c r="T1720">
        <v>6</v>
      </c>
      <c r="U1720">
        <v>2</v>
      </c>
      <c r="Z1720">
        <v>2</v>
      </c>
      <c r="AA1720">
        <v>1</v>
      </c>
      <c r="AB1720" t="s">
        <v>312</v>
      </c>
      <c r="AC1720">
        <v>2</v>
      </c>
      <c r="AD1720">
        <v>1.72</v>
      </c>
      <c r="AE1720">
        <v>2</v>
      </c>
      <c r="AF1720">
        <v>1.8</v>
      </c>
      <c r="AG1720">
        <v>2.1</v>
      </c>
      <c r="AH1720">
        <v>1.67</v>
      </c>
      <c r="AI1720">
        <v>2.02</v>
      </c>
      <c r="AJ1720">
        <v>1.87</v>
      </c>
      <c r="AK1720">
        <v>2</v>
      </c>
      <c r="AL1720">
        <v>1.8</v>
      </c>
      <c r="AM1720">
        <v>2.2000000000000002</v>
      </c>
      <c r="AN1720">
        <v>1.87</v>
      </c>
      <c r="AO1720">
        <v>2.0099999999999998</v>
      </c>
      <c r="AP1720">
        <v>1.77</v>
      </c>
      <c r="AQ1720" t="str">
        <f t="shared" si="299"/>
        <v>Kamke</v>
      </c>
      <c r="AR1720" t="str">
        <f t="shared" si="300"/>
        <v>Nieminen</v>
      </c>
      <c r="AS1720" t="str">
        <f t="shared" si="290"/>
        <v>HamburgKamkeNieminen</v>
      </c>
      <c r="AT1720" t="str">
        <f t="shared" si="291"/>
        <v>HamburgNieminenKamke</v>
      </c>
      <c r="AU1720">
        <f t="shared" si="292"/>
        <v>1</v>
      </c>
      <c r="AV1720">
        <f t="shared" si="293"/>
        <v>5</v>
      </c>
      <c r="AW1720">
        <f t="shared" si="294"/>
        <v>27</v>
      </c>
      <c r="AX1720" t="b">
        <f t="shared" si="295"/>
        <v>0</v>
      </c>
      <c r="AY1720" t="str">
        <f t="shared" si="296"/>
        <v>Kamke</v>
      </c>
      <c r="AZ1720" t="b">
        <f t="shared" si="297"/>
        <v>1</v>
      </c>
      <c r="BA1720" t="str">
        <f t="shared" si="298"/>
        <v>Hamburg1st Round</v>
      </c>
    </row>
    <row r="1721" spans="1:53" x14ac:dyDescent="0.25">
      <c r="A1721">
        <v>42</v>
      </c>
      <c r="B1721" t="s">
        <v>963</v>
      </c>
      <c r="C1721" t="s">
        <v>964</v>
      </c>
      <c r="D1721">
        <v>41834</v>
      </c>
      <c r="E1721" t="s">
        <v>853</v>
      </c>
      <c r="F1721" t="s">
        <v>307</v>
      </c>
      <c r="G1721" t="s">
        <v>503</v>
      </c>
      <c r="H1721" t="s">
        <v>309</v>
      </c>
      <c r="I1721">
        <v>3</v>
      </c>
      <c r="J1721" t="s">
        <v>965</v>
      </c>
      <c r="K1721" t="s">
        <v>779</v>
      </c>
      <c r="L1721">
        <v>149</v>
      </c>
      <c r="M1721">
        <v>73</v>
      </c>
      <c r="N1721">
        <v>397</v>
      </c>
      <c r="O1721">
        <v>703</v>
      </c>
      <c r="P1721">
        <v>1</v>
      </c>
      <c r="Q1721">
        <v>6</v>
      </c>
      <c r="R1721">
        <v>7</v>
      </c>
      <c r="S1721">
        <v>5</v>
      </c>
      <c r="T1721">
        <v>6</v>
      </c>
      <c r="U1721">
        <v>2</v>
      </c>
      <c r="Z1721">
        <v>2</v>
      </c>
      <c r="AA1721">
        <v>1</v>
      </c>
      <c r="AB1721" t="s">
        <v>312</v>
      </c>
      <c r="AC1721">
        <v>2.62</v>
      </c>
      <c r="AD1721">
        <v>1.44</v>
      </c>
      <c r="AE1721">
        <v>2.4500000000000002</v>
      </c>
      <c r="AF1721">
        <v>1.52</v>
      </c>
      <c r="AG1721">
        <v>2.5</v>
      </c>
      <c r="AH1721">
        <v>1.5</v>
      </c>
      <c r="AI1721">
        <v>2.8</v>
      </c>
      <c r="AJ1721">
        <v>1.49</v>
      </c>
      <c r="AK1721">
        <v>2.5</v>
      </c>
      <c r="AL1721">
        <v>1.53</v>
      </c>
      <c r="AM1721">
        <v>2.85</v>
      </c>
      <c r="AN1721">
        <v>1.56</v>
      </c>
      <c r="AO1721">
        <v>2.57</v>
      </c>
      <c r="AP1721">
        <v>1.49</v>
      </c>
      <c r="AQ1721" t="str">
        <f t="shared" si="299"/>
        <v>Krajinovic</v>
      </c>
      <c r="AR1721" t="str">
        <f t="shared" si="300"/>
        <v>Struff</v>
      </c>
      <c r="AS1721" t="str">
        <f t="shared" si="290"/>
        <v>HamburgKrajinovicStruff</v>
      </c>
      <c r="AT1721" t="str">
        <f t="shared" si="291"/>
        <v>HamburgStruffKrajinovic</v>
      </c>
      <c r="AU1721">
        <f t="shared" si="292"/>
        <v>1</v>
      </c>
      <c r="AV1721">
        <f t="shared" si="293"/>
        <v>1</v>
      </c>
      <c r="AW1721">
        <f t="shared" si="294"/>
        <v>27</v>
      </c>
      <c r="AX1721" t="b">
        <f t="shared" si="295"/>
        <v>0</v>
      </c>
      <c r="AY1721" t="str">
        <f t="shared" si="296"/>
        <v>Struff</v>
      </c>
      <c r="AZ1721" t="b">
        <f t="shared" si="297"/>
        <v>1</v>
      </c>
      <c r="BA1721" t="str">
        <f t="shared" si="298"/>
        <v>Hamburg1st Round</v>
      </c>
    </row>
    <row r="1722" spans="1:53" x14ac:dyDescent="0.25">
      <c r="A1722">
        <v>42</v>
      </c>
      <c r="B1722" t="s">
        <v>963</v>
      </c>
      <c r="C1722" t="s">
        <v>964</v>
      </c>
      <c r="D1722">
        <v>41834</v>
      </c>
      <c r="E1722" t="s">
        <v>853</v>
      </c>
      <c r="F1722" t="s">
        <v>307</v>
      </c>
      <c r="G1722" t="s">
        <v>503</v>
      </c>
      <c r="H1722" t="s">
        <v>309</v>
      </c>
      <c r="I1722">
        <v>3</v>
      </c>
      <c r="J1722" t="s">
        <v>736</v>
      </c>
      <c r="K1722" t="s">
        <v>707</v>
      </c>
      <c r="L1722">
        <v>104</v>
      </c>
      <c r="M1722">
        <v>59</v>
      </c>
      <c r="N1722">
        <v>563</v>
      </c>
      <c r="O1722">
        <v>824</v>
      </c>
      <c r="P1722">
        <v>7</v>
      </c>
      <c r="Q1722">
        <v>6</v>
      </c>
      <c r="R1722">
        <v>6</v>
      </c>
      <c r="S1722">
        <v>3</v>
      </c>
      <c r="Z1722">
        <v>2</v>
      </c>
      <c r="AA1722">
        <v>0</v>
      </c>
      <c r="AB1722" t="s">
        <v>312</v>
      </c>
      <c r="AC1722">
        <v>2.75</v>
      </c>
      <c r="AD1722">
        <v>1.4</v>
      </c>
      <c r="AE1722">
        <v>2.9</v>
      </c>
      <c r="AF1722">
        <v>1.4</v>
      </c>
      <c r="AG1722">
        <v>3</v>
      </c>
      <c r="AH1722">
        <v>1.36</v>
      </c>
      <c r="AI1722">
        <v>2.81</v>
      </c>
      <c r="AJ1722">
        <v>1.49</v>
      </c>
      <c r="AK1722">
        <v>3</v>
      </c>
      <c r="AL1722">
        <v>1.36</v>
      </c>
      <c r="AM1722">
        <v>3.1</v>
      </c>
      <c r="AN1722">
        <v>1.49</v>
      </c>
      <c r="AO1722">
        <v>2.83</v>
      </c>
      <c r="AP1722">
        <v>1.41</v>
      </c>
      <c r="AQ1722" t="str">
        <f t="shared" si="299"/>
        <v>Brown</v>
      </c>
      <c r="AR1722" t="str">
        <f t="shared" si="300"/>
        <v>Carreno-Busta</v>
      </c>
      <c r="AS1722" t="str">
        <f t="shared" si="290"/>
        <v>HamburgBrownCarreno-Busta</v>
      </c>
      <c r="AT1722" t="str">
        <f t="shared" si="291"/>
        <v>HamburgCarreno-BustaBrown</v>
      </c>
      <c r="AU1722">
        <f t="shared" si="292"/>
        <v>2</v>
      </c>
      <c r="AV1722">
        <f t="shared" si="293"/>
        <v>4</v>
      </c>
      <c r="AW1722">
        <f t="shared" si="294"/>
        <v>22</v>
      </c>
      <c r="AX1722" t="b">
        <f t="shared" si="295"/>
        <v>1</v>
      </c>
      <c r="AY1722" t="str">
        <f t="shared" si="296"/>
        <v>Brown</v>
      </c>
      <c r="AZ1722" t="b">
        <f t="shared" si="297"/>
        <v>0</v>
      </c>
      <c r="BA1722" t="str">
        <f t="shared" si="298"/>
        <v>Hamburg1st Round</v>
      </c>
    </row>
    <row r="1723" spans="1:53" x14ac:dyDescent="0.25">
      <c r="A1723">
        <v>42</v>
      </c>
      <c r="B1723" t="s">
        <v>963</v>
      </c>
      <c r="C1723" t="s">
        <v>964</v>
      </c>
      <c r="D1723">
        <v>41835</v>
      </c>
      <c r="E1723" t="s">
        <v>853</v>
      </c>
      <c r="F1723" t="s">
        <v>307</v>
      </c>
      <c r="G1723" t="s">
        <v>503</v>
      </c>
      <c r="H1723" t="s">
        <v>309</v>
      </c>
      <c r="I1723">
        <v>3</v>
      </c>
      <c r="J1723" t="s">
        <v>803</v>
      </c>
      <c r="K1723" t="s">
        <v>675</v>
      </c>
      <c r="L1723">
        <v>57</v>
      </c>
      <c r="M1723">
        <v>72</v>
      </c>
      <c r="N1723">
        <v>845</v>
      </c>
      <c r="O1723">
        <v>703</v>
      </c>
      <c r="P1723">
        <v>6</v>
      </c>
      <c r="Q1723">
        <v>4</v>
      </c>
      <c r="R1723">
        <v>3</v>
      </c>
      <c r="S1723">
        <v>6</v>
      </c>
      <c r="T1723">
        <v>6</v>
      </c>
      <c r="U1723">
        <v>0</v>
      </c>
      <c r="Z1723">
        <v>2</v>
      </c>
      <c r="AA1723">
        <v>1</v>
      </c>
      <c r="AB1723" t="s">
        <v>312</v>
      </c>
      <c r="AC1723">
        <v>1.18</v>
      </c>
      <c r="AD1723">
        <v>4.5</v>
      </c>
      <c r="AE1723">
        <v>1.2</v>
      </c>
      <c r="AF1723">
        <v>4.3</v>
      </c>
      <c r="AG1723">
        <v>1.25</v>
      </c>
      <c r="AH1723">
        <v>3.75</v>
      </c>
      <c r="AI1723">
        <v>1.22</v>
      </c>
      <c r="AJ1723">
        <v>4.8099999999999996</v>
      </c>
      <c r="AK1723">
        <v>1.25</v>
      </c>
      <c r="AL1723">
        <v>3.75</v>
      </c>
      <c r="AM1723">
        <v>1.25</v>
      </c>
      <c r="AN1723">
        <v>5</v>
      </c>
      <c r="AO1723">
        <v>1.2</v>
      </c>
      <c r="AP1723">
        <v>4.3499999999999996</v>
      </c>
      <c r="AQ1723" t="str">
        <f t="shared" si="299"/>
        <v>Klizan</v>
      </c>
      <c r="AR1723" t="str">
        <f t="shared" si="300"/>
        <v>Sijsling</v>
      </c>
      <c r="AS1723" t="str">
        <f t="shared" si="290"/>
        <v>HamburgKlizanSijsling</v>
      </c>
      <c r="AT1723" t="str">
        <f t="shared" si="291"/>
        <v>HamburgSijslingKlizan</v>
      </c>
      <c r="AU1723">
        <f t="shared" si="292"/>
        <v>1</v>
      </c>
      <c r="AV1723">
        <f t="shared" si="293"/>
        <v>5</v>
      </c>
      <c r="AW1723">
        <f t="shared" si="294"/>
        <v>25</v>
      </c>
      <c r="AX1723" t="b">
        <f t="shared" si="295"/>
        <v>0</v>
      </c>
      <c r="AY1723" t="str">
        <f t="shared" si="296"/>
        <v>Klizan</v>
      </c>
      <c r="AZ1723" t="b">
        <f t="shared" si="297"/>
        <v>1</v>
      </c>
      <c r="BA1723" t="str">
        <f t="shared" si="298"/>
        <v>Hamburg1st Round</v>
      </c>
    </row>
    <row r="1724" spans="1:53" x14ac:dyDescent="0.25">
      <c r="A1724">
        <v>42</v>
      </c>
      <c r="B1724" t="s">
        <v>963</v>
      </c>
      <c r="C1724" t="s">
        <v>964</v>
      </c>
      <c r="D1724">
        <v>41835</v>
      </c>
      <c r="E1724" t="s">
        <v>853</v>
      </c>
      <c r="F1724" t="s">
        <v>307</v>
      </c>
      <c r="G1724" t="s">
        <v>503</v>
      </c>
      <c r="H1724" t="s">
        <v>309</v>
      </c>
      <c r="I1724">
        <v>3</v>
      </c>
      <c r="J1724" t="s">
        <v>778</v>
      </c>
      <c r="K1724" t="s">
        <v>966</v>
      </c>
      <c r="L1724">
        <v>48</v>
      </c>
      <c r="M1724">
        <v>95</v>
      </c>
      <c r="N1724">
        <v>880</v>
      </c>
      <c r="O1724">
        <v>591</v>
      </c>
      <c r="P1724">
        <v>6</v>
      </c>
      <c r="Q1724">
        <v>0</v>
      </c>
      <c r="R1724">
        <v>7</v>
      </c>
      <c r="S1724">
        <v>5</v>
      </c>
      <c r="Z1724">
        <v>2</v>
      </c>
      <c r="AA1724">
        <v>0</v>
      </c>
      <c r="AB1724" t="s">
        <v>312</v>
      </c>
      <c r="AC1724">
        <v>2.75</v>
      </c>
      <c r="AD1724">
        <v>1.4</v>
      </c>
      <c r="AE1724">
        <v>2.9</v>
      </c>
      <c r="AF1724">
        <v>1.4</v>
      </c>
      <c r="AG1724">
        <v>2.62</v>
      </c>
      <c r="AH1724">
        <v>1.44</v>
      </c>
      <c r="AI1724">
        <v>3.52</v>
      </c>
      <c r="AJ1724">
        <v>1.34</v>
      </c>
      <c r="AK1724">
        <v>2.75</v>
      </c>
      <c r="AL1724">
        <v>1.44</v>
      </c>
      <c r="AM1724">
        <v>3.52</v>
      </c>
      <c r="AN1724">
        <v>1.44</v>
      </c>
      <c r="AO1724">
        <v>2.91</v>
      </c>
      <c r="AP1724">
        <v>1.39</v>
      </c>
      <c r="AQ1724" t="str">
        <f t="shared" si="299"/>
        <v>Janowicz</v>
      </c>
      <c r="AR1724" t="str">
        <f t="shared" si="300"/>
        <v>Ramos-Vinolas</v>
      </c>
      <c r="AS1724" t="str">
        <f t="shared" si="290"/>
        <v>HamburgJanowiczRamos-Vinolas</v>
      </c>
      <c r="AT1724" t="str">
        <f t="shared" si="291"/>
        <v>HamburgRamos-VinolasJanowicz</v>
      </c>
      <c r="AU1724">
        <f t="shared" si="292"/>
        <v>2</v>
      </c>
      <c r="AV1724">
        <f t="shared" si="293"/>
        <v>8</v>
      </c>
      <c r="AW1724">
        <f t="shared" si="294"/>
        <v>18</v>
      </c>
      <c r="AX1724" t="b">
        <f t="shared" si="295"/>
        <v>0</v>
      </c>
      <c r="AY1724" t="str">
        <f t="shared" si="296"/>
        <v>Janowicz</v>
      </c>
      <c r="AZ1724" t="b">
        <f t="shared" si="297"/>
        <v>0</v>
      </c>
      <c r="BA1724" t="str">
        <f t="shared" si="298"/>
        <v>Hamburg1st Round</v>
      </c>
    </row>
    <row r="1725" spans="1:53" x14ac:dyDescent="0.25">
      <c r="A1725">
        <v>42</v>
      </c>
      <c r="B1725" t="s">
        <v>963</v>
      </c>
      <c r="C1725" t="s">
        <v>964</v>
      </c>
      <c r="D1725">
        <v>41835</v>
      </c>
      <c r="E1725" t="s">
        <v>853</v>
      </c>
      <c r="F1725" t="s">
        <v>307</v>
      </c>
      <c r="G1725" t="s">
        <v>503</v>
      </c>
      <c r="H1725" t="s">
        <v>309</v>
      </c>
      <c r="I1725">
        <v>3</v>
      </c>
      <c r="J1725" t="s">
        <v>786</v>
      </c>
      <c r="K1725" t="s">
        <v>872</v>
      </c>
      <c r="L1725">
        <v>86</v>
      </c>
      <c r="M1725">
        <v>97</v>
      </c>
      <c r="N1725">
        <v>620</v>
      </c>
      <c r="O1725">
        <v>585</v>
      </c>
      <c r="P1725">
        <v>6</v>
      </c>
      <c r="Q1725">
        <v>3</v>
      </c>
      <c r="R1725">
        <v>6</v>
      </c>
      <c r="S1725">
        <v>1</v>
      </c>
      <c r="Z1725">
        <v>2</v>
      </c>
      <c r="AA1725">
        <v>0</v>
      </c>
      <c r="AB1725" t="s">
        <v>312</v>
      </c>
      <c r="AC1725">
        <v>1.22</v>
      </c>
      <c r="AD1725">
        <v>4</v>
      </c>
      <c r="AE1725">
        <v>1.25</v>
      </c>
      <c r="AF1725">
        <v>3.75</v>
      </c>
      <c r="AG1725">
        <v>1.29</v>
      </c>
      <c r="AH1725">
        <v>3.5</v>
      </c>
      <c r="AI1725">
        <v>1.31</v>
      </c>
      <c r="AJ1725">
        <v>3.73</v>
      </c>
      <c r="AK1725">
        <v>1.29</v>
      </c>
      <c r="AL1725">
        <v>3.5</v>
      </c>
      <c r="AM1725">
        <v>1.31</v>
      </c>
      <c r="AN1725">
        <v>4.1500000000000004</v>
      </c>
      <c r="AO1725">
        <v>1.27</v>
      </c>
      <c r="AP1725">
        <v>3.65</v>
      </c>
      <c r="AQ1725" t="str">
        <f t="shared" si="299"/>
        <v>Monaco</v>
      </c>
      <c r="AR1725" t="str">
        <f t="shared" si="300"/>
        <v>Riba</v>
      </c>
      <c r="AS1725" t="str">
        <f t="shared" si="290"/>
        <v>HamburgMonacoRiba</v>
      </c>
      <c r="AT1725" t="str">
        <f t="shared" si="291"/>
        <v>HamburgRibaMonaco</v>
      </c>
      <c r="AU1725">
        <f t="shared" si="292"/>
        <v>2</v>
      </c>
      <c r="AV1725">
        <f t="shared" si="293"/>
        <v>8</v>
      </c>
      <c r="AW1725">
        <f t="shared" si="294"/>
        <v>16</v>
      </c>
      <c r="AX1725" t="b">
        <f t="shared" si="295"/>
        <v>0</v>
      </c>
      <c r="AY1725" t="str">
        <f t="shared" si="296"/>
        <v>Monaco</v>
      </c>
      <c r="AZ1725" t="b">
        <f t="shared" si="297"/>
        <v>0</v>
      </c>
      <c r="BA1725" t="str">
        <f t="shared" si="298"/>
        <v>Hamburg1st Round</v>
      </c>
    </row>
    <row r="1726" spans="1:53" x14ac:dyDescent="0.25">
      <c r="A1726">
        <v>42</v>
      </c>
      <c r="B1726" t="s">
        <v>963</v>
      </c>
      <c r="C1726" t="s">
        <v>964</v>
      </c>
      <c r="D1726">
        <v>41835</v>
      </c>
      <c r="E1726" t="s">
        <v>853</v>
      </c>
      <c r="F1726" t="s">
        <v>307</v>
      </c>
      <c r="G1726" t="s">
        <v>503</v>
      </c>
      <c r="H1726" t="s">
        <v>309</v>
      </c>
      <c r="I1726">
        <v>3</v>
      </c>
      <c r="J1726" t="s">
        <v>792</v>
      </c>
      <c r="K1726" t="s">
        <v>738</v>
      </c>
      <c r="L1726">
        <v>46</v>
      </c>
      <c r="M1726">
        <v>115</v>
      </c>
      <c r="N1726">
        <v>919</v>
      </c>
      <c r="O1726">
        <v>522</v>
      </c>
      <c r="P1726">
        <v>6</v>
      </c>
      <c r="Q1726">
        <v>3</v>
      </c>
      <c r="R1726">
        <v>6</v>
      </c>
      <c r="S1726">
        <v>2</v>
      </c>
      <c r="Z1726">
        <v>2</v>
      </c>
      <c r="AA1726">
        <v>0</v>
      </c>
      <c r="AB1726" t="s">
        <v>312</v>
      </c>
      <c r="AC1726">
        <v>1.3</v>
      </c>
      <c r="AD1726">
        <v>3.4</v>
      </c>
      <c r="AE1726">
        <v>1.33</v>
      </c>
      <c r="AF1726">
        <v>3.2</v>
      </c>
      <c r="AG1726">
        <v>1.3</v>
      </c>
      <c r="AH1726">
        <v>3.4</v>
      </c>
      <c r="AI1726">
        <v>1.41</v>
      </c>
      <c r="AJ1726">
        <v>3.13</v>
      </c>
      <c r="AK1726">
        <v>1.33</v>
      </c>
      <c r="AL1726">
        <v>3.25</v>
      </c>
      <c r="AM1726">
        <v>1.42</v>
      </c>
      <c r="AN1726">
        <v>3.5</v>
      </c>
      <c r="AO1726">
        <v>1.35</v>
      </c>
      <c r="AP1726">
        <v>3.14</v>
      </c>
      <c r="AQ1726" t="str">
        <f t="shared" si="299"/>
        <v>Mayer</v>
      </c>
      <c r="AR1726" t="str">
        <f t="shared" si="300"/>
        <v>Gojowczyk</v>
      </c>
      <c r="AS1726" t="str">
        <f t="shared" si="290"/>
        <v>HamburgMayerGojowczyk</v>
      </c>
      <c r="AT1726" t="str">
        <f t="shared" si="291"/>
        <v>HamburgGojowczykMayer</v>
      </c>
      <c r="AU1726">
        <f t="shared" si="292"/>
        <v>2</v>
      </c>
      <c r="AV1726">
        <f t="shared" si="293"/>
        <v>7</v>
      </c>
      <c r="AW1726">
        <f t="shared" si="294"/>
        <v>17</v>
      </c>
      <c r="AX1726" t="b">
        <f t="shared" si="295"/>
        <v>0</v>
      </c>
      <c r="AY1726" t="str">
        <f t="shared" si="296"/>
        <v>Mayer</v>
      </c>
      <c r="AZ1726" t="b">
        <f t="shared" si="297"/>
        <v>0</v>
      </c>
      <c r="BA1726" t="str">
        <f t="shared" si="298"/>
        <v>Hamburg1st Round</v>
      </c>
    </row>
    <row r="1727" spans="1:53" x14ac:dyDescent="0.25">
      <c r="A1727">
        <v>42</v>
      </c>
      <c r="B1727" t="s">
        <v>963</v>
      </c>
      <c r="C1727" t="s">
        <v>964</v>
      </c>
      <c r="D1727">
        <v>41835</v>
      </c>
      <c r="E1727" t="s">
        <v>853</v>
      </c>
      <c r="F1727" t="s">
        <v>307</v>
      </c>
      <c r="G1727" t="s">
        <v>503</v>
      </c>
      <c r="H1727" t="s">
        <v>309</v>
      </c>
      <c r="I1727">
        <v>3</v>
      </c>
      <c r="J1727" t="s">
        <v>905</v>
      </c>
      <c r="K1727" t="s">
        <v>673</v>
      </c>
      <c r="L1727">
        <v>285</v>
      </c>
      <c r="M1727">
        <v>51</v>
      </c>
      <c r="N1727">
        <v>163</v>
      </c>
      <c r="O1727">
        <v>865</v>
      </c>
      <c r="P1727">
        <v>6</v>
      </c>
      <c r="Q1727">
        <v>0</v>
      </c>
      <c r="R1727">
        <v>6</v>
      </c>
      <c r="S1727">
        <v>2</v>
      </c>
      <c r="Z1727">
        <v>2</v>
      </c>
      <c r="AA1727">
        <v>0</v>
      </c>
      <c r="AB1727" t="s">
        <v>312</v>
      </c>
      <c r="AC1727">
        <v>2.62</v>
      </c>
      <c r="AD1727">
        <v>1.44</v>
      </c>
      <c r="AE1727">
        <v>2.5</v>
      </c>
      <c r="AF1727">
        <v>1.5</v>
      </c>
      <c r="AG1727">
        <v>2.38</v>
      </c>
      <c r="AH1727">
        <v>1.53</v>
      </c>
      <c r="AI1727">
        <v>2.65</v>
      </c>
      <c r="AJ1727">
        <v>1.54</v>
      </c>
      <c r="AK1727">
        <v>2.63</v>
      </c>
      <c r="AL1727">
        <v>1.5</v>
      </c>
      <c r="AM1727">
        <v>2.7</v>
      </c>
      <c r="AN1727">
        <v>1.54</v>
      </c>
      <c r="AO1727">
        <v>2.5499999999999998</v>
      </c>
      <c r="AP1727">
        <v>1.49</v>
      </c>
      <c r="AQ1727" t="str">
        <f t="shared" si="299"/>
        <v>Zverev</v>
      </c>
      <c r="AR1727" t="str">
        <f t="shared" si="300"/>
        <v>Haase</v>
      </c>
      <c r="AS1727" t="str">
        <f t="shared" si="290"/>
        <v>HamburgZverevHaase</v>
      </c>
      <c r="AT1727" t="str">
        <f t="shared" si="291"/>
        <v>HamburgHaaseZverev</v>
      </c>
      <c r="AU1727">
        <f t="shared" si="292"/>
        <v>2</v>
      </c>
      <c r="AV1727">
        <f t="shared" si="293"/>
        <v>10</v>
      </c>
      <c r="AW1727">
        <f t="shared" si="294"/>
        <v>14</v>
      </c>
      <c r="AX1727" t="b">
        <f t="shared" si="295"/>
        <v>0</v>
      </c>
      <c r="AY1727" t="str">
        <f t="shared" si="296"/>
        <v>Zverev</v>
      </c>
      <c r="AZ1727" t="b">
        <f t="shared" si="297"/>
        <v>0</v>
      </c>
      <c r="BA1727" t="str">
        <f t="shared" si="298"/>
        <v>Hamburg1st Round</v>
      </c>
    </row>
    <row r="1728" spans="1:53" x14ac:dyDescent="0.25">
      <c r="A1728">
        <v>42</v>
      </c>
      <c r="B1728" t="s">
        <v>963</v>
      </c>
      <c r="C1728" t="s">
        <v>964</v>
      </c>
      <c r="D1728">
        <v>41835</v>
      </c>
      <c r="E1728" t="s">
        <v>853</v>
      </c>
      <c r="F1728" t="s">
        <v>307</v>
      </c>
      <c r="G1728" t="s">
        <v>503</v>
      </c>
      <c r="H1728" t="s">
        <v>309</v>
      </c>
      <c r="I1728">
        <v>3</v>
      </c>
      <c r="J1728" t="s">
        <v>751</v>
      </c>
      <c r="K1728" t="s">
        <v>713</v>
      </c>
      <c r="L1728">
        <v>42</v>
      </c>
      <c r="M1728">
        <v>125</v>
      </c>
      <c r="N1728">
        <v>970</v>
      </c>
      <c r="O1728">
        <v>488</v>
      </c>
      <c r="P1728">
        <v>6</v>
      </c>
      <c r="Q1728">
        <v>4</v>
      </c>
      <c r="R1728">
        <v>2</v>
      </c>
      <c r="S1728">
        <v>1</v>
      </c>
      <c r="Z1728">
        <v>1</v>
      </c>
      <c r="AA1728">
        <v>0</v>
      </c>
      <c r="AB1728" t="s">
        <v>323</v>
      </c>
      <c r="AC1728">
        <v>1.66</v>
      </c>
      <c r="AD1728">
        <v>2.1</v>
      </c>
      <c r="AE1728">
        <v>1.75</v>
      </c>
      <c r="AF1728">
        <v>2.0499999999999998</v>
      </c>
      <c r="AG1728">
        <v>1.67</v>
      </c>
      <c r="AH1728">
        <v>2.1</v>
      </c>
      <c r="AI1728">
        <v>1.72</v>
      </c>
      <c r="AJ1728">
        <v>2.23</v>
      </c>
      <c r="AK1728">
        <v>1.73</v>
      </c>
      <c r="AL1728">
        <v>2.1</v>
      </c>
      <c r="AM1728">
        <v>1.77</v>
      </c>
      <c r="AN1728">
        <v>2.23</v>
      </c>
      <c r="AO1728">
        <v>1.69</v>
      </c>
      <c r="AP1728">
        <v>2.12</v>
      </c>
      <c r="AQ1728" t="str">
        <f t="shared" si="299"/>
        <v>Rosol</v>
      </c>
      <c r="AR1728" t="str">
        <f t="shared" si="300"/>
        <v>Reister</v>
      </c>
      <c r="AS1728" t="str">
        <f t="shared" si="290"/>
        <v>HamburgRosolReister</v>
      </c>
      <c r="AT1728" t="str">
        <f t="shared" si="291"/>
        <v>HamburgReisterRosol</v>
      </c>
      <c r="AU1728">
        <f t="shared" si="292"/>
        <v>1</v>
      </c>
      <c r="AV1728">
        <f t="shared" si="293"/>
        <v>3</v>
      </c>
      <c r="AW1728">
        <f t="shared" si="294"/>
        <v>13</v>
      </c>
      <c r="AX1728" t="b">
        <f t="shared" si="295"/>
        <v>0</v>
      </c>
      <c r="AY1728" t="str">
        <f t="shared" si="296"/>
        <v>Rosol</v>
      </c>
      <c r="AZ1728" t="b">
        <f t="shared" si="297"/>
        <v>0</v>
      </c>
      <c r="BA1728" t="str">
        <f t="shared" si="298"/>
        <v>Hamburg1st Round</v>
      </c>
    </row>
    <row r="1729" spans="1:53" x14ac:dyDescent="0.25">
      <c r="A1729">
        <v>42</v>
      </c>
      <c r="B1729" t="s">
        <v>963</v>
      </c>
      <c r="C1729" t="s">
        <v>964</v>
      </c>
      <c r="D1729">
        <v>41835</v>
      </c>
      <c r="E1729" t="s">
        <v>853</v>
      </c>
      <c r="F1729" t="s">
        <v>307</v>
      </c>
      <c r="G1729" t="s">
        <v>503</v>
      </c>
      <c r="H1729" t="s">
        <v>344</v>
      </c>
      <c r="I1729">
        <v>3</v>
      </c>
      <c r="J1729" t="s">
        <v>739</v>
      </c>
      <c r="K1729" t="s">
        <v>714</v>
      </c>
      <c r="L1729">
        <v>55</v>
      </c>
      <c r="M1729">
        <v>28</v>
      </c>
      <c r="N1729">
        <v>852</v>
      </c>
      <c r="O1729">
        <v>1285</v>
      </c>
      <c r="P1729">
        <v>2</v>
      </c>
      <c r="Q1729">
        <v>6</v>
      </c>
      <c r="R1729">
        <v>6</v>
      </c>
      <c r="S1729">
        <v>3</v>
      </c>
      <c r="T1729">
        <v>7</v>
      </c>
      <c r="U1729">
        <v>5</v>
      </c>
      <c r="Z1729">
        <v>2</v>
      </c>
      <c r="AA1729">
        <v>1</v>
      </c>
      <c r="AB1729" t="s">
        <v>312</v>
      </c>
      <c r="AC1729">
        <v>1.44</v>
      </c>
      <c r="AD1729">
        <v>2.62</v>
      </c>
      <c r="AE1729">
        <v>1.55</v>
      </c>
      <c r="AF1729">
        <v>2.4</v>
      </c>
      <c r="AG1729">
        <v>1.53</v>
      </c>
      <c r="AH1729">
        <v>2.38</v>
      </c>
      <c r="AI1729">
        <v>1.53</v>
      </c>
      <c r="AJ1729">
        <v>2.7</v>
      </c>
      <c r="AK1729">
        <v>1.53</v>
      </c>
      <c r="AL1729">
        <v>2.5</v>
      </c>
      <c r="AM1729">
        <v>1.57</v>
      </c>
      <c r="AN1729">
        <v>2.75</v>
      </c>
      <c r="AO1729">
        <v>1.51</v>
      </c>
      <c r="AP1729">
        <v>2.5099999999999998</v>
      </c>
      <c r="AQ1729" t="str">
        <f t="shared" si="299"/>
        <v>Thiem</v>
      </c>
      <c r="AR1729" t="str">
        <f t="shared" si="300"/>
        <v>Granollers</v>
      </c>
      <c r="AS1729" t="str">
        <f t="shared" si="290"/>
        <v>HamburgThiemGranollers</v>
      </c>
      <c r="AT1729" t="str">
        <f t="shared" si="291"/>
        <v>HamburgGranollersThiem</v>
      </c>
      <c r="AU1729">
        <f t="shared" si="292"/>
        <v>1</v>
      </c>
      <c r="AV1729">
        <f t="shared" si="293"/>
        <v>1</v>
      </c>
      <c r="AW1729">
        <f t="shared" si="294"/>
        <v>29</v>
      </c>
      <c r="AX1729" t="b">
        <f t="shared" si="295"/>
        <v>0</v>
      </c>
      <c r="AY1729" t="str">
        <f t="shared" si="296"/>
        <v>Granollers</v>
      </c>
      <c r="AZ1729" t="b">
        <f t="shared" si="297"/>
        <v>1</v>
      </c>
      <c r="BA1729" t="str">
        <f t="shared" si="298"/>
        <v>Hamburg2nd Round</v>
      </c>
    </row>
    <row r="1730" spans="1:53" x14ac:dyDescent="0.25">
      <c r="A1730">
        <v>42</v>
      </c>
      <c r="B1730" t="s">
        <v>963</v>
      </c>
      <c r="C1730" t="s">
        <v>964</v>
      </c>
      <c r="D1730">
        <v>41835</v>
      </c>
      <c r="E1730" t="s">
        <v>853</v>
      </c>
      <c r="F1730" t="s">
        <v>307</v>
      </c>
      <c r="G1730" t="s">
        <v>503</v>
      </c>
      <c r="H1730" t="s">
        <v>344</v>
      </c>
      <c r="I1730">
        <v>3</v>
      </c>
      <c r="J1730" t="s">
        <v>725</v>
      </c>
      <c r="K1730" t="s">
        <v>721</v>
      </c>
      <c r="L1730">
        <v>32</v>
      </c>
      <c r="M1730">
        <v>89</v>
      </c>
      <c r="N1730">
        <v>1160</v>
      </c>
      <c r="O1730">
        <v>610</v>
      </c>
      <c r="P1730">
        <v>7</v>
      </c>
      <c r="Q1730">
        <v>6</v>
      </c>
      <c r="R1730">
        <v>6</v>
      </c>
      <c r="S1730">
        <v>2</v>
      </c>
      <c r="Z1730">
        <v>2</v>
      </c>
      <c r="AA1730">
        <v>0</v>
      </c>
      <c r="AB1730" t="s">
        <v>312</v>
      </c>
      <c r="AC1730">
        <v>1.4</v>
      </c>
      <c r="AD1730">
        <v>2.75</v>
      </c>
      <c r="AE1730">
        <v>1.38</v>
      </c>
      <c r="AF1730">
        <v>3</v>
      </c>
      <c r="AG1730">
        <v>1.36</v>
      </c>
      <c r="AH1730">
        <v>3</v>
      </c>
      <c r="AI1730">
        <v>1.41</v>
      </c>
      <c r="AJ1730">
        <v>3.19</v>
      </c>
      <c r="AK1730">
        <v>1.36</v>
      </c>
      <c r="AL1730">
        <v>3</v>
      </c>
      <c r="AM1730">
        <v>1.42</v>
      </c>
      <c r="AN1730">
        <v>3.19</v>
      </c>
      <c r="AO1730">
        <v>1.38</v>
      </c>
      <c r="AP1730">
        <v>2.94</v>
      </c>
      <c r="AQ1730" t="str">
        <f t="shared" si="299"/>
        <v>Giraldo</v>
      </c>
      <c r="AR1730" t="str">
        <f t="shared" si="300"/>
        <v>Paire</v>
      </c>
      <c r="AS1730" t="str">
        <f t="shared" si="290"/>
        <v>HamburgGiraldoPaire</v>
      </c>
      <c r="AT1730" t="str">
        <f t="shared" si="291"/>
        <v>HamburgPaireGiraldo</v>
      </c>
      <c r="AU1730">
        <f t="shared" si="292"/>
        <v>2</v>
      </c>
      <c r="AV1730">
        <f t="shared" si="293"/>
        <v>5</v>
      </c>
      <c r="AW1730">
        <f t="shared" si="294"/>
        <v>21</v>
      </c>
      <c r="AX1730" t="b">
        <f t="shared" si="295"/>
        <v>1</v>
      </c>
      <c r="AY1730" t="str">
        <f t="shared" si="296"/>
        <v>Giraldo</v>
      </c>
      <c r="AZ1730" t="b">
        <f t="shared" si="297"/>
        <v>0</v>
      </c>
      <c r="BA1730" t="str">
        <f t="shared" si="298"/>
        <v>Hamburg2nd Round</v>
      </c>
    </row>
    <row r="1731" spans="1:53" x14ac:dyDescent="0.25">
      <c r="A1731">
        <v>42</v>
      </c>
      <c r="B1731" t="s">
        <v>963</v>
      </c>
      <c r="C1731" t="s">
        <v>964</v>
      </c>
      <c r="D1731">
        <v>41835</v>
      </c>
      <c r="E1731" t="s">
        <v>853</v>
      </c>
      <c r="F1731" t="s">
        <v>307</v>
      </c>
      <c r="G1731" t="s">
        <v>503</v>
      </c>
      <c r="H1731" t="s">
        <v>344</v>
      </c>
      <c r="I1731">
        <v>3</v>
      </c>
      <c r="J1731" t="s">
        <v>793</v>
      </c>
      <c r="K1731" t="s">
        <v>727</v>
      </c>
      <c r="L1731">
        <v>20</v>
      </c>
      <c r="M1731">
        <v>94</v>
      </c>
      <c r="N1731">
        <v>1720</v>
      </c>
      <c r="O1731">
        <v>597</v>
      </c>
      <c r="P1731">
        <v>6</v>
      </c>
      <c r="Q1731">
        <v>2</v>
      </c>
      <c r="R1731">
        <v>7</v>
      </c>
      <c r="S1731">
        <v>5</v>
      </c>
      <c r="Z1731">
        <v>2</v>
      </c>
      <c r="AA1731">
        <v>0</v>
      </c>
      <c r="AB1731" t="s">
        <v>312</v>
      </c>
      <c r="AC1731">
        <v>1.66</v>
      </c>
      <c r="AD1731">
        <v>2.1</v>
      </c>
      <c r="AE1731">
        <v>1.55</v>
      </c>
      <c r="AF1731">
        <v>2.4</v>
      </c>
      <c r="AG1731">
        <v>1.53</v>
      </c>
      <c r="AH1731">
        <v>2.38</v>
      </c>
      <c r="AI1731">
        <v>1.74</v>
      </c>
      <c r="AJ1731">
        <v>2.23</v>
      </c>
      <c r="AK1731">
        <v>1.62</v>
      </c>
      <c r="AL1731">
        <v>2.25</v>
      </c>
      <c r="AM1731">
        <v>1.74</v>
      </c>
      <c r="AN1731">
        <v>2.62</v>
      </c>
      <c r="AO1731">
        <v>1.62</v>
      </c>
      <c r="AP1731">
        <v>2.2599999999999998</v>
      </c>
      <c r="AQ1731" t="str">
        <f t="shared" si="299"/>
        <v>Robredo</v>
      </c>
      <c r="AR1731" t="str">
        <f t="shared" si="300"/>
        <v>Gimeno-Traver</v>
      </c>
      <c r="AS1731" t="str">
        <f t="shared" ref="AS1731:AS1794" si="301">B1731&amp;AQ1731&amp;AR1731</f>
        <v>HamburgRobredoGimeno-Traver</v>
      </c>
      <c r="AT1731" t="str">
        <f t="shared" ref="AT1731:AT1794" si="302">B1731&amp;AR1731&amp;AQ1731</f>
        <v>HamburgGimeno-TraverRobredo</v>
      </c>
      <c r="AU1731">
        <f t="shared" ref="AU1731:AU1794" si="303">Z1731-AA1731</f>
        <v>2</v>
      </c>
      <c r="AV1731">
        <f t="shared" ref="AV1731:AV1794" si="304">X1731+V1731+T1731+R1731+P1731-Y1731-W1731-U1731-S1731-Q1731</f>
        <v>6</v>
      </c>
      <c r="AW1731">
        <f t="shared" ref="AW1731:AW1794" si="305">X1731+V1731+T1731+R1731+P1731+Y1731+W1731+U1731+S1731+Q1731</f>
        <v>20</v>
      </c>
      <c r="AX1731" t="b">
        <f t="shared" ref="AX1731:AX1794" si="306">OR(P1731+Q1731=13,R1731+S1731=13,T1731+U1731=13,V1731+W1731=13,X1731+Y1731=13)</f>
        <v>0</v>
      </c>
      <c r="AY1731" t="str">
        <f t="shared" ref="AY1731:AY1794" si="307">IF(P1731&gt;Q1731,AQ1731,AR1731)</f>
        <v>Robredo</v>
      </c>
      <c r="AZ1731" t="b">
        <f t="shared" ref="AZ1731:AZ1794" si="308">AA1731&lt;&gt;0</f>
        <v>0</v>
      </c>
      <c r="BA1731" t="str">
        <f t="shared" ref="BA1731:BA1794" si="309">B1731&amp;H1731</f>
        <v>Hamburg2nd Round</v>
      </c>
    </row>
    <row r="1732" spans="1:53" x14ac:dyDescent="0.25">
      <c r="A1732">
        <v>42</v>
      </c>
      <c r="B1732" t="s">
        <v>963</v>
      </c>
      <c r="C1732" t="s">
        <v>964</v>
      </c>
      <c r="D1732">
        <v>41835</v>
      </c>
      <c r="E1732" t="s">
        <v>853</v>
      </c>
      <c r="F1732" t="s">
        <v>307</v>
      </c>
      <c r="G1732" t="s">
        <v>503</v>
      </c>
      <c r="H1732" t="s">
        <v>344</v>
      </c>
      <c r="I1732">
        <v>3</v>
      </c>
      <c r="J1732" t="s">
        <v>744</v>
      </c>
      <c r="K1732" t="s">
        <v>679</v>
      </c>
      <c r="L1732">
        <v>7</v>
      </c>
      <c r="M1732">
        <v>53</v>
      </c>
      <c r="N1732">
        <v>3875</v>
      </c>
      <c r="O1732">
        <v>862</v>
      </c>
      <c r="P1732">
        <v>2</v>
      </c>
      <c r="Q1732">
        <v>6</v>
      </c>
      <c r="R1732">
        <v>6</v>
      </c>
      <c r="S1732">
        <v>3</v>
      </c>
      <c r="T1732">
        <v>6</v>
      </c>
      <c r="U1732">
        <v>2</v>
      </c>
      <c r="Z1732">
        <v>2</v>
      </c>
      <c r="AA1732">
        <v>1</v>
      </c>
      <c r="AB1732" t="s">
        <v>312</v>
      </c>
      <c r="AC1732">
        <v>1.06</v>
      </c>
      <c r="AD1732">
        <v>10</v>
      </c>
      <c r="AE1732">
        <v>1.05</v>
      </c>
      <c r="AF1732">
        <v>9</v>
      </c>
      <c r="AG1732">
        <v>1.08</v>
      </c>
      <c r="AH1732">
        <v>7</v>
      </c>
      <c r="AI1732">
        <v>1.08</v>
      </c>
      <c r="AJ1732">
        <v>10.220000000000001</v>
      </c>
      <c r="AK1732">
        <v>1.05</v>
      </c>
      <c r="AL1732">
        <v>10</v>
      </c>
      <c r="AM1732">
        <v>1.0900000000000001</v>
      </c>
      <c r="AN1732">
        <v>10.220000000000001</v>
      </c>
      <c r="AO1732">
        <v>1.06</v>
      </c>
      <c r="AP1732">
        <v>8.61</v>
      </c>
      <c r="AQ1732" t="str">
        <f t="shared" si="299"/>
        <v>Ferrer</v>
      </c>
      <c r="AR1732" t="str">
        <f t="shared" si="300"/>
        <v>Kukushkin</v>
      </c>
      <c r="AS1732" t="str">
        <f t="shared" si="301"/>
        <v>HamburgFerrerKukushkin</v>
      </c>
      <c r="AT1732" t="str">
        <f t="shared" si="302"/>
        <v>HamburgKukushkinFerrer</v>
      </c>
      <c r="AU1732">
        <f t="shared" si="303"/>
        <v>1</v>
      </c>
      <c r="AV1732">
        <f t="shared" si="304"/>
        <v>3</v>
      </c>
      <c r="AW1732">
        <f t="shared" si="305"/>
        <v>25</v>
      </c>
      <c r="AX1732" t="b">
        <f t="shared" si="306"/>
        <v>0</v>
      </c>
      <c r="AY1732" t="str">
        <f t="shared" si="307"/>
        <v>Kukushkin</v>
      </c>
      <c r="AZ1732" t="b">
        <f t="shared" si="308"/>
        <v>1</v>
      </c>
      <c r="BA1732" t="str">
        <f t="shared" si="309"/>
        <v>Hamburg2nd Round</v>
      </c>
    </row>
    <row r="1733" spans="1:53" x14ac:dyDescent="0.25">
      <c r="A1733">
        <v>42</v>
      </c>
      <c r="B1733" t="s">
        <v>963</v>
      </c>
      <c r="C1733" t="s">
        <v>964</v>
      </c>
      <c r="D1733">
        <v>41836</v>
      </c>
      <c r="E1733" t="s">
        <v>853</v>
      </c>
      <c r="F1733" t="s">
        <v>307</v>
      </c>
      <c r="G1733" t="s">
        <v>503</v>
      </c>
      <c r="H1733" t="s">
        <v>344</v>
      </c>
      <c r="I1733">
        <v>3</v>
      </c>
      <c r="J1733" t="s">
        <v>734</v>
      </c>
      <c r="K1733" t="s">
        <v>761</v>
      </c>
      <c r="L1733">
        <v>83</v>
      </c>
      <c r="M1733">
        <v>36</v>
      </c>
      <c r="N1733">
        <v>629</v>
      </c>
      <c r="O1733">
        <v>1113</v>
      </c>
      <c r="P1733">
        <v>6</v>
      </c>
      <c r="Q1733">
        <v>3</v>
      </c>
      <c r="R1733">
        <v>6</v>
      </c>
      <c r="S1733">
        <v>4</v>
      </c>
      <c r="Z1733">
        <v>2</v>
      </c>
      <c r="AA1733">
        <v>0</v>
      </c>
      <c r="AB1733" t="s">
        <v>312</v>
      </c>
      <c r="AC1733">
        <v>2.5</v>
      </c>
      <c r="AD1733">
        <v>1.5</v>
      </c>
      <c r="AE1733">
        <v>2.4</v>
      </c>
      <c r="AF1733">
        <v>1.55</v>
      </c>
      <c r="AG1733">
        <v>2.5</v>
      </c>
      <c r="AH1733">
        <v>1.5</v>
      </c>
      <c r="AI1733">
        <v>2.4700000000000002</v>
      </c>
      <c r="AJ1733">
        <v>1.61</v>
      </c>
      <c r="AK1733">
        <v>2.5</v>
      </c>
      <c r="AL1733">
        <v>1.53</v>
      </c>
      <c r="AM1733">
        <v>2.62</v>
      </c>
      <c r="AN1733">
        <v>1.61</v>
      </c>
      <c r="AO1733">
        <v>2.4300000000000002</v>
      </c>
      <c r="AP1733">
        <v>1.54</v>
      </c>
      <c r="AQ1733" t="str">
        <f t="shared" si="299"/>
        <v>Kamke</v>
      </c>
      <c r="AR1733" t="str">
        <f t="shared" si="300"/>
        <v>Delbonis</v>
      </c>
      <c r="AS1733" t="str">
        <f t="shared" si="301"/>
        <v>HamburgKamkeDelbonis</v>
      </c>
      <c r="AT1733" t="str">
        <f t="shared" si="302"/>
        <v>HamburgDelbonisKamke</v>
      </c>
      <c r="AU1733">
        <f t="shared" si="303"/>
        <v>2</v>
      </c>
      <c r="AV1733">
        <f t="shared" si="304"/>
        <v>5</v>
      </c>
      <c r="AW1733">
        <f t="shared" si="305"/>
        <v>19</v>
      </c>
      <c r="AX1733" t="b">
        <f t="shared" si="306"/>
        <v>0</v>
      </c>
      <c r="AY1733" t="str">
        <f t="shared" si="307"/>
        <v>Kamke</v>
      </c>
      <c r="AZ1733" t="b">
        <f t="shared" si="308"/>
        <v>0</v>
      </c>
      <c r="BA1733" t="str">
        <f t="shared" si="309"/>
        <v>Hamburg2nd Round</v>
      </c>
    </row>
    <row r="1734" spans="1:53" x14ac:dyDescent="0.25">
      <c r="A1734">
        <v>42</v>
      </c>
      <c r="B1734" t="s">
        <v>963</v>
      </c>
      <c r="C1734" t="s">
        <v>964</v>
      </c>
      <c r="D1734">
        <v>41836</v>
      </c>
      <c r="E1734" t="s">
        <v>853</v>
      </c>
      <c r="F1734" t="s">
        <v>307</v>
      </c>
      <c r="G1734" t="s">
        <v>503</v>
      </c>
      <c r="H1734" t="s">
        <v>344</v>
      </c>
      <c r="I1734">
        <v>3</v>
      </c>
      <c r="J1734" t="s">
        <v>792</v>
      </c>
      <c r="K1734" t="s">
        <v>716</v>
      </c>
      <c r="L1734">
        <v>46</v>
      </c>
      <c r="M1734">
        <v>31</v>
      </c>
      <c r="N1734">
        <v>919</v>
      </c>
      <c r="O1734">
        <v>1188</v>
      </c>
      <c r="P1734">
        <v>7</v>
      </c>
      <c r="Q1734">
        <v>6</v>
      </c>
      <c r="R1734">
        <v>7</v>
      </c>
      <c r="S1734">
        <v>6</v>
      </c>
      <c r="Z1734">
        <v>2</v>
      </c>
      <c r="AA1734">
        <v>0</v>
      </c>
      <c r="AB1734" t="s">
        <v>312</v>
      </c>
      <c r="AC1734">
        <v>2.2000000000000002</v>
      </c>
      <c r="AD1734">
        <v>1.61</v>
      </c>
      <c r="AE1734">
        <v>2.2000000000000002</v>
      </c>
      <c r="AF1734">
        <v>1.65</v>
      </c>
      <c r="AG1734">
        <v>2.1</v>
      </c>
      <c r="AH1734">
        <v>1.67</v>
      </c>
      <c r="AI1734">
        <v>2.2000000000000002</v>
      </c>
      <c r="AJ1734">
        <v>1.75</v>
      </c>
      <c r="AK1734">
        <v>2.2000000000000002</v>
      </c>
      <c r="AL1734">
        <v>1.67</v>
      </c>
      <c r="AM1734">
        <v>2.2000000000000002</v>
      </c>
      <c r="AN1734">
        <v>1.83</v>
      </c>
      <c r="AO1734">
        <v>2.14</v>
      </c>
      <c r="AP1734">
        <v>1.68</v>
      </c>
      <c r="AQ1734" t="str">
        <f t="shared" si="299"/>
        <v>Mayer</v>
      </c>
      <c r="AR1734" t="str">
        <f t="shared" si="300"/>
        <v>Garcia-Lopez</v>
      </c>
      <c r="AS1734" t="str">
        <f t="shared" si="301"/>
        <v>HamburgMayerGarcia-Lopez</v>
      </c>
      <c r="AT1734" t="str">
        <f t="shared" si="302"/>
        <v>HamburgGarcia-LopezMayer</v>
      </c>
      <c r="AU1734">
        <f t="shared" si="303"/>
        <v>2</v>
      </c>
      <c r="AV1734">
        <f t="shared" si="304"/>
        <v>2</v>
      </c>
      <c r="AW1734">
        <f t="shared" si="305"/>
        <v>26</v>
      </c>
      <c r="AX1734" t="b">
        <f t="shared" si="306"/>
        <v>1</v>
      </c>
      <c r="AY1734" t="str">
        <f t="shared" si="307"/>
        <v>Mayer</v>
      </c>
      <c r="AZ1734" t="b">
        <f t="shared" si="308"/>
        <v>0</v>
      </c>
      <c r="BA1734" t="str">
        <f t="shared" si="309"/>
        <v>Hamburg2nd Round</v>
      </c>
    </row>
    <row r="1735" spans="1:53" x14ac:dyDescent="0.25">
      <c r="A1735">
        <v>42</v>
      </c>
      <c r="B1735" t="s">
        <v>963</v>
      </c>
      <c r="C1735" t="s">
        <v>964</v>
      </c>
      <c r="D1735">
        <v>41836</v>
      </c>
      <c r="E1735" t="s">
        <v>853</v>
      </c>
      <c r="F1735" t="s">
        <v>307</v>
      </c>
      <c r="G1735" t="s">
        <v>503</v>
      </c>
      <c r="H1735" t="s">
        <v>344</v>
      </c>
      <c r="I1735">
        <v>3</v>
      </c>
      <c r="J1735" t="s">
        <v>751</v>
      </c>
      <c r="K1735" t="s">
        <v>733</v>
      </c>
      <c r="L1735">
        <v>42</v>
      </c>
      <c r="M1735">
        <v>35</v>
      </c>
      <c r="N1735">
        <v>970</v>
      </c>
      <c r="O1735">
        <v>1122</v>
      </c>
      <c r="P1735">
        <v>6</v>
      </c>
      <c r="Q1735">
        <v>2</v>
      </c>
      <c r="R1735">
        <v>6</v>
      </c>
      <c r="S1735">
        <v>4</v>
      </c>
      <c r="Z1735">
        <v>2</v>
      </c>
      <c r="AA1735">
        <v>0</v>
      </c>
      <c r="AB1735" t="s">
        <v>312</v>
      </c>
      <c r="AC1735">
        <v>1.5</v>
      </c>
      <c r="AD1735">
        <v>2.5</v>
      </c>
      <c r="AE1735">
        <v>1.55</v>
      </c>
      <c r="AF1735">
        <v>2.4</v>
      </c>
      <c r="AG1735">
        <v>1.53</v>
      </c>
      <c r="AH1735">
        <v>2.38</v>
      </c>
      <c r="AI1735">
        <v>1.53</v>
      </c>
      <c r="AJ1735">
        <v>2.71</v>
      </c>
      <c r="AK1735">
        <v>1.57</v>
      </c>
      <c r="AL1735">
        <v>2.25</v>
      </c>
      <c r="AM1735">
        <v>1.6</v>
      </c>
      <c r="AN1735">
        <v>2.71</v>
      </c>
      <c r="AO1735">
        <v>1.51</v>
      </c>
      <c r="AP1735">
        <v>2.5</v>
      </c>
      <c r="AQ1735" t="str">
        <f t="shared" si="299"/>
        <v>Rosol</v>
      </c>
      <c r="AR1735" t="str">
        <f t="shared" si="300"/>
        <v>Sousa</v>
      </c>
      <c r="AS1735" t="str">
        <f t="shared" si="301"/>
        <v>HamburgRosolSousa</v>
      </c>
      <c r="AT1735" t="str">
        <f t="shared" si="302"/>
        <v>HamburgSousaRosol</v>
      </c>
      <c r="AU1735">
        <f t="shared" si="303"/>
        <v>2</v>
      </c>
      <c r="AV1735">
        <f t="shared" si="304"/>
        <v>6</v>
      </c>
      <c r="AW1735">
        <f t="shared" si="305"/>
        <v>18</v>
      </c>
      <c r="AX1735" t="b">
        <f t="shared" si="306"/>
        <v>0</v>
      </c>
      <c r="AY1735" t="str">
        <f t="shared" si="307"/>
        <v>Rosol</v>
      </c>
      <c r="AZ1735" t="b">
        <f t="shared" si="308"/>
        <v>0</v>
      </c>
      <c r="BA1735" t="str">
        <f t="shared" si="309"/>
        <v>Hamburg2nd Round</v>
      </c>
    </row>
    <row r="1736" spans="1:53" x14ac:dyDescent="0.25">
      <c r="A1736">
        <v>42</v>
      </c>
      <c r="B1736" t="s">
        <v>963</v>
      </c>
      <c r="C1736" t="s">
        <v>964</v>
      </c>
      <c r="D1736">
        <v>41836</v>
      </c>
      <c r="E1736" t="s">
        <v>853</v>
      </c>
      <c r="F1736" t="s">
        <v>307</v>
      </c>
      <c r="G1736" t="s">
        <v>503</v>
      </c>
      <c r="H1736" t="s">
        <v>344</v>
      </c>
      <c r="I1736">
        <v>3</v>
      </c>
      <c r="J1736" t="s">
        <v>798</v>
      </c>
      <c r="K1736" t="s">
        <v>773</v>
      </c>
      <c r="L1736">
        <v>71</v>
      </c>
      <c r="M1736">
        <v>56</v>
      </c>
      <c r="N1736">
        <v>724</v>
      </c>
      <c r="O1736">
        <v>850</v>
      </c>
      <c r="P1736">
        <v>6</v>
      </c>
      <c r="Q1736">
        <v>3</v>
      </c>
      <c r="R1736">
        <v>6</v>
      </c>
      <c r="S1736">
        <v>4</v>
      </c>
      <c r="Z1736">
        <v>2</v>
      </c>
      <c r="AA1736">
        <v>0</v>
      </c>
      <c r="AB1736" t="s">
        <v>312</v>
      </c>
      <c r="AC1736">
        <v>2.75</v>
      </c>
      <c r="AD1736">
        <v>1.4</v>
      </c>
      <c r="AE1736">
        <v>2.9</v>
      </c>
      <c r="AF1736">
        <v>1.4</v>
      </c>
      <c r="AG1736">
        <v>2.75</v>
      </c>
      <c r="AH1736">
        <v>1.4</v>
      </c>
      <c r="AI1736">
        <v>2.59</v>
      </c>
      <c r="AJ1736">
        <v>1.56</v>
      </c>
      <c r="AK1736">
        <v>2.63</v>
      </c>
      <c r="AL1736">
        <v>1.5</v>
      </c>
      <c r="AM1736">
        <v>2.95</v>
      </c>
      <c r="AN1736">
        <v>1.57</v>
      </c>
      <c r="AO1736">
        <v>2.66</v>
      </c>
      <c r="AP1736">
        <v>1.46</v>
      </c>
      <c r="AQ1736" t="str">
        <f t="shared" si="299"/>
        <v>Lajovic</v>
      </c>
      <c r="AR1736" t="str">
        <f t="shared" si="300"/>
        <v>Berlocq</v>
      </c>
      <c r="AS1736" t="str">
        <f t="shared" si="301"/>
        <v>HamburgLajovicBerlocq</v>
      </c>
      <c r="AT1736" t="str">
        <f t="shared" si="302"/>
        <v>HamburgBerlocqLajovic</v>
      </c>
      <c r="AU1736">
        <f t="shared" si="303"/>
        <v>2</v>
      </c>
      <c r="AV1736">
        <f t="shared" si="304"/>
        <v>5</v>
      </c>
      <c r="AW1736">
        <f t="shared" si="305"/>
        <v>19</v>
      </c>
      <c r="AX1736" t="b">
        <f t="shared" si="306"/>
        <v>0</v>
      </c>
      <c r="AY1736" t="str">
        <f t="shared" si="307"/>
        <v>Lajovic</v>
      </c>
      <c r="AZ1736" t="b">
        <f t="shared" si="308"/>
        <v>0</v>
      </c>
      <c r="BA1736" t="str">
        <f t="shared" si="309"/>
        <v>Hamburg2nd Round</v>
      </c>
    </row>
    <row r="1737" spans="1:53" x14ac:dyDescent="0.25">
      <c r="A1737">
        <v>42</v>
      </c>
      <c r="B1737" t="s">
        <v>963</v>
      </c>
      <c r="C1737" t="s">
        <v>964</v>
      </c>
      <c r="D1737">
        <v>41836</v>
      </c>
      <c r="E1737" t="s">
        <v>853</v>
      </c>
      <c r="F1737" t="s">
        <v>307</v>
      </c>
      <c r="G1737" t="s">
        <v>503</v>
      </c>
      <c r="H1737" t="s">
        <v>344</v>
      </c>
      <c r="I1737">
        <v>3</v>
      </c>
      <c r="J1737" t="s">
        <v>965</v>
      </c>
      <c r="K1737" t="s">
        <v>720</v>
      </c>
      <c r="L1737">
        <v>149</v>
      </c>
      <c r="M1737">
        <v>15</v>
      </c>
      <c r="N1737">
        <v>397</v>
      </c>
      <c r="O1737">
        <v>2135</v>
      </c>
      <c r="P1737">
        <v>6</v>
      </c>
      <c r="Q1737">
        <v>4</v>
      </c>
      <c r="R1737">
        <v>6</v>
      </c>
      <c r="S1737">
        <v>0</v>
      </c>
      <c r="Z1737">
        <v>2</v>
      </c>
      <c r="AA1737">
        <v>0</v>
      </c>
      <c r="AB1737" t="s">
        <v>312</v>
      </c>
      <c r="AC1737">
        <v>5</v>
      </c>
      <c r="AD1737">
        <v>1.1599999999999999</v>
      </c>
      <c r="AE1737">
        <v>4.75</v>
      </c>
      <c r="AF1737">
        <v>1.17</v>
      </c>
      <c r="AG1737">
        <v>4.5</v>
      </c>
      <c r="AH1737">
        <v>1.17</v>
      </c>
      <c r="AI1737">
        <v>6.02</v>
      </c>
      <c r="AJ1737">
        <v>1.17</v>
      </c>
      <c r="AK1737">
        <v>5</v>
      </c>
      <c r="AL1737">
        <v>1.17</v>
      </c>
      <c r="AM1737">
        <v>6.02</v>
      </c>
      <c r="AN1737">
        <v>1.19</v>
      </c>
      <c r="AO1737">
        <v>4.99</v>
      </c>
      <c r="AP1737">
        <v>1.1599999999999999</v>
      </c>
      <c r="AQ1737" t="str">
        <f t="shared" si="299"/>
        <v>Krajinovic</v>
      </c>
      <c r="AR1737" t="str">
        <f t="shared" si="300"/>
        <v>Fognini</v>
      </c>
      <c r="AS1737" t="str">
        <f t="shared" si="301"/>
        <v>HamburgKrajinovicFognini</v>
      </c>
      <c r="AT1737" t="str">
        <f t="shared" si="302"/>
        <v>HamburgFogniniKrajinovic</v>
      </c>
      <c r="AU1737">
        <f t="shared" si="303"/>
        <v>2</v>
      </c>
      <c r="AV1737">
        <f t="shared" si="304"/>
        <v>8</v>
      </c>
      <c r="AW1737">
        <f t="shared" si="305"/>
        <v>16</v>
      </c>
      <c r="AX1737" t="b">
        <f t="shared" si="306"/>
        <v>0</v>
      </c>
      <c r="AY1737" t="str">
        <f t="shared" si="307"/>
        <v>Krajinovic</v>
      </c>
      <c r="AZ1737" t="b">
        <f t="shared" si="308"/>
        <v>0</v>
      </c>
      <c r="BA1737" t="str">
        <f t="shared" si="309"/>
        <v>Hamburg2nd Round</v>
      </c>
    </row>
    <row r="1738" spans="1:53" x14ac:dyDescent="0.25">
      <c r="A1738">
        <v>42</v>
      </c>
      <c r="B1738" t="s">
        <v>963</v>
      </c>
      <c r="C1738" t="s">
        <v>964</v>
      </c>
      <c r="D1738">
        <v>41836</v>
      </c>
      <c r="E1738" t="s">
        <v>853</v>
      </c>
      <c r="F1738" t="s">
        <v>307</v>
      </c>
      <c r="G1738" t="s">
        <v>503</v>
      </c>
      <c r="H1738" t="s">
        <v>344</v>
      </c>
      <c r="I1738">
        <v>3</v>
      </c>
      <c r="J1738" t="s">
        <v>745</v>
      </c>
      <c r="K1738" t="s">
        <v>778</v>
      </c>
      <c r="L1738">
        <v>21</v>
      </c>
      <c r="M1738">
        <v>48</v>
      </c>
      <c r="N1738">
        <v>1680</v>
      </c>
      <c r="O1738">
        <v>880</v>
      </c>
      <c r="P1738">
        <v>6</v>
      </c>
      <c r="Q1738">
        <v>4</v>
      </c>
      <c r="R1738">
        <v>6</v>
      </c>
      <c r="S1738">
        <v>1</v>
      </c>
      <c r="Z1738">
        <v>2</v>
      </c>
      <c r="AA1738">
        <v>0</v>
      </c>
      <c r="AB1738" t="s">
        <v>312</v>
      </c>
      <c r="AC1738">
        <v>1.44</v>
      </c>
      <c r="AD1738">
        <v>2.62</v>
      </c>
      <c r="AE1738">
        <v>1.5</v>
      </c>
      <c r="AF1738">
        <v>2.5</v>
      </c>
      <c r="AG1738">
        <v>1.4</v>
      </c>
      <c r="AH1738">
        <v>2.75</v>
      </c>
      <c r="AI1738">
        <v>1.45</v>
      </c>
      <c r="AJ1738">
        <v>3</v>
      </c>
      <c r="AK1738">
        <v>1.5</v>
      </c>
      <c r="AL1738">
        <v>2.63</v>
      </c>
      <c r="AM1738">
        <v>1.53</v>
      </c>
      <c r="AN1738">
        <v>3</v>
      </c>
      <c r="AO1738">
        <v>1.46</v>
      </c>
      <c r="AP1738">
        <v>2.65</v>
      </c>
      <c r="AQ1738" t="str">
        <f t="shared" si="299"/>
        <v>Dolgopolov</v>
      </c>
      <c r="AR1738" t="str">
        <f t="shared" si="300"/>
        <v>Janowicz</v>
      </c>
      <c r="AS1738" t="str">
        <f t="shared" si="301"/>
        <v>HamburgDolgopolovJanowicz</v>
      </c>
      <c r="AT1738" t="str">
        <f t="shared" si="302"/>
        <v>HamburgJanowiczDolgopolov</v>
      </c>
      <c r="AU1738">
        <f t="shared" si="303"/>
        <v>2</v>
      </c>
      <c r="AV1738">
        <f t="shared" si="304"/>
        <v>7</v>
      </c>
      <c r="AW1738">
        <f t="shared" si="305"/>
        <v>17</v>
      </c>
      <c r="AX1738" t="b">
        <f t="shared" si="306"/>
        <v>0</v>
      </c>
      <c r="AY1738" t="str">
        <f t="shared" si="307"/>
        <v>Dolgopolov</v>
      </c>
      <c r="AZ1738" t="b">
        <f t="shared" si="308"/>
        <v>0</v>
      </c>
      <c r="BA1738" t="str">
        <f t="shared" si="309"/>
        <v>Hamburg2nd Round</v>
      </c>
    </row>
    <row r="1739" spans="1:53" x14ac:dyDescent="0.25">
      <c r="A1739">
        <v>42</v>
      </c>
      <c r="B1739" t="s">
        <v>963</v>
      </c>
      <c r="C1739" t="s">
        <v>964</v>
      </c>
      <c r="D1739">
        <v>41836</v>
      </c>
      <c r="E1739" t="s">
        <v>853</v>
      </c>
      <c r="F1739" t="s">
        <v>307</v>
      </c>
      <c r="G1739" t="s">
        <v>503</v>
      </c>
      <c r="H1739" t="s">
        <v>344</v>
      </c>
      <c r="I1739">
        <v>3</v>
      </c>
      <c r="J1739" t="s">
        <v>905</v>
      </c>
      <c r="K1739" t="s">
        <v>718</v>
      </c>
      <c r="L1739">
        <v>285</v>
      </c>
      <c r="M1739">
        <v>19</v>
      </c>
      <c r="N1739">
        <v>163</v>
      </c>
      <c r="O1739">
        <v>1735</v>
      </c>
      <c r="P1739">
        <v>7</v>
      </c>
      <c r="Q1739">
        <v>5</v>
      </c>
      <c r="R1739">
        <v>7</v>
      </c>
      <c r="S1739">
        <v>5</v>
      </c>
      <c r="Z1739">
        <v>2</v>
      </c>
      <c r="AA1739">
        <v>0</v>
      </c>
      <c r="AB1739" t="s">
        <v>312</v>
      </c>
      <c r="AC1739">
        <v>3</v>
      </c>
      <c r="AD1739">
        <v>1.36</v>
      </c>
      <c r="AE1739">
        <v>2.9</v>
      </c>
      <c r="AF1739">
        <v>1.4</v>
      </c>
      <c r="AG1739">
        <v>3</v>
      </c>
      <c r="AH1739">
        <v>1.36</v>
      </c>
      <c r="AI1739">
        <v>3.11</v>
      </c>
      <c r="AJ1739">
        <v>1.42</v>
      </c>
      <c r="AK1739">
        <v>2.88</v>
      </c>
      <c r="AL1739">
        <v>1.4</v>
      </c>
      <c r="AM1739">
        <v>3.11</v>
      </c>
      <c r="AN1739">
        <v>1.45</v>
      </c>
      <c r="AO1739">
        <v>2.89</v>
      </c>
      <c r="AP1739">
        <v>1.4</v>
      </c>
      <c r="AQ1739" t="str">
        <f t="shared" si="299"/>
        <v>Zverev</v>
      </c>
      <c r="AR1739" t="str">
        <f t="shared" si="300"/>
        <v>Youzhny</v>
      </c>
      <c r="AS1739" t="str">
        <f t="shared" si="301"/>
        <v>HamburgZverevYouzhny</v>
      </c>
      <c r="AT1739" t="str">
        <f t="shared" si="302"/>
        <v>HamburgYouzhnyZverev</v>
      </c>
      <c r="AU1739">
        <f t="shared" si="303"/>
        <v>2</v>
      </c>
      <c r="AV1739">
        <f t="shared" si="304"/>
        <v>4</v>
      </c>
      <c r="AW1739">
        <f t="shared" si="305"/>
        <v>24</v>
      </c>
      <c r="AX1739" t="b">
        <f t="shared" si="306"/>
        <v>0</v>
      </c>
      <c r="AY1739" t="str">
        <f t="shared" si="307"/>
        <v>Zverev</v>
      </c>
      <c r="AZ1739" t="b">
        <f t="shared" si="308"/>
        <v>0</v>
      </c>
      <c r="BA1739" t="str">
        <f t="shared" si="309"/>
        <v>Hamburg2nd Round</v>
      </c>
    </row>
    <row r="1740" spans="1:53" x14ac:dyDescent="0.25">
      <c r="A1740">
        <v>42</v>
      </c>
      <c r="B1740" t="s">
        <v>963</v>
      </c>
      <c r="C1740" t="s">
        <v>964</v>
      </c>
      <c r="D1740">
        <v>41836</v>
      </c>
      <c r="E1740" t="s">
        <v>853</v>
      </c>
      <c r="F1740" t="s">
        <v>307</v>
      </c>
      <c r="G1740" t="s">
        <v>503</v>
      </c>
      <c r="H1740" t="s">
        <v>344</v>
      </c>
      <c r="I1740">
        <v>3</v>
      </c>
      <c r="J1740" t="s">
        <v>753</v>
      </c>
      <c r="K1740" t="s">
        <v>807</v>
      </c>
      <c r="L1740">
        <v>78</v>
      </c>
      <c r="M1740">
        <v>96</v>
      </c>
      <c r="N1740">
        <v>666</v>
      </c>
      <c r="O1740">
        <v>589</v>
      </c>
      <c r="P1740">
        <v>6</v>
      </c>
      <c r="Q1740">
        <v>4</v>
      </c>
      <c r="R1740">
        <v>3</v>
      </c>
      <c r="S1740">
        <v>6</v>
      </c>
      <c r="T1740">
        <v>6</v>
      </c>
      <c r="U1740">
        <v>2</v>
      </c>
      <c r="Z1740">
        <v>2</v>
      </c>
      <c r="AA1740">
        <v>1</v>
      </c>
      <c r="AB1740" t="s">
        <v>312</v>
      </c>
      <c r="AC1740">
        <v>1.61</v>
      </c>
      <c r="AD1740">
        <v>2.2000000000000002</v>
      </c>
      <c r="AE1740">
        <v>1.62</v>
      </c>
      <c r="AF1740">
        <v>2.25</v>
      </c>
      <c r="AG1740">
        <v>1.62</v>
      </c>
      <c r="AH1740">
        <v>2.2000000000000002</v>
      </c>
      <c r="AI1740">
        <v>1.69</v>
      </c>
      <c r="AJ1740">
        <v>2.2999999999999998</v>
      </c>
      <c r="AK1740">
        <v>1.62</v>
      </c>
      <c r="AL1740">
        <v>2.25</v>
      </c>
      <c r="AM1740">
        <v>1.7</v>
      </c>
      <c r="AN1740">
        <v>2.4</v>
      </c>
      <c r="AO1740">
        <v>1.63</v>
      </c>
      <c r="AP1740">
        <v>2.2400000000000002</v>
      </c>
      <c r="AQ1740" t="str">
        <f t="shared" si="299"/>
        <v>Andujar</v>
      </c>
      <c r="AR1740" t="str">
        <f t="shared" si="300"/>
        <v>Bellucci</v>
      </c>
      <c r="AS1740" t="str">
        <f t="shared" si="301"/>
        <v>HamburgAndujarBellucci</v>
      </c>
      <c r="AT1740" t="str">
        <f t="shared" si="302"/>
        <v>HamburgBellucciAndujar</v>
      </c>
      <c r="AU1740">
        <f t="shared" si="303"/>
        <v>1</v>
      </c>
      <c r="AV1740">
        <f t="shared" si="304"/>
        <v>3</v>
      </c>
      <c r="AW1740">
        <f t="shared" si="305"/>
        <v>27</v>
      </c>
      <c r="AX1740" t="b">
        <f t="shared" si="306"/>
        <v>0</v>
      </c>
      <c r="AY1740" t="str">
        <f t="shared" si="307"/>
        <v>Andujar</v>
      </c>
      <c r="AZ1740" t="b">
        <f t="shared" si="308"/>
        <v>1</v>
      </c>
      <c r="BA1740" t="str">
        <f t="shared" si="309"/>
        <v>Hamburg2nd Round</v>
      </c>
    </row>
    <row r="1741" spans="1:53" x14ac:dyDescent="0.25">
      <c r="A1741">
        <v>42</v>
      </c>
      <c r="B1741" t="s">
        <v>963</v>
      </c>
      <c r="C1741" t="s">
        <v>964</v>
      </c>
      <c r="D1741">
        <v>41836</v>
      </c>
      <c r="E1741" t="s">
        <v>853</v>
      </c>
      <c r="F1741" t="s">
        <v>307</v>
      </c>
      <c r="G1741" t="s">
        <v>503</v>
      </c>
      <c r="H1741" t="s">
        <v>344</v>
      </c>
      <c r="I1741">
        <v>3</v>
      </c>
      <c r="J1741" t="s">
        <v>776</v>
      </c>
      <c r="K1741" t="s">
        <v>786</v>
      </c>
      <c r="L1741">
        <v>44</v>
      </c>
      <c r="M1741">
        <v>86</v>
      </c>
      <c r="N1741">
        <v>935</v>
      </c>
      <c r="O1741">
        <v>620</v>
      </c>
      <c r="P1741">
        <v>1</v>
      </c>
      <c r="Q1741">
        <v>6</v>
      </c>
      <c r="R1741">
        <v>6</v>
      </c>
      <c r="S1741">
        <v>0</v>
      </c>
      <c r="T1741">
        <v>7</v>
      </c>
      <c r="U1741">
        <v>6</v>
      </c>
      <c r="Z1741">
        <v>2</v>
      </c>
      <c r="AA1741">
        <v>1</v>
      </c>
      <c r="AB1741" t="s">
        <v>312</v>
      </c>
      <c r="AC1741">
        <v>1.83</v>
      </c>
      <c r="AD1741">
        <v>1.83</v>
      </c>
      <c r="AE1741">
        <v>1.88</v>
      </c>
      <c r="AF1741">
        <v>1.88</v>
      </c>
      <c r="AG1741">
        <v>1.91</v>
      </c>
      <c r="AH1741">
        <v>1.8</v>
      </c>
      <c r="AI1741">
        <v>1.97</v>
      </c>
      <c r="AJ1741">
        <v>1.93</v>
      </c>
      <c r="AK1741">
        <v>1.91</v>
      </c>
      <c r="AL1741">
        <v>1.91</v>
      </c>
      <c r="AM1741">
        <v>1.97</v>
      </c>
      <c r="AN1741">
        <v>2.0499999999999998</v>
      </c>
      <c r="AO1741">
        <v>1.87</v>
      </c>
      <c r="AP1741">
        <v>1.89</v>
      </c>
      <c r="AQ1741" t="str">
        <f t="shared" si="299"/>
        <v>Seppi</v>
      </c>
      <c r="AR1741" t="str">
        <f t="shared" si="300"/>
        <v>Monaco</v>
      </c>
      <c r="AS1741" t="str">
        <f t="shared" si="301"/>
        <v>HamburgSeppiMonaco</v>
      </c>
      <c r="AT1741" t="str">
        <f t="shared" si="302"/>
        <v>HamburgMonacoSeppi</v>
      </c>
      <c r="AU1741">
        <f t="shared" si="303"/>
        <v>1</v>
      </c>
      <c r="AV1741">
        <f t="shared" si="304"/>
        <v>2</v>
      </c>
      <c r="AW1741">
        <f t="shared" si="305"/>
        <v>26</v>
      </c>
      <c r="AX1741" t="b">
        <f t="shared" si="306"/>
        <v>1</v>
      </c>
      <c r="AY1741" t="str">
        <f t="shared" si="307"/>
        <v>Monaco</v>
      </c>
      <c r="AZ1741" t="b">
        <f t="shared" si="308"/>
        <v>1</v>
      </c>
      <c r="BA1741" t="str">
        <f t="shared" si="309"/>
        <v>Hamburg2nd Round</v>
      </c>
    </row>
    <row r="1742" spans="1:53" x14ac:dyDescent="0.25">
      <c r="A1742">
        <v>42</v>
      </c>
      <c r="B1742" t="s">
        <v>963</v>
      </c>
      <c r="C1742" t="s">
        <v>964</v>
      </c>
      <c r="D1742">
        <v>41836</v>
      </c>
      <c r="E1742" t="s">
        <v>853</v>
      </c>
      <c r="F1742" t="s">
        <v>307</v>
      </c>
      <c r="G1742" t="s">
        <v>503</v>
      </c>
      <c r="H1742" t="s">
        <v>344</v>
      </c>
      <c r="I1742">
        <v>3</v>
      </c>
      <c r="J1742" t="s">
        <v>736</v>
      </c>
      <c r="K1742" t="s">
        <v>730</v>
      </c>
      <c r="L1742">
        <v>104</v>
      </c>
      <c r="M1742">
        <v>33</v>
      </c>
      <c r="N1742">
        <v>563</v>
      </c>
      <c r="O1742">
        <v>1145</v>
      </c>
      <c r="P1742">
        <v>4</v>
      </c>
      <c r="Q1742">
        <v>6</v>
      </c>
      <c r="R1742">
        <v>6</v>
      </c>
      <c r="S1742">
        <v>2</v>
      </c>
      <c r="T1742">
        <v>7</v>
      </c>
      <c r="U1742">
        <v>6</v>
      </c>
      <c r="Z1742">
        <v>2</v>
      </c>
      <c r="AA1742">
        <v>1</v>
      </c>
      <c r="AB1742" t="s">
        <v>312</v>
      </c>
      <c r="AC1742">
        <v>3.75</v>
      </c>
      <c r="AD1742">
        <v>1.25</v>
      </c>
      <c r="AE1742">
        <v>3.5</v>
      </c>
      <c r="AF1742">
        <v>1.28</v>
      </c>
      <c r="AG1742">
        <v>3.75</v>
      </c>
      <c r="AH1742">
        <v>1.25</v>
      </c>
      <c r="AI1742">
        <v>3.85</v>
      </c>
      <c r="AJ1742">
        <v>1.31</v>
      </c>
      <c r="AK1742">
        <v>3.75</v>
      </c>
      <c r="AL1742">
        <v>1.25</v>
      </c>
      <c r="AM1742">
        <v>4</v>
      </c>
      <c r="AN1742">
        <v>1.31</v>
      </c>
      <c r="AO1742">
        <v>3.63</v>
      </c>
      <c r="AP1742">
        <v>1.27</v>
      </c>
      <c r="AQ1742" t="str">
        <f t="shared" si="299"/>
        <v>Brown</v>
      </c>
      <c r="AR1742" t="str">
        <f t="shared" si="300"/>
        <v>Verdasco</v>
      </c>
      <c r="AS1742" t="str">
        <f t="shared" si="301"/>
        <v>HamburgBrownVerdasco</v>
      </c>
      <c r="AT1742" t="str">
        <f t="shared" si="302"/>
        <v>HamburgVerdascoBrown</v>
      </c>
      <c r="AU1742">
        <f t="shared" si="303"/>
        <v>1</v>
      </c>
      <c r="AV1742">
        <f t="shared" si="304"/>
        <v>3</v>
      </c>
      <c r="AW1742">
        <f t="shared" si="305"/>
        <v>31</v>
      </c>
      <c r="AX1742" t="b">
        <f t="shared" si="306"/>
        <v>1</v>
      </c>
      <c r="AY1742" t="str">
        <f t="shared" si="307"/>
        <v>Verdasco</v>
      </c>
      <c r="AZ1742" t="b">
        <f t="shared" si="308"/>
        <v>1</v>
      </c>
      <c r="BA1742" t="str">
        <f t="shared" si="309"/>
        <v>Hamburg2nd Round</v>
      </c>
    </row>
    <row r="1743" spans="1:53" x14ac:dyDescent="0.25">
      <c r="A1743">
        <v>42</v>
      </c>
      <c r="B1743" t="s">
        <v>963</v>
      </c>
      <c r="C1743" t="s">
        <v>964</v>
      </c>
      <c r="D1743">
        <v>41836</v>
      </c>
      <c r="E1743" t="s">
        <v>853</v>
      </c>
      <c r="F1743" t="s">
        <v>307</v>
      </c>
      <c r="G1743" t="s">
        <v>503</v>
      </c>
      <c r="H1743" t="s">
        <v>344</v>
      </c>
      <c r="I1743">
        <v>3</v>
      </c>
      <c r="J1743" t="s">
        <v>690</v>
      </c>
      <c r="K1743" t="s">
        <v>803</v>
      </c>
      <c r="L1743">
        <v>38</v>
      </c>
      <c r="M1743">
        <v>57</v>
      </c>
      <c r="N1743">
        <v>1085</v>
      </c>
      <c r="O1743">
        <v>845</v>
      </c>
      <c r="AB1743" t="s">
        <v>347</v>
      </c>
      <c r="AC1743">
        <v>1.66</v>
      </c>
      <c r="AD1743">
        <v>2.1</v>
      </c>
      <c r="AE1743">
        <v>1.65</v>
      </c>
      <c r="AF1743">
        <v>2.2000000000000002</v>
      </c>
      <c r="AG1743">
        <v>1.73</v>
      </c>
      <c r="AH1743">
        <v>2</v>
      </c>
      <c r="AI1743">
        <v>1.69</v>
      </c>
      <c r="AJ1743">
        <v>2.2999999999999998</v>
      </c>
      <c r="AK1743">
        <v>1.67</v>
      </c>
      <c r="AL1743">
        <v>2.2000000000000002</v>
      </c>
      <c r="AM1743">
        <v>1.73</v>
      </c>
      <c r="AN1743">
        <v>2.35</v>
      </c>
      <c r="AO1743">
        <v>1.67</v>
      </c>
      <c r="AP1743">
        <v>2.16</v>
      </c>
      <c r="AQ1743" t="str">
        <f t="shared" si="299"/>
        <v>Simon</v>
      </c>
      <c r="AR1743" t="str">
        <f t="shared" si="300"/>
        <v>Klizan</v>
      </c>
      <c r="AS1743" t="str">
        <f t="shared" si="301"/>
        <v>HamburgSimonKlizan</v>
      </c>
      <c r="AT1743" t="str">
        <f t="shared" si="302"/>
        <v>HamburgKlizanSimon</v>
      </c>
      <c r="AU1743">
        <f t="shared" si="303"/>
        <v>0</v>
      </c>
      <c r="AV1743">
        <f t="shared" si="304"/>
        <v>0</v>
      </c>
      <c r="AW1743">
        <f t="shared" si="305"/>
        <v>0</v>
      </c>
      <c r="AX1743" t="b">
        <f t="shared" si="306"/>
        <v>0</v>
      </c>
      <c r="AY1743" t="str">
        <f t="shared" si="307"/>
        <v>Klizan</v>
      </c>
      <c r="AZ1743" t="b">
        <f t="shared" si="308"/>
        <v>0</v>
      </c>
      <c r="BA1743" t="str">
        <f t="shared" si="309"/>
        <v>Hamburg2nd Round</v>
      </c>
    </row>
    <row r="1744" spans="1:53" x14ac:dyDescent="0.25">
      <c r="A1744">
        <v>42</v>
      </c>
      <c r="B1744" t="s">
        <v>963</v>
      </c>
      <c r="C1744" t="s">
        <v>964</v>
      </c>
      <c r="D1744">
        <v>41836</v>
      </c>
      <c r="E1744" t="s">
        <v>853</v>
      </c>
      <c r="F1744" t="s">
        <v>307</v>
      </c>
      <c r="G1744" t="s">
        <v>503</v>
      </c>
      <c r="H1744" t="s">
        <v>344</v>
      </c>
      <c r="I1744">
        <v>3</v>
      </c>
      <c r="J1744" t="s">
        <v>752</v>
      </c>
      <c r="K1744" t="s">
        <v>857</v>
      </c>
      <c r="L1744">
        <v>26</v>
      </c>
      <c r="M1744">
        <v>150</v>
      </c>
      <c r="N1744">
        <v>1370</v>
      </c>
      <c r="O1744">
        <v>392</v>
      </c>
      <c r="P1744">
        <v>7</v>
      </c>
      <c r="Q1744">
        <v>5</v>
      </c>
      <c r="R1744">
        <v>6</v>
      </c>
      <c r="S1744">
        <v>1</v>
      </c>
      <c r="Z1744">
        <v>2</v>
      </c>
      <c r="AA1744">
        <v>0</v>
      </c>
      <c r="AB1744" t="s">
        <v>312</v>
      </c>
      <c r="AC1744">
        <v>1.1200000000000001</v>
      </c>
      <c r="AD1744">
        <v>6</v>
      </c>
      <c r="AE1744">
        <v>1.1599999999999999</v>
      </c>
      <c r="AF1744">
        <v>5</v>
      </c>
      <c r="AG1744">
        <v>1.1399999999999999</v>
      </c>
      <c r="AH1744">
        <v>5</v>
      </c>
      <c r="AI1744">
        <v>1.1499999999999999</v>
      </c>
      <c r="AJ1744">
        <v>6.52</v>
      </c>
      <c r="AK1744">
        <v>1.17</v>
      </c>
      <c r="AL1744">
        <v>5</v>
      </c>
      <c r="AM1744">
        <v>1.18</v>
      </c>
      <c r="AN1744">
        <v>6.52</v>
      </c>
      <c r="AO1744">
        <v>1.1499999999999999</v>
      </c>
      <c r="AP1744">
        <v>5.27</v>
      </c>
      <c r="AQ1744" t="str">
        <f t="shared" si="299"/>
        <v>Kohlschreiber</v>
      </c>
      <c r="AR1744" t="str">
        <f t="shared" si="300"/>
        <v>Elias</v>
      </c>
      <c r="AS1744" t="str">
        <f t="shared" si="301"/>
        <v>HamburgKohlschreiberElias</v>
      </c>
      <c r="AT1744" t="str">
        <f t="shared" si="302"/>
        <v>HamburgEliasKohlschreiber</v>
      </c>
      <c r="AU1744">
        <f t="shared" si="303"/>
        <v>2</v>
      </c>
      <c r="AV1744">
        <f t="shared" si="304"/>
        <v>7</v>
      </c>
      <c r="AW1744">
        <f t="shared" si="305"/>
        <v>19</v>
      </c>
      <c r="AX1744" t="b">
        <f t="shared" si="306"/>
        <v>0</v>
      </c>
      <c r="AY1744" t="str">
        <f t="shared" si="307"/>
        <v>Kohlschreiber</v>
      </c>
      <c r="AZ1744" t="b">
        <f t="shared" si="308"/>
        <v>0</v>
      </c>
      <c r="BA1744" t="str">
        <f t="shared" si="309"/>
        <v>Hamburg2nd Round</v>
      </c>
    </row>
    <row r="1745" spans="1:53" x14ac:dyDescent="0.25">
      <c r="A1745">
        <v>42</v>
      </c>
      <c r="B1745" t="s">
        <v>963</v>
      </c>
      <c r="C1745" t="s">
        <v>964</v>
      </c>
      <c r="D1745">
        <v>41837</v>
      </c>
      <c r="E1745" t="s">
        <v>853</v>
      </c>
      <c r="F1745" t="s">
        <v>307</v>
      </c>
      <c r="G1745" t="s">
        <v>503</v>
      </c>
      <c r="H1745" t="s">
        <v>478</v>
      </c>
      <c r="I1745">
        <v>3</v>
      </c>
      <c r="J1745" t="s">
        <v>792</v>
      </c>
      <c r="K1745" t="s">
        <v>739</v>
      </c>
      <c r="L1745">
        <v>46</v>
      </c>
      <c r="M1745">
        <v>55</v>
      </c>
      <c r="N1745">
        <v>919</v>
      </c>
      <c r="O1745">
        <v>852</v>
      </c>
      <c r="P1745">
        <v>6</v>
      </c>
      <c r="Q1745">
        <v>3</v>
      </c>
      <c r="R1745">
        <v>6</v>
      </c>
      <c r="S1745">
        <v>2</v>
      </c>
      <c r="Z1745">
        <v>2</v>
      </c>
      <c r="AA1745">
        <v>0</v>
      </c>
      <c r="AB1745" t="s">
        <v>312</v>
      </c>
      <c r="AC1745">
        <v>2.2000000000000002</v>
      </c>
      <c r="AD1745">
        <v>1.61</v>
      </c>
      <c r="AE1745">
        <v>2.2000000000000002</v>
      </c>
      <c r="AF1745">
        <v>1.65</v>
      </c>
      <c r="AG1745">
        <v>2.1</v>
      </c>
      <c r="AH1745">
        <v>1.67</v>
      </c>
      <c r="AI1745">
        <v>2.27</v>
      </c>
      <c r="AJ1745">
        <v>1.71</v>
      </c>
      <c r="AK1745">
        <v>2.1</v>
      </c>
      <c r="AL1745">
        <v>1.73</v>
      </c>
      <c r="AM1745">
        <v>2.4500000000000002</v>
      </c>
      <c r="AN1745">
        <v>1.77</v>
      </c>
      <c r="AO1745">
        <v>2.15</v>
      </c>
      <c r="AP1745">
        <v>1.68</v>
      </c>
      <c r="AQ1745" t="str">
        <f t="shared" si="299"/>
        <v>Mayer</v>
      </c>
      <c r="AR1745" t="str">
        <f t="shared" si="300"/>
        <v>Thiem</v>
      </c>
      <c r="AS1745" t="str">
        <f t="shared" si="301"/>
        <v>HamburgMayerThiem</v>
      </c>
      <c r="AT1745" t="str">
        <f t="shared" si="302"/>
        <v>HamburgThiemMayer</v>
      </c>
      <c r="AU1745">
        <f t="shared" si="303"/>
        <v>2</v>
      </c>
      <c r="AV1745">
        <f t="shared" si="304"/>
        <v>7</v>
      </c>
      <c r="AW1745">
        <f t="shared" si="305"/>
        <v>17</v>
      </c>
      <c r="AX1745" t="b">
        <f t="shared" si="306"/>
        <v>0</v>
      </c>
      <c r="AY1745" t="str">
        <f t="shared" si="307"/>
        <v>Mayer</v>
      </c>
      <c r="AZ1745" t="b">
        <f t="shared" si="308"/>
        <v>0</v>
      </c>
      <c r="BA1745" t="str">
        <f t="shared" si="309"/>
        <v>Hamburg3rd Round</v>
      </c>
    </row>
    <row r="1746" spans="1:53" x14ac:dyDescent="0.25">
      <c r="A1746">
        <v>42</v>
      </c>
      <c r="B1746" t="s">
        <v>963</v>
      </c>
      <c r="C1746" t="s">
        <v>964</v>
      </c>
      <c r="D1746">
        <v>41837</v>
      </c>
      <c r="E1746" t="s">
        <v>853</v>
      </c>
      <c r="F1746" t="s">
        <v>307</v>
      </c>
      <c r="G1746" t="s">
        <v>503</v>
      </c>
      <c r="H1746" t="s">
        <v>478</v>
      </c>
      <c r="I1746">
        <v>3</v>
      </c>
      <c r="J1746" t="s">
        <v>798</v>
      </c>
      <c r="K1746" t="s">
        <v>965</v>
      </c>
      <c r="L1746">
        <v>71</v>
      </c>
      <c r="M1746">
        <v>149</v>
      </c>
      <c r="N1746">
        <v>724</v>
      </c>
      <c r="O1746">
        <v>397</v>
      </c>
      <c r="P1746">
        <v>3</v>
      </c>
      <c r="Q1746">
        <v>1</v>
      </c>
      <c r="Z1746">
        <v>0</v>
      </c>
      <c r="AA1746">
        <v>0</v>
      </c>
      <c r="AB1746" t="s">
        <v>323</v>
      </c>
      <c r="AC1746">
        <v>1.57</v>
      </c>
      <c r="AD1746">
        <v>2.25</v>
      </c>
      <c r="AE1746">
        <v>1.62</v>
      </c>
      <c r="AF1746">
        <v>2.25</v>
      </c>
      <c r="AG1746">
        <v>1.57</v>
      </c>
      <c r="AH1746">
        <v>2.25</v>
      </c>
      <c r="AI1746">
        <v>1.66</v>
      </c>
      <c r="AJ1746">
        <v>2.37</v>
      </c>
      <c r="AK1746">
        <v>1.67</v>
      </c>
      <c r="AL1746">
        <v>2.2000000000000002</v>
      </c>
      <c r="AM1746">
        <v>1.69</v>
      </c>
      <c r="AN1746">
        <v>2.4500000000000002</v>
      </c>
      <c r="AO1746">
        <v>1.61</v>
      </c>
      <c r="AP1746">
        <v>2.2599999999999998</v>
      </c>
      <c r="AQ1746" t="str">
        <f t="shared" si="299"/>
        <v>Lajovic</v>
      </c>
      <c r="AR1746" t="str">
        <f t="shared" si="300"/>
        <v>Krajinovic</v>
      </c>
      <c r="AS1746" t="str">
        <f t="shared" si="301"/>
        <v>HamburgLajovicKrajinovic</v>
      </c>
      <c r="AT1746" t="str">
        <f t="shared" si="302"/>
        <v>HamburgKrajinovicLajovic</v>
      </c>
      <c r="AU1746">
        <f t="shared" si="303"/>
        <v>0</v>
      </c>
      <c r="AV1746">
        <f t="shared" si="304"/>
        <v>2</v>
      </c>
      <c r="AW1746">
        <f t="shared" si="305"/>
        <v>4</v>
      </c>
      <c r="AX1746" t="b">
        <f t="shared" si="306"/>
        <v>0</v>
      </c>
      <c r="AY1746" t="str">
        <f t="shared" si="307"/>
        <v>Lajovic</v>
      </c>
      <c r="AZ1746" t="b">
        <f t="shared" si="308"/>
        <v>0</v>
      </c>
      <c r="BA1746" t="str">
        <f t="shared" si="309"/>
        <v>Hamburg3rd Round</v>
      </c>
    </row>
    <row r="1747" spans="1:53" x14ac:dyDescent="0.25">
      <c r="A1747">
        <v>42</v>
      </c>
      <c r="B1747" t="s">
        <v>963</v>
      </c>
      <c r="C1747" t="s">
        <v>964</v>
      </c>
      <c r="D1747">
        <v>41837</v>
      </c>
      <c r="E1747" t="s">
        <v>853</v>
      </c>
      <c r="F1747" t="s">
        <v>307</v>
      </c>
      <c r="G1747" t="s">
        <v>503</v>
      </c>
      <c r="H1747" t="s">
        <v>478</v>
      </c>
      <c r="I1747">
        <v>3</v>
      </c>
      <c r="J1747" t="s">
        <v>734</v>
      </c>
      <c r="K1747" t="s">
        <v>745</v>
      </c>
      <c r="L1747">
        <v>83</v>
      </c>
      <c r="M1747">
        <v>21</v>
      </c>
      <c r="N1747">
        <v>629</v>
      </c>
      <c r="O1747">
        <v>1680</v>
      </c>
      <c r="P1747">
        <v>7</v>
      </c>
      <c r="Q1747">
        <v>5</v>
      </c>
      <c r="R1747">
        <v>2</v>
      </c>
      <c r="S1747">
        <v>6</v>
      </c>
      <c r="T1747">
        <v>7</v>
      </c>
      <c r="U1747">
        <v>5</v>
      </c>
      <c r="Z1747">
        <v>2</v>
      </c>
      <c r="AA1747">
        <v>1</v>
      </c>
      <c r="AB1747" t="s">
        <v>312</v>
      </c>
      <c r="AC1747">
        <v>3.25</v>
      </c>
      <c r="AD1747">
        <v>1.33</v>
      </c>
      <c r="AE1747">
        <v>3.1</v>
      </c>
      <c r="AF1747">
        <v>1.35</v>
      </c>
      <c r="AG1747">
        <v>3</v>
      </c>
      <c r="AH1747">
        <v>1.36</v>
      </c>
      <c r="AI1747">
        <v>3.4</v>
      </c>
      <c r="AJ1747">
        <v>1.38</v>
      </c>
      <c r="AK1747">
        <v>3</v>
      </c>
      <c r="AL1747">
        <v>1.36</v>
      </c>
      <c r="AM1747">
        <v>3.6</v>
      </c>
      <c r="AN1747">
        <v>1.4</v>
      </c>
      <c r="AO1747">
        <v>3.15</v>
      </c>
      <c r="AP1747">
        <v>1.35</v>
      </c>
      <c r="AQ1747" t="str">
        <f t="shared" si="299"/>
        <v>Kamke</v>
      </c>
      <c r="AR1747" t="str">
        <f t="shared" si="300"/>
        <v>Dolgopolov</v>
      </c>
      <c r="AS1747" t="str">
        <f t="shared" si="301"/>
        <v>HamburgKamkeDolgopolov</v>
      </c>
      <c r="AT1747" t="str">
        <f t="shared" si="302"/>
        <v>HamburgDolgopolovKamke</v>
      </c>
      <c r="AU1747">
        <f t="shared" si="303"/>
        <v>1</v>
      </c>
      <c r="AV1747">
        <f t="shared" si="304"/>
        <v>0</v>
      </c>
      <c r="AW1747">
        <f t="shared" si="305"/>
        <v>32</v>
      </c>
      <c r="AX1747" t="b">
        <f t="shared" si="306"/>
        <v>0</v>
      </c>
      <c r="AY1747" t="str">
        <f t="shared" si="307"/>
        <v>Kamke</v>
      </c>
      <c r="AZ1747" t="b">
        <f t="shared" si="308"/>
        <v>1</v>
      </c>
      <c r="BA1747" t="str">
        <f t="shared" si="309"/>
        <v>Hamburg3rd Round</v>
      </c>
    </row>
    <row r="1748" spans="1:53" x14ac:dyDescent="0.25">
      <c r="A1748">
        <v>42</v>
      </c>
      <c r="B1748" t="s">
        <v>963</v>
      </c>
      <c r="C1748" t="s">
        <v>964</v>
      </c>
      <c r="D1748">
        <v>41837</v>
      </c>
      <c r="E1748" t="s">
        <v>853</v>
      </c>
      <c r="F1748" t="s">
        <v>307</v>
      </c>
      <c r="G1748" t="s">
        <v>503</v>
      </c>
      <c r="H1748" t="s">
        <v>478</v>
      </c>
      <c r="I1748">
        <v>3</v>
      </c>
      <c r="J1748" t="s">
        <v>753</v>
      </c>
      <c r="K1748" t="s">
        <v>736</v>
      </c>
      <c r="L1748">
        <v>78</v>
      </c>
      <c r="M1748">
        <v>104</v>
      </c>
      <c r="N1748">
        <v>666</v>
      </c>
      <c r="O1748">
        <v>563</v>
      </c>
      <c r="P1748">
        <v>6</v>
      </c>
      <c r="Q1748">
        <v>1</v>
      </c>
      <c r="R1748">
        <v>6</v>
      </c>
      <c r="S1748">
        <v>2</v>
      </c>
      <c r="Z1748">
        <v>2</v>
      </c>
      <c r="AA1748">
        <v>0</v>
      </c>
      <c r="AB1748" t="s">
        <v>312</v>
      </c>
      <c r="AC1748">
        <v>1.66</v>
      </c>
      <c r="AD1748">
        <v>2.1</v>
      </c>
      <c r="AE1748">
        <v>1.65</v>
      </c>
      <c r="AF1748">
        <v>2.2000000000000002</v>
      </c>
      <c r="AG1748">
        <v>1.67</v>
      </c>
      <c r="AH1748">
        <v>2.1</v>
      </c>
      <c r="AI1748">
        <v>1.68</v>
      </c>
      <c r="AJ1748">
        <v>2.33</v>
      </c>
      <c r="AK1748">
        <v>1.67</v>
      </c>
      <c r="AL1748">
        <v>2.2000000000000002</v>
      </c>
      <c r="AM1748">
        <v>1.71</v>
      </c>
      <c r="AN1748">
        <v>2.33</v>
      </c>
      <c r="AO1748">
        <v>1.67</v>
      </c>
      <c r="AP1748">
        <v>2.16</v>
      </c>
      <c r="AQ1748" t="str">
        <f t="shared" si="299"/>
        <v>Andujar</v>
      </c>
      <c r="AR1748" t="str">
        <f t="shared" si="300"/>
        <v>Brown</v>
      </c>
      <c r="AS1748" t="str">
        <f t="shared" si="301"/>
        <v>HamburgAndujarBrown</v>
      </c>
      <c r="AT1748" t="str">
        <f t="shared" si="302"/>
        <v>HamburgBrownAndujar</v>
      </c>
      <c r="AU1748">
        <f t="shared" si="303"/>
        <v>2</v>
      </c>
      <c r="AV1748">
        <f t="shared" si="304"/>
        <v>9</v>
      </c>
      <c r="AW1748">
        <f t="shared" si="305"/>
        <v>15</v>
      </c>
      <c r="AX1748" t="b">
        <f t="shared" si="306"/>
        <v>0</v>
      </c>
      <c r="AY1748" t="str">
        <f t="shared" si="307"/>
        <v>Andujar</v>
      </c>
      <c r="AZ1748" t="b">
        <f t="shared" si="308"/>
        <v>0</v>
      </c>
      <c r="BA1748" t="str">
        <f t="shared" si="309"/>
        <v>Hamburg3rd Round</v>
      </c>
    </row>
    <row r="1749" spans="1:53" x14ac:dyDescent="0.25">
      <c r="A1749">
        <v>42</v>
      </c>
      <c r="B1749" t="s">
        <v>963</v>
      </c>
      <c r="C1749" t="s">
        <v>964</v>
      </c>
      <c r="D1749">
        <v>41837</v>
      </c>
      <c r="E1749" t="s">
        <v>853</v>
      </c>
      <c r="F1749" t="s">
        <v>307</v>
      </c>
      <c r="G1749" t="s">
        <v>503</v>
      </c>
      <c r="H1749" t="s">
        <v>478</v>
      </c>
      <c r="I1749">
        <v>3</v>
      </c>
      <c r="J1749" t="s">
        <v>751</v>
      </c>
      <c r="K1749" t="s">
        <v>793</v>
      </c>
      <c r="L1749">
        <v>42</v>
      </c>
      <c r="M1749">
        <v>20</v>
      </c>
      <c r="N1749">
        <v>970</v>
      </c>
      <c r="O1749">
        <v>1720</v>
      </c>
      <c r="P1749">
        <v>7</v>
      </c>
      <c r="Q1749">
        <v>5</v>
      </c>
      <c r="R1749">
        <v>7</v>
      </c>
      <c r="S1749">
        <v>6</v>
      </c>
      <c r="Z1749">
        <v>2</v>
      </c>
      <c r="AA1749">
        <v>0</v>
      </c>
      <c r="AB1749" t="s">
        <v>312</v>
      </c>
      <c r="AC1749">
        <v>2.37</v>
      </c>
      <c r="AD1749">
        <v>1.53</v>
      </c>
      <c r="AE1749">
        <v>2.25</v>
      </c>
      <c r="AF1749">
        <v>1.62</v>
      </c>
      <c r="AG1749">
        <v>2.25</v>
      </c>
      <c r="AH1749">
        <v>1.57</v>
      </c>
      <c r="AI1749">
        <v>2.29</v>
      </c>
      <c r="AJ1749">
        <v>1.7</v>
      </c>
      <c r="AK1749">
        <v>2.2000000000000002</v>
      </c>
      <c r="AL1749">
        <v>1.67</v>
      </c>
      <c r="AM1749">
        <v>2.4</v>
      </c>
      <c r="AN1749">
        <v>1.7</v>
      </c>
      <c r="AO1749">
        <v>2.27</v>
      </c>
      <c r="AP1749">
        <v>1.61</v>
      </c>
      <c r="AQ1749" t="str">
        <f t="shared" si="299"/>
        <v>Rosol</v>
      </c>
      <c r="AR1749" t="str">
        <f t="shared" si="300"/>
        <v>Robredo</v>
      </c>
      <c r="AS1749" t="str">
        <f t="shared" si="301"/>
        <v>HamburgRosolRobredo</v>
      </c>
      <c r="AT1749" t="str">
        <f t="shared" si="302"/>
        <v>HamburgRobredoRosol</v>
      </c>
      <c r="AU1749">
        <f t="shared" si="303"/>
        <v>2</v>
      </c>
      <c r="AV1749">
        <f t="shared" si="304"/>
        <v>3</v>
      </c>
      <c r="AW1749">
        <f t="shared" si="305"/>
        <v>25</v>
      </c>
      <c r="AX1749" t="b">
        <f t="shared" si="306"/>
        <v>1</v>
      </c>
      <c r="AY1749" t="str">
        <f t="shared" si="307"/>
        <v>Rosol</v>
      </c>
      <c r="AZ1749" t="b">
        <f t="shared" si="308"/>
        <v>0</v>
      </c>
      <c r="BA1749" t="str">
        <f t="shared" si="309"/>
        <v>Hamburg3rd Round</v>
      </c>
    </row>
    <row r="1750" spans="1:53" x14ac:dyDescent="0.25">
      <c r="A1750">
        <v>42</v>
      </c>
      <c r="B1750" t="s">
        <v>963</v>
      </c>
      <c r="C1750" t="s">
        <v>964</v>
      </c>
      <c r="D1750">
        <v>41837</v>
      </c>
      <c r="E1750" t="s">
        <v>853</v>
      </c>
      <c r="F1750" t="s">
        <v>307</v>
      </c>
      <c r="G1750" t="s">
        <v>503</v>
      </c>
      <c r="H1750" t="s">
        <v>478</v>
      </c>
      <c r="I1750">
        <v>3</v>
      </c>
      <c r="J1750" t="s">
        <v>905</v>
      </c>
      <c r="K1750" t="s">
        <v>725</v>
      </c>
      <c r="L1750">
        <v>285</v>
      </c>
      <c r="M1750">
        <v>32</v>
      </c>
      <c r="N1750">
        <v>163</v>
      </c>
      <c r="O1750">
        <v>1160</v>
      </c>
      <c r="P1750">
        <v>6</v>
      </c>
      <c r="Q1750">
        <v>4</v>
      </c>
      <c r="R1750">
        <v>7</v>
      </c>
      <c r="S1750">
        <v>6</v>
      </c>
      <c r="Z1750">
        <v>2</v>
      </c>
      <c r="AA1750">
        <v>0</v>
      </c>
      <c r="AB1750" t="s">
        <v>312</v>
      </c>
      <c r="AC1750">
        <v>3</v>
      </c>
      <c r="AD1750">
        <v>1.36</v>
      </c>
      <c r="AE1750">
        <v>2.6</v>
      </c>
      <c r="AF1750">
        <v>1.48</v>
      </c>
      <c r="AG1750">
        <v>3.25</v>
      </c>
      <c r="AH1750">
        <v>1.33</v>
      </c>
      <c r="AI1750">
        <v>3.51</v>
      </c>
      <c r="AJ1750">
        <v>1.35</v>
      </c>
      <c r="AK1750">
        <v>3</v>
      </c>
      <c r="AL1750">
        <v>1.36</v>
      </c>
      <c r="AM1750">
        <v>3.51</v>
      </c>
      <c r="AN1750">
        <v>1.48</v>
      </c>
      <c r="AO1750">
        <v>3.1</v>
      </c>
      <c r="AP1750">
        <v>1.36</v>
      </c>
      <c r="AQ1750" t="str">
        <f t="shared" si="299"/>
        <v>Zverev</v>
      </c>
      <c r="AR1750" t="str">
        <f t="shared" si="300"/>
        <v>Giraldo</v>
      </c>
      <c r="AS1750" t="str">
        <f t="shared" si="301"/>
        <v>HamburgZverevGiraldo</v>
      </c>
      <c r="AT1750" t="str">
        <f t="shared" si="302"/>
        <v>HamburgGiraldoZverev</v>
      </c>
      <c r="AU1750">
        <f t="shared" si="303"/>
        <v>2</v>
      </c>
      <c r="AV1750">
        <f t="shared" si="304"/>
        <v>3</v>
      </c>
      <c r="AW1750">
        <f t="shared" si="305"/>
        <v>23</v>
      </c>
      <c r="AX1750" t="b">
        <f t="shared" si="306"/>
        <v>1</v>
      </c>
      <c r="AY1750" t="str">
        <f t="shared" si="307"/>
        <v>Zverev</v>
      </c>
      <c r="AZ1750" t="b">
        <f t="shared" si="308"/>
        <v>0</v>
      </c>
      <c r="BA1750" t="str">
        <f t="shared" si="309"/>
        <v>Hamburg3rd Round</v>
      </c>
    </row>
    <row r="1751" spans="1:53" x14ac:dyDescent="0.25">
      <c r="A1751">
        <v>42</v>
      </c>
      <c r="B1751" t="s">
        <v>963</v>
      </c>
      <c r="C1751" t="s">
        <v>964</v>
      </c>
      <c r="D1751">
        <v>41837</v>
      </c>
      <c r="E1751" t="s">
        <v>853</v>
      </c>
      <c r="F1751" t="s">
        <v>307</v>
      </c>
      <c r="G1751" t="s">
        <v>503</v>
      </c>
      <c r="H1751" t="s">
        <v>478</v>
      </c>
      <c r="I1751">
        <v>3</v>
      </c>
      <c r="J1751" t="s">
        <v>744</v>
      </c>
      <c r="K1751" t="s">
        <v>776</v>
      </c>
      <c r="L1751">
        <v>7</v>
      </c>
      <c r="M1751">
        <v>44</v>
      </c>
      <c r="N1751">
        <v>3875</v>
      </c>
      <c r="O1751">
        <v>935</v>
      </c>
      <c r="P1751">
        <v>6</v>
      </c>
      <c r="Q1751">
        <v>3</v>
      </c>
      <c r="R1751">
        <v>3</v>
      </c>
      <c r="S1751">
        <v>6</v>
      </c>
      <c r="T1751">
        <v>6</v>
      </c>
      <c r="U1751">
        <v>3</v>
      </c>
      <c r="Z1751">
        <v>2</v>
      </c>
      <c r="AA1751">
        <v>1</v>
      </c>
      <c r="AB1751" t="s">
        <v>312</v>
      </c>
      <c r="AC1751">
        <v>1.1200000000000001</v>
      </c>
      <c r="AD1751">
        <v>6</v>
      </c>
      <c r="AE1751">
        <v>1.1299999999999999</v>
      </c>
      <c r="AF1751">
        <v>5.5</v>
      </c>
      <c r="AG1751">
        <v>1.17</v>
      </c>
      <c r="AH1751">
        <v>4.5</v>
      </c>
      <c r="AI1751">
        <v>1.1299999999999999</v>
      </c>
      <c r="AJ1751">
        <v>7.04</v>
      </c>
      <c r="AK1751">
        <v>1.1399999999999999</v>
      </c>
      <c r="AL1751">
        <v>5.5</v>
      </c>
      <c r="AM1751">
        <v>1.17</v>
      </c>
      <c r="AN1751">
        <v>7.04</v>
      </c>
      <c r="AO1751">
        <v>1.1299999999999999</v>
      </c>
      <c r="AP1751">
        <v>5.7</v>
      </c>
      <c r="AQ1751" t="str">
        <f t="shared" si="299"/>
        <v>Ferrer</v>
      </c>
      <c r="AR1751" t="str">
        <f t="shared" si="300"/>
        <v>Seppi</v>
      </c>
      <c r="AS1751" t="str">
        <f t="shared" si="301"/>
        <v>HamburgFerrerSeppi</v>
      </c>
      <c r="AT1751" t="str">
        <f t="shared" si="302"/>
        <v>HamburgSeppiFerrer</v>
      </c>
      <c r="AU1751">
        <f t="shared" si="303"/>
        <v>1</v>
      </c>
      <c r="AV1751">
        <f t="shared" si="304"/>
        <v>3</v>
      </c>
      <c r="AW1751">
        <f t="shared" si="305"/>
        <v>27</v>
      </c>
      <c r="AX1751" t="b">
        <f t="shared" si="306"/>
        <v>0</v>
      </c>
      <c r="AY1751" t="str">
        <f t="shared" si="307"/>
        <v>Ferrer</v>
      </c>
      <c r="AZ1751" t="b">
        <f t="shared" si="308"/>
        <v>1</v>
      </c>
      <c r="BA1751" t="str">
        <f t="shared" si="309"/>
        <v>Hamburg3rd Round</v>
      </c>
    </row>
    <row r="1752" spans="1:53" x14ac:dyDescent="0.25">
      <c r="A1752">
        <v>42</v>
      </c>
      <c r="B1752" t="s">
        <v>963</v>
      </c>
      <c r="C1752" t="s">
        <v>964</v>
      </c>
      <c r="D1752">
        <v>41837</v>
      </c>
      <c r="E1752" t="s">
        <v>853</v>
      </c>
      <c r="F1752" t="s">
        <v>307</v>
      </c>
      <c r="G1752" t="s">
        <v>503</v>
      </c>
      <c r="H1752" t="s">
        <v>478</v>
      </c>
      <c r="I1752">
        <v>3</v>
      </c>
      <c r="J1752" t="s">
        <v>752</v>
      </c>
      <c r="K1752" t="s">
        <v>690</v>
      </c>
      <c r="L1752">
        <v>26</v>
      </c>
      <c r="M1752">
        <v>38</v>
      </c>
      <c r="N1752">
        <v>1370</v>
      </c>
      <c r="O1752">
        <v>1085</v>
      </c>
      <c r="P1752">
        <v>7</v>
      </c>
      <c r="Q1752">
        <v>5</v>
      </c>
      <c r="R1752">
        <v>6</v>
      </c>
      <c r="S1752">
        <v>3</v>
      </c>
      <c r="Z1752">
        <v>2</v>
      </c>
      <c r="AA1752">
        <v>0</v>
      </c>
      <c r="AB1752" t="s">
        <v>312</v>
      </c>
      <c r="AC1752">
        <v>1.5</v>
      </c>
      <c r="AD1752">
        <v>2.5</v>
      </c>
      <c r="AE1752">
        <v>1.52</v>
      </c>
      <c r="AF1752">
        <v>2.4500000000000002</v>
      </c>
      <c r="AG1752">
        <v>1.53</v>
      </c>
      <c r="AH1752">
        <v>2.38</v>
      </c>
      <c r="AI1752">
        <v>1.54</v>
      </c>
      <c r="AJ1752">
        <v>2.67</v>
      </c>
      <c r="AK1752">
        <v>1.53</v>
      </c>
      <c r="AL1752">
        <v>2.5</v>
      </c>
      <c r="AM1752">
        <v>1.54</v>
      </c>
      <c r="AN1752">
        <v>2.7</v>
      </c>
      <c r="AO1752">
        <v>1.5</v>
      </c>
      <c r="AP1752">
        <v>2.5299999999999998</v>
      </c>
      <c r="AQ1752" t="str">
        <f t="shared" si="299"/>
        <v>Kohlschreiber</v>
      </c>
      <c r="AR1752" t="str">
        <f t="shared" si="300"/>
        <v>Simon</v>
      </c>
      <c r="AS1752" t="str">
        <f t="shared" si="301"/>
        <v>HamburgKohlschreiberSimon</v>
      </c>
      <c r="AT1752" t="str">
        <f t="shared" si="302"/>
        <v>HamburgSimonKohlschreiber</v>
      </c>
      <c r="AU1752">
        <f t="shared" si="303"/>
        <v>2</v>
      </c>
      <c r="AV1752">
        <f t="shared" si="304"/>
        <v>5</v>
      </c>
      <c r="AW1752">
        <f t="shared" si="305"/>
        <v>21</v>
      </c>
      <c r="AX1752" t="b">
        <f t="shared" si="306"/>
        <v>0</v>
      </c>
      <c r="AY1752" t="str">
        <f t="shared" si="307"/>
        <v>Kohlschreiber</v>
      </c>
      <c r="AZ1752" t="b">
        <f t="shared" si="308"/>
        <v>0</v>
      </c>
      <c r="BA1752" t="str">
        <f t="shared" si="309"/>
        <v>Hamburg3rd Round</v>
      </c>
    </row>
    <row r="1753" spans="1:53" x14ac:dyDescent="0.25">
      <c r="A1753">
        <v>42</v>
      </c>
      <c r="B1753" t="s">
        <v>963</v>
      </c>
      <c r="C1753" t="s">
        <v>964</v>
      </c>
      <c r="D1753">
        <v>41838</v>
      </c>
      <c r="E1753" t="s">
        <v>853</v>
      </c>
      <c r="F1753" t="s">
        <v>307</v>
      </c>
      <c r="G1753" t="s">
        <v>503</v>
      </c>
      <c r="H1753" t="s">
        <v>345</v>
      </c>
      <c r="I1753">
        <v>3</v>
      </c>
      <c r="J1753" t="s">
        <v>905</v>
      </c>
      <c r="K1753" t="s">
        <v>734</v>
      </c>
      <c r="L1753">
        <v>285</v>
      </c>
      <c r="M1753">
        <v>83</v>
      </c>
      <c r="N1753">
        <v>163</v>
      </c>
      <c r="O1753">
        <v>629</v>
      </c>
      <c r="P1753">
        <v>0</v>
      </c>
      <c r="Q1753">
        <v>6</v>
      </c>
      <c r="R1753">
        <v>7</v>
      </c>
      <c r="S1753">
        <v>5</v>
      </c>
      <c r="T1753">
        <v>6</v>
      </c>
      <c r="U1753">
        <v>3</v>
      </c>
      <c r="Z1753">
        <v>2</v>
      </c>
      <c r="AA1753">
        <v>1</v>
      </c>
      <c r="AB1753" t="s">
        <v>312</v>
      </c>
      <c r="AC1753">
        <v>2</v>
      </c>
      <c r="AD1753">
        <v>1.72</v>
      </c>
      <c r="AE1753">
        <v>2</v>
      </c>
      <c r="AF1753">
        <v>1.8</v>
      </c>
      <c r="AG1753">
        <v>2</v>
      </c>
      <c r="AH1753">
        <v>1.8</v>
      </c>
      <c r="AI1753">
        <v>2.15</v>
      </c>
      <c r="AJ1753">
        <v>1.81</v>
      </c>
      <c r="AK1753">
        <v>2</v>
      </c>
      <c r="AL1753">
        <v>1.8</v>
      </c>
      <c r="AM1753">
        <v>2.15</v>
      </c>
      <c r="AN1753">
        <v>1.9</v>
      </c>
      <c r="AO1753">
        <v>1.98</v>
      </c>
      <c r="AP1753">
        <v>1.8</v>
      </c>
      <c r="AQ1753" t="str">
        <f t="shared" si="299"/>
        <v>Zverev</v>
      </c>
      <c r="AR1753" t="str">
        <f t="shared" si="300"/>
        <v>Kamke</v>
      </c>
      <c r="AS1753" t="str">
        <f t="shared" si="301"/>
        <v>HamburgZverevKamke</v>
      </c>
      <c r="AT1753" t="str">
        <f t="shared" si="302"/>
        <v>HamburgKamkeZverev</v>
      </c>
      <c r="AU1753">
        <f t="shared" si="303"/>
        <v>1</v>
      </c>
      <c r="AV1753">
        <f t="shared" si="304"/>
        <v>-1</v>
      </c>
      <c r="AW1753">
        <f t="shared" si="305"/>
        <v>27</v>
      </c>
      <c r="AX1753" t="b">
        <f t="shared" si="306"/>
        <v>0</v>
      </c>
      <c r="AY1753" t="str">
        <f t="shared" si="307"/>
        <v>Kamke</v>
      </c>
      <c r="AZ1753" t="b">
        <f t="shared" si="308"/>
        <v>1</v>
      </c>
      <c r="BA1753" t="str">
        <f t="shared" si="309"/>
        <v>HamburgQuarterfinals</v>
      </c>
    </row>
    <row r="1754" spans="1:53" x14ac:dyDescent="0.25">
      <c r="A1754">
        <v>42</v>
      </c>
      <c r="B1754" t="s">
        <v>963</v>
      </c>
      <c r="C1754" t="s">
        <v>964</v>
      </c>
      <c r="D1754">
        <v>41838</v>
      </c>
      <c r="E1754" t="s">
        <v>853</v>
      </c>
      <c r="F1754" t="s">
        <v>307</v>
      </c>
      <c r="G1754" t="s">
        <v>503</v>
      </c>
      <c r="H1754" t="s">
        <v>345</v>
      </c>
      <c r="I1754">
        <v>3</v>
      </c>
      <c r="J1754" t="s">
        <v>792</v>
      </c>
      <c r="K1754" t="s">
        <v>798</v>
      </c>
      <c r="L1754">
        <v>46</v>
      </c>
      <c r="M1754">
        <v>71</v>
      </c>
      <c r="N1754">
        <v>919</v>
      </c>
      <c r="O1754">
        <v>724</v>
      </c>
      <c r="P1754">
        <v>6</v>
      </c>
      <c r="Q1754">
        <v>1</v>
      </c>
      <c r="R1754">
        <v>7</v>
      </c>
      <c r="S1754">
        <v>5</v>
      </c>
      <c r="Z1754">
        <v>2</v>
      </c>
      <c r="AA1754">
        <v>0</v>
      </c>
      <c r="AB1754" t="s">
        <v>312</v>
      </c>
      <c r="AC1754">
        <v>1.44</v>
      </c>
      <c r="AD1754">
        <v>2.62</v>
      </c>
      <c r="AE1754">
        <v>1.48</v>
      </c>
      <c r="AF1754">
        <v>2.6</v>
      </c>
      <c r="AG1754">
        <v>1.53</v>
      </c>
      <c r="AH1754">
        <v>2.5</v>
      </c>
      <c r="AI1754">
        <v>1.57</v>
      </c>
      <c r="AJ1754">
        <v>2.6</v>
      </c>
      <c r="AK1754">
        <v>1.53</v>
      </c>
      <c r="AL1754">
        <v>2.5</v>
      </c>
      <c r="AM1754">
        <v>1.57</v>
      </c>
      <c r="AN1754">
        <v>2.65</v>
      </c>
      <c r="AO1754">
        <v>1.5</v>
      </c>
      <c r="AP1754">
        <v>2.54</v>
      </c>
      <c r="AQ1754" t="str">
        <f t="shared" si="299"/>
        <v>Mayer</v>
      </c>
      <c r="AR1754" t="str">
        <f t="shared" si="300"/>
        <v>Lajovic</v>
      </c>
      <c r="AS1754" t="str">
        <f t="shared" si="301"/>
        <v>HamburgMayerLajovic</v>
      </c>
      <c r="AT1754" t="str">
        <f t="shared" si="302"/>
        <v>HamburgLajovicMayer</v>
      </c>
      <c r="AU1754">
        <f t="shared" si="303"/>
        <v>2</v>
      </c>
      <c r="AV1754">
        <f t="shared" si="304"/>
        <v>7</v>
      </c>
      <c r="AW1754">
        <f t="shared" si="305"/>
        <v>19</v>
      </c>
      <c r="AX1754" t="b">
        <f t="shared" si="306"/>
        <v>0</v>
      </c>
      <c r="AY1754" t="str">
        <f t="shared" si="307"/>
        <v>Mayer</v>
      </c>
      <c r="AZ1754" t="b">
        <f t="shared" si="308"/>
        <v>0</v>
      </c>
      <c r="BA1754" t="str">
        <f t="shared" si="309"/>
        <v>HamburgQuarterfinals</v>
      </c>
    </row>
    <row r="1755" spans="1:53" x14ac:dyDescent="0.25">
      <c r="A1755">
        <v>42</v>
      </c>
      <c r="B1755" t="s">
        <v>963</v>
      </c>
      <c r="C1755" t="s">
        <v>964</v>
      </c>
      <c r="D1755">
        <v>41838</v>
      </c>
      <c r="E1755" t="s">
        <v>853</v>
      </c>
      <c r="F1755" t="s">
        <v>307</v>
      </c>
      <c r="G1755" t="s">
        <v>503</v>
      </c>
      <c r="H1755" t="s">
        <v>345</v>
      </c>
      <c r="I1755">
        <v>3</v>
      </c>
      <c r="J1755" t="s">
        <v>744</v>
      </c>
      <c r="K1755" t="s">
        <v>753</v>
      </c>
      <c r="L1755">
        <v>7</v>
      </c>
      <c r="M1755">
        <v>78</v>
      </c>
      <c r="N1755">
        <v>3875</v>
      </c>
      <c r="O1755">
        <v>666</v>
      </c>
      <c r="P1755">
        <v>6</v>
      </c>
      <c r="Q1755">
        <v>0</v>
      </c>
      <c r="R1755">
        <v>6</v>
      </c>
      <c r="S1755">
        <v>2</v>
      </c>
      <c r="Z1755">
        <v>2</v>
      </c>
      <c r="AA1755">
        <v>0</v>
      </c>
      <c r="AB1755" t="s">
        <v>312</v>
      </c>
      <c r="AC1755">
        <v>1.1599999999999999</v>
      </c>
      <c r="AD1755">
        <v>5</v>
      </c>
      <c r="AE1755">
        <v>1.1599999999999999</v>
      </c>
      <c r="AF1755">
        <v>5</v>
      </c>
      <c r="AG1755">
        <v>1.17</v>
      </c>
      <c r="AH1755">
        <v>5</v>
      </c>
      <c r="AI1755">
        <v>1.22</v>
      </c>
      <c r="AJ1755">
        <v>5.01</v>
      </c>
      <c r="AK1755">
        <v>1.17</v>
      </c>
      <c r="AL1755">
        <v>5</v>
      </c>
      <c r="AM1755">
        <v>1.22</v>
      </c>
      <c r="AN1755">
        <v>5.5</v>
      </c>
      <c r="AO1755">
        <v>1.17</v>
      </c>
      <c r="AP1755">
        <v>4.8600000000000003</v>
      </c>
      <c r="AQ1755" t="str">
        <f t="shared" si="299"/>
        <v>Ferrer</v>
      </c>
      <c r="AR1755" t="str">
        <f t="shared" si="300"/>
        <v>Andujar</v>
      </c>
      <c r="AS1755" t="str">
        <f t="shared" si="301"/>
        <v>HamburgFerrerAndujar</v>
      </c>
      <c r="AT1755" t="str">
        <f t="shared" si="302"/>
        <v>HamburgAndujarFerrer</v>
      </c>
      <c r="AU1755">
        <f t="shared" si="303"/>
        <v>2</v>
      </c>
      <c r="AV1755">
        <f t="shared" si="304"/>
        <v>10</v>
      </c>
      <c r="AW1755">
        <f t="shared" si="305"/>
        <v>14</v>
      </c>
      <c r="AX1755" t="b">
        <f t="shared" si="306"/>
        <v>0</v>
      </c>
      <c r="AY1755" t="str">
        <f t="shared" si="307"/>
        <v>Ferrer</v>
      </c>
      <c r="AZ1755" t="b">
        <f t="shared" si="308"/>
        <v>0</v>
      </c>
      <c r="BA1755" t="str">
        <f t="shared" si="309"/>
        <v>HamburgQuarterfinals</v>
      </c>
    </row>
    <row r="1756" spans="1:53" x14ac:dyDescent="0.25">
      <c r="A1756">
        <v>42</v>
      </c>
      <c r="B1756" t="s">
        <v>963</v>
      </c>
      <c r="C1756" t="s">
        <v>964</v>
      </c>
      <c r="D1756">
        <v>41838</v>
      </c>
      <c r="E1756" t="s">
        <v>853</v>
      </c>
      <c r="F1756" t="s">
        <v>307</v>
      </c>
      <c r="G1756" t="s">
        <v>503</v>
      </c>
      <c r="H1756" t="s">
        <v>345</v>
      </c>
      <c r="I1756">
        <v>3</v>
      </c>
      <c r="J1756" t="s">
        <v>752</v>
      </c>
      <c r="K1756" t="s">
        <v>751</v>
      </c>
      <c r="L1756">
        <v>26</v>
      </c>
      <c r="M1756">
        <v>42</v>
      </c>
      <c r="N1756">
        <v>1370</v>
      </c>
      <c r="O1756">
        <v>970</v>
      </c>
      <c r="P1756">
        <v>6</v>
      </c>
      <c r="Q1756">
        <v>4</v>
      </c>
      <c r="R1756">
        <v>6</v>
      </c>
      <c r="S1756">
        <v>4</v>
      </c>
      <c r="Z1756">
        <v>2</v>
      </c>
      <c r="AA1756">
        <v>0</v>
      </c>
      <c r="AB1756" t="s">
        <v>312</v>
      </c>
      <c r="AC1756">
        <v>1.44</v>
      </c>
      <c r="AD1756">
        <v>2.62</v>
      </c>
      <c r="AE1756">
        <v>1.45</v>
      </c>
      <c r="AF1756">
        <v>2.7</v>
      </c>
      <c r="AG1756">
        <v>1.44</v>
      </c>
      <c r="AH1756">
        <v>2.75</v>
      </c>
      <c r="AI1756">
        <v>1.53</v>
      </c>
      <c r="AJ1756">
        <v>2.73</v>
      </c>
      <c r="AK1756">
        <v>1.44</v>
      </c>
      <c r="AL1756">
        <v>2.75</v>
      </c>
      <c r="AM1756">
        <v>1.54</v>
      </c>
      <c r="AN1756">
        <v>2.77</v>
      </c>
      <c r="AO1756">
        <v>1.47</v>
      </c>
      <c r="AP1756">
        <v>2.62</v>
      </c>
      <c r="AQ1756" t="str">
        <f t="shared" si="299"/>
        <v>Kohlschreiber</v>
      </c>
      <c r="AR1756" t="str">
        <f t="shared" si="300"/>
        <v>Rosol</v>
      </c>
      <c r="AS1756" t="str">
        <f t="shared" si="301"/>
        <v>HamburgKohlschreiberRosol</v>
      </c>
      <c r="AT1756" t="str">
        <f t="shared" si="302"/>
        <v>HamburgRosolKohlschreiber</v>
      </c>
      <c r="AU1756">
        <f t="shared" si="303"/>
        <v>2</v>
      </c>
      <c r="AV1756">
        <f t="shared" si="304"/>
        <v>4</v>
      </c>
      <c r="AW1756">
        <f t="shared" si="305"/>
        <v>20</v>
      </c>
      <c r="AX1756" t="b">
        <f t="shared" si="306"/>
        <v>0</v>
      </c>
      <c r="AY1756" t="str">
        <f t="shared" si="307"/>
        <v>Kohlschreiber</v>
      </c>
      <c r="AZ1756" t="b">
        <f t="shared" si="308"/>
        <v>0</v>
      </c>
      <c r="BA1756" t="str">
        <f t="shared" si="309"/>
        <v>HamburgQuarterfinals</v>
      </c>
    </row>
    <row r="1757" spans="1:53" x14ac:dyDescent="0.25">
      <c r="A1757">
        <v>42</v>
      </c>
      <c r="B1757" t="s">
        <v>963</v>
      </c>
      <c r="C1757" t="s">
        <v>964</v>
      </c>
      <c r="D1757">
        <v>41839</v>
      </c>
      <c r="E1757" t="s">
        <v>853</v>
      </c>
      <c r="F1757" t="s">
        <v>307</v>
      </c>
      <c r="G1757" t="s">
        <v>503</v>
      </c>
      <c r="H1757" t="s">
        <v>346</v>
      </c>
      <c r="I1757">
        <v>3</v>
      </c>
      <c r="J1757" t="s">
        <v>792</v>
      </c>
      <c r="K1757" t="s">
        <v>752</v>
      </c>
      <c r="L1757">
        <v>46</v>
      </c>
      <c r="M1757">
        <v>26</v>
      </c>
      <c r="N1757">
        <v>919</v>
      </c>
      <c r="O1757">
        <v>1370</v>
      </c>
      <c r="P1757">
        <v>7</v>
      </c>
      <c r="Q1757">
        <v>5</v>
      </c>
      <c r="R1757">
        <v>6</v>
      </c>
      <c r="S1757">
        <v>4</v>
      </c>
      <c r="Z1757">
        <v>2</v>
      </c>
      <c r="AA1757">
        <v>0</v>
      </c>
      <c r="AB1757" t="s">
        <v>312</v>
      </c>
      <c r="AC1757">
        <v>3</v>
      </c>
      <c r="AD1757">
        <v>1.4</v>
      </c>
      <c r="AE1757">
        <v>2.8</v>
      </c>
      <c r="AF1757">
        <v>1.42</v>
      </c>
      <c r="AG1757">
        <v>2.75</v>
      </c>
      <c r="AH1757">
        <v>1.44</v>
      </c>
      <c r="AI1757">
        <v>3.28</v>
      </c>
      <c r="AJ1757">
        <v>1.4</v>
      </c>
      <c r="AK1757">
        <v>2.75</v>
      </c>
      <c r="AL1757">
        <v>1.44</v>
      </c>
      <c r="AM1757">
        <v>3.28</v>
      </c>
      <c r="AN1757">
        <v>1.48</v>
      </c>
      <c r="AO1757">
        <v>2.85</v>
      </c>
      <c r="AP1757">
        <v>1.41</v>
      </c>
      <c r="AQ1757" t="str">
        <f t="shared" si="299"/>
        <v>Mayer</v>
      </c>
      <c r="AR1757" t="str">
        <f t="shared" si="300"/>
        <v>Kohlschreiber</v>
      </c>
      <c r="AS1757" t="str">
        <f t="shared" si="301"/>
        <v>HamburgMayerKohlschreiber</v>
      </c>
      <c r="AT1757" t="str">
        <f t="shared" si="302"/>
        <v>HamburgKohlschreiberMayer</v>
      </c>
      <c r="AU1757">
        <f t="shared" si="303"/>
        <v>2</v>
      </c>
      <c r="AV1757">
        <f t="shared" si="304"/>
        <v>4</v>
      </c>
      <c r="AW1757">
        <f t="shared" si="305"/>
        <v>22</v>
      </c>
      <c r="AX1757" t="b">
        <f t="shared" si="306"/>
        <v>0</v>
      </c>
      <c r="AY1757" t="str">
        <f t="shared" si="307"/>
        <v>Mayer</v>
      </c>
      <c r="AZ1757" t="b">
        <f t="shared" si="308"/>
        <v>0</v>
      </c>
      <c r="BA1757" t="str">
        <f t="shared" si="309"/>
        <v>HamburgSemifinals</v>
      </c>
    </row>
    <row r="1758" spans="1:53" x14ac:dyDescent="0.25">
      <c r="A1758">
        <v>42</v>
      </c>
      <c r="B1758" t="s">
        <v>963</v>
      </c>
      <c r="C1758" t="s">
        <v>964</v>
      </c>
      <c r="D1758">
        <v>41839</v>
      </c>
      <c r="E1758" t="s">
        <v>853</v>
      </c>
      <c r="F1758" t="s">
        <v>307</v>
      </c>
      <c r="G1758" t="s">
        <v>503</v>
      </c>
      <c r="H1758" t="s">
        <v>346</v>
      </c>
      <c r="I1758">
        <v>3</v>
      </c>
      <c r="J1758" t="s">
        <v>744</v>
      </c>
      <c r="K1758" t="s">
        <v>905</v>
      </c>
      <c r="L1758">
        <v>7</v>
      </c>
      <c r="M1758">
        <v>285</v>
      </c>
      <c r="N1758">
        <v>3875</v>
      </c>
      <c r="O1758">
        <v>163</v>
      </c>
      <c r="P1758">
        <v>6</v>
      </c>
      <c r="Q1758">
        <v>0</v>
      </c>
      <c r="R1758">
        <v>6</v>
      </c>
      <c r="S1758">
        <v>1</v>
      </c>
      <c r="Z1758">
        <v>2</v>
      </c>
      <c r="AA1758">
        <v>0</v>
      </c>
      <c r="AB1758" t="s">
        <v>312</v>
      </c>
      <c r="AC1758">
        <v>1.1100000000000001</v>
      </c>
      <c r="AD1758">
        <v>6.5</v>
      </c>
      <c r="AE1758">
        <v>1.1200000000000001</v>
      </c>
      <c r="AF1758">
        <v>5.75</v>
      </c>
      <c r="AG1758">
        <v>1.1399999999999999</v>
      </c>
      <c r="AH1758">
        <v>5.5</v>
      </c>
      <c r="AI1758">
        <v>1.1299999999999999</v>
      </c>
      <c r="AJ1758">
        <v>7.65</v>
      </c>
      <c r="AK1758">
        <v>1.1399999999999999</v>
      </c>
      <c r="AL1758">
        <v>5.5</v>
      </c>
      <c r="AM1758">
        <v>1.1599999999999999</v>
      </c>
      <c r="AN1758">
        <v>7.65</v>
      </c>
      <c r="AO1758">
        <v>1.1200000000000001</v>
      </c>
      <c r="AP1758">
        <v>6.02</v>
      </c>
      <c r="AQ1758" t="str">
        <f t="shared" si="299"/>
        <v>Ferrer</v>
      </c>
      <c r="AR1758" t="str">
        <f t="shared" si="300"/>
        <v>Zverev</v>
      </c>
      <c r="AS1758" t="str">
        <f t="shared" si="301"/>
        <v>HamburgFerrerZverev</v>
      </c>
      <c r="AT1758" t="str">
        <f t="shared" si="302"/>
        <v>HamburgZverevFerrer</v>
      </c>
      <c r="AU1758">
        <f t="shared" si="303"/>
        <v>2</v>
      </c>
      <c r="AV1758">
        <f t="shared" si="304"/>
        <v>11</v>
      </c>
      <c r="AW1758">
        <f t="shared" si="305"/>
        <v>13</v>
      </c>
      <c r="AX1758" t="b">
        <f t="shared" si="306"/>
        <v>0</v>
      </c>
      <c r="AY1758" t="str">
        <f t="shared" si="307"/>
        <v>Ferrer</v>
      </c>
      <c r="AZ1758" t="b">
        <f t="shared" si="308"/>
        <v>0</v>
      </c>
      <c r="BA1758" t="str">
        <f t="shared" si="309"/>
        <v>HamburgSemifinals</v>
      </c>
    </row>
    <row r="1759" spans="1:53" x14ac:dyDescent="0.25">
      <c r="A1759">
        <v>42</v>
      </c>
      <c r="B1759" t="s">
        <v>963</v>
      </c>
      <c r="C1759" t="s">
        <v>964</v>
      </c>
      <c r="D1759">
        <v>41840</v>
      </c>
      <c r="E1759" t="s">
        <v>853</v>
      </c>
      <c r="F1759" t="s">
        <v>307</v>
      </c>
      <c r="G1759" t="s">
        <v>503</v>
      </c>
      <c r="H1759" t="s">
        <v>348</v>
      </c>
      <c r="I1759">
        <v>3</v>
      </c>
      <c r="J1759" t="s">
        <v>792</v>
      </c>
      <c r="K1759" t="s">
        <v>744</v>
      </c>
      <c r="L1759">
        <v>46</v>
      </c>
      <c r="M1759">
        <v>7</v>
      </c>
      <c r="N1759">
        <v>919</v>
      </c>
      <c r="O1759">
        <v>3875</v>
      </c>
      <c r="P1759">
        <v>6</v>
      </c>
      <c r="Q1759">
        <v>7</v>
      </c>
      <c r="R1759">
        <v>6</v>
      </c>
      <c r="S1759">
        <v>1</v>
      </c>
      <c r="T1759">
        <v>7</v>
      </c>
      <c r="U1759">
        <v>6</v>
      </c>
      <c r="Z1759">
        <v>2</v>
      </c>
      <c r="AA1759">
        <v>1</v>
      </c>
      <c r="AB1759" t="s">
        <v>312</v>
      </c>
      <c r="AC1759">
        <v>5</v>
      </c>
      <c r="AD1759">
        <v>1.1599999999999999</v>
      </c>
      <c r="AE1759">
        <v>4.75</v>
      </c>
      <c r="AF1759">
        <v>1.17</v>
      </c>
      <c r="AG1759">
        <v>5</v>
      </c>
      <c r="AH1759">
        <v>1.17</v>
      </c>
      <c r="AI1759">
        <v>5.57</v>
      </c>
      <c r="AJ1759">
        <v>1.19</v>
      </c>
      <c r="AK1759">
        <v>4.5</v>
      </c>
      <c r="AL1759">
        <v>1.2</v>
      </c>
      <c r="AM1759">
        <v>5.57</v>
      </c>
      <c r="AN1759">
        <v>1.21</v>
      </c>
      <c r="AO1759">
        <v>4.74</v>
      </c>
      <c r="AP1759">
        <v>1.18</v>
      </c>
      <c r="AQ1759" t="str">
        <f t="shared" si="299"/>
        <v>Mayer</v>
      </c>
      <c r="AR1759" t="str">
        <f t="shared" si="300"/>
        <v>Ferrer</v>
      </c>
      <c r="AS1759" t="str">
        <f t="shared" si="301"/>
        <v>HamburgMayerFerrer</v>
      </c>
      <c r="AT1759" t="str">
        <f t="shared" si="302"/>
        <v>HamburgFerrerMayer</v>
      </c>
      <c r="AU1759">
        <f t="shared" si="303"/>
        <v>1</v>
      </c>
      <c r="AV1759">
        <f t="shared" si="304"/>
        <v>5</v>
      </c>
      <c r="AW1759">
        <f t="shared" si="305"/>
        <v>33</v>
      </c>
      <c r="AX1759" t="b">
        <f t="shared" si="306"/>
        <v>1</v>
      </c>
      <c r="AY1759" t="str">
        <f t="shared" si="307"/>
        <v>Ferrer</v>
      </c>
      <c r="AZ1759" t="b">
        <f t="shared" si="308"/>
        <v>1</v>
      </c>
      <c r="BA1759" t="str">
        <f t="shared" si="309"/>
        <v>HamburgThe Final</v>
      </c>
    </row>
    <row r="1760" spans="1:53" x14ac:dyDescent="0.25">
      <c r="A1760">
        <v>43</v>
      </c>
      <c r="B1760" t="s">
        <v>967</v>
      </c>
      <c r="C1760" t="s">
        <v>968</v>
      </c>
      <c r="D1760">
        <v>41841</v>
      </c>
      <c r="E1760" t="s">
        <v>663</v>
      </c>
      <c r="F1760" t="s">
        <v>307</v>
      </c>
      <c r="G1760" t="s">
        <v>308</v>
      </c>
      <c r="H1760" t="s">
        <v>309</v>
      </c>
      <c r="I1760">
        <v>3</v>
      </c>
      <c r="J1760" t="s">
        <v>670</v>
      </c>
      <c r="K1760" t="s">
        <v>764</v>
      </c>
      <c r="L1760">
        <v>61</v>
      </c>
      <c r="M1760">
        <v>64</v>
      </c>
      <c r="N1760">
        <v>790</v>
      </c>
      <c r="O1760">
        <v>766</v>
      </c>
      <c r="P1760">
        <v>7</v>
      </c>
      <c r="Q1760">
        <v>6</v>
      </c>
      <c r="R1760">
        <v>7</v>
      </c>
      <c r="S1760">
        <v>5</v>
      </c>
      <c r="Z1760">
        <v>2</v>
      </c>
      <c r="AA1760">
        <v>0</v>
      </c>
      <c r="AB1760" t="s">
        <v>312</v>
      </c>
      <c r="AC1760">
        <v>1.53</v>
      </c>
      <c r="AD1760">
        <v>2.37</v>
      </c>
      <c r="AE1760">
        <v>1.58</v>
      </c>
      <c r="AF1760">
        <v>2.35</v>
      </c>
      <c r="AG1760">
        <v>1.67</v>
      </c>
      <c r="AH1760">
        <v>2.1</v>
      </c>
      <c r="AI1760">
        <v>1.57</v>
      </c>
      <c r="AJ1760">
        <v>2.5499999999999998</v>
      </c>
      <c r="AK1760">
        <v>1.67</v>
      </c>
      <c r="AL1760">
        <v>2.2000000000000002</v>
      </c>
      <c r="AM1760">
        <v>1.71</v>
      </c>
      <c r="AN1760">
        <v>2.5499999999999998</v>
      </c>
      <c r="AO1760">
        <v>1.61</v>
      </c>
      <c r="AP1760">
        <v>2.2799999999999998</v>
      </c>
      <c r="AQ1760" t="str">
        <f t="shared" si="299"/>
        <v>Querrey</v>
      </c>
      <c r="AR1760" t="str">
        <f t="shared" si="300"/>
        <v>Johnson</v>
      </c>
      <c r="AS1760" t="str">
        <f t="shared" si="301"/>
        <v>AtlantaQuerreyJohnson</v>
      </c>
      <c r="AT1760" t="str">
        <f t="shared" si="302"/>
        <v>AtlantaJohnsonQuerrey</v>
      </c>
      <c r="AU1760">
        <f t="shared" si="303"/>
        <v>2</v>
      </c>
      <c r="AV1760">
        <f t="shared" si="304"/>
        <v>3</v>
      </c>
      <c r="AW1760">
        <f t="shared" si="305"/>
        <v>25</v>
      </c>
      <c r="AX1760" t="b">
        <f t="shared" si="306"/>
        <v>1</v>
      </c>
      <c r="AY1760" t="str">
        <f t="shared" si="307"/>
        <v>Querrey</v>
      </c>
      <c r="AZ1760" t="b">
        <f t="shared" si="308"/>
        <v>0</v>
      </c>
      <c r="BA1760" t="str">
        <f t="shared" si="309"/>
        <v>Atlanta1st Round</v>
      </c>
    </row>
    <row r="1761" spans="1:53" x14ac:dyDescent="0.25">
      <c r="A1761">
        <v>43</v>
      </c>
      <c r="B1761" t="s">
        <v>967</v>
      </c>
      <c r="C1761" t="s">
        <v>968</v>
      </c>
      <c r="D1761">
        <v>41842</v>
      </c>
      <c r="E1761" t="s">
        <v>663</v>
      </c>
      <c r="F1761" t="s">
        <v>307</v>
      </c>
      <c r="G1761" t="s">
        <v>308</v>
      </c>
      <c r="H1761" t="s">
        <v>309</v>
      </c>
      <c r="I1761">
        <v>3</v>
      </c>
      <c r="J1761" t="s">
        <v>698</v>
      </c>
      <c r="K1761" t="s">
        <v>760</v>
      </c>
      <c r="L1761">
        <v>94</v>
      </c>
      <c r="M1761">
        <v>73</v>
      </c>
      <c r="N1761">
        <v>588</v>
      </c>
      <c r="O1761">
        <v>727</v>
      </c>
      <c r="P1761">
        <v>6</v>
      </c>
      <c r="Q1761">
        <v>3</v>
      </c>
      <c r="R1761">
        <v>6</v>
      </c>
      <c r="S1761">
        <v>0</v>
      </c>
      <c r="Z1761">
        <v>2</v>
      </c>
      <c r="AA1761">
        <v>0</v>
      </c>
      <c r="AB1761" t="s">
        <v>312</v>
      </c>
      <c r="AC1761">
        <v>2.25</v>
      </c>
      <c r="AD1761">
        <v>1.57</v>
      </c>
      <c r="AE1761">
        <v>2.2000000000000002</v>
      </c>
      <c r="AF1761">
        <v>1.65</v>
      </c>
      <c r="AG1761">
        <v>2.25</v>
      </c>
      <c r="AH1761">
        <v>1.57</v>
      </c>
      <c r="AI1761">
        <v>2.2000000000000002</v>
      </c>
      <c r="AJ1761">
        <v>1.74</v>
      </c>
      <c r="AK1761">
        <v>2.38</v>
      </c>
      <c r="AL1761">
        <v>1.57</v>
      </c>
      <c r="AM1761">
        <v>2.38</v>
      </c>
      <c r="AN1761">
        <v>1.74</v>
      </c>
      <c r="AO1761">
        <v>2.2000000000000002</v>
      </c>
      <c r="AP1761">
        <v>1.64</v>
      </c>
      <c r="AQ1761" t="str">
        <f t="shared" si="299"/>
        <v>Sela</v>
      </c>
      <c r="AR1761" t="str">
        <f t="shared" si="300"/>
        <v>Young</v>
      </c>
      <c r="AS1761" t="str">
        <f t="shared" si="301"/>
        <v>AtlantaSelaYoung</v>
      </c>
      <c r="AT1761" t="str">
        <f t="shared" si="302"/>
        <v>AtlantaYoungSela</v>
      </c>
      <c r="AU1761">
        <f t="shared" si="303"/>
        <v>2</v>
      </c>
      <c r="AV1761">
        <f t="shared" si="304"/>
        <v>9</v>
      </c>
      <c r="AW1761">
        <f t="shared" si="305"/>
        <v>15</v>
      </c>
      <c r="AX1761" t="b">
        <f t="shared" si="306"/>
        <v>0</v>
      </c>
      <c r="AY1761" t="str">
        <f t="shared" si="307"/>
        <v>Sela</v>
      </c>
      <c r="AZ1761" t="b">
        <f t="shared" si="308"/>
        <v>0</v>
      </c>
      <c r="BA1761" t="str">
        <f t="shared" si="309"/>
        <v>Atlanta1st Round</v>
      </c>
    </row>
    <row r="1762" spans="1:53" x14ac:dyDescent="0.25">
      <c r="A1762">
        <v>43</v>
      </c>
      <c r="B1762" t="s">
        <v>967</v>
      </c>
      <c r="C1762" t="s">
        <v>968</v>
      </c>
      <c r="D1762">
        <v>41842</v>
      </c>
      <c r="E1762" t="s">
        <v>663</v>
      </c>
      <c r="F1762" t="s">
        <v>307</v>
      </c>
      <c r="G1762" t="s">
        <v>308</v>
      </c>
      <c r="H1762" t="s">
        <v>309</v>
      </c>
      <c r="I1762">
        <v>3</v>
      </c>
      <c r="J1762" t="s">
        <v>664</v>
      </c>
      <c r="K1762" t="s">
        <v>919</v>
      </c>
      <c r="L1762">
        <v>52</v>
      </c>
      <c r="M1762">
        <v>82</v>
      </c>
      <c r="N1762">
        <v>862</v>
      </c>
      <c r="O1762">
        <v>662</v>
      </c>
      <c r="P1762">
        <v>6</v>
      </c>
      <c r="Q1762">
        <v>0</v>
      </c>
      <c r="R1762">
        <v>6</v>
      </c>
      <c r="S1762">
        <v>2</v>
      </c>
      <c r="Z1762">
        <v>2</v>
      </c>
      <c r="AA1762">
        <v>0</v>
      </c>
      <c r="AB1762" t="s">
        <v>312</v>
      </c>
      <c r="AC1762">
        <v>1.33</v>
      </c>
      <c r="AD1762">
        <v>3.25</v>
      </c>
      <c r="AE1762">
        <v>1.35</v>
      </c>
      <c r="AF1762">
        <v>3.1</v>
      </c>
      <c r="AG1762">
        <v>1.4</v>
      </c>
      <c r="AH1762">
        <v>2.75</v>
      </c>
      <c r="AI1762">
        <v>1.36</v>
      </c>
      <c r="AJ1762">
        <v>3.4</v>
      </c>
      <c r="AK1762">
        <v>1.36</v>
      </c>
      <c r="AL1762">
        <v>3</v>
      </c>
      <c r="AM1762">
        <v>1.4</v>
      </c>
      <c r="AN1762">
        <v>3.5</v>
      </c>
      <c r="AO1762">
        <v>1.34</v>
      </c>
      <c r="AP1762">
        <v>3.15</v>
      </c>
      <c r="AQ1762" t="str">
        <f t="shared" si="299"/>
        <v>Matosevic</v>
      </c>
      <c r="AR1762" t="str">
        <f t="shared" si="300"/>
        <v>Estrella</v>
      </c>
      <c r="AS1762" t="str">
        <f t="shared" si="301"/>
        <v>AtlantaMatosevicEstrella</v>
      </c>
      <c r="AT1762" t="str">
        <f t="shared" si="302"/>
        <v>AtlantaEstrellaMatosevic</v>
      </c>
      <c r="AU1762">
        <f t="shared" si="303"/>
        <v>2</v>
      </c>
      <c r="AV1762">
        <f t="shared" si="304"/>
        <v>10</v>
      </c>
      <c r="AW1762">
        <f t="shared" si="305"/>
        <v>14</v>
      </c>
      <c r="AX1762" t="b">
        <f t="shared" si="306"/>
        <v>0</v>
      </c>
      <c r="AY1762" t="str">
        <f t="shared" si="307"/>
        <v>Matosevic</v>
      </c>
      <c r="AZ1762" t="b">
        <f t="shared" si="308"/>
        <v>0</v>
      </c>
      <c r="BA1762" t="str">
        <f t="shared" si="309"/>
        <v>Atlanta1st Round</v>
      </c>
    </row>
    <row r="1763" spans="1:53" x14ac:dyDescent="0.25">
      <c r="A1763">
        <v>43</v>
      </c>
      <c r="B1763" t="s">
        <v>967</v>
      </c>
      <c r="C1763" t="s">
        <v>968</v>
      </c>
      <c r="D1763">
        <v>41842</v>
      </c>
      <c r="E1763" t="s">
        <v>663</v>
      </c>
      <c r="F1763" t="s">
        <v>307</v>
      </c>
      <c r="G1763" t="s">
        <v>308</v>
      </c>
      <c r="H1763" t="s">
        <v>309</v>
      </c>
      <c r="I1763">
        <v>3</v>
      </c>
      <c r="J1763" t="s">
        <v>695</v>
      </c>
      <c r="K1763" t="s">
        <v>687</v>
      </c>
      <c r="L1763">
        <v>112</v>
      </c>
      <c r="M1763">
        <v>145</v>
      </c>
      <c r="N1763">
        <v>538</v>
      </c>
      <c r="O1763">
        <v>411</v>
      </c>
      <c r="P1763">
        <v>6</v>
      </c>
      <c r="Q1763">
        <v>0</v>
      </c>
      <c r="R1763">
        <v>6</v>
      </c>
      <c r="S1763">
        <v>2</v>
      </c>
      <c r="Z1763">
        <v>2</v>
      </c>
      <c r="AA1763">
        <v>0</v>
      </c>
      <c r="AB1763" t="s">
        <v>312</v>
      </c>
      <c r="AC1763">
        <v>2.5</v>
      </c>
      <c r="AD1763">
        <v>1.5</v>
      </c>
      <c r="AE1763">
        <v>2.4500000000000002</v>
      </c>
      <c r="AF1763">
        <v>1.52</v>
      </c>
      <c r="AG1763">
        <v>2.5</v>
      </c>
      <c r="AH1763">
        <v>1.5</v>
      </c>
      <c r="AI1763">
        <v>2.7</v>
      </c>
      <c r="AJ1763">
        <v>1.52</v>
      </c>
      <c r="AK1763">
        <v>2.38</v>
      </c>
      <c r="AL1763">
        <v>1.57</v>
      </c>
      <c r="AM1763">
        <v>2.7</v>
      </c>
      <c r="AN1763">
        <v>1.62</v>
      </c>
      <c r="AO1763">
        <v>2.48</v>
      </c>
      <c r="AP1763">
        <v>1.52</v>
      </c>
      <c r="AQ1763" t="str">
        <f t="shared" si="299"/>
        <v>Smyczek</v>
      </c>
      <c r="AR1763" t="str">
        <f t="shared" si="300"/>
        <v>Harrison</v>
      </c>
      <c r="AS1763" t="str">
        <f t="shared" si="301"/>
        <v>AtlantaSmyczekHarrison</v>
      </c>
      <c r="AT1763" t="str">
        <f t="shared" si="302"/>
        <v>AtlantaHarrisonSmyczek</v>
      </c>
      <c r="AU1763">
        <f t="shared" si="303"/>
        <v>2</v>
      </c>
      <c r="AV1763">
        <f t="shared" si="304"/>
        <v>10</v>
      </c>
      <c r="AW1763">
        <f t="shared" si="305"/>
        <v>14</v>
      </c>
      <c r="AX1763" t="b">
        <f t="shared" si="306"/>
        <v>0</v>
      </c>
      <c r="AY1763" t="str">
        <f t="shared" si="307"/>
        <v>Smyczek</v>
      </c>
      <c r="AZ1763" t="b">
        <f t="shared" si="308"/>
        <v>0</v>
      </c>
      <c r="BA1763" t="str">
        <f t="shared" si="309"/>
        <v>Atlanta1st Round</v>
      </c>
    </row>
    <row r="1764" spans="1:53" x14ac:dyDescent="0.25">
      <c r="A1764">
        <v>43</v>
      </c>
      <c r="B1764" t="s">
        <v>967</v>
      </c>
      <c r="C1764" t="s">
        <v>968</v>
      </c>
      <c r="D1764">
        <v>41842</v>
      </c>
      <c r="E1764" t="s">
        <v>663</v>
      </c>
      <c r="F1764" t="s">
        <v>307</v>
      </c>
      <c r="G1764" t="s">
        <v>308</v>
      </c>
      <c r="H1764" t="s">
        <v>309</v>
      </c>
      <c r="I1764">
        <v>3</v>
      </c>
      <c r="J1764" t="s">
        <v>669</v>
      </c>
      <c r="K1764" t="s">
        <v>849</v>
      </c>
      <c r="L1764">
        <v>41</v>
      </c>
      <c r="M1764">
        <v>157</v>
      </c>
      <c r="N1764">
        <v>1020</v>
      </c>
      <c r="O1764">
        <v>362</v>
      </c>
      <c r="P1764">
        <v>6</v>
      </c>
      <c r="Q1764">
        <v>1</v>
      </c>
      <c r="R1764">
        <v>6</v>
      </c>
      <c r="S1764">
        <v>4</v>
      </c>
      <c r="Z1764">
        <v>2</v>
      </c>
      <c r="AA1764">
        <v>0</v>
      </c>
      <c r="AB1764" t="s">
        <v>312</v>
      </c>
      <c r="AC1764">
        <v>1.33</v>
      </c>
      <c r="AD1764">
        <v>3.25</v>
      </c>
      <c r="AE1764">
        <v>1.33</v>
      </c>
      <c r="AF1764">
        <v>3.2</v>
      </c>
      <c r="AG1764">
        <v>1.3</v>
      </c>
      <c r="AH1764">
        <v>3.4</v>
      </c>
      <c r="AI1764">
        <v>1.33</v>
      </c>
      <c r="AJ1764">
        <v>3.58</v>
      </c>
      <c r="AK1764">
        <v>1.33</v>
      </c>
      <c r="AL1764">
        <v>3.25</v>
      </c>
      <c r="AM1764">
        <v>1.37</v>
      </c>
      <c r="AN1764">
        <v>3.58</v>
      </c>
      <c r="AO1764">
        <v>1.33</v>
      </c>
      <c r="AP1764">
        <v>3.26</v>
      </c>
      <c r="AQ1764" t="str">
        <f t="shared" si="299"/>
        <v>Istomin</v>
      </c>
      <c r="AR1764" t="str">
        <f t="shared" si="300"/>
        <v>Ram</v>
      </c>
      <c r="AS1764" t="str">
        <f t="shared" si="301"/>
        <v>AtlantaIstominRam</v>
      </c>
      <c r="AT1764" t="str">
        <f t="shared" si="302"/>
        <v>AtlantaRamIstomin</v>
      </c>
      <c r="AU1764">
        <f t="shared" si="303"/>
        <v>2</v>
      </c>
      <c r="AV1764">
        <f t="shared" si="304"/>
        <v>7</v>
      </c>
      <c r="AW1764">
        <f t="shared" si="305"/>
        <v>17</v>
      </c>
      <c r="AX1764" t="b">
        <f t="shared" si="306"/>
        <v>0</v>
      </c>
      <c r="AY1764" t="str">
        <f t="shared" si="307"/>
        <v>Istomin</v>
      </c>
      <c r="AZ1764" t="b">
        <f t="shared" si="308"/>
        <v>0</v>
      </c>
      <c r="BA1764" t="str">
        <f t="shared" si="309"/>
        <v>Atlanta1st Round</v>
      </c>
    </row>
    <row r="1765" spans="1:53" x14ac:dyDescent="0.25">
      <c r="A1765">
        <v>43</v>
      </c>
      <c r="B1765" t="s">
        <v>967</v>
      </c>
      <c r="C1765" t="s">
        <v>968</v>
      </c>
      <c r="D1765">
        <v>41842</v>
      </c>
      <c r="E1765" t="s">
        <v>663</v>
      </c>
      <c r="F1765" t="s">
        <v>307</v>
      </c>
      <c r="G1765" t="s">
        <v>308</v>
      </c>
      <c r="H1765" t="s">
        <v>309</v>
      </c>
      <c r="I1765">
        <v>3</v>
      </c>
      <c r="J1765" t="s">
        <v>854</v>
      </c>
      <c r="K1765" t="s">
        <v>969</v>
      </c>
      <c r="L1765">
        <v>142</v>
      </c>
      <c r="M1765">
        <v>265</v>
      </c>
      <c r="N1765">
        <v>418</v>
      </c>
      <c r="O1765">
        <v>181</v>
      </c>
      <c r="P1765">
        <v>6</v>
      </c>
      <c r="Q1765">
        <v>1</v>
      </c>
      <c r="R1765">
        <v>6</v>
      </c>
      <c r="S1765">
        <v>2</v>
      </c>
      <c r="Z1765">
        <v>2</v>
      </c>
      <c r="AA1765">
        <v>0</v>
      </c>
      <c r="AB1765" t="s">
        <v>312</v>
      </c>
      <c r="AC1765">
        <v>1.44</v>
      </c>
      <c r="AD1765">
        <v>2.62</v>
      </c>
      <c r="AE1765">
        <v>1.45</v>
      </c>
      <c r="AF1765">
        <v>2.7</v>
      </c>
      <c r="AG1765">
        <v>1.5</v>
      </c>
      <c r="AH1765">
        <v>2.4500000000000002</v>
      </c>
      <c r="AI1765">
        <v>1.43</v>
      </c>
      <c r="AJ1765">
        <v>3.01</v>
      </c>
      <c r="AK1765">
        <v>1.53</v>
      </c>
      <c r="AL1765">
        <v>2.5</v>
      </c>
      <c r="AM1765">
        <v>1.53</v>
      </c>
      <c r="AN1765">
        <v>3.01</v>
      </c>
      <c r="AO1765">
        <v>1.45</v>
      </c>
      <c r="AP1765">
        <v>2.68</v>
      </c>
      <c r="AQ1765" t="str">
        <f t="shared" si="299"/>
        <v>De</v>
      </c>
      <c r="AR1765" t="str">
        <f t="shared" si="300"/>
        <v>Diez</v>
      </c>
      <c r="AS1765" t="str">
        <f t="shared" si="301"/>
        <v>AtlantaDeDiez</v>
      </c>
      <c r="AT1765" t="str">
        <f t="shared" si="302"/>
        <v>AtlantaDiezDe</v>
      </c>
      <c r="AU1765">
        <f t="shared" si="303"/>
        <v>2</v>
      </c>
      <c r="AV1765">
        <f t="shared" si="304"/>
        <v>9</v>
      </c>
      <c r="AW1765">
        <f t="shared" si="305"/>
        <v>15</v>
      </c>
      <c r="AX1765" t="b">
        <f t="shared" si="306"/>
        <v>0</v>
      </c>
      <c r="AY1765" t="str">
        <f t="shared" si="307"/>
        <v>De</v>
      </c>
      <c r="AZ1765" t="b">
        <f t="shared" si="308"/>
        <v>0</v>
      </c>
      <c r="BA1765" t="str">
        <f t="shared" si="309"/>
        <v>Atlanta1st Round</v>
      </c>
    </row>
    <row r="1766" spans="1:53" x14ac:dyDescent="0.25">
      <c r="A1766">
        <v>43</v>
      </c>
      <c r="B1766" t="s">
        <v>967</v>
      </c>
      <c r="C1766" t="s">
        <v>968</v>
      </c>
      <c r="D1766">
        <v>41842</v>
      </c>
      <c r="E1766" t="s">
        <v>663</v>
      </c>
      <c r="F1766" t="s">
        <v>307</v>
      </c>
      <c r="G1766" t="s">
        <v>308</v>
      </c>
      <c r="H1766" t="s">
        <v>309</v>
      </c>
      <c r="I1766">
        <v>3</v>
      </c>
      <c r="J1766" t="s">
        <v>876</v>
      </c>
      <c r="K1766" t="s">
        <v>772</v>
      </c>
      <c r="L1766">
        <v>281</v>
      </c>
      <c r="M1766">
        <v>79</v>
      </c>
      <c r="N1766">
        <v>169</v>
      </c>
      <c r="O1766">
        <v>672</v>
      </c>
      <c r="P1766">
        <v>7</v>
      </c>
      <c r="Q1766">
        <v>6</v>
      </c>
      <c r="R1766">
        <v>3</v>
      </c>
      <c r="S1766">
        <v>6</v>
      </c>
      <c r="T1766">
        <v>6</v>
      </c>
      <c r="U1766">
        <v>0</v>
      </c>
      <c r="Z1766">
        <v>2</v>
      </c>
      <c r="AA1766">
        <v>1</v>
      </c>
      <c r="AB1766" t="s">
        <v>312</v>
      </c>
      <c r="AC1766">
        <v>2.75</v>
      </c>
      <c r="AD1766">
        <v>1.4</v>
      </c>
      <c r="AE1766">
        <v>2.9</v>
      </c>
      <c r="AF1766">
        <v>1.4</v>
      </c>
      <c r="AG1766">
        <v>2.75</v>
      </c>
      <c r="AH1766">
        <v>1.4</v>
      </c>
      <c r="AI1766">
        <v>3.3</v>
      </c>
      <c r="AJ1766">
        <v>1.38</v>
      </c>
      <c r="AK1766">
        <v>3.25</v>
      </c>
      <c r="AL1766">
        <v>1.33</v>
      </c>
      <c r="AM1766">
        <v>3.3</v>
      </c>
      <c r="AN1766">
        <v>1.44</v>
      </c>
      <c r="AO1766">
        <v>3</v>
      </c>
      <c r="AP1766">
        <v>1.37</v>
      </c>
      <c r="AQ1766" t="str">
        <f t="shared" si="299"/>
        <v>Ginepri</v>
      </c>
      <c r="AR1766" t="str">
        <f t="shared" si="300"/>
        <v>Stakhovsky</v>
      </c>
      <c r="AS1766" t="str">
        <f t="shared" si="301"/>
        <v>AtlantaGinepriStakhovsky</v>
      </c>
      <c r="AT1766" t="str">
        <f t="shared" si="302"/>
        <v>AtlantaStakhovskyGinepri</v>
      </c>
      <c r="AU1766">
        <f t="shared" si="303"/>
        <v>1</v>
      </c>
      <c r="AV1766">
        <f t="shared" si="304"/>
        <v>4</v>
      </c>
      <c r="AW1766">
        <f t="shared" si="305"/>
        <v>28</v>
      </c>
      <c r="AX1766" t="b">
        <f t="shared" si="306"/>
        <v>1</v>
      </c>
      <c r="AY1766" t="str">
        <f t="shared" si="307"/>
        <v>Ginepri</v>
      </c>
      <c r="AZ1766" t="b">
        <f t="shared" si="308"/>
        <v>1</v>
      </c>
      <c r="BA1766" t="str">
        <f t="shared" si="309"/>
        <v>Atlanta1st Round</v>
      </c>
    </row>
    <row r="1767" spans="1:53" x14ac:dyDescent="0.25">
      <c r="A1767">
        <v>43</v>
      </c>
      <c r="B1767" t="s">
        <v>967</v>
      </c>
      <c r="C1767" t="s">
        <v>968</v>
      </c>
      <c r="D1767">
        <v>41842</v>
      </c>
      <c r="E1767" t="s">
        <v>663</v>
      </c>
      <c r="F1767" t="s">
        <v>307</v>
      </c>
      <c r="G1767" t="s">
        <v>308</v>
      </c>
      <c r="H1767" t="s">
        <v>309</v>
      </c>
      <c r="I1767">
        <v>3</v>
      </c>
      <c r="J1767" t="s">
        <v>758</v>
      </c>
      <c r="K1767" t="s">
        <v>785</v>
      </c>
      <c r="L1767">
        <v>72</v>
      </c>
      <c r="M1767">
        <v>75</v>
      </c>
      <c r="N1767">
        <v>733</v>
      </c>
      <c r="O1767">
        <v>723</v>
      </c>
      <c r="P1767">
        <v>6</v>
      </c>
      <c r="Q1767">
        <v>2</v>
      </c>
      <c r="R1767">
        <v>6</v>
      </c>
      <c r="S1767">
        <v>4</v>
      </c>
      <c r="Z1767">
        <v>2</v>
      </c>
      <c r="AA1767">
        <v>0</v>
      </c>
      <c r="AB1767" t="s">
        <v>312</v>
      </c>
      <c r="AC1767">
        <v>1.25</v>
      </c>
      <c r="AD1767">
        <v>3.75</v>
      </c>
      <c r="AE1767">
        <v>1.28</v>
      </c>
      <c r="AF1767">
        <v>3.5</v>
      </c>
      <c r="AG1767">
        <v>1.29</v>
      </c>
      <c r="AH1767">
        <v>3.5</v>
      </c>
      <c r="AI1767">
        <v>1.32</v>
      </c>
      <c r="AJ1767">
        <v>3.65</v>
      </c>
      <c r="AK1767">
        <v>1.29</v>
      </c>
      <c r="AL1767">
        <v>3.5</v>
      </c>
      <c r="AM1767">
        <v>1.34</v>
      </c>
      <c r="AN1767">
        <v>3.75</v>
      </c>
      <c r="AO1767">
        <v>1.3</v>
      </c>
      <c r="AP1767">
        <v>3.44</v>
      </c>
      <c r="AQ1767" t="str">
        <f t="shared" si="299"/>
        <v>Sock</v>
      </c>
      <c r="AR1767" t="str">
        <f t="shared" si="300"/>
        <v>Gonzalez</v>
      </c>
      <c r="AS1767" t="str">
        <f t="shared" si="301"/>
        <v>AtlantaSockGonzalez</v>
      </c>
      <c r="AT1767" t="str">
        <f t="shared" si="302"/>
        <v>AtlantaGonzalezSock</v>
      </c>
      <c r="AU1767">
        <f t="shared" si="303"/>
        <v>2</v>
      </c>
      <c r="AV1767">
        <f t="shared" si="304"/>
        <v>6</v>
      </c>
      <c r="AW1767">
        <f t="shared" si="305"/>
        <v>18</v>
      </c>
      <c r="AX1767" t="b">
        <f t="shared" si="306"/>
        <v>0</v>
      </c>
      <c r="AY1767" t="str">
        <f t="shared" si="307"/>
        <v>Sock</v>
      </c>
      <c r="AZ1767" t="b">
        <f t="shared" si="308"/>
        <v>0</v>
      </c>
      <c r="BA1767" t="str">
        <f t="shared" si="309"/>
        <v>Atlanta1st Round</v>
      </c>
    </row>
    <row r="1768" spans="1:53" x14ac:dyDescent="0.25">
      <c r="A1768">
        <v>43</v>
      </c>
      <c r="B1768" t="s">
        <v>967</v>
      </c>
      <c r="C1768" t="s">
        <v>968</v>
      </c>
      <c r="D1768">
        <v>41842</v>
      </c>
      <c r="E1768" t="s">
        <v>663</v>
      </c>
      <c r="F1768" t="s">
        <v>307</v>
      </c>
      <c r="G1768" t="s">
        <v>308</v>
      </c>
      <c r="H1768" t="s">
        <v>309</v>
      </c>
      <c r="I1768">
        <v>3</v>
      </c>
      <c r="J1768" t="s">
        <v>712</v>
      </c>
      <c r="K1768" t="s">
        <v>676</v>
      </c>
      <c r="L1768">
        <v>66</v>
      </c>
      <c r="M1768">
        <v>86</v>
      </c>
      <c r="N1768">
        <v>758</v>
      </c>
      <c r="O1768">
        <v>628</v>
      </c>
      <c r="P1768">
        <v>6</v>
      </c>
      <c r="Q1768">
        <v>4</v>
      </c>
      <c r="R1768">
        <v>6</v>
      </c>
      <c r="S1768">
        <v>2</v>
      </c>
      <c r="Z1768">
        <v>2</v>
      </c>
      <c r="AA1768">
        <v>0</v>
      </c>
      <c r="AB1768" t="s">
        <v>312</v>
      </c>
      <c r="AC1768">
        <v>1.4</v>
      </c>
      <c r="AD1768">
        <v>2.75</v>
      </c>
      <c r="AE1768">
        <v>1.35</v>
      </c>
      <c r="AF1768">
        <v>3.1</v>
      </c>
      <c r="AG1768">
        <v>1.36</v>
      </c>
      <c r="AH1768">
        <v>3</v>
      </c>
      <c r="AI1768">
        <v>1.49</v>
      </c>
      <c r="AJ1768">
        <v>2.81</v>
      </c>
      <c r="AK1768">
        <v>1.36</v>
      </c>
      <c r="AL1768">
        <v>3</v>
      </c>
      <c r="AM1768">
        <v>1.49</v>
      </c>
      <c r="AN1768">
        <v>3.2</v>
      </c>
      <c r="AO1768">
        <v>1.39</v>
      </c>
      <c r="AP1768">
        <v>2.9</v>
      </c>
      <c r="AQ1768" t="str">
        <f t="shared" si="299"/>
        <v>Becker</v>
      </c>
      <c r="AR1768" t="str">
        <f t="shared" si="300"/>
        <v>Ebden</v>
      </c>
      <c r="AS1768" t="str">
        <f t="shared" si="301"/>
        <v>AtlantaBeckerEbden</v>
      </c>
      <c r="AT1768" t="str">
        <f t="shared" si="302"/>
        <v>AtlantaEbdenBecker</v>
      </c>
      <c r="AU1768">
        <f t="shared" si="303"/>
        <v>2</v>
      </c>
      <c r="AV1768">
        <f t="shared" si="304"/>
        <v>6</v>
      </c>
      <c r="AW1768">
        <f t="shared" si="305"/>
        <v>18</v>
      </c>
      <c r="AX1768" t="b">
        <f t="shared" si="306"/>
        <v>0</v>
      </c>
      <c r="AY1768" t="str">
        <f t="shared" si="307"/>
        <v>Becker</v>
      </c>
      <c r="AZ1768" t="b">
        <f t="shared" si="308"/>
        <v>0</v>
      </c>
      <c r="BA1768" t="str">
        <f t="shared" si="309"/>
        <v>Atlanta1st Round</v>
      </c>
    </row>
    <row r="1769" spans="1:53" x14ac:dyDescent="0.25">
      <c r="A1769">
        <v>43</v>
      </c>
      <c r="B1769" t="s">
        <v>967</v>
      </c>
      <c r="C1769" t="s">
        <v>968</v>
      </c>
      <c r="D1769">
        <v>41842</v>
      </c>
      <c r="E1769" t="s">
        <v>663</v>
      </c>
      <c r="F1769" t="s">
        <v>307</v>
      </c>
      <c r="G1769" t="s">
        <v>308</v>
      </c>
      <c r="H1769" t="s">
        <v>309</v>
      </c>
      <c r="I1769">
        <v>3</v>
      </c>
      <c r="J1769" t="s">
        <v>928</v>
      </c>
      <c r="K1769" t="s">
        <v>879</v>
      </c>
      <c r="L1769">
        <v>182</v>
      </c>
      <c r="M1769">
        <v>178</v>
      </c>
      <c r="N1769">
        <v>288</v>
      </c>
      <c r="O1769">
        <v>292</v>
      </c>
      <c r="P1769">
        <v>6</v>
      </c>
      <c r="Q1769">
        <v>4</v>
      </c>
      <c r="R1769">
        <v>6</v>
      </c>
      <c r="S1769">
        <v>4</v>
      </c>
      <c r="Z1769">
        <v>2</v>
      </c>
      <c r="AA1769">
        <v>0</v>
      </c>
      <c r="AB1769" t="s">
        <v>312</v>
      </c>
      <c r="AC1769">
        <v>1.83</v>
      </c>
      <c r="AD1769">
        <v>1.83</v>
      </c>
      <c r="AE1769">
        <v>1.85</v>
      </c>
      <c r="AF1769">
        <v>1.9</v>
      </c>
      <c r="AG1769">
        <v>1.83</v>
      </c>
      <c r="AH1769">
        <v>1.83</v>
      </c>
      <c r="AI1769">
        <v>1.84</v>
      </c>
      <c r="AJ1769">
        <v>2.06</v>
      </c>
      <c r="AK1769">
        <v>1.91</v>
      </c>
      <c r="AL1769">
        <v>1.91</v>
      </c>
      <c r="AM1769">
        <v>1.91</v>
      </c>
      <c r="AN1769">
        <v>2.09</v>
      </c>
      <c r="AO1769">
        <v>1.84</v>
      </c>
      <c r="AP1769">
        <v>1.92</v>
      </c>
      <c r="AQ1769" t="str">
        <f t="shared" si="299"/>
        <v>Marchenko</v>
      </c>
      <c r="AR1769" t="str">
        <f t="shared" si="300"/>
        <v>Smith</v>
      </c>
      <c r="AS1769" t="str">
        <f t="shared" si="301"/>
        <v>AtlantaMarchenkoSmith</v>
      </c>
      <c r="AT1769" t="str">
        <f t="shared" si="302"/>
        <v>AtlantaSmithMarchenko</v>
      </c>
      <c r="AU1769">
        <f t="shared" si="303"/>
        <v>2</v>
      </c>
      <c r="AV1769">
        <f t="shared" si="304"/>
        <v>4</v>
      </c>
      <c r="AW1769">
        <f t="shared" si="305"/>
        <v>20</v>
      </c>
      <c r="AX1769" t="b">
        <f t="shared" si="306"/>
        <v>0</v>
      </c>
      <c r="AY1769" t="str">
        <f t="shared" si="307"/>
        <v>Marchenko</v>
      </c>
      <c r="AZ1769" t="b">
        <f t="shared" si="308"/>
        <v>0</v>
      </c>
      <c r="BA1769" t="str">
        <f t="shared" si="309"/>
        <v>Atlanta1st Round</v>
      </c>
    </row>
    <row r="1770" spans="1:53" x14ac:dyDescent="0.25">
      <c r="A1770">
        <v>43</v>
      </c>
      <c r="B1770" t="s">
        <v>967</v>
      </c>
      <c r="C1770" t="s">
        <v>968</v>
      </c>
      <c r="D1770">
        <v>41843</v>
      </c>
      <c r="E1770" t="s">
        <v>663</v>
      </c>
      <c r="F1770" t="s">
        <v>307</v>
      </c>
      <c r="G1770" t="s">
        <v>308</v>
      </c>
      <c r="H1770" t="s">
        <v>309</v>
      </c>
      <c r="I1770">
        <v>3</v>
      </c>
      <c r="J1770" t="s">
        <v>699</v>
      </c>
      <c r="K1770" t="s">
        <v>970</v>
      </c>
      <c r="L1770">
        <v>91</v>
      </c>
      <c r="M1770">
        <v>1187</v>
      </c>
      <c r="N1770">
        <v>594</v>
      </c>
      <c r="O1770">
        <v>6</v>
      </c>
      <c r="P1770">
        <v>6</v>
      </c>
      <c r="Q1770">
        <v>2</v>
      </c>
      <c r="R1770">
        <v>7</v>
      </c>
      <c r="S1770">
        <v>5</v>
      </c>
      <c r="Z1770">
        <v>2</v>
      </c>
      <c r="AA1770">
        <v>0</v>
      </c>
      <c r="AB1770" t="s">
        <v>312</v>
      </c>
      <c r="AC1770">
        <v>1.08</v>
      </c>
      <c r="AD1770">
        <v>8</v>
      </c>
      <c r="AE1770">
        <v>1.08</v>
      </c>
      <c r="AF1770">
        <v>7.5</v>
      </c>
      <c r="AG1770">
        <v>1.07</v>
      </c>
      <c r="AH1770">
        <v>7.5</v>
      </c>
      <c r="AI1770">
        <v>1.08</v>
      </c>
      <c r="AJ1770">
        <v>9.44</v>
      </c>
      <c r="AK1770">
        <v>1.08</v>
      </c>
      <c r="AL1770">
        <v>7.5</v>
      </c>
      <c r="AM1770">
        <v>1.0900000000000001</v>
      </c>
      <c r="AN1770">
        <v>9.5</v>
      </c>
      <c r="AO1770">
        <v>1.07</v>
      </c>
      <c r="AP1770">
        <v>7.9</v>
      </c>
      <c r="AQ1770" t="str">
        <f t="shared" si="299"/>
        <v>Lacko</v>
      </c>
      <c r="AR1770" t="str">
        <f t="shared" si="300"/>
        <v>Pasha</v>
      </c>
      <c r="AS1770" t="str">
        <f t="shared" si="301"/>
        <v>AtlantaLackoPasha</v>
      </c>
      <c r="AT1770" t="str">
        <f t="shared" si="302"/>
        <v>AtlantaPashaLacko</v>
      </c>
      <c r="AU1770">
        <f t="shared" si="303"/>
        <v>2</v>
      </c>
      <c r="AV1770">
        <f t="shared" si="304"/>
        <v>6</v>
      </c>
      <c r="AW1770">
        <f t="shared" si="305"/>
        <v>20</v>
      </c>
      <c r="AX1770" t="b">
        <f t="shared" si="306"/>
        <v>0</v>
      </c>
      <c r="AY1770" t="str">
        <f t="shared" si="307"/>
        <v>Lacko</v>
      </c>
      <c r="AZ1770" t="b">
        <f t="shared" si="308"/>
        <v>0</v>
      </c>
      <c r="BA1770" t="str">
        <f t="shared" si="309"/>
        <v>Atlanta1st Round</v>
      </c>
    </row>
    <row r="1771" spans="1:53" x14ac:dyDescent="0.25">
      <c r="A1771">
        <v>43</v>
      </c>
      <c r="B1771" t="s">
        <v>967</v>
      </c>
      <c r="C1771" t="s">
        <v>968</v>
      </c>
      <c r="D1771">
        <v>41843</v>
      </c>
      <c r="E1771" t="s">
        <v>663</v>
      </c>
      <c r="F1771" t="s">
        <v>307</v>
      </c>
      <c r="G1771" t="s">
        <v>308</v>
      </c>
      <c r="H1771" t="s">
        <v>309</v>
      </c>
      <c r="I1771">
        <v>3</v>
      </c>
      <c r="J1771" t="s">
        <v>694</v>
      </c>
      <c r="K1771" t="s">
        <v>677</v>
      </c>
      <c r="L1771">
        <v>42</v>
      </c>
      <c r="M1771">
        <v>171</v>
      </c>
      <c r="N1771">
        <v>993</v>
      </c>
      <c r="O1771">
        <v>302</v>
      </c>
      <c r="P1771">
        <v>6</v>
      </c>
      <c r="Q1771">
        <v>4</v>
      </c>
      <c r="R1771">
        <v>6</v>
      </c>
      <c r="S1771">
        <v>4</v>
      </c>
      <c r="Z1771">
        <v>2</v>
      </c>
      <c r="AA1771">
        <v>0</v>
      </c>
      <c r="AB1771" t="s">
        <v>312</v>
      </c>
      <c r="AC1771">
        <v>1.4</v>
      </c>
      <c r="AD1771">
        <v>2.75</v>
      </c>
      <c r="AE1771">
        <v>1.45</v>
      </c>
      <c r="AF1771">
        <v>2.7</v>
      </c>
      <c r="AG1771">
        <v>1.44</v>
      </c>
      <c r="AH1771">
        <v>2.62</v>
      </c>
      <c r="AI1771">
        <v>1.49</v>
      </c>
      <c r="AJ1771">
        <v>2.8</v>
      </c>
      <c r="AK1771">
        <v>1.4</v>
      </c>
      <c r="AL1771">
        <v>2.88</v>
      </c>
      <c r="AM1771">
        <v>1.53</v>
      </c>
      <c r="AN1771">
        <v>2.88</v>
      </c>
      <c r="AO1771">
        <v>1.45</v>
      </c>
      <c r="AP1771">
        <v>2.69</v>
      </c>
      <c r="AQ1771" t="str">
        <f t="shared" si="299"/>
        <v>Lu</v>
      </c>
      <c r="AR1771" t="str">
        <f t="shared" si="300"/>
        <v>Kuznetsov</v>
      </c>
      <c r="AS1771" t="str">
        <f t="shared" si="301"/>
        <v>AtlantaLuKuznetsov</v>
      </c>
      <c r="AT1771" t="str">
        <f t="shared" si="302"/>
        <v>AtlantaKuznetsovLu</v>
      </c>
      <c r="AU1771">
        <f t="shared" si="303"/>
        <v>2</v>
      </c>
      <c r="AV1771">
        <f t="shared" si="304"/>
        <v>4</v>
      </c>
      <c r="AW1771">
        <f t="shared" si="305"/>
        <v>20</v>
      </c>
      <c r="AX1771" t="b">
        <f t="shared" si="306"/>
        <v>0</v>
      </c>
      <c r="AY1771" t="str">
        <f t="shared" si="307"/>
        <v>Lu</v>
      </c>
      <c r="AZ1771" t="b">
        <f t="shared" si="308"/>
        <v>0</v>
      </c>
      <c r="BA1771" t="str">
        <f t="shared" si="309"/>
        <v>Atlanta1st Round</v>
      </c>
    </row>
    <row r="1772" spans="1:53" x14ac:dyDescent="0.25">
      <c r="A1772">
        <v>43</v>
      </c>
      <c r="B1772" t="s">
        <v>967</v>
      </c>
      <c r="C1772" t="s">
        <v>968</v>
      </c>
      <c r="D1772">
        <v>41843</v>
      </c>
      <c r="E1772" t="s">
        <v>663</v>
      </c>
      <c r="F1772" t="s">
        <v>307</v>
      </c>
      <c r="G1772" t="s">
        <v>308</v>
      </c>
      <c r="H1772" t="s">
        <v>344</v>
      </c>
      <c r="I1772">
        <v>3</v>
      </c>
      <c r="J1772" t="s">
        <v>758</v>
      </c>
      <c r="K1772" t="s">
        <v>971</v>
      </c>
      <c r="L1772">
        <v>72</v>
      </c>
      <c r="M1772">
        <v>349</v>
      </c>
      <c r="N1772">
        <v>733</v>
      </c>
      <c r="O1772">
        <v>127</v>
      </c>
      <c r="P1772">
        <v>6</v>
      </c>
      <c r="Q1772">
        <v>4</v>
      </c>
      <c r="R1772">
        <v>6</v>
      </c>
      <c r="S1772">
        <v>2</v>
      </c>
      <c r="Z1772">
        <v>2</v>
      </c>
      <c r="AA1772">
        <v>0</v>
      </c>
      <c r="AB1772" t="s">
        <v>312</v>
      </c>
      <c r="AC1772">
        <v>1.1100000000000001</v>
      </c>
      <c r="AD1772">
        <v>6.5</v>
      </c>
      <c r="AE1772">
        <v>1.1000000000000001</v>
      </c>
      <c r="AF1772">
        <v>6.5</v>
      </c>
      <c r="AG1772">
        <v>1.1200000000000001</v>
      </c>
      <c r="AH1772">
        <v>5.5</v>
      </c>
      <c r="AI1772">
        <v>1.1299999999999999</v>
      </c>
      <c r="AJ1772">
        <v>7.38</v>
      </c>
      <c r="AK1772">
        <v>1.1299999999999999</v>
      </c>
      <c r="AL1772">
        <v>6</v>
      </c>
      <c r="AM1772">
        <v>1.1399999999999999</v>
      </c>
      <c r="AN1772">
        <v>7.38</v>
      </c>
      <c r="AO1772">
        <v>1.1100000000000001</v>
      </c>
      <c r="AP1772">
        <v>6.31</v>
      </c>
      <c r="AQ1772" t="str">
        <f t="shared" si="299"/>
        <v>Sock</v>
      </c>
      <c r="AR1772" t="str">
        <f t="shared" si="300"/>
        <v>Venus</v>
      </c>
      <c r="AS1772" t="str">
        <f t="shared" si="301"/>
        <v>AtlantaSockVenus</v>
      </c>
      <c r="AT1772" t="str">
        <f t="shared" si="302"/>
        <v>AtlantaVenusSock</v>
      </c>
      <c r="AU1772">
        <f t="shared" si="303"/>
        <v>2</v>
      </c>
      <c r="AV1772">
        <f t="shared" si="304"/>
        <v>6</v>
      </c>
      <c r="AW1772">
        <f t="shared" si="305"/>
        <v>18</v>
      </c>
      <c r="AX1772" t="b">
        <f t="shared" si="306"/>
        <v>0</v>
      </c>
      <c r="AY1772" t="str">
        <f t="shared" si="307"/>
        <v>Sock</v>
      </c>
      <c r="AZ1772" t="b">
        <f t="shared" si="308"/>
        <v>0</v>
      </c>
      <c r="BA1772" t="str">
        <f t="shared" si="309"/>
        <v>Atlanta2nd Round</v>
      </c>
    </row>
    <row r="1773" spans="1:53" x14ac:dyDescent="0.25">
      <c r="A1773">
        <v>43</v>
      </c>
      <c r="B1773" t="s">
        <v>967</v>
      </c>
      <c r="C1773" t="s">
        <v>968</v>
      </c>
      <c r="D1773">
        <v>41843</v>
      </c>
      <c r="E1773" t="s">
        <v>663</v>
      </c>
      <c r="F1773" t="s">
        <v>307</v>
      </c>
      <c r="G1773" t="s">
        <v>308</v>
      </c>
      <c r="H1773" t="s">
        <v>344</v>
      </c>
      <c r="I1773">
        <v>3</v>
      </c>
      <c r="J1773" t="s">
        <v>700</v>
      </c>
      <c r="K1773" t="s">
        <v>928</v>
      </c>
      <c r="L1773">
        <v>39</v>
      </c>
      <c r="M1773">
        <v>182</v>
      </c>
      <c r="N1773">
        <v>1090</v>
      </c>
      <c r="O1773">
        <v>288</v>
      </c>
      <c r="P1773">
        <v>7</v>
      </c>
      <c r="Q1773">
        <v>5</v>
      </c>
      <c r="R1773">
        <v>6</v>
      </c>
      <c r="S1773">
        <v>3</v>
      </c>
      <c r="Z1773">
        <v>2</v>
      </c>
      <c r="AA1773">
        <v>0</v>
      </c>
      <c r="AB1773" t="s">
        <v>312</v>
      </c>
      <c r="AC1773">
        <v>1.5</v>
      </c>
      <c r="AD1773">
        <v>2.5</v>
      </c>
      <c r="AE1773">
        <v>1.5</v>
      </c>
      <c r="AF1773">
        <v>2.5</v>
      </c>
      <c r="AG1773">
        <v>1.5</v>
      </c>
      <c r="AH1773">
        <v>2.5</v>
      </c>
      <c r="AI1773">
        <v>1.56</v>
      </c>
      <c r="AJ1773">
        <v>2.62</v>
      </c>
      <c r="AK1773">
        <v>1.5</v>
      </c>
      <c r="AL1773">
        <v>2.63</v>
      </c>
      <c r="AM1773">
        <v>1.62</v>
      </c>
      <c r="AN1773">
        <v>2.63</v>
      </c>
      <c r="AO1773">
        <v>1.51</v>
      </c>
      <c r="AP1773">
        <v>2.5099999999999998</v>
      </c>
      <c r="AQ1773" t="str">
        <f t="shared" si="299"/>
        <v>Pospisil</v>
      </c>
      <c r="AR1773" t="str">
        <f t="shared" si="300"/>
        <v>Marchenko</v>
      </c>
      <c r="AS1773" t="str">
        <f t="shared" si="301"/>
        <v>AtlantaPospisilMarchenko</v>
      </c>
      <c r="AT1773" t="str">
        <f t="shared" si="302"/>
        <v>AtlantaMarchenkoPospisil</v>
      </c>
      <c r="AU1773">
        <f t="shared" si="303"/>
        <v>2</v>
      </c>
      <c r="AV1773">
        <f t="shared" si="304"/>
        <v>5</v>
      </c>
      <c r="AW1773">
        <f t="shared" si="305"/>
        <v>21</v>
      </c>
      <c r="AX1773" t="b">
        <f t="shared" si="306"/>
        <v>0</v>
      </c>
      <c r="AY1773" t="str">
        <f t="shared" si="307"/>
        <v>Pospisil</v>
      </c>
      <c r="AZ1773" t="b">
        <f t="shared" si="308"/>
        <v>0</v>
      </c>
      <c r="BA1773" t="str">
        <f t="shared" si="309"/>
        <v>Atlanta2nd Round</v>
      </c>
    </row>
    <row r="1774" spans="1:53" x14ac:dyDescent="0.25">
      <c r="A1774">
        <v>43</v>
      </c>
      <c r="B1774" t="s">
        <v>967</v>
      </c>
      <c r="C1774" t="s">
        <v>968</v>
      </c>
      <c r="D1774">
        <v>41843</v>
      </c>
      <c r="E1774" t="s">
        <v>663</v>
      </c>
      <c r="F1774" t="s">
        <v>307</v>
      </c>
      <c r="G1774" t="s">
        <v>308</v>
      </c>
      <c r="H1774" t="s">
        <v>344</v>
      </c>
      <c r="I1774">
        <v>3</v>
      </c>
      <c r="J1774" t="s">
        <v>699</v>
      </c>
      <c r="K1774" t="s">
        <v>669</v>
      </c>
      <c r="L1774">
        <v>91</v>
      </c>
      <c r="M1774">
        <v>41</v>
      </c>
      <c r="N1774">
        <v>594</v>
      </c>
      <c r="O1774">
        <v>1020</v>
      </c>
      <c r="P1774">
        <v>5</v>
      </c>
      <c r="Q1774">
        <v>7</v>
      </c>
      <c r="R1774">
        <v>6</v>
      </c>
      <c r="S1774">
        <v>1</v>
      </c>
      <c r="T1774">
        <v>6</v>
      </c>
      <c r="U1774">
        <v>4</v>
      </c>
      <c r="Z1774">
        <v>2</v>
      </c>
      <c r="AA1774">
        <v>1</v>
      </c>
      <c r="AB1774" t="s">
        <v>312</v>
      </c>
      <c r="AC1774">
        <v>3.75</v>
      </c>
      <c r="AD1774">
        <v>1.25</v>
      </c>
      <c r="AE1774">
        <v>3.4</v>
      </c>
      <c r="AF1774">
        <v>1.3</v>
      </c>
      <c r="AG1774">
        <v>3.4</v>
      </c>
      <c r="AH1774">
        <v>1.3</v>
      </c>
      <c r="AI1774">
        <v>4.1399999999999997</v>
      </c>
      <c r="AJ1774">
        <v>1.28</v>
      </c>
      <c r="AK1774">
        <v>3.5</v>
      </c>
      <c r="AL1774">
        <v>1.29</v>
      </c>
      <c r="AM1774">
        <v>4.2</v>
      </c>
      <c r="AN1774">
        <v>1.33</v>
      </c>
      <c r="AO1774">
        <v>3.61</v>
      </c>
      <c r="AP1774">
        <v>1.28</v>
      </c>
      <c r="AQ1774" t="str">
        <f t="shared" si="299"/>
        <v>Lacko</v>
      </c>
      <c r="AR1774" t="str">
        <f t="shared" si="300"/>
        <v>Istomin</v>
      </c>
      <c r="AS1774" t="str">
        <f t="shared" si="301"/>
        <v>AtlantaLackoIstomin</v>
      </c>
      <c r="AT1774" t="str">
        <f t="shared" si="302"/>
        <v>AtlantaIstominLacko</v>
      </c>
      <c r="AU1774">
        <f t="shared" si="303"/>
        <v>1</v>
      </c>
      <c r="AV1774">
        <f t="shared" si="304"/>
        <v>5</v>
      </c>
      <c r="AW1774">
        <f t="shared" si="305"/>
        <v>29</v>
      </c>
      <c r="AX1774" t="b">
        <f t="shared" si="306"/>
        <v>0</v>
      </c>
      <c r="AY1774" t="str">
        <f t="shared" si="307"/>
        <v>Istomin</v>
      </c>
      <c r="AZ1774" t="b">
        <f t="shared" si="308"/>
        <v>1</v>
      </c>
      <c r="BA1774" t="str">
        <f t="shared" si="309"/>
        <v>Atlanta2nd Round</v>
      </c>
    </row>
    <row r="1775" spans="1:53" x14ac:dyDescent="0.25">
      <c r="A1775">
        <v>43</v>
      </c>
      <c r="B1775" t="s">
        <v>967</v>
      </c>
      <c r="C1775" t="s">
        <v>968</v>
      </c>
      <c r="D1775">
        <v>41844</v>
      </c>
      <c r="E1775" t="s">
        <v>663</v>
      </c>
      <c r="F1775" t="s">
        <v>307</v>
      </c>
      <c r="G1775" t="s">
        <v>308</v>
      </c>
      <c r="H1775" t="s">
        <v>344</v>
      </c>
      <c r="I1775">
        <v>3</v>
      </c>
      <c r="J1775" t="s">
        <v>698</v>
      </c>
      <c r="K1775" t="s">
        <v>670</v>
      </c>
      <c r="L1775">
        <v>94</v>
      </c>
      <c r="M1775">
        <v>61</v>
      </c>
      <c r="N1775">
        <v>588</v>
      </c>
      <c r="O1775">
        <v>790</v>
      </c>
      <c r="P1775">
        <v>6</v>
      </c>
      <c r="Q1775">
        <v>2</v>
      </c>
      <c r="R1775">
        <v>6</v>
      </c>
      <c r="S1775">
        <v>4</v>
      </c>
      <c r="Z1775">
        <v>2</v>
      </c>
      <c r="AA1775">
        <v>0</v>
      </c>
      <c r="AB1775" t="s">
        <v>312</v>
      </c>
      <c r="AC1775">
        <v>3.25</v>
      </c>
      <c r="AD1775">
        <v>1.33</v>
      </c>
      <c r="AE1775">
        <v>3.2</v>
      </c>
      <c r="AF1775">
        <v>1.33</v>
      </c>
      <c r="AG1775">
        <v>3.25</v>
      </c>
      <c r="AH1775">
        <v>1.33</v>
      </c>
      <c r="AI1775">
        <v>3.31</v>
      </c>
      <c r="AJ1775">
        <v>1.38</v>
      </c>
      <c r="AK1775">
        <v>3.5</v>
      </c>
      <c r="AL1775">
        <v>1.29</v>
      </c>
      <c r="AM1775">
        <v>3.5</v>
      </c>
      <c r="AN1775">
        <v>1.38</v>
      </c>
      <c r="AO1775">
        <v>3.21</v>
      </c>
      <c r="AP1775">
        <v>1.33</v>
      </c>
      <c r="AQ1775" t="str">
        <f t="shared" si="299"/>
        <v>Sela</v>
      </c>
      <c r="AR1775" t="str">
        <f t="shared" si="300"/>
        <v>Querrey</v>
      </c>
      <c r="AS1775" t="str">
        <f t="shared" si="301"/>
        <v>AtlantaSelaQuerrey</v>
      </c>
      <c r="AT1775" t="str">
        <f t="shared" si="302"/>
        <v>AtlantaQuerreySela</v>
      </c>
      <c r="AU1775">
        <f t="shared" si="303"/>
        <v>2</v>
      </c>
      <c r="AV1775">
        <f t="shared" si="304"/>
        <v>6</v>
      </c>
      <c r="AW1775">
        <f t="shared" si="305"/>
        <v>18</v>
      </c>
      <c r="AX1775" t="b">
        <f t="shared" si="306"/>
        <v>0</v>
      </c>
      <c r="AY1775" t="str">
        <f t="shared" si="307"/>
        <v>Sela</v>
      </c>
      <c r="AZ1775" t="b">
        <f t="shared" si="308"/>
        <v>0</v>
      </c>
      <c r="BA1775" t="str">
        <f t="shared" si="309"/>
        <v>Atlanta2nd Round</v>
      </c>
    </row>
    <row r="1776" spans="1:53" x14ac:dyDescent="0.25">
      <c r="A1776">
        <v>43</v>
      </c>
      <c r="B1776" t="s">
        <v>967</v>
      </c>
      <c r="C1776" t="s">
        <v>968</v>
      </c>
      <c r="D1776">
        <v>41845</v>
      </c>
      <c r="E1776" t="s">
        <v>663</v>
      </c>
      <c r="F1776" t="s">
        <v>307</v>
      </c>
      <c r="G1776" t="s">
        <v>308</v>
      </c>
      <c r="H1776" t="s">
        <v>344</v>
      </c>
      <c r="I1776">
        <v>3</v>
      </c>
      <c r="J1776" t="s">
        <v>854</v>
      </c>
      <c r="K1776" t="s">
        <v>768</v>
      </c>
      <c r="L1776">
        <v>142</v>
      </c>
      <c r="M1776">
        <v>17</v>
      </c>
      <c r="N1776">
        <v>418</v>
      </c>
      <c r="O1776">
        <v>1755</v>
      </c>
      <c r="P1776">
        <v>6</v>
      </c>
      <c r="Q1776">
        <v>4</v>
      </c>
      <c r="R1776">
        <v>7</v>
      </c>
      <c r="S1776">
        <v>5</v>
      </c>
      <c r="Z1776">
        <v>2</v>
      </c>
      <c r="AA1776">
        <v>0</v>
      </c>
      <c r="AB1776" t="s">
        <v>312</v>
      </c>
      <c r="AC1776">
        <v>4.5</v>
      </c>
      <c r="AD1776">
        <v>1.18</v>
      </c>
      <c r="AE1776">
        <v>4</v>
      </c>
      <c r="AF1776">
        <v>1.22</v>
      </c>
      <c r="AG1776">
        <v>4</v>
      </c>
      <c r="AH1776">
        <v>1.22</v>
      </c>
      <c r="AI1776">
        <v>5.23</v>
      </c>
      <c r="AJ1776">
        <v>1.2</v>
      </c>
      <c r="AK1776">
        <v>4</v>
      </c>
      <c r="AL1776">
        <v>1.22</v>
      </c>
      <c r="AM1776">
        <v>5.23</v>
      </c>
      <c r="AN1776">
        <v>1.22</v>
      </c>
      <c r="AO1776">
        <v>4.38</v>
      </c>
      <c r="AP1776">
        <v>1.2</v>
      </c>
      <c r="AQ1776" t="str">
        <f t="shared" si="299"/>
        <v>De</v>
      </c>
      <c r="AR1776" t="str">
        <f t="shared" si="300"/>
        <v>Anderson</v>
      </c>
      <c r="AS1776" t="str">
        <f t="shared" si="301"/>
        <v>AtlantaDeAnderson</v>
      </c>
      <c r="AT1776" t="str">
        <f t="shared" si="302"/>
        <v>AtlantaAndersonDe</v>
      </c>
      <c r="AU1776">
        <f t="shared" si="303"/>
        <v>2</v>
      </c>
      <c r="AV1776">
        <f t="shared" si="304"/>
        <v>4</v>
      </c>
      <c r="AW1776">
        <f t="shared" si="305"/>
        <v>22</v>
      </c>
      <c r="AX1776" t="b">
        <f t="shared" si="306"/>
        <v>0</v>
      </c>
      <c r="AY1776" t="str">
        <f t="shared" si="307"/>
        <v>De</v>
      </c>
      <c r="AZ1776" t="b">
        <f t="shared" si="308"/>
        <v>0</v>
      </c>
      <c r="BA1776" t="str">
        <f t="shared" si="309"/>
        <v>Atlanta2nd Round</v>
      </c>
    </row>
    <row r="1777" spans="1:53" x14ac:dyDescent="0.25">
      <c r="A1777">
        <v>43</v>
      </c>
      <c r="B1777" t="s">
        <v>967</v>
      </c>
      <c r="C1777" t="s">
        <v>968</v>
      </c>
      <c r="D1777">
        <v>41845</v>
      </c>
      <c r="E1777" t="s">
        <v>663</v>
      </c>
      <c r="F1777" t="s">
        <v>307</v>
      </c>
      <c r="G1777" t="s">
        <v>308</v>
      </c>
      <c r="H1777" t="s">
        <v>344</v>
      </c>
      <c r="I1777">
        <v>3</v>
      </c>
      <c r="J1777" t="s">
        <v>712</v>
      </c>
      <c r="K1777" t="s">
        <v>694</v>
      </c>
      <c r="L1777">
        <v>66</v>
      </c>
      <c r="M1777">
        <v>42</v>
      </c>
      <c r="N1777">
        <v>758</v>
      </c>
      <c r="O1777">
        <v>993</v>
      </c>
      <c r="P1777">
        <v>6</v>
      </c>
      <c r="Q1777">
        <v>4</v>
      </c>
      <c r="R1777">
        <v>6</v>
      </c>
      <c r="S1777">
        <v>3</v>
      </c>
      <c r="Z1777">
        <v>2</v>
      </c>
      <c r="AA1777">
        <v>0</v>
      </c>
      <c r="AB1777" t="s">
        <v>312</v>
      </c>
      <c r="AC1777">
        <v>2.37</v>
      </c>
      <c r="AD1777">
        <v>1.53</v>
      </c>
      <c r="AE1777">
        <v>2.2999999999999998</v>
      </c>
      <c r="AF1777">
        <v>1.6</v>
      </c>
      <c r="AG1777">
        <v>2.38</v>
      </c>
      <c r="AH1777">
        <v>1.53</v>
      </c>
      <c r="AI1777">
        <v>2.35</v>
      </c>
      <c r="AJ1777">
        <v>1.67</v>
      </c>
      <c r="AK1777">
        <v>2.38</v>
      </c>
      <c r="AL1777">
        <v>1.57</v>
      </c>
      <c r="AM1777">
        <v>2.63</v>
      </c>
      <c r="AN1777">
        <v>1.67</v>
      </c>
      <c r="AO1777">
        <v>2.3199999999999998</v>
      </c>
      <c r="AP1777">
        <v>1.58</v>
      </c>
      <c r="AQ1777" t="str">
        <f t="shared" si="299"/>
        <v>Becker</v>
      </c>
      <c r="AR1777" t="str">
        <f t="shared" si="300"/>
        <v>Lu</v>
      </c>
      <c r="AS1777" t="str">
        <f t="shared" si="301"/>
        <v>AtlantaBeckerLu</v>
      </c>
      <c r="AT1777" t="str">
        <f t="shared" si="302"/>
        <v>AtlantaLuBecker</v>
      </c>
      <c r="AU1777">
        <f t="shared" si="303"/>
        <v>2</v>
      </c>
      <c r="AV1777">
        <f t="shared" si="304"/>
        <v>5</v>
      </c>
      <c r="AW1777">
        <f t="shared" si="305"/>
        <v>19</v>
      </c>
      <c r="AX1777" t="b">
        <f t="shared" si="306"/>
        <v>0</v>
      </c>
      <c r="AY1777" t="str">
        <f t="shared" si="307"/>
        <v>Becker</v>
      </c>
      <c r="AZ1777" t="b">
        <f t="shared" si="308"/>
        <v>0</v>
      </c>
      <c r="BA1777" t="str">
        <f t="shared" si="309"/>
        <v>Atlanta2nd Round</v>
      </c>
    </row>
    <row r="1778" spans="1:53" x14ac:dyDescent="0.25">
      <c r="A1778">
        <v>43</v>
      </c>
      <c r="B1778" t="s">
        <v>967</v>
      </c>
      <c r="C1778" t="s">
        <v>968</v>
      </c>
      <c r="D1778">
        <v>41845</v>
      </c>
      <c r="E1778" t="s">
        <v>663</v>
      </c>
      <c r="F1778" t="s">
        <v>307</v>
      </c>
      <c r="G1778" t="s">
        <v>308</v>
      </c>
      <c r="H1778" t="s">
        <v>344</v>
      </c>
      <c r="I1778">
        <v>3</v>
      </c>
      <c r="J1778" t="s">
        <v>664</v>
      </c>
      <c r="K1778" t="s">
        <v>695</v>
      </c>
      <c r="L1778">
        <v>52</v>
      </c>
      <c r="M1778">
        <v>112</v>
      </c>
      <c r="N1778">
        <v>862</v>
      </c>
      <c r="O1778">
        <v>538</v>
      </c>
      <c r="P1778">
        <v>6</v>
      </c>
      <c r="Q1778">
        <v>4</v>
      </c>
      <c r="R1778">
        <v>7</v>
      </c>
      <c r="S1778">
        <v>5</v>
      </c>
      <c r="Z1778">
        <v>2</v>
      </c>
      <c r="AA1778">
        <v>0</v>
      </c>
      <c r="AB1778" t="s">
        <v>312</v>
      </c>
      <c r="AC1778">
        <v>1.33</v>
      </c>
      <c r="AD1778">
        <v>3.25</v>
      </c>
      <c r="AE1778">
        <v>1.33</v>
      </c>
      <c r="AF1778">
        <v>3.2</v>
      </c>
      <c r="AG1778">
        <v>1.36</v>
      </c>
      <c r="AH1778">
        <v>3</v>
      </c>
      <c r="AI1778">
        <v>1.42</v>
      </c>
      <c r="AJ1778">
        <v>3.12</v>
      </c>
      <c r="AK1778">
        <v>1.36</v>
      </c>
      <c r="AL1778">
        <v>3</v>
      </c>
      <c r="AM1778">
        <v>1.42</v>
      </c>
      <c r="AN1778">
        <v>3.4</v>
      </c>
      <c r="AO1778">
        <v>1.35</v>
      </c>
      <c r="AP1778">
        <v>3.11</v>
      </c>
      <c r="AQ1778" t="str">
        <f t="shared" si="299"/>
        <v>Matosevic</v>
      </c>
      <c r="AR1778" t="str">
        <f t="shared" si="300"/>
        <v>Smyczek</v>
      </c>
      <c r="AS1778" t="str">
        <f t="shared" si="301"/>
        <v>AtlantaMatosevicSmyczek</v>
      </c>
      <c r="AT1778" t="str">
        <f t="shared" si="302"/>
        <v>AtlantaSmyczekMatosevic</v>
      </c>
      <c r="AU1778">
        <f t="shared" si="303"/>
        <v>2</v>
      </c>
      <c r="AV1778">
        <f t="shared" si="304"/>
        <v>4</v>
      </c>
      <c r="AW1778">
        <f t="shared" si="305"/>
        <v>22</v>
      </c>
      <c r="AX1778" t="b">
        <f t="shared" si="306"/>
        <v>0</v>
      </c>
      <c r="AY1778" t="str">
        <f t="shared" si="307"/>
        <v>Matosevic</v>
      </c>
      <c r="AZ1778" t="b">
        <f t="shared" si="308"/>
        <v>0</v>
      </c>
      <c r="BA1778" t="str">
        <f t="shared" si="309"/>
        <v>Atlanta2nd Round</v>
      </c>
    </row>
    <row r="1779" spans="1:53" x14ac:dyDescent="0.25">
      <c r="A1779">
        <v>43</v>
      </c>
      <c r="B1779" t="s">
        <v>967</v>
      </c>
      <c r="C1779" t="s">
        <v>968</v>
      </c>
      <c r="D1779">
        <v>41845</v>
      </c>
      <c r="E1779" t="s">
        <v>663</v>
      </c>
      <c r="F1779" t="s">
        <v>307</v>
      </c>
      <c r="G1779" t="s">
        <v>308</v>
      </c>
      <c r="H1779" t="s">
        <v>344</v>
      </c>
      <c r="I1779">
        <v>3</v>
      </c>
      <c r="J1779" t="s">
        <v>767</v>
      </c>
      <c r="K1779" t="s">
        <v>876</v>
      </c>
      <c r="L1779">
        <v>12</v>
      </c>
      <c r="M1779">
        <v>281</v>
      </c>
      <c r="N1779">
        <v>2690</v>
      </c>
      <c r="O1779">
        <v>169</v>
      </c>
      <c r="P1779">
        <v>4</v>
      </c>
      <c r="Q1779">
        <v>6</v>
      </c>
      <c r="R1779">
        <v>7</v>
      </c>
      <c r="S1779">
        <v>6</v>
      </c>
      <c r="T1779">
        <v>7</v>
      </c>
      <c r="U1779">
        <v>5</v>
      </c>
      <c r="Z1779">
        <v>2</v>
      </c>
      <c r="AA1779">
        <v>1</v>
      </c>
      <c r="AB1779" t="s">
        <v>312</v>
      </c>
      <c r="AC1779">
        <v>1.1399999999999999</v>
      </c>
      <c r="AD1779">
        <v>5.5</v>
      </c>
      <c r="AE1779">
        <v>1.1599999999999999</v>
      </c>
      <c r="AF1779">
        <v>5</v>
      </c>
      <c r="AG1779">
        <v>1.1399999999999999</v>
      </c>
      <c r="AH1779">
        <v>5</v>
      </c>
      <c r="AI1779">
        <v>1.1499999999999999</v>
      </c>
      <c r="AJ1779">
        <v>6.55</v>
      </c>
      <c r="AK1779">
        <v>1.1399999999999999</v>
      </c>
      <c r="AL1779">
        <v>5.5</v>
      </c>
      <c r="AM1779">
        <v>1.17</v>
      </c>
      <c r="AN1779">
        <v>6.55</v>
      </c>
      <c r="AO1779">
        <v>1.1399999999999999</v>
      </c>
      <c r="AP1779">
        <v>5.48</v>
      </c>
      <c r="AQ1779" t="str">
        <f t="shared" si="299"/>
        <v>Isner</v>
      </c>
      <c r="AR1779" t="str">
        <f t="shared" si="300"/>
        <v>Ginepri</v>
      </c>
      <c r="AS1779" t="str">
        <f t="shared" si="301"/>
        <v>AtlantaIsnerGinepri</v>
      </c>
      <c r="AT1779" t="str">
        <f t="shared" si="302"/>
        <v>AtlantaGinepriIsner</v>
      </c>
      <c r="AU1779">
        <f t="shared" si="303"/>
        <v>1</v>
      </c>
      <c r="AV1779">
        <f t="shared" si="304"/>
        <v>1</v>
      </c>
      <c r="AW1779">
        <f t="shared" si="305"/>
        <v>35</v>
      </c>
      <c r="AX1779" t="b">
        <f t="shared" si="306"/>
        <v>1</v>
      </c>
      <c r="AY1779" t="str">
        <f t="shared" si="307"/>
        <v>Ginepri</v>
      </c>
      <c r="AZ1779" t="b">
        <f t="shared" si="308"/>
        <v>1</v>
      </c>
      <c r="BA1779" t="str">
        <f t="shared" si="309"/>
        <v>Atlanta2nd Round</v>
      </c>
    </row>
    <row r="1780" spans="1:53" x14ac:dyDescent="0.25">
      <c r="A1780">
        <v>43</v>
      </c>
      <c r="B1780" t="s">
        <v>967</v>
      </c>
      <c r="C1780" t="s">
        <v>968</v>
      </c>
      <c r="D1780">
        <v>41845</v>
      </c>
      <c r="E1780" t="s">
        <v>663</v>
      </c>
      <c r="F1780" t="s">
        <v>307</v>
      </c>
      <c r="G1780" t="s">
        <v>308</v>
      </c>
      <c r="H1780" t="s">
        <v>345</v>
      </c>
      <c r="I1780">
        <v>3</v>
      </c>
      <c r="J1780" t="s">
        <v>767</v>
      </c>
      <c r="K1780" t="s">
        <v>664</v>
      </c>
      <c r="L1780">
        <v>12</v>
      </c>
      <c r="M1780">
        <v>52</v>
      </c>
      <c r="N1780">
        <v>2690</v>
      </c>
      <c r="O1780">
        <v>862</v>
      </c>
      <c r="P1780">
        <v>7</v>
      </c>
      <c r="Q1780">
        <v>6</v>
      </c>
      <c r="R1780">
        <v>6</v>
      </c>
      <c r="S1780">
        <v>4</v>
      </c>
      <c r="Z1780">
        <v>2</v>
      </c>
      <c r="AA1780">
        <v>0</v>
      </c>
      <c r="AB1780" t="s">
        <v>312</v>
      </c>
      <c r="AC1780">
        <v>1.4</v>
      </c>
      <c r="AD1780">
        <v>2.75</v>
      </c>
      <c r="AE1780">
        <v>1.42</v>
      </c>
      <c r="AF1780">
        <v>2.8</v>
      </c>
      <c r="AG1780">
        <v>1.4</v>
      </c>
      <c r="AH1780">
        <v>2.75</v>
      </c>
      <c r="AI1780">
        <v>1.44</v>
      </c>
      <c r="AJ1780">
        <v>3.06</v>
      </c>
      <c r="AK1780">
        <v>1.4</v>
      </c>
      <c r="AL1780">
        <v>2.88</v>
      </c>
      <c r="AM1780">
        <v>1.5</v>
      </c>
      <c r="AN1780">
        <v>3.1</v>
      </c>
      <c r="AO1780">
        <v>1.42</v>
      </c>
      <c r="AP1780">
        <v>2.79</v>
      </c>
      <c r="AQ1780" t="str">
        <f t="shared" ref="AQ1780:AQ1840" si="310">LEFT(J1780,FIND(" ",J1780)-1)</f>
        <v>Isner</v>
      </c>
      <c r="AR1780" t="str">
        <f t="shared" ref="AR1780:AR1840" si="311">LEFT(K1780,FIND(" ",K1780)-1)</f>
        <v>Matosevic</v>
      </c>
      <c r="AS1780" t="str">
        <f t="shared" si="301"/>
        <v>AtlantaIsnerMatosevic</v>
      </c>
      <c r="AT1780" t="str">
        <f t="shared" si="302"/>
        <v>AtlantaMatosevicIsner</v>
      </c>
      <c r="AU1780">
        <f t="shared" si="303"/>
        <v>2</v>
      </c>
      <c r="AV1780">
        <f t="shared" si="304"/>
        <v>3</v>
      </c>
      <c r="AW1780">
        <f t="shared" si="305"/>
        <v>23</v>
      </c>
      <c r="AX1780" t="b">
        <f t="shared" si="306"/>
        <v>1</v>
      </c>
      <c r="AY1780" t="str">
        <f t="shared" si="307"/>
        <v>Isner</v>
      </c>
      <c r="AZ1780" t="b">
        <f t="shared" si="308"/>
        <v>0</v>
      </c>
      <c r="BA1780" t="str">
        <f t="shared" si="309"/>
        <v>AtlantaQuarterfinals</v>
      </c>
    </row>
    <row r="1781" spans="1:53" x14ac:dyDescent="0.25">
      <c r="A1781">
        <v>43</v>
      </c>
      <c r="B1781" t="s">
        <v>967</v>
      </c>
      <c r="C1781" t="s">
        <v>968</v>
      </c>
      <c r="D1781">
        <v>41845</v>
      </c>
      <c r="E1781" t="s">
        <v>663</v>
      </c>
      <c r="F1781" t="s">
        <v>307</v>
      </c>
      <c r="G1781" t="s">
        <v>308</v>
      </c>
      <c r="H1781" t="s">
        <v>345</v>
      </c>
      <c r="I1781">
        <v>3</v>
      </c>
      <c r="J1781" t="s">
        <v>712</v>
      </c>
      <c r="K1781" t="s">
        <v>854</v>
      </c>
      <c r="L1781">
        <v>66</v>
      </c>
      <c r="M1781">
        <v>142</v>
      </c>
      <c r="N1781">
        <v>758</v>
      </c>
      <c r="O1781">
        <v>418</v>
      </c>
      <c r="P1781">
        <v>6</v>
      </c>
      <c r="Q1781">
        <v>4</v>
      </c>
      <c r="R1781">
        <v>6</v>
      </c>
      <c r="S1781">
        <v>2</v>
      </c>
      <c r="Z1781">
        <v>2</v>
      </c>
      <c r="AA1781">
        <v>0</v>
      </c>
      <c r="AB1781" t="s">
        <v>312</v>
      </c>
      <c r="AC1781">
        <v>1.53</v>
      </c>
      <c r="AD1781">
        <v>2.37</v>
      </c>
      <c r="AE1781">
        <v>1.55</v>
      </c>
      <c r="AF1781">
        <v>2.4</v>
      </c>
      <c r="AG1781">
        <v>1.53</v>
      </c>
      <c r="AH1781">
        <v>2.38</v>
      </c>
      <c r="AI1781">
        <v>1.63</v>
      </c>
      <c r="AJ1781">
        <v>2.4700000000000002</v>
      </c>
      <c r="AK1781">
        <v>1.57</v>
      </c>
      <c r="AL1781">
        <v>2.38</v>
      </c>
      <c r="AM1781">
        <v>1.67</v>
      </c>
      <c r="AN1781">
        <v>2.5499999999999998</v>
      </c>
      <c r="AO1781">
        <v>1.58</v>
      </c>
      <c r="AP1781">
        <v>2.35</v>
      </c>
      <c r="AQ1781" t="str">
        <f t="shared" si="310"/>
        <v>Becker</v>
      </c>
      <c r="AR1781" t="str">
        <f t="shared" si="311"/>
        <v>De</v>
      </c>
      <c r="AS1781" t="str">
        <f t="shared" si="301"/>
        <v>AtlantaBeckerDe</v>
      </c>
      <c r="AT1781" t="str">
        <f t="shared" si="302"/>
        <v>AtlantaDeBecker</v>
      </c>
      <c r="AU1781">
        <f t="shared" si="303"/>
        <v>2</v>
      </c>
      <c r="AV1781">
        <f t="shared" si="304"/>
        <v>6</v>
      </c>
      <c r="AW1781">
        <f t="shared" si="305"/>
        <v>18</v>
      </c>
      <c r="AX1781" t="b">
        <f t="shared" si="306"/>
        <v>0</v>
      </c>
      <c r="AY1781" t="str">
        <f t="shared" si="307"/>
        <v>Becker</v>
      </c>
      <c r="AZ1781" t="b">
        <f t="shared" si="308"/>
        <v>0</v>
      </c>
      <c r="BA1781" t="str">
        <f t="shared" si="309"/>
        <v>AtlantaQuarterfinals</v>
      </c>
    </row>
    <row r="1782" spans="1:53" x14ac:dyDescent="0.25">
      <c r="A1782">
        <v>43</v>
      </c>
      <c r="B1782" t="s">
        <v>967</v>
      </c>
      <c r="C1782" t="s">
        <v>968</v>
      </c>
      <c r="D1782">
        <v>41846</v>
      </c>
      <c r="E1782" t="s">
        <v>663</v>
      </c>
      <c r="F1782" t="s">
        <v>307</v>
      </c>
      <c r="G1782" t="s">
        <v>308</v>
      </c>
      <c r="H1782" t="s">
        <v>345</v>
      </c>
      <c r="I1782">
        <v>3</v>
      </c>
      <c r="J1782" t="s">
        <v>758</v>
      </c>
      <c r="K1782" t="s">
        <v>699</v>
      </c>
      <c r="L1782">
        <v>72</v>
      </c>
      <c r="M1782">
        <v>91</v>
      </c>
      <c r="N1782">
        <v>733</v>
      </c>
      <c r="O1782">
        <v>594</v>
      </c>
      <c r="P1782">
        <v>7</v>
      </c>
      <c r="Q1782">
        <v>6</v>
      </c>
      <c r="R1782">
        <v>6</v>
      </c>
      <c r="S1782">
        <v>2</v>
      </c>
      <c r="Z1782">
        <v>2</v>
      </c>
      <c r="AA1782">
        <v>0</v>
      </c>
      <c r="AB1782" t="s">
        <v>312</v>
      </c>
      <c r="AC1782">
        <v>1.36</v>
      </c>
      <c r="AD1782">
        <v>3</v>
      </c>
      <c r="AE1782">
        <v>1.4</v>
      </c>
      <c r="AF1782">
        <v>2.9</v>
      </c>
      <c r="AG1782">
        <v>1.4</v>
      </c>
      <c r="AH1782">
        <v>2.75</v>
      </c>
      <c r="AI1782">
        <v>1.4</v>
      </c>
      <c r="AJ1782">
        <v>3.28</v>
      </c>
      <c r="AK1782">
        <v>1.4</v>
      </c>
      <c r="AL1782">
        <v>2.88</v>
      </c>
      <c r="AM1782">
        <v>1.41</v>
      </c>
      <c r="AN1782">
        <v>3.28</v>
      </c>
      <c r="AO1782">
        <v>1.38</v>
      </c>
      <c r="AP1782">
        <v>2.97</v>
      </c>
      <c r="AQ1782" t="str">
        <f t="shared" si="310"/>
        <v>Sock</v>
      </c>
      <c r="AR1782" t="str">
        <f t="shared" si="311"/>
        <v>Lacko</v>
      </c>
      <c r="AS1782" t="str">
        <f t="shared" si="301"/>
        <v>AtlantaSockLacko</v>
      </c>
      <c r="AT1782" t="str">
        <f t="shared" si="302"/>
        <v>AtlantaLackoSock</v>
      </c>
      <c r="AU1782">
        <f t="shared" si="303"/>
        <v>2</v>
      </c>
      <c r="AV1782">
        <f t="shared" si="304"/>
        <v>5</v>
      </c>
      <c r="AW1782">
        <f t="shared" si="305"/>
        <v>21</v>
      </c>
      <c r="AX1782" t="b">
        <f t="shared" si="306"/>
        <v>1</v>
      </c>
      <c r="AY1782" t="str">
        <f t="shared" si="307"/>
        <v>Sock</v>
      </c>
      <c r="AZ1782" t="b">
        <f t="shared" si="308"/>
        <v>0</v>
      </c>
      <c r="BA1782" t="str">
        <f t="shared" si="309"/>
        <v>AtlantaQuarterfinals</v>
      </c>
    </row>
    <row r="1783" spans="1:53" x14ac:dyDescent="0.25">
      <c r="A1783">
        <v>43</v>
      </c>
      <c r="B1783" t="s">
        <v>967</v>
      </c>
      <c r="C1783" t="s">
        <v>968</v>
      </c>
      <c r="D1783">
        <v>41846</v>
      </c>
      <c r="E1783" t="s">
        <v>663</v>
      </c>
      <c r="F1783" t="s">
        <v>307</v>
      </c>
      <c r="G1783" t="s">
        <v>308</v>
      </c>
      <c r="H1783" t="s">
        <v>345</v>
      </c>
      <c r="I1783">
        <v>3</v>
      </c>
      <c r="J1783" t="s">
        <v>698</v>
      </c>
      <c r="K1783" t="s">
        <v>700</v>
      </c>
      <c r="L1783">
        <v>94</v>
      </c>
      <c r="M1783">
        <v>39</v>
      </c>
      <c r="N1783">
        <v>588</v>
      </c>
      <c r="O1783">
        <v>1090</v>
      </c>
      <c r="P1783">
        <v>7</v>
      </c>
      <c r="Q1783">
        <v>5</v>
      </c>
      <c r="R1783">
        <v>1</v>
      </c>
      <c r="S1783">
        <v>6</v>
      </c>
      <c r="T1783">
        <v>6</v>
      </c>
      <c r="U1783">
        <v>2</v>
      </c>
      <c r="Z1783">
        <v>2</v>
      </c>
      <c r="AA1783">
        <v>1</v>
      </c>
      <c r="AB1783" t="s">
        <v>312</v>
      </c>
      <c r="AC1783">
        <v>2.1</v>
      </c>
      <c r="AD1783">
        <v>1.66</v>
      </c>
      <c r="AE1783">
        <v>2.1</v>
      </c>
      <c r="AF1783">
        <v>1.7</v>
      </c>
      <c r="AG1783">
        <v>2</v>
      </c>
      <c r="AH1783">
        <v>1.73</v>
      </c>
      <c r="AI1783">
        <v>2.15</v>
      </c>
      <c r="AJ1783">
        <v>1.8</v>
      </c>
      <c r="AK1783">
        <v>2</v>
      </c>
      <c r="AL1783">
        <v>1.8</v>
      </c>
      <c r="AM1783">
        <v>2.2000000000000002</v>
      </c>
      <c r="AN1783">
        <v>1.83</v>
      </c>
      <c r="AO1783">
        <v>2.0499999999999998</v>
      </c>
      <c r="AP1783">
        <v>1.74</v>
      </c>
      <c r="AQ1783" t="str">
        <f t="shared" si="310"/>
        <v>Sela</v>
      </c>
      <c r="AR1783" t="str">
        <f t="shared" si="311"/>
        <v>Pospisil</v>
      </c>
      <c r="AS1783" t="str">
        <f t="shared" si="301"/>
        <v>AtlantaSelaPospisil</v>
      </c>
      <c r="AT1783" t="str">
        <f t="shared" si="302"/>
        <v>AtlantaPospisilSela</v>
      </c>
      <c r="AU1783">
        <f t="shared" si="303"/>
        <v>1</v>
      </c>
      <c r="AV1783">
        <f t="shared" si="304"/>
        <v>1</v>
      </c>
      <c r="AW1783">
        <f t="shared" si="305"/>
        <v>27</v>
      </c>
      <c r="AX1783" t="b">
        <f t="shared" si="306"/>
        <v>0</v>
      </c>
      <c r="AY1783" t="str">
        <f t="shared" si="307"/>
        <v>Sela</v>
      </c>
      <c r="AZ1783" t="b">
        <f t="shared" si="308"/>
        <v>1</v>
      </c>
      <c r="BA1783" t="str">
        <f t="shared" si="309"/>
        <v>AtlantaQuarterfinals</v>
      </c>
    </row>
    <row r="1784" spans="1:53" x14ac:dyDescent="0.25">
      <c r="A1784">
        <v>43</v>
      </c>
      <c r="B1784" t="s">
        <v>967</v>
      </c>
      <c r="C1784" t="s">
        <v>968</v>
      </c>
      <c r="D1784">
        <v>41846</v>
      </c>
      <c r="E1784" t="s">
        <v>663</v>
      </c>
      <c r="F1784" t="s">
        <v>307</v>
      </c>
      <c r="G1784" t="s">
        <v>308</v>
      </c>
      <c r="H1784" t="s">
        <v>346</v>
      </c>
      <c r="I1784">
        <v>3</v>
      </c>
      <c r="J1784" t="s">
        <v>767</v>
      </c>
      <c r="K1784" t="s">
        <v>758</v>
      </c>
      <c r="L1784">
        <v>12</v>
      </c>
      <c r="M1784">
        <v>72</v>
      </c>
      <c r="N1784">
        <v>2690</v>
      </c>
      <c r="O1784">
        <v>733</v>
      </c>
      <c r="P1784">
        <v>7</v>
      </c>
      <c r="Q1784">
        <v>5</v>
      </c>
      <c r="R1784">
        <v>6</v>
      </c>
      <c r="S1784">
        <v>4</v>
      </c>
      <c r="Z1784">
        <v>2</v>
      </c>
      <c r="AA1784">
        <v>0</v>
      </c>
      <c r="AB1784" t="s">
        <v>312</v>
      </c>
      <c r="AC1784">
        <v>1.44</v>
      </c>
      <c r="AD1784">
        <v>2.75</v>
      </c>
      <c r="AE1784">
        <v>1.5</v>
      </c>
      <c r="AF1784">
        <v>2.5</v>
      </c>
      <c r="AG1784">
        <v>1.53</v>
      </c>
      <c r="AH1784">
        <v>2.5</v>
      </c>
      <c r="AI1784">
        <v>1.5</v>
      </c>
      <c r="AJ1784">
        <v>2.85</v>
      </c>
      <c r="AK1784">
        <v>1.53</v>
      </c>
      <c r="AL1784">
        <v>2.5</v>
      </c>
      <c r="AM1784">
        <v>1.53</v>
      </c>
      <c r="AN1784">
        <v>2.9</v>
      </c>
      <c r="AO1784">
        <v>1.48</v>
      </c>
      <c r="AP1784">
        <v>2.62</v>
      </c>
      <c r="AQ1784" t="str">
        <f t="shared" si="310"/>
        <v>Isner</v>
      </c>
      <c r="AR1784" t="str">
        <f t="shared" si="311"/>
        <v>Sock</v>
      </c>
      <c r="AS1784" t="str">
        <f t="shared" si="301"/>
        <v>AtlantaIsnerSock</v>
      </c>
      <c r="AT1784" t="str">
        <f t="shared" si="302"/>
        <v>AtlantaSockIsner</v>
      </c>
      <c r="AU1784">
        <f t="shared" si="303"/>
        <v>2</v>
      </c>
      <c r="AV1784">
        <f t="shared" si="304"/>
        <v>4</v>
      </c>
      <c r="AW1784">
        <f t="shared" si="305"/>
        <v>22</v>
      </c>
      <c r="AX1784" t="b">
        <f t="shared" si="306"/>
        <v>0</v>
      </c>
      <c r="AY1784" t="str">
        <f t="shared" si="307"/>
        <v>Isner</v>
      </c>
      <c r="AZ1784" t="b">
        <f t="shared" si="308"/>
        <v>0</v>
      </c>
      <c r="BA1784" t="str">
        <f t="shared" si="309"/>
        <v>AtlantaSemifinals</v>
      </c>
    </row>
    <row r="1785" spans="1:53" x14ac:dyDescent="0.25">
      <c r="A1785">
        <v>43</v>
      </c>
      <c r="B1785" t="s">
        <v>967</v>
      </c>
      <c r="C1785" t="s">
        <v>968</v>
      </c>
      <c r="D1785">
        <v>41847</v>
      </c>
      <c r="E1785" t="s">
        <v>663</v>
      </c>
      <c r="F1785" t="s">
        <v>307</v>
      </c>
      <c r="G1785" t="s">
        <v>308</v>
      </c>
      <c r="H1785" t="s">
        <v>346</v>
      </c>
      <c r="I1785">
        <v>3</v>
      </c>
      <c r="J1785" t="s">
        <v>698</v>
      </c>
      <c r="K1785" t="s">
        <v>712</v>
      </c>
      <c r="L1785">
        <v>94</v>
      </c>
      <c r="M1785">
        <v>66</v>
      </c>
      <c r="N1785">
        <v>588</v>
      </c>
      <c r="O1785">
        <v>758</v>
      </c>
      <c r="P1785">
        <v>6</v>
      </c>
      <c r="Q1785">
        <v>3</v>
      </c>
      <c r="R1785">
        <v>3</v>
      </c>
      <c r="S1785">
        <v>6</v>
      </c>
      <c r="T1785">
        <v>6</v>
      </c>
      <c r="U1785">
        <v>3</v>
      </c>
      <c r="Z1785">
        <v>2</v>
      </c>
      <c r="AA1785">
        <v>1</v>
      </c>
      <c r="AB1785" t="s">
        <v>312</v>
      </c>
      <c r="AC1785">
        <v>2.1</v>
      </c>
      <c r="AD1785">
        <v>1.72</v>
      </c>
      <c r="AE1785">
        <v>2.0499999999999998</v>
      </c>
      <c r="AF1785">
        <v>1.75</v>
      </c>
      <c r="AG1785">
        <v>2.1</v>
      </c>
      <c r="AH1785">
        <v>1.73</v>
      </c>
      <c r="AI1785">
        <v>2.14</v>
      </c>
      <c r="AJ1785">
        <v>1.8</v>
      </c>
      <c r="AK1785">
        <v>2.1</v>
      </c>
      <c r="AL1785">
        <v>1.73</v>
      </c>
      <c r="AM1785">
        <v>2.2000000000000002</v>
      </c>
      <c r="AN1785">
        <v>1.83</v>
      </c>
      <c r="AO1785">
        <v>2.0699999999999998</v>
      </c>
      <c r="AP1785">
        <v>1.74</v>
      </c>
      <c r="AQ1785" t="str">
        <f t="shared" si="310"/>
        <v>Sela</v>
      </c>
      <c r="AR1785" t="str">
        <f t="shared" si="311"/>
        <v>Becker</v>
      </c>
      <c r="AS1785" t="str">
        <f t="shared" si="301"/>
        <v>AtlantaSelaBecker</v>
      </c>
      <c r="AT1785" t="str">
        <f t="shared" si="302"/>
        <v>AtlantaBeckerSela</v>
      </c>
      <c r="AU1785">
        <f t="shared" si="303"/>
        <v>1</v>
      </c>
      <c r="AV1785">
        <f t="shared" si="304"/>
        <v>3</v>
      </c>
      <c r="AW1785">
        <f t="shared" si="305"/>
        <v>27</v>
      </c>
      <c r="AX1785" t="b">
        <f t="shared" si="306"/>
        <v>0</v>
      </c>
      <c r="AY1785" t="str">
        <f t="shared" si="307"/>
        <v>Sela</v>
      </c>
      <c r="AZ1785" t="b">
        <f t="shared" si="308"/>
        <v>1</v>
      </c>
      <c r="BA1785" t="str">
        <f t="shared" si="309"/>
        <v>AtlantaSemifinals</v>
      </c>
    </row>
    <row r="1786" spans="1:53" x14ac:dyDescent="0.25">
      <c r="A1786">
        <v>43</v>
      </c>
      <c r="B1786" t="s">
        <v>967</v>
      </c>
      <c r="C1786" t="s">
        <v>968</v>
      </c>
      <c r="D1786">
        <v>41847</v>
      </c>
      <c r="E1786" t="s">
        <v>663</v>
      </c>
      <c r="F1786" t="s">
        <v>307</v>
      </c>
      <c r="G1786" t="s">
        <v>308</v>
      </c>
      <c r="H1786" t="s">
        <v>348</v>
      </c>
      <c r="I1786">
        <v>3</v>
      </c>
      <c r="J1786" t="s">
        <v>767</v>
      </c>
      <c r="K1786" t="s">
        <v>698</v>
      </c>
      <c r="L1786">
        <v>12</v>
      </c>
      <c r="M1786">
        <v>94</v>
      </c>
      <c r="N1786">
        <v>2690</v>
      </c>
      <c r="O1786">
        <v>588</v>
      </c>
      <c r="P1786">
        <v>6</v>
      </c>
      <c r="Q1786">
        <v>3</v>
      </c>
      <c r="R1786">
        <v>6</v>
      </c>
      <c r="S1786">
        <v>4</v>
      </c>
      <c r="Z1786">
        <v>2</v>
      </c>
      <c r="AA1786">
        <v>0</v>
      </c>
      <c r="AB1786" t="s">
        <v>312</v>
      </c>
      <c r="AC1786">
        <v>1.25</v>
      </c>
      <c r="AD1786">
        <v>4</v>
      </c>
      <c r="AE1786">
        <v>1.22</v>
      </c>
      <c r="AF1786">
        <v>4</v>
      </c>
      <c r="AG1786">
        <v>1.25</v>
      </c>
      <c r="AH1786">
        <v>4</v>
      </c>
      <c r="AI1786">
        <v>1.27</v>
      </c>
      <c r="AJ1786">
        <v>4.3099999999999996</v>
      </c>
      <c r="AK1786">
        <v>1.22</v>
      </c>
      <c r="AL1786">
        <v>4</v>
      </c>
      <c r="AM1786">
        <v>1.27</v>
      </c>
      <c r="AN1786">
        <v>5</v>
      </c>
      <c r="AO1786">
        <v>1.23</v>
      </c>
      <c r="AP1786">
        <v>4.09</v>
      </c>
      <c r="AQ1786" t="str">
        <f t="shared" si="310"/>
        <v>Isner</v>
      </c>
      <c r="AR1786" t="str">
        <f t="shared" si="311"/>
        <v>Sela</v>
      </c>
      <c r="AS1786" t="str">
        <f t="shared" si="301"/>
        <v>AtlantaIsnerSela</v>
      </c>
      <c r="AT1786" t="str">
        <f t="shared" si="302"/>
        <v>AtlantaSelaIsner</v>
      </c>
      <c r="AU1786">
        <f t="shared" si="303"/>
        <v>2</v>
      </c>
      <c r="AV1786">
        <f t="shared" si="304"/>
        <v>5</v>
      </c>
      <c r="AW1786">
        <f t="shared" si="305"/>
        <v>19</v>
      </c>
      <c r="AX1786" t="b">
        <f t="shared" si="306"/>
        <v>0</v>
      </c>
      <c r="AY1786" t="str">
        <f t="shared" si="307"/>
        <v>Isner</v>
      </c>
      <c r="AZ1786" t="b">
        <f t="shared" si="308"/>
        <v>0</v>
      </c>
      <c r="BA1786" t="str">
        <f t="shared" si="309"/>
        <v>AtlantaThe Final</v>
      </c>
    </row>
    <row r="1787" spans="1:53" x14ac:dyDescent="0.25">
      <c r="A1787">
        <v>44</v>
      </c>
      <c r="B1787" t="s">
        <v>972</v>
      </c>
      <c r="C1787" t="s">
        <v>973</v>
      </c>
      <c r="D1787">
        <v>41841</v>
      </c>
      <c r="E1787" t="s">
        <v>663</v>
      </c>
      <c r="F1787" t="s">
        <v>307</v>
      </c>
      <c r="G1787" t="s">
        <v>503</v>
      </c>
      <c r="H1787" t="s">
        <v>309</v>
      </c>
      <c r="I1787">
        <v>3</v>
      </c>
      <c r="J1787" t="s">
        <v>761</v>
      </c>
      <c r="K1787" t="s">
        <v>736</v>
      </c>
      <c r="L1787">
        <v>56</v>
      </c>
      <c r="M1787">
        <v>90</v>
      </c>
      <c r="N1787">
        <v>819</v>
      </c>
      <c r="O1787">
        <v>596</v>
      </c>
      <c r="P1787">
        <v>6</v>
      </c>
      <c r="Q1787">
        <v>3</v>
      </c>
      <c r="R1787">
        <v>6</v>
      </c>
      <c r="S1787">
        <v>3</v>
      </c>
      <c r="Z1787">
        <v>2</v>
      </c>
      <c r="AA1787">
        <v>0</v>
      </c>
      <c r="AB1787" t="s">
        <v>312</v>
      </c>
      <c r="AC1787">
        <v>1.4</v>
      </c>
      <c r="AD1787">
        <v>2.75</v>
      </c>
      <c r="AE1787">
        <v>1.45</v>
      </c>
      <c r="AF1787">
        <v>2.7</v>
      </c>
      <c r="AG1787">
        <v>1.44</v>
      </c>
      <c r="AH1787">
        <v>2.62</v>
      </c>
      <c r="AI1787">
        <v>1.45</v>
      </c>
      <c r="AJ1787">
        <v>2.94</v>
      </c>
      <c r="AK1787">
        <v>1.4</v>
      </c>
      <c r="AL1787">
        <v>2.88</v>
      </c>
      <c r="AM1787">
        <v>1.53</v>
      </c>
      <c r="AN1787">
        <v>2.95</v>
      </c>
      <c r="AO1787">
        <v>1.43</v>
      </c>
      <c r="AP1787">
        <v>2.74</v>
      </c>
      <c r="AQ1787" t="str">
        <f t="shared" si="310"/>
        <v>Delbonis</v>
      </c>
      <c r="AR1787" t="str">
        <f t="shared" si="311"/>
        <v>Brown</v>
      </c>
      <c r="AS1787" t="str">
        <f t="shared" si="301"/>
        <v>GstaadDelbonisBrown</v>
      </c>
      <c r="AT1787" t="str">
        <f t="shared" si="302"/>
        <v>GstaadBrownDelbonis</v>
      </c>
      <c r="AU1787">
        <f t="shared" si="303"/>
        <v>2</v>
      </c>
      <c r="AV1787">
        <f t="shared" si="304"/>
        <v>6</v>
      </c>
      <c r="AW1787">
        <f t="shared" si="305"/>
        <v>18</v>
      </c>
      <c r="AX1787" t="b">
        <f t="shared" si="306"/>
        <v>0</v>
      </c>
      <c r="AY1787" t="str">
        <f t="shared" si="307"/>
        <v>Delbonis</v>
      </c>
      <c r="AZ1787" t="b">
        <f t="shared" si="308"/>
        <v>0</v>
      </c>
      <c r="BA1787" t="str">
        <f t="shared" si="309"/>
        <v>Gstaad1st Round</v>
      </c>
    </row>
    <row r="1788" spans="1:53" x14ac:dyDescent="0.25">
      <c r="A1788">
        <v>44</v>
      </c>
      <c r="B1788" t="s">
        <v>972</v>
      </c>
      <c r="C1788" t="s">
        <v>973</v>
      </c>
      <c r="D1788">
        <v>41841</v>
      </c>
      <c r="E1788" t="s">
        <v>663</v>
      </c>
      <c r="F1788" t="s">
        <v>307</v>
      </c>
      <c r="G1788" t="s">
        <v>503</v>
      </c>
      <c r="H1788" t="s">
        <v>309</v>
      </c>
      <c r="I1788">
        <v>3</v>
      </c>
      <c r="J1788" t="s">
        <v>974</v>
      </c>
      <c r="K1788" t="s">
        <v>739</v>
      </c>
      <c r="L1788">
        <v>847</v>
      </c>
      <c r="M1788">
        <v>47</v>
      </c>
      <c r="N1788">
        <v>20</v>
      </c>
      <c r="O1788">
        <v>887</v>
      </c>
      <c r="P1788">
        <v>7</v>
      </c>
      <c r="Q1788">
        <v>6</v>
      </c>
      <c r="R1788">
        <v>6</v>
      </c>
      <c r="S1788">
        <v>4</v>
      </c>
      <c r="Z1788">
        <v>2</v>
      </c>
      <c r="AA1788">
        <v>0</v>
      </c>
      <c r="AB1788" t="s">
        <v>312</v>
      </c>
      <c r="AC1788">
        <v>3.75</v>
      </c>
      <c r="AD1788">
        <v>1.25</v>
      </c>
      <c r="AE1788">
        <v>3.5</v>
      </c>
      <c r="AF1788">
        <v>1.28</v>
      </c>
      <c r="AG1788">
        <v>3.75</v>
      </c>
      <c r="AH1788">
        <v>1.25</v>
      </c>
      <c r="AI1788">
        <v>3.1</v>
      </c>
      <c r="AJ1788">
        <v>1.41</v>
      </c>
      <c r="AK1788">
        <v>3</v>
      </c>
      <c r="AL1788">
        <v>1.36</v>
      </c>
      <c r="AM1788">
        <v>3.9</v>
      </c>
      <c r="AN1788">
        <v>1.41</v>
      </c>
      <c r="AO1788">
        <v>3.43</v>
      </c>
      <c r="AP1788">
        <v>1.3</v>
      </c>
      <c r="AQ1788" t="str">
        <f t="shared" si="310"/>
        <v>Troicki</v>
      </c>
      <c r="AR1788" t="str">
        <f t="shared" si="311"/>
        <v>Thiem</v>
      </c>
      <c r="AS1788" t="str">
        <f t="shared" si="301"/>
        <v>GstaadTroickiThiem</v>
      </c>
      <c r="AT1788" t="str">
        <f t="shared" si="302"/>
        <v>GstaadThiemTroicki</v>
      </c>
      <c r="AU1788">
        <f t="shared" si="303"/>
        <v>2</v>
      </c>
      <c r="AV1788">
        <f t="shared" si="304"/>
        <v>3</v>
      </c>
      <c r="AW1788">
        <f t="shared" si="305"/>
        <v>23</v>
      </c>
      <c r="AX1788" t="b">
        <f t="shared" si="306"/>
        <v>1</v>
      </c>
      <c r="AY1788" t="str">
        <f t="shared" si="307"/>
        <v>Troicki</v>
      </c>
      <c r="AZ1788" t="b">
        <f t="shared" si="308"/>
        <v>0</v>
      </c>
      <c r="BA1788" t="str">
        <f t="shared" si="309"/>
        <v>Gstaad1st Round</v>
      </c>
    </row>
    <row r="1789" spans="1:53" x14ac:dyDescent="0.25">
      <c r="A1789">
        <v>44</v>
      </c>
      <c r="B1789" t="s">
        <v>972</v>
      </c>
      <c r="C1789" t="s">
        <v>973</v>
      </c>
      <c r="D1789">
        <v>41841</v>
      </c>
      <c r="E1789" t="s">
        <v>663</v>
      </c>
      <c r="F1789" t="s">
        <v>307</v>
      </c>
      <c r="G1789" t="s">
        <v>503</v>
      </c>
      <c r="H1789" t="s">
        <v>309</v>
      </c>
      <c r="I1789">
        <v>3</v>
      </c>
      <c r="J1789" t="s">
        <v>781</v>
      </c>
      <c r="K1789" t="s">
        <v>897</v>
      </c>
      <c r="L1789">
        <v>59</v>
      </c>
      <c r="M1789">
        <v>330</v>
      </c>
      <c r="N1789">
        <v>802</v>
      </c>
      <c r="O1789">
        <v>139</v>
      </c>
      <c r="P1789">
        <v>3</v>
      </c>
      <c r="Q1789">
        <v>6</v>
      </c>
      <c r="R1789">
        <v>6</v>
      </c>
      <c r="S1789">
        <v>3</v>
      </c>
      <c r="T1789">
        <v>7</v>
      </c>
      <c r="U1789">
        <v>6</v>
      </c>
      <c r="Z1789">
        <v>2</v>
      </c>
      <c r="AA1789">
        <v>1</v>
      </c>
      <c r="AB1789" t="s">
        <v>312</v>
      </c>
      <c r="AC1789">
        <v>1.53</v>
      </c>
      <c r="AD1789">
        <v>2.37</v>
      </c>
      <c r="AE1789">
        <v>1.55</v>
      </c>
      <c r="AF1789">
        <v>2.4</v>
      </c>
      <c r="AG1789">
        <v>1.53</v>
      </c>
      <c r="AH1789">
        <v>2.38</v>
      </c>
      <c r="AI1789">
        <v>1.61</v>
      </c>
      <c r="AJ1789">
        <v>2.46</v>
      </c>
      <c r="AK1789">
        <v>1.57</v>
      </c>
      <c r="AL1789">
        <v>2.38</v>
      </c>
      <c r="AM1789">
        <v>1.63</v>
      </c>
      <c r="AN1789">
        <v>2.5299999999999998</v>
      </c>
      <c r="AO1789">
        <v>1.57</v>
      </c>
      <c r="AP1789">
        <v>2.35</v>
      </c>
      <c r="AQ1789" t="str">
        <f t="shared" si="310"/>
        <v>Golubev</v>
      </c>
      <c r="AR1789" t="str">
        <f t="shared" si="311"/>
        <v>Cervantes</v>
      </c>
      <c r="AS1789" t="str">
        <f t="shared" si="301"/>
        <v>GstaadGolubevCervantes</v>
      </c>
      <c r="AT1789" t="str">
        <f t="shared" si="302"/>
        <v>GstaadCervantesGolubev</v>
      </c>
      <c r="AU1789">
        <f t="shared" si="303"/>
        <v>1</v>
      </c>
      <c r="AV1789">
        <f t="shared" si="304"/>
        <v>1</v>
      </c>
      <c r="AW1789">
        <f t="shared" si="305"/>
        <v>31</v>
      </c>
      <c r="AX1789" t="b">
        <f t="shared" si="306"/>
        <v>1</v>
      </c>
      <c r="AY1789" t="str">
        <f t="shared" si="307"/>
        <v>Cervantes</v>
      </c>
      <c r="AZ1789" t="b">
        <f t="shared" si="308"/>
        <v>1</v>
      </c>
      <c r="BA1789" t="str">
        <f t="shared" si="309"/>
        <v>Gstaad1st Round</v>
      </c>
    </row>
    <row r="1790" spans="1:53" x14ac:dyDescent="0.25">
      <c r="A1790">
        <v>44</v>
      </c>
      <c r="B1790" t="s">
        <v>972</v>
      </c>
      <c r="C1790" t="s">
        <v>973</v>
      </c>
      <c r="D1790">
        <v>41841</v>
      </c>
      <c r="E1790" t="s">
        <v>663</v>
      </c>
      <c r="F1790" t="s">
        <v>307</v>
      </c>
      <c r="G1790" t="s">
        <v>503</v>
      </c>
      <c r="H1790" t="s">
        <v>309</v>
      </c>
      <c r="I1790">
        <v>3</v>
      </c>
      <c r="J1790" t="s">
        <v>786</v>
      </c>
      <c r="K1790" t="s">
        <v>732</v>
      </c>
      <c r="L1790">
        <v>105</v>
      </c>
      <c r="M1790">
        <v>129</v>
      </c>
      <c r="N1790">
        <v>550</v>
      </c>
      <c r="O1790">
        <v>482</v>
      </c>
      <c r="P1790">
        <v>6</v>
      </c>
      <c r="Q1790">
        <v>4</v>
      </c>
      <c r="R1790">
        <v>7</v>
      </c>
      <c r="S1790">
        <v>5</v>
      </c>
      <c r="Z1790">
        <v>2</v>
      </c>
      <c r="AA1790">
        <v>0</v>
      </c>
      <c r="AB1790" t="s">
        <v>312</v>
      </c>
      <c r="AC1790">
        <v>1.53</v>
      </c>
      <c r="AD1790">
        <v>2.37</v>
      </c>
      <c r="AE1790">
        <v>1.55</v>
      </c>
      <c r="AF1790">
        <v>2.4</v>
      </c>
      <c r="AG1790">
        <v>1.53</v>
      </c>
      <c r="AH1790">
        <v>2.38</v>
      </c>
      <c r="AI1790">
        <v>1.57</v>
      </c>
      <c r="AJ1790">
        <v>2.5499999999999998</v>
      </c>
      <c r="AK1790">
        <v>1.57</v>
      </c>
      <c r="AL1790">
        <v>2.38</v>
      </c>
      <c r="AM1790">
        <v>1.65</v>
      </c>
      <c r="AN1790">
        <v>2.5499999999999998</v>
      </c>
      <c r="AO1790">
        <v>1.57</v>
      </c>
      <c r="AP1790">
        <v>2.36</v>
      </c>
      <c r="AQ1790" t="str">
        <f t="shared" si="310"/>
        <v>Monaco</v>
      </c>
      <c r="AR1790" t="str">
        <f t="shared" si="311"/>
        <v>Hanescu</v>
      </c>
      <c r="AS1790" t="str">
        <f t="shared" si="301"/>
        <v>GstaadMonacoHanescu</v>
      </c>
      <c r="AT1790" t="str">
        <f t="shared" si="302"/>
        <v>GstaadHanescuMonaco</v>
      </c>
      <c r="AU1790">
        <f t="shared" si="303"/>
        <v>2</v>
      </c>
      <c r="AV1790">
        <f t="shared" si="304"/>
        <v>4</v>
      </c>
      <c r="AW1790">
        <f t="shared" si="305"/>
        <v>22</v>
      </c>
      <c r="AX1790" t="b">
        <f t="shared" si="306"/>
        <v>0</v>
      </c>
      <c r="AY1790" t="str">
        <f t="shared" si="307"/>
        <v>Monaco</v>
      </c>
      <c r="AZ1790" t="b">
        <f t="shared" si="308"/>
        <v>0</v>
      </c>
      <c r="BA1790" t="str">
        <f t="shared" si="309"/>
        <v>Gstaad1st Round</v>
      </c>
    </row>
    <row r="1791" spans="1:53" x14ac:dyDescent="0.25">
      <c r="A1791">
        <v>44</v>
      </c>
      <c r="B1791" t="s">
        <v>972</v>
      </c>
      <c r="C1791" t="s">
        <v>973</v>
      </c>
      <c r="D1791">
        <v>41842</v>
      </c>
      <c r="E1791" t="s">
        <v>663</v>
      </c>
      <c r="F1791" t="s">
        <v>307</v>
      </c>
      <c r="G1791" t="s">
        <v>503</v>
      </c>
      <c r="H1791" t="s">
        <v>309</v>
      </c>
      <c r="I1791">
        <v>3</v>
      </c>
      <c r="J1791" t="s">
        <v>807</v>
      </c>
      <c r="K1791" t="s">
        <v>975</v>
      </c>
      <c r="L1791">
        <v>93</v>
      </c>
      <c r="M1791">
        <v>148</v>
      </c>
      <c r="N1791">
        <v>593</v>
      </c>
      <c r="O1791">
        <v>398</v>
      </c>
      <c r="P1791">
        <v>6</v>
      </c>
      <c r="Q1791">
        <v>3</v>
      </c>
      <c r="R1791">
        <v>6</v>
      </c>
      <c r="S1791">
        <v>4</v>
      </c>
      <c r="Z1791">
        <v>2</v>
      </c>
      <c r="AA1791">
        <v>0</v>
      </c>
      <c r="AB1791" t="s">
        <v>312</v>
      </c>
      <c r="AC1791">
        <v>1.5</v>
      </c>
      <c r="AD1791">
        <v>2.5</v>
      </c>
      <c r="AE1791">
        <v>1.55</v>
      </c>
      <c r="AF1791">
        <v>2.4</v>
      </c>
      <c r="AG1791">
        <v>1.5</v>
      </c>
      <c r="AH1791">
        <v>2.5</v>
      </c>
      <c r="AI1791">
        <v>1.59</v>
      </c>
      <c r="AJ1791">
        <v>2.5</v>
      </c>
      <c r="AK1791">
        <v>1.62</v>
      </c>
      <c r="AL1791">
        <v>2.25</v>
      </c>
      <c r="AM1791">
        <v>1.63</v>
      </c>
      <c r="AN1791">
        <v>2.6</v>
      </c>
      <c r="AO1791">
        <v>1.54</v>
      </c>
      <c r="AP1791">
        <v>2.44</v>
      </c>
      <c r="AQ1791" t="str">
        <f t="shared" si="310"/>
        <v>Bellucci</v>
      </c>
      <c r="AR1791" t="str">
        <f t="shared" si="311"/>
        <v>Melzer</v>
      </c>
      <c r="AS1791" t="str">
        <f t="shared" si="301"/>
        <v>GstaadBellucciMelzer</v>
      </c>
      <c r="AT1791" t="str">
        <f t="shared" si="302"/>
        <v>GstaadMelzerBellucci</v>
      </c>
      <c r="AU1791">
        <f t="shared" si="303"/>
        <v>2</v>
      </c>
      <c r="AV1791">
        <f t="shared" si="304"/>
        <v>5</v>
      </c>
      <c r="AW1791">
        <f t="shared" si="305"/>
        <v>19</v>
      </c>
      <c r="AX1791" t="b">
        <f t="shared" si="306"/>
        <v>0</v>
      </c>
      <c r="AY1791" t="str">
        <f t="shared" si="307"/>
        <v>Bellucci</v>
      </c>
      <c r="AZ1791" t="b">
        <f t="shared" si="308"/>
        <v>0</v>
      </c>
      <c r="BA1791" t="str">
        <f t="shared" si="309"/>
        <v>Gstaad1st Round</v>
      </c>
    </row>
    <row r="1792" spans="1:53" x14ac:dyDescent="0.25">
      <c r="A1792">
        <v>44</v>
      </c>
      <c r="B1792" t="s">
        <v>972</v>
      </c>
      <c r="C1792" t="s">
        <v>973</v>
      </c>
      <c r="D1792">
        <v>41842</v>
      </c>
      <c r="E1792" t="s">
        <v>663</v>
      </c>
      <c r="F1792" t="s">
        <v>307</v>
      </c>
      <c r="G1792" t="s">
        <v>503</v>
      </c>
      <c r="H1792" t="s">
        <v>309</v>
      </c>
      <c r="I1792">
        <v>3</v>
      </c>
      <c r="J1792" t="s">
        <v>787</v>
      </c>
      <c r="K1792" t="s">
        <v>731</v>
      </c>
      <c r="L1792">
        <v>110</v>
      </c>
      <c r="M1792">
        <v>119</v>
      </c>
      <c r="N1792">
        <v>541</v>
      </c>
      <c r="O1792">
        <v>513</v>
      </c>
      <c r="P1792">
        <v>6</v>
      </c>
      <c r="Q1792">
        <v>3</v>
      </c>
      <c r="R1792">
        <v>7</v>
      </c>
      <c r="S1792">
        <v>6</v>
      </c>
      <c r="Z1792">
        <v>2</v>
      </c>
      <c r="AA1792">
        <v>0</v>
      </c>
      <c r="AB1792" t="s">
        <v>312</v>
      </c>
      <c r="AC1792">
        <v>1.83</v>
      </c>
      <c r="AD1792">
        <v>1.83</v>
      </c>
      <c r="AE1792">
        <v>1.9</v>
      </c>
      <c r="AF1792">
        <v>1.85</v>
      </c>
      <c r="AG1792">
        <v>2</v>
      </c>
      <c r="AH1792">
        <v>1.73</v>
      </c>
      <c r="AI1792">
        <v>1.96</v>
      </c>
      <c r="AJ1792">
        <v>1.93</v>
      </c>
      <c r="AK1792">
        <v>2</v>
      </c>
      <c r="AL1792">
        <v>1.8</v>
      </c>
      <c r="AM1792">
        <v>2</v>
      </c>
      <c r="AN1792">
        <v>1.93</v>
      </c>
      <c r="AO1792">
        <v>1.94</v>
      </c>
      <c r="AP1792">
        <v>1.83</v>
      </c>
      <c r="AQ1792" t="str">
        <f t="shared" si="310"/>
        <v>De</v>
      </c>
      <c r="AR1792" t="str">
        <f t="shared" si="311"/>
        <v>Volandri</v>
      </c>
      <c r="AS1792" t="str">
        <f t="shared" si="301"/>
        <v>GstaadDeVolandri</v>
      </c>
      <c r="AT1792" t="str">
        <f t="shared" si="302"/>
        <v>GstaadVolandriDe</v>
      </c>
      <c r="AU1792">
        <f t="shared" si="303"/>
        <v>2</v>
      </c>
      <c r="AV1792">
        <f t="shared" si="304"/>
        <v>4</v>
      </c>
      <c r="AW1792">
        <f t="shared" si="305"/>
        <v>22</v>
      </c>
      <c r="AX1792" t="b">
        <f t="shared" si="306"/>
        <v>1</v>
      </c>
      <c r="AY1792" t="str">
        <f t="shared" si="307"/>
        <v>De</v>
      </c>
      <c r="AZ1792" t="b">
        <f t="shared" si="308"/>
        <v>0</v>
      </c>
      <c r="BA1792" t="str">
        <f t="shared" si="309"/>
        <v>Gstaad1st Round</v>
      </c>
    </row>
    <row r="1793" spans="1:53" x14ac:dyDescent="0.25">
      <c r="A1793">
        <v>44</v>
      </c>
      <c r="B1793" t="s">
        <v>972</v>
      </c>
      <c r="C1793" t="s">
        <v>973</v>
      </c>
      <c r="D1793">
        <v>41842</v>
      </c>
      <c r="E1793" t="s">
        <v>663</v>
      </c>
      <c r="F1793" t="s">
        <v>307</v>
      </c>
      <c r="G1793" t="s">
        <v>503</v>
      </c>
      <c r="H1793" t="s">
        <v>309</v>
      </c>
      <c r="I1793">
        <v>3</v>
      </c>
      <c r="J1793" t="s">
        <v>673</v>
      </c>
      <c r="K1793" t="s">
        <v>717</v>
      </c>
      <c r="L1793">
        <v>51</v>
      </c>
      <c r="M1793">
        <v>99</v>
      </c>
      <c r="N1793">
        <v>865</v>
      </c>
      <c r="O1793">
        <v>573</v>
      </c>
      <c r="P1793">
        <v>6</v>
      </c>
      <c r="Q1793">
        <v>4</v>
      </c>
      <c r="R1793">
        <v>6</v>
      </c>
      <c r="S1793">
        <v>7</v>
      </c>
      <c r="T1793">
        <v>6</v>
      </c>
      <c r="U1793">
        <v>3</v>
      </c>
      <c r="Z1793">
        <v>2</v>
      </c>
      <c r="AA1793">
        <v>1</v>
      </c>
      <c r="AB1793" t="s">
        <v>312</v>
      </c>
      <c r="AC1793">
        <v>1.4</v>
      </c>
      <c r="AD1793">
        <v>2.75</v>
      </c>
      <c r="AE1793">
        <v>1.42</v>
      </c>
      <c r="AF1793">
        <v>2.8</v>
      </c>
      <c r="AG1793">
        <v>1.4</v>
      </c>
      <c r="AH1793">
        <v>2.75</v>
      </c>
      <c r="AI1793">
        <v>1.43</v>
      </c>
      <c r="AJ1793">
        <v>3.05</v>
      </c>
      <c r="AK1793">
        <v>1.4</v>
      </c>
      <c r="AL1793">
        <v>2.88</v>
      </c>
      <c r="AM1793">
        <v>1.44</v>
      </c>
      <c r="AN1793">
        <v>3.2</v>
      </c>
      <c r="AO1793">
        <v>1.4</v>
      </c>
      <c r="AP1793">
        <v>2.87</v>
      </c>
      <c r="AQ1793" t="str">
        <f t="shared" si="310"/>
        <v>Haase</v>
      </c>
      <c r="AR1793" t="str">
        <f t="shared" si="311"/>
        <v>Nedovyesov</v>
      </c>
      <c r="AS1793" t="str">
        <f t="shared" si="301"/>
        <v>GstaadHaaseNedovyesov</v>
      </c>
      <c r="AT1793" t="str">
        <f t="shared" si="302"/>
        <v>GstaadNedovyesovHaase</v>
      </c>
      <c r="AU1793">
        <f t="shared" si="303"/>
        <v>1</v>
      </c>
      <c r="AV1793">
        <f t="shared" si="304"/>
        <v>4</v>
      </c>
      <c r="AW1793">
        <f t="shared" si="305"/>
        <v>32</v>
      </c>
      <c r="AX1793" t="b">
        <f t="shared" si="306"/>
        <v>1</v>
      </c>
      <c r="AY1793" t="str">
        <f t="shared" si="307"/>
        <v>Haase</v>
      </c>
      <c r="AZ1793" t="b">
        <f t="shared" si="308"/>
        <v>1</v>
      </c>
      <c r="BA1793" t="str">
        <f t="shared" si="309"/>
        <v>Gstaad1st Round</v>
      </c>
    </row>
    <row r="1794" spans="1:53" x14ac:dyDescent="0.25">
      <c r="A1794">
        <v>44</v>
      </c>
      <c r="B1794" t="s">
        <v>972</v>
      </c>
      <c r="C1794" t="s">
        <v>973</v>
      </c>
      <c r="D1794">
        <v>41842</v>
      </c>
      <c r="E1794" t="s">
        <v>663</v>
      </c>
      <c r="F1794" t="s">
        <v>307</v>
      </c>
      <c r="G1794" t="s">
        <v>503</v>
      </c>
      <c r="H1794" t="s">
        <v>309</v>
      </c>
      <c r="I1794">
        <v>3</v>
      </c>
      <c r="J1794" t="s">
        <v>805</v>
      </c>
      <c r="K1794" t="s">
        <v>976</v>
      </c>
      <c r="L1794">
        <v>80</v>
      </c>
      <c r="M1794">
        <v>458</v>
      </c>
      <c r="N1794">
        <v>669</v>
      </c>
      <c r="O1794">
        <v>86</v>
      </c>
      <c r="P1794">
        <v>6</v>
      </c>
      <c r="Q1794">
        <v>4</v>
      </c>
      <c r="R1794">
        <v>6</v>
      </c>
      <c r="S1794">
        <v>4</v>
      </c>
      <c r="Z1794">
        <v>2</v>
      </c>
      <c r="AA1794">
        <v>0</v>
      </c>
      <c r="AB1794" t="s">
        <v>312</v>
      </c>
      <c r="AC1794">
        <v>1.1599999999999999</v>
      </c>
      <c r="AD1794">
        <v>5</v>
      </c>
      <c r="AE1794">
        <v>1.18</v>
      </c>
      <c r="AF1794">
        <v>4.5</v>
      </c>
      <c r="AG1794">
        <v>1.17</v>
      </c>
      <c r="AH1794">
        <v>4.5</v>
      </c>
      <c r="AI1794">
        <v>1.18</v>
      </c>
      <c r="AJ1794">
        <v>5.4</v>
      </c>
      <c r="AK1794">
        <v>1.2</v>
      </c>
      <c r="AL1794">
        <v>4.5</v>
      </c>
      <c r="AM1794">
        <v>1.21</v>
      </c>
      <c r="AN1794">
        <v>5.5</v>
      </c>
      <c r="AO1794">
        <v>1.18</v>
      </c>
      <c r="AP1794">
        <v>4.71</v>
      </c>
      <c r="AQ1794" t="str">
        <f t="shared" si="310"/>
        <v>Rola</v>
      </c>
      <c r="AR1794" t="str">
        <f t="shared" si="311"/>
        <v>De</v>
      </c>
      <c r="AS1794" t="str">
        <f t="shared" si="301"/>
        <v>GstaadRolaDe</v>
      </c>
      <c r="AT1794" t="str">
        <f t="shared" si="302"/>
        <v>GstaadDeRola</v>
      </c>
      <c r="AU1794">
        <f t="shared" si="303"/>
        <v>2</v>
      </c>
      <c r="AV1794">
        <f t="shared" si="304"/>
        <v>4</v>
      </c>
      <c r="AW1794">
        <f t="shared" si="305"/>
        <v>20</v>
      </c>
      <c r="AX1794" t="b">
        <f t="shared" si="306"/>
        <v>0</v>
      </c>
      <c r="AY1794" t="str">
        <f t="shared" si="307"/>
        <v>Rola</v>
      </c>
      <c r="AZ1794" t="b">
        <f t="shared" si="308"/>
        <v>0</v>
      </c>
      <c r="BA1794" t="str">
        <f t="shared" si="309"/>
        <v>Gstaad1st Round</v>
      </c>
    </row>
    <row r="1795" spans="1:53" x14ac:dyDescent="0.25">
      <c r="A1795">
        <v>44</v>
      </c>
      <c r="B1795" t="s">
        <v>972</v>
      </c>
      <c r="C1795" t="s">
        <v>973</v>
      </c>
      <c r="D1795">
        <v>41842</v>
      </c>
      <c r="E1795" t="s">
        <v>663</v>
      </c>
      <c r="F1795" t="s">
        <v>307</v>
      </c>
      <c r="G1795" t="s">
        <v>503</v>
      </c>
      <c r="H1795" t="s">
        <v>309</v>
      </c>
      <c r="I1795">
        <v>3</v>
      </c>
      <c r="J1795" t="s">
        <v>779</v>
      </c>
      <c r="K1795" t="s">
        <v>826</v>
      </c>
      <c r="L1795">
        <v>78</v>
      </c>
      <c r="M1795">
        <v>109</v>
      </c>
      <c r="N1795">
        <v>695</v>
      </c>
      <c r="O1795">
        <v>541</v>
      </c>
      <c r="P1795">
        <v>6</v>
      </c>
      <c r="Q1795">
        <v>2</v>
      </c>
      <c r="R1795">
        <v>1</v>
      </c>
      <c r="S1795">
        <v>0</v>
      </c>
      <c r="Z1795">
        <v>1</v>
      </c>
      <c r="AA1795">
        <v>0</v>
      </c>
      <c r="AB1795" t="s">
        <v>323</v>
      </c>
      <c r="AC1795">
        <v>1.8</v>
      </c>
      <c r="AD1795">
        <v>1.9</v>
      </c>
      <c r="AE1795">
        <v>1.8</v>
      </c>
      <c r="AF1795">
        <v>2</v>
      </c>
      <c r="AG1795">
        <v>1.73</v>
      </c>
      <c r="AH1795">
        <v>2</v>
      </c>
      <c r="AI1795">
        <v>1.83</v>
      </c>
      <c r="AJ1795">
        <v>2.0699999999999998</v>
      </c>
      <c r="AK1795">
        <v>1.8</v>
      </c>
      <c r="AL1795">
        <v>2</v>
      </c>
      <c r="AM1795">
        <v>1.91</v>
      </c>
      <c r="AN1795">
        <v>2.14</v>
      </c>
      <c r="AO1795">
        <v>1.81</v>
      </c>
      <c r="AP1795">
        <v>1.95</v>
      </c>
      <c r="AQ1795" t="str">
        <f t="shared" si="310"/>
        <v>Struff</v>
      </c>
      <c r="AR1795" t="str">
        <f t="shared" si="311"/>
        <v>Haider-Maurer</v>
      </c>
      <c r="AS1795" t="str">
        <f t="shared" ref="AS1795:AS1840" si="312">B1795&amp;AQ1795&amp;AR1795</f>
        <v>GstaadStruffHaider-Maurer</v>
      </c>
      <c r="AT1795" t="str">
        <f t="shared" ref="AT1795:AT1840" si="313">B1795&amp;AR1795&amp;AQ1795</f>
        <v>GstaadHaider-MaurerStruff</v>
      </c>
      <c r="AU1795">
        <f t="shared" ref="AU1795:AU1858" si="314">Z1795-AA1795</f>
        <v>1</v>
      </c>
      <c r="AV1795">
        <f t="shared" ref="AV1795:AV1858" si="315">X1795+V1795+T1795+R1795+P1795-Y1795-W1795-U1795-S1795-Q1795</f>
        <v>5</v>
      </c>
      <c r="AW1795">
        <f t="shared" ref="AW1795:AW1858" si="316">X1795+V1795+T1795+R1795+P1795+Y1795+W1795+U1795+S1795+Q1795</f>
        <v>9</v>
      </c>
      <c r="AX1795" t="b">
        <f t="shared" ref="AX1795:AX1858" si="317">OR(P1795+Q1795=13,R1795+S1795=13,T1795+U1795=13,V1795+W1795=13,X1795+Y1795=13)</f>
        <v>0</v>
      </c>
      <c r="AY1795" t="str">
        <f t="shared" ref="AY1795:AY1858" si="318">IF(P1795&gt;Q1795,AQ1795,AR1795)</f>
        <v>Struff</v>
      </c>
      <c r="AZ1795" t="b">
        <f t="shared" ref="AZ1795:AZ1858" si="319">AA1795&lt;&gt;0</f>
        <v>0</v>
      </c>
      <c r="BA1795" t="str">
        <f t="shared" ref="BA1795:BA1858" si="320">B1795&amp;H1795</f>
        <v>Gstaad1st Round</v>
      </c>
    </row>
    <row r="1796" spans="1:53" x14ac:dyDescent="0.25">
      <c r="A1796">
        <v>44</v>
      </c>
      <c r="B1796" t="s">
        <v>972</v>
      </c>
      <c r="C1796" t="s">
        <v>973</v>
      </c>
      <c r="D1796">
        <v>41842</v>
      </c>
      <c r="E1796" t="s">
        <v>663</v>
      </c>
      <c r="F1796" t="s">
        <v>307</v>
      </c>
      <c r="G1796" t="s">
        <v>503</v>
      </c>
      <c r="H1796" t="s">
        <v>309</v>
      </c>
      <c r="I1796">
        <v>3</v>
      </c>
      <c r="J1796" t="s">
        <v>753</v>
      </c>
      <c r="K1796" t="s">
        <v>690</v>
      </c>
      <c r="L1796">
        <v>71</v>
      </c>
      <c r="M1796">
        <v>36</v>
      </c>
      <c r="N1796">
        <v>736</v>
      </c>
      <c r="O1796">
        <v>1110</v>
      </c>
      <c r="P1796">
        <v>6</v>
      </c>
      <c r="Q1796">
        <v>2</v>
      </c>
      <c r="R1796">
        <v>3</v>
      </c>
      <c r="S1796">
        <v>2</v>
      </c>
      <c r="Z1796">
        <v>1</v>
      </c>
      <c r="AA1796">
        <v>0</v>
      </c>
      <c r="AB1796" t="s">
        <v>323</v>
      </c>
      <c r="AC1796">
        <v>2.5</v>
      </c>
      <c r="AD1796">
        <v>1.5</v>
      </c>
      <c r="AE1796">
        <v>2.4500000000000002</v>
      </c>
      <c r="AF1796">
        <v>1.52</v>
      </c>
      <c r="AG1796">
        <v>2.5</v>
      </c>
      <c r="AH1796">
        <v>1.5</v>
      </c>
      <c r="AI1796">
        <v>2.67</v>
      </c>
      <c r="AJ1796">
        <v>1.53</v>
      </c>
      <c r="AK1796">
        <v>2.38</v>
      </c>
      <c r="AL1796">
        <v>1.57</v>
      </c>
      <c r="AM1796">
        <v>2.67</v>
      </c>
      <c r="AN1796">
        <v>1.57</v>
      </c>
      <c r="AO1796">
        <v>2.48</v>
      </c>
      <c r="AP1796">
        <v>1.52</v>
      </c>
      <c r="AQ1796" t="str">
        <f t="shared" si="310"/>
        <v>Andujar</v>
      </c>
      <c r="AR1796" t="str">
        <f t="shared" si="311"/>
        <v>Simon</v>
      </c>
      <c r="AS1796" t="str">
        <f t="shared" si="312"/>
        <v>GstaadAndujarSimon</v>
      </c>
      <c r="AT1796" t="str">
        <f t="shared" si="313"/>
        <v>GstaadSimonAndujar</v>
      </c>
      <c r="AU1796">
        <f t="shared" si="314"/>
        <v>1</v>
      </c>
      <c r="AV1796">
        <f t="shared" si="315"/>
        <v>5</v>
      </c>
      <c r="AW1796">
        <f t="shared" si="316"/>
        <v>13</v>
      </c>
      <c r="AX1796" t="b">
        <f t="shared" si="317"/>
        <v>0</v>
      </c>
      <c r="AY1796" t="str">
        <f t="shared" si="318"/>
        <v>Andujar</v>
      </c>
      <c r="AZ1796" t="b">
        <f t="shared" si="319"/>
        <v>0</v>
      </c>
      <c r="BA1796" t="str">
        <f t="shared" si="320"/>
        <v>Gstaad1st Round</v>
      </c>
    </row>
    <row r="1797" spans="1:53" x14ac:dyDescent="0.25">
      <c r="A1797">
        <v>44</v>
      </c>
      <c r="B1797" t="s">
        <v>972</v>
      </c>
      <c r="C1797" t="s">
        <v>973</v>
      </c>
      <c r="D1797">
        <v>41842</v>
      </c>
      <c r="E1797" t="s">
        <v>663</v>
      </c>
      <c r="F1797" t="s">
        <v>307</v>
      </c>
      <c r="G1797" t="s">
        <v>503</v>
      </c>
      <c r="H1797" t="s">
        <v>309</v>
      </c>
      <c r="I1797">
        <v>3</v>
      </c>
      <c r="J1797" t="s">
        <v>954</v>
      </c>
      <c r="K1797" t="s">
        <v>727</v>
      </c>
      <c r="L1797">
        <v>212</v>
      </c>
      <c r="M1797">
        <v>89</v>
      </c>
      <c r="N1797">
        <v>232</v>
      </c>
      <c r="O1797">
        <v>615</v>
      </c>
      <c r="P1797">
        <v>5</v>
      </c>
      <c r="Q1797">
        <v>7</v>
      </c>
      <c r="R1797">
        <v>7</v>
      </c>
      <c r="S1797">
        <v>6</v>
      </c>
      <c r="T1797">
        <v>7</v>
      </c>
      <c r="U1797">
        <v>6</v>
      </c>
      <c r="Z1797">
        <v>2</v>
      </c>
      <c r="AA1797">
        <v>1</v>
      </c>
      <c r="AB1797" t="s">
        <v>312</v>
      </c>
      <c r="AC1797">
        <v>3.5</v>
      </c>
      <c r="AD1797">
        <v>1.28</v>
      </c>
      <c r="AE1797">
        <v>3.2</v>
      </c>
      <c r="AF1797">
        <v>1.33</v>
      </c>
      <c r="AG1797">
        <v>3.5</v>
      </c>
      <c r="AH1797">
        <v>1.29</v>
      </c>
      <c r="AI1797">
        <v>3.7</v>
      </c>
      <c r="AJ1797">
        <v>1.32</v>
      </c>
      <c r="AK1797">
        <v>3.5</v>
      </c>
      <c r="AL1797">
        <v>1.29</v>
      </c>
      <c r="AM1797">
        <v>3.8</v>
      </c>
      <c r="AN1797">
        <v>1.37</v>
      </c>
      <c r="AO1797">
        <v>3.35</v>
      </c>
      <c r="AP1797">
        <v>1.31</v>
      </c>
      <c r="AQ1797" t="str">
        <f t="shared" si="310"/>
        <v>Marti</v>
      </c>
      <c r="AR1797" t="str">
        <f t="shared" si="311"/>
        <v>Gimeno-Traver</v>
      </c>
      <c r="AS1797" t="str">
        <f t="shared" si="312"/>
        <v>GstaadMartiGimeno-Traver</v>
      </c>
      <c r="AT1797" t="str">
        <f t="shared" si="313"/>
        <v>GstaadGimeno-TraverMarti</v>
      </c>
      <c r="AU1797">
        <f t="shared" si="314"/>
        <v>1</v>
      </c>
      <c r="AV1797">
        <f t="shared" si="315"/>
        <v>0</v>
      </c>
      <c r="AW1797">
        <f t="shared" si="316"/>
        <v>38</v>
      </c>
      <c r="AX1797" t="b">
        <f t="shared" si="317"/>
        <v>1</v>
      </c>
      <c r="AY1797" t="str">
        <f t="shared" si="318"/>
        <v>Gimeno-Traver</v>
      </c>
      <c r="AZ1797" t="b">
        <f t="shared" si="319"/>
        <v>1</v>
      </c>
      <c r="BA1797" t="str">
        <f t="shared" si="320"/>
        <v>Gstaad1st Round</v>
      </c>
    </row>
    <row r="1798" spans="1:53" x14ac:dyDescent="0.25">
      <c r="A1798">
        <v>44</v>
      </c>
      <c r="B1798" t="s">
        <v>972</v>
      </c>
      <c r="C1798" t="s">
        <v>973</v>
      </c>
      <c r="D1798">
        <v>41843</v>
      </c>
      <c r="E1798" t="s">
        <v>663</v>
      </c>
      <c r="F1798" t="s">
        <v>307</v>
      </c>
      <c r="G1798" t="s">
        <v>503</v>
      </c>
      <c r="H1798" t="s">
        <v>309</v>
      </c>
      <c r="I1798">
        <v>3</v>
      </c>
      <c r="J1798" t="s">
        <v>703</v>
      </c>
      <c r="K1798" t="s">
        <v>977</v>
      </c>
      <c r="L1798">
        <v>319</v>
      </c>
      <c r="M1798">
        <v>399</v>
      </c>
      <c r="N1798">
        <v>143</v>
      </c>
      <c r="O1798">
        <v>107</v>
      </c>
      <c r="P1798">
        <v>7</v>
      </c>
      <c r="Q1798">
        <v>6</v>
      </c>
      <c r="R1798">
        <v>7</v>
      </c>
      <c r="S1798">
        <v>6</v>
      </c>
      <c r="Z1798">
        <v>2</v>
      </c>
      <c r="AA1798">
        <v>0</v>
      </c>
      <c r="AB1798" t="s">
        <v>312</v>
      </c>
      <c r="AC1798">
        <v>1.9</v>
      </c>
      <c r="AD1798">
        <v>1.8</v>
      </c>
      <c r="AE1798">
        <v>1.9</v>
      </c>
      <c r="AF1798">
        <v>1.85</v>
      </c>
      <c r="AG1798">
        <v>1.83</v>
      </c>
      <c r="AH1798">
        <v>1.83</v>
      </c>
      <c r="AI1798">
        <v>2.02</v>
      </c>
      <c r="AJ1798">
        <v>1.87</v>
      </c>
      <c r="AK1798">
        <v>2</v>
      </c>
      <c r="AL1798">
        <v>1.8</v>
      </c>
      <c r="AM1798">
        <v>2.15</v>
      </c>
      <c r="AN1798">
        <v>1.87</v>
      </c>
      <c r="AO1798">
        <v>1.95</v>
      </c>
      <c r="AP1798">
        <v>1.8</v>
      </c>
      <c r="AQ1798" t="str">
        <f t="shared" si="310"/>
        <v>Laaksonen</v>
      </c>
      <c r="AR1798" t="str">
        <f t="shared" si="311"/>
        <v>Mina</v>
      </c>
      <c r="AS1798" t="str">
        <f t="shared" si="312"/>
        <v>GstaadLaaksonenMina</v>
      </c>
      <c r="AT1798" t="str">
        <f t="shared" si="313"/>
        <v>GstaadMinaLaaksonen</v>
      </c>
      <c r="AU1798">
        <f t="shared" si="314"/>
        <v>2</v>
      </c>
      <c r="AV1798">
        <f t="shared" si="315"/>
        <v>2</v>
      </c>
      <c r="AW1798">
        <f t="shared" si="316"/>
        <v>26</v>
      </c>
      <c r="AX1798" t="b">
        <f t="shared" si="317"/>
        <v>1</v>
      </c>
      <c r="AY1798" t="str">
        <f t="shared" si="318"/>
        <v>Laaksonen</v>
      </c>
      <c r="AZ1798" t="b">
        <f t="shared" si="319"/>
        <v>0</v>
      </c>
      <c r="BA1798" t="str">
        <f t="shared" si="320"/>
        <v>Gstaad1st Round</v>
      </c>
    </row>
    <row r="1799" spans="1:53" x14ac:dyDescent="0.25">
      <c r="A1799">
        <v>44</v>
      </c>
      <c r="B1799" t="s">
        <v>972</v>
      </c>
      <c r="C1799" t="s">
        <v>973</v>
      </c>
      <c r="D1799">
        <v>41843</v>
      </c>
      <c r="E1799" t="s">
        <v>663</v>
      </c>
      <c r="F1799" t="s">
        <v>307</v>
      </c>
      <c r="G1799" t="s">
        <v>503</v>
      </c>
      <c r="H1799" t="s">
        <v>344</v>
      </c>
      <c r="I1799">
        <v>3</v>
      </c>
      <c r="J1799" t="s">
        <v>786</v>
      </c>
      <c r="K1799" t="s">
        <v>716</v>
      </c>
      <c r="L1799">
        <v>105</v>
      </c>
      <c r="M1799">
        <v>32</v>
      </c>
      <c r="N1799">
        <v>550</v>
      </c>
      <c r="O1799">
        <v>1163</v>
      </c>
      <c r="P1799">
        <v>6</v>
      </c>
      <c r="Q1799">
        <v>2</v>
      </c>
      <c r="R1799">
        <v>2</v>
      </c>
      <c r="S1799">
        <v>6</v>
      </c>
      <c r="T1799">
        <v>6</v>
      </c>
      <c r="U1799">
        <v>4</v>
      </c>
      <c r="Z1799">
        <v>2</v>
      </c>
      <c r="AA1799">
        <v>1</v>
      </c>
      <c r="AB1799" t="s">
        <v>312</v>
      </c>
      <c r="AC1799">
        <v>1.83</v>
      </c>
      <c r="AD1799">
        <v>1.83</v>
      </c>
      <c r="AE1799">
        <v>1.9</v>
      </c>
      <c r="AF1799">
        <v>1.85</v>
      </c>
      <c r="AG1799">
        <v>1.83</v>
      </c>
      <c r="AH1799">
        <v>1.83</v>
      </c>
      <c r="AI1799">
        <v>1.99</v>
      </c>
      <c r="AJ1799">
        <v>1.92</v>
      </c>
      <c r="AK1799">
        <v>1.91</v>
      </c>
      <c r="AL1799">
        <v>1.91</v>
      </c>
      <c r="AM1799">
        <v>2</v>
      </c>
      <c r="AN1799">
        <v>1.92</v>
      </c>
      <c r="AO1799">
        <v>1.9</v>
      </c>
      <c r="AP1799">
        <v>1.86</v>
      </c>
      <c r="AQ1799" t="str">
        <f t="shared" si="310"/>
        <v>Monaco</v>
      </c>
      <c r="AR1799" t="str">
        <f t="shared" si="311"/>
        <v>Garcia-Lopez</v>
      </c>
      <c r="AS1799" t="str">
        <f t="shared" si="312"/>
        <v>GstaadMonacoGarcia-Lopez</v>
      </c>
      <c r="AT1799" t="str">
        <f t="shared" si="313"/>
        <v>GstaadGarcia-LopezMonaco</v>
      </c>
      <c r="AU1799">
        <f t="shared" si="314"/>
        <v>1</v>
      </c>
      <c r="AV1799">
        <f t="shared" si="315"/>
        <v>2</v>
      </c>
      <c r="AW1799">
        <f t="shared" si="316"/>
        <v>26</v>
      </c>
      <c r="AX1799" t="b">
        <f t="shared" si="317"/>
        <v>0</v>
      </c>
      <c r="AY1799" t="str">
        <f t="shared" si="318"/>
        <v>Monaco</v>
      </c>
      <c r="AZ1799" t="b">
        <f t="shared" si="319"/>
        <v>1</v>
      </c>
      <c r="BA1799" t="str">
        <f t="shared" si="320"/>
        <v>Gstaad2nd Round</v>
      </c>
    </row>
    <row r="1800" spans="1:53" x14ac:dyDescent="0.25">
      <c r="A1800">
        <v>44</v>
      </c>
      <c r="B1800" t="s">
        <v>972</v>
      </c>
      <c r="C1800" t="s">
        <v>973</v>
      </c>
      <c r="D1800">
        <v>41843</v>
      </c>
      <c r="E1800" t="s">
        <v>663</v>
      </c>
      <c r="F1800" t="s">
        <v>307</v>
      </c>
      <c r="G1800" t="s">
        <v>503</v>
      </c>
      <c r="H1800" t="s">
        <v>344</v>
      </c>
      <c r="I1800">
        <v>3</v>
      </c>
      <c r="J1800" t="s">
        <v>807</v>
      </c>
      <c r="K1800" t="s">
        <v>761</v>
      </c>
      <c r="L1800">
        <v>93</v>
      </c>
      <c r="M1800">
        <v>56</v>
      </c>
      <c r="N1800">
        <v>593</v>
      </c>
      <c r="O1800">
        <v>819</v>
      </c>
      <c r="P1800">
        <v>6</v>
      </c>
      <c r="Q1800">
        <v>4</v>
      </c>
      <c r="R1800">
        <v>6</v>
      </c>
      <c r="S1800">
        <v>4</v>
      </c>
      <c r="Z1800">
        <v>2</v>
      </c>
      <c r="AA1800">
        <v>0</v>
      </c>
      <c r="AB1800" t="s">
        <v>312</v>
      </c>
      <c r="AC1800">
        <v>2.5</v>
      </c>
      <c r="AD1800">
        <v>1.5</v>
      </c>
      <c r="AE1800">
        <v>2.4</v>
      </c>
      <c r="AF1800">
        <v>1.55</v>
      </c>
      <c r="AG1800">
        <v>2.5</v>
      </c>
      <c r="AH1800">
        <v>1.5</v>
      </c>
      <c r="AI1800">
        <v>2.86</v>
      </c>
      <c r="AJ1800">
        <v>1.48</v>
      </c>
      <c r="AK1800">
        <v>2.38</v>
      </c>
      <c r="AL1800">
        <v>1.57</v>
      </c>
      <c r="AM1800">
        <v>2.86</v>
      </c>
      <c r="AN1800">
        <v>1.6</v>
      </c>
      <c r="AO1800">
        <v>2.5</v>
      </c>
      <c r="AP1800">
        <v>1.51</v>
      </c>
      <c r="AQ1800" t="str">
        <f t="shared" si="310"/>
        <v>Bellucci</v>
      </c>
      <c r="AR1800" t="str">
        <f t="shared" si="311"/>
        <v>Delbonis</v>
      </c>
      <c r="AS1800" t="str">
        <f t="shared" si="312"/>
        <v>GstaadBellucciDelbonis</v>
      </c>
      <c r="AT1800" t="str">
        <f t="shared" si="313"/>
        <v>GstaadDelbonisBellucci</v>
      </c>
      <c r="AU1800">
        <f t="shared" si="314"/>
        <v>2</v>
      </c>
      <c r="AV1800">
        <f t="shared" si="315"/>
        <v>4</v>
      </c>
      <c r="AW1800">
        <f t="shared" si="316"/>
        <v>20</v>
      </c>
      <c r="AX1800" t="b">
        <f t="shared" si="317"/>
        <v>0</v>
      </c>
      <c r="AY1800" t="str">
        <f t="shared" si="318"/>
        <v>Bellucci</v>
      </c>
      <c r="AZ1800" t="b">
        <f t="shared" si="319"/>
        <v>0</v>
      </c>
      <c r="BA1800" t="str">
        <f t="shared" si="320"/>
        <v>Gstaad2nd Round</v>
      </c>
    </row>
    <row r="1801" spans="1:53" x14ac:dyDescent="0.25">
      <c r="A1801">
        <v>44</v>
      </c>
      <c r="B1801" t="s">
        <v>972</v>
      </c>
      <c r="C1801" t="s">
        <v>973</v>
      </c>
      <c r="D1801">
        <v>41843</v>
      </c>
      <c r="E1801" t="s">
        <v>663</v>
      </c>
      <c r="F1801" t="s">
        <v>307</v>
      </c>
      <c r="G1801" t="s">
        <v>503</v>
      </c>
      <c r="H1801" t="s">
        <v>344</v>
      </c>
      <c r="I1801">
        <v>3</v>
      </c>
      <c r="J1801" t="s">
        <v>753</v>
      </c>
      <c r="K1801" t="s">
        <v>805</v>
      </c>
      <c r="L1801">
        <v>71</v>
      </c>
      <c r="M1801">
        <v>80</v>
      </c>
      <c r="N1801">
        <v>736</v>
      </c>
      <c r="O1801">
        <v>669</v>
      </c>
      <c r="P1801">
        <v>6</v>
      </c>
      <c r="Q1801">
        <v>3</v>
      </c>
      <c r="R1801">
        <v>6</v>
      </c>
      <c r="S1801">
        <v>3</v>
      </c>
      <c r="Z1801">
        <v>2</v>
      </c>
      <c r="AA1801">
        <v>0</v>
      </c>
      <c r="AB1801" t="s">
        <v>312</v>
      </c>
      <c r="AC1801">
        <v>1.36</v>
      </c>
      <c r="AD1801">
        <v>3</v>
      </c>
      <c r="AE1801">
        <v>1.4</v>
      </c>
      <c r="AF1801">
        <v>2.9</v>
      </c>
      <c r="AG1801">
        <v>1.44</v>
      </c>
      <c r="AH1801">
        <v>2.62</v>
      </c>
      <c r="AI1801">
        <v>1.42</v>
      </c>
      <c r="AJ1801">
        <v>3.11</v>
      </c>
      <c r="AK1801">
        <v>1.4</v>
      </c>
      <c r="AL1801">
        <v>2.88</v>
      </c>
      <c r="AM1801">
        <v>1.45</v>
      </c>
      <c r="AN1801">
        <v>3.2</v>
      </c>
      <c r="AO1801">
        <v>1.4</v>
      </c>
      <c r="AP1801">
        <v>2.87</v>
      </c>
      <c r="AQ1801" t="str">
        <f t="shared" si="310"/>
        <v>Andujar</v>
      </c>
      <c r="AR1801" t="str">
        <f t="shared" si="311"/>
        <v>Rola</v>
      </c>
      <c r="AS1801" t="str">
        <f t="shared" si="312"/>
        <v>GstaadAndujarRola</v>
      </c>
      <c r="AT1801" t="str">
        <f t="shared" si="313"/>
        <v>GstaadRolaAndujar</v>
      </c>
      <c r="AU1801">
        <f t="shared" si="314"/>
        <v>2</v>
      </c>
      <c r="AV1801">
        <f t="shared" si="315"/>
        <v>6</v>
      </c>
      <c r="AW1801">
        <f t="shared" si="316"/>
        <v>18</v>
      </c>
      <c r="AX1801" t="b">
        <f t="shared" si="317"/>
        <v>0</v>
      </c>
      <c r="AY1801" t="str">
        <f t="shared" si="318"/>
        <v>Andujar</v>
      </c>
      <c r="AZ1801" t="b">
        <f t="shared" si="319"/>
        <v>0</v>
      </c>
      <c r="BA1801" t="str">
        <f t="shared" si="320"/>
        <v>Gstaad2nd Round</v>
      </c>
    </row>
    <row r="1802" spans="1:53" x14ac:dyDescent="0.25">
      <c r="A1802">
        <v>44</v>
      </c>
      <c r="B1802" t="s">
        <v>972</v>
      </c>
      <c r="C1802" t="s">
        <v>973</v>
      </c>
      <c r="D1802">
        <v>41843</v>
      </c>
      <c r="E1802" t="s">
        <v>663</v>
      </c>
      <c r="F1802" t="s">
        <v>307</v>
      </c>
      <c r="G1802" t="s">
        <v>503</v>
      </c>
      <c r="H1802" t="s">
        <v>344</v>
      </c>
      <c r="I1802">
        <v>3</v>
      </c>
      <c r="J1802" t="s">
        <v>714</v>
      </c>
      <c r="K1802" t="s">
        <v>954</v>
      </c>
      <c r="L1802">
        <v>28</v>
      </c>
      <c r="M1802">
        <v>212</v>
      </c>
      <c r="N1802">
        <v>1285</v>
      </c>
      <c r="O1802">
        <v>232</v>
      </c>
      <c r="P1802">
        <v>6</v>
      </c>
      <c r="Q1802">
        <v>1</v>
      </c>
      <c r="R1802">
        <v>6</v>
      </c>
      <c r="S1802">
        <v>4</v>
      </c>
      <c r="Z1802">
        <v>2</v>
      </c>
      <c r="AA1802">
        <v>0</v>
      </c>
      <c r="AB1802" t="s">
        <v>312</v>
      </c>
      <c r="AC1802">
        <v>1.22</v>
      </c>
      <c r="AD1802">
        <v>4</v>
      </c>
      <c r="AE1802">
        <v>1.25</v>
      </c>
      <c r="AF1802">
        <v>3.75</v>
      </c>
      <c r="AG1802">
        <v>1.25</v>
      </c>
      <c r="AH1802">
        <v>3.75</v>
      </c>
      <c r="AI1802">
        <v>1.29</v>
      </c>
      <c r="AJ1802">
        <v>4.05</v>
      </c>
      <c r="AK1802">
        <v>1.29</v>
      </c>
      <c r="AL1802">
        <v>3.5</v>
      </c>
      <c r="AM1802">
        <v>1.32</v>
      </c>
      <c r="AN1802">
        <v>4.05</v>
      </c>
      <c r="AO1802">
        <v>1.27</v>
      </c>
      <c r="AP1802">
        <v>3.67</v>
      </c>
      <c r="AQ1802" t="str">
        <f t="shared" si="310"/>
        <v>Granollers</v>
      </c>
      <c r="AR1802" t="str">
        <f t="shared" si="311"/>
        <v>Marti</v>
      </c>
      <c r="AS1802" t="str">
        <f t="shared" si="312"/>
        <v>GstaadGranollersMarti</v>
      </c>
      <c r="AT1802" t="str">
        <f t="shared" si="313"/>
        <v>GstaadMartiGranollers</v>
      </c>
      <c r="AU1802">
        <f t="shared" si="314"/>
        <v>2</v>
      </c>
      <c r="AV1802">
        <f t="shared" si="315"/>
        <v>7</v>
      </c>
      <c r="AW1802">
        <f t="shared" si="316"/>
        <v>17</v>
      </c>
      <c r="AX1802" t="b">
        <f t="shared" si="317"/>
        <v>0</v>
      </c>
      <c r="AY1802" t="str">
        <f t="shared" si="318"/>
        <v>Granollers</v>
      </c>
      <c r="AZ1802" t="b">
        <f t="shared" si="319"/>
        <v>0</v>
      </c>
      <c r="BA1802" t="str">
        <f t="shared" si="320"/>
        <v>Gstaad2nd Round</v>
      </c>
    </row>
    <row r="1803" spans="1:53" x14ac:dyDescent="0.25">
      <c r="A1803">
        <v>44</v>
      </c>
      <c r="B1803" t="s">
        <v>972</v>
      </c>
      <c r="C1803" t="s">
        <v>973</v>
      </c>
      <c r="D1803">
        <v>41844</v>
      </c>
      <c r="E1803" t="s">
        <v>663</v>
      </c>
      <c r="F1803" t="s">
        <v>307</v>
      </c>
      <c r="G1803" t="s">
        <v>503</v>
      </c>
      <c r="H1803" t="s">
        <v>344</v>
      </c>
      <c r="I1803">
        <v>3</v>
      </c>
      <c r="J1803" t="s">
        <v>718</v>
      </c>
      <c r="K1803" t="s">
        <v>787</v>
      </c>
      <c r="L1803">
        <v>19</v>
      </c>
      <c r="M1803">
        <v>110</v>
      </c>
      <c r="N1803">
        <v>1735</v>
      </c>
      <c r="O1803">
        <v>541</v>
      </c>
      <c r="P1803">
        <v>6</v>
      </c>
      <c r="Q1803">
        <v>3</v>
      </c>
      <c r="R1803">
        <v>6</v>
      </c>
      <c r="S1803">
        <v>4</v>
      </c>
      <c r="Z1803">
        <v>2</v>
      </c>
      <c r="AA1803">
        <v>0</v>
      </c>
      <c r="AB1803" t="s">
        <v>312</v>
      </c>
      <c r="AC1803">
        <v>1.18</v>
      </c>
      <c r="AD1803">
        <v>4.5</v>
      </c>
      <c r="AE1803">
        <v>1.1599999999999999</v>
      </c>
      <c r="AF1803">
        <v>5</v>
      </c>
      <c r="AG1803">
        <v>1.2</v>
      </c>
      <c r="AH1803">
        <v>4.33</v>
      </c>
      <c r="AI1803">
        <v>1.18</v>
      </c>
      <c r="AJ1803">
        <v>5.68</v>
      </c>
      <c r="AK1803">
        <v>1.17</v>
      </c>
      <c r="AL1803">
        <v>5</v>
      </c>
      <c r="AM1803">
        <v>1.22</v>
      </c>
      <c r="AN1803">
        <v>5.68</v>
      </c>
      <c r="AO1803">
        <v>1.18</v>
      </c>
      <c r="AP1803">
        <v>4.72</v>
      </c>
      <c r="AQ1803" t="str">
        <f t="shared" si="310"/>
        <v>Youzhny</v>
      </c>
      <c r="AR1803" t="str">
        <f t="shared" si="311"/>
        <v>De</v>
      </c>
      <c r="AS1803" t="str">
        <f t="shared" si="312"/>
        <v>GstaadYouzhnyDe</v>
      </c>
      <c r="AT1803" t="str">
        <f t="shared" si="313"/>
        <v>GstaadDeYouzhny</v>
      </c>
      <c r="AU1803">
        <f t="shared" si="314"/>
        <v>2</v>
      </c>
      <c r="AV1803">
        <f t="shared" si="315"/>
        <v>5</v>
      </c>
      <c r="AW1803">
        <f t="shared" si="316"/>
        <v>19</v>
      </c>
      <c r="AX1803" t="b">
        <f t="shared" si="317"/>
        <v>0</v>
      </c>
      <c r="AY1803" t="str">
        <f t="shared" si="318"/>
        <v>Youzhny</v>
      </c>
      <c r="AZ1803" t="b">
        <f t="shared" si="319"/>
        <v>0</v>
      </c>
      <c r="BA1803" t="str">
        <f t="shared" si="320"/>
        <v>Gstaad2nd Round</v>
      </c>
    </row>
    <row r="1804" spans="1:53" x14ac:dyDescent="0.25">
      <c r="A1804">
        <v>44</v>
      </c>
      <c r="B1804" t="s">
        <v>972</v>
      </c>
      <c r="C1804" t="s">
        <v>973</v>
      </c>
      <c r="D1804">
        <v>41844</v>
      </c>
      <c r="E1804" t="s">
        <v>663</v>
      </c>
      <c r="F1804" t="s">
        <v>307</v>
      </c>
      <c r="G1804" t="s">
        <v>503</v>
      </c>
      <c r="H1804" t="s">
        <v>344</v>
      </c>
      <c r="I1804">
        <v>3</v>
      </c>
      <c r="J1804" t="s">
        <v>673</v>
      </c>
      <c r="K1804" t="s">
        <v>703</v>
      </c>
      <c r="L1804">
        <v>51</v>
      </c>
      <c r="M1804">
        <v>319</v>
      </c>
      <c r="N1804">
        <v>865</v>
      </c>
      <c r="O1804">
        <v>143</v>
      </c>
      <c r="P1804">
        <v>6</v>
      </c>
      <c r="Q1804">
        <v>4</v>
      </c>
      <c r="R1804">
        <v>1</v>
      </c>
      <c r="S1804">
        <v>6</v>
      </c>
      <c r="T1804">
        <v>7</v>
      </c>
      <c r="U1804">
        <v>5</v>
      </c>
      <c r="Z1804">
        <v>2</v>
      </c>
      <c r="AA1804">
        <v>1</v>
      </c>
      <c r="AB1804" t="s">
        <v>312</v>
      </c>
      <c r="AC1804">
        <v>1.25</v>
      </c>
      <c r="AD1804">
        <v>3.75</v>
      </c>
      <c r="AE1804">
        <v>1.25</v>
      </c>
      <c r="AF1804">
        <v>3.75</v>
      </c>
      <c r="AG1804">
        <v>1.25</v>
      </c>
      <c r="AH1804">
        <v>3.75</v>
      </c>
      <c r="AI1804">
        <v>1.22</v>
      </c>
      <c r="AJ1804">
        <v>4.83</v>
      </c>
      <c r="AK1804">
        <v>1.22</v>
      </c>
      <c r="AL1804">
        <v>4</v>
      </c>
      <c r="AM1804">
        <v>1.26</v>
      </c>
      <c r="AN1804">
        <v>4.83</v>
      </c>
      <c r="AO1804">
        <v>1.23</v>
      </c>
      <c r="AP1804">
        <v>4</v>
      </c>
      <c r="AQ1804" t="str">
        <f t="shared" si="310"/>
        <v>Haase</v>
      </c>
      <c r="AR1804" t="str">
        <f t="shared" si="311"/>
        <v>Laaksonen</v>
      </c>
      <c r="AS1804" t="str">
        <f t="shared" si="312"/>
        <v>GstaadHaaseLaaksonen</v>
      </c>
      <c r="AT1804" t="str">
        <f t="shared" si="313"/>
        <v>GstaadLaaksonenHaase</v>
      </c>
      <c r="AU1804">
        <f t="shared" si="314"/>
        <v>1</v>
      </c>
      <c r="AV1804">
        <f t="shared" si="315"/>
        <v>-1</v>
      </c>
      <c r="AW1804">
        <f t="shared" si="316"/>
        <v>29</v>
      </c>
      <c r="AX1804" t="b">
        <f t="shared" si="317"/>
        <v>0</v>
      </c>
      <c r="AY1804" t="str">
        <f t="shared" si="318"/>
        <v>Haase</v>
      </c>
      <c r="AZ1804" t="b">
        <f t="shared" si="319"/>
        <v>1</v>
      </c>
      <c r="BA1804" t="str">
        <f t="shared" si="320"/>
        <v>Gstaad2nd Round</v>
      </c>
    </row>
    <row r="1805" spans="1:53" x14ac:dyDescent="0.25">
      <c r="A1805">
        <v>44</v>
      </c>
      <c r="B1805" t="s">
        <v>972</v>
      </c>
      <c r="C1805" t="s">
        <v>973</v>
      </c>
      <c r="D1805">
        <v>41844</v>
      </c>
      <c r="E1805" t="s">
        <v>663</v>
      </c>
      <c r="F1805" t="s">
        <v>307</v>
      </c>
      <c r="G1805" t="s">
        <v>503</v>
      </c>
      <c r="H1805" t="s">
        <v>344</v>
      </c>
      <c r="I1805">
        <v>3</v>
      </c>
      <c r="J1805" t="s">
        <v>974</v>
      </c>
      <c r="K1805" t="s">
        <v>781</v>
      </c>
      <c r="L1805">
        <v>847</v>
      </c>
      <c r="M1805">
        <v>59</v>
      </c>
      <c r="N1805">
        <v>20</v>
      </c>
      <c r="O1805">
        <v>802</v>
      </c>
      <c r="P1805">
        <v>6</v>
      </c>
      <c r="Q1805">
        <v>3</v>
      </c>
      <c r="R1805">
        <v>6</v>
      </c>
      <c r="S1805">
        <v>4</v>
      </c>
      <c r="Z1805">
        <v>2</v>
      </c>
      <c r="AA1805">
        <v>0</v>
      </c>
      <c r="AB1805" t="s">
        <v>312</v>
      </c>
      <c r="AC1805">
        <v>1.53</v>
      </c>
      <c r="AD1805">
        <v>2.37</v>
      </c>
      <c r="AE1805">
        <v>1.62</v>
      </c>
      <c r="AF1805">
        <v>2.25</v>
      </c>
      <c r="AG1805">
        <v>1.53</v>
      </c>
      <c r="AH1805">
        <v>2.38</v>
      </c>
      <c r="AI1805">
        <v>1.67</v>
      </c>
      <c r="AJ1805">
        <v>2.35</v>
      </c>
      <c r="AK1805">
        <v>1.57</v>
      </c>
      <c r="AL1805">
        <v>2.38</v>
      </c>
      <c r="AM1805">
        <v>1.69</v>
      </c>
      <c r="AN1805">
        <v>2.4500000000000002</v>
      </c>
      <c r="AO1805">
        <v>1.6</v>
      </c>
      <c r="AP1805">
        <v>2.29</v>
      </c>
      <c r="AQ1805" t="str">
        <f t="shared" si="310"/>
        <v>Troicki</v>
      </c>
      <c r="AR1805" t="str">
        <f t="shared" si="311"/>
        <v>Golubev</v>
      </c>
      <c r="AS1805" t="str">
        <f t="shared" si="312"/>
        <v>GstaadTroickiGolubev</v>
      </c>
      <c r="AT1805" t="str">
        <f t="shared" si="313"/>
        <v>GstaadGolubevTroicki</v>
      </c>
      <c r="AU1805">
        <f t="shared" si="314"/>
        <v>2</v>
      </c>
      <c r="AV1805">
        <f t="shared" si="315"/>
        <v>5</v>
      </c>
      <c r="AW1805">
        <f t="shared" si="316"/>
        <v>19</v>
      </c>
      <c r="AX1805" t="b">
        <f t="shared" si="317"/>
        <v>0</v>
      </c>
      <c r="AY1805" t="str">
        <f t="shared" si="318"/>
        <v>Troicki</v>
      </c>
      <c r="AZ1805" t="b">
        <f t="shared" si="319"/>
        <v>0</v>
      </c>
      <c r="BA1805" t="str">
        <f t="shared" si="320"/>
        <v>Gstaad2nd Round</v>
      </c>
    </row>
    <row r="1806" spans="1:53" x14ac:dyDescent="0.25">
      <c r="A1806">
        <v>44</v>
      </c>
      <c r="B1806" t="s">
        <v>972</v>
      </c>
      <c r="C1806" t="s">
        <v>973</v>
      </c>
      <c r="D1806">
        <v>41845</v>
      </c>
      <c r="E1806" t="s">
        <v>663</v>
      </c>
      <c r="F1806" t="s">
        <v>307</v>
      </c>
      <c r="G1806" t="s">
        <v>503</v>
      </c>
      <c r="H1806" t="s">
        <v>344</v>
      </c>
      <c r="I1806">
        <v>3</v>
      </c>
      <c r="J1806" t="s">
        <v>730</v>
      </c>
      <c r="K1806" t="s">
        <v>779</v>
      </c>
      <c r="L1806">
        <v>38</v>
      </c>
      <c r="M1806">
        <v>78</v>
      </c>
      <c r="N1806">
        <v>1100</v>
      </c>
      <c r="O1806">
        <v>695</v>
      </c>
      <c r="P1806">
        <v>3</v>
      </c>
      <c r="Q1806">
        <v>6</v>
      </c>
      <c r="R1806">
        <v>6</v>
      </c>
      <c r="S1806">
        <v>3</v>
      </c>
      <c r="T1806">
        <v>7</v>
      </c>
      <c r="U1806">
        <v>6</v>
      </c>
      <c r="Z1806">
        <v>2</v>
      </c>
      <c r="AA1806">
        <v>1</v>
      </c>
      <c r="AB1806" t="s">
        <v>312</v>
      </c>
      <c r="AC1806">
        <v>1.33</v>
      </c>
      <c r="AD1806">
        <v>3.25</v>
      </c>
      <c r="AE1806">
        <v>1.33</v>
      </c>
      <c r="AF1806">
        <v>3.2</v>
      </c>
      <c r="AG1806">
        <v>1.33</v>
      </c>
      <c r="AH1806">
        <v>3.25</v>
      </c>
      <c r="AI1806">
        <v>1.36</v>
      </c>
      <c r="AJ1806">
        <v>3.46</v>
      </c>
      <c r="AK1806">
        <v>1.33</v>
      </c>
      <c r="AL1806">
        <v>3.25</v>
      </c>
      <c r="AM1806">
        <v>1.36</v>
      </c>
      <c r="AN1806">
        <v>3.46</v>
      </c>
      <c r="AO1806">
        <v>1.32</v>
      </c>
      <c r="AP1806">
        <v>3.29</v>
      </c>
      <c r="AQ1806" t="str">
        <f t="shared" si="310"/>
        <v>Verdasco</v>
      </c>
      <c r="AR1806" t="str">
        <f t="shared" si="311"/>
        <v>Struff</v>
      </c>
      <c r="AS1806" t="str">
        <f t="shared" si="312"/>
        <v>GstaadVerdascoStruff</v>
      </c>
      <c r="AT1806" t="str">
        <f t="shared" si="313"/>
        <v>GstaadStruffVerdasco</v>
      </c>
      <c r="AU1806">
        <f t="shared" si="314"/>
        <v>1</v>
      </c>
      <c r="AV1806">
        <f t="shared" si="315"/>
        <v>1</v>
      </c>
      <c r="AW1806">
        <f t="shared" si="316"/>
        <v>31</v>
      </c>
      <c r="AX1806" t="b">
        <f t="shared" si="317"/>
        <v>1</v>
      </c>
      <c r="AY1806" t="str">
        <f t="shared" si="318"/>
        <v>Struff</v>
      </c>
      <c r="AZ1806" t="b">
        <f t="shared" si="319"/>
        <v>1</v>
      </c>
      <c r="BA1806" t="str">
        <f t="shared" si="320"/>
        <v>Gstaad2nd Round</v>
      </c>
    </row>
    <row r="1807" spans="1:53" x14ac:dyDescent="0.25">
      <c r="A1807">
        <v>44</v>
      </c>
      <c r="B1807" t="s">
        <v>972</v>
      </c>
      <c r="C1807" t="s">
        <v>973</v>
      </c>
      <c r="D1807">
        <v>41845</v>
      </c>
      <c r="E1807" t="s">
        <v>663</v>
      </c>
      <c r="F1807" t="s">
        <v>307</v>
      </c>
      <c r="G1807" t="s">
        <v>503</v>
      </c>
      <c r="H1807" t="s">
        <v>345</v>
      </c>
      <c r="I1807">
        <v>3</v>
      </c>
      <c r="J1807" t="s">
        <v>786</v>
      </c>
      <c r="K1807" t="s">
        <v>807</v>
      </c>
      <c r="L1807">
        <v>105</v>
      </c>
      <c r="M1807">
        <v>93</v>
      </c>
      <c r="N1807">
        <v>550</v>
      </c>
      <c r="O1807">
        <v>593</v>
      </c>
      <c r="P1807">
        <v>7</v>
      </c>
      <c r="Q1807">
        <v>6</v>
      </c>
      <c r="R1807">
        <v>6</v>
      </c>
      <c r="S1807">
        <v>1</v>
      </c>
      <c r="Z1807">
        <v>2</v>
      </c>
      <c r="AA1807">
        <v>0</v>
      </c>
      <c r="AB1807" t="s">
        <v>312</v>
      </c>
      <c r="AC1807">
        <v>1.66</v>
      </c>
      <c r="AD1807">
        <v>2.1</v>
      </c>
      <c r="AE1807">
        <v>1.7</v>
      </c>
      <c r="AF1807">
        <v>2.1</v>
      </c>
      <c r="AG1807">
        <v>1.62</v>
      </c>
      <c r="AH1807">
        <v>2.25</v>
      </c>
      <c r="AI1807">
        <v>1.77</v>
      </c>
      <c r="AJ1807">
        <v>2.2000000000000002</v>
      </c>
      <c r="AK1807">
        <v>1.62</v>
      </c>
      <c r="AL1807">
        <v>2.25</v>
      </c>
      <c r="AM1807">
        <v>1.77</v>
      </c>
      <c r="AN1807">
        <v>2.25</v>
      </c>
      <c r="AO1807">
        <v>1.68</v>
      </c>
      <c r="AP1807">
        <v>2.15</v>
      </c>
      <c r="AQ1807" t="str">
        <f t="shared" si="310"/>
        <v>Monaco</v>
      </c>
      <c r="AR1807" t="str">
        <f t="shared" si="311"/>
        <v>Bellucci</v>
      </c>
      <c r="AS1807" t="str">
        <f t="shared" si="312"/>
        <v>GstaadMonacoBellucci</v>
      </c>
      <c r="AT1807" t="str">
        <f t="shared" si="313"/>
        <v>GstaadBellucciMonaco</v>
      </c>
      <c r="AU1807">
        <f t="shared" si="314"/>
        <v>2</v>
      </c>
      <c r="AV1807">
        <f t="shared" si="315"/>
        <v>6</v>
      </c>
      <c r="AW1807">
        <f t="shared" si="316"/>
        <v>20</v>
      </c>
      <c r="AX1807" t="b">
        <f t="shared" si="317"/>
        <v>1</v>
      </c>
      <c r="AY1807" t="str">
        <f t="shared" si="318"/>
        <v>Monaco</v>
      </c>
      <c r="AZ1807" t="b">
        <f t="shared" si="319"/>
        <v>0</v>
      </c>
      <c r="BA1807" t="str">
        <f t="shared" si="320"/>
        <v>GstaadQuarterfinals</v>
      </c>
    </row>
    <row r="1808" spans="1:53" x14ac:dyDescent="0.25">
      <c r="A1808">
        <v>44</v>
      </c>
      <c r="B1808" t="s">
        <v>972</v>
      </c>
      <c r="C1808" t="s">
        <v>973</v>
      </c>
      <c r="D1808">
        <v>41845</v>
      </c>
      <c r="E1808" t="s">
        <v>663</v>
      </c>
      <c r="F1808" t="s">
        <v>307</v>
      </c>
      <c r="G1808" t="s">
        <v>503</v>
      </c>
      <c r="H1808" t="s">
        <v>345</v>
      </c>
      <c r="I1808">
        <v>3</v>
      </c>
      <c r="J1808" t="s">
        <v>673</v>
      </c>
      <c r="K1808" t="s">
        <v>718</v>
      </c>
      <c r="L1808">
        <v>51</v>
      </c>
      <c r="M1808">
        <v>19</v>
      </c>
      <c r="N1808">
        <v>865</v>
      </c>
      <c r="O1808">
        <v>1735</v>
      </c>
      <c r="P1808">
        <v>3</v>
      </c>
      <c r="Q1808">
        <v>6</v>
      </c>
      <c r="R1808">
        <v>6</v>
      </c>
      <c r="S1808">
        <v>1</v>
      </c>
      <c r="T1808">
        <v>6</v>
      </c>
      <c r="U1808">
        <v>4</v>
      </c>
      <c r="Z1808">
        <v>2</v>
      </c>
      <c r="AA1808">
        <v>1</v>
      </c>
      <c r="AB1808" t="s">
        <v>312</v>
      </c>
      <c r="AC1808">
        <v>3</v>
      </c>
      <c r="AD1808">
        <v>1.36</v>
      </c>
      <c r="AE1808">
        <v>3</v>
      </c>
      <c r="AF1808">
        <v>1.38</v>
      </c>
      <c r="AG1808">
        <v>3.25</v>
      </c>
      <c r="AH1808">
        <v>1.36</v>
      </c>
      <c r="AI1808">
        <v>3.1</v>
      </c>
      <c r="AJ1808">
        <v>1.43</v>
      </c>
      <c r="AK1808">
        <v>2.88</v>
      </c>
      <c r="AL1808">
        <v>1.4</v>
      </c>
      <c r="AM1808">
        <v>3.25</v>
      </c>
      <c r="AN1808">
        <v>1.43</v>
      </c>
      <c r="AO1808">
        <v>2.99</v>
      </c>
      <c r="AP1808">
        <v>1.38</v>
      </c>
      <c r="AQ1808" t="str">
        <f t="shared" si="310"/>
        <v>Haase</v>
      </c>
      <c r="AR1808" t="str">
        <f t="shared" si="311"/>
        <v>Youzhny</v>
      </c>
      <c r="AS1808" t="str">
        <f t="shared" si="312"/>
        <v>GstaadHaaseYouzhny</v>
      </c>
      <c r="AT1808" t="str">
        <f t="shared" si="313"/>
        <v>GstaadYouzhnyHaase</v>
      </c>
      <c r="AU1808">
        <f t="shared" si="314"/>
        <v>1</v>
      </c>
      <c r="AV1808">
        <f t="shared" si="315"/>
        <v>4</v>
      </c>
      <c r="AW1808">
        <f t="shared" si="316"/>
        <v>26</v>
      </c>
      <c r="AX1808" t="b">
        <f t="shared" si="317"/>
        <v>0</v>
      </c>
      <c r="AY1808" t="str">
        <f t="shared" si="318"/>
        <v>Youzhny</v>
      </c>
      <c r="AZ1808" t="b">
        <f t="shared" si="319"/>
        <v>1</v>
      </c>
      <c r="BA1808" t="str">
        <f t="shared" si="320"/>
        <v>GstaadQuarterfinals</v>
      </c>
    </row>
    <row r="1809" spans="1:53" x14ac:dyDescent="0.25">
      <c r="A1809">
        <v>44</v>
      </c>
      <c r="B1809" t="s">
        <v>972</v>
      </c>
      <c r="C1809" t="s">
        <v>973</v>
      </c>
      <c r="D1809">
        <v>41845</v>
      </c>
      <c r="E1809" t="s">
        <v>663</v>
      </c>
      <c r="F1809" t="s">
        <v>307</v>
      </c>
      <c r="G1809" t="s">
        <v>503</v>
      </c>
      <c r="H1809" t="s">
        <v>345</v>
      </c>
      <c r="I1809">
        <v>3</v>
      </c>
      <c r="J1809" t="s">
        <v>753</v>
      </c>
      <c r="K1809" t="s">
        <v>714</v>
      </c>
      <c r="L1809">
        <v>71</v>
      </c>
      <c r="M1809">
        <v>28</v>
      </c>
      <c r="N1809">
        <v>736</v>
      </c>
      <c r="O1809">
        <v>1285</v>
      </c>
      <c r="P1809">
        <v>7</v>
      </c>
      <c r="Q1809">
        <v>5</v>
      </c>
      <c r="R1809">
        <v>6</v>
      </c>
      <c r="S1809">
        <v>3</v>
      </c>
      <c r="Z1809">
        <v>2</v>
      </c>
      <c r="AA1809">
        <v>0</v>
      </c>
      <c r="AB1809" t="s">
        <v>312</v>
      </c>
      <c r="AC1809">
        <v>1.9</v>
      </c>
      <c r="AD1809">
        <v>1.8</v>
      </c>
      <c r="AE1809">
        <v>1.9</v>
      </c>
      <c r="AF1809">
        <v>1.85</v>
      </c>
      <c r="AG1809">
        <v>1.91</v>
      </c>
      <c r="AH1809">
        <v>1.91</v>
      </c>
      <c r="AI1809">
        <v>2.0099999999999998</v>
      </c>
      <c r="AJ1809">
        <v>1.92</v>
      </c>
      <c r="AK1809">
        <v>1.8</v>
      </c>
      <c r="AL1809">
        <v>2</v>
      </c>
      <c r="AM1809">
        <v>2.0099999999999998</v>
      </c>
      <c r="AN1809">
        <v>2</v>
      </c>
      <c r="AO1809">
        <v>1.9</v>
      </c>
      <c r="AP1809">
        <v>1.86</v>
      </c>
      <c r="AQ1809" t="str">
        <f t="shared" si="310"/>
        <v>Andujar</v>
      </c>
      <c r="AR1809" t="str">
        <f t="shared" si="311"/>
        <v>Granollers</v>
      </c>
      <c r="AS1809" t="str">
        <f t="shared" si="312"/>
        <v>GstaadAndujarGranollers</v>
      </c>
      <c r="AT1809" t="str">
        <f t="shared" si="313"/>
        <v>GstaadGranollersAndujar</v>
      </c>
      <c r="AU1809">
        <f t="shared" si="314"/>
        <v>2</v>
      </c>
      <c r="AV1809">
        <f t="shared" si="315"/>
        <v>5</v>
      </c>
      <c r="AW1809">
        <f t="shared" si="316"/>
        <v>21</v>
      </c>
      <c r="AX1809" t="b">
        <f t="shared" si="317"/>
        <v>0</v>
      </c>
      <c r="AY1809" t="str">
        <f t="shared" si="318"/>
        <v>Andujar</v>
      </c>
      <c r="AZ1809" t="b">
        <f t="shared" si="319"/>
        <v>0</v>
      </c>
      <c r="BA1809" t="str">
        <f t="shared" si="320"/>
        <v>GstaadQuarterfinals</v>
      </c>
    </row>
    <row r="1810" spans="1:53" x14ac:dyDescent="0.25">
      <c r="A1810">
        <v>44</v>
      </c>
      <c r="B1810" t="s">
        <v>972</v>
      </c>
      <c r="C1810" t="s">
        <v>973</v>
      </c>
      <c r="D1810">
        <v>41845</v>
      </c>
      <c r="E1810" t="s">
        <v>663</v>
      </c>
      <c r="F1810" t="s">
        <v>307</v>
      </c>
      <c r="G1810" t="s">
        <v>503</v>
      </c>
      <c r="H1810" t="s">
        <v>345</v>
      </c>
      <c r="I1810">
        <v>3</v>
      </c>
      <c r="J1810" t="s">
        <v>730</v>
      </c>
      <c r="K1810" t="s">
        <v>974</v>
      </c>
      <c r="L1810">
        <v>38</v>
      </c>
      <c r="M1810">
        <v>847</v>
      </c>
      <c r="N1810">
        <v>1100</v>
      </c>
      <c r="O1810">
        <v>20</v>
      </c>
      <c r="P1810">
        <v>6</v>
      </c>
      <c r="Q1810">
        <v>4</v>
      </c>
      <c r="R1810">
        <v>6</v>
      </c>
      <c r="S1810">
        <v>7</v>
      </c>
      <c r="T1810">
        <v>6</v>
      </c>
      <c r="U1810">
        <v>1</v>
      </c>
      <c r="Z1810">
        <v>2</v>
      </c>
      <c r="AA1810">
        <v>1</v>
      </c>
      <c r="AB1810" t="s">
        <v>312</v>
      </c>
      <c r="AC1810">
        <v>1.5</v>
      </c>
      <c r="AD1810">
        <v>2.5</v>
      </c>
      <c r="AE1810">
        <v>1.55</v>
      </c>
      <c r="AF1810">
        <v>2.4</v>
      </c>
      <c r="AG1810">
        <v>1.53</v>
      </c>
      <c r="AH1810">
        <v>2.5</v>
      </c>
      <c r="AI1810">
        <v>1.6</v>
      </c>
      <c r="AJ1810">
        <v>2.54</v>
      </c>
      <c r="AK1810">
        <v>1.57</v>
      </c>
      <c r="AL1810">
        <v>2.38</v>
      </c>
      <c r="AM1810">
        <v>1.61</v>
      </c>
      <c r="AN1810">
        <v>2.5499999999999998</v>
      </c>
      <c r="AO1810">
        <v>1.55</v>
      </c>
      <c r="AP1810">
        <v>2.4300000000000002</v>
      </c>
      <c r="AQ1810" t="str">
        <f t="shared" si="310"/>
        <v>Verdasco</v>
      </c>
      <c r="AR1810" t="str">
        <f t="shared" si="311"/>
        <v>Troicki</v>
      </c>
      <c r="AS1810" t="str">
        <f t="shared" si="312"/>
        <v>GstaadVerdascoTroicki</v>
      </c>
      <c r="AT1810" t="str">
        <f t="shared" si="313"/>
        <v>GstaadTroickiVerdasco</v>
      </c>
      <c r="AU1810">
        <f t="shared" si="314"/>
        <v>1</v>
      </c>
      <c r="AV1810">
        <f t="shared" si="315"/>
        <v>6</v>
      </c>
      <c r="AW1810">
        <f t="shared" si="316"/>
        <v>30</v>
      </c>
      <c r="AX1810" t="b">
        <f t="shared" si="317"/>
        <v>1</v>
      </c>
      <c r="AY1810" t="str">
        <f t="shared" si="318"/>
        <v>Verdasco</v>
      </c>
      <c r="AZ1810" t="b">
        <f t="shared" si="319"/>
        <v>1</v>
      </c>
      <c r="BA1810" t="str">
        <f t="shared" si="320"/>
        <v>GstaadQuarterfinals</v>
      </c>
    </row>
    <row r="1811" spans="1:53" x14ac:dyDescent="0.25">
      <c r="A1811">
        <v>44</v>
      </c>
      <c r="B1811" t="s">
        <v>972</v>
      </c>
      <c r="C1811" t="s">
        <v>973</v>
      </c>
      <c r="D1811">
        <v>41846</v>
      </c>
      <c r="E1811" t="s">
        <v>663</v>
      </c>
      <c r="F1811" t="s">
        <v>307</v>
      </c>
      <c r="G1811" t="s">
        <v>503</v>
      </c>
      <c r="H1811" t="s">
        <v>346</v>
      </c>
      <c r="I1811">
        <v>3</v>
      </c>
      <c r="J1811" t="s">
        <v>786</v>
      </c>
      <c r="K1811" t="s">
        <v>673</v>
      </c>
      <c r="L1811">
        <v>105</v>
      </c>
      <c r="M1811">
        <v>51</v>
      </c>
      <c r="N1811">
        <v>550</v>
      </c>
      <c r="O1811">
        <v>865</v>
      </c>
      <c r="P1811">
        <v>6</v>
      </c>
      <c r="Q1811">
        <v>3</v>
      </c>
      <c r="R1811">
        <v>7</v>
      </c>
      <c r="S1811">
        <v>6</v>
      </c>
      <c r="Z1811">
        <v>2</v>
      </c>
      <c r="AA1811">
        <v>0</v>
      </c>
      <c r="AB1811" t="s">
        <v>312</v>
      </c>
      <c r="AC1811">
        <v>1.44</v>
      </c>
      <c r="AD1811">
        <v>2.75</v>
      </c>
      <c r="AE1811">
        <v>1.42</v>
      </c>
      <c r="AF1811">
        <v>2.8</v>
      </c>
      <c r="AG1811">
        <v>1.44</v>
      </c>
      <c r="AH1811">
        <v>2.75</v>
      </c>
      <c r="AI1811">
        <v>1.53</v>
      </c>
      <c r="AJ1811">
        <v>2.74</v>
      </c>
      <c r="AK1811">
        <v>1.44</v>
      </c>
      <c r="AL1811">
        <v>2.75</v>
      </c>
      <c r="AM1811">
        <v>1.53</v>
      </c>
      <c r="AN1811">
        <v>3</v>
      </c>
      <c r="AO1811">
        <v>1.43</v>
      </c>
      <c r="AP1811">
        <v>2.78</v>
      </c>
      <c r="AQ1811" t="str">
        <f t="shared" si="310"/>
        <v>Monaco</v>
      </c>
      <c r="AR1811" t="str">
        <f t="shared" si="311"/>
        <v>Haase</v>
      </c>
      <c r="AS1811" t="str">
        <f t="shared" si="312"/>
        <v>GstaadMonacoHaase</v>
      </c>
      <c r="AT1811" t="str">
        <f t="shared" si="313"/>
        <v>GstaadHaaseMonaco</v>
      </c>
      <c r="AU1811">
        <f t="shared" si="314"/>
        <v>2</v>
      </c>
      <c r="AV1811">
        <f t="shared" si="315"/>
        <v>4</v>
      </c>
      <c r="AW1811">
        <f t="shared" si="316"/>
        <v>22</v>
      </c>
      <c r="AX1811" t="b">
        <f t="shared" si="317"/>
        <v>1</v>
      </c>
      <c r="AY1811" t="str">
        <f t="shared" si="318"/>
        <v>Monaco</v>
      </c>
      <c r="AZ1811" t="b">
        <f t="shared" si="319"/>
        <v>0</v>
      </c>
      <c r="BA1811" t="str">
        <f t="shared" si="320"/>
        <v>GstaadSemifinals</v>
      </c>
    </row>
    <row r="1812" spans="1:53" x14ac:dyDescent="0.25">
      <c r="A1812">
        <v>44</v>
      </c>
      <c r="B1812" t="s">
        <v>972</v>
      </c>
      <c r="C1812" t="s">
        <v>973</v>
      </c>
      <c r="D1812">
        <v>41846</v>
      </c>
      <c r="E1812" t="s">
        <v>663</v>
      </c>
      <c r="F1812" t="s">
        <v>307</v>
      </c>
      <c r="G1812" t="s">
        <v>503</v>
      </c>
      <c r="H1812" t="s">
        <v>346</v>
      </c>
      <c r="I1812">
        <v>3</v>
      </c>
      <c r="J1812" t="s">
        <v>753</v>
      </c>
      <c r="K1812" t="s">
        <v>730</v>
      </c>
      <c r="L1812">
        <v>71</v>
      </c>
      <c r="M1812">
        <v>38</v>
      </c>
      <c r="N1812">
        <v>736</v>
      </c>
      <c r="O1812">
        <v>1100</v>
      </c>
      <c r="P1812">
        <v>6</v>
      </c>
      <c r="Q1812">
        <v>3</v>
      </c>
      <c r="R1812">
        <v>6</v>
      </c>
      <c r="S1812">
        <v>7</v>
      </c>
      <c r="T1812">
        <v>6</v>
      </c>
      <c r="U1812">
        <v>1</v>
      </c>
      <c r="Z1812">
        <v>2</v>
      </c>
      <c r="AA1812">
        <v>1</v>
      </c>
      <c r="AB1812" t="s">
        <v>312</v>
      </c>
      <c r="AC1812">
        <v>2.5</v>
      </c>
      <c r="AD1812">
        <v>1.53</v>
      </c>
      <c r="AE1812">
        <v>2.4</v>
      </c>
      <c r="AF1812">
        <v>1.55</v>
      </c>
      <c r="AG1812">
        <v>2.5</v>
      </c>
      <c r="AH1812">
        <v>1.53</v>
      </c>
      <c r="AI1812">
        <v>2.56</v>
      </c>
      <c r="AJ1812">
        <v>1.59</v>
      </c>
      <c r="AK1812">
        <v>2.5</v>
      </c>
      <c r="AL1812">
        <v>1.53</v>
      </c>
      <c r="AM1812">
        <v>2.65</v>
      </c>
      <c r="AN1812">
        <v>1.59</v>
      </c>
      <c r="AO1812">
        <v>2.4500000000000002</v>
      </c>
      <c r="AP1812">
        <v>1.54</v>
      </c>
      <c r="AQ1812" t="str">
        <f t="shared" si="310"/>
        <v>Andujar</v>
      </c>
      <c r="AR1812" t="str">
        <f t="shared" si="311"/>
        <v>Verdasco</v>
      </c>
      <c r="AS1812" t="str">
        <f t="shared" si="312"/>
        <v>GstaadAndujarVerdasco</v>
      </c>
      <c r="AT1812" t="str">
        <f t="shared" si="313"/>
        <v>GstaadVerdascoAndujar</v>
      </c>
      <c r="AU1812">
        <f t="shared" si="314"/>
        <v>1</v>
      </c>
      <c r="AV1812">
        <f t="shared" si="315"/>
        <v>7</v>
      </c>
      <c r="AW1812">
        <f t="shared" si="316"/>
        <v>29</v>
      </c>
      <c r="AX1812" t="b">
        <f t="shared" si="317"/>
        <v>1</v>
      </c>
      <c r="AY1812" t="str">
        <f t="shared" si="318"/>
        <v>Andujar</v>
      </c>
      <c r="AZ1812" t="b">
        <f t="shared" si="319"/>
        <v>1</v>
      </c>
      <c r="BA1812" t="str">
        <f t="shared" si="320"/>
        <v>GstaadSemifinals</v>
      </c>
    </row>
    <row r="1813" spans="1:53" x14ac:dyDescent="0.25">
      <c r="A1813">
        <v>44</v>
      </c>
      <c r="B1813" t="s">
        <v>972</v>
      </c>
      <c r="C1813" t="s">
        <v>973</v>
      </c>
      <c r="D1813">
        <v>41847</v>
      </c>
      <c r="E1813" t="s">
        <v>663</v>
      </c>
      <c r="F1813" t="s">
        <v>307</v>
      </c>
      <c r="G1813" t="s">
        <v>503</v>
      </c>
      <c r="H1813" t="s">
        <v>348</v>
      </c>
      <c r="I1813">
        <v>3</v>
      </c>
      <c r="J1813" t="s">
        <v>753</v>
      </c>
      <c r="K1813" t="s">
        <v>786</v>
      </c>
      <c r="L1813">
        <v>71</v>
      </c>
      <c r="M1813">
        <v>105</v>
      </c>
      <c r="N1813">
        <v>736</v>
      </c>
      <c r="O1813">
        <v>550</v>
      </c>
      <c r="P1813">
        <v>6</v>
      </c>
      <c r="Q1813">
        <v>3</v>
      </c>
      <c r="R1813">
        <v>7</v>
      </c>
      <c r="S1813">
        <v>5</v>
      </c>
      <c r="Z1813">
        <v>2</v>
      </c>
      <c r="AA1813">
        <v>0</v>
      </c>
      <c r="AB1813" t="s">
        <v>312</v>
      </c>
      <c r="AC1813">
        <v>2.2000000000000002</v>
      </c>
      <c r="AD1813">
        <v>1.66</v>
      </c>
      <c r="AE1813">
        <v>2.2000000000000002</v>
      </c>
      <c r="AF1813">
        <v>1.65</v>
      </c>
      <c r="AG1813">
        <v>2.2000000000000002</v>
      </c>
      <c r="AH1813">
        <v>1.67</v>
      </c>
      <c r="AI1813">
        <v>2.2999999999999998</v>
      </c>
      <c r="AJ1813">
        <v>1.71</v>
      </c>
      <c r="AK1813">
        <v>2.2000000000000002</v>
      </c>
      <c r="AL1813">
        <v>1.67</v>
      </c>
      <c r="AM1813">
        <v>2.2999999999999998</v>
      </c>
      <c r="AN1813">
        <v>1.77</v>
      </c>
      <c r="AO1813">
        <v>2.17</v>
      </c>
      <c r="AP1813">
        <v>1.68</v>
      </c>
      <c r="AQ1813" t="str">
        <f t="shared" si="310"/>
        <v>Andujar</v>
      </c>
      <c r="AR1813" t="str">
        <f t="shared" si="311"/>
        <v>Monaco</v>
      </c>
      <c r="AS1813" t="str">
        <f t="shared" si="312"/>
        <v>GstaadAndujarMonaco</v>
      </c>
      <c r="AT1813" t="str">
        <f t="shared" si="313"/>
        <v>GstaadMonacoAndujar</v>
      </c>
      <c r="AU1813">
        <f t="shared" si="314"/>
        <v>2</v>
      </c>
      <c r="AV1813">
        <f t="shared" si="315"/>
        <v>5</v>
      </c>
      <c r="AW1813">
        <f t="shared" si="316"/>
        <v>21</v>
      </c>
      <c r="AX1813" t="b">
        <f t="shared" si="317"/>
        <v>0</v>
      </c>
      <c r="AY1813" t="str">
        <f t="shared" si="318"/>
        <v>Andujar</v>
      </c>
      <c r="AZ1813" t="b">
        <f t="shared" si="319"/>
        <v>0</v>
      </c>
      <c r="BA1813" t="str">
        <f t="shared" si="320"/>
        <v>GstaadThe Final</v>
      </c>
    </row>
    <row r="1814" spans="1:53" x14ac:dyDescent="0.25">
      <c r="A1814">
        <v>45</v>
      </c>
      <c r="B1814" t="s">
        <v>978</v>
      </c>
      <c r="C1814" t="s">
        <v>979</v>
      </c>
      <c r="D1814">
        <v>41841</v>
      </c>
      <c r="E1814" t="s">
        <v>663</v>
      </c>
      <c r="F1814" t="s">
        <v>307</v>
      </c>
      <c r="G1814" t="s">
        <v>503</v>
      </c>
      <c r="H1814" t="s">
        <v>309</v>
      </c>
      <c r="I1814">
        <v>3</v>
      </c>
      <c r="J1814" t="s">
        <v>841</v>
      </c>
      <c r="K1814" t="s">
        <v>704</v>
      </c>
      <c r="L1814">
        <v>230</v>
      </c>
      <c r="M1814">
        <v>46</v>
      </c>
      <c r="N1814">
        <v>214</v>
      </c>
      <c r="O1814">
        <v>920</v>
      </c>
      <c r="P1814">
        <v>6</v>
      </c>
      <c r="Q1814">
        <v>2</v>
      </c>
      <c r="R1814">
        <v>6</v>
      </c>
      <c r="S1814">
        <v>4</v>
      </c>
      <c r="Z1814">
        <v>2</v>
      </c>
      <c r="AA1814">
        <v>0</v>
      </c>
      <c r="AB1814" t="s">
        <v>312</v>
      </c>
      <c r="AC1814">
        <v>3.4</v>
      </c>
      <c r="AD1814">
        <v>1.3</v>
      </c>
      <c r="AE1814">
        <v>3.5</v>
      </c>
      <c r="AF1814">
        <v>1.28</v>
      </c>
      <c r="AG1814">
        <v>3.75</v>
      </c>
      <c r="AH1814">
        <v>1.25</v>
      </c>
      <c r="AI1814">
        <v>3.78</v>
      </c>
      <c r="AJ1814">
        <v>1.31</v>
      </c>
      <c r="AK1814">
        <v>3.75</v>
      </c>
      <c r="AL1814">
        <v>1.25</v>
      </c>
      <c r="AM1814">
        <v>3.78</v>
      </c>
      <c r="AN1814">
        <v>1.34</v>
      </c>
      <c r="AO1814">
        <v>3.51</v>
      </c>
      <c r="AP1814">
        <v>1.29</v>
      </c>
      <c r="AQ1814" t="str">
        <f t="shared" si="310"/>
        <v>Coric</v>
      </c>
      <c r="AR1814" t="str">
        <f t="shared" si="311"/>
        <v>Roger-Vasselin</v>
      </c>
      <c r="AS1814" t="str">
        <f t="shared" si="312"/>
        <v>UmagCoricRoger-Vasselin</v>
      </c>
      <c r="AT1814" t="str">
        <f t="shared" si="313"/>
        <v>UmagRoger-VasselinCoric</v>
      </c>
      <c r="AU1814">
        <f t="shared" si="314"/>
        <v>2</v>
      </c>
      <c r="AV1814">
        <f t="shared" si="315"/>
        <v>6</v>
      </c>
      <c r="AW1814">
        <f t="shared" si="316"/>
        <v>18</v>
      </c>
      <c r="AX1814" t="b">
        <f t="shared" si="317"/>
        <v>0</v>
      </c>
      <c r="AY1814" t="str">
        <f t="shared" si="318"/>
        <v>Coric</v>
      </c>
      <c r="AZ1814" t="b">
        <f t="shared" si="319"/>
        <v>0</v>
      </c>
      <c r="BA1814" t="str">
        <f t="shared" si="320"/>
        <v>Umag1st Round</v>
      </c>
    </row>
    <row r="1815" spans="1:53" x14ac:dyDescent="0.25">
      <c r="A1815">
        <v>45</v>
      </c>
      <c r="B1815" t="s">
        <v>978</v>
      </c>
      <c r="C1815" t="s">
        <v>979</v>
      </c>
      <c r="D1815">
        <v>41841</v>
      </c>
      <c r="E1815" t="s">
        <v>663</v>
      </c>
      <c r="F1815" t="s">
        <v>307</v>
      </c>
      <c r="G1815" t="s">
        <v>503</v>
      </c>
      <c r="H1815" t="s">
        <v>309</v>
      </c>
      <c r="I1815">
        <v>3</v>
      </c>
      <c r="J1815" t="s">
        <v>707</v>
      </c>
      <c r="K1815" t="s">
        <v>828</v>
      </c>
      <c r="L1815">
        <v>57</v>
      </c>
      <c r="M1815">
        <v>83</v>
      </c>
      <c r="N1815">
        <v>815</v>
      </c>
      <c r="O1815">
        <v>644</v>
      </c>
      <c r="P1815">
        <v>4</v>
      </c>
      <c r="Q1815">
        <v>6</v>
      </c>
      <c r="R1815">
        <v>6</v>
      </c>
      <c r="S1815">
        <v>1</v>
      </c>
      <c r="T1815">
        <v>7</v>
      </c>
      <c r="U1815">
        <v>5</v>
      </c>
      <c r="Z1815">
        <v>2</v>
      </c>
      <c r="AA1815">
        <v>1</v>
      </c>
      <c r="AB1815" t="s">
        <v>312</v>
      </c>
      <c r="AC1815">
        <v>1.25</v>
      </c>
      <c r="AD1815">
        <v>3.75</v>
      </c>
      <c r="AE1815">
        <v>1.28</v>
      </c>
      <c r="AF1815">
        <v>3.5</v>
      </c>
      <c r="AG1815">
        <v>1.22</v>
      </c>
      <c r="AH1815">
        <v>4</v>
      </c>
      <c r="AI1815">
        <v>1.26</v>
      </c>
      <c r="AJ1815">
        <v>4.29</v>
      </c>
      <c r="AK1815">
        <v>1.44</v>
      </c>
      <c r="AL1815">
        <v>2.75</v>
      </c>
      <c r="AM1815">
        <v>1.44</v>
      </c>
      <c r="AN1815">
        <v>4.29</v>
      </c>
      <c r="AO1815">
        <v>1.28</v>
      </c>
      <c r="AP1815">
        <v>3.62</v>
      </c>
      <c r="AQ1815" t="str">
        <f t="shared" si="310"/>
        <v>Carreno-Busta</v>
      </c>
      <c r="AR1815" t="str">
        <f t="shared" si="311"/>
        <v>Lorenzi</v>
      </c>
      <c r="AS1815" t="str">
        <f t="shared" si="312"/>
        <v>UmagCarreno-BustaLorenzi</v>
      </c>
      <c r="AT1815" t="str">
        <f t="shared" si="313"/>
        <v>UmagLorenziCarreno-Busta</v>
      </c>
      <c r="AU1815">
        <f t="shared" si="314"/>
        <v>1</v>
      </c>
      <c r="AV1815">
        <f t="shared" si="315"/>
        <v>5</v>
      </c>
      <c r="AW1815">
        <f t="shared" si="316"/>
        <v>29</v>
      </c>
      <c r="AX1815" t="b">
        <f t="shared" si="317"/>
        <v>0</v>
      </c>
      <c r="AY1815" t="str">
        <f t="shared" si="318"/>
        <v>Lorenzi</v>
      </c>
      <c r="AZ1815" t="b">
        <f t="shared" si="319"/>
        <v>1</v>
      </c>
      <c r="BA1815" t="str">
        <f t="shared" si="320"/>
        <v>Umag1st Round</v>
      </c>
    </row>
    <row r="1816" spans="1:53" x14ac:dyDescent="0.25">
      <c r="A1816">
        <v>45</v>
      </c>
      <c r="B1816" t="s">
        <v>978</v>
      </c>
      <c r="C1816" t="s">
        <v>979</v>
      </c>
      <c r="D1816">
        <v>41842</v>
      </c>
      <c r="E1816" t="s">
        <v>663</v>
      </c>
      <c r="F1816" t="s">
        <v>307</v>
      </c>
      <c r="G1816" t="s">
        <v>503</v>
      </c>
      <c r="H1816" t="s">
        <v>309</v>
      </c>
      <c r="I1816">
        <v>3</v>
      </c>
      <c r="J1816" t="s">
        <v>751</v>
      </c>
      <c r="K1816" t="s">
        <v>918</v>
      </c>
      <c r="L1816">
        <v>43</v>
      </c>
      <c r="M1816">
        <v>100</v>
      </c>
      <c r="N1816">
        <v>970</v>
      </c>
      <c r="O1816">
        <v>569</v>
      </c>
      <c r="P1816">
        <v>6</v>
      </c>
      <c r="Q1816">
        <v>3</v>
      </c>
      <c r="R1816">
        <v>3</v>
      </c>
      <c r="S1816">
        <v>6</v>
      </c>
      <c r="T1816">
        <v>7</v>
      </c>
      <c r="U1816">
        <v>6</v>
      </c>
      <c r="Z1816">
        <v>2</v>
      </c>
      <c r="AA1816">
        <v>1</v>
      </c>
      <c r="AB1816" t="s">
        <v>312</v>
      </c>
      <c r="AC1816">
        <v>1.4</v>
      </c>
      <c r="AD1816">
        <v>2.75</v>
      </c>
      <c r="AE1816">
        <v>1.45</v>
      </c>
      <c r="AF1816">
        <v>2.7</v>
      </c>
      <c r="AG1816">
        <v>1.4</v>
      </c>
      <c r="AH1816">
        <v>2.75</v>
      </c>
      <c r="AI1816">
        <v>1.49</v>
      </c>
      <c r="AJ1816">
        <v>2.8</v>
      </c>
      <c r="AK1816">
        <v>1.4</v>
      </c>
      <c r="AL1816">
        <v>2.88</v>
      </c>
      <c r="AM1816">
        <v>1.51</v>
      </c>
      <c r="AN1816">
        <v>3</v>
      </c>
      <c r="AO1816">
        <v>1.42</v>
      </c>
      <c r="AP1816">
        <v>2.76</v>
      </c>
      <c r="AQ1816" t="str">
        <f t="shared" si="310"/>
        <v>Rosol</v>
      </c>
      <c r="AR1816" t="str">
        <f t="shared" si="311"/>
        <v>Schwartzman</v>
      </c>
      <c r="AS1816" t="str">
        <f t="shared" si="312"/>
        <v>UmagRosolSchwartzman</v>
      </c>
      <c r="AT1816" t="str">
        <f t="shared" si="313"/>
        <v>UmagSchwartzmanRosol</v>
      </c>
      <c r="AU1816">
        <f t="shared" si="314"/>
        <v>1</v>
      </c>
      <c r="AV1816">
        <f t="shared" si="315"/>
        <v>1</v>
      </c>
      <c r="AW1816">
        <f t="shared" si="316"/>
        <v>31</v>
      </c>
      <c r="AX1816" t="b">
        <f t="shared" si="317"/>
        <v>1</v>
      </c>
      <c r="AY1816" t="str">
        <f t="shared" si="318"/>
        <v>Rosol</v>
      </c>
      <c r="AZ1816" t="b">
        <f t="shared" si="319"/>
        <v>1</v>
      </c>
      <c r="BA1816" t="str">
        <f t="shared" si="320"/>
        <v>Umag1st Round</v>
      </c>
    </row>
    <row r="1817" spans="1:53" x14ac:dyDescent="0.25">
      <c r="A1817">
        <v>45</v>
      </c>
      <c r="B1817" t="s">
        <v>978</v>
      </c>
      <c r="C1817" t="s">
        <v>979</v>
      </c>
      <c r="D1817">
        <v>41842</v>
      </c>
      <c r="E1817" t="s">
        <v>663</v>
      </c>
      <c r="F1817" t="s">
        <v>307</v>
      </c>
      <c r="G1817" t="s">
        <v>503</v>
      </c>
      <c r="H1817" t="s">
        <v>309</v>
      </c>
      <c r="I1817">
        <v>3</v>
      </c>
      <c r="J1817" t="s">
        <v>827</v>
      </c>
      <c r="K1817" t="s">
        <v>837</v>
      </c>
      <c r="L1817">
        <v>60</v>
      </c>
      <c r="M1817">
        <v>181</v>
      </c>
      <c r="N1817">
        <v>791</v>
      </c>
      <c r="O1817">
        <v>288</v>
      </c>
      <c r="P1817">
        <v>4</v>
      </c>
      <c r="Q1817">
        <v>6</v>
      </c>
      <c r="R1817">
        <v>6</v>
      </c>
      <c r="S1817">
        <v>4</v>
      </c>
      <c r="T1817">
        <v>6</v>
      </c>
      <c r="U1817">
        <v>4</v>
      </c>
      <c r="Z1817">
        <v>2</v>
      </c>
      <c r="AA1817">
        <v>1</v>
      </c>
      <c r="AB1817" t="s">
        <v>312</v>
      </c>
      <c r="AC1817">
        <v>1.2</v>
      </c>
      <c r="AD1817">
        <v>4.33</v>
      </c>
      <c r="AE1817">
        <v>1.22</v>
      </c>
      <c r="AF1817">
        <v>4</v>
      </c>
      <c r="AG1817">
        <v>1.25</v>
      </c>
      <c r="AH1817">
        <v>3.75</v>
      </c>
      <c r="AI1817">
        <v>1.21</v>
      </c>
      <c r="AJ1817">
        <v>4.9000000000000004</v>
      </c>
      <c r="AK1817">
        <v>1.22</v>
      </c>
      <c r="AL1817">
        <v>4</v>
      </c>
      <c r="AM1817">
        <v>1.3</v>
      </c>
      <c r="AN1817">
        <v>4.9000000000000004</v>
      </c>
      <c r="AO1817">
        <v>1.23</v>
      </c>
      <c r="AP1817">
        <v>4.05</v>
      </c>
      <c r="AQ1817" t="str">
        <f t="shared" si="310"/>
        <v>Cuevas</v>
      </c>
      <c r="AR1817" t="str">
        <f t="shared" si="311"/>
        <v>Delic</v>
      </c>
      <c r="AS1817" t="str">
        <f t="shared" si="312"/>
        <v>UmagCuevasDelic</v>
      </c>
      <c r="AT1817" t="str">
        <f t="shared" si="313"/>
        <v>UmagDelicCuevas</v>
      </c>
      <c r="AU1817">
        <f t="shared" si="314"/>
        <v>1</v>
      </c>
      <c r="AV1817">
        <f t="shared" si="315"/>
        <v>2</v>
      </c>
      <c r="AW1817">
        <f t="shared" si="316"/>
        <v>30</v>
      </c>
      <c r="AX1817" t="b">
        <f t="shared" si="317"/>
        <v>0</v>
      </c>
      <c r="AY1817" t="str">
        <f t="shared" si="318"/>
        <v>Delic</v>
      </c>
      <c r="AZ1817" t="b">
        <f t="shared" si="319"/>
        <v>1</v>
      </c>
      <c r="BA1817" t="str">
        <f t="shared" si="320"/>
        <v>Umag1st Round</v>
      </c>
    </row>
    <row r="1818" spans="1:53" x14ac:dyDescent="0.25">
      <c r="A1818">
        <v>45</v>
      </c>
      <c r="B1818" t="s">
        <v>978</v>
      </c>
      <c r="C1818" t="s">
        <v>979</v>
      </c>
      <c r="D1818">
        <v>41842</v>
      </c>
      <c r="E1818" t="s">
        <v>663</v>
      </c>
      <c r="F1818" t="s">
        <v>307</v>
      </c>
      <c r="G1818" t="s">
        <v>503</v>
      </c>
      <c r="H1818" t="s">
        <v>309</v>
      </c>
      <c r="I1818">
        <v>3</v>
      </c>
      <c r="J1818" t="s">
        <v>675</v>
      </c>
      <c r="K1818" t="s">
        <v>713</v>
      </c>
      <c r="L1818">
        <v>76</v>
      </c>
      <c r="M1818">
        <v>125</v>
      </c>
      <c r="N1818">
        <v>703</v>
      </c>
      <c r="O1818">
        <v>488</v>
      </c>
      <c r="P1818">
        <v>7</v>
      </c>
      <c r="Q1818">
        <v>6</v>
      </c>
      <c r="R1818">
        <v>6</v>
      </c>
      <c r="S1818">
        <v>7</v>
      </c>
      <c r="T1818">
        <v>6</v>
      </c>
      <c r="U1818">
        <v>2</v>
      </c>
      <c r="Z1818">
        <v>2</v>
      </c>
      <c r="AA1818">
        <v>1</v>
      </c>
      <c r="AB1818" t="s">
        <v>312</v>
      </c>
      <c r="AC1818">
        <v>2.37</v>
      </c>
      <c r="AD1818">
        <v>1.53</v>
      </c>
      <c r="AE1818">
        <v>2.2999999999999998</v>
      </c>
      <c r="AF1818">
        <v>1.6</v>
      </c>
      <c r="AG1818">
        <v>2.38</v>
      </c>
      <c r="AH1818">
        <v>1.53</v>
      </c>
      <c r="AI1818">
        <v>2.2999999999999998</v>
      </c>
      <c r="AJ1818">
        <v>1.68</v>
      </c>
      <c r="AK1818">
        <v>2.2000000000000002</v>
      </c>
      <c r="AL1818">
        <v>1.62</v>
      </c>
      <c r="AM1818">
        <v>2.4500000000000002</v>
      </c>
      <c r="AN1818">
        <v>1.68</v>
      </c>
      <c r="AO1818">
        <v>2.2799999999999998</v>
      </c>
      <c r="AP1818">
        <v>1.61</v>
      </c>
      <c r="AQ1818" t="str">
        <f t="shared" si="310"/>
        <v>Sijsling</v>
      </c>
      <c r="AR1818" t="str">
        <f t="shared" si="311"/>
        <v>Reister</v>
      </c>
      <c r="AS1818" t="str">
        <f t="shared" si="312"/>
        <v>UmagSijslingReister</v>
      </c>
      <c r="AT1818" t="str">
        <f t="shared" si="313"/>
        <v>UmagReisterSijsling</v>
      </c>
      <c r="AU1818">
        <f t="shared" si="314"/>
        <v>1</v>
      </c>
      <c r="AV1818">
        <f t="shared" si="315"/>
        <v>4</v>
      </c>
      <c r="AW1818">
        <f t="shared" si="316"/>
        <v>34</v>
      </c>
      <c r="AX1818" t="b">
        <f t="shared" si="317"/>
        <v>1</v>
      </c>
      <c r="AY1818" t="str">
        <f t="shared" si="318"/>
        <v>Sijsling</v>
      </c>
      <c r="AZ1818" t="b">
        <f t="shared" si="319"/>
        <v>1</v>
      </c>
      <c r="BA1818" t="str">
        <f t="shared" si="320"/>
        <v>Umag1st Round</v>
      </c>
    </row>
    <row r="1819" spans="1:53" x14ac:dyDescent="0.25">
      <c r="A1819">
        <v>45</v>
      </c>
      <c r="B1819" t="s">
        <v>978</v>
      </c>
      <c r="C1819" t="s">
        <v>979</v>
      </c>
      <c r="D1819">
        <v>41842</v>
      </c>
      <c r="E1819" t="s">
        <v>663</v>
      </c>
      <c r="F1819" t="s">
        <v>307</v>
      </c>
      <c r="G1819" t="s">
        <v>503</v>
      </c>
      <c r="H1819" t="s">
        <v>309</v>
      </c>
      <c r="I1819">
        <v>3</v>
      </c>
      <c r="J1819" t="s">
        <v>773</v>
      </c>
      <c r="K1819" t="s">
        <v>980</v>
      </c>
      <c r="L1819">
        <v>55</v>
      </c>
      <c r="M1819">
        <v>189</v>
      </c>
      <c r="N1819">
        <v>825</v>
      </c>
      <c r="O1819">
        <v>276</v>
      </c>
      <c r="P1819">
        <v>7</v>
      </c>
      <c r="Q1819">
        <v>6</v>
      </c>
      <c r="R1819">
        <v>6</v>
      </c>
      <c r="S1819">
        <v>3</v>
      </c>
      <c r="Z1819">
        <v>2</v>
      </c>
      <c r="AA1819">
        <v>0</v>
      </c>
      <c r="AB1819" t="s">
        <v>312</v>
      </c>
      <c r="AC1819">
        <v>1.3</v>
      </c>
      <c r="AD1819">
        <v>3.4</v>
      </c>
      <c r="AE1819">
        <v>1.33</v>
      </c>
      <c r="AF1819">
        <v>3.2</v>
      </c>
      <c r="AG1819">
        <v>1.29</v>
      </c>
      <c r="AH1819">
        <v>3.5</v>
      </c>
      <c r="AI1819">
        <v>1.41</v>
      </c>
      <c r="AJ1819">
        <v>3.1</v>
      </c>
      <c r="AK1819">
        <v>1.36</v>
      </c>
      <c r="AL1819">
        <v>3</v>
      </c>
      <c r="AM1819">
        <v>1.41</v>
      </c>
      <c r="AN1819">
        <v>3.6</v>
      </c>
      <c r="AO1819">
        <v>1.34</v>
      </c>
      <c r="AP1819">
        <v>3.16</v>
      </c>
      <c r="AQ1819" t="str">
        <f t="shared" si="310"/>
        <v>Berlocq</v>
      </c>
      <c r="AR1819" t="str">
        <f t="shared" si="311"/>
        <v>Martin</v>
      </c>
      <c r="AS1819" t="str">
        <f t="shared" si="312"/>
        <v>UmagBerlocqMartin</v>
      </c>
      <c r="AT1819" t="str">
        <f t="shared" si="313"/>
        <v>UmagMartinBerlocq</v>
      </c>
      <c r="AU1819">
        <f t="shared" si="314"/>
        <v>2</v>
      </c>
      <c r="AV1819">
        <f t="shared" si="315"/>
        <v>4</v>
      </c>
      <c r="AW1819">
        <f t="shared" si="316"/>
        <v>22</v>
      </c>
      <c r="AX1819" t="b">
        <f t="shared" si="317"/>
        <v>1</v>
      </c>
      <c r="AY1819" t="str">
        <f t="shared" si="318"/>
        <v>Berlocq</v>
      </c>
      <c r="AZ1819" t="b">
        <f t="shared" si="319"/>
        <v>0</v>
      </c>
      <c r="BA1819" t="str">
        <f t="shared" si="320"/>
        <v>Umag1st Round</v>
      </c>
    </row>
    <row r="1820" spans="1:53" x14ac:dyDescent="0.25">
      <c r="A1820">
        <v>45</v>
      </c>
      <c r="B1820" t="s">
        <v>978</v>
      </c>
      <c r="C1820" t="s">
        <v>979</v>
      </c>
      <c r="D1820">
        <v>41842</v>
      </c>
      <c r="E1820" t="s">
        <v>663</v>
      </c>
      <c r="F1820" t="s">
        <v>307</v>
      </c>
      <c r="G1820" t="s">
        <v>503</v>
      </c>
      <c r="H1820" t="s">
        <v>309</v>
      </c>
      <c r="I1820">
        <v>3</v>
      </c>
      <c r="J1820" t="s">
        <v>759</v>
      </c>
      <c r="K1820" t="s">
        <v>840</v>
      </c>
      <c r="L1820">
        <v>117</v>
      </c>
      <c r="M1820">
        <v>140</v>
      </c>
      <c r="N1820">
        <v>515</v>
      </c>
      <c r="O1820">
        <v>429</v>
      </c>
      <c r="P1820">
        <v>6</v>
      </c>
      <c r="Q1820">
        <v>4</v>
      </c>
      <c r="R1820">
        <v>6</v>
      </c>
      <c r="S1820">
        <v>7</v>
      </c>
      <c r="T1820">
        <v>6</v>
      </c>
      <c r="U1820">
        <v>1</v>
      </c>
      <c r="Z1820">
        <v>2</v>
      </c>
      <c r="AA1820">
        <v>1</v>
      </c>
      <c r="AB1820" t="s">
        <v>312</v>
      </c>
      <c r="AC1820">
        <v>1.36</v>
      </c>
      <c r="AD1820">
        <v>3</v>
      </c>
      <c r="AE1820">
        <v>1.4</v>
      </c>
      <c r="AF1820">
        <v>2.9</v>
      </c>
      <c r="AG1820">
        <v>1.36</v>
      </c>
      <c r="AH1820">
        <v>3</v>
      </c>
      <c r="AI1820">
        <v>1.4</v>
      </c>
      <c r="AJ1820">
        <v>3.18</v>
      </c>
      <c r="AK1820">
        <v>1.36</v>
      </c>
      <c r="AL1820">
        <v>3</v>
      </c>
      <c r="AM1820">
        <v>1.42</v>
      </c>
      <c r="AN1820">
        <v>3.2</v>
      </c>
      <c r="AO1820">
        <v>1.37</v>
      </c>
      <c r="AP1820">
        <v>2.98</v>
      </c>
      <c r="AQ1820" t="str">
        <f t="shared" si="310"/>
        <v>Zeballos</v>
      </c>
      <c r="AR1820" t="str">
        <f t="shared" si="311"/>
        <v>Pavic</v>
      </c>
      <c r="AS1820" t="str">
        <f t="shared" si="312"/>
        <v>UmagZeballosPavic</v>
      </c>
      <c r="AT1820" t="str">
        <f t="shared" si="313"/>
        <v>UmagPavicZeballos</v>
      </c>
      <c r="AU1820">
        <f t="shared" si="314"/>
        <v>1</v>
      </c>
      <c r="AV1820">
        <f t="shared" si="315"/>
        <v>6</v>
      </c>
      <c r="AW1820">
        <f t="shared" si="316"/>
        <v>30</v>
      </c>
      <c r="AX1820" t="b">
        <f t="shared" si="317"/>
        <v>1</v>
      </c>
      <c r="AY1820" t="str">
        <f t="shared" si="318"/>
        <v>Zeballos</v>
      </c>
      <c r="AZ1820" t="b">
        <f t="shared" si="319"/>
        <v>1</v>
      </c>
      <c r="BA1820" t="str">
        <f t="shared" si="320"/>
        <v>Umag1st Round</v>
      </c>
    </row>
    <row r="1821" spans="1:53" x14ac:dyDescent="0.25">
      <c r="A1821">
        <v>45</v>
      </c>
      <c r="B1821" t="s">
        <v>978</v>
      </c>
      <c r="C1821" t="s">
        <v>979</v>
      </c>
      <c r="D1821">
        <v>41842</v>
      </c>
      <c r="E1821" t="s">
        <v>663</v>
      </c>
      <c r="F1821" t="s">
        <v>307</v>
      </c>
      <c r="G1821" t="s">
        <v>503</v>
      </c>
      <c r="H1821" t="s">
        <v>309</v>
      </c>
      <c r="I1821">
        <v>3</v>
      </c>
      <c r="J1821" t="s">
        <v>806</v>
      </c>
      <c r="K1821" t="s">
        <v>798</v>
      </c>
      <c r="L1821">
        <v>68</v>
      </c>
      <c r="M1821">
        <v>58</v>
      </c>
      <c r="N1821">
        <v>755</v>
      </c>
      <c r="O1821">
        <v>808</v>
      </c>
      <c r="P1821">
        <v>6</v>
      </c>
      <c r="Q1821">
        <v>4</v>
      </c>
      <c r="R1821">
        <v>6</v>
      </c>
      <c r="S1821">
        <v>3</v>
      </c>
      <c r="Z1821">
        <v>2</v>
      </c>
      <c r="AA1821">
        <v>0</v>
      </c>
      <c r="AB1821" t="s">
        <v>312</v>
      </c>
      <c r="AC1821">
        <v>2.62</v>
      </c>
      <c r="AD1821">
        <v>1.44</v>
      </c>
      <c r="AE1821">
        <v>2.5</v>
      </c>
      <c r="AF1821">
        <v>1.5</v>
      </c>
      <c r="AG1821">
        <v>2.62</v>
      </c>
      <c r="AH1821">
        <v>1.44</v>
      </c>
      <c r="AI1821">
        <v>2.8</v>
      </c>
      <c r="AJ1821">
        <v>1.49</v>
      </c>
      <c r="AK1821">
        <v>2.5</v>
      </c>
      <c r="AL1821">
        <v>1.53</v>
      </c>
      <c r="AM1821">
        <v>2.8</v>
      </c>
      <c r="AN1821">
        <v>1.57</v>
      </c>
      <c r="AO1821">
        <v>2.59</v>
      </c>
      <c r="AP1821">
        <v>1.48</v>
      </c>
      <c r="AQ1821" t="str">
        <f t="shared" si="310"/>
        <v>Gabashvili</v>
      </c>
      <c r="AR1821" t="str">
        <f t="shared" si="311"/>
        <v>Lajovic</v>
      </c>
      <c r="AS1821" t="str">
        <f t="shared" si="312"/>
        <v>UmagGabashviliLajovic</v>
      </c>
      <c r="AT1821" t="str">
        <f t="shared" si="313"/>
        <v>UmagLajovicGabashvili</v>
      </c>
      <c r="AU1821">
        <f t="shared" si="314"/>
        <v>2</v>
      </c>
      <c r="AV1821">
        <f t="shared" si="315"/>
        <v>5</v>
      </c>
      <c r="AW1821">
        <f t="shared" si="316"/>
        <v>19</v>
      </c>
      <c r="AX1821" t="b">
        <f t="shared" si="317"/>
        <v>0</v>
      </c>
      <c r="AY1821" t="str">
        <f t="shared" si="318"/>
        <v>Gabashvili</v>
      </c>
      <c r="AZ1821" t="b">
        <f t="shared" si="319"/>
        <v>0</v>
      </c>
      <c r="BA1821" t="str">
        <f t="shared" si="320"/>
        <v>Umag1st Round</v>
      </c>
    </row>
    <row r="1822" spans="1:53" x14ac:dyDescent="0.25">
      <c r="A1822">
        <v>45</v>
      </c>
      <c r="B1822" t="s">
        <v>978</v>
      </c>
      <c r="C1822" t="s">
        <v>979</v>
      </c>
      <c r="D1822">
        <v>41842</v>
      </c>
      <c r="E1822" t="s">
        <v>663</v>
      </c>
      <c r="F1822" t="s">
        <v>307</v>
      </c>
      <c r="G1822" t="s">
        <v>503</v>
      </c>
      <c r="H1822" t="s">
        <v>309</v>
      </c>
      <c r="I1822">
        <v>3</v>
      </c>
      <c r="J1822" t="s">
        <v>776</v>
      </c>
      <c r="K1822" t="s">
        <v>908</v>
      </c>
      <c r="L1822">
        <v>45</v>
      </c>
      <c r="M1822">
        <v>136</v>
      </c>
      <c r="N1822">
        <v>935</v>
      </c>
      <c r="O1822">
        <v>439</v>
      </c>
      <c r="P1822">
        <v>6</v>
      </c>
      <c r="Q1822">
        <v>2</v>
      </c>
      <c r="R1822">
        <v>6</v>
      </c>
      <c r="S1822">
        <v>7</v>
      </c>
      <c r="T1822">
        <v>6</v>
      </c>
      <c r="U1822">
        <v>1</v>
      </c>
      <c r="Z1822">
        <v>2</v>
      </c>
      <c r="AA1822">
        <v>1</v>
      </c>
      <c r="AB1822" t="s">
        <v>312</v>
      </c>
      <c r="AC1822">
        <v>1.5</v>
      </c>
      <c r="AD1822">
        <v>2.5</v>
      </c>
      <c r="AE1822">
        <v>1.45</v>
      </c>
      <c r="AF1822">
        <v>2.7</v>
      </c>
      <c r="AG1822">
        <v>1.4</v>
      </c>
      <c r="AH1822">
        <v>2.75</v>
      </c>
      <c r="AI1822">
        <v>1.51</v>
      </c>
      <c r="AJ1822">
        <v>2.73</v>
      </c>
      <c r="AK1822">
        <v>1.44</v>
      </c>
      <c r="AL1822">
        <v>2.75</v>
      </c>
      <c r="AM1822">
        <v>1.55</v>
      </c>
      <c r="AN1822">
        <v>3.2</v>
      </c>
      <c r="AO1822">
        <v>1.45</v>
      </c>
      <c r="AP1822">
        <v>2.7</v>
      </c>
      <c r="AQ1822" t="str">
        <f t="shared" si="310"/>
        <v>Seppi</v>
      </c>
      <c r="AR1822" t="str">
        <f t="shared" si="311"/>
        <v>Cecchinato</v>
      </c>
      <c r="AS1822" t="str">
        <f t="shared" si="312"/>
        <v>UmagSeppiCecchinato</v>
      </c>
      <c r="AT1822" t="str">
        <f t="shared" si="313"/>
        <v>UmagCecchinatoSeppi</v>
      </c>
      <c r="AU1822">
        <f t="shared" si="314"/>
        <v>1</v>
      </c>
      <c r="AV1822">
        <f t="shared" si="315"/>
        <v>8</v>
      </c>
      <c r="AW1822">
        <f t="shared" si="316"/>
        <v>28</v>
      </c>
      <c r="AX1822" t="b">
        <f t="shared" si="317"/>
        <v>1</v>
      </c>
      <c r="AY1822" t="str">
        <f t="shared" si="318"/>
        <v>Seppi</v>
      </c>
      <c r="AZ1822" t="b">
        <f t="shared" si="319"/>
        <v>1</v>
      </c>
      <c r="BA1822" t="str">
        <f t="shared" si="320"/>
        <v>Umag1st Round</v>
      </c>
    </row>
    <row r="1823" spans="1:53" x14ac:dyDescent="0.25">
      <c r="A1823">
        <v>45</v>
      </c>
      <c r="B1823" t="s">
        <v>978</v>
      </c>
      <c r="C1823" t="s">
        <v>979</v>
      </c>
      <c r="D1823">
        <v>41842</v>
      </c>
      <c r="E1823" t="s">
        <v>663</v>
      </c>
      <c r="F1823" t="s">
        <v>307</v>
      </c>
      <c r="G1823" t="s">
        <v>503</v>
      </c>
      <c r="H1823" t="s">
        <v>309</v>
      </c>
      <c r="I1823">
        <v>3</v>
      </c>
      <c r="J1823" t="s">
        <v>757</v>
      </c>
      <c r="K1823" t="s">
        <v>905</v>
      </c>
      <c r="L1823">
        <v>113</v>
      </c>
      <c r="M1823">
        <v>161</v>
      </c>
      <c r="N1823">
        <v>535</v>
      </c>
      <c r="O1823">
        <v>343</v>
      </c>
      <c r="P1823">
        <v>6</v>
      </c>
      <c r="Q1823">
        <v>4</v>
      </c>
      <c r="R1823">
        <v>6</v>
      </c>
      <c r="S1823">
        <v>4</v>
      </c>
      <c r="Z1823">
        <v>2</v>
      </c>
      <c r="AA1823">
        <v>0</v>
      </c>
      <c r="AB1823" t="s">
        <v>312</v>
      </c>
      <c r="AC1823">
        <v>1.66</v>
      </c>
      <c r="AD1823">
        <v>2.1</v>
      </c>
      <c r="AE1823">
        <v>1.65</v>
      </c>
      <c r="AF1823">
        <v>2.2000000000000002</v>
      </c>
      <c r="AG1823">
        <v>1.62</v>
      </c>
      <c r="AH1823">
        <v>2.2000000000000002</v>
      </c>
      <c r="AI1823">
        <v>1.76</v>
      </c>
      <c r="AJ1823">
        <v>2.16</v>
      </c>
      <c r="AK1823">
        <v>1.67</v>
      </c>
      <c r="AL1823">
        <v>2.2000000000000002</v>
      </c>
      <c r="AM1823">
        <v>1.8</v>
      </c>
      <c r="AN1823">
        <v>2.25</v>
      </c>
      <c r="AO1823">
        <v>1.69</v>
      </c>
      <c r="AP1823">
        <v>2.13</v>
      </c>
      <c r="AQ1823" t="str">
        <f t="shared" si="310"/>
        <v>Montanes</v>
      </c>
      <c r="AR1823" t="str">
        <f t="shared" si="311"/>
        <v>Zverev</v>
      </c>
      <c r="AS1823" t="str">
        <f t="shared" si="312"/>
        <v>UmagMontanesZverev</v>
      </c>
      <c r="AT1823" t="str">
        <f t="shared" si="313"/>
        <v>UmagZverevMontanes</v>
      </c>
      <c r="AU1823">
        <f t="shared" si="314"/>
        <v>2</v>
      </c>
      <c r="AV1823">
        <f t="shared" si="315"/>
        <v>4</v>
      </c>
      <c r="AW1823">
        <f t="shared" si="316"/>
        <v>20</v>
      </c>
      <c r="AX1823" t="b">
        <f t="shared" si="317"/>
        <v>0</v>
      </c>
      <c r="AY1823" t="str">
        <f t="shared" si="318"/>
        <v>Montanes</v>
      </c>
      <c r="AZ1823" t="b">
        <f t="shared" si="319"/>
        <v>0</v>
      </c>
      <c r="BA1823" t="str">
        <f t="shared" si="320"/>
        <v>Umag1st Round</v>
      </c>
    </row>
    <row r="1824" spans="1:53" x14ac:dyDescent="0.25">
      <c r="A1824">
        <v>45</v>
      </c>
      <c r="B1824" t="s">
        <v>978</v>
      </c>
      <c r="C1824" t="s">
        <v>979</v>
      </c>
      <c r="D1824">
        <v>41842</v>
      </c>
      <c r="E1824" t="s">
        <v>663</v>
      </c>
      <c r="F1824" t="s">
        <v>307</v>
      </c>
      <c r="G1824" t="s">
        <v>503</v>
      </c>
      <c r="H1824" t="s">
        <v>309</v>
      </c>
      <c r="I1824">
        <v>3</v>
      </c>
      <c r="J1824" t="s">
        <v>705</v>
      </c>
      <c r="K1824" t="s">
        <v>721</v>
      </c>
      <c r="L1824">
        <v>95</v>
      </c>
      <c r="M1824">
        <v>96</v>
      </c>
      <c r="N1824">
        <v>588</v>
      </c>
      <c r="O1824">
        <v>585</v>
      </c>
      <c r="P1824">
        <v>7</v>
      </c>
      <c r="Q1824">
        <v>5</v>
      </c>
      <c r="R1824">
        <v>6</v>
      </c>
      <c r="S1824">
        <v>3</v>
      </c>
      <c r="Z1824">
        <v>2</v>
      </c>
      <c r="AA1824">
        <v>0</v>
      </c>
      <c r="AB1824" t="s">
        <v>312</v>
      </c>
      <c r="AC1824">
        <v>1.61</v>
      </c>
      <c r="AD1824">
        <v>2.2000000000000002</v>
      </c>
      <c r="AE1824">
        <v>1.65</v>
      </c>
      <c r="AF1824">
        <v>2.2000000000000002</v>
      </c>
      <c r="AG1824">
        <v>1.62</v>
      </c>
      <c r="AH1824">
        <v>2.2000000000000002</v>
      </c>
      <c r="AI1824">
        <v>1.56</v>
      </c>
      <c r="AJ1824">
        <v>2.56</v>
      </c>
      <c r="AK1824">
        <v>1.67</v>
      </c>
      <c r="AL1824">
        <v>2.2000000000000002</v>
      </c>
      <c r="AM1824">
        <v>1.67</v>
      </c>
      <c r="AN1824">
        <v>2.56</v>
      </c>
      <c r="AO1824">
        <v>1.61</v>
      </c>
      <c r="AP1824">
        <v>2.2799999999999998</v>
      </c>
      <c r="AQ1824" t="str">
        <f t="shared" si="310"/>
        <v>Ramos</v>
      </c>
      <c r="AR1824" t="str">
        <f t="shared" si="311"/>
        <v>Paire</v>
      </c>
      <c r="AS1824" t="str">
        <f t="shared" si="312"/>
        <v>UmagRamosPaire</v>
      </c>
      <c r="AT1824" t="str">
        <f t="shared" si="313"/>
        <v>UmagPaireRamos</v>
      </c>
      <c r="AU1824">
        <f t="shared" si="314"/>
        <v>2</v>
      </c>
      <c r="AV1824">
        <f t="shared" si="315"/>
        <v>5</v>
      </c>
      <c r="AW1824">
        <f t="shared" si="316"/>
        <v>21</v>
      </c>
      <c r="AX1824" t="b">
        <f t="shared" si="317"/>
        <v>0</v>
      </c>
      <c r="AY1824" t="str">
        <f t="shared" si="318"/>
        <v>Ramos</v>
      </c>
      <c r="AZ1824" t="b">
        <f t="shared" si="319"/>
        <v>0</v>
      </c>
      <c r="BA1824" t="str">
        <f t="shared" si="320"/>
        <v>Umag1st Round</v>
      </c>
    </row>
    <row r="1825" spans="1:53" x14ac:dyDescent="0.25">
      <c r="A1825">
        <v>45</v>
      </c>
      <c r="B1825" t="s">
        <v>978</v>
      </c>
      <c r="C1825" t="s">
        <v>979</v>
      </c>
      <c r="D1825">
        <v>41842</v>
      </c>
      <c r="E1825" t="s">
        <v>663</v>
      </c>
      <c r="F1825" t="s">
        <v>307</v>
      </c>
      <c r="G1825" t="s">
        <v>503</v>
      </c>
      <c r="H1825" t="s">
        <v>309</v>
      </c>
      <c r="I1825">
        <v>3</v>
      </c>
      <c r="J1825" t="s">
        <v>872</v>
      </c>
      <c r="K1825" t="s">
        <v>696</v>
      </c>
      <c r="L1825">
        <v>97</v>
      </c>
      <c r="M1825">
        <v>67</v>
      </c>
      <c r="N1825">
        <v>585</v>
      </c>
      <c r="O1825">
        <v>756</v>
      </c>
      <c r="P1825">
        <v>6</v>
      </c>
      <c r="Q1825">
        <v>7</v>
      </c>
      <c r="R1825">
        <v>6</v>
      </c>
      <c r="S1825">
        <v>3</v>
      </c>
      <c r="T1825">
        <v>6</v>
      </c>
      <c r="U1825">
        <v>3</v>
      </c>
      <c r="Z1825">
        <v>2</v>
      </c>
      <c r="AA1825">
        <v>1</v>
      </c>
      <c r="AB1825" t="s">
        <v>312</v>
      </c>
      <c r="AC1825">
        <v>4</v>
      </c>
      <c r="AD1825">
        <v>1.22</v>
      </c>
      <c r="AE1825">
        <v>3.75</v>
      </c>
      <c r="AF1825">
        <v>1.25</v>
      </c>
      <c r="AG1825">
        <v>4.33</v>
      </c>
      <c r="AH1825">
        <v>1.2</v>
      </c>
      <c r="AI1825">
        <v>4.78</v>
      </c>
      <c r="AJ1825">
        <v>1.22</v>
      </c>
      <c r="AK1825">
        <v>3.75</v>
      </c>
      <c r="AL1825">
        <v>1.25</v>
      </c>
      <c r="AM1825">
        <v>4.78</v>
      </c>
      <c r="AN1825">
        <v>1.29</v>
      </c>
      <c r="AO1825">
        <v>4.1100000000000003</v>
      </c>
      <c r="AP1825">
        <v>1.22</v>
      </c>
      <c r="AQ1825" t="str">
        <f t="shared" si="310"/>
        <v>Riba</v>
      </c>
      <c r="AR1825" t="str">
        <f t="shared" si="311"/>
        <v>Vesely</v>
      </c>
      <c r="AS1825" t="str">
        <f t="shared" si="312"/>
        <v>UmagRibaVesely</v>
      </c>
      <c r="AT1825" t="str">
        <f t="shared" si="313"/>
        <v>UmagVeselyRiba</v>
      </c>
      <c r="AU1825">
        <f t="shared" si="314"/>
        <v>1</v>
      </c>
      <c r="AV1825">
        <f t="shared" si="315"/>
        <v>5</v>
      </c>
      <c r="AW1825">
        <f t="shared" si="316"/>
        <v>31</v>
      </c>
      <c r="AX1825" t="b">
        <f t="shared" si="317"/>
        <v>1</v>
      </c>
      <c r="AY1825" t="str">
        <f t="shared" si="318"/>
        <v>Vesely</v>
      </c>
      <c r="AZ1825" t="b">
        <f t="shared" si="319"/>
        <v>1</v>
      </c>
      <c r="BA1825" t="str">
        <f t="shared" si="320"/>
        <v>Umag1st Round</v>
      </c>
    </row>
    <row r="1826" spans="1:53" x14ac:dyDescent="0.25">
      <c r="A1826">
        <v>45</v>
      </c>
      <c r="B1826" t="s">
        <v>978</v>
      </c>
      <c r="C1826" t="s">
        <v>979</v>
      </c>
      <c r="D1826">
        <v>41843</v>
      </c>
      <c r="E1826" t="s">
        <v>663</v>
      </c>
      <c r="F1826" t="s">
        <v>307</v>
      </c>
      <c r="G1826" t="s">
        <v>503</v>
      </c>
      <c r="H1826" t="s">
        <v>344</v>
      </c>
      <c r="I1826">
        <v>3</v>
      </c>
      <c r="J1826" t="s">
        <v>668</v>
      </c>
      <c r="K1826" t="s">
        <v>675</v>
      </c>
      <c r="L1826">
        <v>22</v>
      </c>
      <c r="M1826">
        <v>76</v>
      </c>
      <c r="N1826">
        <v>1665</v>
      </c>
      <c r="O1826">
        <v>703</v>
      </c>
      <c r="P1826">
        <v>7</v>
      </c>
      <c r="Q1826">
        <v>5</v>
      </c>
      <c r="R1826">
        <v>6</v>
      </c>
      <c r="S1826">
        <v>3</v>
      </c>
      <c r="Z1826">
        <v>2</v>
      </c>
      <c r="AA1826">
        <v>0</v>
      </c>
      <c r="AB1826" t="s">
        <v>312</v>
      </c>
      <c r="AC1826">
        <v>1.1000000000000001</v>
      </c>
      <c r="AD1826">
        <v>7</v>
      </c>
      <c r="AE1826">
        <v>1.1000000000000001</v>
      </c>
      <c r="AF1826">
        <v>6.5</v>
      </c>
      <c r="AG1826">
        <v>1.1100000000000001</v>
      </c>
      <c r="AH1826">
        <v>6</v>
      </c>
      <c r="AI1826">
        <v>1.1200000000000001</v>
      </c>
      <c r="AJ1826">
        <v>7.73</v>
      </c>
      <c r="AK1826">
        <v>1.1000000000000001</v>
      </c>
      <c r="AL1826">
        <v>7</v>
      </c>
      <c r="AM1826">
        <v>1.1200000000000001</v>
      </c>
      <c r="AN1826">
        <v>8.1999999999999993</v>
      </c>
      <c r="AO1826">
        <v>1.1000000000000001</v>
      </c>
      <c r="AP1826">
        <v>6.71</v>
      </c>
      <c r="AQ1826" t="str">
        <f t="shared" si="310"/>
        <v>Cilic</v>
      </c>
      <c r="AR1826" t="str">
        <f t="shared" si="311"/>
        <v>Sijsling</v>
      </c>
      <c r="AS1826" t="str">
        <f t="shared" si="312"/>
        <v>UmagCilicSijsling</v>
      </c>
      <c r="AT1826" t="str">
        <f t="shared" si="313"/>
        <v>UmagSijslingCilic</v>
      </c>
      <c r="AU1826">
        <f t="shared" si="314"/>
        <v>2</v>
      </c>
      <c r="AV1826">
        <f t="shared" si="315"/>
        <v>5</v>
      </c>
      <c r="AW1826">
        <f t="shared" si="316"/>
        <v>21</v>
      </c>
      <c r="AX1826" t="b">
        <f t="shared" si="317"/>
        <v>0</v>
      </c>
      <c r="AY1826" t="str">
        <f t="shared" si="318"/>
        <v>Cilic</v>
      </c>
      <c r="AZ1826" t="b">
        <f t="shared" si="319"/>
        <v>0</v>
      </c>
      <c r="BA1826" t="str">
        <f t="shared" si="320"/>
        <v>Umag2nd Round</v>
      </c>
    </row>
    <row r="1827" spans="1:53" x14ac:dyDescent="0.25">
      <c r="A1827">
        <v>45</v>
      </c>
      <c r="B1827" t="s">
        <v>978</v>
      </c>
      <c r="C1827" t="s">
        <v>979</v>
      </c>
      <c r="D1827">
        <v>41843</v>
      </c>
      <c r="E1827" t="s">
        <v>663</v>
      </c>
      <c r="F1827" t="s">
        <v>307</v>
      </c>
      <c r="G1827" t="s">
        <v>503</v>
      </c>
      <c r="H1827" t="s">
        <v>344</v>
      </c>
      <c r="I1827">
        <v>3</v>
      </c>
      <c r="J1827" t="s">
        <v>751</v>
      </c>
      <c r="K1827" t="s">
        <v>872</v>
      </c>
      <c r="L1827">
        <v>43</v>
      </c>
      <c r="M1827">
        <v>97</v>
      </c>
      <c r="N1827">
        <v>970</v>
      </c>
      <c r="O1827">
        <v>585</v>
      </c>
      <c r="P1827">
        <v>7</v>
      </c>
      <c r="Q1827">
        <v>6</v>
      </c>
      <c r="R1827">
        <v>6</v>
      </c>
      <c r="S1827">
        <v>1</v>
      </c>
      <c r="Z1827">
        <v>2</v>
      </c>
      <c r="AA1827">
        <v>0</v>
      </c>
      <c r="AB1827" t="s">
        <v>312</v>
      </c>
      <c r="AC1827">
        <v>1.36</v>
      </c>
      <c r="AD1827">
        <v>3</v>
      </c>
      <c r="AE1827">
        <v>1.4</v>
      </c>
      <c r="AF1827">
        <v>2.9</v>
      </c>
      <c r="AG1827">
        <v>1.36</v>
      </c>
      <c r="AH1827">
        <v>3</v>
      </c>
      <c r="AI1827">
        <v>1.43</v>
      </c>
      <c r="AJ1827">
        <v>3.05</v>
      </c>
      <c r="AK1827">
        <v>1.36</v>
      </c>
      <c r="AL1827">
        <v>3</v>
      </c>
      <c r="AM1827">
        <v>1.44</v>
      </c>
      <c r="AN1827">
        <v>3.05</v>
      </c>
      <c r="AO1827">
        <v>1.4</v>
      </c>
      <c r="AP1827">
        <v>2.89</v>
      </c>
      <c r="AQ1827" t="str">
        <f t="shared" si="310"/>
        <v>Rosol</v>
      </c>
      <c r="AR1827" t="str">
        <f t="shared" si="311"/>
        <v>Riba</v>
      </c>
      <c r="AS1827" t="str">
        <f t="shared" si="312"/>
        <v>UmagRosolRiba</v>
      </c>
      <c r="AT1827" t="str">
        <f t="shared" si="313"/>
        <v>UmagRibaRosol</v>
      </c>
      <c r="AU1827">
        <f t="shared" si="314"/>
        <v>2</v>
      </c>
      <c r="AV1827">
        <f t="shared" si="315"/>
        <v>6</v>
      </c>
      <c r="AW1827">
        <f t="shared" si="316"/>
        <v>20</v>
      </c>
      <c r="AX1827" t="b">
        <f t="shared" si="317"/>
        <v>1</v>
      </c>
      <c r="AY1827" t="str">
        <f t="shared" si="318"/>
        <v>Rosol</v>
      </c>
      <c r="AZ1827" t="b">
        <f t="shared" si="319"/>
        <v>0</v>
      </c>
      <c r="BA1827" t="str">
        <f t="shared" si="320"/>
        <v>Umag2nd Round</v>
      </c>
    </row>
    <row r="1828" spans="1:53" x14ac:dyDescent="0.25">
      <c r="A1828">
        <v>45</v>
      </c>
      <c r="B1828" t="s">
        <v>978</v>
      </c>
      <c r="C1828" t="s">
        <v>979</v>
      </c>
      <c r="D1828">
        <v>41843</v>
      </c>
      <c r="E1828" t="s">
        <v>663</v>
      </c>
      <c r="F1828" t="s">
        <v>307</v>
      </c>
      <c r="G1828" t="s">
        <v>503</v>
      </c>
      <c r="H1828" t="s">
        <v>344</v>
      </c>
      <c r="I1828">
        <v>3</v>
      </c>
      <c r="J1828" t="s">
        <v>707</v>
      </c>
      <c r="K1828" t="s">
        <v>773</v>
      </c>
      <c r="L1828">
        <v>57</v>
      </c>
      <c r="M1828">
        <v>55</v>
      </c>
      <c r="N1828">
        <v>815</v>
      </c>
      <c r="O1828">
        <v>825</v>
      </c>
      <c r="AB1828" t="s">
        <v>347</v>
      </c>
      <c r="AC1828">
        <v>2.2000000000000002</v>
      </c>
      <c r="AD1828">
        <v>1.61</v>
      </c>
      <c r="AE1828">
        <v>2.2999999999999998</v>
      </c>
      <c r="AF1828">
        <v>1.6</v>
      </c>
      <c r="AG1828">
        <v>2.2000000000000002</v>
      </c>
      <c r="AH1828">
        <v>1.62</v>
      </c>
      <c r="AI1828">
        <v>2.4700000000000002</v>
      </c>
      <c r="AJ1828">
        <v>1.61</v>
      </c>
      <c r="AK1828">
        <v>2.2000000000000002</v>
      </c>
      <c r="AL1828">
        <v>1.67</v>
      </c>
      <c r="AM1828">
        <v>2.5</v>
      </c>
      <c r="AN1828">
        <v>1.71</v>
      </c>
      <c r="AO1828">
        <v>2.29</v>
      </c>
      <c r="AP1828">
        <v>1.6</v>
      </c>
      <c r="AQ1828" t="str">
        <f t="shared" si="310"/>
        <v>Carreno-Busta</v>
      </c>
      <c r="AR1828" t="str">
        <f t="shared" si="311"/>
        <v>Berlocq</v>
      </c>
      <c r="AS1828" t="str">
        <f t="shared" si="312"/>
        <v>UmagCarreno-BustaBerlocq</v>
      </c>
      <c r="AT1828" t="str">
        <f t="shared" si="313"/>
        <v>UmagBerlocqCarreno-Busta</v>
      </c>
      <c r="AU1828">
        <f t="shared" si="314"/>
        <v>0</v>
      </c>
      <c r="AV1828">
        <f t="shared" si="315"/>
        <v>0</v>
      </c>
      <c r="AW1828">
        <f t="shared" si="316"/>
        <v>0</v>
      </c>
      <c r="AX1828" t="b">
        <f t="shared" si="317"/>
        <v>0</v>
      </c>
      <c r="AY1828" t="str">
        <f t="shared" si="318"/>
        <v>Berlocq</v>
      </c>
      <c r="AZ1828" t="b">
        <f t="shared" si="319"/>
        <v>0</v>
      </c>
      <c r="BA1828" t="str">
        <f t="shared" si="320"/>
        <v>Umag2nd Round</v>
      </c>
    </row>
    <row r="1829" spans="1:53" x14ac:dyDescent="0.25">
      <c r="A1829">
        <v>45</v>
      </c>
      <c r="B1829" t="s">
        <v>978</v>
      </c>
      <c r="C1829" t="s">
        <v>979</v>
      </c>
      <c r="D1829">
        <v>41843</v>
      </c>
      <c r="E1829" t="s">
        <v>663</v>
      </c>
      <c r="F1829" t="s">
        <v>307</v>
      </c>
      <c r="G1829" t="s">
        <v>503</v>
      </c>
      <c r="H1829" t="s">
        <v>344</v>
      </c>
      <c r="I1829">
        <v>3</v>
      </c>
      <c r="J1829" t="s">
        <v>793</v>
      </c>
      <c r="K1829" t="s">
        <v>705</v>
      </c>
      <c r="L1829">
        <v>18</v>
      </c>
      <c r="M1829">
        <v>95</v>
      </c>
      <c r="N1829">
        <v>1745</v>
      </c>
      <c r="O1829">
        <v>588</v>
      </c>
      <c r="P1829">
        <v>6</v>
      </c>
      <c r="Q1829">
        <v>4</v>
      </c>
      <c r="R1829">
        <v>6</v>
      </c>
      <c r="S1829">
        <v>4</v>
      </c>
      <c r="Z1829">
        <v>2</v>
      </c>
      <c r="AA1829">
        <v>0</v>
      </c>
      <c r="AB1829" t="s">
        <v>312</v>
      </c>
      <c r="AC1829">
        <v>1.44</v>
      </c>
      <c r="AD1829">
        <v>2.62</v>
      </c>
      <c r="AE1829">
        <v>1.52</v>
      </c>
      <c r="AF1829">
        <v>2.4500000000000002</v>
      </c>
      <c r="AG1829">
        <v>1.44</v>
      </c>
      <c r="AH1829">
        <v>2.62</v>
      </c>
      <c r="AI1829">
        <v>1.53</v>
      </c>
      <c r="AJ1829">
        <v>2.71</v>
      </c>
      <c r="AK1829">
        <v>1.5</v>
      </c>
      <c r="AL1829">
        <v>2.63</v>
      </c>
      <c r="AM1829">
        <v>1.56</v>
      </c>
      <c r="AN1829">
        <v>2.71</v>
      </c>
      <c r="AO1829">
        <v>1.49</v>
      </c>
      <c r="AP1829">
        <v>2.57</v>
      </c>
      <c r="AQ1829" t="str">
        <f t="shared" si="310"/>
        <v>Robredo</v>
      </c>
      <c r="AR1829" t="str">
        <f t="shared" si="311"/>
        <v>Ramos</v>
      </c>
      <c r="AS1829" t="str">
        <f t="shared" si="312"/>
        <v>UmagRobredoRamos</v>
      </c>
      <c r="AT1829" t="str">
        <f t="shared" si="313"/>
        <v>UmagRamosRobredo</v>
      </c>
      <c r="AU1829">
        <f t="shared" si="314"/>
        <v>2</v>
      </c>
      <c r="AV1829">
        <f t="shared" si="315"/>
        <v>4</v>
      </c>
      <c r="AW1829">
        <f t="shared" si="316"/>
        <v>20</v>
      </c>
      <c r="AX1829" t="b">
        <f t="shared" si="317"/>
        <v>0</v>
      </c>
      <c r="AY1829" t="str">
        <f t="shared" si="318"/>
        <v>Robredo</v>
      </c>
      <c r="AZ1829" t="b">
        <f t="shared" si="319"/>
        <v>0</v>
      </c>
      <c r="BA1829" t="str">
        <f t="shared" si="320"/>
        <v>Umag2nd Round</v>
      </c>
    </row>
    <row r="1830" spans="1:53" x14ac:dyDescent="0.25">
      <c r="A1830">
        <v>45</v>
      </c>
      <c r="B1830" t="s">
        <v>978</v>
      </c>
      <c r="C1830" t="s">
        <v>979</v>
      </c>
      <c r="D1830">
        <v>41844</v>
      </c>
      <c r="E1830" t="s">
        <v>663</v>
      </c>
      <c r="F1830" t="s">
        <v>307</v>
      </c>
      <c r="G1830" t="s">
        <v>503</v>
      </c>
      <c r="H1830" t="s">
        <v>344</v>
      </c>
      <c r="I1830">
        <v>3</v>
      </c>
      <c r="J1830" t="s">
        <v>827</v>
      </c>
      <c r="K1830" t="s">
        <v>776</v>
      </c>
      <c r="L1830">
        <v>60</v>
      </c>
      <c r="M1830">
        <v>45</v>
      </c>
      <c r="N1830">
        <v>791</v>
      </c>
      <c r="O1830">
        <v>935</v>
      </c>
      <c r="P1830">
        <v>6</v>
      </c>
      <c r="Q1830">
        <v>3</v>
      </c>
      <c r="R1830">
        <v>6</v>
      </c>
      <c r="S1830">
        <v>1</v>
      </c>
      <c r="Z1830">
        <v>2</v>
      </c>
      <c r="AA1830">
        <v>0</v>
      </c>
      <c r="AB1830" t="s">
        <v>312</v>
      </c>
      <c r="AC1830">
        <v>1.83</v>
      </c>
      <c r="AD1830">
        <v>1.83</v>
      </c>
      <c r="AE1830">
        <v>1.85</v>
      </c>
      <c r="AF1830">
        <v>1.9</v>
      </c>
      <c r="AG1830">
        <v>1.8</v>
      </c>
      <c r="AH1830">
        <v>1.91</v>
      </c>
      <c r="AI1830">
        <v>1.88</v>
      </c>
      <c r="AJ1830">
        <v>2.02</v>
      </c>
      <c r="AK1830">
        <v>1.8</v>
      </c>
      <c r="AL1830">
        <v>2</v>
      </c>
      <c r="AM1830">
        <v>1.91</v>
      </c>
      <c r="AN1830">
        <v>2.04</v>
      </c>
      <c r="AO1830">
        <v>1.83</v>
      </c>
      <c r="AP1830">
        <v>1.92</v>
      </c>
      <c r="AQ1830" t="str">
        <f t="shared" si="310"/>
        <v>Cuevas</v>
      </c>
      <c r="AR1830" t="str">
        <f t="shared" si="311"/>
        <v>Seppi</v>
      </c>
      <c r="AS1830" t="str">
        <f t="shared" si="312"/>
        <v>UmagCuevasSeppi</v>
      </c>
      <c r="AT1830" t="str">
        <f t="shared" si="313"/>
        <v>UmagSeppiCuevas</v>
      </c>
      <c r="AU1830">
        <f t="shared" si="314"/>
        <v>2</v>
      </c>
      <c r="AV1830">
        <f t="shared" si="315"/>
        <v>8</v>
      </c>
      <c r="AW1830">
        <f t="shared" si="316"/>
        <v>16</v>
      </c>
      <c r="AX1830" t="b">
        <f t="shared" si="317"/>
        <v>0</v>
      </c>
      <c r="AY1830" t="str">
        <f t="shared" si="318"/>
        <v>Cuevas</v>
      </c>
      <c r="AZ1830" t="b">
        <f t="shared" si="319"/>
        <v>0</v>
      </c>
      <c r="BA1830" t="str">
        <f t="shared" si="320"/>
        <v>Umag2nd Round</v>
      </c>
    </row>
    <row r="1831" spans="1:53" x14ac:dyDescent="0.25">
      <c r="A1831">
        <v>45</v>
      </c>
      <c r="B1831" t="s">
        <v>978</v>
      </c>
      <c r="C1831" t="s">
        <v>979</v>
      </c>
      <c r="D1831">
        <v>41844</v>
      </c>
      <c r="E1831" t="s">
        <v>663</v>
      </c>
      <c r="F1831" t="s">
        <v>307</v>
      </c>
      <c r="G1831" t="s">
        <v>503</v>
      </c>
      <c r="H1831" t="s">
        <v>344</v>
      </c>
      <c r="I1831">
        <v>3</v>
      </c>
      <c r="J1831" t="s">
        <v>806</v>
      </c>
      <c r="K1831" t="s">
        <v>733</v>
      </c>
      <c r="L1831">
        <v>68</v>
      </c>
      <c r="M1831">
        <v>35</v>
      </c>
      <c r="N1831">
        <v>755</v>
      </c>
      <c r="O1831">
        <v>1122</v>
      </c>
      <c r="P1831">
        <v>3</v>
      </c>
      <c r="Q1831">
        <v>6</v>
      </c>
      <c r="R1831">
        <v>6</v>
      </c>
      <c r="S1831">
        <v>4</v>
      </c>
      <c r="T1831">
        <v>6</v>
      </c>
      <c r="U1831">
        <v>2</v>
      </c>
      <c r="Z1831">
        <v>2</v>
      </c>
      <c r="AA1831">
        <v>1</v>
      </c>
      <c r="AB1831" t="s">
        <v>312</v>
      </c>
      <c r="AC1831">
        <v>2.1</v>
      </c>
      <c r="AD1831">
        <v>1.66</v>
      </c>
      <c r="AE1831">
        <v>2.0499999999999998</v>
      </c>
      <c r="AF1831">
        <v>1.75</v>
      </c>
      <c r="AG1831">
        <v>2.1</v>
      </c>
      <c r="AH1831">
        <v>1.67</v>
      </c>
      <c r="AI1831">
        <v>2.16</v>
      </c>
      <c r="AJ1831">
        <v>1.78</v>
      </c>
      <c r="AK1831">
        <v>2.1</v>
      </c>
      <c r="AL1831">
        <v>1.73</v>
      </c>
      <c r="AM1831">
        <v>2.2000000000000002</v>
      </c>
      <c r="AN1831">
        <v>1.8</v>
      </c>
      <c r="AO1831">
        <v>2.06</v>
      </c>
      <c r="AP1831">
        <v>1.73</v>
      </c>
      <c r="AQ1831" t="str">
        <f t="shared" si="310"/>
        <v>Gabashvili</v>
      </c>
      <c r="AR1831" t="str">
        <f t="shared" si="311"/>
        <v>Sousa</v>
      </c>
      <c r="AS1831" t="str">
        <f t="shared" si="312"/>
        <v>UmagGabashviliSousa</v>
      </c>
      <c r="AT1831" t="str">
        <f t="shared" si="313"/>
        <v>UmagSousaGabashvili</v>
      </c>
      <c r="AU1831">
        <f t="shared" si="314"/>
        <v>1</v>
      </c>
      <c r="AV1831">
        <f t="shared" si="315"/>
        <v>3</v>
      </c>
      <c r="AW1831">
        <f t="shared" si="316"/>
        <v>27</v>
      </c>
      <c r="AX1831" t="b">
        <f t="shared" si="317"/>
        <v>0</v>
      </c>
      <c r="AY1831" t="str">
        <f t="shared" si="318"/>
        <v>Sousa</v>
      </c>
      <c r="AZ1831" t="b">
        <f t="shared" si="319"/>
        <v>1</v>
      </c>
      <c r="BA1831" t="str">
        <f t="shared" si="320"/>
        <v>Umag2nd Round</v>
      </c>
    </row>
    <row r="1832" spans="1:53" x14ac:dyDescent="0.25">
      <c r="A1832">
        <v>45</v>
      </c>
      <c r="B1832" t="s">
        <v>978</v>
      </c>
      <c r="C1832" t="s">
        <v>979</v>
      </c>
      <c r="D1832">
        <v>41844</v>
      </c>
      <c r="E1832" t="s">
        <v>663</v>
      </c>
      <c r="F1832" t="s">
        <v>307</v>
      </c>
      <c r="G1832" t="s">
        <v>503</v>
      </c>
      <c r="H1832" t="s">
        <v>344</v>
      </c>
      <c r="I1832">
        <v>3</v>
      </c>
      <c r="J1832" t="s">
        <v>841</v>
      </c>
      <c r="K1832" t="s">
        <v>759</v>
      </c>
      <c r="L1832">
        <v>230</v>
      </c>
      <c r="M1832">
        <v>117</v>
      </c>
      <c r="N1832">
        <v>214</v>
      </c>
      <c r="O1832">
        <v>515</v>
      </c>
      <c r="P1832">
        <v>7</v>
      </c>
      <c r="Q1832">
        <v>6</v>
      </c>
      <c r="R1832">
        <v>6</v>
      </c>
      <c r="S1832">
        <v>3</v>
      </c>
      <c r="Z1832">
        <v>2</v>
      </c>
      <c r="AA1832">
        <v>0</v>
      </c>
      <c r="AB1832" t="s">
        <v>312</v>
      </c>
      <c r="AC1832">
        <v>2.5</v>
      </c>
      <c r="AD1832">
        <v>1.5</v>
      </c>
      <c r="AE1832">
        <v>2.4</v>
      </c>
      <c r="AF1832">
        <v>1.55</v>
      </c>
      <c r="AG1832">
        <v>2.38</v>
      </c>
      <c r="AH1832">
        <v>1.53</v>
      </c>
      <c r="AI1832">
        <v>2.68</v>
      </c>
      <c r="AJ1832">
        <v>1.53</v>
      </c>
      <c r="AK1832">
        <v>2.38</v>
      </c>
      <c r="AL1832">
        <v>1.57</v>
      </c>
      <c r="AM1832">
        <v>2.7</v>
      </c>
      <c r="AN1832">
        <v>1.57</v>
      </c>
      <c r="AO1832">
        <v>2.4700000000000002</v>
      </c>
      <c r="AP1832">
        <v>1.52</v>
      </c>
      <c r="AQ1832" t="str">
        <f t="shared" si="310"/>
        <v>Coric</v>
      </c>
      <c r="AR1832" t="str">
        <f t="shared" si="311"/>
        <v>Zeballos</v>
      </c>
      <c r="AS1832" t="str">
        <f t="shared" si="312"/>
        <v>UmagCoricZeballos</v>
      </c>
      <c r="AT1832" t="str">
        <f t="shared" si="313"/>
        <v>UmagZeballosCoric</v>
      </c>
      <c r="AU1832">
        <f t="shared" si="314"/>
        <v>2</v>
      </c>
      <c r="AV1832">
        <f t="shared" si="315"/>
        <v>4</v>
      </c>
      <c r="AW1832">
        <f t="shared" si="316"/>
        <v>22</v>
      </c>
      <c r="AX1832" t="b">
        <f t="shared" si="317"/>
        <v>1</v>
      </c>
      <c r="AY1832" t="str">
        <f t="shared" si="318"/>
        <v>Coric</v>
      </c>
      <c r="AZ1832" t="b">
        <f t="shared" si="319"/>
        <v>0</v>
      </c>
      <c r="BA1832" t="str">
        <f t="shared" si="320"/>
        <v>Umag2nd Round</v>
      </c>
    </row>
    <row r="1833" spans="1:53" x14ac:dyDescent="0.25">
      <c r="A1833">
        <v>45</v>
      </c>
      <c r="B1833" t="s">
        <v>978</v>
      </c>
      <c r="C1833" t="s">
        <v>979</v>
      </c>
      <c r="D1833">
        <v>41844</v>
      </c>
      <c r="E1833" t="s">
        <v>663</v>
      </c>
      <c r="F1833" t="s">
        <v>307</v>
      </c>
      <c r="G1833" t="s">
        <v>503</v>
      </c>
      <c r="H1833" t="s">
        <v>344</v>
      </c>
      <c r="I1833">
        <v>3</v>
      </c>
      <c r="J1833" t="s">
        <v>720</v>
      </c>
      <c r="K1833" t="s">
        <v>757</v>
      </c>
      <c r="L1833">
        <v>20</v>
      </c>
      <c r="M1833">
        <v>113</v>
      </c>
      <c r="N1833">
        <v>1725</v>
      </c>
      <c r="O1833">
        <v>535</v>
      </c>
      <c r="P1833">
        <v>7</v>
      </c>
      <c r="Q1833">
        <v>6</v>
      </c>
      <c r="R1833">
        <v>6</v>
      </c>
      <c r="S1833">
        <v>0</v>
      </c>
      <c r="Z1833">
        <v>2</v>
      </c>
      <c r="AA1833">
        <v>0</v>
      </c>
      <c r="AB1833" t="s">
        <v>312</v>
      </c>
      <c r="AC1833">
        <v>1.33</v>
      </c>
      <c r="AD1833">
        <v>3.25</v>
      </c>
      <c r="AE1833">
        <v>1.38</v>
      </c>
      <c r="AF1833">
        <v>3</v>
      </c>
      <c r="AG1833">
        <v>1.4</v>
      </c>
      <c r="AH1833">
        <v>2.75</v>
      </c>
      <c r="AI1833">
        <v>1.38</v>
      </c>
      <c r="AJ1833">
        <v>3.39</v>
      </c>
      <c r="AK1833">
        <v>1.4</v>
      </c>
      <c r="AL1833">
        <v>2.88</v>
      </c>
      <c r="AM1833">
        <v>1.42</v>
      </c>
      <c r="AN1833">
        <v>3.39</v>
      </c>
      <c r="AO1833">
        <v>1.37</v>
      </c>
      <c r="AP1833">
        <v>3.01</v>
      </c>
      <c r="AQ1833" t="str">
        <f t="shared" si="310"/>
        <v>Fognini</v>
      </c>
      <c r="AR1833" t="str">
        <f t="shared" si="311"/>
        <v>Montanes</v>
      </c>
      <c r="AS1833" t="str">
        <f t="shared" si="312"/>
        <v>UmagFogniniMontanes</v>
      </c>
      <c r="AT1833" t="str">
        <f t="shared" si="313"/>
        <v>UmagMontanesFognini</v>
      </c>
      <c r="AU1833">
        <f t="shared" si="314"/>
        <v>2</v>
      </c>
      <c r="AV1833">
        <f t="shared" si="315"/>
        <v>7</v>
      </c>
      <c r="AW1833">
        <f t="shared" si="316"/>
        <v>19</v>
      </c>
      <c r="AX1833" t="b">
        <f t="shared" si="317"/>
        <v>1</v>
      </c>
      <c r="AY1833" t="str">
        <f t="shared" si="318"/>
        <v>Fognini</v>
      </c>
      <c r="AZ1833" t="b">
        <f t="shared" si="319"/>
        <v>0</v>
      </c>
      <c r="BA1833" t="str">
        <f t="shared" si="320"/>
        <v>Umag2nd Round</v>
      </c>
    </row>
    <row r="1834" spans="1:53" x14ac:dyDescent="0.25">
      <c r="A1834">
        <v>45</v>
      </c>
      <c r="B1834" t="s">
        <v>978</v>
      </c>
      <c r="C1834" t="s">
        <v>979</v>
      </c>
      <c r="D1834">
        <v>41845</v>
      </c>
      <c r="E1834" t="s">
        <v>663</v>
      </c>
      <c r="F1834" t="s">
        <v>307</v>
      </c>
      <c r="G1834" t="s">
        <v>503</v>
      </c>
      <c r="H1834" t="s">
        <v>345</v>
      </c>
      <c r="I1834">
        <v>3</v>
      </c>
      <c r="J1834" t="s">
        <v>827</v>
      </c>
      <c r="K1834" t="s">
        <v>806</v>
      </c>
      <c r="L1834">
        <v>60</v>
      </c>
      <c r="M1834">
        <v>68</v>
      </c>
      <c r="N1834">
        <v>791</v>
      </c>
      <c r="O1834">
        <v>755</v>
      </c>
      <c r="P1834">
        <v>6</v>
      </c>
      <c r="Q1834">
        <v>3</v>
      </c>
      <c r="R1834">
        <v>4</v>
      </c>
      <c r="S1834">
        <v>6</v>
      </c>
      <c r="T1834">
        <v>6</v>
      </c>
      <c r="U1834">
        <v>2</v>
      </c>
      <c r="Z1834">
        <v>2</v>
      </c>
      <c r="AA1834">
        <v>1</v>
      </c>
      <c r="AB1834" t="s">
        <v>312</v>
      </c>
      <c r="AC1834">
        <v>1.33</v>
      </c>
      <c r="AD1834">
        <v>3.25</v>
      </c>
      <c r="AE1834">
        <v>1.35</v>
      </c>
      <c r="AF1834">
        <v>3.1</v>
      </c>
      <c r="AG1834">
        <v>1.36</v>
      </c>
      <c r="AH1834">
        <v>3</v>
      </c>
      <c r="AI1834">
        <v>1.36</v>
      </c>
      <c r="AJ1834">
        <v>3.51</v>
      </c>
      <c r="AK1834">
        <v>1.36</v>
      </c>
      <c r="AL1834">
        <v>3</v>
      </c>
      <c r="AM1834">
        <v>1.4</v>
      </c>
      <c r="AN1834">
        <v>3.51</v>
      </c>
      <c r="AO1834">
        <v>1.35</v>
      </c>
      <c r="AP1834">
        <v>3.11</v>
      </c>
      <c r="AQ1834" t="str">
        <f t="shared" si="310"/>
        <v>Cuevas</v>
      </c>
      <c r="AR1834" t="str">
        <f t="shared" si="311"/>
        <v>Gabashvili</v>
      </c>
      <c r="AS1834" t="str">
        <f t="shared" si="312"/>
        <v>UmagCuevasGabashvili</v>
      </c>
      <c r="AT1834" t="str">
        <f t="shared" si="313"/>
        <v>UmagGabashviliCuevas</v>
      </c>
      <c r="AU1834">
        <f t="shared" si="314"/>
        <v>1</v>
      </c>
      <c r="AV1834">
        <f t="shared" si="315"/>
        <v>5</v>
      </c>
      <c r="AW1834">
        <f t="shared" si="316"/>
        <v>27</v>
      </c>
      <c r="AX1834" t="b">
        <f t="shared" si="317"/>
        <v>0</v>
      </c>
      <c r="AY1834" t="str">
        <f t="shared" si="318"/>
        <v>Cuevas</v>
      </c>
      <c r="AZ1834" t="b">
        <f t="shared" si="319"/>
        <v>1</v>
      </c>
      <c r="BA1834" t="str">
        <f t="shared" si="320"/>
        <v>UmagQuarterfinals</v>
      </c>
    </row>
    <row r="1835" spans="1:53" x14ac:dyDescent="0.25">
      <c r="A1835">
        <v>45</v>
      </c>
      <c r="B1835" t="s">
        <v>978</v>
      </c>
      <c r="C1835" t="s">
        <v>979</v>
      </c>
      <c r="D1835">
        <v>41845</v>
      </c>
      <c r="E1835" t="s">
        <v>663</v>
      </c>
      <c r="F1835" t="s">
        <v>307</v>
      </c>
      <c r="G1835" t="s">
        <v>503</v>
      </c>
      <c r="H1835" t="s">
        <v>345</v>
      </c>
      <c r="I1835">
        <v>3</v>
      </c>
      <c r="J1835" t="s">
        <v>668</v>
      </c>
      <c r="K1835" t="s">
        <v>751</v>
      </c>
      <c r="L1835">
        <v>22</v>
      </c>
      <c r="M1835">
        <v>43</v>
      </c>
      <c r="N1835">
        <v>1665</v>
      </c>
      <c r="O1835">
        <v>970</v>
      </c>
      <c r="P1835">
        <v>6</v>
      </c>
      <c r="Q1835">
        <v>0</v>
      </c>
      <c r="R1835">
        <v>6</v>
      </c>
      <c r="S1835">
        <v>2</v>
      </c>
      <c r="Z1835">
        <v>2</v>
      </c>
      <c r="AA1835">
        <v>0</v>
      </c>
      <c r="AB1835" t="s">
        <v>312</v>
      </c>
      <c r="AC1835">
        <v>1.25</v>
      </c>
      <c r="AD1835">
        <v>3.75</v>
      </c>
      <c r="AE1835">
        <v>1.25</v>
      </c>
      <c r="AF1835">
        <v>3.75</v>
      </c>
      <c r="AG1835">
        <v>1.25</v>
      </c>
      <c r="AH1835">
        <v>3.75</v>
      </c>
      <c r="AI1835">
        <v>1.34</v>
      </c>
      <c r="AJ1835">
        <v>3.67</v>
      </c>
      <c r="AK1835">
        <v>1.29</v>
      </c>
      <c r="AL1835">
        <v>3.5</v>
      </c>
      <c r="AM1835">
        <v>1.44</v>
      </c>
      <c r="AN1835">
        <v>4</v>
      </c>
      <c r="AO1835">
        <v>1.27</v>
      </c>
      <c r="AP1835">
        <v>3.69</v>
      </c>
      <c r="AQ1835" t="str">
        <f t="shared" si="310"/>
        <v>Cilic</v>
      </c>
      <c r="AR1835" t="str">
        <f t="shared" si="311"/>
        <v>Rosol</v>
      </c>
      <c r="AS1835" t="str">
        <f t="shared" si="312"/>
        <v>UmagCilicRosol</v>
      </c>
      <c r="AT1835" t="str">
        <f t="shared" si="313"/>
        <v>UmagRosolCilic</v>
      </c>
      <c r="AU1835">
        <f t="shared" si="314"/>
        <v>2</v>
      </c>
      <c r="AV1835">
        <f t="shared" si="315"/>
        <v>10</v>
      </c>
      <c r="AW1835">
        <f t="shared" si="316"/>
        <v>14</v>
      </c>
      <c r="AX1835" t="b">
        <f t="shared" si="317"/>
        <v>0</v>
      </c>
      <c r="AY1835" t="str">
        <f t="shared" si="318"/>
        <v>Cilic</v>
      </c>
      <c r="AZ1835" t="b">
        <f t="shared" si="319"/>
        <v>0</v>
      </c>
      <c r="BA1835" t="str">
        <f t="shared" si="320"/>
        <v>UmagQuarterfinals</v>
      </c>
    </row>
    <row r="1836" spans="1:53" x14ac:dyDescent="0.25">
      <c r="A1836">
        <v>45</v>
      </c>
      <c r="B1836" t="s">
        <v>978</v>
      </c>
      <c r="C1836" t="s">
        <v>979</v>
      </c>
      <c r="D1836">
        <v>41845</v>
      </c>
      <c r="E1836" t="s">
        <v>663</v>
      </c>
      <c r="F1836" t="s">
        <v>307</v>
      </c>
      <c r="G1836" t="s">
        <v>503</v>
      </c>
      <c r="H1836" t="s">
        <v>345</v>
      </c>
      <c r="I1836">
        <v>3</v>
      </c>
      <c r="J1836" t="s">
        <v>793</v>
      </c>
      <c r="K1836" t="s">
        <v>707</v>
      </c>
      <c r="L1836">
        <v>18</v>
      </c>
      <c r="M1836">
        <v>57</v>
      </c>
      <c r="N1836">
        <v>1745</v>
      </c>
      <c r="O1836">
        <v>815</v>
      </c>
      <c r="P1836">
        <v>6</v>
      </c>
      <c r="Q1836">
        <v>1</v>
      </c>
      <c r="R1836">
        <v>6</v>
      </c>
      <c r="S1836">
        <v>4</v>
      </c>
      <c r="Z1836">
        <v>2</v>
      </c>
      <c r="AA1836">
        <v>0</v>
      </c>
      <c r="AB1836" t="s">
        <v>312</v>
      </c>
      <c r="AC1836">
        <v>1.36</v>
      </c>
      <c r="AD1836">
        <v>3</v>
      </c>
      <c r="AE1836">
        <v>1.35</v>
      </c>
      <c r="AF1836">
        <v>3.1</v>
      </c>
      <c r="AG1836">
        <v>1.33</v>
      </c>
      <c r="AH1836">
        <v>3.25</v>
      </c>
      <c r="AI1836">
        <v>1.43</v>
      </c>
      <c r="AJ1836">
        <v>3.14</v>
      </c>
      <c r="AK1836">
        <v>1.36</v>
      </c>
      <c r="AL1836">
        <v>3</v>
      </c>
      <c r="AM1836">
        <v>1.44</v>
      </c>
      <c r="AN1836">
        <v>3.25</v>
      </c>
      <c r="AO1836">
        <v>1.37</v>
      </c>
      <c r="AP1836">
        <v>3.02</v>
      </c>
      <c r="AQ1836" t="str">
        <f t="shared" si="310"/>
        <v>Robredo</v>
      </c>
      <c r="AR1836" t="str">
        <f t="shared" si="311"/>
        <v>Carreno-Busta</v>
      </c>
      <c r="AS1836" t="str">
        <f t="shared" si="312"/>
        <v>UmagRobredoCarreno-Busta</v>
      </c>
      <c r="AT1836" t="str">
        <f t="shared" si="313"/>
        <v>UmagCarreno-BustaRobredo</v>
      </c>
      <c r="AU1836">
        <f t="shared" si="314"/>
        <v>2</v>
      </c>
      <c r="AV1836">
        <f t="shared" si="315"/>
        <v>7</v>
      </c>
      <c r="AW1836">
        <f t="shared" si="316"/>
        <v>17</v>
      </c>
      <c r="AX1836" t="b">
        <f t="shared" si="317"/>
        <v>0</v>
      </c>
      <c r="AY1836" t="str">
        <f t="shared" si="318"/>
        <v>Robredo</v>
      </c>
      <c r="AZ1836" t="b">
        <f t="shared" si="319"/>
        <v>0</v>
      </c>
      <c r="BA1836" t="str">
        <f t="shared" si="320"/>
        <v>UmagQuarterfinals</v>
      </c>
    </row>
    <row r="1837" spans="1:53" x14ac:dyDescent="0.25">
      <c r="A1837">
        <v>45</v>
      </c>
      <c r="B1837" t="s">
        <v>978</v>
      </c>
      <c r="C1837" t="s">
        <v>979</v>
      </c>
      <c r="D1837">
        <v>41845</v>
      </c>
      <c r="E1837" t="s">
        <v>663</v>
      </c>
      <c r="F1837" t="s">
        <v>307</v>
      </c>
      <c r="G1837" t="s">
        <v>503</v>
      </c>
      <c r="H1837" t="s">
        <v>345</v>
      </c>
      <c r="I1837">
        <v>3</v>
      </c>
      <c r="J1837" t="s">
        <v>720</v>
      </c>
      <c r="K1837" t="s">
        <v>841</v>
      </c>
      <c r="L1837">
        <v>20</v>
      </c>
      <c r="M1837">
        <v>230</v>
      </c>
      <c r="N1837">
        <v>1725</v>
      </c>
      <c r="O1837">
        <v>214</v>
      </c>
      <c r="P1837">
        <v>5</v>
      </c>
      <c r="Q1837">
        <v>7</v>
      </c>
      <c r="R1837">
        <v>7</v>
      </c>
      <c r="S1837">
        <v>6</v>
      </c>
      <c r="T1837">
        <v>6</v>
      </c>
      <c r="U1837">
        <v>3</v>
      </c>
      <c r="Z1837">
        <v>2</v>
      </c>
      <c r="AA1837">
        <v>1</v>
      </c>
      <c r="AB1837" t="s">
        <v>312</v>
      </c>
      <c r="AC1837">
        <v>1.18</v>
      </c>
      <c r="AD1837">
        <v>4.5</v>
      </c>
      <c r="AE1837">
        <v>1.17</v>
      </c>
      <c r="AF1837">
        <v>4.75</v>
      </c>
      <c r="AG1837">
        <v>1.17</v>
      </c>
      <c r="AH1837">
        <v>4.5</v>
      </c>
      <c r="AI1837">
        <v>1.2</v>
      </c>
      <c r="AJ1837">
        <v>5.37</v>
      </c>
      <c r="AK1837">
        <v>1.2</v>
      </c>
      <c r="AL1837">
        <v>4.5</v>
      </c>
      <c r="AM1837">
        <v>1.2</v>
      </c>
      <c r="AN1837">
        <v>5.37</v>
      </c>
      <c r="AO1837">
        <v>1.19</v>
      </c>
      <c r="AP1837">
        <v>4.59</v>
      </c>
      <c r="AQ1837" t="str">
        <f t="shared" si="310"/>
        <v>Fognini</v>
      </c>
      <c r="AR1837" t="str">
        <f t="shared" si="311"/>
        <v>Coric</v>
      </c>
      <c r="AS1837" t="str">
        <f t="shared" si="312"/>
        <v>UmagFogniniCoric</v>
      </c>
      <c r="AT1837" t="str">
        <f t="shared" si="313"/>
        <v>UmagCoricFognini</v>
      </c>
      <c r="AU1837">
        <f t="shared" si="314"/>
        <v>1</v>
      </c>
      <c r="AV1837">
        <f t="shared" si="315"/>
        <v>2</v>
      </c>
      <c r="AW1837">
        <f t="shared" si="316"/>
        <v>34</v>
      </c>
      <c r="AX1837" t="b">
        <f t="shared" si="317"/>
        <v>1</v>
      </c>
      <c r="AY1837" t="str">
        <f t="shared" si="318"/>
        <v>Coric</v>
      </c>
      <c r="AZ1837" t="b">
        <f t="shared" si="319"/>
        <v>1</v>
      </c>
      <c r="BA1837" t="str">
        <f t="shared" si="320"/>
        <v>UmagQuarterfinals</v>
      </c>
    </row>
    <row r="1838" spans="1:53" x14ac:dyDescent="0.25">
      <c r="A1838">
        <v>45</v>
      </c>
      <c r="B1838" t="s">
        <v>978</v>
      </c>
      <c r="C1838" t="s">
        <v>979</v>
      </c>
      <c r="D1838">
        <v>41847</v>
      </c>
      <c r="E1838" t="s">
        <v>663</v>
      </c>
      <c r="F1838" t="s">
        <v>307</v>
      </c>
      <c r="G1838" t="s">
        <v>503</v>
      </c>
      <c r="H1838" t="s">
        <v>346</v>
      </c>
      <c r="I1838">
        <v>3</v>
      </c>
      <c r="J1838" t="s">
        <v>827</v>
      </c>
      <c r="K1838" t="s">
        <v>720</v>
      </c>
      <c r="L1838">
        <v>60</v>
      </c>
      <c r="M1838">
        <v>20</v>
      </c>
      <c r="N1838">
        <v>791</v>
      </c>
      <c r="O1838">
        <v>1725</v>
      </c>
      <c r="P1838">
        <v>6</v>
      </c>
      <c r="Q1838">
        <v>3</v>
      </c>
      <c r="R1838">
        <v>6</v>
      </c>
      <c r="S1838">
        <v>4</v>
      </c>
      <c r="Z1838">
        <v>2</v>
      </c>
      <c r="AA1838">
        <v>0</v>
      </c>
      <c r="AB1838" t="s">
        <v>312</v>
      </c>
      <c r="AC1838">
        <v>2.2000000000000002</v>
      </c>
      <c r="AD1838">
        <v>1.66</v>
      </c>
      <c r="AE1838">
        <v>2.2000000000000002</v>
      </c>
      <c r="AF1838">
        <v>1.65</v>
      </c>
      <c r="AG1838">
        <v>2.25</v>
      </c>
      <c r="AH1838">
        <v>1.62</v>
      </c>
      <c r="AI1838">
        <v>2.27</v>
      </c>
      <c r="AJ1838">
        <v>1.72</v>
      </c>
      <c r="AK1838">
        <v>2.38</v>
      </c>
      <c r="AL1838">
        <v>1.57</v>
      </c>
      <c r="AM1838">
        <v>2.38</v>
      </c>
      <c r="AN1838">
        <v>1.72</v>
      </c>
      <c r="AO1838">
        <v>2.23</v>
      </c>
      <c r="AP1838">
        <v>1.64</v>
      </c>
      <c r="AQ1838" t="str">
        <f t="shared" si="310"/>
        <v>Cuevas</v>
      </c>
      <c r="AR1838" t="str">
        <f t="shared" si="311"/>
        <v>Fognini</v>
      </c>
      <c r="AS1838" t="str">
        <f t="shared" si="312"/>
        <v>UmagCuevasFognini</v>
      </c>
      <c r="AT1838" t="str">
        <f t="shared" si="313"/>
        <v>UmagFogniniCuevas</v>
      </c>
      <c r="AU1838">
        <f t="shared" si="314"/>
        <v>2</v>
      </c>
      <c r="AV1838">
        <f t="shared" si="315"/>
        <v>5</v>
      </c>
      <c r="AW1838">
        <f t="shared" si="316"/>
        <v>19</v>
      </c>
      <c r="AX1838" t="b">
        <f t="shared" si="317"/>
        <v>0</v>
      </c>
      <c r="AY1838" t="str">
        <f t="shared" si="318"/>
        <v>Cuevas</v>
      </c>
      <c r="AZ1838" t="b">
        <f t="shared" si="319"/>
        <v>0</v>
      </c>
      <c r="BA1838" t="str">
        <f t="shared" si="320"/>
        <v>UmagSemifinals</v>
      </c>
    </row>
    <row r="1839" spans="1:53" x14ac:dyDescent="0.25">
      <c r="A1839">
        <v>45</v>
      </c>
      <c r="B1839" t="s">
        <v>978</v>
      </c>
      <c r="C1839" t="s">
        <v>979</v>
      </c>
      <c r="D1839">
        <v>41847</v>
      </c>
      <c r="E1839" t="s">
        <v>663</v>
      </c>
      <c r="F1839" t="s">
        <v>307</v>
      </c>
      <c r="G1839" t="s">
        <v>503</v>
      </c>
      <c r="H1839" t="s">
        <v>346</v>
      </c>
      <c r="I1839">
        <v>3</v>
      </c>
      <c r="J1839" t="s">
        <v>793</v>
      </c>
      <c r="K1839" t="s">
        <v>668</v>
      </c>
      <c r="L1839">
        <v>18</v>
      </c>
      <c r="M1839">
        <v>22</v>
      </c>
      <c r="N1839">
        <v>1745</v>
      </c>
      <c r="O1839">
        <v>1665</v>
      </c>
      <c r="P1839">
        <v>7</v>
      </c>
      <c r="Q1839">
        <v>6</v>
      </c>
      <c r="R1839">
        <v>6</v>
      </c>
      <c r="S1839">
        <v>3</v>
      </c>
      <c r="Z1839">
        <v>2</v>
      </c>
      <c r="AA1839">
        <v>0</v>
      </c>
      <c r="AB1839" t="s">
        <v>312</v>
      </c>
      <c r="AC1839">
        <v>2.75</v>
      </c>
      <c r="AD1839">
        <v>1.44</v>
      </c>
      <c r="AE1839">
        <v>2.7</v>
      </c>
      <c r="AF1839">
        <v>1.45</v>
      </c>
      <c r="AG1839">
        <v>2.75</v>
      </c>
      <c r="AH1839">
        <v>1.44</v>
      </c>
      <c r="AI1839">
        <v>2.85</v>
      </c>
      <c r="AJ1839">
        <v>1.5</v>
      </c>
      <c r="AK1839">
        <v>2.63</v>
      </c>
      <c r="AL1839">
        <v>1.5</v>
      </c>
      <c r="AM1839">
        <v>2.95</v>
      </c>
      <c r="AN1839">
        <v>1.5</v>
      </c>
      <c r="AO1839">
        <v>2.71</v>
      </c>
      <c r="AP1839">
        <v>1.45</v>
      </c>
      <c r="AQ1839" t="str">
        <f t="shared" si="310"/>
        <v>Robredo</v>
      </c>
      <c r="AR1839" t="str">
        <f t="shared" si="311"/>
        <v>Cilic</v>
      </c>
      <c r="AS1839" t="str">
        <f t="shared" si="312"/>
        <v>UmagRobredoCilic</v>
      </c>
      <c r="AT1839" t="str">
        <f t="shared" si="313"/>
        <v>UmagCilicRobredo</v>
      </c>
      <c r="AU1839">
        <f t="shared" si="314"/>
        <v>2</v>
      </c>
      <c r="AV1839">
        <f t="shared" si="315"/>
        <v>4</v>
      </c>
      <c r="AW1839">
        <f t="shared" si="316"/>
        <v>22</v>
      </c>
      <c r="AX1839" t="b">
        <f t="shared" si="317"/>
        <v>1</v>
      </c>
      <c r="AY1839" t="str">
        <f t="shared" si="318"/>
        <v>Robredo</v>
      </c>
      <c r="AZ1839" t="b">
        <f t="shared" si="319"/>
        <v>0</v>
      </c>
      <c r="BA1839" t="str">
        <f t="shared" si="320"/>
        <v>UmagSemifinals</v>
      </c>
    </row>
    <row r="1840" spans="1:53" x14ac:dyDescent="0.25">
      <c r="A1840">
        <v>45</v>
      </c>
      <c r="B1840" t="s">
        <v>978</v>
      </c>
      <c r="C1840" t="s">
        <v>979</v>
      </c>
      <c r="D1840">
        <v>41847</v>
      </c>
      <c r="E1840" t="s">
        <v>663</v>
      </c>
      <c r="F1840" t="s">
        <v>307</v>
      </c>
      <c r="G1840" t="s">
        <v>503</v>
      </c>
      <c r="H1840" t="s">
        <v>348</v>
      </c>
      <c r="I1840">
        <v>3</v>
      </c>
      <c r="J1840" t="s">
        <v>827</v>
      </c>
      <c r="K1840" t="s">
        <v>793</v>
      </c>
      <c r="L1840">
        <v>60</v>
      </c>
      <c r="M1840">
        <v>18</v>
      </c>
      <c r="N1840">
        <v>791</v>
      </c>
      <c r="O1840">
        <v>1745</v>
      </c>
      <c r="P1840">
        <v>6</v>
      </c>
      <c r="Q1840">
        <v>3</v>
      </c>
      <c r="R1840">
        <v>6</v>
      </c>
      <c r="S1840">
        <v>4</v>
      </c>
      <c r="Z1840">
        <v>2</v>
      </c>
      <c r="AA1840">
        <v>0</v>
      </c>
      <c r="AB1840" t="s">
        <v>312</v>
      </c>
      <c r="AC1840">
        <v>2.1</v>
      </c>
      <c r="AD1840">
        <v>1.72</v>
      </c>
      <c r="AE1840">
        <v>2.1</v>
      </c>
      <c r="AF1840">
        <v>1.7</v>
      </c>
      <c r="AG1840">
        <v>2.1</v>
      </c>
      <c r="AH1840">
        <v>1.73</v>
      </c>
      <c r="AI1840">
        <v>2.16</v>
      </c>
      <c r="AJ1840">
        <v>1.79</v>
      </c>
      <c r="AK1840">
        <v>2.5</v>
      </c>
      <c r="AL1840">
        <v>1.53</v>
      </c>
      <c r="AM1840">
        <v>2.5</v>
      </c>
      <c r="AN1840">
        <v>1.8</v>
      </c>
      <c r="AO1840">
        <v>2.17</v>
      </c>
      <c r="AP1840">
        <v>1.68</v>
      </c>
      <c r="AQ1840" t="str">
        <f t="shared" si="310"/>
        <v>Cuevas</v>
      </c>
      <c r="AR1840" t="str">
        <f t="shared" si="311"/>
        <v>Robredo</v>
      </c>
      <c r="AS1840" t="str">
        <f t="shared" si="312"/>
        <v>UmagCuevasRobredo</v>
      </c>
      <c r="AT1840" t="str">
        <f t="shared" si="313"/>
        <v>UmagRobredoCuevas</v>
      </c>
      <c r="AU1840">
        <f t="shared" si="314"/>
        <v>2</v>
      </c>
      <c r="AV1840">
        <f t="shared" si="315"/>
        <v>5</v>
      </c>
      <c r="AW1840">
        <f t="shared" si="316"/>
        <v>19</v>
      </c>
      <c r="AX1840" t="b">
        <f t="shared" si="317"/>
        <v>0</v>
      </c>
      <c r="AY1840" t="str">
        <f t="shared" si="318"/>
        <v>Cuevas</v>
      </c>
      <c r="AZ1840" t="b">
        <f t="shared" si="319"/>
        <v>0</v>
      </c>
      <c r="BA1840" t="str">
        <f t="shared" si="320"/>
        <v>UmagThe Final</v>
      </c>
    </row>
    <row r="1841" spans="1:53" x14ac:dyDescent="0.25">
      <c r="A1841">
        <v>46</v>
      </c>
      <c r="B1841" t="s">
        <v>1045</v>
      </c>
      <c r="C1841" t="s">
        <v>1046</v>
      </c>
      <c r="D1841">
        <v>41848</v>
      </c>
      <c r="E1841" t="s">
        <v>663</v>
      </c>
      <c r="F1841" t="s">
        <v>307</v>
      </c>
      <c r="G1841" t="s">
        <v>503</v>
      </c>
      <c r="H1841" t="s">
        <v>309</v>
      </c>
      <c r="I1841">
        <v>3</v>
      </c>
      <c r="J1841" t="s">
        <v>604</v>
      </c>
      <c r="K1841" t="s">
        <v>707</v>
      </c>
      <c r="L1841">
        <v>104</v>
      </c>
      <c r="M1841">
        <v>55</v>
      </c>
      <c r="N1841">
        <v>553</v>
      </c>
      <c r="O1841">
        <v>831</v>
      </c>
      <c r="P1841">
        <v>6</v>
      </c>
      <c r="Q1841">
        <v>3</v>
      </c>
      <c r="R1841">
        <v>4</v>
      </c>
      <c r="S1841">
        <v>6</v>
      </c>
      <c r="T1841">
        <v>7</v>
      </c>
      <c r="U1841">
        <v>5</v>
      </c>
      <c r="Z1841">
        <v>2</v>
      </c>
      <c r="AA1841">
        <v>1</v>
      </c>
      <c r="AB1841" t="s">
        <v>312</v>
      </c>
      <c r="AC1841">
        <v>2.1</v>
      </c>
      <c r="AD1841">
        <v>1.66</v>
      </c>
      <c r="AE1841">
        <v>2.0499999999999998</v>
      </c>
      <c r="AF1841">
        <v>1.75</v>
      </c>
      <c r="AG1841">
        <v>2.1</v>
      </c>
      <c r="AH1841">
        <v>1.67</v>
      </c>
      <c r="AI1841">
        <v>2.0499999999999998</v>
      </c>
      <c r="AJ1841">
        <v>1.85</v>
      </c>
      <c r="AK1841">
        <v>2.2000000000000002</v>
      </c>
      <c r="AL1841">
        <v>1.67</v>
      </c>
      <c r="AM1841">
        <v>2.25</v>
      </c>
      <c r="AN1841">
        <v>1.85</v>
      </c>
      <c r="AO1841">
        <v>2.08</v>
      </c>
      <c r="AP1841">
        <v>1.72</v>
      </c>
      <c r="AQ1841" t="str">
        <f t="shared" ref="AQ1841:AQ1904" si="321">LEFT(J1841,FIND(" ",J1841)-1)</f>
        <v>Gonzalez</v>
      </c>
      <c r="AR1841" t="str">
        <f t="shared" ref="AR1841:AR1904" si="322">LEFT(K1841,FIND(" ",K1841)-1)</f>
        <v>Carreno-Busta</v>
      </c>
      <c r="AS1841" t="str">
        <f t="shared" ref="AS1841:AS1904" si="323">B1841&amp;AQ1841&amp;AR1841</f>
        <v>KitzbuhelGonzalezCarreno-Busta</v>
      </c>
      <c r="AT1841" t="str">
        <f t="shared" ref="AT1841:AT1904" si="324">B1841&amp;AR1841&amp;AQ1841</f>
        <v>KitzbuhelCarreno-BustaGonzalez</v>
      </c>
      <c r="AU1841">
        <f t="shared" si="314"/>
        <v>1</v>
      </c>
      <c r="AV1841">
        <f t="shared" si="315"/>
        <v>3</v>
      </c>
      <c r="AW1841">
        <f t="shared" si="316"/>
        <v>31</v>
      </c>
      <c r="AX1841" t="b">
        <f t="shared" si="317"/>
        <v>0</v>
      </c>
      <c r="AY1841" t="str">
        <f t="shared" si="318"/>
        <v>Gonzalez</v>
      </c>
      <c r="AZ1841" t="b">
        <f t="shared" si="319"/>
        <v>1</v>
      </c>
      <c r="BA1841" t="str">
        <f t="shared" si="320"/>
        <v>Kitzbuhel1st Round</v>
      </c>
    </row>
    <row r="1842" spans="1:53" x14ac:dyDescent="0.25">
      <c r="A1842">
        <v>46</v>
      </c>
      <c r="B1842" t="s">
        <v>1045</v>
      </c>
      <c r="C1842" t="s">
        <v>1046</v>
      </c>
      <c r="D1842">
        <v>41848</v>
      </c>
      <c r="E1842" t="s">
        <v>663</v>
      </c>
      <c r="F1842" t="s">
        <v>307</v>
      </c>
      <c r="G1842" t="s">
        <v>503</v>
      </c>
      <c r="H1842" t="s">
        <v>309</v>
      </c>
      <c r="I1842">
        <v>3</v>
      </c>
      <c r="J1842" t="s">
        <v>826</v>
      </c>
      <c r="K1842" t="s">
        <v>975</v>
      </c>
      <c r="L1842">
        <v>113</v>
      </c>
      <c r="M1842">
        <v>147</v>
      </c>
      <c r="N1842">
        <v>527</v>
      </c>
      <c r="O1842">
        <v>404</v>
      </c>
      <c r="P1842">
        <v>6</v>
      </c>
      <c r="Q1842">
        <v>2</v>
      </c>
      <c r="R1842">
        <v>7</v>
      </c>
      <c r="S1842">
        <v>6</v>
      </c>
      <c r="Z1842">
        <v>2</v>
      </c>
      <c r="AA1842">
        <v>0</v>
      </c>
      <c r="AB1842" t="s">
        <v>312</v>
      </c>
      <c r="AC1842">
        <v>1.61</v>
      </c>
      <c r="AD1842">
        <v>2.2000000000000002</v>
      </c>
      <c r="AE1842">
        <v>1.62</v>
      </c>
      <c r="AF1842">
        <v>2.25</v>
      </c>
      <c r="AG1842">
        <v>1.62</v>
      </c>
      <c r="AH1842">
        <v>2.2000000000000002</v>
      </c>
      <c r="AI1842">
        <v>1.68</v>
      </c>
      <c r="AJ1842">
        <v>2.2999999999999998</v>
      </c>
      <c r="AK1842">
        <v>1.62</v>
      </c>
      <c r="AL1842">
        <v>2.25</v>
      </c>
      <c r="AM1842">
        <v>1.68</v>
      </c>
      <c r="AN1842">
        <v>2.4</v>
      </c>
      <c r="AO1842">
        <v>1.62</v>
      </c>
      <c r="AP1842">
        <v>2.25</v>
      </c>
      <c r="AQ1842" t="str">
        <f t="shared" si="321"/>
        <v>Haider-Maurer</v>
      </c>
      <c r="AR1842" t="str">
        <f t="shared" si="322"/>
        <v>Melzer</v>
      </c>
      <c r="AS1842" t="str">
        <f t="shared" si="323"/>
        <v>KitzbuhelHaider-MaurerMelzer</v>
      </c>
      <c r="AT1842" t="str">
        <f t="shared" si="324"/>
        <v>KitzbuhelMelzerHaider-Maurer</v>
      </c>
      <c r="AU1842">
        <f t="shared" si="314"/>
        <v>2</v>
      </c>
      <c r="AV1842">
        <f t="shared" si="315"/>
        <v>5</v>
      </c>
      <c r="AW1842">
        <f t="shared" si="316"/>
        <v>21</v>
      </c>
      <c r="AX1842" t="b">
        <f t="shared" si="317"/>
        <v>1</v>
      </c>
      <c r="AY1842" t="str">
        <f t="shared" si="318"/>
        <v>Haider-Maurer</v>
      </c>
      <c r="AZ1842" t="b">
        <f t="shared" si="319"/>
        <v>0</v>
      </c>
      <c r="BA1842" t="str">
        <f t="shared" si="320"/>
        <v>Kitzbuhel1st Round</v>
      </c>
    </row>
    <row r="1843" spans="1:53" x14ac:dyDescent="0.25">
      <c r="A1843">
        <v>46</v>
      </c>
      <c r="B1843" t="s">
        <v>1045</v>
      </c>
      <c r="C1843" t="s">
        <v>1046</v>
      </c>
      <c r="D1843">
        <v>41848</v>
      </c>
      <c r="E1843" t="s">
        <v>663</v>
      </c>
      <c r="F1843" t="s">
        <v>307</v>
      </c>
      <c r="G1843" t="s">
        <v>503</v>
      </c>
      <c r="H1843" t="s">
        <v>309</v>
      </c>
      <c r="I1843">
        <v>3</v>
      </c>
      <c r="J1843" t="s">
        <v>705</v>
      </c>
      <c r="K1843" t="s">
        <v>1047</v>
      </c>
      <c r="L1843">
        <v>97</v>
      </c>
      <c r="M1843">
        <v>732</v>
      </c>
      <c r="N1843">
        <v>591</v>
      </c>
      <c r="O1843">
        <v>31</v>
      </c>
      <c r="P1843">
        <v>6</v>
      </c>
      <c r="Q1843">
        <v>7</v>
      </c>
      <c r="R1843">
        <v>7</v>
      </c>
      <c r="S1843">
        <v>5</v>
      </c>
      <c r="T1843">
        <v>6</v>
      </c>
      <c r="U1843">
        <v>2</v>
      </c>
      <c r="Z1843">
        <v>2</v>
      </c>
      <c r="AA1843">
        <v>1</v>
      </c>
      <c r="AB1843" t="s">
        <v>312</v>
      </c>
      <c r="AC1843">
        <v>1.1000000000000001</v>
      </c>
      <c r="AD1843">
        <v>7</v>
      </c>
      <c r="AE1843">
        <v>1.1000000000000001</v>
      </c>
      <c r="AF1843">
        <v>6.5</v>
      </c>
      <c r="AG1843">
        <v>1.1100000000000001</v>
      </c>
      <c r="AH1843">
        <v>6</v>
      </c>
      <c r="AI1843">
        <v>1.1000000000000001</v>
      </c>
      <c r="AJ1843">
        <v>8.33</v>
      </c>
      <c r="AK1843">
        <v>1.08</v>
      </c>
      <c r="AL1843">
        <v>7.5</v>
      </c>
      <c r="AM1843">
        <v>1.1299999999999999</v>
      </c>
      <c r="AN1843">
        <v>8.33</v>
      </c>
      <c r="AO1843">
        <v>1.0900000000000001</v>
      </c>
      <c r="AP1843">
        <v>7.01</v>
      </c>
      <c r="AQ1843" t="str">
        <f t="shared" si="321"/>
        <v>Ramos</v>
      </c>
      <c r="AR1843" t="str">
        <f t="shared" si="322"/>
        <v>Galovic</v>
      </c>
      <c r="AS1843" t="str">
        <f t="shared" si="323"/>
        <v>KitzbuhelRamosGalovic</v>
      </c>
      <c r="AT1843" t="str">
        <f t="shared" si="324"/>
        <v>KitzbuhelGalovicRamos</v>
      </c>
      <c r="AU1843">
        <f t="shared" si="314"/>
        <v>1</v>
      </c>
      <c r="AV1843">
        <f t="shared" si="315"/>
        <v>5</v>
      </c>
      <c r="AW1843">
        <f t="shared" si="316"/>
        <v>33</v>
      </c>
      <c r="AX1843" t="b">
        <f t="shared" si="317"/>
        <v>1</v>
      </c>
      <c r="AY1843" t="str">
        <f t="shared" si="318"/>
        <v>Galovic</v>
      </c>
      <c r="AZ1843" t="b">
        <f t="shared" si="319"/>
        <v>1</v>
      </c>
      <c r="BA1843" t="str">
        <f t="shared" si="320"/>
        <v>Kitzbuhel1st Round</v>
      </c>
    </row>
    <row r="1844" spans="1:53" x14ac:dyDescent="0.25">
      <c r="A1844">
        <v>46</v>
      </c>
      <c r="B1844" t="s">
        <v>1045</v>
      </c>
      <c r="C1844" t="s">
        <v>1046</v>
      </c>
      <c r="D1844">
        <v>41848</v>
      </c>
      <c r="E1844" t="s">
        <v>663</v>
      </c>
      <c r="F1844" t="s">
        <v>307</v>
      </c>
      <c r="G1844" t="s">
        <v>503</v>
      </c>
      <c r="H1844" t="s">
        <v>309</v>
      </c>
      <c r="I1844">
        <v>3</v>
      </c>
      <c r="J1844" t="s">
        <v>872</v>
      </c>
      <c r="K1844" t="s">
        <v>736</v>
      </c>
      <c r="L1844">
        <v>103</v>
      </c>
      <c r="M1844">
        <v>95</v>
      </c>
      <c r="N1844">
        <v>557</v>
      </c>
      <c r="O1844">
        <v>596</v>
      </c>
      <c r="P1844">
        <v>7</v>
      </c>
      <c r="Q1844">
        <v>6</v>
      </c>
      <c r="R1844">
        <v>7</v>
      </c>
      <c r="S1844">
        <v>5</v>
      </c>
      <c r="Z1844">
        <v>2</v>
      </c>
      <c r="AA1844">
        <v>0</v>
      </c>
      <c r="AB1844" t="s">
        <v>312</v>
      </c>
      <c r="AC1844">
        <v>1.8</v>
      </c>
      <c r="AD1844">
        <v>1.9</v>
      </c>
      <c r="AE1844">
        <v>1.85</v>
      </c>
      <c r="AF1844">
        <v>1.9</v>
      </c>
      <c r="AG1844">
        <v>1.83</v>
      </c>
      <c r="AH1844">
        <v>1.83</v>
      </c>
      <c r="AI1844">
        <v>1.91</v>
      </c>
      <c r="AJ1844">
        <v>1.98</v>
      </c>
      <c r="AK1844">
        <v>1.91</v>
      </c>
      <c r="AL1844">
        <v>1.91</v>
      </c>
      <c r="AM1844">
        <v>2</v>
      </c>
      <c r="AN1844">
        <v>1.99</v>
      </c>
      <c r="AO1844">
        <v>1.86</v>
      </c>
      <c r="AP1844">
        <v>1.89</v>
      </c>
      <c r="AQ1844" t="str">
        <f t="shared" si="321"/>
        <v>Riba</v>
      </c>
      <c r="AR1844" t="str">
        <f t="shared" si="322"/>
        <v>Brown</v>
      </c>
      <c r="AS1844" t="str">
        <f t="shared" si="323"/>
        <v>KitzbuhelRibaBrown</v>
      </c>
      <c r="AT1844" t="str">
        <f t="shared" si="324"/>
        <v>KitzbuhelBrownRiba</v>
      </c>
      <c r="AU1844">
        <f t="shared" si="314"/>
        <v>2</v>
      </c>
      <c r="AV1844">
        <f t="shared" si="315"/>
        <v>3</v>
      </c>
      <c r="AW1844">
        <f t="shared" si="316"/>
        <v>25</v>
      </c>
      <c r="AX1844" t="b">
        <f t="shared" si="317"/>
        <v>1</v>
      </c>
      <c r="AY1844" t="str">
        <f t="shared" si="318"/>
        <v>Riba</v>
      </c>
      <c r="AZ1844" t="b">
        <f t="shared" si="319"/>
        <v>0</v>
      </c>
      <c r="BA1844" t="str">
        <f t="shared" si="320"/>
        <v>Kitzbuhel1st Round</v>
      </c>
    </row>
    <row r="1845" spans="1:53" x14ac:dyDescent="0.25">
      <c r="A1845">
        <v>46</v>
      </c>
      <c r="B1845" t="s">
        <v>1045</v>
      </c>
      <c r="C1845" t="s">
        <v>1046</v>
      </c>
      <c r="D1845">
        <v>41848</v>
      </c>
      <c r="E1845" t="s">
        <v>663</v>
      </c>
      <c r="F1845" t="s">
        <v>307</v>
      </c>
      <c r="G1845" t="s">
        <v>503</v>
      </c>
      <c r="H1845" t="s">
        <v>309</v>
      </c>
      <c r="I1845">
        <v>3</v>
      </c>
      <c r="J1845" t="s">
        <v>696</v>
      </c>
      <c r="K1845" t="s">
        <v>779</v>
      </c>
      <c r="L1845">
        <v>70</v>
      </c>
      <c r="M1845">
        <v>76</v>
      </c>
      <c r="N1845">
        <v>756</v>
      </c>
      <c r="O1845">
        <v>703</v>
      </c>
      <c r="P1845">
        <v>6</v>
      </c>
      <c r="Q1845">
        <v>4</v>
      </c>
      <c r="R1845">
        <v>6</v>
      </c>
      <c r="S1845">
        <v>4</v>
      </c>
      <c r="Z1845">
        <v>2</v>
      </c>
      <c r="AA1845">
        <v>0</v>
      </c>
      <c r="AB1845" t="s">
        <v>312</v>
      </c>
      <c r="AC1845">
        <v>1.66</v>
      </c>
      <c r="AD1845">
        <v>2.1</v>
      </c>
      <c r="AE1845">
        <v>1.65</v>
      </c>
      <c r="AF1845">
        <v>2.2000000000000002</v>
      </c>
      <c r="AG1845">
        <v>1.67</v>
      </c>
      <c r="AH1845">
        <v>2.1</v>
      </c>
      <c r="AI1845">
        <v>1.68</v>
      </c>
      <c r="AJ1845">
        <v>2.2999999999999998</v>
      </c>
      <c r="AK1845">
        <v>1.67</v>
      </c>
      <c r="AL1845">
        <v>2.2000000000000002</v>
      </c>
      <c r="AM1845">
        <v>1.74</v>
      </c>
      <c r="AN1845">
        <v>2.2999999999999998</v>
      </c>
      <c r="AO1845">
        <v>1.67</v>
      </c>
      <c r="AP1845">
        <v>2.16</v>
      </c>
      <c r="AQ1845" t="str">
        <f t="shared" si="321"/>
        <v>Vesely</v>
      </c>
      <c r="AR1845" t="str">
        <f t="shared" si="322"/>
        <v>Struff</v>
      </c>
      <c r="AS1845" t="str">
        <f t="shared" si="323"/>
        <v>KitzbuhelVeselyStruff</v>
      </c>
      <c r="AT1845" t="str">
        <f t="shared" si="324"/>
        <v>KitzbuhelStruffVesely</v>
      </c>
      <c r="AU1845">
        <f t="shared" si="314"/>
        <v>2</v>
      </c>
      <c r="AV1845">
        <f t="shared" si="315"/>
        <v>4</v>
      </c>
      <c r="AW1845">
        <f t="shared" si="316"/>
        <v>20</v>
      </c>
      <c r="AX1845" t="b">
        <f t="shared" si="317"/>
        <v>0</v>
      </c>
      <c r="AY1845" t="str">
        <f t="shared" si="318"/>
        <v>Vesely</v>
      </c>
      <c r="AZ1845" t="b">
        <f t="shared" si="319"/>
        <v>0</v>
      </c>
      <c r="BA1845" t="str">
        <f t="shared" si="320"/>
        <v>Kitzbuhel1st Round</v>
      </c>
    </row>
    <row r="1846" spans="1:53" x14ac:dyDescent="0.25">
      <c r="A1846">
        <v>46</v>
      </c>
      <c r="B1846" t="s">
        <v>1045</v>
      </c>
      <c r="C1846" t="s">
        <v>1046</v>
      </c>
      <c r="D1846">
        <v>41848</v>
      </c>
      <c r="E1846" t="s">
        <v>663</v>
      </c>
      <c r="F1846" t="s">
        <v>307</v>
      </c>
      <c r="G1846" t="s">
        <v>503</v>
      </c>
      <c r="H1846" t="s">
        <v>309</v>
      </c>
      <c r="I1846">
        <v>3</v>
      </c>
      <c r="J1846" t="s">
        <v>739</v>
      </c>
      <c r="K1846" t="s">
        <v>861</v>
      </c>
      <c r="L1846">
        <v>50</v>
      </c>
      <c r="M1846">
        <v>110</v>
      </c>
      <c r="N1846">
        <v>882</v>
      </c>
      <c r="O1846">
        <v>533</v>
      </c>
      <c r="P1846">
        <v>7</v>
      </c>
      <c r="Q1846">
        <v>6</v>
      </c>
      <c r="R1846">
        <v>3</v>
      </c>
      <c r="S1846">
        <v>6</v>
      </c>
      <c r="T1846">
        <v>7</v>
      </c>
      <c r="U1846">
        <v>5</v>
      </c>
      <c r="Z1846">
        <v>2</v>
      </c>
      <c r="AA1846">
        <v>1</v>
      </c>
      <c r="AB1846" t="s">
        <v>312</v>
      </c>
      <c r="AC1846">
        <v>1.28</v>
      </c>
      <c r="AD1846">
        <v>3.5</v>
      </c>
      <c r="AE1846">
        <v>1.28</v>
      </c>
      <c r="AF1846">
        <v>3.5</v>
      </c>
      <c r="AG1846">
        <v>1.3</v>
      </c>
      <c r="AH1846">
        <v>3.4</v>
      </c>
      <c r="AI1846">
        <v>1.34</v>
      </c>
      <c r="AJ1846">
        <v>3.5</v>
      </c>
      <c r="AK1846">
        <v>1.25</v>
      </c>
      <c r="AL1846">
        <v>3.75</v>
      </c>
      <c r="AM1846">
        <v>1.34</v>
      </c>
      <c r="AN1846">
        <v>3.8</v>
      </c>
      <c r="AO1846">
        <v>1.28</v>
      </c>
      <c r="AP1846">
        <v>3.52</v>
      </c>
      <c r="AQ1846" t="str">
        <f t="shared" si="321"/>
        <v>Thiem</v>
      </c>
      <c r="AR1846" t="str">
        <f t="shared" si="322"/>
        <v>Souza</v>
      </c>
      <c r="AS1846" t="str">
        <f t="shared" si="323"/>
        <v>KitzbuhelThiemSouza</v>
      </c>
      <c r="AT1846" t="str">
        <f t="shared" si="324"/>
        <v>KitzbuhelSouzaThiem</v>
      </c>
      <c r="AU1846">
        <f t="shared" si="314"/>
        <v>1</v>
      </c>
      <c r="AV1846">
        <f t="shared" si="315"/>
        <v>0</v>
      </c>
      <c r="AW1846">
        <f t="shared" si="316"/>
        <v>34</v>
      </c>
      <c r="AX1846" t="b">
        <f t="shared" si="317"/>
        <v>1</v>
      </c>
      <c r="AY1846" t="str">
        <f t="shared" si="318"/>
        <v>Thiem</v>
      </c>
      <c r="AZ1846" t="b">
        <f t="shared" si="319"/>
        <v>1</v>
      </c>
      <c r="BA1846" t="str">
        <f t="shared" si="320"/>
        <v>Kitzbuhel1st Round</v>
      </c>
    </row>
    <row r="1847" spans="1:53" x14ac:dyDescent="0.25">
      <c r="A1847">
        <v>46</v>
      </c>
      <c r="B1847" t="s">
        <v>1045</v>
      </c>
      <c r="C1847" t="s">
        <v>1046</v>
      </c>
      <c r="D1847">
        <v>41849</v>
      </c>
      <c r="E1847" t="s">
        <v>663</v>
      </c>
      <c r="F1847" t="s">
        <v>307</v>
      </c>
      <c r="G1847" t="s">
        <v>503</v>
      </c>
      <c r="H1847" t="s">
        <v>309</v>
      </c>
      <c r="I1847">
        <v>3</v>
      </c>
      <c r="J1847" t="s">
        <v>850</v>
      </c>
      <c r="K1847" t="s">
        <v>787</v>
      </c>
      <c r="L1847">
        <v>78</v>
      </c>
      <c r="M1847">
        <v>102</v>
      </c>
      <c r="N1847">
        <v>693</v>
      </c>
      <c r="O1847">
        <v>561</v>
      </c>
      <c r="P1847">
        <v>6</v>
      </c>
      <c r="Q1847">
        <v>2</v>
      </c>
      <c r="R1847">
        <v>6</v>
      </c>
      <c r="S1847">
        <v>4</v>
      </c>
      <c r="Z1847">
        <v>2</v>
      </c>
      <c r="AA1847">
        <v>0</v>
      </c>
      <c r="AB1847" t="s">
        <v>312</v>
      </c>
      <c r="AC1847">
        <v>1.18</v>
      </c>
      <c r="AD1847">
        <v>4.5</v>
      </c>
      <c r="AE1847">
        <v>1.18</v>
      </c>
      <c r="AF1847">
        <v>4.5</v>
      </c>
      <c r="AG1847">
        <v>1.2</v>
      </c>
      <c r="AH1847">
        <v>4.33</v>
      </c>
      <c r="AI1847">
        <v>1.1599999999999999</v>
      </c>
      <c r="AJ1847">
        <v>5.88</v>
      </c>
      <c r="AK1847">
        <v>1.17</v>
      </c>
      <c r="AL1847">
        <v>5</v>
      </c>
      <c r="AM1847">
        <v>1.23</v>
      </c>
      <c r="AN1847">
        <v>5.88</v>
      </c>
      <c r="AO1847">
        <v>1.17</v>
      </c>
      <c r="AP1847">
        <v>4.82</v>
      </c>
      <c r="AQ1847" t="str">
        <f t="shared" si="321"/>
        <v>Goffin</v>
      </c>
      <c r="AR1847" t="str">
        <f t="shared" si="322"/>
        <v>De</v>
      </c>
      <c r="AS1847" t="str">
        <f t="shared" si="323"/>
        <v>KitzbuhelGoffinDe</v>
      </c>
      <c r="AT1847" t="str">
        <f t="shared" si="324"/>
        <v>KitzbuhelDeGoffin</v>
      </c>
      <c r="AU1847">
        <f t="shared" si="314"/>
        <v>2</v>
      </c>
      <c r="AV1847">
        <f t="shared" si="315"/>
        <v>6</v>
      </c>
      <c r="AW1847">
        <f t="shared" si="316"/>
        <v>18</v>
      </c>
      <c r="AX1847" t="b">
        <f t="shared" si="317"/>
        <v>0</v>
      </c>
      <c r="AY1847" t="str">
        <f t="shared" si="318"/>
        <v>Goffin</v>
      </c>
      <c r="AZ1847" t="b">
        <f t="shared" si="319"/>
        <v>0</v>
      </c>
      <c r="BA1847" t="str">
        <f t="shared" si="320"/>
        <v>Kitzbuhel1st Round</v>
      </c>
    </row>
    <row r="1848" spans="1:53" x14ac:dyDescent="0.25">
      <c r="A1848">
        <v>46</v>
      </c>
      <c r="B1848" t="s">
        <v>1045</v>
      </c>
      <c r="C1848" t="s">
        <v>1046</v>
      </c>
      <c r="D1848">
        <v>41849</v>
      </c>
      <c r="E1848" t="s">
        <v>663</v>
      </c>
      <c r="F1848" t="s">
        <v>307</v>
      </c>
      <c r="G1848" t="s">
        <v>503</v>
      </c>
      <c r="H1848" t="s">
        <v>309</v>
      </c>
      <c r="I1848">
        <v>3</v>
      </c>
      <c r="J1848" t="s">
        <v>666</v>
      </c>
      <c r="K1848" t="s">
        <v>806</v>
      </c>
      <c r="L1848">
        <v>52</v>
      </c>
      <c r="M1848">
        <v>66</v>
      </c>
      <c r="N1848">
        <v>853</v>
      </c>
      <c r="O1848">
        <v>780</v>
      </c>
      <c r="P1848">
        <v>6</v>
      </c>
      <c r="Q1848">
        <v>4</v>
      </c>
      <c r="R1848">
        <v>6</v>
      </c>
      <c r="S1848">
        <v>4</v>
      </c>
      <c r="Z1848">
        <v>2</v>
      </c>
      <c r="AA1848">
        <v>0</v>
      </c>
      <c r="AB1848" t="s">
        <v>312</v>
      </c>
      <c r="AC1848">
        <v>1.83</v>
      </c>
      <c r="AD1848">
        <v>1.83</v>
      </c>
      <c r="AE1848">
        <v>1.85</v>
      </c>
      <c r="AF1848">
        <v>1.9</v>
      </c>
      <c r="AG1848">
        <v>1.8</v>
      </c>
      <c r="AH1848">
        <v>1.91</v>
      </c>
      <c r="AI1848">
        <v>1.9</v>
      </c>
      <c r="AJ1848">
        <v>1.99</v>
      </c>
      <c r="AK1848">
        <v>1.91</v>
      </c>
      <c r="AL1848">
        <v>1.91</v>
      </c>
      <c r="AM1848">
        <v>1.96</v>
      </c>
      <c r="AN1848">
        <v>2</v>
      </c>
      <c r="AO1848">
        <v>1.87</v>
      </c>
      <c r="AP1848">
        <v>1.88</v>
      </c>
      <c r="AQ1848" t="str">
        <f t="shared" si="321"/>
        <v>Nieminen</v>
      </c>
      <c r="AR1848" t="str">
        <f t="shared" si="322"/>
        <v>Gabashvili</v>
      </c>
      <c r="AS1848" t="str">
        <f t="shared" si="323"/>
        <v>KitzbuhelNieminenGabashvili</v>
      </c>
      <c r="AT1848" t="str">
        <f t="shared" si="324"/>
        <v>KitzbuhelGabashviliNieminen</v>
      </c>
      <c r="AU1848">
        <f t="shared" si="314"/>
        <v>2</v>
      </c>
      <c r="AV1848">
        <f t="shared" si="315"/>
        <v>4</v>
      </c>
      <c r="AW1848">
        <f t="shared" si="316"/>
        <v>20</v>
      </c>
      <c r="AX1848" t="b">
        <f t="shared" si="317"/>
        <v>0</v>
      </c>
      <c r="AY1848" t="str">
        <f t="shared" si="318"/>
        <v>Nieminen</v>
      </c>
      <c r="AZ1848" t="b">
        <f t="shared" si="319"/>
        <v>0</v>
      </c>
      <c r="BA1848" t="str">
        <f t="shared" si="320"/>
        <v>Kitzbuhel1st Round</v>
      </c>
    </row>
    <row r="1849" spans="1:53" x14ac:dyDescent="0.25">
      <c r="A1849">
        <v>46</v>
      </c>
      <c r="B1849" t="s">
        <v>1045</v>
      </c>
      <c r="C1849" t="s">
        <v>1046</v>
      </c>
      <c r="D1849">
        <v>41849</v>
      </c>
      <c r="E1849" t="s">
        <v>663</v>
      </c>
      <c r="F1849" t="s">
        <v>307</v>
      </c>
      <c r="G1849" t="s">
        <v>503</v>
      </c>
      <c r="H1849" t="s">
        <v>309</v>
      </c>
      <c r="I1849">
        <v>3</v>
      </c>
      <c r="J1849" t="s">
        <v>828</v>
      </c>
      <c r="K1849" t="s">
        <v>673</v>
      </c>
      <c r="L1849">
        <v>83</v>
      </c>
      <c r="M1849">
        <v>61</v>
      </c>
      <c r="N1849">
        <v>644</v>
      </c>
      <c r="O1849">
        <v>805</v>
      </c>
      <c r="P1849">
        <v>6</v>
      </c>
      <c r="Q1849">
        <v>2</v>
      </c>
      <c r="R1849">
        <v>6</v>
      </c>
      <c r="S1849">
        <v>3</v>
      </c>
      <c r="Z1849">
        <v>2</v>
      </c>
      <c r="AA1849">
        <v>0</v>
      </c>
      <c r="AB1849" t="s">
        <v>312</v>
      </c>
      <c r="AC1849">
        <v>3</v>
      </c>
      <c r="AD1849">
        <v>1.36</v>
      </c>
      <c r="AE1849">
        <v>3</v>
      </c>
      <c r="AF1849">
        <v>1.38</v>
      </c>
      <c r="AG1849">
        <v>3</v>
      </c>
      <c r="AH1849">
        <v>1.36</v>
      </c>
      <c r="AI1849">
        <v>2.7</v>
      </c>
      <c r="AJ1849">
        <v>1.52</v>
      </c>
      <c r="AK1849">
        <v>3</v>
      </c>
      <c r="AL1849">
        <v>1.36</v>
      </c>
      <c r="AM1849">
        <v>3.2</v>
      </c>
      <c r="AN1849">
        <v>1.52</v>
      </c>
      <c r="AO1849">
        <v>2.9</v>
      </c>
      <c r="AP1849">
        <v>1.4</v>
      </c>
      <c r="AQ1849" t="str">
        <f t="shared" si="321"/>
        <v>Lorenzi</v>
      </c>
      <c r="AR1849" t="str">
        <f t="shared" si="322"/>
        <v>Haase</v>
      </c>
      <c r="AS1849" t="str">
        <f t="shared" si="323"/>
        <v>KitzbuhelLorenziHaase</v>
      </c>
      <c r="AT1849" t="str">
        <f t="shared" si="324"/>
        <v>KitzbuhelHaaseLorenzi</v>
      </c>
      <c r="AU1849">
        <f t="shared" si="314"/>
        <v>2</v>
      </c>
      <c r="AV1849">
        <f t="shared" si="315"/>
        <v>7</v>
      </c>
      <c r="AW1849">
        <f t="shared" si="316"/>
        <v>17</v>
      </c>
      <c r="AX1849" t="b">
        <f t="shared" si="317"/>
        <v>0</v>
      </c>
      <c r="AY1849" t="str">
        <f t="shared" si="318"/>
        <v>Lorenzi</v>
      </c>
      <c r="AZ1849" t="b">
        <f t="shared" si="319"/>
        <v>0</v>
      </c>
      <c r="BA1849" t="str">
        <f t="shared" si="320"/>
        <v>Kitzbuhel1st Round</v>
      </c>
    </row>
    <row r="1850" spans="1:53" x14ac:dyDescent="0.25">
      <c r="A1850">
        <v>46</v>
      </c>
      <c r="B1850" t="s">
        <v>1045</v>
      </c>
      <c r="C1850" t="s">
        <v>1046</v>
      </c>
      <c r="D1850">
        <v>41849</v>
      </c>
      <c r="E1850" t="s">
        <v>663</v>
      </c>
      <c r="F1850" t="s">
        <v>307</v>
      </c>
      <c r="G1850" t="s">
        <v>503</v>
      </c>
      <c r="H1850" t="s">
        <v>309</v>
      </c>
      <c r="I1850">
        <v>3</v>
      </c>
      <c r="J1850" t="s">
        <v>786</v>
      </c>
      <c r="K1850" t="s">
        <v>781</v>
      </c>
      <c r="L1850">
        <v>81</v>
      </c>
      <c r="M1850">
        <v>65</v>
      </c>
      <c r="N1850">
        <v>655</v>
      </c>
      <c r="O1850">
        <v>782</v>
      </c>
      <c r="P1850">
        <v>0</v>
      </c>
      <c r="Q1850">
        <v>6</v>
      </c>
      <c r="R1850">
        <v>6</v>
      </c>
      <c r="S1850">
        <v>2</v>
      </c>
      <c r="T1850">
        <v>6</v>
      </c>
      <c r="U1850">
        <v>1</v>
      </c>
      <c r="Z1850">
        <v>2</v>
      </c>
      <c r="AA1850">
        <v>1</v>
      </c>
      <c r="AB1850" t="s">
        <v>312</v>
      </c>
      <c r="AC1850">
        <v>1.33</v>
      </c>
      <c r="AD1850">
        <v>3.25</v>
      </c>
      <c r="AE1850">
        <v>1.35</v>
      </c>
      <c r="AF1850">
        <v>3.1</v>
      </c>
      <c r="AG1850">
        <v>1.36</v>
      </c>
      <c r="AH1850">
        <v>3</v>
      </c>
      <c r="AI1850">
        <v>1.38</v>
      </c>
      <c r="AJ1850">
        <v>3.31</v>
      </c>
      <c r="AK1850">
        <v>1.4</v>
      </c>
      <c r="AL1850">
        <v>2.88</v>
      </c>
      <c r="AM1850">
        <v>1.4</v>
      </c>
      <c r="AN1850">
        <v>3.5</v>
      </c>
      <c r="AO1850">
        <v>1.35</v>
      </c>
      <c r="AP1850">
        <v>3.13</v>
      </c>
      <c r="AQ1850" t="str">
        <f t="shared" si="321"/>
        <v>Monaco</v>
      </c>
      <c r="AR1850" t="str">
        <f t="shared" si="322"/>
        <v>Golubev</v>
      </c>
      <c r="AS1850" t="str">
        <f t="shared" si="323"/>
        <v>KitzbuhelMonacoGolubev</v>
      </c>
      <c r="AT1850" t="str">
        <f t="shared" si="324"/>
        <v>KitzbuhelGolubevMonaco</v>
      </c>
      <c r="AU1850">
        <f t="shared" si="314"/>
        <v>1</v>
      </c>
      <c r="AV1850">
        <f t="shared" si="315"/>
        <v>3</v>
      </c>
      <c r="AW1850">
        <f t="shared" si="316"/>
        <v>21</v>
      </c>
      <c r="AX1850" t="b">
        <f t="shared" si="317"/>
        <v>0</v>
      </c>
      <c r="AY1850" t="str">
        <f t="shared" si="318"/>
        <v>Golubev</v>
      </c>
      <c r="AZ1850" t="b">
        <f t="shared" si="319"/>
        <v>1</v>
      </c>
      <c r="BA1850" t="str">
        <f t="shared" si="320"/>
        <v>Kitzbuhel1st Round</v>
      </c>
    </row>
    <row r="1851" spans="1:53" x14ac:dyDescent="0.25">
      <c r="A1851">
        <v>46</v>
      </c>
      <c r="B1851" t="s">
        <v>1045</v>
      </c>
      <c r="C1851" t="s">
        <v>1046</v>
      </c>
      <c r="D1851">
        <v>41849</v>
      </c>
      <c r="E1851" t="s">
        <v>663</v>
      </c>
      <c r="F1851" t="s">
        <v>307</v>
      </c>
      <c r="G1851" t="s">
        <v>503</v>
      </c>
      <c r="H1851" t="s">
        <v>309</v>
      </c>
      <c r="I1851">
        <v>3</v>
      </c>
      <c r="J1851" t="s">
        <v>753</v>
      </c>
      <c r="K1851" t="s">
        <v>893</v>
      </c>
      <c r="L1851">
        <v>44</v>
      </c>
      <c r="M1851">
        <v>67</v>
      </c>
      <c r="N1851">
        <v>961</v>
      </c>
      <c r="O1851">
        <v>770</v>
      </c>
      <c r="P1851">
        <v>6</v>
      </c>
      <c r="Q1851">
        <v>3</v>
      </c>
      <c r="R1851">
        <v>6</v>
      </c>
      <c r="S1851">
        <v>4</v>
      </c>
      <c r="Z1851">
        <v>2</v>
      </c>
      <c r="AA1851">
        <v>0</v>
      </c>
      <c r="AB1851" t="s">
        <v>312</v>
      </c>
      <c r="AC1851">
        <v>1.66</v>
      </c>
      <c r="AD1851">
        <v>2.1</v>
      </c>
      <c r="AE1851">
        <v>1.75</v>
      </c>
      <c r="AF1851">
        <v>2.0499999999999998</v>
      </c>
      <c r="AG1851">
        <v>1.57</v>
      </c>
      <c r="AH1851">
        <v>2.25</v>
      </c>
      <c r="AI1851">
        <v>1.76</v>
      </c>
      <c r="AJ1851">
        <v>2.16</v>
      </c>
      <c r="AK1851">
        <v>1.8</v>
      </c>
      <c r="AL1851">
        <v>2</v>
      </c>
      <c r="AM1851">
        <v>1.8</v>
      </c>
      <c r="AN1851">
        <v>2.2999999999999998</v>
      </c>
      <c r="AO1851">
        <v>1.69</v>
      </c>
      <c r="AP1851">
        <v>2.14</v>
      </c>
      <c r="AQ1851" t="str">
        <f t="shared" si="321"/>
        <v>Andujar</v>
      </c>
      <c r="AR1851" t="str">
        <f t="shared" si="322"/>
        <v>Melzer</v>
      </c>
      <c r="AS1851" t="str">
        <f t="shared" si="323"/>
        <v>KitzbuhelAndujarMelzer</v>
      </c>
      <c r="AT1851" t="str">
        <f t="shared" si="324"/>
        <v>KitzbuhelMelzerAndujar</v>
      </c>
      <c r="AU1851">
        <f t="shared" si="314"/>
        <v>2</v>
      </c>
      <c r="AV1851">
        <f t="shared" si="315"/>
        <v>5</v>
      </c>
      <c r="AW1851">
        <f t="shared" si="316"/>
        <v>19</v>
      </c>
      <c r="AX1851" t="b">
        <f t="shared" si="317"/>
        <v>0</v>
      </c>
      <c r="AY1851" t="str">
        <f t="shared" si="318"/>
        <v>Andujar</v>
      </c>
      <c r="AZ1851" t="b">
        <f t="shared" si="319"/>
        <v>0</v>
      </c>
      <c r="BA1851" t="str">
        <f t="shared" si="320"/>
        <v>Kitzbuhel1st Round</v>
      </c>
    </row>
    <row r="1852" spans="1:53" x14ac:dyDescent="0.25">
      <c r="A1852">
        <v>46</v>
      </c>
      <c r="B1852" t="s">
        <v>1045</v>
      </c>
      <c r="C1852" t="s">
        <v>1046</v>
      </c>
      <c r="D1852">
        <v>41849</v>
      </c>
      <c r="E1852" t="s">
        <v>663</v>
      </c>
      <c r="F1852" t="s">
        <v>307</v>
      </c>
      <c r="G1852" t="s">
        <v>503</v>
      </c>
      <c r="H1852" t="s">
        <v>309</v>
      </c>
      <c r="I1852">
        <v>3</v>
      </c>
      <c r="J1852" t="s">
        <v>918</v>
      </c>
      <c r="K1852" t="s">
        <v>905</v>
      </c>
      <c r="L1852">
        <v>100</v>
      </c>
      <c r="M1852">
        <v>159</v>
      </c>
      <c r="N1852">
        <v>569</v>
      </c>
      <c r="O1852">
        <v>343</v>
      </c>
      <c r="P1852">
        <v>6</v>
      </c>
      <c r="Q1852">
        <v>1</v>
      </c>
      <c r="R1852">
        <v>6</v>
      </c>
      <c r="S1852">
        <v>0</v>
      </c>
      <c r="Z1852">
        <v>2</v>
      </c>
      <c r="AA1852">
        <v>0</v>
      </c>
      <c r="AB1852" t="s">
        <v>312</v>
      </c>
      <c r="AC1852">
        <v>1.72</v>
      </c>
      <c r="AD1852">
        <v>2</v>
      </c>
      <c r="AE1852">
        <v>1.7</v>
      </c>
      <c r="AF1852">
        <v>2.1</v>
      </c>
      <c r="AG1852">
        <v>1.8</v>
      </c>
      <c r="AH1852">
        <v>1.91</v>
      </c>
      <c r="AI1852">
        <v>1.81</v>
      </c>
      <c r="AJ1852">
        <v>2.09</v>
      </c>
      <c r="AK1852">
        <v>1.8</v>
      </c>
      <c r="AL1852">
        <v>2</v>
      </c>
      <c r="AM1852">
        <v>1.9</v>
      </c>
      <c r="AN1852">
        <v>2.2000000000000002</v>
      </c>
      <c r="AO1852">
        <v>1.74</v>
      </c>
      <c r="AP1852">
        <v>2.0499999999999998</v>
      </c>
      <c r="AQ1852" t="str">
        <f t="shared" si="321"/>
        <v>Schwartzman</v>
      </c>
      <c r="AR1852" t="str">
        <f t="shared" si="322"/>
        <v>Zverev</v>
      </c>
      <c r="AS1852" t="str">
        <f t="shared" si="323"/>
        <v>KitzbuhelSchwartzmanZverev</v>
      </c>
      <c r="AT1852" t="str">
        <f t="shared" si="324"/>
        <v>KitzbuhelZverevSchwartzman</v>
      </c>
      <c r="AU1852">
        <f t="shared" si="314"/>
        <v>2</v>
      </c>
      <c r="AV1852">
        <f t="shared" si="315"/>
        <v>11</v>
      </c>
      <c r="AW1852">
        <f t="shared" si="316"/>
        <v>13</v>
      </c>
      <c r="AX1852" t="b">
        <f t="shared" si="317"/>
        <v>0</v>
      </c>
      <c r="AY1852" t="str">
        <f t="shared" si="318"/>
        <v>Schwartzman</v>
      </c>
      <c r="AZ1852" t="b">
        <f t="shared" si="319"/>
        <v>0</v>
      </c>
      <c r="BA1852" t="str">
        <f t="shared" si="320"/>
        <v>Kitzbuhel1st Round</v>
      </c>
    </row>
    <row r="1853" spans="1:53" x14ac:dyDescent="0.25">
      <c r="A1853">
        <v>46</v>
      </c>
      <c r="B1853" t="s">
        <v>1045</v>
      </c>
      <c r="C1853" t="s">
        <v>1046</v>
      </c>
      <c r="D1853">
        <v>41850</v>
      </c>
      <c r="E1853" t="s">
        <v>663</v>
      </c>
      <c r="F1853" t="s">
        <v>307</v>
      </c>
      <c r="G1853" t="s">
        <v>503</v>
      </c>
      <c r="H1853" t="s">
        <v>344</v>
      </c>
      <c r="I1853">
        <v>3</v>
      </c>
      <c r="J1853" t="s">
        <v>604</v>
      </c>
      <c r="K1853" t="s">
        <v>705</v>
      </c>
      <c r="L1853">
        <v>104</v>
      </c>
      <c r="M1853">
        <v>97</v>
      </c>
      <c r="N1853">
        <v>553</v>
      </c>
      <c r="O1853">
        <v>591</v>
      </c>
      <c r="P1853">
        <v>6</v>
      </c>
      <c r="Q1853">
        <v>4</v>
      </c>
      <c r="R1853">
        <v>6</v>
      </c>
      <c r="S1853">
        <v>4</v>
      </c>
      <c r="Z1853">
        <v>2</v>
      </c>
      <c r="AA1853">
        <v>0</v>
      </c>
      <c r="AB1853" t="s">
        <v>312</v>
      </c>
      <c r="AC1853">
        <v>1.83</v>
      </c>
      <c r="AD1853">
        <v>1.83</v>
      </c>
      <c r="AE1853">
        <v>1.85</v>
      </c>
      <c r="AF1853">
        <v>1.9</v>
      </c>
      <c r="AG1853">
        <v>1.83</v>
      </c>
      <c r="AH1853">
        <v>1.83</v>
      </c>
      <c r="AI1853">
        <v>1.96</v>
      </c>
      <c r="AJ1853">
        <v>1.94</v>
      </c>
      <c r="AK1853">
        <v>1.91</v>
      </c>
      <c r="AL1853">
        <v>1.91</v>
      </c>
      <c r="AM1853">
        <v>1.96</v>
      </c>
      <c r="AN1853">
        <v>2.15</v>
      </c>
      <c r="AO1853">
        <v>1.85</v>
      </c>
      <c r="AP1853">
        <v>1.91</v>
      </c>
      <c r="AQ1853" t="str">
        <f t="shared" si="321"/>
        <v>Gonzalez</v>
      </c>
      <c r="AR1853" t="str">
        <f t="shared" si="322"/>
        <v>Ramos</v>
      </c>
      <c r="AS1853" t="str">
        <f t="shared" si="323"/>
        <v>KitzbuhelGonzalezRamos</v>
      </c>
      <c r="AT1853" t="str">
        <f t="shared" si="324"/>
        <v>KitzbuhelRamosGonzalez</v>
      </c>
      <c r="AU1853">
        <f t="shared" si="314"/>
        <v>2</v>
      </c>
      <c r="AV1853">
        <f t="shared" si="315"/>
        <v>4</v>
      </c>
      <c r="AW1853">
        <f t="shared" si="316"/>
        <v>20</v>
      </c>
      <c r="AX1853" t="b">
        <f t="shared" si="317"/>
        <v>0</v>
      </c>
      <c r="AY1853" t="str">
        <f t="shared" si="318"/>
        <v>Gonzalez</v>
      </c>
      <c r="AZ1853" t="b">
        <f t="shared" si="319"/>
        <v>0</v>
      </c>
      <c r="BA1853" t="str">
        <f t="shared" si="320"/>
        <v>Kitzbuhel2nd Round</v>
      </c>
    </row>
    <row r="1854" spans="1:53" x14ac:dyDescent="0.25">
      <c r="A1854">
        <v>46</v>
      </c>
      <c r="B1854" t="s">
        <v>1045</v>
      </c>
      <c r="C1854" t="s">
        <v>1046</v>
      </c>
      <c r="D1854">
        <v>41850</v>
      </c>
      <c r="E1854" t="s">
        <v>663</v>
      </c>
      <c r="F1854" t="s">
        <v>307</v>
      </c>
      <c r="G1854" t="s">
        <v>503</v>
      </c>
      <c r="H1854" t="s">
        <v>344</v>
      </c>
      <c r="I1854">
        <v>3</v>
      </c>
      <c r="J1854" t="s">
        <v>751</v>
      </c>
      <c r="K1854" t="s">
        <v>826</v>
      </c>
      <c r="L1854">
        <v>43</v>
      </c>
      <c r="M1854">
        <v>113</v>
      </c>
      <c r="N1854">
        <v>970</v>
      </c>
      <c r="O1854">
        <v>527</v>
      </c>
      <c r="P1854">
        <v>6</v>
      </c>
      <c r="Q1854">
        <v>3</v>
      </c>
      <c r="R1854">
        <v>7</v>
      </c>
      <c r="S1854">
        <v>6</v>
      </c>
      <c r="Z1854">
        <v>2</v>
      </c>
      <c r="AA1854">
        <v>0</v>
      </c>
      <c r="AB1854" t="s">
        <v>312</v>
      </c>
      <c r="AC1854">
        <v>1.36</v>
      </c>
      <c r="AD1854">
        <v>3</v>
      </c>
      <c r="AE1854">
        <v>1.42</v>
      </c>
      <c r="AF1854">
        <v>2.8</v>
      </c>
      <c r="AG1854">
        <v>1.4</v>
      </c>
      <c r="AH1854">
        <v>2.75</v>
      </c>
      <c r="AI1854">
        <v>1.5</v>
      </c>
      <c r="AJ1854">
        <v>2.8</v>
      </c>
      <c r="AK1854">
        <v>1.4</v>
      </c>
      <c r="AL1854">
        <v>2.88</v>
      </c>
      <c r="AM1854">
        <v>1.5</v>
      </c>
      <c r="AN1854">
        <v>3</v>
      </c>
      <c r="AO1854">
        <v>1.41</v>
      </c>
      <c r="AP1854">
        <v>2.84</v>
      </c>
      <c r="AQ1854" t="str">
        <f t="shared" si="321"/>
        <v>Rosol</v>
      </c>
      <c r="AR1854" t="str">
        <f t="shared" si="322"/>
        <v>Haider-Maurer</v>
      </c>
      <c r="AS1854" t="str">
        <f t="shared" si="323"/>
        <v>KitzbuhelRosolHaider-Maurer</v>
      </c>
      <c r="AT1854" t="str">
        <f t="shared" si="324"/>
        <v>KitzbuhelHaider-MaurerRosol</v>
      </c>
      <c r="AU1854">
        <f t="shared" si="314"/>
        <v>2</v>
      </c>
      <c r="AV1854">
        <f t="shared" si="315"/>
        <v>4</v>
      </c>
      <c r="AW1854">
        <f t="shared" si="316"/>
        <v>22</v>
      </c>
      <c r="AX1854" t="b">
        <f t="shared" si="317"/>
        <v>1</v>
      </c>
      <c r="AY1854" t="str">
        <f t="shared" si="318"/>
        <v>Rosol</v>
      </c>
      <c r="AZ1854" t="b">
        <f t="shared" si="319"/>
        <v>0</v>
      </c>
      <c r="BA1854" t="str">
        <f t="shared" si="320"/>
        <v>Kitzbuhel2nd Round</v>
      </c>
    </row>
    <row r="1855" spans="1:53" x14ac:dyDescent="0.25">
      <c r="A1855">
        <v>46</v>
      </c>
      <c r="B1855" t="s">
        <v>1045</v>
      </c>
      <c r="C1855" t="s">
        <v>1046</v>
      </c>
      <c r="D1855">
        <v>41851</v>
      </c>
      <c r="E1855" t="s">
        <v>663</v>
      </c>
      <c r="F1855" t="s">
        <v>307</v>
      </c>
      <c r="G1855" t="s">
        <v>503</v>
      </c>
      <c r="H1855" t="s">
        <v>344</v>
      </c>
      <c r="I1855">
        <v>3</v>
      </c>
      <c r="J1855" t="s">
        <v>850</v>
      </c>
      <c r="K1855" t="s">
        <v>752</v>
      </c>
      <c r="L1855">
        <v>78</v>
      </c>
      <c r="M1855">
        <v>24</v>
      </c>
      <c r="N1855">
        <v>693</v>
      </c>
      <c r="O1855">
        <v>1505</v>
      </c>
      <c r="P1855">
        <v>6</v>
      </c>
      <c r="Q1855">
        <v>3</v>
      </c>
      <c r="R1855">
        <v>7</v>
      </c>
      <c r="S1855">
        <v>5</v>
      </c>
      <c r="Z1855">
        <v>2</v>
      </c>
      <c r="AA1855">
        <v>0</v>
      </c>
      <c r="AB1855" t="s">
        <v>312</v>
      </c>
      <c r="AC1855">
        <v>2.25</v>
      </c>
      <c r="AD1855">
        <v>1.57</v>
      </c>
      <c r="AE1855">
        <v>2.2999999999999998</v>
      </c>
      <c r="AF1855">
        <v>1.6</v>
      </c>
      <c r="AG1855">
        <v>2.38</v>
      </c>
      <c r="AH1855">
        <v>1.53</v>
      </c>
      <c r="AI1855">
        <v>2.37</v>
      </c>
      <c r="AJ1855">
        <v>1.66</v>
      </c>
      <c r="AK1855">
        <v>2.38</v>
      </c>
      <c r="AL1855">
        <v>1.57</v>
      </c>
      <c r="AM1855">
        <v>2.4</v>
      </c>
      <c r="AN1855">
        <v>1.67</v>
      </c>
      <c r="AO1855">
        <v>2.27</v>
      </c>
      <c r="AP1855">
        <v>1.61</v>
      </c>
      <c r="AQ1855" t="str">
        <f t="shared" si="321"/>
        <v>Goffin</v>
      </c>
      <c r="AR1855" t="str">
        <f t="shared" si="322"/>
        <v>Kohlschreiber</v>
      </c>
      <c r="AS1855" t="str">
        <f t="shared" si="323"/>
        <v>KitzbuhelGoffinKohlschreiber</v>
      </c>
      <c r="AT1855" t="str">
        <f t="shared" si="324"/>
        <v>KitzbuhelKohlschreiberGoffin</v>
      </c>
      <c r="AU1855">
        <f t="shared" si="314"/>
        <v>2</v>
      </c>
      <c r="AV1855">
        <f t="shared" si="315"/>
        <v>5</v>
      </c>
      <c r="AW1855">
        <f t="shared" si="316"/>
        <v>21</v>
      </c>
      <c r="AX1855" t="b">
        <f t="shared" si="317"/>
        <v>0</v>
      </c>
      <c r="AY1855" t="str">
        <f t="shared" si="318"/>
        <v>Goffin</v>
      </c>
      <c r="AZ1855" t="b">
        <f t="shared" si="319"/>
        <v>0</v>
      </c>
      <c r="BA1855" t="str">
        <f t="shared" si="320"/>
        <v>Kitzbuhel2nd Round</v>
      </c>
    </row>
    <row r="1856" spans="1:53" x14ac:dyDescent="0.25">
      <c r="A1856">
        <v>46</v>
      </c>
      <c r="B1856" t="s">
        <v>1045</v>
      </c>
      <c r="C1856" t="s">
        <v>1046</v>
      </c>
      <c r="D1856">
        <v>41851</v>
      </c>
      <c r="E1856" t="s">
        <v>663</v>
      </c>
      <c r="F1856" t="s">
        <v>307</v>
      </c>
      <c r="G1856" t="s">
        <v>503</v>
      </c>
      <c r="H1856" t="s">
        <v>344</v>
      </c>
      <c r="I1856">
        <v>3</v>
      </c>
      <c r="J1856" t="s">
        <v>828</v>
      </c>
      <c r="K1856" t="s">
        <v>753</v>
      </c>
      <c r="L1856">
        <v>83</v>
      </c>
      <c r="M1856">
        <v>44</v>
      </c>
      <c r="N1856">
        <v>644</v>
      </c>
      <c r="O1856">
        <v>961</v>
      </c>
      <c r="P1856">
        <v>6</v>
      </c>
      <c r="Q1856">
        <v>2</v>
      </c>
      <c r="R1856">
        <v>6</v>
      </c>
      <c r="S1856">
        <v>0</v>
      </c>
      <c r="Z1856">
        <v>2</v>
      </c>
      <c r="AA1856">
        <v>0</v>
      </c>
      <c r="AB1856" t="s">
        <v>312</v>
      </c>
      <c r="AC1856">
        <v>3.4</v>
      </c>
      <c r="AD1856">
        <v>1.3</v>
      </c>
      <c r="AE1856">
        <v>3.2</v>
      </c>
      <c r="AF1856">
        <v>1.33</v>
      </c>
      <c r="AG1856">
        <v>3</v>
      </c>
      <c r="AH1856">
        <v>1.36</v>
      </c>
      <c r="AI1856">
        <v>3.35</v>
      </c>
      <c r="AJ1856">
        <v>1.38</v>
      </c>
      <c r="AK1856">
        <v>3.25</v>
      </c>
      <c r="AL1856">
        <v>1.33</v>
      </c>
      <c r="AM1856">
        <v>3.7</v>
      </c>
      <c r="AN1856">
        <v>1.38</v>
      </c>
      <c r="AO1856">
        <v>3.25</v>
      </c>
      <c r="AP1856">
        <v>1.33</v>
      </c>
      <c r="AQ1856" t="str">
        <f t="shared" si="321"/>
        <v>Lorenzi</v>
      </c>
      <c r="AR1856" t="str">
        <f t="shared" si="322"/>
        <v>Andujar</v>
      </c>
      <c r="AS1856" t="str">
        <f t="shared" si="323"/>
        <v>KitzbuhelLorenziAndujar</v>
      </c>
      <c r="AT1856" t="str">
        <f t="shared" si="324"/>
        <v>KitzbuhelAndujarLorenzi</v>
      </c>
      <c r="AU1856">
        <f t="shared" si="314"/>
        <v>2</v>
      </c>
      <c r="AV1856">
        <f t="shared" si="315"/>
        <v>10</v>
      </c>
      <c r="AW1856">
        <f t="shared" si="316"/>
        <v>14</v>
      </c>
      <c r="AX1856" t="b">
        <f t="shared" si="317"/>
        <v>0</v>
      </c>
      <c r="AY1856" t="str">
        <f t="shared" si="318"/>
        <v>Lorenzi</v>
      </c>
      <c r="AZ1856" t="b">
        <f t="shared" si="319"/>
        <v>0</v>
      </c>
      <c r="BA1856" t="str">
        <f t="shared" si="320"/>
        <v>Kitzbuhel2nd Round</v>
      </c>
    </row>
    <row r="1857" spans="1:53" x14ac:dyDescent="0.25">
      <c r="A1857">
        <v>46</v>
      </c>
      <c r="B1857" t="s">
        <v>1045</v>
      </c>
      <c r="C1857" t="s">
        <v>1046</v>
      </c>
      <c r="D1857">
        <v>41851</v>
      </c>
      <c r="E1857" t="s">
        <v>663</v>
      </c>
      <c r="F1857" t="s">
        <v>307</v>
      </c>
      <c r="G1857" t="s">
        <v>503</v>
      </c>
      <c r="H1857" t="s">
        <v>344</v>
      </c>
      <c r="I1857">
        <v>3</v>
      </c>
      <c r="J1857" t="s">
        <v>786</v>
      </c>
      <c r="K1857" t="s">
        <v>666</v>
      </c>
      <c r="L1857">
        <v>81</v>
      </c>
      <c r="M1857">
        <v>52</v>
      </c>
      <c r="N1857">
        <v>655</v>
      </c>
      <c r="O1857">
        <v>853</v>
      </c>
      <c r="P1857">
        <v>6</v>
      </c>
      <c r="Q1857">
        <v>3</v>
      </c>
      <c r="R1857">
        <v>6</v>
      </c>
      <c r="S1857">
        <v>4</v>
      </c>
      <c r="Z1857">
        <v>2</v>
      </c>
      <c r="AA1857">
        <v>0</v>
      </c>
      <c r="AB1857" t="s">
        <v>312</v>
      </c>
      <c r="AC1857">
        <v>1.4</v>
      </c>
      <c r="AD1857">
        <v>2.75</v>
      </c>
      <c r="AE1857">
        <v>1.45</v>
      </c>
      <c r="AF1857">
        <v>2.7</v>
      </c>
      <c r="AG1857">
        <v>1.4</v>
      </c>
      <c r="AH1857">
        <v>2.75</v>
      </c>
      <c r="AI1857">
        <v>1.48</v>
      </c>
      <c r="AJ1857">
        <v>2.86</v>
      </c>
      <c r="AK1857">
        <v>1.44</v>
      </c>
      <c r="AL1857">
        <v>2.75</v>
      </c>
      <c r="AM1857">
        <v>1.48</v>
      </c>
      <c r="AN1857">
        <v>2.86</v>
      </c>
      <c r="AO1857">
        <v>1.44</v>
      </c>
      <c r="AP1857">
        <v>2.73</v>
      </c>
      <c r="AQ1857" t="str">
        <f t="shared" si="321"/>
        <v>Monaco</v>
      </c>
      <c r="AR1857" t="str">
        <f t="shared" si="322"/>
        <v>Nieminen</v>
      </c>
      <c r="AS1857" t="str">
        <f t="shared" si="323"/>
        <v>KitzbuhelMonacoNieminen</v>
      </c>
      <c r="AT1857" t="str">
        <f t="shared" si="324"/>
        <v>KitzbuhelNieminenMonaco</v>
      </c>
      <c r="AU1857">
        <f t="shared" si="314"/>
        <v>2</v>
      </c>
      <c r="AV1857">
        <f t="shared" si="315"/>
        <v>5</v>
      </c>
      <c r="AW1857">
        <f t="shared" si="316"/>
        <v>19</v>
      </c>
      <c r="AX1857" t="b">
        <f t="shared" si="317"/>
        <v>0</v>
      </c>
      <c r="AY1857" t="str">
        <f t="shared" si="318"/>
        <v>Monaco</v>
      </c>
      <c r="AZ1857" t="b">
        <f t="shared" si="319"/>
        <v>0</v>
      </c>
      <c r="BA1857" t="str">
        <f t="shared" si="320"/>
        <v>Kitzbuhel2nd Round</v>
      </c>
    </row>
    <row r="1858" spans="1:53" x14ac:dyDescent="0.25">
      <c r="A1858">
        <v>46</v>
      </c>
      <c r="B1858" t="s">
        <v>1045</v>
      </c>
      <c r="C1858" t="s">
        <v>1046</v>
      </c>
      <c r="D1858">
        <v>41851</v>
      </c>
      <c r="E1858" t="s">
        <v>663</v>
      </c>
      <c r="F1858" t="s">
        <v>307</v>
      </c>
      <c r="G1858" t="s">
        <v>503</v>
      </c>
      <c r="H1858" t="s">
        <v>344</v>
      </c>
      <c r="I1858">
        <v>3</v>
      </c>
      <c r="J1858" t="s">
        <v>776</v>
      </c>
      <c r="K1858" t="s">
        <v>872</v>
      </c>
      <c r="L1858">
        <v>48</v>
      </c>
      <c r="M1858">
        <v>103</v>
      </c>
      <c r="N1858">
        <v>890</v>
      </c>
      <c r="O1858">
        <v>557</v>
      </c>
      <c r="AB1858" t="s">
        <v>347</v>
      </c>
      <c r="AC1858">
        <v>1.36</v>
      </c>
      <c r="AD1858">
        <v>3</v>
      </c>
      <c r="AE1858">
        <v>1.4</v>
      </c>
      <c r="AF1858">
        <v>2.9</v>
      </c>
      <c r="AG1858">
        <v>1.4</v>
      </c>
      <c r="AH1858">
        <v>2.75</v>
      </c>
      <c r="AI1858">
        <v>1.4</v>
      </c>
      <c r="AJ1858">
        <v>3.22</v>
      </c>
      <c r="AK1858">
        <v>1.4</v>
      </c>
      <c r="AL1858">
        <v>2.88</v>
      </c>
      <c r="AM1858">
        <v>1.45</v>
      </c>
      <c r="AN1858">
        <v>3.22</v>
      </c>
      <c r="AO1858">
        <v>1.39</v>
      </c>
      <c r="AP1858">
        <v>2.89</v>
      </c>
      <c r="AQ1858" t="str">
        <f t="shared" si="321"/>
        <v>Seppi</v>
      </c>
      <c r="AR1858" t="str">
        <f t="shared" si="322"/>
        <v>Riba</v>
      </c>
      <c r="AS1858" t="str">
        <f t="shared" si="323"/>
        <v>KitzbuhelSeppiRiba</v>
      </c>
      <c r="AT1858" t="str">
        <f t="shared" si="324"/>
        <v>KitzbuhelRibaSeppi</v>
      </c>
      <c r="AU1858">
        <f t="shared" si="314"/>
        <v>0</v>
      </c>
      <c r="AV1858">
        <f t="shared" si="315"/>
        <v>0</v>
      </c>
      <c r="AW1858">
        <f t="shared" si="316"/>
        <v>0</v>
      </c>
      <c r="AX1858" t="b">
        <f t="shared" si="317"/>
        <v>0</v>
      </c>
      <c r="AY1858" t="str">
        <f t="shared" si="318"/>
        <v>Riba</v>
      </c>
      <c r="AZ1858" t="b">
        <f t="shared" si="319"/>
        <v>0</v>
      </c>
      <c r="BA1858" t="str">
        <f t="shared" si="320"/>
        <v>Kitzbuhel2nd Round</v>
      </c>
    </row>
    <row r="1859" spans="1:53" x14ac:dyDescent="0.25">
      <c r="A1859">
        <v>46</v>
      </c>
      <c r="B1859" t="s">
        <v>1045</v>
      </c>
      <c r="C1859" t="s">
        <v>1046</v>
      </c>
      <c r="D1859">
        <v>41851</v>
      </c>
      <c r="E1859" t="s">
        <v>663</v>
      </c>
      <c r="F1859" t="s">
        <v>307</v>
      </c>
      <c r="G1859" t="s">
        <v>503</v>
      </c>
      <c r="H1859" t="s">
        <v>344</v>
      </c>
      <c r="I1859">
        <v>3</v>
      </c>
      <c r="J1859" t="s">
        <v>739</v>
      </c>
      <c r="K1859" t="s">
        <v>696</v>
      </c>
      <c r="L1859">
        <v>50</v>
      </c>
      <c r="M1859">
        <v>70</v>
      </c>
      <c r="N1859">
        <v>882</v>
      </c>
      <c r="O1859">
        <v>756</v>
      </c>
      <c r="P1859">
        <v>6</v>
      </c>
      <c r="Q1859">
        <v>3</v>
      </c>
      <c r="R1859">
        <v>7</v>
      </c>
      <c r="S1859">
        <v>6</v>
      </c>
      <c r="Z1859">
        <v>2</v>
      </c>
      <c r="AA1859">
        <v>0</v>
      </c>
      <c r="AB1859" t="s">
        <v>312</v>
      </c>
      <c r="AC1859">
        <v>1.66</v>
      </c>
      <c r="AD1859">
        <v>2.1</v>
      </c>
      <c r="AE1859">
        <v>1.75</v>
      </c>
      <c r="AF1859">
        <v>2.0499999999999998</v>
      </c>
      <c r="AG1859">
        <v>1.73</v>
      </c>
      <c r="AH1859">
        <v>2</v>
      </c>
      <c r="AI1859">
        <v>1.81</v>
      </c>
      <c r="AJ1859">
        <v>2.12</v>
      </c>
      <c r="AK1859">
        <v>1.73</v>
      </c>
      <c r="AL1859">
        <v>2.1</v>
      </c>
      <c r="AM1859">
        <v>1.87</v>
      </c>
      <c r="AN1859">
        <v>2.25</v>
      </c>
      <c r="AO1859">
        <v>1.71</v>
      </c>
      <c r="AP1859">
        <v>2.08</v>
      </c>
      <c r="AQ1859" t="str">
        <f t="shared" si="321"/>
        <v>Thiem</v>
      </c>
      <c r="AR1859" t="str">
        <f t="shared" si="322"/>
        <v>Vesely</v>
      </c>
      <c r="AS1859" t="str">
        <f t="shared" si="323"/>
        <v>KitzbuhelThiemVesely</v>
      </c>
      <c r="AT1859" t="str">
        <f t="shared" si="324"/>
        <v>KitzbuhelVeselyThiem</v>
      </c>
      <c r="AU1859">
        <f t="shared" ref="AU1859:AU1914" si="325">Z1859-AA1859</f>
        <v>2</v>
      </c>
      <c r="AV1859">
        <f t="shared" ref="AV1859:AV1914" si="326">X1859+V1859+T1859+R1859+P1859-Y1859-W1859-U1859-S1859-Q1859</f>
        <v>4</v>
      </c>
      <c r="AW1859">
        <f t="shared" ref="AW1859:AW1914" si="327">X1859+V1859+T1859+R1859+P1859+Y1859+W1859+U1859+S1859+Q1859</f>
        <v>22</v>
      </c>
      <c r="AX1859" t="b">
        <f t="shared" ref="AX1859:AX1914" si="328">OR(P1859+Q1859=13,R1859+S1859=13,T1859+U1859=13,V1859+W1859=13,X1859+Y1859=13)</f>
        <v>1</v>
      </c>
      <c r="AY1859" t="str">
        <f t="shared" ref="AY1859:AY1914" si="329">IF(P1859&gt;Q1859,AQ1859,AR1859)</f>
        <v>Thiem</v>
      </c>
      <c r="AZ1859" t="b">
        <f t="shared" ref="AZ1859:AZ1914" si="330">AA1859&lt;&gt;0</f>
        <v>0</v>
      </c>
      <c r="BA1859" t="str">
        <f t="shared" ref="BA1859:BA1914" si="331">B1859&amp;H1859</f>
        <v>Kitzbuhel2nd Round</v>
      </c>
    </row>
    <row r="1860" spans="1:53" x14ac:dyDescent="0.25">
      <c r="A1860">
        <v>46</v>
      </c>
      <c r="B1860" t="s">
        <v>1045</v>
      </c>
      <c r="C1860" t="s">
        <v>1046</v>
      </c>
      <c r="D1860">
        <v>41851</v>
      </c>
      <c r="E1860" t="s">
        <v>663</v>
      </c>
      <c r="F1860" t="s">
        <v>307</v>
      </c>
      <c r="G1860" t="s">
        <v>503</v>
      </c>
      <c r="H1860" t="s">
        <v>344</v>
      </c>
      <c r="I1860">
        <v>3</v>
      </c>
      <c r="J1860" t="s">
        <v>714</v>
      </c>
      <c r="K1860" t="s">
        <v>918</v>
      </c>
      <c r="L1860">
        <v>28</v>
      </c>
      <c r="M1860">
        <v>100</v>
      </c>
      <c r="N1860">
        <v>1285</v>
      </c>
      <c r="O1860">
        <v>569</v>
      </c>
      <c r="P1860">
        <v>6</v>
      </c>
      <c r="Q1860">
        <v>3</v>
      </c>
      <c r="R1860">
        <v>6</v>
      </c>
      <c r="S1860">
        <v>4</v>
      </c>
      <c r="Z1860">
        <v>2</v>
      </c>
      <c r="AA1860">
        <v>0</v>
      </c>
      <c r="AB1860" t="s">
        <v>312</v>
      </c>
      <c r="AC1860">
        <v>1.57</v>
      </c>
      <c r="AD1860">
        <v>2.25</v>
      </c>
      <c r="AE1860">
        <v>1.65</v>
      </c>
      <c r="AF1860">
        <v>2.2000000000000002</v>
      </c>
      <c r="AG1860">
        <v>1.57</v>
      </c>
      <c r="AH1860">
        <v>2.25</v>
      </c>
      <c r="AI1860">
        <v>1.77</v>
      </c>
      <c r="AJ1860">
        <v>2.1800000000000002</v>
      </c>
      <c r="AK1860">
        <v>1.62</v>
      </c>
      <c r="AL1860">
        <v>2.25</v>
      </c>
      <c r="AM1860">
        <v>1.77</v>
      </c>
      <c r="AN1860">
        <v>2.2999999999999998</v>
      </c>
      <c r="AO1860">
        <v>1.65</v>
      </c>
      <c r="AP1860">
        <v>2.2000000000000002</v>
      </c>
      <c r="AQ1860" t="str">
        <f t="shared" si="321"/>
        <v>Granollers</v>
      </c>
      <c r="AR1860" t="str">
        <f t="shared" si="322"/>
        <v>Schwartzman</v>
      </c>
      <c r="AS1860" t="str">
        <f t="shared" si="323"/>
        <v>KitzbuhelGranollersSchwartzman</v>
      </c>
      <c r="AT1860" t="str">
        <f t="shared" si="324"/>
        <v>KitzbuhelSchwartzmanGranollers</v>
      </c>
      <c r="AU1860">
        <f t="shared" si="325"/>
        <v>2</v>
      </c>
      <c r="AV1860">
        <f t="shared" si="326"/>
        <v>5</v>
      </c>
      <c r="AW1860">
        <f t="shared" si="327"/>
        <v>19</v>
      </c>
      <c r="AX1860" t="b">
        <f t="shared" si="328"/>
        <v>0</v>
      </c>
      <c r="AY1860" t="str">
        <f t="shared" si="329"/>
        <v>Granollers</v>
      </c>
      <c r="AZ1860" t="b">
        <f t="shared" si="330"/>
        <v>0</v>
      </c>
      <c r="BA1860" t="str">
        <f t="shared" si="331"/>
        <v>Kitzbuhel2nd Round</v>
      </c>
    </row>
    <row r="1861" spans="1:53" x14ac:dyDescent="0.25">
      <c r="A1861">
        <v>46</v>
      </c>
      <c r="B1861" t="s">
        <v>1045</v>
      </c>
      <c r="C1861" t="s">
        <v>1046</v>
      </c>
      <c r="D1861">
        <v>41851</v>
      </c>
      <c r="E1861" t="s">
        <v>663</v>
      </c>
      <c r="F1861" t="s">
        <v>307</v>
      </c>
      <c r="G1861" t="s">
        <v>503</v>
      </c>
      <c r="H1861" t="s">
        <v>345</v>
      </c>
      <c r="I1861">
        <v>3</v>
      </c>
      <c r="J1861" t="s">
        <v>604</v>
      </c>
      <c r="K1861" t="s">
        <v>751</v>
      </c>
      <c r="L1861">
        <v>104</v>
      </c>
      <c r="M1861">
        <v>43</v>
      </c>
      <c r="N1861">
        <v>553</v>
      </c>
      <c r="O1861">
        <v>970</v>
      </c>
      <c r="P1861">
        <v>6</v>
      </c>
      <c r="Q1861">
        <v>3</v>
      </c>
      <c r="R1861">
        <v>4</v>
      </c>
      <c r="S1861">
        <v>6</v>
      </c>
      <c r="T1861">
        <v>6</v>
      </c>
      <c r="U1861">
        <v>3</v>
      </c>
      <c r="Z1861">
        <v>2</v>
      </c>
      <c r="AA1861">
        <v>1</v>
      </c>
      <c r="AB1861" t="s">
        <v>312</v>
      </c>
      <c r="AC1861">
        <v>2.5</v>
      </c>
      <c r="AD1861">
        <v>1.5</v>
      </c>
      <c r="AE1861">
        <v>2.5</v>
      </c>
      <c r="AF1861">
        <v>1.5</v>
      </c>
      <c r="AG1861">
        <v>2.5</v>
      </c>
      <c r="AH1861">
        <v>1.5</v>
      </c>
      <c r="AI1861">
        <v>2.65</v>
      </c>
      <c r="AJ1861">
        <v>1.56</v>
      </c>
      <c r="AK1861">
        <v>2.63</v>
      </c>
      <c r="AL1861">
        <v>1.5</v>
      </c>
      <c r="AM1861">
        <v>2.65</v>
      </c>
      <c r="AN1861">
        <v>1.56</v>
      </c>
      <c r="AO1861">
        <v>2.52</v>
      </c>
      <c r="AP1861">
        <v>1.51</v>
      </c>
      <c r="AQ1861" t="str">
        <f t="shared" si="321"/>
        <v>Gonzalez</v>
      </c>
      <c r="AR1861" t="str">
        <f t="shared" si="322"/>
        <v>Rosol</v>
      </c>
      <c r="AS1861" t="str">
        <f t="shared" si="323"/>
        <v>KitzbuhelGonzalezRosol</v>
      </c>
      <c r="AT1861" t="str">
        <f t="shared" si="324"/>
        <v>KitzbuhelRosolGonzalez</v>
      </c>
      <c r="AU1861">
        <f t="shared" si="325"/>
        <v>1</v>
      </c>
      <c r="AV1861">
        <f t="shared" si="326"/>
        <v>4</v>
      </c>
      <c r="AW1861">
        <f t="shared" si="327"/>
        <v>28</v>
      </c>
      <c r="AX1861" t="b">
        <f t="shared" si="328"/>
        <v>0</v>
      </c>
      <c r="AY1861" t="str">
        <f t="shared" si="329"/>
        <v>Gonzalez</v>
      </c>
      <c r="AZ1861" t="b">
        <f t="shared" si="330"/>
        <v>1</v>
      </c>
      <c r="BA1861" t="str">
        <f t="shared" si="331"/>
        <v>KitzbuhelQuarterfinals</v>
      </c>
    </row>
    <row r="1862" spans="1:53" x14ac:dyDescent="0.25">
      <c r="A1862">
        <v>46</v>
      </c>
      <c r="B1862" t="s">
        <v>1045</v>
      </c>
      <c r="C1862" t="s">
        <v>1046</v>
      </c>
      <c r="D1862">
        <v>41851</v>
      </c>
      <c r="E1862" t="s">
        <v>663</v>
      </c>
      <c r="F1862" t="s">
        <v>307</v>
      </c>
      <c r="G1862" t="s">
        <v>503</v>
      </c>
      <c r="H1862" t="s">
        <v>345</v>
      </c>
      <c r="I1862">
        <v>3</v>
      </c>
      <c r="J1862" t="s">
        <v>850</v>
      </c>
      <c r="K1862" t="s">
        <v>828</v>
      </c>
      <c r="L1862">
        <v>78</v>
      </c>
      <c r="M1862">
        <v>83</v>
      </c>
      <c r="N1862">
        <v>693</v>
      </c>
      <c r="O1862">
        <v>644</v>
      </c>
      <c r="P1862">
        <v>6</v>
      </c>
      <c r="Q1862">
        <v>2</v>
      </c>
      <c r="R1862">
        <v>6</v>
      </c>
      <c r="S1862">
        <v>1</v>
      </c>
      <c r="Z1862">
        <v>2</v>
      </c>
      <c r="AA1862">
        <v>0</v>
      </c>
      <c r="AB1862" t="s">
        <v>312</v>
      </c>
      <c r="AC1862">
        <v>1.36</v>
      </c>
      <c r="AD1862">
        <v>3</v>
      </c>
      <c r="AE1862">
        <v>1.33</v>
      </c>
      <c r="AF1862">
        <v>3.2</v>
      </c>
      <c r="AG1862">
        <v>1.33</v>
      </c>
      <c r="AH1862">
        <v>3.25</v>
      </c>
      <c r="AI1862">
        <v>1.44</v>
      </c>
      <c r="AJ1862">
        <v>3.06</v>
      </c>
      <c r="AM1862">
        <v>1.44</v>
      </c>
      <c r="AN1862">
        <v>3.5</v>
      </c>
      <c r="AO1862">
        <v>1.34</v>
      </c>
      <c r="AP1862">
        <v>3.16</v>
      </c>
      <c r="AQ1862" t="str">
        <f t="shared" si="321"/>
        <v>Goffin</v>
      </c>
      <c r="AR1862" t="str">
        <f t="shared" si="322"/>
        <v>Lorenzi</v>
      </c>
      <c r="AS1862" t="str">
        <f t="shared" si="323"/>
        <v>KitzbuhelGoffinLorenzi</v>
      </c>
      <c r="AT1862" t="str">
        <f t="shared" si="324"/>
        <v>KitzbuhelLorenziGoffin</v>
      </c>
      <c r="AU1862">
        <f t="shared" si="325"/>
        <v>2</v>
      </c>
      <c r="AV1862">
        <f t="shared" si="326"/>
        <v>9</v>
      </c>
      <c r="AW1862">
        <f t="shared" si="327"/>
        <v>15</v>
      </c>
      <c r="AX1862" t="b">
        <f t="shared" si="328"/>
        <v>0</v>
      </c>
      <c r="AY1862" t="str">
        <f t="shared" si="329"/>
        <v>Goffin</v>
      </c>
      <c r="AZ1862" t="b">
        <f t="shared" si="330"/>
        <v>0</v>
      </c>
      <c r="BA1862" t="str">
        <f t="shared" si="331"/>
        <v>KitzbuhelQuarterfinals</v>
      </c>
    </row>
    <row r="1863" spans="1:53" x14ac:dyDescent="0.25">
      <c r="A1863">
        <v>46</v>
      </c>
      <c r="B1863" t="s">
        <v>1045</v>
      </c>
      <c r="C1863" t="s">
        <v>1046</v>
      </c>
      <c r="D1863">
        <v>41852</v>
      </c>
      <c r="E1863" t="s">
        <v>663</v>
      </c>
      <c r="F1863" t="s">
        <v>307</v>
      </c>
      <c r="G1863" t="s">
        <v>503</v>
      </c>
      <c r="H1863" t="s">
        <v>345</v>
      </c>
      <c r="I1863">
        <v>3</v>
      </c>
      <c r="J1863" t="s">
        <v>786</v>
      </c>
      <c r="K1863" t="s">
        <v>776</v>
      </c>
      <c r="L1863">
        <v>81</v>
      </c>
      <c r="M1863">
        <v>48</v>
      </c>
      <c r="N1863">
        <v>655</v>
      </c>
      <c r="O1863">
        <v>890</v>
      </c>
      <c r="P1863">
        <v>6</v>
      </c>
      <c r="Q1863">
        <v>2</v>
      </c>
      <c r="R1863">
        <v>3</v>
      </c>
      <c r="S1863">
        <v>6</v>
      </c>
      <c r="T1863">
        <v>6</v>
      </c>
      <c r="U1863">
        <v>3</v>
      </c>
      <c r="Z1863">
        <v>2</v>
      </c>
      <c r="AA1863">
        <v>1</v>
      </c>
      <c r="AB1863" t="s">
        <v>312</v>
      </c>
      <c r="AC1863">
        <v>1.57</v>
      </c>
      <c r="AD1863">
        <v>2.25</v>
      </c>
      <c r="AE1863">
        <v>1.6</v>
      </c>
      <c r="AF1863">
        <v>2.2999999999999998</v>
      </c>
      <c r="AG1863">
        <v>1.57</v>
      </c>
      <c r="AH1863">
        <v>2.38</v>
      </c>
      <c r="AI1863">
        <v>1.8</v>
      </c>
      <c r="AJ1863">
        <v>2.15</v>
      </c>
      <c r="AM1863">
        <v>1.8</v>
      </c>
      <c r="AN1863">
        <v>2.38</v>
      </c>
      <c r="AO1863">
        <v>1.65</v>
      </c>
      <c r="AP1863">
        <v>2.21</v>
      </c>
      <c r="AQ1863" t="str">
        <f t="shared" si="321"/>
        <v>Monaco</v>
      </c>
      <c r="AR1863" t="str">
        <f t="shared" si="322"/>
        <v>Seppi</v>
      </c>
      <c r="AS1863" t="str">
        <f t="shared" si="323"/>
        <v>KitzbuhelMonacoSeppi</v>
      </c>
      <c r="AT1863" t="str">
        <f t="shared" si="324"/>
        <v>KitzbuhelSeppiMonaco</v>
      </c>
      <c r="AU1863">
        <f t="shared" si="325"/>
        <v>1</v>
      </c>
      <c r="AV1863">
        <f t="shared" si="326"/>
        <v>4</v>
      </c>
      <c r="AW1863">
        <f t="shared" si="327"/>
        <v>26</v>
      </c>
      <c r="AX1863" t="b">
        <f t="shared" si="328"/>
        <v>0</v>
      </c>
      <c r="AY1863" t="str">
        <f t="shared" si="329"/>
        <v>Monaco</v>
      </c>
      <c r="AZ1863" t="b">
        <f t="shared" si="330"/>
        <v>1</v>
      </c>
      <c r="BA1863" t="str">
        <f t="shared" si="331"/>
        <v>KitzbuhelQuarterfinals</v>
      </c>
    </row>
    <row r="1864" spans="1:53" x14ac:dyDescent="0.25">
      <c r="A1864">
        <v>46</v>
      </c>
      <c r="B1864" t="s">
        <v>1045</v>
      </c>
      <c r="C1864" t="s">
        <v>1046</v>
      </c>
      <c r="D1864">
        <v>41852</v>
      </c>
      <c r="E1864" t="s">
        <v>663</v>
      </c>
      <c r="F1864" t="s">
        <v>307</v>
      </c>
      <c r="G1864" t="s">
        <v>503</v>
      </c>
      <c r="H1864" t="s">
        <v>345</v>
      </c>
      <c r="I1864">
        <v>3</v>
      </c>
      <c r="J1864" t="s">
        <v>739</v>
      </c>
      <c r="K1864" t="s">
        <v>714</v>
      </c>
      <c r="L1864">
        <v>50</v>
      </c>
      <c r="M1864">
        <v>28</v>
      </c>
      <c r="N1864">
        <v>882</v>
      </c>
      <c r="O1864">
        <v>1285</v>
      </c>
      <c r="P1864">
        <v>6</v>
      </c>
      <c r="Q1864">
        <v>4</v>
      </c>
      <c r="R1864">
        <v>7</v>
      </c>
      <c r="S1864">
        <v>5</v>
      </c>
      <c r="Z1864">
        <v>2</v>
      </c>
      <c r="AA1864">
        <v>0</v>
      </c>
      <c r="AB1864" t="s">
        <v>312</v>
      </c>
      <c r="AC1864">
        <v>1.53</v>
      </c>
      <c r="AD1864">
        <v>2.37</v>
      </c>
      <c r="AE1864">
        <v>1.65</v>
      </c>
      <c r="AF1864">
        <v>2.2000000000000002</v>
      </c>
      <c r="AG1864">
        <v>1.57</v>
      </c>
      <c r="AH1864">
        <v>2.38</v>
      </c>
      <c r="AI1864">
        <v>1.66</v>
      </c>
      <c r="AJ1864">
        <v>2.4</v>
      </c>
      <c r="AM1864">
        <v>1.73</v>
      </c>
      <c r="AN1864">
        <v>2.4</v>
      </c>
      <c r="AO1864">
        <v>1.63</v>
      </c>
      <c r="AP1864">
        <v>2.25</v>
      </c>
      <c r="AQ1864" t="str">
        <f t="shared" si="321"/>
        <v>Thiem</v>
      </c>
      <c r="AR1864" t="str">
        <f t="shared" si="322"/>
        <v>Granollers</v>
      </c>
      <c r="AS1864" t="str">
        <f t="shared" si="323"/>
        <v>KitzbuhelThiemGranollers</v>
      </c>
      <c r="AT1864" t="str">
        <f t="shared" si="324"/>
        <v>KitzbuhelGranollersThiem</v>
      </c>
      <c r="AU1864">
        <f t="shared" si="325"/>
        <v>2</v>
      </c>
      <c r="AV1864">
        <f t="shared" si="326"/>
        <v>4</v>
      </c>
      <c r="AW1864">
        <f t="shared" si="327"/>
        <v>22</v>
      </c>
      <c r="AX1864" t="b">
        <f t="shared" si="328"/>
        <v>0</v>
      </c>
      <c r="AY1864" t="str">
        <f t="shared" si="329"/>
        <v>Thiem</v>
      </c>
      <c r="AZ1864" t="b">
        <f t="shared" si="330"/>
        <v>0</v>
      </c>
      <c r="BA1864" t="str">
        <f t="shared" si="331"/>
        <v>KitzbuhelQuarterfinals</v>
      </c>
    </row>
    <row r="1865" spans="1:53" x14ac:dyDescent="0.25">
      <c r="A1865">
        <v>46</v>
      </c>
      <c r="B1865" t="s">
        <v>1045</v>
      </c>
      <c r="C1865" t="s">
        <v>1046</v>
      </c>
      <c r="D1865">
        <v>41852</v>
      </c>
      <c r="E1865" t="s">
        <v>663</v>
      </c>
      <c r="F1865" t="s">
        <v>307</v>
      </c>
      <c r="G1865" t="s">
        <v>503</v>
      </c>
      <c r="H1865" t="s">
        <v>346</v>
      </c>
      <c r="I1865">
        <v>3</v>
      </c>
      <c r="J1865" t="s">
        <v>850</v>
      </c>
      <c r="K1865" t="s">
        <v>604</v>
      </c>
      <c r="L1865">
        <v>78</v>
      </c>
      <c r="M1865">
        <v>104</v>
      </c>
      <c r="N1865">
        <v>693</v>
      </c>
      <c r="O1865">
        <v>553</v>
      </c>
      <c r="P1865">
        <v>5</v>
      </c>
      <c r="Q1865">
        <v>7</v>
      </c>
      <c r="R1865">
        <v>6</v>
      </c>
      <c r="S1865">
        <v>4</v>
      </c>
      <c r="T1865">
        <v>6</v>
      </c>
      <c r="U1865">
        <v>3</v>
      </c>
      <c r="Z1865">
        <v>2</v>
      </c>
      <c r="AA1865">
        <v>1</v>
      </c>
      <c r="AB1865" t="s">
        <v>312</v>
      </c>
      <c r="AC1865">
        <v>1.28</v>
      </c>
      <c r="AD1865">
        <v>3.75</v>
      </c>
      <c r="AE1865">
        <v>1.3</v>
      </c>
      <c r="AF1865">
        <v>3.4</v>
      </c>
      <c r="AG1865">
        <v>1.3</v>
      </c>
      <c r="AH1865">
        <v>3.5</v>
      </c>
      <c r="AI1865">
        <v>1.3</v>
      </c>
      <c r="AJ1865">
        <v>4</v>
      </c>
      <c r="AM1865">
        <v>1.36</v>
      </c>
      <c r="AN1865">
        <v>4</v>
      </c>
      <c r="AO1865">
        <v>1.3</v>
      </c>
      <c r="AP1865">
        <v>3.45</v>
      </c>
      <c r="AQ1865" t="str">
        <f t="shared" si="321"/>
        <v>Goffin</v>
      </c>
      <c r="AR1865" t="str">
        <f t="shared" si="322"/>
        <v>Gonzalez</v>
      </c>
      <c r="AS1865" t="str">
        <f t="shared" si="323"/>
        <v>KitzbuhelGoffinGonzalez</v>
      </c>
      <c r="AT1865" t="str">
        <f t="shared" si="324"/>
        <v>KitzbuhelGonzalezGoffin</v>
      </c>
      <c r="AU1865">
        <f t="shared" si="325"/>
        <v>1</v>
      </c>
      <c r="AV1865">
        <f t="shared" si="326"/>
        <v>3</v>
      </c>
      <c r="AW1865">
        <f t="shared" si="327"/>
        <v>31</v>
      </c>
      <c r="AX1865" t="b">
        <f t="shared" si="328"/>
        <v>0</v>
      </c>
      <c r="AY1865" t="str">
        <f t="shared" si="329"/>
        <v>Gonzalez</v>
      </c>
      <c r="AZ1865" t="b">
        <f t="shared" si="330"/>
        <v>1</v>
      </c>
      <c r="BA1865" t="str">
        <f t="shared" si="331"/>
        <v>KitzbuhelSemifinals</v>
      </c>
    </row>
    <row r="1866" spans="1:53" x14ac:dyDescent="0.25">
      <c r="A1866">
        <v>46</v>
      </c>
      <c r="B1866" t="s">
        <v>1045</v>
      </c>
      <c r="C1866" t="s">
        <v>1046</v>
      </c>
      <c r="D1866">
        <v>41852</v>
      </c>
      <c r="E1866" t="s">
        <v>663</v>
      </c>
      <c r="F1866" t="s">
        <v>307</v>
      </c>
      <c r="G1866" t="s">
        <v>503</v>
      </c>
      <c r="H1866" t="s">
        <v>346</v>
      </c>
      <c r="I1866">
        <v>3</v>
      </c>
      <c r="J1866" t="s">
        <v>739</v>
      </c>
      <c r="K1866" t="s">
        <v>786</v>
      </c>
      <c r="L1866">
        <v>50</v>
      </c>
      <c r="M1866">
        <v>81</v>
      </c>
      <c r="N1866">
        <v>882</v>
      </c>
      <c r="O1866">
        <v>655</v>
      </c>
      <c r="P1866">
        <v>6</v>
      </c>
      <c r="Q1866">
        <v>3</v>
      </c>
      <c r="R1866">
        <v>6</v>
      </c>
      <c r="S1866">
        <v>1</v>
      </c>
      <c r="Z1866">
        <v>2</v>
      </c>
      <c r="AA1866">
        <v>0</v>
      </c>
      <c r="AB1866" t="s">
        <v>312</v>
      </c>
      <c r="AC1866">
        <v>1.66</v>
      </c>
      <c r="AD1866">
        <v>2.2000000000000002</v>
      </c>
      <c r="AE1866">
        <v>1.75</v>
      </c>
      <c r="AF1866">
        <v>2.0499999999999998</v>
      </c>
      <c r="AG1866">
        <v>1.67</v>
      </c>
      <c r="AH1866">
        <v>2.2000000000000002</v>
      </c>
      <c r="AI1866">
        <v>1.71</v>
      </c>
      <c r="AJ1866">
        <v>2.2999999999999998</v>
      </c>
      <c r="AM1866">
        <v>1.75</v>
      </c>
      <c r="AN1866">
        <v>2.2999999999999998</v>
      </c>
      <c r="AO1866">
        <v>1.7</v>
      </c>
      <c r="AP1866">
        <v>2.12</v>
      </c>
      <c r="AQ1866" t="str">
        <f t="shared" si="321"/>
        <v>Thiem</v>
      </c>
      <c r="AR1866" t="str">
        <f t="shared" si="322"/>
        <v>Monaco</v>
      </c>
      <c r="AS1866" t="str">
        <f t="shared" si="323"/>
        <v>KitzbuhelThiemMonaco</v>
      </c>
      <c r="AT1866" t="str">
        <f t="shared" si="324"/>
        <v>KitzbuhelMonacoThiem</v>
      </c>
      <c r="AU1866">
        <f t="shared" si="325"/>
        <v>2</v>
      </c>
      <c r="AV1866">
        <f t="shared" si="326"/>
        <v>8</v>
      </c>
      <c r="AW1866">
        <f t="shared" si="327"/>
        <v>16</v>
      </c>
      <c r="AX1866" t="b">
        <f t="shared" si="328"/>
        <v>0</v>
      </c>
      <c r="AY1866" t="str">
        <f t="shared" si="329"/>
        <v>Thiem</v>
      </c>
      <c r="AZ1866" t="b">
        <f t="shared" si="330"/>
        <v>0</v>
      </c>
      <c r="BA1866" t="str">
        <f t="shared" si="331"/>
        <v>KitzbuhelSemifinals</v>
      </c>
    </row>
    <row r="1867" spans="1:53" x14ac:dyDescent="0.25">
      <c r="A1867">
        <v>46</v>
      </c>
      <c r="B1867" t="s">
        <v>1045</v>
      </c>
      <c r="C1867" t="s">
        <v>1046</v>
      </c>
      <c r="D1867">
        <v>41853</v>
      </c>
      <c r="E1867" t="s">
        <v>663</v>
      </c>
      <c r="F1867" t="s">
        <v>307</v>
      </c>
      <c r="G1867" t="s">
        <v>503</v>
      </c>
      <c r="H1867" t="s">
        <v>348</v>
      </c>
      <c r="I1867">
        <v>3</v>
      </c>
      <c r="J1867" t="s">
        <v>850</v>
      </c>
      <c r="K1867" t="s">
        <v>739</v>
      </c>
      <c r="L1867">
        <v>78</v>
      </c>
      <c r="M1867">
        <v>50</v>
      </c>
      <c r="N1867">
        <v>693</v>
      </c>
      <c r="O1867">
        <v>882</v>
      </c>
      <c r="P1867">
        <v>4</v>
      </c>
      <c r="Q1867">
        <v>6</v>
      </c>
      <c r="R1867">
        <v>6</v>
      </c>
      <c r="S1867">
        <v>1</v>
      </c>
      <c r="T1867">
        <v>6</v>
      </c>
      <c r="U1867">
        <v>3</v>
      </c>
      <c r="Z1867">
        <v>2</v>
      </c>
      <c r="AA1867">
        <v>1</v>
      </c>
      <c r="AB1867" t="s">
        <v>312</v>
      </c>
      <c r="AC1867">
        <v>2.1</v>
      </c>
      <c r="AD1867">
        <v>1.72</v>
      </c>
      <c r="AE1867">
        <v>2.15</v>
      </c>
      <c r="AF1867">
        <v>1.68</v>
      </c>
      <c r="AG1867">
        <v>2.1</v>
      </c>
      <c r="AH1867">
        <v>1.73</v>
      </c>
      <c r="AI1867">
        <v>2.11</v>
      </c>
      <c r="AJ1867">
        <v>1.83</v>
      </c>
      <c r="AM1867">
        <v>2.2000000000000002</v>
      </c>
      <c r="AN1867">
        <v>1.83</v>
      </c>
      <c r="AO1867">
        <v>2.11</v>
      </c>
      <c r="AP1867">
        <v>1.71</v>
      </c>
      <c r="AQ1867" t="str">
        <f t="shared" si="321"/>
        <v>Goffin</v>
      </c>
      <c r="AR1867" t="str">
        <f t="shared" si="322"/>
        <v>Thiem</v>
      </c>
      <c r="AS1867" t="str">
        <f t="shared" si="323"/>
        <v>KitzbuhelGoffinThiem</v>
      </c>
      <c r="AT1867" t="str">
        <f t="shared" si="324"/>
        <v>KitzbuhelThiemGoffin</v>
      </c>
      <c r="AU1867">
        <f t="shared" si="325"/>
        <v>1</v>
      </c>
      <c r="AV1867">
        <f t="shared" si="326"/>
        <v>6</v>
      </c>
      <c r="AW1867">
        <f t="shared" si="327"/>
        <v>26</v>
      </c>
      <c r="AX1867" t="b">
        <f t="shared" si="328"/>
        <v>0</v>
      </c>
      <c r="AY1867" t="str">
        <f t="shared" si="329"/>
        <v>Thiem</v>
      </c>
      <c r="AZ1867" t="b">
        <f t="shared" si="330"/>
        <v>1</v>
      </c>
      <c r="BA1867" t="str">
        <f t="shared" si="331"/>
        <v>KitzbuhelThe Final</v>
      </c>
    </row>
    <row r="1868" spans="1:53" x14ac:dyDescent="0.25">
      <c r="A1868">
        <v>47</v>
      </c>
      <c r="B1868" t="s">
        <v>1048</v>
      </c>
      <c r="C1868" t="s">
        <v>1049</v>
      </c>
      <c r="D1868">
        <v>41848</v>
      </c>
      <c r="E1868" t="s">
        <v>853</v>
      </c>
      <c r="F1868" t="s">
        <v>307</v>
      </c>
      <c r="G1868" t="s">
        <v>308</v>
      </c>
      <c r="H1868" t="s">
        <v>309</v>
      </c>
      <c r="I1868">
        <v>3</v>
      </c>
      <c r="J1868" t="s">
        <v>721</v>
      </c>
      <c r="K1868" t="s">
        <v>808</v>
      </c>
      <c r="L1868">
        <v>98</v>
      </c>
      <c r="M1868">
        <v>123</v>
      </c>
      <c r="N1868">
        <v>585</v>
      </c>
      <c r="O1868">
        <v>492</v>
      </c>
      <c r="P1868">
        <v>6</v>
      </c>
      <c r="Q1868">
        <v>4</v>
      </c>
      <c r="R1868">
        <v>6</v>
      </c>
      <c r="S1868">
        <v>0</v>
      </c>
      <c r="Z1868">
        <v>2</v>
      </c>
      <c r="AA1868">
        <v>0</v>
      </c>
      <c r="AB1868" t="s">
        <v>312</v>
      </c>
      <c r="AC1868">
        <v>1.53</v>
      </c>
      <c r="AD1868">
        <v>2.37</v>
      </c>
      <c r="AE1868">
        <v>1.52</v>
      </c>
      <c r="AF1868">
        <v>2.4500000000000002</v>
      </c>
      <c r="AG1868">
        <v>1.57</v>
      </c>
      <c r="AH1868">
        <v>2.25</v>
      </c>
      <c r="AI1868">
        <v>1.6</v>
      </c>
      <c r="AJ1868">
        <v>2.4700000000000002</v>
      </c>
      <c r="AK1868">
        <v>1.53</v>
      </c>
      <c r="AL1868">
        <v>2.5</v>
      </c>
      <c r="AM1868">
        <v>1.62</v>
      </c>
      <c r="AN1868">
        <v>2.5</v>
      </c>
      <c r="AO1868">
        <v>1.55</v>
      </c>
      <c r="AP1868">
        <v>2.4</v>
      </c>
      <c r="AQ1868" t="str">
        <f t="shared" si="321"/>
        <v>Paire</v>
      </c>
      <c r="AR1868" t="str">
        <f t="shared" si="322"/>
        <v>Dancevic</v>
      </c>
      <c r="AS1868" t="str">
        <f t="shared" si="323"/>
        <v>WashingtonPaireDancevic</v>
      </c>
      <c r="AT1868" t="str">
        <f t="shared" si="324"/>
        <v>WashingtonDancevicPaire</v>
      </c>
      <c r="AU1868">
        <f t="shared" si="325"/>
        <v>2</v>
      </c>
      <c r="AV1868">
        <f t="shared" si="326"/>
        <v>8</v>
      </c>
      <c r="AW1868">
        <f t="shared" si="327"/>
        <v>16</v>
      </c>
      <c r="AX1868" t="b">
        <f t="shared" si="328"/>
        <v>0</v>
      </c>
      <c r="AY1868" t="str">
        <f t="shared" si="329"/>
        <v>Paire</v>
      </c>
      <c r="AZ1868" t="b">
        <f t="shared" si="330"/>
        <v>0</v>
      </c>
      <c r="BA1868" t="str">
        <f t="shared" si="331"/>
        <v>Washington1st Round</v>
      </c>
    </row>
    <row r="1869" spans="1:53" x14ac:dyDescent="0.25">
      <c r="A1869">
        <v>47</v>
      </c>
      <c r="B1869" t="s">
        <v>1048</v>
      </c>
      <c r="C1869" t="s">
        <v>1049</v>
      </c>
      <c r="D1869">
        <v>41848</v>
      </c>
      <c r="E1869" t="s">
        <v>853</v>
      </c>
      <c r="F1869" t="s">
        <v>307</v>
      </c>
      <c r="G1869" t="s">
        <v>308</v>
      </c>
      <c r="H1869" t="s">
        <v>309</v>
      </c>
      <c r="I1869">
        <v>3</v>
      </c>
      <c r="J1869" t="s">
        <v>876</v>
      </c>
      <c r="K1869" t="s">
        <v>780</v>
      </c>
      <c r="L1869">
        <v>266</v>
      </c>
      <c r="M1869">
        <v>74</v>
      </c>
      <c r="N1869">
        <v>183</v>
      </c>
      <c r="O1869">
        <v>723</v>
      </c>
      <c r="P1869">
        <v>6</v>
      </c>
      <c r="Q1869">
        <v>4</v>
      </c>
      <c r="R1869">
        <v>6</v>
      </c>
      <c r="S1869">
        <v>2</v>
      </c>
      <c r="Z1869">
        <v>2</v>
      </c>
      <c r="AA1869">
        <v>0</v>
      </c>
      <c r="AB1869" t="s">
        <v>312</v>
      </c>
      <c r="AC1869">
        <v>2</v>
      </c>
      <c r="AD1869">
        <v>1.72</v>
      </c>
      <c r="AE1869">
        <v>2.1</v>
      </c>
      <c r="AF1869">
        <v>1.7</v>
      </c>
      <c r="AG1869">
        <v>2</v>
      </c>
      <c r="AH1869">
        <v>1.73</v>
      </c>
      <c r="AI1869">
        <v>2.16</v>
      </c>
      <c r="AJ1869">
        <v>1.76</v>
      </c>
      <c r="AK1869">
        <v>2</v>
      </c>
      <c r="AL1869">
        <v>1.8</v>
      </c>
      <c r="AM1869">
        <v>2.16</v>
      </c>
      <c r="AN1869">
        <v>1.85</v>
      </c>
      <c r="AO1869">
        <v>2</v>
      </c>
      <c r="AP1869">
        <v>1.77</v>
      </c>
      <c r="AQ1869" t="str">
        <f t="shared" si="321"/>
        <v>Ginepri</v>
      </c>
      <c r="AR1869" t="str">
        <f t="shared" si="322"/>
        <v>Falla</v>
      </c>
      <c r="AS1869" t="str">
        <f t="shared" si="323"/>
        <v>WashingtonGinepriFalla</v>
      </c>
      <c r="AT1869" t="str">
        <f t="shared" si="324"/>
        <v>WashingtonFallaGinepri</v>
      </c>
      <c r="AU1869">
        <f t="shared" si="325"/>
        <v>2</v>
      </c>
      <c r="AV1869">
        <f t="shared" si="326"/>
        <v>6</v>
      </c>
      <c r="AW1869">
        <f t="shared" si="327"/>
        <v>18</v>
      </c>
      <c r="AX1869" t="b">
        <f t="shared" si="328"/>
        <v>0</v>
      </c>
      <c r="AY1869" t="str">
        <f t="shared" si="329"/>
        <v>Ginepri</v>
      </c>
      <c r="AZ1869" t="b">
        <f t="shared" si="330"/>
        <v>0</v>
      </c>
      <c r="BA1869" t="str">
        <f t="shared" si="331"/>
        <v>Washington1st Round</v>
      </c>
    </row>
    <row r="1870" spans="1:53" x14ac:dyDescent="0.25">
      <c r="A1870">
        <v>47</v>
      </c>
      <c r="B1870" t="s">
        <v>1048</v>
      </c>
      <c r="C1870" t="s">
        <v>1049</v>
      </c>
      <c r="D1870">
        <v>41848</v>
      </c>
      <c r="E1870" t="s">
        <v>853</v>
      </c>
      <c r="F1870" t="s">
        <v>307</v>
      </c>
      <c r="G1870" t="s">
        <v>308</v>
      </c>
      <c r="H1870" t="s">
        <v>309</v>
      </c>
      <c r="I1870">
        <v>3</v>
      </c>
      <c r="J1870" t="s">
        <v>735</v>
      </c>
      <c r="K1870" t="s">
        <v>772</v>
      </c>
      <c r="L1870">
        <v>114</v>
      </c>
      <c r="M1870">
        <v>79</v>
      </c>
      <c r="N1870">
        <v>526</v>
      </c>
      <c r="O1870">
        <v>672</v>
      </c>
      <c r="P1870">
        <v>7</v>
      </c>
      <c r="Q1870">
        <v>6</v>
      </c>
      <c r="R1870">
        <v>6</v>
      </c>
      <c r="S1870">
        <v>4</v>
      </c>
      <c r="Z1870">
        <v>2</v>
      </c>
      <c r="AA1870">
        <v>0</v>
      </c>
      <c r="AB1870" t="s">
        <v>312</v>
      </c>
      <c r="AC1870">
        <v>3.25</v>
      </c>
      <c r="AD1870">
        <v>1.33</v>
      </c>
      <c r="AE1870">
        <v>3.2</v>
      </c>
      <c r="AF1870">
        <v>1.33</v>
      </c>
      <c r="AG1870">
        <v>3</v>
      </c>
      <c r="AH1870">
        <v>1.36</v>
      </c>
      <c r="AI1870">
        <v>3.9</v>
      </c>
      <c r="AJ1870">
        <v>1.29</v>
      </c>
      <c r="AK1870">
        <v>3.25</v>
      </c>
      <c r="AL1870">
        <v>1.33</v>
      </c>
      <c r="AM1870">
        <v>3.9</v>
      </c>
      <c r="AN1870">
        <v>1.36</v>
      </c>
      <c r="AO1870">
        <v>3.27</v>
      </c>
      <c r="AP1870">
        <v>1.32</v>
      </c>
      <c r="AQ1870" t="str">
        <f t="shared" si="321"/>
        <v>Jaziri</v>
      </c>
      <c r="AR1870" t="str">
        <f t="shared" si="322"/>
        <v>Stakhovsky</v>
      </c>
      <c r="AS1870" t="str">
        <f t="shared" si="323"/>
        <v>WashingtonJaziriStakhovsky</v>
      </c>
      <c r="AT1870" t="str">
        <f t="shared" si="324"/>
        <v>WashingtonStakhovskyJaziri</v>
      </c>
      <c r="AU1870">
        <f t="shared" si="325"/>
        <v>2</v>
      </c>
      <c r="AV1870">
        <f t="shared" si="326"/>
        <v>3</v>
      </c>
      <c r="AW1870">
        <f t="shared" si="327"/>
        <v>23</v>
      </c>
      <c r="AX1870" t="b">
        <f t="shared" si="328"/>
        <v>1</v>
      </c>
      <c r="AY1870" t="str">
        <f t="shared" si="329"/>
        <v>Jaziri</v>
      </c>
      <c r="AZ1870" t="b">
        <f t="shared" si="330"/>
        <v>0</v>
      </c>
      <c r="BA1870" t="str">
        <f t="shared" si="331"/>
        <v>Washington1st Round</v>
      </c>
    </row>
    <row r="1871" spans="1:53" x14ac:dyDescent="0.25">
      <c r="A1871">
        <v>47</v>
      </c>
      <c r="B1871" t="s">
        <v>1048</v>
      </c>
      <c r="C1871" t="s">
        <v>1049</v>
      </c>
      <c r="D1871">
        <v>41848</v>
      </c>
      <c r="E1871" t="s">
        <v>853</v>
      </c>
      <c r="F1871" t="s">
        <v>307</v>
      </c>
      <c r="G1871" t="s">
        <v>308</v>
      </c>
      <c r="H1871" t="s">
        <v>309</v>
      </c>
      <c r="I1871">
        <v>3</v>
      </c>
      <c r="J1871" t="s">
        <v>695</v>
      </c>
      <c r="K1871" t="s">
        <v>677</v>
      </c>
      <c r="L1871">
        <v>108</v>
      </c>
      <c r="M1871">
        <v>168</v>
      </c>
      <c r="N1871">
        <v>546</v>
      </c>
      <c r="O1871">
        <v>308</v>
      </c>
      <c r="P1871">
        <v>6</v>
      </c>
      <c r="Q1871">
        <v>3</v>
      </c>
      <c r="R1871">
        <v>6</v>
      </c>
      <c r="S1871">
        <v>0</v>
      </c>
      <c r="Z1871">
        <v>2</v>
      </c>
      <c r="AA1871">
        <v>0</v>
      </c>
      <c r="AB1871" t="s">
        <v>312</v>
      </c>
      <c r="AC1871">
        <v>1.72</v>
      </c>
      <c r="AD1871">
        <v>2</v>
      </c>
      <c r="AE1871">
        <v>1.8</v>
      </c>
      <c r="AF1871">
        <v>2</v>
      </c>
      <c r="AG1871">
        <v>1.73</v>
      </c>
      <c r="AH1871">
        <v>2</v>
      </c>
      <c r="AI1871">
        <v>1.86</v>
      </c>
      <c r="AJ1871">
        <v>2.0299999999999998</v>
      </c>
      <c r="AK1871">
        <v>1.73</v>
      </c>
      <c r="AL1871">
        <v>2.1</v>
      </c>
      <c r="AM1871">
        <v>1.86</v>
      </c>
      <c r="AN1871">
        <v>2.12</v>
      </c>
      <c r="AO1871">
        <v>1.77</v>
      </c>
      <c r="AP1871">
        <v>2</v>
      </c>
      <c r="AQ1871" t="str">
        <f t="shared" si="321"/>
        <v>Smyczek</v>
      </c>
      <c r="AR1871" t="str">
        <f t="shared" si="322"/>
        <v>Kuznetsov</v>
      </c>
      <c r="AS1871" t="str">
        <f t="shared" si="323"/>
        <v>WashingtonSmyczekKuznetsov</v>
      </c>
      <c r="AT1871" t="str">
        <f t="shared" si="324"/>
        <v>WashingtonKuznetsovSmyczek</v>
      </c>
      <c r="AU1871">
        <f t="shared" si="325"/>
        <v>2</v>
      </c>
      <c r="AV1871">
        <f t="shared" si="326"/>
        <v>9</v>
      </c>
      <c r="AW1871">
        <f t="shared" si="327"/>
        <v>15</v>
      </c>
      <c r="AX1871" t="b">
        <f t="shared" si="328"/>
        <v>0</v>
      </c>
      <c r="AY1871" t="str">
        <f t="shared" si="329"/>
        <v>Smyczek</v>
      </c>
      <c r="AZ1871" t="b">
        <f t="shared" si="330"/>
        <v>0</v>
      </c>
      <c r="BA1871" t="str">
        <f t="shared" si="331"/>
        <v>Washington1st Round</v>
      </c>
    </row>
    <row r="1872" spans="1:53" x14ac:dyDescent="0.25">
      <c r="A1872">
        <v>47</v>
      </c>
      <c r="B1872" t="s">
        <v>1048</v>
      </c>
      <c r="C1872" t="s">
        <v>1049</v>
      </c>
      <c r="D1872">
        <v>41848</v>
      </c>
      <c r="E1872" t="s">
        <v>853</v>
      </c>
      <c r="F1872" t="s">
        <v>307</v>
      </c>
      <c r="G1872" t="s">
        <v>308</v>
      </c>
      <c r="H1872" t="s">
        <v>309</v>
      </c>
      <c r="I1872">
        <v>3</v>
      </c>
      <c r="J1872" t="s">
        <v>849</v>
      </c>
      <c r="K1872" t="s">
        <v>1050</v>
      </c>
      <c r="L1872">
        <v>152</v>
      </c>
      <c r="M1872">
        <v>326</v>
      </c>
      <c r="N1872">
        <v>368</v>
      </c>
      <c r="O1872">
        <v>137</v>
      </c>
      <c r="P1872">
        <v>6</v>
      </c>
      <c r="Q1872">
        <v>7</v>
      </c>
      <c r="R1872">
        <v>6</v>
      </c>
      <c r="S1872">
        <v>4</v>
      </c>
      <c r="T1872">
        <v>7</v>
      </c>
      <c r="U1872">
        <v>5</v>
      </c>
      <c r="Z1872">
        <v>2</v>
      </c>
      <c r="AA1872">
        <v>1</v>
      </c>
      <c r="AB1872" t="s">
        <v>312</v>
      </c>
      <c r="AC1872">
        <v>1.53</v>
      </c>
      <c r="AD1872">
        <v>2.37</v>
      </c>
      <c r="AE1872">
        <v>1.55</v>
      </c>
      <c r="AF1872">
        <v>2.4</v>
      </c>
      <c r="AG1872">
        <v>1.62</v>
      </c>
      <c r="AH1872">
        <v>2.2000000000000002</v>
      </c>
      <c r="AI1872">
        <v>1.74</v>
      </c>
      <c r="AJ1872">
        <v>2.2000000000000002</v>
      </c>
      <c r="AK1872">
        <v>1.62</v>
      </c>
      <c r="AL1872">
        <v>2.25</v>
      </c>
      <c r="AM1872">
        <v>1.74</v>
      </c>
      <c r="AN1872">
        <v>2.4</v>
      </c>
      <c r="AO1872">
        <v>1.61</v>
      </c>
      <c r="AP1872">
        <v>2.2599999999999998</v>
      </c>
      <c r="AQ1872" t="str">
        <f t="shared" si="321"/>
        <v>Ram</v>
      </c>
      <c r="AR1872" t="str">
        <f t="shared" si="322"/>
        <v>Donaldson</v>
      </c>
      <c r="AS1872" t="str">
        <f t="shared" si="323"/>
        <v>WashingtonRamDonaldson</v>
      </c>
      <c r="AT1872" t="str">
        <f t="shared" si="324"/>
        <v>WashingtonDonaldsonRam</v>
      </c>
      <c r="AU1872">
        <f t="shared" si="325"/>
        <v>1</v>
      </c>
      <c r="AV1872">
        <f t="shared" si="326"/>
        <v>3</v>
      </c>
      <c r="AW1872">
        <f t="shared" si="327"/>
        <v>35</v>
      </c>
      <c r="AX1872" t="b">
        <f t="shared" si="328"/>
        <v>1</v>
      </c>
      <c r="AY1872" t="str">
        <f t="shared" si="329"/>
        <v>Donaldson</v>
      </c>
      <c r="AZ1872" t="b">
        <f t="shared" si="330"/>
        <v>1</v>
      </c>
      <c r="BA1872" t="str">
        <f t="shared" si="331"/>
        <v>Washington1st Round</v>
      </c>
    </row>
    <row r="1873" spans="1:53" x14ac:dyDescent="0.25">
      <c r="A1873">
        <v>47</v>
      </c>
      <c r="B1873" t="s">
        <v>1048</v>
      </c>
      <c r="C1873" t="s">
        <v>1049</v>
      </c>
      <c r="D1873">
        <v>41848</v>
      </c>
      <c r="E1873" t="s">
        <v>853</v>
      </c>
      <c r="F1873" t="s">
        <v>307</v>
      </c>
      <c r="G1873" t="s">
        <v>308</v>
      </c>
      <c r="H1873" t="s">
        <v>309</v>
      </c>
      <c r="I1873">
        <v>3</v>
      </c>
      <c r="J1873" t="s">
        <v>760</v>
      </c>
      <c r="K1873" t="s">
        <v>683</v>
      </c>
      <c r="L1873">
        <v>73</v>
      </c>
      <c r="M1873">
        <v>131</v>
      </c>
      <c r="N1873">
        <v>727</v>
      </c>
      <c r="O1873">
        <v>459</v>
      </c>
      <c r="P1873">
        <v>6</v>
      </c>
      <c r="Q1873">
        <v>4</v>
      </c>
      <c r="R1873">
        <v>4</v>
      </c>
      <c r="S1873">
        <v>6</v>
      </c>
      <c r="T1873">
        <v>6</v>
      </c>
      <c r="U1873">
        <v>4</v>
      </c>
      <c r="Z1873">
        <v>2</v>
      </c>
      <c r="AA1873">
        <v>1</v>
      </c>
      <c r="AB1873" t="s">
        <v>312</v>
      </c>
      <c r="AC1873">
        <v>1.61</v>
      </c>
      <c r="AD1873">
        <v>2.2000000000000002</v>
      </c>
      <c r="AE1873">
        <v>1.62</v>
      </c>
      <c r="AF1873">
        <v>2.25</v>
      </c>
      <c r="AG1873">
        <v>1.62</v>
      </c>
      <c r="AH1873">
        <v>2.2000000000000002</v>
      </c>
      <c r="AI1873">
        <v>1.67</v>
      </c>
      <c r="AJ1873">
        <v>2.33</v>
      </c>
      <c r="AK1873">
        <v>1.57</v>
      </c>
      <c r="AL1873">
        <v>2.38</v>
      </c>
      <c r="AM1873">
        <v>1.67</v>
      </c>
      <c r="AN1873">
        <v>2.4</v>
      </c>
      <c r="AO1873">
        <v>1.61</v>
      </c>
      <c r="AP1873">
        <v>2.27</v>
      </c>
      <c r="AQ1873" t="str">
        <f t="shared" si="321"/>
        <v>Young</v>
      </c>
      <c r="AR1873" t="str">
        <f t="shared" si="322"/>
        <v>Sugita</v>
      </c>
      <c r="AS1873" t="str">
        <f t="shared" si="323"/>
        <v>WashingtonYoungSugita</v>
      </c>
      <c r="AT1873" t="str">
        <f t="shared" si="324"/>
        <v>WashingtonSugitaYoung</v>
      </c>
      <c r="AU1873">
        <f t="shared" si="325"/>
        <v>1</v>
      </c>
      <c r="AV1873">
        <f t="shared" si="326"/>
        <v>2</v>
      </c>
      <c r="AW1873">
        <f t="shared" si="327"/>
        <v>30</v>
      </c>
      <c r="AX1873" t="b">
        <f t="shared" si="328"/>
        <v>0</v>
      </c>
      <c r="AY1873" t="str">
        <f t="shared" si="329"/>
        <v>Young</v>
      </c>
      <c r="AZ1873" t="b">
        <f t="shared" si="330"/>
        <v>1</v>
      </c>
      <c r="BA1873" t="str">
        <f t="shared" si="331"/>
        <v>Washington1st Round</v>
      </c>
    </row>
    <row r="1874" spans="1:53" x14ac:dyDescent="0.25">
      <c r="A1874">
        <v>47</v>
      </c>
      <c r="B1874" t="s">
        <v>1048</v>
      </c>
      <c r="C1874" t="s">
        <v>1049</v>
      </c>
      <c r="D1874">
        <v>41848</v>
      </c>
      <c r="E1874" t="s">
        <v>853</v>
      </c>
      <c r="F1874" t="s">
        <v>307</v>
      </c>
      <c r="G1874" t="s">
        <v>308</v>
      </c>
      <c r="H1874" t="s">
        <v>309</v>
      </c>
      <c r="I1874">
        <v>3</v>
      </c>
      <c r="J1874" t="s">
        <v>664</v>
      </c>
      <c r="K1874" t="s">
        <v>928</v>
      </c>
      <c r="L1874">
        <v>49</v>
      </c>
      <c r="M1874">
        <v>170</v>
      </c>
      <c r="N1874">
        <v>887</v>
      </c>
      <c r="O1874">
        <v>305</v>
      </c>
      <c r="P1874">
        <v>6</v>
      </c>
      <c r="Q1874">
        <v>4</v>
      </c>
      <c r="R1874">
        <v>7</v>
      </c>
      <c r="S1874">
        <v>5</v>
      </c>
      <c r="Z1874">
        <v>2</v>
      </c>
      <c r="AA1874">
        <v>0</v>
      </c>
      <c r="AB1874" t="s">
        <v>312</v>
      </c>
      <c r="AC1874">
        <v>1.28</v>
      </c>
      <c r="AD1874">
        <v>3.5</v>
      </c>
      <c r="AE1874">
        <v>1.28</v>
      </c>
      <c r="AF1874">
        <v>3.5</v>
      </c>
      <c r="AG1874">
        <v>1.29</v>
      </c>
      <c r="AH1874">
        <v>3.5</v>
      </c>
      <c r="AI1874">
        <v>1.38</v>
      </c>
      <c r="AJ1874">
        <v>3.33</v>
      </c>
      <c r="AK1874">
        <v>1.25</v>
      </c>
      <c r="AL1874">
        <v>3.75</v>
      </c>
      <c r="AM1874">
        <v>1.38</v>
      </c>
      <c r="AN1874">
        <v>3.75</v>
      </c>
      <c r="AO1874">
        <v>1.3</v>
      </c>
      <c r="AP1874">
        <v>3.43</v>
      </c>
      <c r="AQ1874" t="str">
        <f t="shared" si="321"/>
        <v>Matosevic</v>
      </c>
      <c r="AR1874" t="str">
        <f t="shared" si="322"/>
        <v>Marchenko</v>
      </c>
      <c r="AS1874" t="str">
        <f t="shared" si="323"/>
        <v>WashingtonMatosevicMarchenko</v>
      </c>
      <c r="AT1874" t="str">
        <f t="shared" si="324"/>
        <v>WashingtonMarchenkoMatosevic</v>
      </c>
      <c r="AU1874">
        <f t="shared" si="325"/>
        <v>2</v>
      </c>
      <c r="AV1874">
        <f t="shared" si="326"/>
        <v>4</v>
      </c>
      <c r="AW1874">
        <f t="shared" si="327"/>
        <v>22</v>
      </c>
      <c r="AX1874" t="b">
        <f t="shared" si="328"/>
        <v>0</v>
      </c>
      <c r="AY1874" t="str">
        <f t="shared" si="329"/>
        <v>Matosevic</v>
      </c>
      <c r="AZ1874" t="b">
        <f t="shared" si="330"/>
        <v>0</v>
      </c>
      <c r="BA1874" t="str">
        <f t="shared" si="331"/>
        <v>Washington1st Round</v>
      </c>
    </row>
    <row r="1875" spans="1:53" x14ac:dyDescent="0.25">
      <c r="A1875">
        <v>47</v>
      </c>
      <c r="B1875" t="s">
        <v>1048</v>
      </c>
      <c r="C1875" t="s">
        <v>1049</v>
      </c>
      <c r="D1875">
        <v>41848</v>
      </c>
      <c r="E1875" t="s">
        <v>853</v>
      </c>
      <c r="F1875" t="s">
        <v>307</v>
      </c>
      <c r="G1875" t="s">
        <v>308</v>
      </c>
      <c r="H1875" t="s">
        <v>309</v>
      </c>
      <c r="I1875">
        <v>3</v>
      </c>
      <c r="J1875" t="s">
        <v>775</v>
      </c>
      <c r="K1875" t="s">
        <v>785</v>
      </c>
      <c r="L1875">
        <v>72</v>
      </c>
      <c r="M1875">
        <v>85</v>
      </c>
      <c r="N1875">
        <v>746</v>
      </c>
      <c r="O1875">
        <v>641</v>
      </c>
      <c r="P1875">
        <v>6</v>
      </c>
      <c r="Q1875">
        <v>3</v>
      </c>
      <c r="R1875">
        <v>6</v>
      </c>
      <c r="S1875">
        <v>2</v>
      </c>
      <c r="Z1875">
        <v>2</v>
      </c>
      <c r="AA1875">
        <v>0</v>
      </c>
      <c r="AB1875" t="s">
        <v>312</v>
      </c>
      <c r="AC1875">
        <v>1.1599999999999999</v>
      </c>
      <c r="AD1875">
        <v>5</v>
      </c>
      <c r="AE1875">
        <v>1.18</v>
      </c>
      <c r="AF1875">
        <v>4.5</v>
      </c>
      <c r="AG1875">
        <v>1.2</v>
      </c>
      <c r="AH1875">
        <v>4.33</v>
      </c>
      <c r="AI1875">
        <v>1.19</v>
      </c>
      <c r="AJ1875">
        <v>5.29</v>
      </c>
      <c r="AK1875">
        <v>1.17</v>
      </c>
      <c r="AL1875">
        <v>5</v>
      </c>
      <c r="AM1875">
        <v>1.2</v>
      </c>
      <c r="AN1875">
        <v>5.29</v>
      </c>
      <c r="AO1875">
        <v>1.17</v>
      </c>
      <c r="AP1875">
        <v>4.78</v>
      </c>
      <c r="AQ1875" t="str">
        <f t="shared" si="321"/>
        <v>Tomic</v>
      </c>
      <c r="AR1875" t="str">
        <f t="shared" si="322"/>
        <v>Gonzalez</v>
      </c>
      <c r="AS1875" t="str">
        <f t="shared" si="323"/>
        <v>WashingtonTomicGonzalez</v>
      </c>
      <c r="AT1875" t="str">
        <f t="shared" si="324"/>
        <v>WashingtonGonzalezTomic</v>
      </c>
      <c r="AU1875">
        <f t="shared" si="325"/>
        <v>2</v>
      </c>
      <c r="AV1875">
        <f t="shared" si="326"/>
        <v>7</v>
      </c>
      <c r="AW1875">
        <f t="shared" si="327"/>
        <v>17</v>
      </c>
      <c r="AX1875" t="b">
        <f t="shared" si="328"/>
        <v>0</v>
      </c>
      <c r="AY1875" t="str">
        <f t="shared" si="329"/>
        <v>Tomic</v>
      </c>
      <c r="AZ1875" t="b">
        <f t="shared" si="330"/>
        <v>0</v>
      </c>
      <c r="BA1875" t="str">
        <f t="shared" si="331"/>
        <v>Washington1st Round</v>
      </c>
    </row>
    <row r="1876" spans="1:53" x14ac:dyDescent="0.25">
      <c r="A1876">
        <v>47</v>
      </c>
      <c r="B1876" t="s">
        <v>1048</v>
      </c>
      <c r="C1876" t="s">
        <v>1049</v>
      </c>
      <c r="D1876">
        <v>41849</v>
      </c>
      <c r="E1876" t="s">
        <v>853</v>
      </c>
      <c r="F1876" t="s">
        <v>307</v>
      </c>
      <c r="G1876" t="s">
        <v>308</v>
      </c>
      <c r="H1876" t="s">
        <v>309</v>
      </c>
      <c r="I1876">
        <v>3</v>
      </c>
      <c r="J1876" t="s">
        <v>699</v>
      </c>
      <c r="K1876" t="s">
        <v>885</v>
      </c>
      <c r="L1876">
        <v>91</v>
      </c>
      <c r="M1876">
        <v>270</v>
      </c>
      <c r="N1876">
        <v>619</v>
      </c>
      <c r="O1876">
        <v>179</v>
      </c>
      <c r="P1876">
        <v>7</v>
      </c>
      <c r="Q1876">
        <v>5</v>
      </c>
      <c r="R1876">
        <v>6</v>
      </c>
      <c r="S1876">
        <v>3</v>
      </c>
      <c r="Z1876">
        <v>2</v>
      </c>
      <c r="AA1876">
        <v>0</v>
      </c>
      <c r="AB1876" t="s">
        <v>312</v>
      </c>
      <c r="AC1876">
        <v>1.1599999999999999</v>
      </c>
      <c r="AD1876">
        <v>5</v>
      </c>
      <c r="AE1876">
        <v>1.25</v>
      </c>
      <c r="AF1876">
        <v>3.75</v>
      </c>
      <c r="AG1876">
        <v>1.25</v>
      </c>
      <c r="AH1876">
        <v>3.75</v>
      </c>
      <c r="AI1876">
        <v>1.19</v>
      </c>
      <c r="AJ1876">
        <v>5.22</v>
      </c>
      <c r="AK1876">
        <v>1.25</v>
      </c>
      <c r="AL1876">
        <v>3.75</v>
      </c>
      <c r="AM1876">
        <v>1.27</v>
      </c>
      <c r="AN1876">
        <v>5.22</v>
      </c>
      <c r="AO1876">
        <v>1.2</v>
      </c>
      <c r="AP1876">
        <v>4.43</v>
      </c>
      <c r="AQ1876" t="str">
        <f t="shared" si="321"/>
        <v>Lacko</v>
      </c>
      <c r="AR1876" t="str">
        <f t="shared" si="322"/>
        <v>Peliwo</v>
      </c>
      <c r="AS1876" t="str">
        <f t="shared" si="323"/>
        <v>WashingtonLackoPeliwo</v>
      </c>
      <c r="AT1876" t="str">
        <f t="shared" si="324"/>
        <v>WashingtonPeliwoLacko</v>
      </c>
      <c r="AU1876">
        <f t="shared" si="325"/>
        <v>2</v>
      </c>
      <c r="AV1876">
        <f t="shared" si="326"/>
        <v>5</v>
      </c>
      <c r="AW1876">
        <f t="shared" si="327"/>
        <v>21</v>
      </c>
      <c r="AX1876" t="b">
        <f t="shared" si="328"/>
        <v>0</v>
      </c>
      <c r="AY1876" t="str">
        <f t="shared" si="329"/>
        <v>Lacko</v>
      </c>
      <c r="AZ1876" t="b">
        <f t="shared" si="330"/>
        <v>0</v>
      </c>
      <c r="BA1876" t="str">
        <f t="shared" si="331"/>
        <v>Washington1st Round</v>
      </c>
    </row>
    <row r="1877" spans="1:53" x14ac:dyDescent="0.25">
      <c r="A1877">
        <v>47</v>
      </c>
      <c r="B1877" t="s">
        <v>1048</v>
      </c>
      <c r="C1877" t="s">
        <v>1049</v>
      </c>
      <c r="D1877">
        <v>41849</v>
      </c>
      <c r="E1877" t="s">
        <v>853</v>
      </c>
      <c r="F1877" t="s">
        <v>307</v>
      </c>
      <c r="G1877" t="s">
        <v>308</v>
      </c>
      <c r="H1877" t="s">
        <v>309</v>
      </c>
      <c r="I1877">
        <v>3</v>
      </c>
      <c r="J1877" t="s">
        <v>880</v>
      </c>
      <c r="K1877" t="s">
        <v>1051</v>
      </c>
      <c r="L1877">
        <v>111</v>
      </c>
      <c r="M1877">
        <v>1139</v>
      </c>
      <c r="N1877">
        <v>528</v>
      </c>
      <c r="O1877">
        <v>7</v>
      </c>
      <c r="P1877">
        <v>6</v>
      </c>
      <c r="Q1877">
        <v>4</v>
      </c>
      <c r="R1877">
        <v>6</v>
      </c>
      <c r="S1877">
        <v>4</v>
      </c>
      <c r="Z1877">
        <v>2</v>
      </c>
      <c r="AA1877">
        <v>0</v>
      </c>
      <c r="AB1877" t="s">
        <v>312</v>
      </c>
      <c r="AC1877">
        <v>1.2</v>
      </c>
      <c r="AD1877">
        <v>4.33</v>
      </c>
      <c r="AE1877">
        <v>1.22</v>
      </c>
      <c r="AF1877">
        <v>4</v>
      </c>
      <c r="AG1877">
        <v>1.25</v>
      </c>
      <c r="AH1877">
        <v>3.75</v>
      </c>
      <c r="AI1877">
        <v>1.24</v>
      </c>
      <c r="AJ1877">
        <v>4.4400000000000004</v>
      </c>
      <c r="AK1877">
        <v>1.22</v>
      </c>
      <c r="AL1877">
        <v>4</v>
      </c>
      <c r="AM1877">
        <v>1.26</v>
      </c>
      <c r="AN1877">
        <v>4.5</v>
      </c>
      <c r="AO1877">
        <v>1.22</v>
      </c>
      <c r="AP1877">
        <v>4.05</v>
      </c>
      <c r="AQ1877" t="str">
        <f t="shared" si="321"/>
        <v>Donskoy</v>
      </c>
      <c r="AR1877" t="str">
        <f t="shared" si="322"/>
        <v>Tiafoe</v>
      </c>
      <c r="AS1877" t="str">
        <f t="shared" si="323"/>
        <v>WashingtonDonskoyTiafoe</v>
      </c>
      <c r="AT1877" t="str">
        <f t="shared" si="324"/>
        <v>WashingtonTiafoeDonskoy</v>
      </c>
      <c r="AU1877">
        <f t="shared" si="325"/>
        <v>2</v>
      </c>
      <c r="AV1877">
        <f t="shared" si="326"/>
        <v>4</v>
      </c>
      <c r="AW1877">
        <f t="shared" si="327"/>
        <v>20</v>
      </c>
      <c r="AX1877" t="b">
        <f t="shared" si="328"/>
        <v>0</v>
      </c>
      <c r="AY1877" t="str">
        <f t="shared" si="329"/>
        <v>Donskoy</v>
      </c>
      <c r="AZ1877" t="b">
        <f t="shared" si="330"/>
        <v>0</v>
      </c>
      <c r="BA1877" t="str">
        <f t="shared" si="331"/>
        <v>Washington1st Round</v>
      </c>
    </row>
    <row r="1878" spans="1:53" x14ac:dyDescent="0.25">
      <c r="A1878">
        <v>47</v>
      </c>
      <c r="B1878" t="s">
        <v>1048</v>
      </c>
      <c r="C1878" t="s">
        <v>1049</v>
      </c>
      <c r="D1878">
        <v>41849</v>
      </c>
      <c r="E1878" t="s">
        <v>853</v>
      </c>
      <c r="F1878" t="s">
        <v>307</v>
      </c>
      <c r="G1878" t="s">
        <v>308</v>
      </c>
      <c r="H1878" t="s">
        <v>309</v>
      </c>
      <c r="I1878">
        <v>3</v>
      </c>
      <c r="J1878" t="s">
        <v>764</v>
      </c>
      <c r="K1878" t="s">
        <v>667</v>
      </c>
      <c r="L1878">
        <v>68</v>
      </c>
      <c r="M1878">
        <v>155</v>
      </c>
      <c r="N1878">
        <v>766</v>
      </c>
      <c r="O1878">
        <v>358</v>
      </c>
      <c r="P1878">
        <v>6</v>
      </c>
      <c r="Q1878">
        <v>3</v>
      </c>
      <c r="R1878">
        <v>7</v>
      </c>
      <c r="S1878">
        <v>6</v>
      </c>
      <c r="Z1878">
        <v>2</v>
      </c>
      <c r="AA1878">
        <v>0</v>
      </c>
      <c r="AB1878" t="s">
        <v>312</v>
      </c>
      <c r="AC1878">
        <v>1.4</v>
      </c>
      <c r="AD1878">
        <v>2.75</v>
      </c>
      <c r="AE1878">
        <v>1.42</v>
      </c>
      <c r="AF1878">
        <v>2.8</v>
      </c>
      <c r="AG1878">
        <v>1.44</v>
      </c>
      <c r="AH1878">
        <v>2.62</v>
      </c>
      <c r="AI1878">
        <v>1.5</v>
      </c>
      <c r="AJ1878">
        <v>2.76</v>
      </c>
      <c r="AK1878">
        <v>1.5</v>
      </c>
      <c r="AL1878">
        <v>2.63</v>
      </c>
      <c r="AM1878">
        <v>1.5</v>
      </c>
      <c r="AN1878">
        <v>2.85</v>
      </c>
      <c r="AO1878">
        <v>1.44</v>
      </c>
      <c r="AP1878">
        <v>2.69</v>
      </c>
      <c r="AQ1878" t="str">
        <f t="shared" si="321"/>
        <v>Johnson</v>
      </c>
      <c r="AR1878" t="str">
        <f t="shared" si="322"/>
        <v>Duckworth</v>
      </c>
      <c r="AS1878" t="str">
        <f t="shared" si="323"/>
        <v>WashingtonJohnsonDuckworth</v>
      </c>
      <c r="AT1878" t="str">
        <f t="shared" si="324"/>
        <v>WashingtonDuckworthJohnson</v>
      </c>
      <c r="AU1878">
        <f t="shared" si="325"/>
        <v>2</v>
      </c>
      <c r="AV1878">
        <f t="shared" si="326"/>
        <v>4</v>
      </c>
      <c r="AW1878">
        <f t="shared" si="327"/>
        <v>22</v>
      </c>
      <c r="AX1878" t="b">
        <f t="shared" si="328"/>
        <v>1</v>
      </c>
      <c r="AY1878" t="str">
        <f t="shared" si="329"/>
        <v>Johnson</v>
      </c>
      <c r="AZ1878" t="b">
        <f t="shared" si="330"/>
        <v>0</v>
      </c>
      <c r="BA1878" t="str">
        <f t="shared" si="331"/>
        <v>Washington1st Round</v>
      </c>
    </row>
    <row r="1879" spans="1:53" x14ac:dyDescent="0.25">
      <c r="A1879">
        <v>47</v>
      </c>
      <c r="B1879" t="s">
        <v>1048</v>
      </c>
      <c r="C1879" t="s">
        <v>1049</v>
      </c>
      <c r="D1879">
        <v>41849</v>
      </c>
      <c r="E1879" t="s">
        <v>853</v>
      </c>
      <c r="F1879" t="s">
        <v>307</v>
      </c>
      <c r="G1879" t="s">
        <v>308</v>
      </c>
      <c r="H1879" t="s">
        <v>309</v>
      </c>
      <c r="I1879">
        <v>3</v>
      </c>
      <c r="J1879" t="s">
        <v>698</v>
      </c>
      <c r="K1879" t="s">
        <v>686</v>
      </c>
      <c r="L1879">
        <v>88</v>
      </c>
      <c r="M1879">
        <v>96</v>
      </c>
      <c r="N1879">
        <v>628</v>
      </c>
      <c r="O1879">
        <v>594</v>
      </c>
      <c r="P1879">
        <v>7</v>
      </c>
      <c r="Q1879">
        <v>6</v>
      </c>
      <c r="R1879">
        <v>3</v>
      </c>
      <c r="S1879">
        <v>6</v>
      </c>
      <c r="T1879">
        <v>6</v>
      </c>
      <c r="U1879">
        <v>4</v>
      </c>
      <c r="Z1879">
        <v>2</v>
      </c>
      <c r="AA1879">
        <v>1</v>
      </c>
      <c r="AB1879" t="s">
        <v>312</v>
      </c>
      <c r="AC1879">
        <v>1.53</v>
      </c>
      <c r="AD1879">
        <v>2.37</v>
      </c>
      <c r="AE1879">
        <v>1.5</v>
      </c>
      <c r="AF1879">
        <v>2.5</v>
      </c>
      <c r="AG1879">
        <v>1.57</v>
      </c>
      <c r="AH1879">
        <v>2.25</v>
      </c>
      <c r="AI1879">
        <v>1.6</v>
      </c>
      <c r="AJ1879">
        <v>2.4900000000000002</v>
      </c>
      <c r="AK1879">
        <v>1.53</v>
      </c>
      <c r="AL1879">
        <v>2.5</v>
      </c>
      <c r="AM1879">
        <v>1.63</v>
      </c>
      <c r="AN1879">
        <v>2.65</v>
      </c>
      <c r="AO1879">
        <v>1.53</v>
      </c>
      <c r="AP1879">
        <v>2.44</v>
      </c>
      <c r="AQ1879" t="str">
        <f t="shared" si="321"/>
        <v>Sela</v>
      </c>
      <c r="AR1879" t="str">
        <f t="shared" si="322"/>
        <v>Groth</v>
      </c>
      <c r="AS1879" t="str">
        <f t="shared" si="323"/>
        <v>WashingtonSelaGroth</v>
      </c>
      <c r="AT1879" t="str">
        <f t="shared" si="324"/>
        <v>WashingtonGrothSela</v>
      </c>
      <c r="AU1879">
        <f t="shared" si="325"/>
        <v>1</v>
      </c>
      <c r="AV1879">
        <f t="shared" si="326"/>
        <v>0</v>
      </c>
      <c r="AW1879">
        <f t="shared" si="327"/>
        <v>32</v>
      </c>
      <c r="AX1879" t="b">
        <f t="shared" si="328"/>
        <v>1</v>
      </c>
      <c r="AY1879" t="str">
        <f t="shared" si="329"/>
        <v>Sela</v>
      </c>
      <c r="AZ1879" t="b">
        <f t="shared" si="330"/>
        <v>1</v>
      </c>
      <c r="BA1879" t="str">
        <f t="shared" si="331"/>
        <v>Washington1st Round</v>
      </c>
    </row>
    <row r="1880" spans="1:53" x14ac:dyDescent="0.25">
      <c r="A1880">
        <v>47</v>
      </c>
      <c r="B1880" t="s">
        <v>1048</v>
      </c>
      <c r="C1880" t="s">
        <v>1049</v>
      </c>
      <c r="D1880">
        <v>41849</v>
      </c>
      <c r="E1880" t="s">
        <v>853</v>
      </c>
      <c r="F1880" t="s">
        <v>307</v>
      </c>
      <c r="G1880" t="s">
        <v>308</v>
      </c>
      <c r="H1880" t="s">
        <v>309</v>
      </c>
      <c r="I1880">
        <v>3</v>
      </c>
      <c r="J1880" t="s">
        <v>670</v>
      </c>
      <c r="K1880" t="s">
        <v>796</v>
      </c>
      <c r="L1880">
        <v>63</v>
      </c>
      <c r="M1880">
        <v>143</v>
      </c>
      <c r="N1880">
        <v>790</v>
      </c>
      <c r="O1880">
        <v>416</v>
      </c>
      <c r="P1880">
        <v>6</v>
      </c>
      <c r="Q1880">
        <v>4</v>
      </c>
      <c r="R1880">
        <v>6</v>
      </c>
      <c r="S1880">
        <v>3</v>
      </c>
      <c r="Z1880">
        <v>2</v>
      </c>
      <c r="AA1880">
        <v>0</v>
      </c>
      <c r="AB1880" t="s">
        <v>312</v>
      </c>
      <c r="AC1880">
        <v>1.18</v>
      </c>
      <c r="AD1880">
        <v>4.5</v>
      </c>
      <c r="AE1880">
        <v>1.18</v>
      </c>
      <c r="AF1880">
        <v>4.5</v>
      </c>
      <c r="AG1880">
        <v>1.2</v>
      </c>
      <c r="AH1880">
        <v>4.33</v>
      </c>
      <c r="AI1880">
        <v>1.2</v>
      </c>
      <c r="AJ1880">
        <v>5.1100000000000003</v>
      </c>
      <c r="AK1880">
        <v>1.2</v>
      </c>
      <c r="AL1880">
        <v>4.5</v>
      </c>
      <c r="AM1880">
        <v>1.22</v>
      </c>
      <c r="AN1880">
        <v>5.25</v>
      </c>
      <c r="AO1880">
        <v>1.19</v>
      </c>
      <c r="AP1880">
        <v>4.57</v>
      </c>
      <c r="AQ1880" t="str">
        <f t="shared" si="321"/>
        <v>Querrey</v>
      </c>
      <c r="AR1880" t="str">
        <f t="shared" si="322"/>
        <v>Russell</v>
      </c>
      <c r="AS1880" t="str">
        <f t="shared" si="323"/>
        <v>WashingtonQuerreyRussell</v>
      </c>
      <c r="AT1880" t="str">
        <f t="shared" si="324"/>
        <v>WashingtonRussellQuerrey</v>
      </c>
      <c r="AU1880">
        <f t="shared" si="325"/>
        <v>2</v>
      </c>
      <c r="AV1880">
        <f t="shared" si="326"/>
        <v>5</v>
      </c>
      <c r="AW1880">
        <f t="shared" si="327"/>
        <v>19</v>
      </c>
      <c r="AX1880" t="b">
        <f t="shared" si="328"/>
        <v>0</v>
      </c>
      <c r="AY1880" t="str">
        <f t="shared" si="329"/>
        <v>Querrey</v>
      </c>
      <c r="AZ1880" t="b">
        <f t="shared" si="330"/>
        <v>0</v>
      </c>
      <c r="BA1880" t="str">
        <f t="shared" si="331"/>
        <v>Washington1st Round</v>
      </c>
    </row>
    <row r="1881" spans="1:53" x14ac:dyDescent="0.25">
      <c r="A1881">
        <v>47</v>
      </c>
      <c r="B1881" t="s">
        <v>1048</v>
      </c>
      <c r="C1881" t="s">
        <v>1049</v>
      </c>
      <c r="D1881">
        <v>41849</v>
      </c>
      <c r="E1881" t="s">
        <v>853</v>
      </c>
      <c r="F1881" t="s">
        <v>307</v>
      </c>
      <c r="G1881" t="s">
        <v>308</v>
      </c>
      <c r="H1881" t="s">
        <v>309</v>
      </c>
      <c r="I1881">
        <v>3</v>
      </c>
      <c r="J1881" t="s">
        <v>919</v>
      </c>
      <c r="K1881" t="s">
        <v>734</v>
      </c>
      <c r="L1881">
        <v>87</v>
      </c>
      <c r="M1881">
        <v>77</v>
      </c>
      <c r="N1881">
        <v>635</v>
      </c>
      <c r="O1881">
        <v>699</v>
      </c>
      <c r="P1881">
        <v>6</v>
      </c>
      <c r="Q1881">
        <v>2</v>
      </c>
      <c r="R1881">
        <v>4</v>
      </c>
      <c r="S1881">
        <v>6</v>
      </c>
      <c r="T1881">
        <v>7</v>
      </c>
      <c r="U1881">
        <v>6</v>
      </c>
      <c r="Z1881">
        <v>2</v>
      </c>
      <c r="AA1881">
        <v>1</v>
      </c>
      <c r="AB1881" t="s">
        <v>312</v>
      </c>
      <c r="AC1881">
        <v>2.75</v>
      </c>
      <c r="AD1881">
        <v>1.4</v>
      </c>
      <c r="AE1881">
        <v>2.7</v>
      </c>
      <c r="AF1881">
        <v>1.45</v>
      </c>
      <c r="AG1881">
        <v>2.75</v>
      </c>
      <c r="AH1881">
        <v>1.4</v>
      </c>
      <c r="AI1881">
        <v>2.86</v>
      </c>
      <c r="AJ1881">
        <v>1.47</v>
      </c>
      <c r="AK1881">
        <v>2.75</v>
      </c>
      <c r="AL1881">
        <v>1.44</v>
      </c>
      <c r="AM1881">
        <v>2.9</v>
      </c>
      <c r="AN1881">
        <v>1.49</v>
      </c>
      <c r="AO1881">
        <v>2.73</v>
      </c>
      <c r="AP1881">
        <v>1.44</v>
      </c>
      <c r="AQ1881" t="str">
        <f t="shared" si="321"/>
        <v>Estrella</v>
      </c>
      <c r="AR1881" t="str">
        <f t="shared" si="322"/>
        <v>Kamke</v>
      </c>
      <c r="AS1881" t="str">
        <f t="shared" si="323"/>
        <v>WashingtonEstrellaKamke</v>
      </c>
      <c r="AT1881" t="str">
        <f t="shared" si="324"/>
        <v>WashingtonKamkeEstrella</v>
      </c>
      <c r="AU1881">
        <f t="shared" si="325"/>
        <v>1</v>
      </c>
      <c r="AV1881">
        <f t="shared" si="326"/>
        <v>3</v>
      </c>
      <c r="AW1881">
        <f t="shared" si="327"/>
        <v>31</v>
      </c>
      <c r="AX1881" t="b">
        <f t="shared" si="328"/>
        <v>1</v>
      </c>
      <c r="AY1881" t="str">
        <f t="shared" si="329"/>
        <v>Estrella</v>
      </c>
      <c r="AZ1881" t="b">
        <f t="shared" si="330"/>
        <v>1</v>
      </c>
      <c r="BA1881" t="str">
        <f t="shared" si="331"/>
        <v>Washington1st Round</v>
      </c>
    </row>
    <row r="1882" spans="1:53" x14ac:dyDescent="0.25">
      <c r="A1882">
        <v>47</v>
      </c>
      <c r="B1882" t="s">
        <v>1048</v>
      </c>
      <c r="C1882" t="s">
        <v>1049</v>
      </c>
      <c r="D1882">
        <v>41849</v>
      </c>
      <c r="E1882" t="s">
        <v>853</v>
      </c>
      <c r="F1882" t="s">
        <v>307</v>
      </c>
      <c r="G1882" t="s">
        <v>308</v>
      </c>
      <c r="H1882" t="s">
        <v>309</v>
      </c>
      <c r="I1882">
        <v>3</v>
      </c>
      <c r="J1882" t="s">
        <v>758</v>
      </c>
      <c r="K1882" t="s">
        <v>811</v>
      </c>
      <c r="L1882">
        <v>60</v>
      </c>
      <c r="M1882">
        <v>124</v>
      </c>
      <c r="N1882">
        <v>807</v>
      </c>
      <c r="O1882">
        <v>489</v>
      </c>
      <c r="P1882">
        <v>7</v>
      </c>
      <c r="Q1882">
        <v>6</v>
      </c>
      <c r="R1882">
        <v>6</v>
      </c>
      <c r="S1882">
        <v>4</v>
      </c>
      <c r="Z1882">
        <v>2</v>
      </c>
      <c r="AA1882">
        <v>0</v>
      </c>
      <c r="AB1882" t="s">
        <v>312</v>
      </c>
      <c r="AC1882">
        <v>1.1599999999999999</v>
      </c>
      <c r="AD1882">
        <v>5</v>
      </c>
      <c r="AE1882">
        <v>1.18</v>
      </c>
      <c r="AF1882">
        <v>4.5</v>
      </c>
      <c r="AG1882">
        <v>1.2</v>
      </c>
      <c r="AH1882">
        <v>4.33</v>
      </c>
      <c r="AI1882">
        <v>1.19</v>
      </c>
      <c r="AJ1882">
        <v>5.22</v>
      </c>
      <c r="AK1882">
        <v>1.2</v>
      </c>
      <c r="AL1882">
        <v>4.5</v>
      </c>
      <c r="AM1882">
        <v>1.22</v>
      </c>
      <c r="AN1882">
        <v>5.22</v>
      </c>
      <c r="AO1882">
        <v>1.19</v>
      </c>
      <c r="AP1882">
        <v>4.5</v>
      </c>
      <c r="AQ1882" t="str">
        <f t="shared" si="321"/>
        <v>Sock</v>
      </c>
      <c r="AR1882" t="str">
        <f t="shared" si="322"/>
        <v>Berrer</v>
      </c>
      <c r="AS1882" t="str">
        <f t="shared" si="323"/>
        <v>WashingtonSockBerrer</v>
      </c>
      <c r="AT1882" t="str">
        <f t="shared" si="324"/>
        <v>WashingtonBerrerSock</v>
      </c>
      <c r="AU1882">
        <f t="shared" si="325"/>
        <v>2</v>
      </c>
      <c r="AV1882">
        <f t="shared" si="326"/>
        <v>3</v>
      </c>
      <c r="AW1882">
        <f t="shared" si="327"/>
        <v>23</v>
      </c>
      <c r="AX1882" t="b">
        <f t="shared" si="328"/>
        <v>1</v>
      </c>
      <c r="AY1882" t="str">
        <f t="shared" si="329"/>
        <v>Sock</v>
      </c>
      <c r="AZ1882" t="b">
        <f t="shared" si="330"/>
        <v>0</v>
      </c>
      <c r="BA1882" t="str">
        <f t="shared" si="331"/>
        <v>Washington1st Round</v>
      </c>
    </row>
    <row r="1883" spans="1:53" x14ac:dyDescent="0.25">
      <c r="A1883">
        <v>47</v>
      </c>
      <c r="B1883" t="s">
        <v>1048</v>
      </c>
      <c r="C1883" t="s">
        <v>1049</v>
      </c>
      <c r="D1883">
        <v>41850</v>
      </c>
      <c r="E1883" t="s">
        <v>853</v>
      </c>
      <c r="F1883" t="s">
        <v>307</v>
      </c>
      <c r="G1883" t="s">
        <v>308</v>
      </c>
      <c r="H1883" t="s">
        <v>309</v>
      </c>
      <c r="I1883">
        <v>3</v>
      </c>
      <c r="J1883" t="s">
        <v>712</v>
      </c>
      <c r="K1883" t="s">
        <v>774</v>
      </c>
      <c r="L1883">
        <v>56</v>
      </c>
      <c r="M1883">
        <v>82</v>
      </c>
      <c r="N1883">
        <v>828</v>
      </c>
      <c r="O1883">
        <v>651</v>
      </c>
      <c r="P1883">
        <v>6</v>
      </c>
      <c r="Q1883">
        <v>3</v>
      </c>
      <c r="R1883">
        <v>7</v>
      </c>
      <c r="S1883">
        <v>6</v>
      </c>
      <c r="Z1883">
        <v>2</v>
      </c>
      <c r="AA1883">
        <v>0</v>
      </c>
      <c r="AB1883" t="s">
        <v>312</v>
      </c>
      <c r="AC1883">
        <v>1.66</v>
      </c>
      <c r="AD1883">
        <v>2.1</v>
      </c>
      <c r="AE1883">
        <v>1.75</v>
      </c>
      <c r="AF1883">
        <v>2.0499999999999998</v>
      </c>
      <c r="AG1883">
        <v>1.73</v>
      </c>
      <c r="AH1883">
        <v>2</v>
      </c>
      <c r="AI1883">
        <v>1.73</v>
      </c>
      <c r="AJ1883">
        <v>2.2200000000000002</v>
      </c>
      <c r="AK1883">
        <v>1.8</v>
      </c>
      <c r="AL1883">
        <v>2</v>
      </c>
      <c r="AM1883">
        <v>1.8</v>
      </c>
      <c r="AN1883">
        <v>2.25</v>
      </c>
      <c r="AO1883">
        <v>1.72</v>
      </c>
      <c r="AP1883">
        <v>2.0699999999999998</v>
      </c>
      <c r="AQ1883" t="str">
        <f t="shared" si="321"/>
        <v>Becker</v>
      </c>
      <c r="AR1883" t="str">
        <f t="shared" si="322"/>
        <v>Kavcic</v>
      </c>
      <c r="AS1883" t="str">
        <f t="shared" si="323"/>
        <v>WashingtonBeckerKavcic</v>
      </c>
      <c r="AT1883" t="str">
        <f t="shared" si="324"/>
        <v>WashingtonKavcicBecker</v>
      </c>
      <c r="AU1883">
        <f t="shared" si="325"/>
        <v>2</v>
      </c>
      <c r="AV1883">
        <f t="shared" si="326"/>
        <v>4</v>
      </c>
      <c r="AW1883">
        <f t="shared" si="327"/>
        <v>22</v>
      </c>
      <c r="AX1883" t="b">
        <f t="shared" si="328"/>
        <v>1</v>
      </c>
      <c r="AY1883" t="str">
        <f t="shared" si="329"/>
        <v>Becker</v>
      </c>
      <c r="AZ1883" t="b">
        <f t="shared" si="330"/>
        <v>0</v>
      </c>
      <c r="BA1883" t="str">
        <f t="shared" si="331"/>
        <v>Washington1st Round</v>
      </c>
    </row>
    <row r="1884" spans="1:53" x14ac:dyDescent="0.25">
      <c r="A1884">
        <v>47</v>
      </c>
      <c r="B1884" t="s">
        <v>1048</v>
      </c>
      <c r="C1884" t="s">
        <v>1049</v>
      </c>
      <c r="D1884">
        <v>41849</v>
      </c>
      <c r="E1884" t="s">
        <v>853</v>
      </c>
      <c r="F1884" t="s">
        <v>307</v>
      </c>
      <c r="G1884" t="s">
        <v>308</v>
      </c>
      <c r="H1884" t="s">
        <v>344</v>
      </c>
      <c r="I1884">
        <v>3</v>
      </c>
      <c r="J1884" t="s">
        <v>768</v>
      </c>
      <c r="K1884" t="s">
        <v>880</v>
      </c>
      <c r="L1884">
        <v>21</v>
      </c>
      <c r="M1884">
        <v>111</v>
      </c>
      <c r="N1884">
        <v>1605</v>
      </c>
      <c r="O1884">
        <v>528</v>
      </c>
      <c r="P1884">
        <v>6</v>
      </c>
      <c r="Q1884">
        <v>3</v>
      </c>
      <c r="R1884">
        <v>6</v>
      </c>
      <c r="S1884">
        <v>4</v>
      </c>
      <c r="Z1884">
        <v>2</v>
      </c>
      <c r="AA1884">
        <v>0</v>
      </c>
      <c r="AB1884" t="s">
        <v>312</v>
      </c>
      <c r="AC1884">
        <v>1.18</v>
      </c>
      <c r="AD1884">
        <v>4.5</v>
      </c>
      <c r="AE1884">
        <v>1.22</v>
      </c>
      <c r="AF1884">
        <v>4</v>
      </c>
      <c r="AG1884">
        <v>1.2</v>
      </c>
      <c r="AH1884">
        <v>4.33</v>
      </c>
      <c r="AI1884">
        <v>1.23</v>
      </c>
      <c r="AJ1884">
        <v>4.7699999999999996</v>
      </c>
      <c r="AK1884">
        <v>1.25</v>
      </c>
      <c r="AL1884">
        <v>3.75</v>
      </c>
      <c r="AM1884">
        <v>1.27</v>
      </c>
      <c r="AN1884">
        <v>4.7699999999999996</v>
      </c>
      <c r="AO1884">
        <v>1.22</v>
      </c>
      <c r="AP1884">
        <v>4.0999999999999996</v>
      </c>
      <c r="AQ1884" t="str">
        <f t="shared" si="321"/>
        <v>Anderson</v>
      </c>
      <c r="AR1884" t="str">
        <f t="shared" si="322"/>
        <v>Donskoy</v>
      </c>
      <c r="AS1884" t="str">
        <f t="shared" si="323"/>
        <v>WashingtonAndersonDonskoy</v>
      </c>
      <c r="AT1884" t="str">
        <f t="shared" si="324"/>
        <v>WashingtonDonskoyAnderson</v>
      </c>
      <c r="AU1884">
        <f t="shared" si="325"/>
        <v>2</v>
      </c>
      <c r="AV1884">
        <f t="shared" si="326"/>
        <v>5</v>
      </c>
      <c r="AW1884">
        <f t="shared" si="327"/>
        <v>19</v>
      </c>
      <c r="AX1884" t="b">
        <f t="shared" si="328"/>
        <v>0</v>
      </c>
      <c r="AY1884" t="str">
        <f t="shared" si="329"/>
        <v>Anderson</v>
      </c>
      <c r="AZ1884" t="b">
        <f t="shared" si="330"/>
        <v>0</v>
      </c>
      <c r="BA1884" t="str">
        <f t="shared" si="331"/>
        <v>Washington2nd Round</v>
      </c>
    </row>
    <row r="1885" spans="1:53" x14ac:dyDescent="0.25">
      <c r="A1885">
        <v>47</v>
      </c>
      <c r="B1885" t="s">
        <v>1048</v>
      </c>
      <c r="C1885" t="s">
        <v>1049</v>
      </c>
      <c r="D1885">
        <v>41849</v>
      </c>
      <c r="E1885" t="s">
        <v>853</v>
      </c>
      <c r="F1885" t="s">
        <v>307</v>
      </c>
      <c r="G1885" t="s">
        <v>308</v>
      </c>
      <c r="H1885" t="s">
        <v>344</v>
      </c>
      <c r="I1885">
        <v>3</v>
      </c>
      <c r="J1885" t="s">
        <v>669</v>
      </c>
      <c r="K1885" t="s">
        <v>775</v>
      </c>
      <c r="L1885">
        <v>41</v>
      </c>
      <c r="M1885">
        <v>72</v>
      </c>
      <c r="N1885">
        <v>1040</v>
      </c>
      <c r="O1885">
        <v>746</v>
      </c>
      <c r="P1885">
        <v>6</v>
      </c>
      <c r="Q1885">
        <v>4</v>
      </c>
      <c r="R1885">
        <v>7</v>
      </c>
      <c r="S1885">
        <v>6</v>
      </c>
      <c r="Z1885">
        <v>2</v>
      </c>
      <c r="AA1885">
        <v>0</v>
      </c>
      <c r="AB1885" t="s">
        <v>312</v>
      </c>
      <c r="AC1885">
        <v>2.75</v>
      </c>
      <c r="AD1885">
        <v>1.4</v>
      </c>
      <c r="AE1885">
        <v>2.5</v>
      </c>
      <c r="AF1885">
        <v>1.5</v>
      </c>
      <c r="AG1885">
        <v>2.38</v>
      </c>
      <c r="AH1885">
        <v>1.53</v>
      </c>
      <c r="AI1885">
        <v>2.72</v>
      </c>
      <c r="AJ1885">
        <v>1.52</v>
      </c>
      <c r="AK1885">
        <v>2.5</v>
      </c>
      <c r="AL1885">
        <v>1.53</v>
      </c>
      <c r="AM1885">
        <v>2.8</v>
      </c>
      <c r="AN1885">
        <v>1.53</v>
      </c>
      <c r="AO1885">
        <v>2.5499999999999998</v>
      </c>
      <c r="AP1885">
        <v>1.49</v>
      </c>
      <c r="AQ1885" t="str">
        <f t="shared" si="321"/>
        <v>Istomin</v>
      </c>
      <c r="AR1885" t="str">
        <f t="shared" si="322"/>
        <v>Tomic</v>
      </c>
      <c r="AS1885" t="str">
        <f t="shared" si="323"/>
        <v>WashingtonIstominTomic</v>
      </c>
      <c r="AT1885" t="str">
        <f t="shared" si="324"/>
        <v>WashingtonTomicIstomin</v>
      </c>
      <c r="AU1885">
        <f t="shared" si="325"/>
        <v>2</v>
      </c>
      <c r="AV1885">
        <f t="shared" si="326"/>
        <v>3</v>
      </c>
      <c r="AW1885">
        <f t="shared" si="327"/>
        <v>23</v>
      </c>
      <c r="AX1885" t="b">
        <f t="shared" si="328"/>
        <v>1</v>
      </c>
      <c r="AY1885" t="str">
        <f t="shared" si="329"/>
        <v>Istomin</v>
      </c>
      <c r="AZ1885" t="b">
        <f t="shared" si="330"/>
        <v>0</v>
      </c>
      <c r="BA1885" t="str">
        <f t="shared" si="331"/>
        <v>Washington2nd Round</v>
      </c>
    </row>
    <row r="1886" spans="1:53" x14ac:dyDescent="0.25">
      <c r="A1886">
        <v>47</v>
      </c>
      <c r="B1886" t="s">
        <v>1048</v>
      </c>
      <c r="C1886" t="s">
        <v>1049</v>
      </c>
      <c r="D1886">
        <v>41850</v>
      </c>
      <c r="E1886" t="s">
        <v>853</v>
      </c>
      <c r="F1886" t="s">
        <v>307</v>
      </c>
      <c r="G1886" t="s">
        <v>308</v>
      </c>
      <c r="H1886" t="s">
        <v>344</v>
      </c>
      <c r="I1886">
        <v>3</v>
      </c>
      <c r="J1886" t="s">
        <v>728</v>
      </c>
      <c r="K1886" t="s">
        <v>721</v>
      </c>
      <c r="L1886">
        <v>31</v>
      </c>
      <c r="M1886">
        <v>98</v>
      </c>
      <c r="N1886">
        <v>1180</v>
      </c>
      <c r="O1886">
        <v>585</v>
      </c>
      <c r="P1886">
        <v>7</v>
      </c>
      <c r="Q1886">
        <v>6</v>
      </c>
      <c r="R1886">
        <v>6</v>
      </c>
      <c r="S1886">
        <v>7</v>
      </c>
      <c r="T1886">
        <v>7</v>
      </c>
      <c r="U1886">
        <v>6</v>
      </c>
      <c r="Z1886">
        <v>2</v>
      </c>
      <c r="AA1886">
        <v>1</v>
      </c>
      <c r="AB1886" t="s">
        <v>312</v>
      </c>
      <c r="AC1886">
        <v>1.57</v>
      </c>
      <c r="AD1886">
        <v>2.25</v>
      </c>
      <c r="AE1886">
        <v>1.55</v>
      </c>
      <c r="AF1886">
        <v>2.4</v>
      </c>
      <c r="AG1886">
        <v>1.53</v>
      </c>
      <c r="AH1886">
        <v>2.38</v>
      </c>
      <c r="AI1886">
        <v>1.67</v>
      </c>
      <c r="AJ1886">
        <v>2.35</v>
      </c>
      <c r="AK1886">
        <v>1.5</v>
      </c>
      <c r="AL1886">
        <v>2.63</v>
      </c>
      <c r="AM1886">
        <v>1.67</v>
      </c>
      <c r="AN1886">
        <v>2.63</v>
      </c>
      <c r="AO1886">
        <v>1.56</v>
      </c>
      <c r="AP1886">
        <v>2.37</v>
      </c>
      <c r="AQ1886" t="str">
        <f t="shared" si="321"/>
        <v>Karlovic</v>
      </c>
      <c r="AR1886" t="str">
        <f t="shared" si="322"/>
        <v>Paire</v>
      </c>
      <c r="AS1886" t="str">
        <f t="shared" si="323"/>
        <v>WashingtonKarlovicPaire</v>
      </c>
      <c r="AT1886" t="str">
        <f t="shared" si="324"/>
        <v>WashingtonPaireKarlovic</v>
      </c>
      <c r="AU1886">
        <f t="shared" si="325"/>
        <v>1</v>
      </c>
      <c r="AV1886">
        <f t="shared" si="326"/>
        <v>1</v>
      </c>
      <c r="AW1886">
        <f t="shared" si="327"/>
        <v>39</v>
      </c>
      <c r="AX1886" t="b">
        <f t="shared" si="328"/>
        <v>1</v>
      </c>
      <c r="AY1886" t="str">
        <f t="shared" si="329"/>
        <v>Karlovic</v>
      </c>
      <c r="AZ1886" t="b">
        <f t="shared" si="330"/>
        <v>1</v>
      </c>
      <c r="BA1886" t="str">
        <f t="shared" si="331"/>
        <v>Washington2nd Round</v>
      </c>
    </row>
    <row r="1887" spans="1:53" x14ac:dyDescent="0.25">
      <c r="A1887">
        <v>47</v>
      </c>
      <c r="B1887" t="s">
        <v>1048</v>
      </c>
      <c r="C1887" t="s">
        <v>1049</v>
      </c>
      <c r="D1887">
        <v>41850</v>
      </c>
      <c r="E1887" t="s">
        <v>853</v>
      </c>
      <c r="F1887" t="s">
        <v>307</v>
      </c>
      <c r="G1887" t="s">
        <v>308</v>
      </c>
      <c r="H1887" t="s">
        <v>344</v>
      </c>
      <c r="I1887">
        <v>3</v>
      </c>
      <c r="J1887" t="s">
        <v>699</v>
      </c>
      <c r="K1887" t="s">
        <v>694</v>
      </c>
      <c r="L1887">
        <v>91</v>
      </c>
      <c r="M1887">
        <v>42</v>
      </c>
      <c r="N1887">
        <v>619</v>
      </c>
      <c r="O1887">
        <v>993</v>
      </c>
      <c r="P1887">
        <v>6</v>
      </c>
      <c r="Q1887">
        <v>1</v>
      </c>
      <c r="R1887">
        <v>6</v>
      </c>
      <c r="S1887">
        <v>4</v>
      </c>
      <c r="Z1887">
        <v>2</v>
      </c>
      <c r="AA1887">
        <v>0</v>
      </c>
      <c r="AB1887" t="s">
        <v>312</v>
      </c>
      <c r="AC1887">
        <v>2.37</v>
      </c>
      <c r="AD1887">
        <v>1.53</v>
      </c>
      <c r="AE1887">
        <v>2.4</v>
      </c>
      <c r="AF1887">
        <v>1.55</v>
      </c>
      <c r="AG1887">
        <v>2.25</v>
      </c>
      <c r="AH1887">
        <v>1.57</v>
      </c>
      <c r="AI1887">
        <v>2.52</v>
      </c>
      <c r="AJ1887">
        <v>1.6</v>
      </c>
      <c r="AK1887">
        <v>2.38</v>
      </c>
      <c r="AL1887">
        <v>1.57</v>
      </c>
      <c r="AM1887">
        <v>2.52</v>
      </c>
      <c r="AN1887">
        <v>1.63</v>
      </c>
      <c r="AO1887">
        <v>2.36</v>
      </c>
      <c r="AP1887">
        <v>1.56</v>
      </c>
      <c r="AQ1887" t="str">
        <f t="shared" si="321"/>
        <v>Lacko</v>
      </c>
      <c r="AR1887" t="str">
        <f t="shared" si="322"/>
        <v>Lu</v>
      </c>
      <c r="AS1887" t="str">
        <f t="shared" si="323"/>
        <v>WashingtonLackoLu</v>
      </c>
      <c r="AT1887" t="str">
        <f t="shared" si="324"/>
        <v>WashingtonLuLacko</v>
      </c>
      <c r="AU1887">
        <f t="shared" si="325"/>
        <v>2</v>
      </c>
      <c r="AV1887">
        <f t="shared" si="326"/>
        <v>7</v>
      </c>
      <c r="AW1887">
        <f t="shared" si="327"/>
        <v>17</v>
      </c>
      <c r="AX1887" t="b">
        <f t="shared" si="328"/>
        <v>0</v>
      </c>
      <c r="AY1887" t="str">
        <f t="shared" si="329"/>
        <v>Lacko</v>
      </c>
      <c r="AZ1887" t="b">
        <f t="shared" si="330"/>
        <v>0</v>
      </c>
      <c r="BA1887" t="str">
        <f t="shared" si="331"/>
        <v>Washington2nd Round</v>
      </c>
    </row>
    <row r="1888" spans="1:53" x14ac:dyDescent="0.25">
      <c r="A1888">
        <v>47</v>
      </c>
      <c r="B1888" t="s">
        <v>1048</v>
      </c>
      <c r="C1888" t="s">
        <v>1049</v>
      </c>
      <c r="D1888">
        <v>41850</v>
      </c>
      <c r="E1888" t="s">
        <v>853</v>
      </c>
      <c r="F1888" t="s">
        <v>307</v>
      </c>
      <c r="G1888" t="s">
        <v>308</v>
      </c>
      <c r="H1888" t="s">
        <v>344</v>
      </c>
      <c r="I1888">
        <v>3</v>
      </c>
      <c r="J1888" t="s">
        <v>684</v>
      </c>
      <c r="K1888" t="s">
        <v>664</v>
      </c>
      <c r="L1888">
        <v>45</v>
      </c>
      <c r="M1888">
        <v>49</v>
      </c>
      <c r="N1888">
        <v>960</v>
      </c>
      <c r="O1888">
        <v>887</v>
      </c>
      <c r="P1888">
        <v>6</v>
      </c>
      <c r="Q1888">
        <v>4</v>
      </c>
      <c r="R1888">
        <v>6</v>
      </c>
      <c r="S1888">
        <v>3</v>
      </c>
      <c r="Z1888">
        <v>2</v>
      </c>
      <c r="AA1888">
        <v>0</v>
      </c>
      <c r="AB1888" t="s">
        <v>312</v>
      </c>
      <c r="AC1888">
        <v>2</v>
      </c>
      <c r="AD1888">
        <v>1.72</v>
      </c>
      <c r="AE1888">
        <v>2</v>
      </c>
      <c r="AF1888">
        <v>1.8</v>
      </c>
      <c r="AG1888">
        <v>1.83</v>
      </c>
      <c r="AH1888">
        <v>1.83</v>
      </c>
      <c r="AI1888">
        <v>2.02</v>
      </c>
      <c r="AJ1888">
        <v>1.88</v>
      </c>
      <c r="AK1888">
        <v>1.91</v>
      </c>
      <c r="AL1888">
        <v>1.91</v>
      </c>
      <c r="AM1888">
        <v>2.02</v>
      </c>
      <c r="AN1888">
        <v>1.91</v>
      </c>
      <c r="AO1888">
        <v>1.93</v>
      </c>
      <c r="AP1888">
        <v>1.83</v>
      </c>
      <c r="AQ1888" t="str">
        <f t="shared" si="321"/>
        <v>Hewitt</v>
      </c>
      <c r="AR1888" t="str">
        <f t="shared" si="322"/>
        <v>Matosevic</v>
      </c>
      <c r="AS1888" t="str">
        <f t="shared" si="323"/>
        <v>WashingtonHewittMatosevic</v>
      </c>
      <c r="AT1888" t="str">
        <f t="shared" si="324"/>
        <v>WashingtonMatosevicHewitt</v>
      </c>
      <c r="AU1888">
        <f t="shared" si="325"/>
        <v>2</v>
      </c>
      <c r="AV1888">
        <f t="shared" si="326"/>
        <v>5</v>
      </c>
      <c r="AW1888">
        <f t="shared" si="327"/>
        <v>19</v>
      </c>
      <c r="AX1888" t="b">
        <f t="shared" si="328"/>
        <v>0</v>
      </c>
      <c r="AY1888" t="str">
        <f t="shared" si="329"/>
        <v>Hewitt</v>
      </c>
      <c r="AZ1888" t="b">
        <f t="shared" si="330"/>
        <v>0</v>
      </c>
      <c r="BA1888" t="str">
        <f t="shared" si="331"/>
        <v>Washington2nd Round</v>
      </c>
    </row>
    <row r="1889" spans="1:53" x14ac:dyDescent="0.25">
      <c r="A1889">
        <v>47</v>
      </c>
      <c r="B1889" t="s">
        <v>1048</v>
      </c>
      <c r="C1889" t="s">
        <v>1049</v>
      </c>
      <c r="D1889">
        <v>41850</v>
      </c>
      <c r="E1889" t="s">
        <v>853</v>
      </c>
      <c r="F1889" t="s">
        <v>307</v>
      </c>
      <c r="G1889" t="s">
        <v>308</v>
      </c>
      <c r="H1889" t="s">
        <v>344</v>
      </c>
      <c r="I1889">
        <v>3</v>
      </c>
      <c r="J1889" t="s">
        <v>735</v>
      </c>
      <c r="K1889" t="s">
        <v>771</v>
      </c>
      <c r="L1889">
        <v>114</v>
      </c>
      <c r="M1889">
        <v>35</v>
      </c>
      <c r="N1889">
        <v>526</v>
      </c>
      <c r="O1889">
        <v>1130</v>
      </c>
      <c r="P1889">
        <v>2</v>
      </c>
      <c r="Q1889">
        <v>6</v>
      </c>
      <c r="R1889">
        <v>7</v>
      </c>
      <c r="S1889">
        <v>6</v>
      </c>
      <c r="T1889">
        <v>6</v>
      </c>
      <c r="U1889">
        <v>1</v>
      </c>
      <c r="Z1889">
        <v>2</v>
      </c>
      <c r="AA1889">
        <v>1</v>
      </c>
      <c r="AB1889" t="s">
        <v>312</v>
      </c>
      <c r="AC1889">
        <v>5</v>
      </c>
      <c r="AD1889">
        <v>1.1599999999999999</v>
      </c>
      <c r="AE1889">
        <v>4.5</v>
      </c>
      <c r="AF1889">
        <v>1.18</v>
      </c>
      <c r="AG1889">
        <v>4.33</v>
      </c>
      <c r="AH1889">
        <v>1.2</v>
      </c>
      <c r="AI1889">
        <v>5.12</v>
      </c>
      <c r="AJ1889">
        <v>1.21</v>
      </c>
      <c r="AK1889">
        <v>4.5</v>
      </c>
      <c r="AL1889">
        <v>1.2</v>
      </c>
      <c r="AM1889">
        <v>5.12</v>
      </c>
      <c r="AN1889">
        <v>1.21</v>
      </c>
      <c r="AO1889">
        <v>4.6399999999999997</v>
      </c>
      <c r="AP1889">
        <v>1.18</v>
      </c>
      <c r="AQ1889" t="str">
        <f t="shared" si="321"/>
        <v>Jaziri</v>
      </c>
      <c r="AR1889" t="str">
        <f t="shared" si="322"/>
        <v>Stepanek</v>
      </c>
      <c r="AS1889" t="str">
        <f t="shared" si="323"/>
        <v>WashingtonJaziriStepanek</v>
      </c>
      <c r="AT1889" t="str">
        <f t="shared" si="324"/>
        <v>WashingtonStepanekJaziri</v>
      </c>
      <c r="AU1889">
        <f t="shared" si="325"/>
        <v>1</v>
      </c>
      <c r="AV1889">
        <f t="shared" si="326"/>
        <v>2</v>
      </c>
      <c r="AW1889">
        <f t="shared" si="327"/>
        <v>28</v>
      </c>
      <c r="AX1889" t="b">
        <f t="shared" si="328"/>
        <v>1</v>
      </c>
      <c r="AY1889" t="str">
        <f t="shared" si="329"/>
        <v>Stepanek</v>
      </c>
      <c r="AZ1889" t="b">
        <f t="shared" si="330"/>
        <v>1</v>
      </c>
      <c r="BA1889" t="str">
        <f t="shared" si="331"/>
        <v>Washington2nd Round</v>
      </c>
    </row>
    <row r="1890" spans="1:53" x14ac:dyDescent="0.25">
      <c r="A1890">
        <v>47</v>
      </c>
      <c r="B1890" t="s">
        <v>1048</v>
      </c>
      <c r="C1890" t="s">
        <v>1049</v>
      </c>
      <c r="D1890">
        <v>41850</v>
      </c>
      <c r="E1890" t="s">
        <v>853</v>
      </c>
      <c r="F1890" t="s">
        <v>307</v>
      </c>
      <c r="G1890" t="s">
        <v>308</v>
      </c>
      <c r="H1890" t="s">
        <v>344</v>
      </c>
      <c r="I1890">
        <v>3</v>
      </c>
      <c r="J1890" t="s">
        <v>695</v>
      </c>
      <c r="K1890" t="s">
        <v>680</v>
      </c>
      <c r="L1890">
        <v>108</v>
      </c>
      <c r="M1890">
        <v>38</v>
      </c>
      <c r="N1890">
        <v>546</v>
      </c>
      <c r="O1890">
        <v>1105</v>
      </c>
      <c r="P1890">
        <v>7</v>
      </c>
      <c r="Q1890">
        <v>6</v>
      </c>
      <c r="R1890">
        <v>3</v>
      </c>
      <c r="S1890">
        <v>6</v>
      </c>
      <c r="T1890">
        <v>6</v>
      </c>
      <c r="U1890">
        <v>4</v>
      </c>
      <c r="Z1890">
        <v>2</v>
      </c>
      <c r="AA1890">
        <v>1</v>
      </c>
      <c r="AB1890" t="s">
        <v>312</v>
      </c>
      <c r="AC1890">
        <v>2.5</v>
      </c>
      <c r="AD1890">
        <v>1.5</v>
      </c>
      <c r="AE1890">
        <v>2.4500000000000002</v>
      </c>
      <c r="AF1890">
        <v>1.52</v>
      </c>
      <c r="AG1890">
        <v>2.5</v>
      </c>
      <c r="AH1890">
        <v>1.5</v>
      </c>
      <c r="AI1890">
        <v>2.62</v>
      </c>
      <c r="AJ1890">
        <v>1.56</v>
      </c>
      <c r="AK1890">
        <v>2.38</v>
      </c>
      <c r="AL1890">
        <v>1.57</v>
      </c>
      <c r="AM1890">
        <v>2.62</v>
      </c>
      <c r="AN1890">
        <v>1.63</v>
      </c>
      <c r="AO1890">
        <v>2.4300000000000002</v>
      </c>
      <c r="AP1890">
        <v>1.54</v>
      </c>
      <c r="AQ1890" t="str">
        <f t="shared" si="321"/>
        <v>Smyczek</v>
      </c>
      <c r="AR1890" t="str">
        <f t="shared" si="322"/>
        <v>Chardy</v>
      </c>
      <c r="AS1890" t="str">
        <f t="shared" si="323"/>
        <v>WashingtonSmyczekChardy</v>
      </c>
      <c r="AT1890" t="str">
        <f t="shared" si="324"/>
        <v>WashingtonChardySmyczek</v>
      </c>
      <c r="AU1890">
        <f t="shared" si="325"/>
        <v>1</v>
      </c>
      <c r="AV1890">
        <f t="shared" si="326"/>
        <v>0</v>
      </c>
      <c r="AW1890">
        <f t="shared" si="327"/>
        <v>32</v>
      </c>
      <c r="AX1890" t="b">
        <f t="shared" si="328"/>
        <v>1</v>
      </c>
      <c r="AY1890" t="str">
        <f t="shared" si="329"/>
        <v>Smyczek</v>
      </c>
      <c r="AZ1890" t="b">
        <f t="shared" si="330"/>
        <v>1</v>
      </c>
      <c r="BA1890" t="str">
        <f t="shared" si="331"/>
        <v>Washington2nd Round</v>
      </c>
    </row>
    <row r="1891" spans="1:53" x14ac:dyDescent="0.25">
      <c r="A1891">
        <v>47</v>
      </c>
      <c r="B1891" t="s">
        <v>1048</v>
      </c>
      <c r="C1891" t="s">
        <v>1049</v>
      </c>
      <c r="D1891">
        <v>41850</v>
      </c>
      <c r="E1891" t="s">
        <v>853</v>
      </c>
      <c r="F1891" t="s">
        <v>307</v>
      </c>
      <c r="G1891" t="s">
        <v>308</v>
      </c>
      <c r="H1891" t="s">
        <v>344</v>
      </c>
      <c r="I1891">
        <v>3</v>
      </c>
      <c r="J1891" t="s">
        <v>919</v>
      </c>
      <c r="K1891" t="s">
        <v>678</v>
      </c>
      <c r="L1891">
        <v>87</v>
      </c>
      <c r="M1891">
        <v>25</v>
      </c>
      <c r="N1891">
        <v>635</v>
      </c>
      <c r="O1891">
        <v>1500</v>
      </c>
      <c r="P1891">
        <v>7</v>
      </c>
      <c r="Q1891">
        <v>6</v>
      </c>
      <c r="R1891">
        <v>6</v>
      </c>
      <c r="S1891">
        <v>4</v>
      </c>
      <c r="Z1891">
        <v>2</v>
      </c>
      <c r="AA1891">
        <v>0</v>
      </c>
      <c r="AB1891" t="s">
        <v>312</v>
      </c>
      <c r="AC1891">
        <v>3.25</v>
      </c>
      <c r="AD1891">
        <v>1.33</v>
      </c>
      <c r="AE1891">
        <v>3</v>
      </c>
      <c r="AF1891">
        <v>1.38</v>
      </c>
      <c r="AG1891">
        <v>3.25</v>
      </c>
      <c r="AH1891">
        <v>1.33</v>
      </c>
      <c r="AI1891">
        <v>4.01</v>
      </c>
      <c r="AJ1891">
        <v>1.29</v>
      </c>
      <c r="AK1891">
        <v>3.5</v>
      </c>
      <c r="AL1891">
        <v>1.29</v>
      </c>
      <c r="AM1891">
        <v>4.01</v>
      </c>
      <c r="AN1891">
        <v>1.38</v>
      </c>
      <c r="AO1891">
        <v>3.3</v>
      </c>
      <c r="AP1891">
        <v>1.32</v>
      </c>
      <c r="AQ1891" t="str">
        <f t="shared" si="321"/>
        <v>Estrella</v>
      </c>
      <c r="AR1891" t="str">
        <f t="shared" si="322"/>
        <v>Lopez</v>
      </c>
      <c r="AS1891" t="str">
        <f t="shared" si="323"/>
        <v>WashingtonEstrellaLopez</v>
      </c>
      <c r="AT1891" t="str">
        <f t="shared" si="324"/>
        <v>WashingtonLopezEstrella</v>
      </c>
      <c r="AU1891">
        <f t="shared" si="325"/>
        <v>2</v>
      </c>
      <c r="AV1891">
        <f t="shared" si="326"/>
        <v>3</v>
      </c>
      <c r="AW1891">
        <f t="shared" si="327"/>
        <v>23</v>
      </c>
      <c r="AX1891" t="b">
        <f t="shared" si="328"/>
        <v>1</v>
      </c>
      <c r="AY1891" t="str">
        <f t="shared" si="329"/>
        <v>Estrella</v>
      </c>
      <c r="AZ1891" t="b">
        <f t="shared" si="330"/>
        <v>0</v>
      </c>
      <c r="BA1891" t="str">
        <f t="shared" si="331"/>
        <v>Washington2nd Round</v>
      </c>
    </row>
    <row r="1892" spans="1:53" x14ac:dyDescent="0.25">
      <c r="A1892">
        <v>47</v>
      </c>
      <c r="B1892" t="s">
        <v>1048</v>
      </c>
      <c r="C1892" t="s">
        <v>1049</v>
      </c>
      <c r="D1892">
        <v>41850</v>
      </c>
      <c r="E1892" t="s">
        <v>853</v>
      </c>
      <c r="F1892" t="s">
        <v>307</v>
      </c>
      <c r="G1892" t="s">
        <v>308</v>
      </c>
      <c r="H1892" t="s">
        <v>344</v>
      </c>
      <c r="I1892">
        <v>3</v>
      </c>
      <c r="J1892" t="s">
        <v>688</v>
      </c>
      <c r="K1892" t="s">
        <v>670</v>
      </c>
      <c r="L1892">
        <v>11</v>
      </c>
      <c r="M1892">
        <v>63</v>
      </c>
      <c r="N1892">
        <v>2780</v>
      </c>
      <c r="O1892">
        <v>790</v>
      </c>
      <c r="P1892">
        <v>6</v>
      </c>
      <c r="Q1892">
        <v>4</v>
      </c>
      <c r="R1892">
        <v>5</v>
      </c>
      <c r="S1892">
        <v>7</v>
      </c>
      <c r="T1892">
        <v>6</v>
      </c>
      <c r="U1892">
        <v>4</v>
      </c>
      <c r="Z1892">
        <v>2</v>
      </c>
      <c r="AA1892">
        <v>1</v>
      </c>
      <c r="AB1892" t="s">
        <v>312</v>
      </c>
      <c r="AC1892">
        <v>1.36</v>
      </c>
      <c r="AD1892">
        <v>3</v>
      </c>
      <c r="AE1892">
        <v>1.38</v>
      </c>
      <c r="AF1892">
        <v>3</v>
      </c>
      <c r="AG1892">
        <v>1.36</v>
      </c>
      <c r="AH1892">
        <v>3</v>
      </c>
      <c r="AI1892">
        <v>1.37</v>
      </c>
      <c r="AJ1892">
        <v>3.36</v>
      </c>
      <c r="AK1892">
        <v>1.4</v>
      </c>
      <c r="AL1892">
        <v>2.88</v>
      </c>
      <c r="AM1892">
        <v>1.41</v>
      </c>
      <c r="AN1892">
        <v>3.36</v>
      </c>
      <c r="AO1892">
        <v>1.36</v>
      </c>
      <c r="AP1892">
        <v>3.04</v>
      </c>
      <c r="AQ1892" t="str">
        <f t="shared" si="321"/>
        <v>Nishikori</v>
      </c>
      <c r="AR1892" t="str">
        <f t="shared" si="322"/>
        <v>Querrey</v>
      </c>
      <c r="AS1892" t="str">
        <f t="shared" si="323"/>
        <v>WashingtonNishikoriQuerrey</v>
      </c>
      <c r="AT1892" t="str">
        <f t="shared" si="324"/>
        <v>WashingtonQuerreyNishikori</v>
      </c>
      <c r="AU1892">
        <f t="shared" si="325"/>
        <v>1</v>
      </c>
      <c r="AV1892">
        <f t="shared" si="326"/>
        <v>2</v>
      </c>
      <c r="AW1892">
        <f t="shared" si="327"/>
        <v>32</v>
      </c>
      <c r="AX1892" t="b">
        <f t="shared" si="328"/>
        <v>0</v>
      </c>
      <c r="AY1892" t="str">
        <f t="shared" si="329"/>
        <v>Nishikori</v>
      </c>
      <c r="AZ1892" t="b">
        <f t="shared" si="330"/>
        <v>1</v>
      </c>
      <c r="BA1892" t="str">
        <f t="shared" si="331"/>
        <v>Washington2nd Round</v>
      </c>
    </row>
    <row r="1893" spans="1:53" x14ac:dyDescent="0.25">
      <c r="A1893">
        <v>47</v>
      </c>
      <c r="B1893" t="s">
        <v>1048</v>
      </c>
      <c r="C1893" t="s">
        <v>1049</v>
      </c>
      <c r="D1893">
        <v>41850</v>
      </c>
      <c r="E1893" t="s">
        <v>853</v>
      </c>
      <c r="F1893" t="s">
        <v>307</v>
      </c>
      <c r="G1893" t="s">
        <v>308</v>
      </c>
      <c r="H1893" t="s">
        <v>344</v>
      </c>
      <c r="I1893">
        <v>3</v>
      </c>
      <c r="J1893" t="s">
        <v>760</v>
      </c>
      <c r="K1893" t="s">
        <v>665</v>
      </c>
      <c r="L1893">
        <v>73</v>
      </c>
      <c r="M1893">
        <v>46</v>
      </c>
      <c r="N1893">
        <v>727</v>
      </c>
      <c r="O1893">
        <v>935</v>
      </c>
      <c r="P1893">
        <v>6</v>
      </c>
      <c r="Q1893">
        <v>4</v>
      </c>
      <c r="R1893">
        <v>6</v>
      </c>
      <c r="S1893">
        <v>3</v>
      </c>
      <c r="Z1893">
        <v>2</v>
      </c>
      <c r="AA1893">
        <v>0</v>
      </c>
      <c r="AB1893" t="s">
        <v>312</v>
      </c>
      <c r="AC1893">
        <v>2.2000000000000002</v>
      </c>
      <c r="AD1893">
        <v>1.61</v>
      </c>
      <c r="AE1893">
        <v>2.15</v>
      </c>
      <c r="AF1893">
        <v>1.68</v>
      </c>
      <c r="AG1893">
        <v>2.25</v>
      </c>
      <c r="AH1893">
        <v>1.57</v>
      </c>
      <c r="AI1893">
        <v>2.16</v>
      </c>
      <c r="AJ1893">
        <v>1.78</v>
      </c>
      <c r="AK1893">
        <v>2.25</v>
      </c>
      <c r="AL1893">
        <v>1.62</v>
      </c>
      <c r="AM1893">
        <v>2.2999999999999998</v>
      </c>
      <c r="AN1893">
        <v>1.78</v>
      </c>
      <c r="AO1893">
        <v>2.19</v>
      </c>
      <c r="AP1893">
        <v>1.65</v>
      </c>
      <c r="AQ1893" t="str">
        <f t="shared" si="321"/>
        <v>Young</v>
      </c>
      <c r="AR1893" t="str">
        <f t="shared" si="322"/>
        <v>Benneteau</v>
      </c>
      <c r="AS1893" t="str">
        <f t="shared" si="323"/>
        <v>WashingtonYoungBenneteau</v>
      </c>
      <c r="AT1893" t="str">
        <f t="shared" si="324"/>
        <v>WashingtonBenneteauYoung</v>
      </c>
      <c r="AU1893">
        <f t="shared" si="325"/>
        <v>2</v>
      </c>
      <c r="AV1893">
        <f t="shared" si="326"/>
        <v>5</v>
      </c>
      <c r="AW1893">
        <f t="shared" si="327"/>
        <v>19</v>
      </c>
      <c r="AX1893" t="b">
        <f t="shared" si="328"/>
        <v>0</v>
      </c>
      <c r="AY1893" t="str">
        <f t="shared" si="329"/>
        <v>Young</v>
      </c>
      <c r="AZ1893" t="b">
        <f t="shared" si="330"/>
        <v>0</v>
      </c>
      <c r="BA1893" t="str">
        <f t="shared" si="331"/>
        <v>Washington2nd Round</v>
      </c>
    </row>
    <row r="1894" spans="1:53" x14ac:dyDescent="0.25">
      <c r="A1894">
        <v>47</v>
      </c>
      <c r="B1894" t="s">
        <v>1048</v>
      </c>
      <c r="C1894" t="s">
        <v>1049</v>
      </c>
      <c r="D1894">
        <v>41850</v>
      </c>
      <c r="E1894" t="s">
        <v>853</v>
      </c>
      <c r="F1894" t="s">
        <v>307</v>
      </c>
      <c r="G1894" t="s">
        <v>308</v>
      </c>
      <c r="H1894" t="s">
        <v>344</v>
      </c>
      <c r="I1894">
        <v>3</v>
      </c>
      <c r="J1894" t="s">
        <v>725</v>
      </c>
      <c r="K1894" t="s">
        <v>712</v>
      </c>
      <c r="L1894">
        <v>34</v>
      </c>
      <c r="M1894">
        <v>56</v>
      </c>
      <c r="N1894">
        <v>1135</v>
      </c>
      <c r="O1894">
        <v>828</v>
      </c>
      <c r="P1894">
        <v>6</v>
      </c>
      <c r="Q1894">
        <v>2</v>
      </c>
      <c r="R1894">
        <v>7</v>
      </c>
      <c r="S1894">
        <v>6</v>
      </c>
      <c r="Z1894">
        <v>2</v>
      </c>
      <c r="AA1894">
        <v>0</v>
      </c>
      <c r="AB1894" t="s">
        <v>312</v>
      </c>
      <c r="AC1894">
        <v>1.83</v>
      </c>
      <c r="AD1894">
        <v>1.83</v>
      </c>
      <c r="AE1894">
        <v>1.88</v>
      </c>
      <c r="AF1894">
        <v>1.88</v>
      </c>
      <c r="AG1894">
        <v>2</v>
      </c>
      <c r="AH1894">
        <v>1.73</v>
      </c>
      <c r="AI1894">
        <v>1.98</v>
      </c>
      <c r="AJ1894">
        <v>1.93</v>
      </c>
      <c r="AK1894">
        <v>2</v>
      </c>
      <c r="AL1894">
        <v>1.8</v>
      </c>
      <c r="AM1894">
        <v>2.0499999999999998</v>
      </c>
      <c r="AN1894">
        <v>1.93</v>
      </c>
      <c r="AO1894">
        <v>1.93</v>
      </c>
      <c r="AP1894">
        <v>1.82</v>
      </c>
      <c r="AQ1894" t="str">
        <f t="shared" si="321"/>
        <v>Giraldo</v>
      </c>
      <c r="AR1894" t="str">
        <f t="shared" si="322"/>
        <v>Becker</v>
      </c>
      <c r="AS1894" t="str">
        <f t="shared" si="323"/>
        <v>WashingtonGiraldoBecker</v>
      </c>
      <c r="AT1894" t="str">
        <f t="shared" si="324"/>
        <v>WashingtonBeckerGiraldo</v>
      </c>
      <c r="AU1894">
        <f t="shared" si="325"/>
        <v>2</v>
      </c>
      <c r="AV1894">
        <f t="shared" si="326"/>
        <v>5</v>
      </c>
      <c r="AW1894">
        <f t="shared" si="327"/>
        <v>21</v>
      </c>
      <c r="AX1894" t="b">
        <f t="shared" si="328"/>
        <v>1</v>
      </c>
      <c r="AY1894" t="str">
        <f t="shared" si="329"/>
        <v>Giraldo</v>
      </c>
      <c r="AZ1894" t="b">
        <f t="shared" si="330"/>
        <v>0</v>
      </c>
      <c r="BA1894" t="str">
        <f t="shared" si="331"/>
        <v>Washington2nd Round</v>
      </c>
    </row>
    <row r="1895" spans="1:53" x14ac:dyDescent="0.25">
      <c r="A1895">
        <v>47</v>
      </c>
      <c r="B1895" t="s">
        <v>1048</v>
      </c>
      <c r="C1895" t="s">
        <v>1049</v>
      </c>
      <c r="D1895">
        <v>41850</v>
      </c>
      <c r="E1895" t="s">
        <v>853</v>
      </c>
      <c r="F1895" t="s">
        <v>307</v>
      </c>
      <c r="G1895" t="s">
        <v>308</v>
      </c>
      <c r="H1895" t="s">
        <v>344</v>
      </c>
      <c r="I1895">
        <v>3</v>
      </c>
      <c r="J1895" t="s">
        <v>764</v>
      </c>
      <c r="K1895" t="s">
        <v>767</v>
      </c>
      <c r="L1895">
        <v>68</v>
      </c>
      <c r="M1895">
        <v>12</v>
      </c>
      <c r="N1895">
        <v>766</v>
      </c>
      <c r="O1895">
        <v>2690</v>
      </c>
      <c r="P1895">
        <v>6</v>
      </c>
      <c r="Q1895">
        <v>7</v>
      </c>
      <c r="R1895">
        <v>6</v>
      </c>
      <c r="S1895">
        <v>3</v>
      </c>
      <c r="T1895">
        <v>7</v>
      </c>
      <c r="U1895">
        <v>6</v>
      </c>
      <c r="Z1895">
        <v>2</v>
      </c>
      <c r="AA1895">
        <v>1</v>
      </c>
      <c r="AB1895" t="s">
        <v>312</v>
      </c>
      <c r="AC1895">
        <v>3.5</v>
      </c>
      <c r="AD1895">
        <v>1.28</v>
      </c>
      <c r="AE1895">
        <v>3.4</v>
      </c>
      <c r="AF1895">
        <v>1.3</v>
      </c>
      <c r="AG1895">
        <v>3.5</v>
      </c>
      <c r="AH1895">
        <v>1.29</v>
      </c>
      <c r="AI1895">
        <v>3.69</v>
      </c>
      <c r="AJ1895">
        <v>1.33</v>
      </c>
      <c r="AK1895">
        <v>3.5</v>
      </c>
      <c r="AL1895">
        <v>1.29</v>
      </c>
      <c r="AM1895">
        <v>3.75</v>
      </c>
      <c r="AN1895">
        <v>1.33</v>
      </c>
      <c r="AO1895">
        <v>3.44</v>
      </c>
      <c r="AP1895">
        <v>1.3</v>
      </c>
      <c r="AQ1895" t="str">
        <f t="shared" si="321"/>
        <v>Johnson</v>
      </c>
      <c r="AR1895" t="str">
        <f t="shared" si="322"/>
        <v>Isner</v>
      </c>
      <c r="AS1895" t="str">
        <f t="shared" si="323"/>
        <v>WashingtonJohnsonIsner</v>
      </c>
      <c r="AT1895" t="str">
        <f t="shared" si="324"/>
        <v>WashingtonIsnerJohnson</v>
      </c>
      <c r="AU1895">
        <f t="shared" si="325"/>
        <v>1</v>
      </c>
      <c r="AV1895">
        <f t="shared" si="326"/>
        <v>3</v>
      </c>
      <c r="AW1895">
        <f t="shared" si="327"/>
        <v>35</v>
      </c>
      <c r="AX1895" t="b">
        <f t="shared" si="328"/>
        <v>1</v>
      </c>
      <c r="AY1895" t="str">
        <f t="shared" si="329"/>
        <v>Isner</v>
      </c>
      <c r="AZ1895" t="b">
        <f t="shared" si="330"/>
        <v>1</v>
      </c>
      <c r="BA1895" t="str">
        <f t="shared" si="331"/>
        <v>Washington2nd Round</v>
      </c>
    </row>
    <row r="1896" spans="1:53" x14ac:dyDescent="0.25">
      <c r="A1896">
        <v>47</v>
      </c>
      <c r="B1896" t="s">
        <v>1048</v>
      </c>
      <c r="C1896" t="s">
        <v>1049</v>
      </c>
      <c r="D1896">
        <v>41850</v>
      </c>
      <c r="E1896" t="s">
        <v>853</v>
      </c>
      <c r="F1896" t="s">
        <v>307</v>
      </c>
      <c r="G1896" t="s">
        <v>308</v>
      </c>
      <c r="H1896" t="s">
        <v>344</v>
      </c>
      <c r="I1896">
        <v>3</v>
      </c>
      <c r="J1896" t="s">
        <v>800</v>
      </c>
      <c r="K1896" t="s">
        <v>758</v>
      </c>
      <c r="L1896">
        <v>7</v>
      </c>
      <c r="M1896">
        <v>60</v>
      </c>
      <c r="N1896">
        <v>3920</v>
      </c>
      <c r="O1896">
        <v>807</v>
      </c>
      <c r="P1896">
        <v>7</v>
      </c>
      <c r="Q1896">
        <v>6</v>
      </c>
      <c r="R1896">
        <v>7</v>
      </c>
      <c r="S1896">
        <v>6</v>
      </c>
      <c r="Z1896">
        <v>2</v>
      </c>
      <c r="AA1896">
        <v>0</v>
      </c>
      <c r="AB1896" t="s">
        <v>312</v>
      </c>
      <c r="AC1896">
        <v>1.25</v>
      </c>
      <c r="AD1896">
        <v>3.75</v>
      </c>
      <c r="AE1896">
        <v>1.3</v>
      </c>
      <c r="AF1896">
        <v>3.4</v>
      </c>
      <c r="AG1896">
        <v>1.29</v>
      </c>
      <c r="AH1896">
        <v>3.5</v>
      </c>
      <c r="AI1896">
        <v>1.32</v>
      </c>
      <c r="AJ1896">
        <v>3.74</v>
      </c>
      <c r="AK1896">
        <v>1.29</v>
      </c>
      <c r="AL1896">
        <v>3.5</v>
      </c>
      <c r="AM1896">
        <v>1.33</v>
      </c>
      <c r="AN1896">
        <v>3.75</v>
      </c>
      <c r="AO1896">
        <v>1.29</v>
      </c>
      <c r="AP1896">
        <v>3.49</v>
      </c>
      <c r="AQ1896" t="str">
        <f t="shared" si="321"/>
        <v>Raonic</v>
      </c>
      <c r="AR1896" t="str">
        <f t="shared" si="322"/>
        <v>Sock</v>
      </c>
      <c r="AS1896" t="str">
        <f t="shared" si="323"/>
        <v>WashingtonRaonicSock</v>
      </c>
      <c r="AT1896" t="str">
        <f t="shared" si="324"/>
        <v>WashingtonSockRaonic</v>
      </c>
      <c r="AU1896">
        <f t="shared" si="325"/>
        <v>2</v>
      </c>
      <c r="AV1896">
        <f t="shared" si="326"/>
        <v>2</v>
      </c>
      <c r="AW1896">
        <f t="shared" si="327"/>
        <v>26</v>
      </c>
      <c r="AX1896" t="b">
        <f t="shared" si="328"/>
        <v>1</v>
      </c>
      <c r="AY1896" t="str">
        <f t="shared" si="329"/>
        <v>Raonic</v>
      </c>
      <c r="AZ1896" t="b">
        <f t="shared" si="330"/>
        <v>0</v>
      </c>
      <c r="BA1896" t="str">
        <f t="shared" si="331"/>
        <v>Washington2nd Round</v>
      </c>
    </row>
    <row r="1897" spans="1:53" x14ac:dyDescent="0.25">
      <c r="A1897">
        <v>47</v>
      </c>
      <c r="B1897" t="s">
        <v>1048</v>
      </c>
      <c r="C1897" t="s">
        <v>1049</v>
      </c>
      <c r="D1897">
        <v>41851</v>
      </c>
      <c r="E1897" t="s">
        <v>853</v>
      </c>
      <c r="F1897" t="s">
        <v>307</v>
      </c>
      <c r="G1897" t="s">
        <v>308</v>
      </c>
      <c r="H1897" t="s">
        <v>344</v>
      </c>
      <c r="I1897">
        <v>3</v>
      </c>
      <c r="J1897" t="s">
        <v>700</v>
      </c>
      <c r="K1897" t="s">
        <v>849</v>
      </c>
      <c r="L1897">
        <v>36</v>
      </c>
      <c r="M1897">
        <v>152</v>
      </c>
      <c r="N1897">
        <v>1115</v>
      </c>
      <c r="O1897">
        <v>368</v>
      </c>
      <c r="P1897">
        <v>6</v>
      </c>
      <c r="Q1897">
        <v>0</v>
      </c>
      <c r="R1897">
        <v>7</v>
      </c>
      <c r="S1897">
        <v>6</v>
      </c>
      <c r="Z1897">
        <v>2</v>
      </c>
      <c r="AA1897">
        <v>0</v>
      </c>
      <c r="AB1897" t="s">
        <v>312</v>
      </c>
      <c r="AC1897">
        <v>1.4</v>
      </c>
      <c r="AD1897">
        <v>2.75</v>
      </c>
      <c r="AE1897">
        <v>1.45</v>
      </c>
      <c r="AF1897">
        <v>2.7</v>
      </c>
      <c r="AG1897">
        <v>1.44</v>
      </c>
      <c r="AH1897">
        <v>2.62</v>
      </c>
      <c r="AI1897">
        <v>1.51</v>
      </c>
      <c r="AJ1897">
        <v>2.78</v>
      </c>
      <c r="AK1897">
        <v>1.44</v>
      </c>
      <c r="AL1897">
        <v>2.75</v>
      </c>
      <c r="AM1897">
        <v>1.51</v>
      </c>
      <c r="AN1897">
        <v>2.8</v>
      </c>
      <c r="AO1897">
        <v>1.45</v>
      </c>
      <c r="AP1897">
        <v>2.69</v>
      </c>
      <c r="AQ1897" t="str">
        <f t="shared" si="321"/>
        <v>Pospisil</v>
      </c>
      <c r="AR1897" t="str">
        <f t="shared" si="322"/>
        <v>Ram</v>
      </c>
      <c r="AS1897" t="str">
        <f t="shared" si="323"/>
        <v>WashingtonPospisilRam</v>
      </c>
      <c r="AT1897" t="str">
        <f t="shared" si="324"/>
        <v>WashingtonRamPospisil</v>
      </c>
      <c r="AU1897">
        <f t="shared" si="325"/>
        <v>2</v>
      </c>
      <c r="AV1897">
        <f t="shared" si="326"/>
        <v>7</v>
      </c>
      <c r="AW1897">
        <f t="shared" si="327"/>
        <v>19</v>
      </c>
      <c r="AX1897" t="b">
        <f t="shared" si="328"/>
        <v>1</v>
      </c>
      <c r="AY1897" t="str">
        <f t="shared" si="329"/>
        <v>Pospisil</v>
      </c>
      <c r="AZ1897" t="b">
        <f t="shared" si="330"/>
        <v>0</v>
      </c>
      <c r="BA1897" t="str">
        <f t="shared" si="331"/>
        <v>Washington2nd Round</v>
      </c>
    </row>
    <row r="1898" spans="1:53" x14ac:dyDescent="0.25">
      <c r="A1898">
        <v>47</v>
      </c>
      <c r="B1898" t="s">
        <v>1048</v>
      </c>
      <c r="C1898" t="s">
        <v>1049</v>
      </c>
      <c r="D1898">
        <v>41851</v>
      </c>
      <c r="E1898" t="s">
        <v>853</v>
      </c>
      <c r="F1898" t="s">
        <v>307</v>
      </c>
      <c r="G1898" t="s">
        <v>308</v>
      </c>
      <c r="H1898" t="s">
        <v>344</v>
      </c>
      <c r="I1898">
        <v>3</v>
      </c>
      <c r="J1898" t="s">
        <v>729</v>
      </c>
      <c r="K1898" t="s">
        <v>876</v>
      </c>
      <c r="L1898">
        <v>5</v>
      </c>
      <c r="M1898">
        <v>266</v>
      </c>
      <c r="N1898">
        <v>4410</v>
      </c>
      <c r="O1898">
        <v>183</v>
      </c>
      <c r="P1898">
        <v>6</v>
      </c>
      <c r="Q1898">
        <v>1</v>
      </c>
      <c r="R1898">
        <v>6</v>
      </c>
      <c r="S1898">
        <v>4</v>
      </c>
      <c r="Z1898">
        <v>2</v>
      </c>
      <c r="AA1898">
        <v>0</v>
      </c>
      <c r="AB1898" t="s">
        <v>312</v>
      </c>
      <c r="AC1898">
        <v>1.1100000000000001</v>
      </c>
      <c r="AD1898">
        <v>6.5</v>
      </c>
      <c r="AE1898">
        <v>1.1100000000000001</v>
      </c>
      <c r="AF1898">
        <v>6</v>
      </c>
      <c r="AG1898">
        <v>1.08</v>
      </c>
      <c r="AH1898">
        <v>7</v>
      </c>
      <c r="AI1898">
        <v>1.1399999999999999</v>
      </c>
      <c r="AJ1898">
        <v>6.69</v>
      </c>
      <c r="AK1898">
        <v>1.1000000000000001</v>
      </c>
      <c r="AL1898">
        <v>7</v>
      </c>
      <c r="AM1898">
        <v>1.1499999999999999</v>
      </c>
      <c r="AN1898">
        <v>7</v>
      </c>
      <c r="AO1898">
        <v>1.1100000000000001</v>
      </c>
      <c r="AP1898">
        <v>6.36</v>
      </c>
      <c r="AQ1898" t="str">
        <f t="shared" si="321"/>
        <v>Berdych</v>
      </c>
      <c r="AR1898" t="str">
        <f t="shared" si="322"/>
        <v>Ginepri</v>
      </c>
      <c r="AS1898" t="str">
        <f t="shared" si="323"/>
        <v>WashingtonBerdychGinepri</v>
      </c>
      <c r="AT1898" t="str">
        <f t="shared" si="324"/>
        <v>WashingtonGinepriBerdych</v>
      </c>
      <c r="AU1898">
        <f t="shared" si="325"/>
        <v>2</v>
      </c>
      <c r="AV1898">
        <f t="shared" si="326"/>
        <v>7</v>
      </c>
      <c r="AW1898">
        <f t="shared" si="327"/>
        <v>17</v>
      </c>
      <c r="AX1898" t="b">
        <f t="shared" si="328"/>
        <v>0</v>
      </c>
      <c r="AY1898" t="str">
        <f t="shared" si="329"/>
        <v>Berdych</v>
      </c>
      <c r="AZ1898" t="b">
        <f t="shared" si="330"/>
        <v>0</v>
      </c>
      <c r="BA1898" t="str">
        <f t="shared" si="331"/>
        <v>Washington2nd Round</v>
      </c>
    </row>
    <row r="1899" spans="1:53" x14ac:dyDescent="0.25">
      <c r="A1899">
        <v>47</v>
      </c>
      <c r="B1899" t="s">
        <v>1048</v>
      </c>
      <c r="C1899" t="s">
        <v>1049</v>
      </c>
      <c r="D1899">
        <v>41851</v>
      </c>
      <c r="E1899" t="s">
        <v>853</v>
      </c>
      <c r="F1899" t="s">
        <v>307</v>
      </c>
      <c r="G1899" t="s">
        <v>308</v>
      </c>
      <c r="H1899" t="s">
        <v>344</v>
      </c>
      <c r="I1899">
        <v>3</v>
      </c>
      <c r="J1899" t="s">
        <v>754</v>
      </c>
      <c r="K1899" t="s">
        <v>698</v>
      </c>
      <c r="L1899">
        <v>14</v>
      </c>
      <c r="M1899">
        <v>88</v>
      </c>
      <c r="N1899">
        <v>2370</v>
      </c>
      <c r="O1899">
        <v>628</v>
      </c>
      <c r="P1899">
        <v>6</v>
      </c>
      <c r="Q1899">
        <v>3</v>
      </c>
      <c r="R1899">
        <v>6</v>
      </c>
      <c r="S1899">
        <v>2</v>
      </c>
      <c r="Z1899">
        <v>2</v>
      </c>
      <c r="AA1899">
        <v>0</v>
      </c>
      <c r="AB1899" t="s">
        <v>312</v>
      </c>
      <c r="AC1899">
        <v>1.33</v>
      </c>
      <c r="AD1899">
        <v>3.25</v>
      </c>
      <c r="AE1899">
        <v>1.4</v>
      </c>
      <c r="AF1899">
        <v>2.9</v>
      </c>
      <c r="AG1899">
        <v>1.36</v>
      </c>
      <c r="AH1899">
        <v>3</v>
      </c>
      <c r="AI1899">
        <v>1.41</v>
      </c>
      <c r="AJ1899">
        <v>3.18</v>
      </c>
      <c r="AK1899">
        <v>1.33</v>
      </c>
      <c r="AL1899">
        <v>3.25</v>
      </c>
      <c r="AM1899">
        <v>1.41</v>
      </c>
      <c r="AN1899">
        <v>3.4</v>
      </c>
      <c r="AO1899">
        <v>1.36</v>
      </c>
      <c r="AP1899">
        <v>3.07</v>
      </c>
      <c r="AQ1899" t="str">
        <f t="shared" si="321"/>
        <v>Gasquet</v>
      </c>
      <c r="AR1899" t="str">
        <f t="shared" si="322"/>
        <v>Sela</v>
      </c>
      <c r="AS1899" t="str">
        <f t="shared" si="323"/>
        <v>WashingtonGasquetSela</v>
      </c>
      <c r="AT1899" t="str">
        <f t="shared" si="324"/>
        <v>WashingtonSelaGasquet</v>
      </c>
      <c r="AU1899">
        <f t="shared" si="325"/>
        <v>2</v>
      </c>
      <c r="AV1899">
        <f t="shared" si="326"/>
        <v>7</v>
      </c>
      <c r="AW1899">
        <f t="shared" si="327"/>
        <v>17</v>
      </c>
      <c r="AX1899" t="b">
        <f t="shared" si="328"/>
        <v>0</v>
      </c>
      <c r="AY1899" t="str">
        <f t="shared" si="329"/>
        <v>Gasquet</v>
      </c>
      <c r="AZ1899" t="b">
        <f t="shared" si="330"/>
        <v>0</v>
      </c>
      <c r="BA1899" t="str">
        <f t="shared" si="331"/>
        <v>Washington2nd Round</v>
      </c>
    </row>
    <row r="1900" spans="1:53" x14ac:dyDescent="0.25">
      <c r="A1900">
        <v>47</v>
      </c>
      <c r="B1900" t="s">
        <v>1048</v>
      </c>
      <c r="C1900" t="s">
        <v>1049</v>
      </c>
      <c r="D1900">
        <v>41851</v>
      </c>
      <c r="E1900" t="s">
        <v>853</v>
      </c>
      <c r="F1900" t="s">
        <v>307</v>
      </c>
      <c r="G1900" t="s">
        <v>308</v>
      </c>
      <c r="H1900" t="s">
        <v>478</v>
      </c>
      <c r="I1900">
        <v>3</v>
      </c>
      <c r="J1900" t="s">
        <v>764</v>
      </c>
      <c r="K1900" t="s">
        <v>728</v>
      </c>
      <c r="L1900">
        <v>68</v>
      </c>
      <c r="M1900">
        <v>31</v>
      </c>
      <c r="N1900">
        <v>766</v>
      </c>
      <c r="O1900">
        <v>1180</v>
      </c>
      <c r="P1900">
        <v>3</v>
      </c>
      <c r="Q1900">
        <v>6</v>
      </c>
      <c r="R1900">
        <v>7</v>
      </c>
      <c r="S1900">
        <v>6</v>
      </c>
      <c r="T1900">
        <v>7</v>
      </c>
      <c r="U1900">
        <v>6</v>
      </c>
      <c r="Z1900">
        <v>2</v>
      </c>
      <c r="AA1900">
        <v>1</v>
      </c>
      <c r="AB1900" t="s">
        <v>312</v>
      </c>
      <c r="AC1900">
        <v>2.1</v>
      </c>
      <c r="AD1900">
        <v>1.66</v>
      </c>
      <c r="AE1900">
        <v>2.0499999999999998</v>
      </c>
      <c r="AF1900">
        <v>1.75</v>
      </c>
      <c r="AG1900">
        <v>2.1</v>
      </c>
      <c r="AH1900">
        <v>1.67</v>
      </c>
      <c r="AI1900">
        <v>2.0699999999999998</v>
      </c>
      <c r="AJ1900">
        <v>1.85</v>
      </c>
      <c r="AM1900">
        <v>2.14</v>
      </c>
      <c r="AN1900">
        <v>1.9</v>
      </c>
      <c r="AO1900">
        <v>2.02</v>
      </c>
      <c r="AP1900">
        <v>1.76</v>
      </c>
      <c r="AQ1900" t="str">
        <f t="shared" si="321"/>
        <v>Johnson</v>
      </c>
      <c r="AR1900" t="str">
        <f t="shared" si="322"/>
        <v>Karlovic</v>
      </c>
      <c r="AS1900" t="str">
        <f t="shared" si="323"/>
        <v>WashingtonJohnsonKarlovic</v>
      </c>
      <c r="AT1900" t="str">
        <f t="shared" si="324"/>
        <v>WashingtonKarlovicJohnson</v>
      </c>
      <c r="AU1900">
        <f t="shared" si="325"/>
        <v>1</v>
      </c>
      <c r="AV1900">
        <f t="shared" si="326"/>
        <v>-1</v>
      </c>
      <c r="AW1900">
        <f t="shared" si="327"/>
        <v>35</v>
      </c>
      <c r="AX1900" t="b">
        <f t="shared" si="328"/>
        <v>1</v>
      </c>
      <c r="AY1900" t="str">
        <f t="shared" si="329"/>
        <v>Karlovic</v>
      </c>
      <c r="AZ1900" t="b">
        <f t="shared" si="330"/>
        <v>1</v>
      </c>
      <c r="BA1900" t="str">
        <f t="shared" si="331"/>
        <v>Washington3rd Round</v>
      </c>
    </row>
    <row r="1901" spans="1:53" x14ac:dyDescent="0.25">
      <c r="A1901">
        <v>47</v>
      </c>
      <c r="B1901" t="s">
        <v>1048</v>
      </c>
      <c r="C1901" t="s">
        <v>1049</v>
      </c>
      <c r="D1901">
        <v>41851</v>
      </c>
      <c r="E1901" t="s">
        <v>853</v>
      </c>
      <c r="F1901" t="s">
        <v>307</v>
      </c>
      <c r="G1901" t="s">
        <v>308</v>
      </c>
      <c r="H1901" t="s">
        <v>478</v>
      </c>
      <c r="I1901">
        <v>3</v>
      </c>
      <c r="J1901" t="s">
        <v>768</v>
      </c>
      <c r="K1901" t="s">
        <v>735</v>
      </c>
      <c r="L1901">
        <v>21</v>
      </c>
      <c r="M1901">
        <v>114</v>
      </c>
      <c r="N1901">
        <v>1605</v>
      </c>
      <c r="O1901">
        <v>526</v>
      </c>
      <c r="P1901">
        <v>6</v>
      </c>
      <c r="Q1901">
        <v>3</v>
      </c>
      <c r="R1901">
        <v>6</v>
      </c>
      <c r="S1901">
        <v>4</v>
      </c>
      <c r="Z1901">
        <v>2</v>
      </c>
      <c r="AA1901">
        <v>0</v>
      </c>
      <c r="AB1901" t="s">
        <v>312</v>
      </c>
      <c r="AC1901">
        <v>1.1399999999999999</v>
      </c>
      <c r="AD1901">
        <v>5.5</v>
      </c>
      <c r="AE1901">
        <v>1.1299999999999999</v>
      </c>
      <c r="AF1901">
        <v>5.5</v>
      </c>
      <c r="AG1901">
        <v>1.17</v>
      </c>
      <c r="AH1901">
        <v>4.5</v>
      </c>
      <c r="AI1901">
        <v>1.18</v>
      </c>
      <c r="AJ1901">
        <v>5.61</v>
      </c>
      <c r="AM1901">
        <v>1.18</v>
      </c>
      <c r="AN1901">
        <v>6.5</v>
      </c>
      <c r="AO1901">
        <v>1.1499999999999999</v>
      </c>
      <c r="AP1901">
        <v>5.28</v>
      </c>
      <c r="AQ1901" t="str">
        <f t="shared" si="321"/>
        <v>Anderson</v>
      </c>
      <c r="AR1901" t="str">
        <f t="shared" si="322"/>
        <v>Jaziri</v>
      </c>
      <c r="AS1901" t="str">
        <f t="shared" si="323"/>
        <v>WashingtonAndersonJaziri</v>
      </c>
      <c r="AT1901" t="str">
        <f t="shared" si="324"/>
        <v>WashingtonJaziriAnderson</v>
      </c>
      <c r="AU1901">
        <f t="shared" si="325"/>
        <v>2</v>
      </c>
      <c r="AV1901">
        <f t="shared" si="326"/>
        <v>5</v>
      </c>
      <c r="AW1901">
        <f t="shared" si="327"/>
        <v>19</v>
      </c>
      <c r="AX1901" t="b">
        <f t="shared" si="328"/>
        <v>0</v>
      </c>
      <c r="AY1901" t="str">
        <f t="shared" si="329"/>
        <v>Anderson</v>
      </c>
      <c r="AZ1901" t="b">
        <f t="shared" si="330"/>
        <v>0</v>
      </c>
      <c r="BA1901" t="str">
        <f t="shared" si="331"/>
        <v>Washington3rd Round</v>
      </c>
    </row>
    <row r="1902" spans="1:53" x14ac:dyDescent="0.25">
      <c r="A1902">
        <v>47</v>
      </c>
      <c r="B1902" t="s">
        <v>1048</v>
      </c>
      <c r="C1902" t="s">
        <v>1049</v>
      </c>
      <c r="D1902">
        <v>41851</v>
      </c>
      <c r="E1902" t="s">
        <v>853</v>
      </c>
      <c r="F1902" t="s">
        <v>307</v>
      </c>
      <c r="G1902" t="s">
        <v>308</v>
      </c>
      <c r="H1902" t="s">
        <v>478</v>
      </c>
      <c r="I1902">
        <v>3</v>
      </c>
      <c r="J1902" t="s">
        <v>760</v>
      </c>
      <c r="K1902" t="s">
        <v>669</v>
      </c>
      <c r="L1902">
        <v>73</v>
      </c>
      <c r="M1902">
        <v>41</v>
      </c>
      <c r="N1902">
        <v>727</v>
      </c>
      <c r="O1902">
        <v>1040</v>
      </c>
      <c r="P1902">
        <v>6</v>
      </c>
      <c r="Q1902">
        <v>3</v>
      </c>
      <c r="R1902">
        <v>3</v>
      </c>
      <c r="S1902">
        <v>6</v>
      </c>
      <c r="T1902">
        <v>6</v>
      </c>
      <c r="U1902">
        <v>3</v>
      </c>
      <c r="Z1902">
        <v>2</v>
      </c>
      <c r="AA1902">
        <v>1</v>
      </c>
      <c r="AB1902" t="s">
        <v>312</v>
      </c>
      <c r="AC1902">
        <v>2.75</v>
      </c>
      <c r="AD1902">
        <v>1.4</v>
      </c>
      <c r="AE1902">
        <v>2.7</v>
      </c>
      <c r="AF1902">
        <v>1.45</v>
      </c>
      <c r="AG1902">
        <v>2.62</v>
      </c>
      <c r="AH1902">
        <v>1.44</v>
      </c>
      <c r="AI1902">
        <v>2.93</v>
      </c>
      <c r="AJ1902">
        <v>1.46</v>
      </c>
      <c r="AM1902">
        <v>3</v>
      </c>
      <c r="AN1902">
        <v>1.5</v>
      </c>
      <c r="AO1902">
        <v>2.74</v>
      </c>
      <c r="AP1902">
        <v>1.43</v>
      </c>
      <c r="AQ1902" t="str">
        <f t="shared" si="321"/>
        <v>Young</v>
      </c>
      <c r="AR1902" t="str">
        <f t="shared" si="322"/>
        <v>Istomin</v>
      </c>
      <c r="AS1902" t="str">
        <f t="shared" si="323"/>
        <v>WashingtonYoungIstomin</v>
      </c>
      <c r="AT1902" t="str">
        <f t="shared" si="324"/>
        <v>WashingtonIstominYoung</v>
      </c>
      <c r="AU1902">
        <f t="shared" si="325"/>
        <v>1</v>
      </c>
      <c r="AV1902">
        <f t="shared" si="326"/>
        <v>3</v>
      </c>
      <c r="AW1902">
        <f t="shared" si="327"/>
        <v>27</v>
      </c>
      <c r="AX1902" t="b">
        <f t="shared" si="328"/>
        <v>0</v>
      </c>
      <c r="AY1902" t="str">
        <f t="shared" si="329"/>
        <v>Young</v>
      </c>
      <c r="AZ1902" t="b">
        <f t="shared" si="330"/>
        <v>1</v>
      </c>
      <c r="BA1902" t="str">
        <f t="shared" si="331"/>
        <v>Washington3rd Round</v>
      </c>
    </row>
    <row r="1903" spans="1:53" x14ac:dyDescent="0.25">
      <c r="A1903">
        <v>47</v>
      </c>
      <c r="B1903" t="s">
        <v>1048</v>
      </c>
      <c r="C1903" t="s">
        <v>1049</v>
      </c>
      <c r="D1903">
        <v>41851</v>
      </c>
      <c r="E1903" t="s">
        <v>853</v>
      </c>
      <c r="F1903" t="s">
        <v>307</v>
      </c>
      <c r="G1903" t="s">
        <v>308</v>
      </c>
      <c r="H1903" t="s">
        <v>478</v>
      </c>
      <c r="I1903">
        <v>3</v>
      </c>
      <c r="J1903" t="s">
        <v>800</v>
      </c>
      <c r="K1903" t="s">
        <v>684</v>
      </c>
      <c r="L1903">
        <v>7</v>
      </c>
      <c r="M1903">
        <v>45</v>
      </c>
      <c r="N1903">
        <v>3920</v>
      </c>
      <c r="O1903">
        <v>960</v>
      </c>
      <c r="P1903">
        <v>7</v>
      </c>
      <c r="Q1903">
        <v>6</v>
      </c>
      <c r="R1903">
        <v>7</v>
      </c>
      <c r="S1903">
        <v>6</v>
      </c>
      <c r="Z1903">
        <v>2</v>
      </c>
      <c r="AA1903">
        <v>0</v>
      </c>
      <c r="AB1903" t="s">
        <v>312</v>
      </c>
      <c r="AC1903">
        <v>1.28</v>
      </c>
      <c r="AD1903">
        <v>3.5</v>
      </c>
      <c r="AE1903">
        <v>1.3</v>
      </c>
      <c r="AF1903">
        <v>3.4</v>
      </c>
      <c r="AG1903">
        <v>1.33</v>
      </c>
      <c r="AH1903">
        <v>3.25</v>
      </c>
      <c r="AI1903">
        <v>1.29</v>
      </c>
      <c r="AJ1903">
        <v>4.05</v>
      </c>
      <c r="AM1903">
        <v>1.36</v>
      </c>
      <c r="AN1903">
        <v>4.05</v>
      </c>
      <c r="AO1903">
        <v>1.29</v>
      </c>
      <c r="AP1903">
        <v>3.5</v>
      </c>
      <c r="AQ1903" t="str">
        <f t="shared" si="321"/>
        <v>Raonic</v>
      </c>
      <c r="AR1903" t="str">
        <f t="shared" si="322"/>
        <v>Hewitt</v>
      </c>
      <c r="AS1903" t="str">
        <f t="shared" si="323"/>
        <v>WashingtonRaonicHewitt</v>
      </c>
      <c r="AT1903" t="str">
        <f t="shared" si="324"/>
        <v>WashingtonHewittRaonic</v>
      </c>
      <c r="AU1903">
        <f t="shared" si="325"/>
        <v>2</v>
      </c>
      <c r="AV1903">
        <f t="shared" si="326"/>
        <v>2</v>
      </c>
      <c r="AW1903">
        <f t="shared" si="327"/>
        <v>26</v>
      </c>
      <c r="AX1903" t="b">
        <f t="shared" si="328"/>
        <v>1</v>
      </c>
      <c r="AY1903" t="str">
        <f t="shared" si="329"/>
        <v>Raonic</v>
      </c>
      <c r="AZ1903" t="b">
        <f t="shared" si="330"/>
        <v>0</v>
      </c>
      <c r="BA1903" t="str">
        <f t="shared" si="331"/>
        <v>Washington3rd Round</v>
      </c>
    </row>
    <row r="1904" spans="1:53" x14ac:dyDescent="0.25">
      <c r="A1904">
        <v>47</v>
      </c>
      <c r="B1904" t="s">
        <v>1048</v>
      </c>
      <c r="C1904" t="s">
        <v>1049</v>
      </c>
      <c r="D1904">
        <v>41852</v>
      </c>
      <c r="E1904" t="s">
        <v>853</v>
      </c>
      <c r="F1904" t="s">
        <v>307</v>
      </c>
      <c r="G1904" t="s">
        <v>308</v>
      </c>
      <c r="H1904" t="s">
        <v>478</v>
      </c>
      <c r="I1904">
        <v>3</v>
      </c>
      <c r="J1904" t="s">
        <v>754</v>
      </c>
      <c r="K1904" t="s">
        <v>695</v>
      </c>
      <c r="L1904">
        <v>14</v>
      </c>
      <c r="M1904">
        <v>108</v>
      </c>
      <c r="N1904">
        <v>2370</v>
      </c>
      <c r="O1904">
        <v>546</v>
      </c>
      <c r="P1904">
        <v>6</v>
      </c>
      <c r="Q1904">
        <v>3</v>
      </c>
      <c r="R1904">
        <v>6</v>
      </c>
      <c r="S1904">
        <v>2</v>
      </c>
      <c r="Z1904">
        <v>2</v>
      </c>
      <c r="AA1904">
        <v>0</v>
      </c>
      <c r="AB1904" t="s">
        <v>312</v>
      </c>
      <c r="AC1904">
        <v>1.22</v>
      </c>
      <c r="AD1904">
        <v>4</v>
      </c>
      <c r="AE1904">
        <v>1.25</v>
      </c>
      <c r="AF1904">
        <v>3.75</v>
      </c>
      <c r="AG1904">
        <v>1.22</v>
      </c>
      <c r="AH1904">
        <v>4</v>
      </c>
      <c r="AI1904">
        <v>1.27</v>
      </c>
      <c r="AJ1904">
        <v>4.18</v>
      </c>
      <c r="AM1904">
        <v>1.28</v>
      </c>
      <c r="AN1904">
        <v>4.25</v>
      </c>
      <c r="AO1904">
        <v>1.25</v>
      </c>
      <c r="AP1904">
        <v>3.85</v>
      </c>
      <c r="AQ1904" t="str">
        <f t="shared" si="321"/>
        <v>Gasquet</v>
      </c>
      <c r="AR1904" t="str">
        <f t="shared" si="322"/>
        <v>Smyczek</v>
      </c>
      <c r="AS1904" t="str">
        <f t="shared" si="323"/>
        <v>WashingtonGasquetSmyczek</v>
      </c>
      <c r="AT1904" t="str">
        <f t="shared" si="324"/>
        <v>WashingtonSmyczekGasquet</v>
      </c>
      <c r="AU1904">
        <f t="shared" si="325"/>
        <v>2</v>
      </c>
      <c r="AV1904">
        <f t="shared" si="326"/>
        <v>7</v>
      </c>
      <c r="AW1904">
        <f t="shared" si="327"/>
        <v>17</v>
      </c>
      <c r="AX1904" t="b">
        <f t="shared" si="328"/>
        <v>0</v>
      </c>
      <c r="AY1904" t="str">
        <f t="shared" si="329"/>
        <v>Gasquet</v>
      </c>
      <c r="AZ1904" t="b">
        <f t="shared" si="330"/>
        <v>0</v>
      </c>
      <c r="BA1904" t="str">
        <f t="shared" si="331"/>
        <v>Washington3rd Round</v>
      </c>
    </row>
    <row r="1905" spans="1:53" x14ac:dyDescent="0.25">
      <c r="A1905">
        <v>47</v>
      </c>
      <c r="B1905" t="s">
        <v>1048</v>
      </c>
      <c r="C1905" t="s">
        <v>1049</v>
      </c>
      <c r="D1905">
        <v>41852</v>
      </c>
      <c r="E1905" t="s">
        <v>853</v>
      </c>
      <c r="F1905" t="s">
        <v>307</v>
      </c>
      <c r="G1905" t="s">
        <v>308</v>
      </c>
      <c r="H1905" t="s">
        <v>478</v>
      </c>
      <c r="I1905">
        <v>3</v>
      </c>
      <c r="J1905" t="s">
        <v>700</v>
      </c>
      <c r="K1905" t="s">
        <v>729</v>
      </c>
      <c r="L1905">
        <v>36</v>
      </c>
      <c r="M1905">
        <v>5</v>
      </c>
      <c r="N1905">
        <v>1115</v>
      </c>
      <c r="O1905">
        <v>4410</v>
      </c>
      <c r="P1905">
        <v>6</v>
      </c>
      <c r="Q1905">
        <v>2</v>
      </c>
      <c r="R1905">
        <v>6</v>
      </c>
      <c r="S1905">
        <v>4</v>
      </c>
      <c r="Z1905">
        <v>2</v>
      </c>
      <c r="AA1905">
        <v>0</v>
      </c>
      <c r="AB1905" t="s">
        <v>312</v>
      </c>
      <c r="AC1905">
        <v>5.5</v>
      </c>
      <c r="AD1905">
        <v>1.1399999999999999</v>
      </c>
      <c r="AE1905">
        <v>5.25</v>
      </c>
      <c r="AF1905">
        <v>1.1499999999999999</v>
      </c>
      <c r="AG1905">
        <v>4.5</v>
      </c>
      <c r="AH1905">
        <v>1.17</v>
      </c>
      <c r="AI1905">
        <v>5.65</v>
      </c>
      <c r="AJ1905">
        <v>1.18</v>
      </c>
      <c r="AM1905">
        <v>5.85</v>
      </c>
      <c r="AN1905">
        <v>1.18</v>
      </c>
      <c r="AO1905">
        <v>5.14</v>
      </c>
      <c r="AP1905">
        <v>1.1499999999999999</v>
      </c>
      <c r="AQ1905" t="str">
        <f t="shared" ref="AQ1905:AQ1914" si="332">LEFT(J1905,FIND(" ",J1905)-1)</f>
        <v>Pospisil</v>
      </c>
      <c r="AR1905" t="str">
        <f t="shared" ref="AR1905:AR1914" si="333">LEFT(K1905,FIND(" ",K1905)-1)</f>
        <v>Berdych</v>
      </c>
      <c r="AS1905" t="str">
        <f t="shared" ref="AS1905:AS1914" si="334">B1905&amp;AQ1905&amp;AR1905</f>
        <v>WashingtonPospisilBerdych</v>
      </c>
      <c r="AT1905" t="str">
        <f t="shared" ref="AT1905:AT1914" si="335">B1905&amp;AR1905&amp;AQ1905</f>
        <v>WashingtonBerdychPospisil</v>
      </c>
      <c r="AU1905">
        <f t="shared" si="325"/>
        <v>2</v>
      </c>
      <c r="AV1905">
        <f t="shared" si="326"/>
        <v>6</v>
      </c>
      <c r="AW1905">
        <f t="shared" si="327"/>
        <v>18</v>
      </c>
      <c r="AX1905" t="b">
        <f t="shared" si="328"/>
        <v>0</v>
      </c>
      <c r="AY1905" t="str">
        <f t="shared" si="329"/>
        <v>Pospisil</v>
      </c>
      <c r="AZ1905" t="b">
        <f t="shared" si="330"/>
        <v>0</v>
      </c>
      <c r="BA1905" t="str">
        <f t="shared" si="331"/>
        <v>Washington3rd Round</v>
      </c>
    </row>
    <row r="1906" spans="1:53" x14ac:dyDescent="0.25">
      <c r="A1906">
        <v>47</v>
      </c>
      <c r="B1906" t="s">
        <v>1048</v>
      </c>
      <c r="C1906" t="s">
        <v>1049</v>
      </c>
      <c r="D1906">
        <v>41852</v>
      </c>
      <c r="E1906" t="s">
        <v>853</v>
      </c>
      <c r="F1906" t="s">
        <v>307</v>
      </c>
      <c r="G1906" t="s">
        <v>308</v>
      </c>
      <c r="H1906" t="s">
        <v>478</v>
      </c>
      <c r="I1906">
        <v>3</v>
      </c>
      <c r="J1906" t="s">
        <v>725</v>
      </c>
      <c r="K1906" t="s">
        <v>919</v>
      </c>
      <c r="L1906">
        <v>34</v>
      </c>
      <c r="M1906">
        <v>87</v>
      </c>
      <c r="N1906">
        <v>1135</v>
      </c>
      <c r="O1906">
        <v>635</v>
      </c>
      <c r="P1906">
        <v>6</v>
      </c>
      <c r="Q1906">
        <v>2</v>
      </c>
      <c r="R1906">
        <v>6</v>
      </c>
      <c r="S1906">
        <v>0</v>
      </c>
      <c r="Z1906">
        <v>2</v>
      </c>
      <c r="AA1906">
        <v>0</v>
      </c>
      <c r="AB1906" t="s">
        <v>312</v>
      </c>
      <c r="AC1906">
        <v>1.36</v>
      </c>
      <c r="AD1906">
        <v>3</v>
      </c>
      <c r="AE1906">
        <v>1.35</v>
      </c>
      <c r="AF1906">
        <v>3.1</v>
      </c>
      <c r="AG1906">
        <v>1.4</v>
      </c>
      <c r="AH1906">
        <v>2.75</v>
      </c>
      <c r="AI1906">
        <v>1.41</v>
      </c>
      <c r="AJ1906">
        <v>3.18</v>
      </c>
      <c r="AM1906">
        <v>1.47</v>
      </c>
      <c r="AN1906">
        <v>3.2</v>
      </c>
      <c r="AO1906">
        <v>1.38</v>
      </c>
      <c r="AP1906">
        <v>2.96</v>
      </c>
      <c r="AQ1906" t="str">
        <f t="shared" si="332"/>
        <v>Giraldo</v>
      </c>
      <c r="AR1906" t="str">
        <f t="shared" si="333"/>
        <v>Estrella</v>
      </c>
      <c r="AS1906" t="str">
        <f t="shared" si="334"/>
        <v>WashingtonGiraldoEstrella</v>
      </c>
      <c r="AT1906" t="str">
        <f t="shared" si="335"/>
        <v>WashingtonEstrellaGiraldo</v>
      </c>
      <c r="AU1906">
        <f t="shared" si="325"/>
        <v>2</v>
      </c>
      <c r="AV1906">
        <f t="shared" si="326"/>
        <v>10</v>
      </c>
      <c r="AW1906">
        <f t="shared" si="327"/>
        <v>14</v>
      </c>
      <c r="AX1906" t="b">
        <f t="shared" si="328"/>
        <v>0</v>
      </c>
      <c r="AY1906" t="str">
        <f t="shared" si="329"/>
        <v>Giraldo</v>
      </c>
      <c r="AZ1906" t="b">
        <f t="shared" si="330"/>
        <v>0</v>
      </c>
      <c r="BA1906" t="str">
        <f t="shared" si="331"/>
        <v>Washington3rd Round</v>
      </c>
    </row>
    <row r="1907" spans="1:53" x14ac:dyDescent="0.25">
      <c r="A1907">
        <v>47</v>
      </c>
      <c r="B1907" t="s">
        <v>1048</v>
      </c>
      <c r="C1907" t="s">
        <v>1049</v>
      </c>
      <c r="D1907">
        <v>41852</v>
      </c>
      <c r="E1907" t="s">
        <v>853</v>
      </c>
      <c r="F1907" t="s">
        <v>307</v>
      </c>
      <c r="G1907" t="s">
        <v>308</v>
      </c>
      <c r="H1907" t="s">
        <v>478</v>
      </c>
      <c r="I1907">
        <v>3</v>
      </c>
      <c r="J1907" t="s">
        <v>688</v>
      </c>
      <c r="K1907" t="s">
        <v>699</v>
      </c>
      <c r="L1907">
        <v>11</v>
      </c>
      <c r="M1907">
        <v>91</v>
      </c>
      <c r="N1907">
        <v>2780</v>
      </c>
      <c r="O1907">
        <v>619</v>
      </c>
      <c r="P1907">
        <v>6</v>
      </c>
      <c r="Q1907">
        <v>2</v>
      </c>
      <c r="R1907">
        <v>2</v>
      </c>
      <c r="S1907">
        <v>6</v>
      </c>
      <c r="T1907">
        <v>6</v>
      </c>
      <c r="U1907">
        <v>3</v>
      </c>
      <c r="Z1907">
        <v>2</v>
      </c>
      <c r="AA1907">
        <v>1</v>
      </c>
      <c r="AB1907" t="s">
        <v>312</v>
      </c>
      <c r="AC1907">
        <v>1.1200000000000001</v>
      </c>
      <c r="AD1907">
        <v>6</v>
      </c>
      <c r="AE1907">
        <v>1.1299999999999999</v>
      </c>
      <c r="AF1907">
        <v>5.5</v>
      </c>
      <c r="AG1907">
        <v>1.1200000000000001</v>
      </c>
      <c r="AH1907">
        <v>5.5</v>
      </c>
      <c r="AI1907">
        <v>1.1499999999999999</v>
      </c>
      <c r="AJ1907">
        <v>6.59</v>
      </c>
      <c r="AM1907">
        <v>1.17</v>
      </c>
      <c r="AN1907">
        <v>7</v>
      </c>
      <c r="AO1907">
        <v>1.1299999999999999</v>
      </c>
      <c r="AP1907">
        <v>5.72</v>
      </c>
      <c r="AQ1907" t="str">
        <f t="shared" si="332"/>
        <v>Nishikori</v>
      </c>
      <c r="AR1907" t="str">
        <f t="shared" si="333"/>
        <v>Lacko</v>
      </c>
      <c r="AS1907" t="str">
        <f t="shared" si="334"/>
        <v>WashingtonNishikoriLacko</v>
      </c>
      <c r="AT1907" t="str">
        <f t="shared" si="335"/>
        <v>WashingtonLackoNishikori</v>
      </c>
      <c r="AU1907">
        <f t="shared" si="325"/>
        <v>1</v>
      </c>
      <c r="AV1907">
        <f t="shared" si="326"/>
        <v>3</v>
      </c>
      <c r="AW1907">
        <f t="shared" si="327"/>
        <v>25</v>
      </c>
      <c r="AX1907" t="b">
        <f t="shared" si="328"/>
        <v>0</v>
      </c>
      <c r="AY1907" t="str">
        <f t="shared" si="329"/>
        <v>Nishikori</v>
      </c>
      <c r="AZ1907" t="b">
        <f t="shared" si="330"/>
        <v>1</v>
      </c>
      <c r="BA1907" t="str">
        <f t="shared" si="331"/>
        <v>Washington3rd Round</v>
      </c>
    </row>
    <row r="1908" spans="1:53" x14ac:dyDescent="0.25">
      <c r="A1908">
        <v>47</v>
      </c>
      <c r="B1908" t="s">
        <v>1048</v>
      </c>
      <c r="C1908" t="s">
        <v>1049</v>
      </c>
      <c r="D1908">
        <v>41852</v>
      </c>
      <c r="E1908" t="s">
        <v>853</v>
      </c>
      <c r="F1908" t="s">
        <v>307</v>
      </c>
      <c r="G1908" t="s">
        <v>308</v>
      </c>
      <c r="H1908" t="s">
        <v>345</v>
      </c>
      <c r="I1908">
        <v>3</v>
      </c>
      <c r="J1908" t="s">
        <v>760</v>
      </c>
      <c r="K1908" t="s">
        <v>768</v>
      </c>
      <c r="L1908">
        <v>73</v>
      </c>
      <c r="M1908">
        <v>21</v>
      </c>
      <c r="N1908">
        <v>727</v>
      </c>
      <c r="O1908">
        <v>1605</v>
      </c>
      <c r="P1908">
        <v>3</v>
      </c>
      <c r="Q1908">
        <v>6</v>
      </c>
      <c r="R1908">
        <v>7</v>
      </c>
      <c r="S1908">
        <v>6</v>
      </c>
      <c r="T1908">
        <v>6</v>
      </c>
      <c r="U1908">
        <v>2</v>
      </c>
      <c r="Z1908">
        <v>2</v>
      </c>
      <c r="AA1908">
        <v>1</v>
      </c>
      <c r="AB1908" t="s">
        <v>312</v>
      </c>
      <c r="AC1908">
        <v>3.5</v>
      </c>
      <c r="AD1908">
        <v>1.28</v>
      </c>
      <c r="AE1908">
        <v>3.4</v>
      </c>
      <c r="AF1908">
        <v>1.3</v>
      </c>
      <c r="AG1908">
        <v>3.25</v>
      </c>
      <c r="AH1908">
        <v>1.36</v>
      </c>
      <c r="AI1908">
        <v>3.75</v>
      </c>
      <c r="AJ1908">
        <v>1.33</v>
      </c>
      <c r="AM1908">
        <v>3.75</v>
      </c>
      <c r="AN1908">
        <v>1.36</v>
      </c>
      <c r="AO1908">
        <v>3.34</v>
      </c>
      <c r="AP1908">
        <v>1.32</v>
      </c>
      <c r="AQ1908" t="str">
        <f t="shared" si="332"/>
        <v>Young</v>
      </c>
      <c r="AR1908" t="str">
        <f t="shared" si="333"/>
        <v>Anderson</v>
      </c>
      <c r="AS1908" t="str">
        <f t="shared" si="334"/>
        <v>WashingtonYoungAnderson</v>
      </c>
      <c r="AT1908" t="str">
        <f t="shared" si="335"/>
        <v>WashingtonAndersonYoung</v>
      </c>
      <c r="AU1908">
        <f t="shared" si="325"/>
        <v>1</v>
      </c>
      <c r="AV1908">
        <f t="shared" si="326"/>
        <v>2</v>
      </c>
      <c r="AW1908">
        <f t="shared" si="327"/>
        <v>30</v>
      </c>
      <c r="AX1908" t="b">
        <f t="shared" si="328"/>
        <v>1</v>
      </c>
      <c r="AY1908" t="str">
        <f t="shared" si="329"/>
        <v>Anderson</v>
      </c>
      <c r="AZ1908" t="b">
        <f t="shared" si="330"/>
        <v>1</v>
      </c>
      <c r="BA1908" t="str">
        <f t="shared" si="331"/>
        <v>WashingtonQuarterfinals</v>
      </c>
    </row>
    <row r="1909" spans="1:53" x14ac:dyDescent="0.25">
      <c r="A1909">
        <v>47</v>
      </c>
      <c r="B1909" t="s">
        <v>1048</v>
      </c>
      <c r="C1909" t="s">
        <v>1049</v>
      </c>
      <c r="D1909">
        <v>41852</v>
      </c>
      <c r="E1909" t="s">
        <v>853</v>
      </c>
      <c r="F1909" t="s">
        <v>307</v>
      </c>
      <c r="G1909" t="s">
        <v>308</v>
      </c>
      <c r="H1909" t="s">
        <v>345</v>
      </c>
      <c r="I1909">
        <v>3</v>
      </c>
      <c r="J1909" t="s">
        <v>800</v>
      </c>
      <c r="K1909" t="s">
        <v>764</v>
      </c>
      <c r="L1909">
        <v>7</v>
      </c>
      <c r="M1909">
        <v>68</v>
      </c>
      <c r="N1909">
        <v>3920</v>
      </c>
      <c r="O1909">
        <v>766</v>
      </c>
      <c r="P1909">
        <v>7</v>
      </c>
      <c r="Q1909">
        <v>6</v>
      </c>
      <c r="R1909">
        <v>6</v>
      </c>
      <c r="S1909">
        <v>2</v>
      </c>
      <c r="Z1909">
        <v>2</v>
      </c>
      <c r="AA1909">
        <v>0</v>
      </c>
      <c r="AB1909" t="s">
        <v>312</v>
      </c>
      <c r="AC1909">
        <v>1.22</v>
      </c>
      <c r="AD1909">
        <v>4</v>
      </c>
      <c r="AE1909">
        <v>1.2</v>
      </c>
      <c r="AF1909">
        <v>4.3</v>
      </c>
      <c r="AG1909">
        <v>1.25</v>
      </c>
      <c r="AH1909">
        <v>4</v>
      </c>
      <c r="AI1909">
        <v>1.3</v>
      </c>
      <c r="AJ1909">
        <v>3.97</v>
      </c>
      <c r="AM1909">
        <v>1.3</v>
      </c>
      <c r="AN1909">
        <v>4.5</v>
      </c>
      <c r="AO1909">
        <v>1.23</v>
      </c>
      <c r="AP1909">
        <v>4</v>
      </c>
      <c r="AQ1909" t="str">
        <f t="shared" si="332"/>
        <v>Raonic</v>
      </c>
      <c r="AR1909" t="str">
        <f t="shared" si="333"/>
        <v>Johnson</v>
      </c>
      <c r="AS1909" t="str">
        <f t="shared" si="334"/>
        <v>WashingtonRaonicJohnson</v>
      </c>
      <c r="AT1909" t="str">
        <f t="shared" si="335"/>
        <v>WashingtonJohnsonRaonic</v>
      </c>
      <c r="AU1909">
        <f t="shared" si="325"/>
        <v>2</v>
      </c>
      <c r="AV1909">
        <f t="shared" si="326"/>
        <v>5</v>
      </c>
      <c r="AW1909">
        <f t="shared" si="327"/>
        <v>21</v>
      </c>
      <c r="AX1909" t="b">
        <f t="shared" si="328"/>
        <v>1</v>
      </c>
      <c r="AY1909" t="str">
        <f t="shared" si="329"/>
        <v>Raonic</v>
      </c>
      <c r="AZ1909" t="b">
        <f t="shared" si="330"/>
        <v>0</v>
      </c>
      <c r="BA1909" t="str">
        <f t="shared" si="331"/>
        <v>WashingtonQuarterfinals</v>
      </c>
    </row>
    <row r="1910" spans="1:53" x14ac:dyDescent="0.25">
      <c r="A1910">
        <v>47</v>
      </c>
      <c r="B1910" t="s">
        <v>1048</v>
      </c>
      <c r="C1910" t="s">
        <v>1049</v>
      </c>
      <c r="D1910">
        <v>41853</v>
      </c>
      <c r="E1910" t="s">
        <v>853</v>
      </c>
      <c r="F1910" t="s">
        <v>307</v>
      </c>
      <c r="G1910" t="s">
        <v>308</v>
      </c>
      <c r="H1910" t="s">
        <v>345</v>
      </c>
      <c r="I1910">
        <v>3</v>
      </c>
      <c r="J1910" t="s">
        <v>754</v>
      </c>
      <c r="K1910" t="s">
        <v>688</v>
      </c>
      <c r="L1910">
        <v>14</v>
      </c>
      <c r="M1910">
        <v>11</v>
      </c>
      <c r="N1910">
        <v>2370</v>
      </c>
      <c r="O1910">
        <v>2780</v>
      </c>
      <c r="P1910">
        <v>6</v>
      </c>
      <c r="Q1910">
        <v>1</v>
      </c>
      <c r="R1910">
        <v>6</v>
      </c>
      <c r="S1910">
        <v>4</v>
      </c>
      <c r="Z1910">
        <v>2</v>
      </c>
      <c r="AA1910">
        <v>0</v>
      </c>
      <c r="AB1910" t="s">
        <v>312</v>
      </c>
      <c r="AC1910">
        <v>2</v>
      </c>
      <c r="AD1910">
        <v>1.72</v>
      </c>
      <c r="AE1910">
        <v>2</v>
      </c>
      <c r="AF1910">
        <v>1.8</v>
      </c>
      <c r="AG1910">
        <v>2.1</v>
      </c>
      <c r="AH1910">
        <v>1.73</v>
      </c>
      <c r="AI1910">
        <v>2.08</v>
      </c>
      <c r="AJ1910">
        <v>1.85</v>
      </c>
      <c r="AM1910">
        <v>2.13</v>
      </c>
      <c r="AN1910">
        <v>1.85</v>
      </c>
      <c r="AO1910">
        <v>2.0299999999999998</v>
      </c>
      <c r="AP1910">
        <v>1.76</v>
      </c>
      <c r="AQ1910" t="str">
        <f t="shared" si="332"/>
        <v>Gasquet</v>
      </c>
      <c r="AR1910" t="str">
        <f t="shared" si="333"/>
        <v>Nishikori</v>
      </c>
      <c r="AS1910" t="str">
        <f t="shared" si="334"/>
        <v>WashingtonGasquetNishikori</v>
      </c>
      <c r="AT1910" t="str">
        <f t="shared" si="335"/>
        <v>WashingtonNishikoriGasquet</v>
      </c>
      <c r="AU1910">
        <f t="shared" si="325"/>
        <v>2</v>
      </c>
      <c r="AV1910">
        <f t="shared" si="326"/>
        <v>7</v>
      </c>
      <c r="AW1910">
        <f t="shared" si="327"/>
        <v>17</v>
      </c>
      <c r="AX1910" t="b">
        <f t="shared" si="328"/>
        <v>0</v>
      </c>
      <c r="AY1910" t="str">
        <f t="shared" si="329"/>
        <v>Gasquet</v>
      </c>
      <c r="AZ1910" t="b">
        <f t="shared" si="330"/>
        <v>0</v>
      </c>
      <c r="BA1910" t="str">
        <f t="shared" si="331"/>
        <v>WashingtonQuarterfinals</v>
      </c>
    </row>
    <row r="1911" spans="1:53" x14ac:dyDescent="0.25">
      <c r="A1911">
        <v>47</v>
      </c>
      <c r="B1911" t="s">
        <v>1048</v>
      </c>
      <c r="C1911" t="s">
        <v>1049</v>
      </c>
      <c r="D1911">
        <v>41853</v>
      </c>
      <c r="E1911" t="s">
        <v>853</v>
      </c>
      <c r="F1911" t="s">
        <v>307</v>
      </c>
      <c r="G1911" t="s">
        <v>308</v>
      </c>
      <c r="H1911" t="s">
        <v>345</v>
      </c>
      <c r="I1911">
        <v>3</v>
      </c>
      <c r="J1911" t="s">
        <v>700</v>
      </c>
      <c r="K1911" t="s">
        <v>725</v>
      </c>
      <c r="L1911">
        <v>36</v>
      </c>
      <c r="M1911">
        <v>34</v>
      </c>
      <c r="N1911">
        <v>1115</v>
      </c>
      <c r="O1911">
        <v>1135</v>
      </c>
      <c r="P1911">
        <v>6</v>
      </c>
      <c r="Q1911">
        <v>7</v>
      </c>
      <c r="R1911">
        <v>6</v>
      </c>
      <c r="S1911">
        <v>3</v>
      </c>
      <c r="T1911">
        <v>6</v>
      </c>
      <c r="U1911">
        <v>4</v>
      </c>
      <c r="Z1911">
        <v>2</v>
      </c>
      <c r="AA1911">
        <v>1</v>
      </c>
      <c r="AB1911" t="s">
        <v>312</v>
      </c>
      <c r="AC1911">
        <v>1.61</v>
      </c>
      <c r="AD1911">
        <v>2.2000000000000002</v>
      </c>
      <c r="AE1911">
        <v>1.65</v>
      </c>
      <c r="AF1911">
        <v>2.2000000000000002</v>
      </c>
      <c r="AG1911">
        <v>1.73</v>
      </c>
      <c r="AH1911">
        <v>2.1</v>
      </c>
      <c r="AI1911">
        <v>1.66</v>
      </c>
      <c r="AJ1911">
        <v>2.39</v>
      </c>
      <c r="AM1911">
        <v>1.73</v>
      </c>
      <c r="AN1911">
        <v>2.34</v>
      </c>
      <c r="AO1911">
        <v>1.66</v>
      </c>
      <c r="AP1911">
        <v>2.19</v>
      </c>
      <c r="AQ1911" t="str">
        <f t="shared" si="332"/>
        <v>Pospisil</v>
      </c>
      <c r="AR1911" t="str">
        <f t="shared" si="333"/>
        <v>Giraldo</v>
      </c>
      <c r="AS1911" t="str">
        <f t="shared" si="334"/>
        <v>WashingtonPospisilGiraldo</v>
      </c>
      <c r="AT1911" t="str">
        <f t="shared" si="335"/>
        <v>WashingtonGiraldoPospisil</v>
      </c>
      <c r="AU1911">
        <f t="shared" si="325"/>
        <v>1</v>
      </c>
      <c r="AV1911">
        <f t="shared" si="326"/>
        <v>4</v>
      </c>
      <c r="AW1911">
        <f t="shared" si="327"/>
        <v>32</v>
      </c>
      <c r="AX1911" t="b">
        <f t="shared" si="328"/>
        <v>1</v>
      </c>
      <c r="AY1911" t="str">
        <f t="shared" si="329"/>
        <v>Giraldo</v>
      </c>
      <c r="AZ1911" t="b">
        <f t="shared" si="330"/>
        <v>1</v>
      </c>
      <c r="BA1911" t="str">
        <f t="shared" si="331"/>
        <v>WashingtonQuarterfinals</v>
      </c>
    </row>
    <row r="1912" spans="1:53" x14ac:dyDescent="0.25">
      <c r="A1912">
        <v>47</v>
      </c>
      <c r="B1912" t="s">
        <v>1048</v>
      </c>
      <c r="C1912" t="s">
        <v>1049</v>
      </c>
      <c r="D1912">
        <v>41853</v>
      </c>
      <c r="E1912" t="s">
        <v>853</v>
      </c>
      <c r="F1912" t="s">
        <v>307</v>
      </c>
      <c r="G1912" t="s">
        <v>308</v>
      </c>
      <c r="H1912" t="s">
        <v>346</v>
      </c>
      <c r="I1912">
        <v>3</v>
      </c>
      <c r="J1912" t="s">
        <v>800</v>
      </c>
      <c r="K1912" t="s">
        <v>760</v>
      </c>
      <c r="L1912">
        <v>7</v>
      </c>
      <c r="M1912">
        <v>73</v>
      </c>
      <c r="N1912">
        <v>3920</v>
      </c>
      <c r="O1912">
        <v>727</v>
      </c>
      <c r="P1912">
        <v>6</v>
      </c>
      <c r="Q1912">
        <v>4</v>
      </c>
      <c r="R1912">
        <v>7</v>
      </c>
      <c r="S1912">
        <v>5</v>
      </c>
      <c r="Z1912">
        <v>2</v>
      </c>
      <c r="AA1912">
        <v>0</v>
      </c>
      <c r="AB1912" t="s">
        <v>312</v>
      </c>
      <c r="AC1912">
        <v>1.1100000000000001</v>
      </c>
      <c r="AD1912">
        <v>6.5</v>
      </c>
      <c r="AE1912">
        <v>1.1200000000000001</v>
      </c>
      <c r="AF1912">
        <v>5.75</v>
      </c>
      <c r="AG1912">
        <v>1.1200000000000001</v>
      </c>
      <c r="AH1912">
        <v>6</v>
      </c>
      <c r="AI1912">
        <v>1.1499999999999999</v>
      </c>
      <c r="AJ1912">
        <v>6.7</v>
      </c>
      <c r="AM1912">
        <v>1.1599999999999999</v>
      </c>
      <c r="AN1912">
        <v>6.95</v>
      </c>
      <c r="AO1912">
        <v>1.1299999999999999</v>
      </c>
      <c r="AP1912">
        <v>5.91</v>
      </c>
      <c r="AQ1912" t="str">
        <f t="shared" si="332"/>
        <v>Raonic</v>
      </c>
      <c r="AR1912" t="str">
        <f t="shared" si="333"/>
        <v>Young</v>
      </c>
      <c r="AS1912" t="str">
        <f t="shared" si="334"/>
        <v>WashingtonRaonicYoung</v>
      </c>
      <c r="AT1912" t="str">
        <f t="shared" si="335"/>
        <v>WashingtonYoungRaonic</v>
      </c>
      <c r="AU1912">
        <f t="shared" si="325"/>
        <v>2</v>
      </c>
      <c r="AV1912">
        <f t="shared" si="326"/>
        <v>4</v>
      </c>
      <c r="AW1912">
        <f t="shared" si="327"/>
        <v>22</v>
      </c>
      <c r="AX1912" t="b">
        <f t="shared" si="328"/>
        <v>0</v>
      </c>
      <c r="AY1912" t="str">
        <f t="shared" si="329"/>
        <v>Raonic</v>
      </c>
      <c r="AZ1912" t="b">
        <f t="shared" si="330"/>
        <v>0</v>
      </c>
      <c r="BA1912" t="str">
        <f t="shared" si="331"/>
        <v>WashingtonSemifinals</v>
      </c>
    </row>
    <row r="1913" spans="1:53" x14ac:dyDescent="0.25">
      <c r="A1913">
        <v>47</v>
      </c>
      <c r="B1913" t="s">
        <v>1048</v>
      </c>
      <c r="C1913" t="s">
        <v>1049</v>
      </c>
      <c r="D1913">
        <v>41854</v>
      </c>
      <c r="E1913" t="s">
        <v>853</v>
      </c>
      <c r="F1913" t="s">
        <v>307</v>
      </c>
      <c r="G1913" t="s">
        <v>308</v>
      </c>
      <c r="H1913" t="s">
        <v>346</v>
      </c>
      <c r="I1913">
        <v>3</v>
      </c>
      <c r="J1913" t="s">
        <v>700</v>
      </c>
      <c r="K1913" t="s">
        <v>754</v>
      </c>
      <c r="L1913">
        <v>36</v>
      </c>
      <c r="M1913">
        <v>14</v>
      </c>
      <c r="N1913">
        <v>1115</v>
      </c>
      <c r="O1913">
        <v>2370</v>
      </c>
      <c r="P1913">
        <v>6</v>
      </c>
      <c r="Q1913">
        <v>7</v>
      </c>
      <c r="R1913">
        <v>6</v>
      </c>
      <c r="S1913">
        <v>3</v>
      </c>
      <c r="T1913">
        <v>7</v>
      </c>
      <c r="U1913">
        <v>5</v>
      </c>
      <c r="Z1913">
        <v>2</v>
      </c>
      <c r="AA1913">
        <v>1</v>
      </c>
      <c r="AB1913" t="s">
        <v>312</v>
      </c>
      <c r="AC1913">
        <v>3.25</v>
      </c>
      <c r="AD1913">
        <v>1.36</v>
      </c>
      <c r="AE1913">
        <v>3.1</v>
      </c>
      <c r="AF1913">
        <v>1.35</v>
      </c>
      <c r="AG1913">
        <v>3.25</v>
      </c>
      <c r="AH1913">
        <v>1.36</v>
      </c>
      <c r="AI1913">
        <v>3.01</v>
      </c>
      <c r="AJ1913">
        <v>1.45</v>
      </c>
      <c r="AM1913">
        <v>3.3</v>
      </c>
      <c r="AN1913">
        <v>1.45</v>
      </c>
      <c r="AO1913">
        <v>3.03</v>
      </c>
      <c r="AP1913">
        <v>1.38</v>
      </c>
      <c r="AQ1913" t="str">
        <f t="shared" si="332"/>
        <v>Pospisil</v>
      </c>
      <c r="AR1913" t="str">
        <f t="shared" si="333"/>
        <v>Gasquet</v>
      </c>
      <c r="AS1913" t="str">
        <f t="shared" si="334"/>
        <v>WashingtonPospisilGasquet</v>
      </c>
      <c r="AT1913" t="str">
        <f t="shared" si="335"/>
        <v>WashingtonGasquetPospisil</v>
      </c>
      <c r="AU1913">
        <f t="shared" si="325"/>
        <v>1</v>
      </c>
      <c r="AV1913">
        <f t="shared" si="326"/>
        <v>4</v>
      </c>
      <c r="AW1913">
        <f t="shared" si="327"/>
        <v>34</v>
      </c>
      <c r="AX1913" t="b">
        <f t="shared" si="328"/>
        <v>1</v>
      </c>
      <c r="AY1913" t="str">
        <f t="shared" si="329"/>
        <v>Gasquet</v>
      </c>
      <c r="AZ1913" t="b">
        <f t="shared" si="330"/>
        <v>1</v>
      </c>
      <c r="BA1913" t="str">
        <f t="shared" si="331"/>
        <v>WashingtonSemifinals</v>
      </c>
    </row>
    <row r="1914" spans="1:53" x14ac:dyDescent="0.25">
      <c r="A1914">
        <v>47</v>
      </c>
      <c r="B1914" t="s">
        <v>1048</v>
      </c>
      <c r="C1914" t="s">
        <v>1049</v>
      </c>
      <c r="D1914">
        <v>41854</v>
      </c>
      <c r="E1914" t="s">
        <v>853</v>
      </c>
      <c r="F1914" t="s">
        <v>307</v>
      </c>
      <c r="G1914" t="s">
        <v>308</v>
      </c>
      <c r="H1914" t="s">
        <v>348</v>
      </c>
      <c r="I1914">
        <v>3</v>
      </c>
      <c r="J1914" t="s">
        <v>800</v>
      </c>
      <c r="K1914" t="s">
        <v>700</v>
      </c>
      <c r="L1914">
        <v>7</v>
      </c>
      <c r="M1914">
        <v>36</v>
      </c>
      <c r="N1914">
        <v>3920</v>
      </c>
      <c r="O1914">
        <v>1115</v>
      </c>
      <c r="P1914">
        <v>6</v>
      </c>
      <c r="Q1914">
        <v>1</v>
      </c>
      <c r="R1914">
        <v>6</v>
      </c>
      <c r="S1914">
        <v>4</v>
      </c>
      <c r="Z1914">
        <v>2</v>
      </c>
      <c r="AA1914">
        <v>0</v>
      </c>
      <c r="AB1914" t="s">
        <v>312</v>
      </c>
      <c r="AC1914">
        <v>1.22</v>
      </c>
      <c r="AD1914">
        <v>4.33</v>
      </c>
      <c r="AE1914">
        <v>1.22</v>
      </c>
      <c r="AF1914">
        <v>4</v>
      </c>
      <c r="AG1914">
        <v>1.25</v>
      </c>
      <c r="AH1914">
        <v>4</v>
      </c>
      <c r="AI1914">
        <v>1.26</v>
      </c>
      <c r="AJ1914">
        <v>4.4000000000000004</v>
      </c>
      <c r="AK1914">
        <v>1.22</v>
      </c>
      <c r="AL1914">
        <v>4</v>
      </c>
      <c r="AM1914">
        <v>1.26</v>
      </c>
      <c r="AN1914">
        <v>4.7</v>
      </c>
      <c r="AO1914">
        <v>1.22</v>
      </c>
      <c r="AP1914">
        <v>4.16</v>
      </c>
      <c r="AQ1914" t="str">
        <f t="shared" si="332"/>
        <v>Raonic</v>
      </c>
      <c r="AR1914" t="str">
        <f t="shared" si="333"/>
        <v>Pospisil</v>
      </c>
      <c r="AS1914" t="str">
        <f t="shared" si="334"/>
        <v>WashingtonRaonicPospisil</v>
      </c>
      <c r="AT1914" t="str">
        <f t="shared" si="335"/>
        <v>WashingtonPospisilRaonic</v>
      </c>
      <c r="AU1914">
        <f t="shared" si="325"/>
        <v>2</v>
      </c>
      <c r="AV1914">
        <f t="shared" si="326"/>
        <v>7</v>
      </c>
      <c r="AW1914">
        <f t="shared" si="327"/>
        <v>17</v>
      </c>
      <c r="AX1914" t="b">
        <f t="shared" si="328"/>
        <v>0</v>
      </c>
      <c r="AY1914" t="str">
        <f t="shared" si="329"/>
        <v>Raonic</v>
      </c>
      <c r="AZ1914" t="b">
        <f t="shared" si="330"/>
        <v>0</v>
      </c>
      <c r="BA1914" t="str">
        <f t="shared" si="331"/>
        <v>WashingtonThe Final</v>
      </c>
    </row>
  </sheetData>
  <autoFilter ref="A1:BA191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734"/>
  <sheetViews>
    <sheetView topLeftCell="AA1" workbookViewId="0">
      <selection activeCell="AW1" sqref="AW1"/>
    </sheetView>
  </sheetViews>
  <sheetFormatPr defaultRowHeight="15" x14ac:dyDescent="0.25"/>
  <cols>
    <col min="3" max="3" width="13.5703125" customWidth="1"/>
    <col min="11" max="11" width="21.85546875" bestFit="1" customWidth="1"/>
    <col min="41" max="42" width="34.28515625" bestFit="1" customWidth="1"/>
  </cols>
  <sheetData>
    <row r="1" spans="1:49" x14ac:dyDescent="0.25">
      <c r="A1" s="5" t="s">
        <v>266</v>
      </c>
      <c r="B1" s="5" t="s">
        <v>267</v>
      </c>
      <c r="C1" s="5" t="s">
        <v>268</v>
      </c>
      <c r="D1" s="5" t="s">
        <v>269</v>
      </c>
      <c r="E1" s="6" t="s">
        <v>270</v>
      </c>
      <c r="F1" s="5" t="s">
        <v>271</v>
      </c>
      <c r="G1" s="5" t="s">
        <v>272</v>
      </c>
      <c r="H1" s="5" t="s">
        <v>273</v>
      </c>
      <c r="I1" s="7" t="s">
        <v>274</v>
      </c>
      <c r="J1" s="5" t="s">
        <v>275</v>
      </c>
      <c r="K1" s="5" t="s">
        <v>276</v>
      </c>
      <c r="L1" s="5" t="s">
        <v>277</v>
      </c>
      <c r="M1" s="5" t="s">
        <v>278</v>
      </c>
      <c r="N1" s="5" t="s">
        <v>279</v>
      </c>
      <c r="O1" s="5" t="s">
        <v>280</v>
      </c>
      <c r="P1" s="5" t="s">
        <v>281</v>
      </c>
      <c r="Q1" s="5" t="s">
        <v>282</v>
      </c>
      <c r="R1" s="5" t="s">
        <v>283</v>
      </c>
      <c r="S1" s="5" t="s">
        <v>284</v>
      </c>
      <c r="T1" s="5" t="s">
        <v>285</v>
      </c>
      <c r="U1" s="5" t="s">
        <v>286</v>
      </c>
      <c r="V1" s="5" t="s">
        <v>287</v>
      </c>
      <c r="W1" s="5" t="s">
        <v>288</v>
      </c>
      <c r="X1" s="5" t="s">
        <v>289</v>
      </c>
      <c r="Y1" s="5" t="s">
        <v>290</v>
      </c>
      <c r="Z1" s="5" t="s">
        <v>291</v>
      </c>
      <c r="AA1" s="5" t="s">
        <v>292</v>
      </c>
      <c r="AB1" s="5" t="s">
        <v>293</v>
      </c>
      <c r="AC1" s="5" t="s">
        <v>294</v>
      </c>
      <c r="AD1" s="5" t="s">
        <v>295</v>
      </c>
      <c r="AE1" s="5" t="s">
        <v>296</v>
      </c>
      <c r="AF1" s="5" t="s">
        <v>297</v>
      </c>
      <c r="AG1" s="5" t="s">
        <v>298</v>
      </c>
      <c r="AH1" s="5" t="s">
        <v>299</v>
      </c>
      <c r="AI1" s="5" t="s">
        <v>300</v>
      </c>
      <c r="AJ1" s="5" t="s">
        <v>301</v>
      </c>
      <c r="AK1" s="5" t="s">
        <v>302</v>
      </c>
      <c r="AL1" s="5" t="s">
        <v>303</v>
      </c>
      <c r="AM1" s="27" t="s">
        <v>1021</v>
      </c>
      <c r="AN1" s="27" t="s">
        <v>1024</v>
      </c>
      <c r="AO1" s="27" t="s">
        <v>1030</v>
      </c>
      <c r="AP1" s="27" t="s">
        <v>1031</v>
      </c>
      <c r="AQ1" s="27" t="s">
        <v>1043</v>
      </c>
      <c r="AR1" s="27" t="s">
        <v>1067</v>
      </c>
      <c r="AS1" s="27" t="s">
        <v>985</v>
      </c>
      <c r="AT1" s="27" t="s">
        <v>1071</v>
      </c>
      <c r="AU1" s="27" t="s">
        <v>1072</v>
      </c>
      <c r="AV1" s="27" t="s">
        <v>1074</v>
      </c>
      <c r="AW1" s="27" t="s">
        <v>1075</v>
      </c>
    </row>
    <row r="2" spans="1:49" x14ac:dyDescent="0.25">
      <c r="A2">
        <v>1</v>
      </c>
      <c r="B2" s="8" t="s">
        <v>304</v>
      </c>
      <c r="C2" t="s">
        <v>305</v>
      </c>
      <c r="D2" s="1">
        <v>41638</v>
      </c>
      <c r="E2" t="s">
        <v>306</v>
      </c>
      <c r="F2" s="1" t="s">
        <v>307</v>
      </c>
      <c r="G2" s="1" t="s">
        <v>308</v>
      </c>
      <c r="H2" t="s">
        <v>309</v>
      </c>
      <c r="I2" s="9">
        <v>3</v>
      </c>
      <c r="J2" t="s">
        <v>310</v>
      </c>
      <c r="K2" t="s">
        <v>311</v>
      </c>
      <c r="L2">
        <v>63</v>
      </c>
      <c r="M2">
        <v>66</v>
      </c>
      <c r="N2">
        <v>933</v>
      </c>
      <c r="O2">
        <v>882</v>
      </c>
      <c r="P2">
        <v>6</v>
      </c>
      <c r="Q2">
        <v>4</v>
      </c>
      <c r="R2">
        <v>6</v>
      </c>
      <c r="S2">
        <v>3</v>
      </c>
      <c r="V2">
        <v>2</v>
      </c>
      <c r="W2">
        <v>0</v>
      </c>
      <c r="X2" t="s">
        <v>312</v>
      </c>
      <c r="Y2">
        <v>2.2000000000000002</v>
      </c>
      <c r="Z2">
        <v>1.61</v>
      </c>
      <c r="AA2">
        <v>2.4500000000000002</v>
      </c>
      <c r="AB2">
        <v>1.52</v>
      </c>
      <c r="AC2">
        <v>2.1</v>
      </c>
      <c r="AD2">
        <v>1.67</v>
      </c>
      <c r="AE2">
        <v>2.4300000000000002</v>
      </c>
      <c r="AF2">
        <v>1.62</v>
      </c>
      <c r="AG2">
        <v>2.25</v>
      </c>
      <c r="AH2">
        <v>1.57</v>
      </c>
      <c r="AI2">
        <v>2.58</v>
      </c>
      <c r="AJ2">
        <v>1.67</v>
      </c>
      <c r="AK2">
        <v>2.34</v>
      </c>
      <c r="AL2">
        <v>1.57</v>
      </c>
      <c r="AM2" t="str">
        <f>LEFT(J2,FIND(" ",J2)-1)</f>
        <v>Muguruza</v>
      </c>
      <c r="AN2" t="str">
        <f>LEFT(K2,FIND(" ",K2)-1)</f>
        <v>Mchale</v>
      </c>
      <c r="AO2" t="str">
        <f>B2&amp;AM2&amp;AN2</f>
        <v>AucklandMuguruzaMchale</v>
      </c>
      <c r="AP2" t="str">
        <f>B2&amp;AN2&amp;AM2</f>
        <v>AucklandMchaleMuguruza</v>
      </c>
      <c r="AQ2">
        <f>V2-W2</f>
        <v>2</v>
      </c>
      <c r="AR2">
        <f>T2+R2+P2-U2-S2-Q2</f>
        <v>5</v>
      </c>
      <c r="AS2">
        <f>T2+R2+P2+U2+S2+Q2</f>
        <v>19</v>
      </c>
      <c r="AT2" t="b">
        <f>OR(P2+Q2=13,R2+S2=13,T2+U2=13)</f>
        <v>0</v>
      </c>
      <c r="AU2" t="str">
        <f>IF(P2&gt;Q2,AM2,AN2)</f>
        <v>Muguruza</v>
      </c>
      <c r="AV2" t="b">
        <f>W2&lt;&gt;0</f>
        <v>0</v>
      </c>
      <c r="AW2" t="str">
        <f>B2&amp;H2</f>
        <v>Auckland1st Round</v>
      </c>
    </row>
    <row r="3" spans="1:49" x14ac:dyDescent="0.25">
      <c r="A3">
        <v>1</v>
      </c>
      <c r="B3" t="s">
        <v>304</v>
      </c>
      <c r="C3" t="s">
        <v>305</v>
      </c>
      <c r="D3" s="1">
        <v>41638</v>
      </c>
      <c r="E3" t="s">
        <v>306</v>
      </c>
      <c r="F3" s="1" t="s">
        <v>307</v>
      </c>
      <c r="G3" s="1" t="s">
        <v>308</v>
      </c>
      <c r="H3" t="s">
        <v>309</v>
      </c>
      <c r="I3" s="9">
        <v>3</v>
      </c>
      <c r="J3" t="s">
        <v>313</v>
      </c>
      <c r="K3" t="s">
        <v>314</v>
      </c>
      <c r="L3">
        <v>49</v>
      </c>
      <c r="M3">
        <v>34</v>
      </c>
      <c r="N3">
        <v>1138</v>
      </c>
      <c r="O3">
        <v>1545</v>
      </c>
      <c r="P3">
        <v>6</v>
      </c>
      <c r="Q3">
        <v>4</v>
      </c>
      <c r="R3">
        <v>6</v>
      </c>
      <c r="S3">
        <v>3</v>
      </c>
      <c r="V3">
        <v>2</v>
      </c>
      <c r="W3">
        <v>0</v>
      </c>
      <c r="X3" t="s">
        <v>312</v>
      </c>
      <c r="Y3">
        <v>2.5</v>
      </c>
      <c r="Z3">
        <v>1.5</v>
      </c>
      <c r="AA3">
        <v>2.4</v>
      </c>
      <c r="AB3">
        <v>1.55</v>
      </c>
      <c r="AC3">
        <v>2.5</v>
      </c>
      <c r="AD3">
        <v>1.5</v>
      </c>
      <c r="AE3">
        <v>2.39</v>
      </c>
      <c r="AF3">
        <v>1.64</v>
      </c>
      <c r="AG3">
        <v>2.5</v>
      </c>
      <c r="AH3">
        <v>1.5</v>
      </c>
      <c r="AI3">
        <v>2.5</v>
      </c>
      <c r="AJ3">
        <v>1.67</v>
      </c>
      <c r="AK3">
        <v>2.38</v>
      </c>
      <c r="AL3">
        <v>1.56</v>
      </c>
      <c r="AM3" t="str">
        <f t="shared" ref="AM3:AM66" si="0">LEFT(J3,FIND(" ",J3)-1)</f>
        <v>Meusburger</v>
      </c>
      <c r="AN3" t="str">
        <f t="shared" ref="AN3:AN66" si="1">LEFT(K3,FIND(" ",K3)-1)</f>
        <v>Barthel</v>
      </c>
      <c r="AO3" t="str">
        <f t="shared" ref="AO3:AO66" si="2">B3&amp;AM3&amp;AN3</f>
        <v>AucklandMeusburgerBarthel</v>
      </c>
      <c r="AP3" t="str">
        <f t="shared" ref="AP3:AP66" si="3">B3&amp;AN3&amp;AM3</f>
        <v>AucklandBarthelMeusburger</v>
      </c>
      <c r="AQ3">
        <f t="shared" ref="AQ3:AQ66" si="4">V3-W3</f>
        <v>2</v>
      </c>
      <c r="AR3">
        <f t="shared" ref="AR3:AR66" si="5">T3+R3+P3-U3-S3-Q3</f>
        <v>5</v>
      </c>
      <c r="AS3">
        <f t="shared" ref="AS3:AS66" si="6">T3+R3+P3+U3+S3+Q3</f>
        <v>19</v>
      </c>
      <c r="AT3" t="b">
        <f t="shared" ref="AT3:AT66" si="7">OR(P3+Q3=13,R3+S3=13,T3+U3=13)</f>
        <v>0</v>
      </c>
      <c r="AU3" t="str">
        <f t="shared" ref="AU3:AU66" si="8">IF(P3&gt;Q3,AM3,AN3)</f>
        <v>Meusburger</v>
      </c>
      <c r="AV3" t="b">
        <f t="shared" ref="AV3:AV66" si="9">W3&lt;&gt;0</f>
        <v>0</v>
      </c>
      <c r="AW3" t="str">
        <f t="shared" ref="AW3:AW66" si="10">B3&amp;H3</f>
        <v>Auckland1st Round</v>
      </c>
    </row>
    <row r="4" spans="1:49" x14ac:dyDescent="0.25">
      <c r="A4">
        <v>1</v>
      </c>
      <c r="B4" t="s">
        <v>304</v>
      </c>
      <c r="C4" t="s">
        <v>305</v>
      </c>
      <c r="D4" s="1">
        <v>41638</v>
      </c>
      <c r="E4" t="s">
        <v>306</v>
      </c>
      <c r="F4" s="1" t="s">
        <v>307</v>
      </c>
      <c r="G4" s="1" t="s">
        <v>308</v>
      </c>
      <c r="H4" t="s">
        <v>309</v>
      </c>
      <c r="I4" s="9">
        <v>3</v>
      </c>
      <c r="J4" t="s">
        <v>315</v>
      </c>
      <c r="K4" t="s">
        <v>316</v>
      </c>
      <c r="L4">
        <v>71</v>
      </c>
      <c r="M4">
        <v>62</v>
      </c>
      <c r="N4">
        <v>839</v>
      </c>
      <c r="O4">
        <v>954</v>
      </c>
      <c r="P4">
        <v>7</v>
      </c>
      <c r="Q4">
        <v>6</v>
      </c>
      <c r="R4">
        <v>6</v>
      </c>
      <c r="S4">
        <v>1</v>
      </c>
      <c r="V4">
        <v>2</v>
      </c>
      <c r="W4">
        <v>0</v>
      </c>
      <c r="X4" t="s">
        <v>312</v>
      </c>
      <c r="Y4">
        <v>1.57</v>
      </c>
      <c r="Z4">
        <v>2.25</v>
      </c>
      <c r="AA4">
        <v>1.62</v>
      </c>
      <c r="AB4">
        <v>2.25</v>
      </c>
      <c r="AC4">
        <v>1.57</v>
      </c>
      <c r="AD4">
        <v>2.25</v>
      </c>
      <c r="AE4">
        <v>1.61</v>
      </c>
      <c r="AF4">
        <v>2.46</v>
      </c>
      <c r="AG4">
        <v>1.62</v>
      </c>
      <c r="AH4">
        <v>2.2000000000000002</v>
      </c>
      <c r="AI4">
        <v>1.67</v>
      </c>
      <c r="AJ4">
        <v>2.46</v>
      </c>
      <c r="AK4">
        <v>1.6</v>
      </c>
      <c r="AL4">
        <v>2.2999999999999998</v>
      </c>
      <c r="AM4" t="str">
        <f t="shared" si="0"/>
        <v>Pliskova</v>
      </c>
      <c r="AN4" t="str">
        <f t="shared" si="1"/>
        <v>Ormaechea</v>
      </c>
      <c r="AO4" t="str">
        <f t="shared" si="2"/>
        <v>AucklandPliskovaOrmaechea</v>
      </c>
      <c r="AP4" t="str">
        <f t="shared" si="3"/>
        <v>AucklandOrmaecheaPliskova</v>
      </c>
      <c r="AQ4">
        <f t="shared" si="4"/>
        <v>2</v>
      </c>
      <c r="AR4">
        <f t="shared" si="5"/>
        <v>6</v>
      </c>
      <c r="AS4">
        <f t="shared" si="6"/>
        <v>20</v>
      </c>
      <c r="AT4" t="b">
        <f t="shared" si="7"/>
        <v>1</v>
      </c>
      <c r="AU4" t="str">
        <f t="shared" si="8"/>
        <v>Pliskova</v>
      </c>
      <c r="AV4" t="b">
        <f t="shared" si="9"/>
        <v>0</v>
      </c>
      <c r="AW4" t="str">
        <f t="shared" si="10"/>
        <v>Auckland1st Round</v>
      </c>
    </row>
    <row r="5" spans="1:49" x14ac:dyDescent="0.25">
      <c r="A5">
        <v>1</v>
      </c>
      <c r="B5" t="s">
        <v>304</v>
      </c>
      <c r="C5" t="s">
        <v>305</v>
      </c>
      <c r="D5" s="1">
        <v>41638</v>
      </c>
      <c r="E5" t="s">
        <v>306</v>
      </c>
      <c r="F5" s="1" t="s">
        <v>307</v>
      </c>
      <c r="G5" s="1" t="s">
        <v>308</v>
      </c>
      <c r="H5" t="s">
        <v>309</v>
      </c>
      <c r="I5" s="9">
        <v>3</v>
      </c>
      <c r="J5" t="s">
        <v>317</v>
      </c>
      <c r="K5" t="s">
        <v>318</v>
      </c>
      <c r="L5">
        <v>28</v>
      </c>
      <c r="M5">
        <v>179</v>
      </c>
      <c r="N5">
        <v>1781</v>
      </c>
      <c r="O5">
        <v>355</v>
      </c>
      <c r="P5">
        <v>1</v>
      </c>
      <c r="Q5">
        <v>6</v>
      </c>
      <c r="R5">
        <v>6</v>
      </c>
      <c r="S5">
        <v>0</v>
      </c>
      <c r="T5">
        <v>6</v>
      </c>
      <c r="U5">
        <v>3</v>
      </c>
      <c r="V5">
        <v>2</v>
      </c>
      <c r="W5">
        <v>1</v>
      </c>
      <c r="X5" t="s">
        <v>312</v>
      </c>
      <c r="Y5">
        <v>1.2</v>
      </c>
      <c r="Z5">
        <v>4.33</v>
      </c>
      <c r="AA5">
        <v>1.25</v>
      </c>
      <c r="AB5">
        <v>3.75</v>
      </c>
      <c r="AC5">
        <v>1.25</v>
      </c>
      <c r="AD5">
        <v>3.75</v>
      </c>
      <c r="AE5">
        <v>1.24</v>
      </c>
      <c r="AF5">
        <v>4.4400000000000004</v>
      </c>
      <c r="AG5">
        <v>1.22</v>
      </c>
      <c r="AH5">
        <v>3.75</v>
      </c>
      <c r="AI5">
        <v>1.29</v>
      </c>
      <c r="AJ5">
        <v>4.5999999999999996</v>
      </c>
      <c r="AK5">
        <v>1.26</v>
      </c>
      <c r="AL5">
        <v>3.82</v>
      </c>
      <c r="AM5" t="str">
        <f t="shared" si="0"/>
        <v>Hampton</v>
      </c>
      <c r="AN5" t="str">
        <f t="shared" si="1"/>
        <v>Paszek</v>
      </c>
      <c r="AO5" t="str">
        <f t="shared" si="2"/>
        <v>AucklandHamptonPaszek</v>
      </c>
      <c r="AP5" t="str">
        <f t="shared" si="3"/>
        <v>AucklandPaszekHampton</v>
      </c>
      <c r="AQ5">
        <f t="shared" si="4"/>
        <v>1</v>
      </c>
      <c r="AR5">
        <f t="shared" si="5"/>
        <v>4</v>
      </c>
      <c r="AS5">
        <f t="shared" si="6"/>
        <v>22</v>
      </c>
      <c r="AT5" t="b">
        <f t="shared" si="7"/>
        <v>0</v>
      </c>
      <c r="AU5" t="str">
        <f t="shared" si="8"/>
        <v>Paszek</v>
      </c>
      <c r="AV5" t="b">
        <f t="shared" si="9"/>
        <v>1</v>
      </c>
      <c r="AW5" t="str">
        <f t="shared" si="10"/>
        <v>Auckland1st Round</v>
      </c>
    </row>
    <row r="6" spans="1:49" x14ac:dyDescent="0.25">
      <c r="A6">
        <v>1</v>
      </c>
      <c r="B6" t="s">
        <v>304</v>
      </c>
      <c r="C6" t="s">
        <v>305</v>
      </c>
      <c r="D6" s="1">
        <v>41638</v>
      </c>
      <c r="E6" t="s">
        <v>306</v>
      </c>
      <c r="F6" s="1" t="s">
        <v>307</v>
      </c>
      <c r="G6" s="1" t="s">
        <v>308</v>
      </c>
      <c r="H6" t="s">
        <v>309</v>
      </c>
      <c r="I6" s="9">
        <v>3</v>
      </c>
      <c r="J6" t="s">
        <v>319</v>
      </c>
      <c r="K6" t="s">
        <v>320</v>
      </c>
      <c r="L6">
        <v>84</v>
      </c>
      <c r="M6">
        <v>69</v>
      </c>
      <c r="N6">
        <v>753</v>
      </c>
      <c r="O6">
        <v>842</v>
      </c>
      <c r="P6">
        <v>7</v>
      </c>
      <c r="Q6">
        <v>5</v>
      </c>
      <c r="R6">
        <v>6</v>
      </c>
      <c r="S6">
        <v>0</v>
      </c>
      <c r="V6">
        <v>2</v>
      </c>
      <c r="W6">
        <v>0</v>
      </c>
      <c r="X6" t="s">
        <v>312</v>
      </c>
      <c r="Y6">
        <v>1.61</v>
      </c>
      <c r="Z6">
        <v>2.2000000000000002</v>
      </c>
      <c r="AA6">
        <v>1.55</v>
      </c>
      <c r="AB6">
        <v>2.4</v>
      </c>
      <c r="AC6">
        <v>1.67</v>
      </c>
      <c r="AD6">
        <v>2.1</v>
      </c>
      <c r="AE6">
        <v>1.68</v>
      </c>
      <c r="AF6">
        <v>2.31</v>
      </c>
      <c r="AG6">
        <v>1.62</v>
      </c>
      <c r="AH6">
        <v>2.2000000000000002</v>
      </c>
      <c r="AI6">
        <v>1.68</v>
      </c>
      <c r="AJ6">
        <v>2.4</v>
      </c>
      <c r="AK6">
        <v>1.6</v>
      </c>
      <c r="AL6">
        <v>2.2799999999999998</v>
      </c>
      <c r="AM6" t="str">
        <f t="shared" si="0"/>
        <v>Larsson</v>
      </c>
      <c r="AN6" t="str">
        <f t="shared" si="1"/>
        <v>Dominguez</v>
      </c>
      <c r="AO6" t="str">
        <f t="shared" si="2"/>
        <v>AucklandLarssonDominguez</v>
      </c>
      <c r="AP6" t="str">
        <f t="shared" si="3"/>
        <v>AucklandDominguezLarsson</v>
      </c>
      <c r="AQ6">
        <f t="shared" si="4"/>
        <v>2</v>
      </c>
      <c r="AR6">
        <f t="shared" si="5"/>
        <v>8</v>
      </c>
      <c r="AS6">
        <f t="shared" si="6"/>
        <v>18</v>
      </c>
      <c r="AT6" t="b">
        <f t="shared" si="7"/>
        <v>0</v>
      </c>
      <c r="AU6" t="str">
        <f t="shared" si="8"/>
        <v>Larsson</v>
      </c>
      <c r="AV6" t="b">
        <f t="shared" si="9"/>
        <v>0</v>
      </c>
      <c r="AW6" t="str">
        <f t="shared" si="10"/>
        <v>Auckland1st Round</v>
      </c>
    </row>
    <row r="7" spans="1:49" x14ac:dyDescent="0.25">
      <c r="A7">
        <v>1</v>
      </c>
      <c r="B7" t="s">
        <v>304</v>
      </c>
      <c r="C7" t="s">
        <v>305</v>
      </c>
      <c r="D7" s="1">
        <v>41638</v>
      </c>
      <c r="E7" t="s">
        <v>306</v>
      </c>
      <c r="F7" s="1" t="s">
        <v>307</v>
      </c>
      <c r="G7" s="1" t="s">
        <v>308</v>
      </c>
      <c r="H7" t="s">
        <v>309</v>
      </c>
      <c r="I7" s="9">
        <v>3</v>
      </c>
      <c r="J7" t="s">
        <v>321</v>
      </c>
      <c r="K7" t="s">
        <v>322</v>
      </c>
      <c r="L7">
        <v>81</v>
      </c>
      <c r="M7">
        <v>61</v>
      </c>
      <c r="N7">
        <v>778</v>
      </c>
      <c r="O7">
        <v>967</v>
      </c>
      <c r="P7">
        <v>6</v>
      </c>
      <c r="Q7">
        <v>1</v>
      </c>
      <c r="R7">
        <v>4</v>
      </c>
      <c r="S7">
        <v>0</v>
      </c>
      <c r="V7">
        <v>1</v>
      </c>
      <c r="W7">
        <v>0</v>
      </c>
      <c r="X7" t="s">
        <v>323</v>
      </c>
      <c r="Y7">
        <v>1.4</v>
      </c>
      <c r="Z7">
        <v>2.75</v>
      </c>
      <c r="AA7">
        <v>1.4</v>
      </c>
      <c r="AB7">
        <v>2.9</v>
      </c>
      <c r="AC7">
        <v>1.4</v>
      </c>
      <c r="AD7">
        <v>2.75</v>
      </c>
      <c r="AE7">
        <v>1.53</v>
      </c>
      <c r="AF7">
        <v>2.67</v>
      </c>
      <c r="AG7">
        <v>1.36</v>
      </c>
      <c r="AH7">
        <v>2.88</v>
      </c>
      <c r="AI7">
        <v>1.53</v>
      </c>
      <c r="AJ7">
        <v>2.95</v>
      </c>
      <c r="AK7">
        <v>1.41</v>
      </c>
      <c r="AL7">
        <v>2.78</v>
      </c>
      <c r="AM7" t="str">
        <f t="shared" si="0"/>
        <v>Nara</v>
      </c>
      <c r="AN7" t="str">
        <f t="shared" si="1"/>
        <v>Cadantu</v>
      </c>
      <c r="AO7" t="str">
        <f t="shared" si="2"/>
        <v>AucklandNaraCadantu</v>
      </c>
      <c r="AP7" t="str">
        <f t="shared" si="3"/>
        <v>AucklandCadantuNara</v>
      </c>
      <c r="AQ7">
        <f t="shared" si="4"/>
        <v>1</v>
      </c>
      <c r="AR7">
        <f t="shared" si="5"/>
        <v>9</v>
      </c>
      <c r="AS7">
        <f t="shared" si="6"/>
        <v>11</v>
      </c>
      <c r="AT7" t="b">
        <f t="shared" si="7"/>
        <v>0</v>
      </c>
      <c r="AU7" t="str">
        <f t="shared" si="8"/>
        <v>Nara</v>
      </c>
      <c r="AV7" t="b">
        <f t="shared" si="9"/>
        <v>0</v>
      </c>
      <c r="AW7" t="str">
        <f t="shared" si="10"/>
        <v>Auckland1st Round</v>
      </c>
    </row>
    <row r="8" spans="1:49" x14ac:dyDescent="0.25">
      <c r="A8">
        <v>1</v>
      </c>
      <c r="B8" t="s">
        <v>304</v>
      </c>
      <c r="C8" t="s">
        <v>305</v>
      </c>
      <c r="D8" s="1">
        <v>41638</v>
      </c>
      <c r="E8" t="s">
        <v>306</v>
      </c>
      <c r="F8" s="1" t="s">
        <v>307</v>
      </c>
      <c r="G8" s="1" t="s">
        <v>308</v>
      </c>
      <c r="H8" t="s">
        <v>309</v>
      </c>
      <c r="I8" s="9">
        <v>3</v>
      </c>
      <c r="J8" t="s">
        <v>324</v>
      </c>
      <c r="K8" t="s">
        <v>325</v>
      </c>
      <c r="L8">
        <v>47</v>
      </c>
      <c r="M8">
        <v>134</v>
      </c>
      <c r="N8">
        <v>1147</v>
      </c>
      <c r="O8">
        <v>470</v>
      </c>
      <c r="P8">
        <v>6</v>
      </c>
      <c r="Q8">
        <v>3</v>
      </c>
      <c r="R8">
        <v>7</v>
      </c>
      <c r="S8">
        <v>6</v>
      </c>
      <c r="V8">
        <v>2</v>
      </c>
      <c r="W8">
        <v>0</v>
      </c>
      <c r="X8" t="s">
        <v>312</v>
      </c>
      <c r="Y8">
        <v>1.1599999999999999</v>
      </c>
      <c r="Z8">
        <v>4.5</v>
      </c>
      <c r="AA8">
        <v>1.22</v>
      </c>
      <c r="AB8">
        <v>4</v>
      </c>
      <c r="AC8">
        <v>1.25</v>
      </c>
      <c r="AD8">
        <v>3.75</v>
      </c>
      <c r="AE8">
        <v>1.2</v>
      </c>
      <c r="AF8">
        <v>5.07</v>
      </c>
      <c r="AG8">
        <v>1.22</v>
      </c>
      <c r="AH8">
        <v>3.75</v>
      </c>
      <c r="AI8">
        <v>1.25</v>
      </c>
      <c r="AJ8">
        <v>5.0999999999999996</v>
      </c>
      <c r="AK8">
        <v>1.2</v>
      </c>
      <c r="AL8">
        <v>4.41</v>
      </c>
      <c r="AM8" t="str">
        <f t="shared" si="0"/>
        <v>Williams</v>
      </c>
      <c r="AN8" t="str">
        <f t="shared" si="1"/>
        <v>Hlavackova</v>
      </c>
      <c r="AO8" t="str">
        <f t="shared" si="2"/>
        <v>AucklandWilliamsHlavackova</v>
      </c>
      <c r="AP8" t="str">
        <f t="shared" si="3"/>
        <v>AucklandHlavackovaWilliams</v>
      </c>
      <c r="AQ8">
        <f t="shared" si="4"/>
        <v>2</v>
      </c>
      <c r="AR8">
        <f t="shared" si="5"/>
        <v>4</v>
      </c>
      <c r="AS8">
        <f t="shared" si="6"/>
        <v>22</v>
      </c>
      <c r="AT8" t="b">
        <f t="shared" si="7"/>
        <v>1</v>
      </c>
      <c r="AU8" t="str">
        <f t="shared" si="8"/>
        <v>Williams</v>
      </c>
      <c r="AV8" t="b">
        <f t="shared" si="9"/>
        <v>0</v>
      </c>
      <c r="AW8" t="str">
        <f t="shared" si="10"/>
        <v>Auckland1st Round</v>
      </c>
    </row>
    <row r="9" spans="1:49" x14ac:dyDescent="0.25">
      <c r="A9">
        <v>1</v>
      </c>
      <c r="B9" t="s">
        <v>304</v>
      </c>
      <c r="C9" t="s">
        <v>305</v>
      </c>
      <c r="D9" s="1">
        <v>41638</v>
      </c>
      <c r="E9" t="s">
        <v>306</v>
      </c>
      <c r="F9" s="1" t="s">
        <v>307</v>
      </c>
      <c r="G9" s="1" t="s">
        <v>308</v>
      </c>
      <c r="H9" t="s">
        <v>309</v>
      </c>
      <c r="I9" s="9">
        <v>3</v>
      </c>
      <c r="J9" t="s">
        <v>326</v>
      </c>
      <c r="K9" t="s">
        <v>327</v>
      </c>
      <c r="L9">
        <v>130</v>
      </c>
      <c r="M9">
        <v>51</v>
      </c>
      <c r="N9">
        <v>487</v>
      </c>
      <c r="O9">
        <v>1127</v>
      </c>
      <c r="P9">
        <v>7</v>
      </c>
      <c r="Q9">
        <v>6</v>
      </c>
      <c r="R9">
        <v>6</v>
      </c>
      <c r="S9">
        <v>0</v>
      </c>
      <c r="V9">
        <v>2</v>
      </c>
      <c r="W9">
        <v>0</v>
      </c>
      <c r="X9" t="s">
        <v>312</v>
      </c>
      <c r="Y9">
        <v>2.62</v>
      </c>
      <c r="Z9">
        <v>1.44</v>
      </c>
      <c r="AA9">
        <v>2.35</v>
      </c>
      <c r="AB9">
        <v>1.58</v>
      </c>
      <c r="AC9">
        <v>2.25</v>
      </c>
      <c r="AD9">
        <v>1.57</v>
      </c>
      <c r="AE9">
        <v>2.4700000000000002</v>
      </c>
      <c r="AF9">
        <v>1.6</v>
      </c>
      <c r="AG9">
        <v>2.5</v>
      </c>
      <c r="AH9">
        <v>1.5</v>
      </c>
      <c r="AI9">
        <v>2.68</v>
      </c>
      <c r="AJ9">
        <v>1.63</v>
      </c>
      <c r="AK9">
        <v>2.35</v>
      </c>
      <c r="AL9">
        <v>1.57</v>
      </c>
      <c r="AM9" t="str">
        <f t="shared" si="0"/>
        <v>Pliskova</v>
      </c>
      <c r="AN9" t="str">
        <f t="shared" si="1"/>
        <v>Wickmayer</v>
      </c>
      <c r="AO9" t="str">
        <f t="shared" si="2"/>
        <v>AucklandPliskovaWickmayer</v>
      </c>
      <c r="AP9" t="str">
        <f t="shared" si="3"/>
        <v>AucklandWickmayerPliskova</v>
      </c>
      <c r="AQ9">
        <f t="shared" si="4"/>
        <v>2</v>
      </c>
      <c r="AR9">
        <f t="shared" si="5"/>
        <v>7</v>
      </c>
      <c r="AS9">
        <f t="shared" si="6"/>
        <v>19</v>
      </c>
      <c r="AT9" t="b">
        <f t="shared" si="7"/>
        <v>1</v>
      </c>
      <c r="AU9" t="str">
        <f t="shared" si="8"/>
        <v>Pliskova</v>
      </c>
      <c r="AV9" t="b">
        <f t="shared" si="9"/>
        <v>0</v>
      </c>
      <c r="AW9" t="str">
        <f t="shared" si="10"/>
        <v>Auckland1st Round</v>
      </c>
    </row>
    <row r="10" spans="1:49" x14ac:dyDescent="0.25">
      <c r="A10">
        <v>1</v>
      </c>
      <c r="B10" t="s">
        <v>304</v>
      </c>
      <c r="C10" t="s">
        <v>305</v>
      </c>
      <c r="D10" s="1">
        <v>41638</v>
      </c>
      <c r="E10" t="s">
        <v>306</v>
      </c>
      <c r="F10" s="1" t="s">
        <v>307</v>
      </c>
      <c r="G10" s="1" t="s">
        <v>308</v>
      </c>
      <c r="H10" t="s">
        <v>309</v>
      </c>
      <c r="I10" s="9">
        <v>3</v>
      </c>
      <c r="J10" t="s">
        <v>328</v>
      </c>
      <c r="K10" t="s">
        <v>329</v>
      </c>
      <c r="L10">
        <v>20</v>
      </c>
      <c r="M10">
        <v>56</v>
      </c>
      <c r="N10">
        <v>2495</v>
      </c>
      <c r="O10">
        <v>1061</v>
      </c>
      <c r="P10">
        <v>6</v>
      </c>
      <c r="Q10">
        <v>4</v>
      </c>
      <c r="R10">
        <v>7</v>
      </c>
      <c r="S10">
        <v>5</v>
      </c>
      <c r="V10">
        <v>2</v>
      </c>
      <c r="W10">
        <v>0</v>
      </c>
      <c r="X10" t="s">
        <v>312</v>
      </c>
      <c r="Y10">
        <v>1.53</v>
      </c>
      <c r="Z10">
        <v>2.37</v>
      </c>
      <c r="AA10">
        <v>1.65</v>
      </c>
      <c r="AB10">
        <v>2.2000000000000002</v>
      </c>
      <c r="AC10">
        <v>1.53</v>
      </c>
      <c r="AD10">
        <v>2.38</v>
      </c>
      <c r="AE10">
        <v>1.58</v>
      </c>
      <c r="AF10">
        <v>2.52</v>
      </c>
      <c r="AG10">
        <v>1.5</v>
      </c>
      <c r="AH10">
        <v>2.5</v>
      </c>
      <c r="AI10">
        <v>1.67</v>
      </c>
      <c r="AJ10">
        <v>2.54</v>
      </c>
      <c r="AK10">
        <v>1.59</v>
      </c>
      <c r="AL10">
        <v>2.2999999999999998</v>
      </c>
      <c r="AM10" t="str">
        <f t="shared" si="0"/>
        <v>Flipkens</v>
      </c>
      <c r="AN10" t="str">
        <f t="shared" si="1"/>
        <v>Puig</v>
      </c>
      <c r="AO10" t="str">
        <f t="shared" si="2"/>
        <v>AucklandFlipkensPuig</v>
      </c>
      <c r="AP10" t="str">
        <f t="shared" si="3"/>
        <v>AucklandPuigFlipkens</v>
      </c>
      <c r="AQ10">
        <f t="shared" si="4"/>
        <v>2</v>
      </c>
      <c r="AR10">
        <f t="shared" si="5"/>
        <v>4</v>
      </c>
      <c r="AS10">
        <f t="shared" si="6"/>
        <v>22</v>
      </c>
      <c r="AT10" t="b">
        <f t="shared" si="7"/>
        <v>0</v>
      </c>
      <c r="AU10" t="str">
        <f t="shared" si="8"/>
        <v>Flipkens</v>
      </c>
      <c r="AV10" t="b">
        <f t="shared" si="9"/>
        <v>0</v>
      </c>
      <c r="AW10" t="str">
        <f t="shared" si="10"/>
        <v>Auckland1st Round</v>
      </c>
    </row>
    <row r="11" spans="1:49" x14ac:dyDescent="0.25">
      <c r="A11">
        <v>1</v>
      </c>
      <c r="B11" t="s">
        <v>304</v>
      </c>
      <c r="C11" t="s">
        <v>305</v>
      </c>
      <c r="D11" s="1">
        <v>41639</v>
      </c>
      <c r="E11" t="s">
        <v>306</v>
      </c>
      <c r="F11" s="1" t="s">
        <v>307</v>
      </c>
      <c r="G11" s="1" t="s">
        <v>308</v>
      </c>
      <c r="H11" t="s">
        <v>309</v>
      </c>
      <c r="I11" s="9">
        <v>3</v>
      </c>
      <c r="J11" t="s">
        <v>330</v>
      </c>
      <c r="K11" t="s">
        <v>331</v>
      </c>
      <c r="L11">
        <v>204</v>
      </c>
      <c r="M11">
        <v>249</v>
      </c>
      <c r="N11">
        <v>311</v>
      </c>
      <c r="O11">
        <v>240</v>
      </c>
      <c r="P11">
        <v>6</v>
      </c>
      <c r="Q11">
        <v>3</v>
      </c>
      <c r="R11">
        <v>1</v>
      </c>
      <c r="S11">
        <v>6</v>
      </c>
      <c r="T11">
        <v>6</v>
      </c>
      <c r="U11">
        <v>3</v>
      </c>
      <c r="V11">
        <v>2</v>
      </c>
      <c r="W11">
        <v>1</v>
      </c>
      <c r="X11" t="s">
        <v>312</v>
      </c>
      <c r="Y11">
        <v>3.5</v>
      </c>
      <c r="Z11">
        <v>1.28</v>
      </c>
      <c r="AA11">
        <v>3.4</v>
      </c>
      <c r="AB11">
        <v>1.3</v>
      </c>
      <c r="AC11">
        <v>3.25</v>
      </c>
      <c r="AD11">
        <v>1.33</v>
      </c>
      <c r="AE11">
        <v>3.9</v>
      </c>
      <c r="AF11">
        <v>1.29</v>
      </c>
      <c r="AG11">
        <v>3</v>
      </c>
      <c r="AH11">
        <v>1.33</v>
      </c>
      <c r="AI11">
        <v>3.9</v>
      </c>
      <c r="AJ11">
        <v>1.36</v>
      </c>
      <c r="AK11">
        <v>3.34</v>
      </c>
      <c r="AL11">
        <v>1.31</v>
      </c>
      <c r="AM11" t="str">
        <f t="shared" si="0"/>
        <v>Ishizu</v>
      </c>
      <c r="AN11" t="str">
        <f t="shared" si="1"/>
        <v>Kontaveit</v>
      </c>
      <c r="AO11" t="str">
        <f t="shared" si="2"/>
        <v>AucklandIshizuKontaveit</v>
      </c>
      <c r="AP11" t="str">
        <f t="shared" si="3"/>
        <v>AucklandKontaveitIshizu</v>
      </c>
      <c r="AQ11">
        <f t="shared" si="4"/>
        <v>1</v>
      </c>
      <c r="AR11">
        <f t="shared" si="5"/>
        <v>1</v>
      </c>
      <c r="AS11">
        <f t="shared" si="6"/>
        <v>25</v>
      </c>
      <c r="AT11" t="b">
        <f t="shared" si="7"/>
        <v>0</v>
      </c>
      <c r="AU11" t="str">
        <f t="shared" si="8"/>
        <v>Ishizu</v>
      </c>
      <c r="AV11" t="b">
        <f t="shared" si="9"/>
        <v>1</v>
      </c>
      <c r="AW11" t="str">
        <f t="shared" si="10"/>
        <v>Auckland1st Round</v>
      </c>
    </row>
    <row r="12" spans="1:49" x14ac:dyDescent="0.25">
      <c r="A12">
        <v>1</v>
      </c>
      <c r="B12" t="s">
        <v>304</v>
      </c>
      <c r="C12" t="s">
        <v>305</v>
      </c>
      <c r="D12" s="1">
        <v>41639</v>
      </c>
      <c r="E12" t="s">
        <v>306</v>
      </c>
      <c r="F12" s="1" t="s">
        <v>307</v>
      </c>
      <c r="G12" s="1" t="s">
        <v>308</v>
      </c>
      <c r="H12" t="s">
        <v>309</v>
      </c>
      <c r="I12" s="9">
        <v>3</v>
      </c>
      <c r="J12" t="s">
        <v>332</v>
      </c>
      <c r="K12" t="s">
        <v>333</v>
      </c>
      <c r="L12">
        <v>116</v>
      </c>
      <c r="M12">
        <v>22</v>
      </c>
      <c r="N12">
        <v>576</v>
      </c>
      <c r="O12">
        <v>2170</v>
      </c>
      <c r="P12">
        <v>6</v>
      </c>
      <c r="Q12">
        <v>1</v>
      </c>
      <c r="R12">
        <v>6</v>
      </c>
      <c r="S12">
        <v>4</v>
      </c>
      <c r="V12">
        <v>2</v>
      </c>
      <c r="W12">
        <v>0</v>
      </c>
      <c r="X12" t="s">
        <v>312</v>
      </c>
      <c r="Y12">
        <v>3.25</v>
      </c>
      <c r="Z12">
        <v>1.33</v>
      </c>
      <c r="AA12">
        <v>3</v>
      </c>
      <c r="AB12">
        <v>1.38</v>
      </c>
      <c r="AC12">
        <v>2.75</v>
      </c>
      <c r="AD12">
        <v>1.4</v>
      </c>
      <c r="AE12">
        <v>3.26</v>
      </c>
      <c r="AF12">
        <v>1.38</v>
      </c>
      <c r="AG12">
        <v>3.25</v>
      </c>
      <c r="AH12">
        <v>1.29</v>
      </c>
      <c r="AI12">
        <v>3.26</v>
      </c>
      <c r="AJ12">
        <v>1.45</v>
      </c>
      <c r="AK12">
        <v>2.99</v>
      </c>
      <c r="AL12">
        <v>1.37</v>
      </c>
      <c r="AM12" t="str">
        <f t="shared" si="0"/>
        <v>Fichman</v>
      </c>
      <c r="AN12" t="str">
        <f t="shared" si="1"/>
        <v>Cirstea</v>
      </c>
      <c r="AO12" t="str">
        <f t="shared" si="2"/>
        <v>AucklandFichmanCirstea</v>
      </c>
      <c r="AP12" t="str">
        <f t="shared" si="3"/>
        <v>AucklandCirsteaFichman</v>
      </c>
      <c r="AQ12">
        <f t="shared" si="4"/>
        <v>2</v>
      </c>
      <c r="AR12">
        <f t="shared" si="5"/>
        <v>7</v>
      </c>
      <c r="AS12">
        <f t="shared" si="6"/>
        <v>17</v>
      </c>
      <c r="AT12" t="b">
        <f t="shared" si="7"/>
        <v>0</v>
      </c>
      <c r="AU12" t="str">
        <f t="shared" si="8"/>
        <v>Fichman</v>
      </c>
      <c r="AV12" t="b">
        <f t="shared" si="9"/>
        <v>0</v>
      </c>
      <c r="AW12" t="str">
        <f t="shared" si="10"/>
        <v>Auckland1st Round</v>
      </c>
    </row>
    <row r="13" spans="1:49" x14ac:dyDescent="0.25">
      <c r="A13">
        <v>1</v>
      </c>
      <c r="B13" t="s">
        <v>304</v>
      </c>
      <c r="C13" t="s">
        <v>305</v>
      </c>
      <c r="D13" s="1">
        <v>41639</v>
      </c>
      <c r="E13" t="s">
        <v>306</v>
      </c>
      <c r="F13" s="1" t="s">
        <v>307</v>
      </c>
      <c r="G13" s="1" t="s">
        <v>308</v>
      </c>
      <c r="H13" t="s">
        <v>309</v>
      </c>
      <c r="I13" s="9">
        <v>3</v>
      </c>
      <c r="J13" t="s">
        <v>334</v>
      </c>
      <c r="K13" t="s">
        <v>335</v>
      </c>
      <c r="L13">
        <v>16</v>
      </c>
      <c r="M13">
        <v>57</v>
      </c>
      <c r="N13">
        <v>2850</v>
      </c>
      <c r="O13">
        <v>1060</v>
      </c>
      <c r="P13">
        <v>7</v>
      </c>
      <c r="Q13">
        <v>5</v>
      </c>
      <c r="R13">
        <v>7</v>
      </c>
      <c r="S13">
        <v>6</v>
      </c>
      <c r="V13">
        <v>2</v>
      </c>
      <c r="W13">
        <v>0</v>
      </c>
      <c r="X13" t="s">
        <v>312</v>
      </c>
      <c r="Y13">
        <v>1.1599999999999999</v>
      </c>
      <c r="Z13">
        <v>5</v>
      </c>
      <c r="AA13">
        <v>1.18</v>
      </c>
      <c r="AB13">
        <v>4.5</v>
      </c>
      <c r="AC13">
        <v>1.22</v>
      </c>
      <c r="AD13">
        <v>4</v>
      </c>
      <c r="AE13">
        <v>1.19</v>
      </c>
      <c r="AF13">
        <v>5.32</v>
      </c>
      <c r="AG13">
        <v>1.17</v>
      </c>
      <c r="AH13">
        <v>4.5</v>
      </c>
      <c r="AI13">
        <v>1.22</v>
      </c>
      <c r="AJ13">
        <v>5.32</v>
      </c>
      <c r="AK13">
        <v>1.18</v>
      </c>
      <c r="AL13">
        <v>4.66</v>
      </c>
      <c r="AM13" t="str">
        <f t="shared" si="0"/>
        <v>Ivanovic</v>
      </c>
      <c r="AN13" t="str">
        <f t="shared" si="1"/>
        <v>Riske</v>
      </c>
      <c r="AO13" t="str">
        <f t="shared" si="2"/>
        <v>AucklandIvanovicRiske</v>
      </c>
      <c r="AP13" t="str">
        <f t="shared" si="3"/>
        <v>AucklandRiskeIvanovic</v>
      </c>
      <c r="AQ13">
        <f t="shared" si="4"/>
        <v>2</v>
      </c>
      <c r="AR13">
        <f t="shared" si="5"/>
        <v>3</v>
      </c>
      <c r="AS13">
        <f t="shared" si="6"/>
        <v>25</v>
      </c>
      <c r="AT13" t="b">
        <f t="shared" si="7"/>
        <v>1</v>
      </c>
      <c r="AU13" t="str">
        <f t="shared" si="8"/>
        <v>Ivanovic</v>
      </c>
      <c r="AV13" t="b">
        <f t="shared" si="9"/>
        <v>0</v>
      </c>
      <c r="AW13" t="str">
        <f t="shared" si="10"/>
        <v>Auckland1st Round</v>
      </c>
    </row>
    <row r="14" spans="1:49" x14ac:dyDescent="0.25">
      <c r="A14">
        <v>1</v>
      </c>
      <c r="B14" t="s">
        <v>304</v>
      </c>
      <c r="C14" t="s">
        <v>305</v>
      </c>
      <c r="D14" s="1">
        <v>41639</v>
      </c>
      <c r="E14" t="s">
        <v>306</v>
      </c>
      <c r="F14" s="1" t="s">
        <v>307</v>
      </c>
      <c r="G14" s="1" t="s">
        <v>308</v>
      </c>
      <c r="H14" t="s">
        <v>309</v>
      </c>
      <c r="I14" s="9">
        <v>3</v>
      </c>
      <c r="J14" t="s">
        <v>336</v>
      </c>
      <c r="K14" t="s">
        <v>337</v>
      </c>
      <c r="L14">
        <v>60</v>
      </c>
      <c r="M14">
        <v>29</v>
      </c>
      <c r="N14">
        <v>1022</v>
      </c>
      <c r="O14">
        <v>1775</v>
      </c>
      <c r="P14">
        <v>7</v>
      </c>
      <c r="Q14">
        <v>6</v>
      </c>
      <c r="R14">
        <v>6</v>
      </c>
      <c r="S14">
        <v>3</v>
      </c>
      <c r="V14">
        <v>2</v>
      </c>
      <c r="W14">
        <v>0</v>
      </c>
      <c r="X14" t="s">
        <v>312</v>
      </c>
      <c r="Y14">
        <v>3.4</v>
      </c>
      <c r="Z14">
        <v>1.3</v>
      </c>
      <c r="AA14">
        <v>3.2</v>
      </c>
      <c r="AB14">
        <v>1.33</v>
      </c>
      <c r="AC14">
        <v>3.25</v>
      </c>
      <c r="AD14">
        <v>1.33</v>
      </c>
      <c r="AE14">
        <v>3.26</v>
      </c>
      <c r="AF14">
        <v>1.38</v>
      </c>
      <c r="AG14">
        <v>3.5</v>
      </c>
      <c r="AH14">
        <v>1.25</v>
      </c>
      <c r="AI14">
        <v>3.5</v>
      </c>
      <c r="AJ14">
        <v>1.38</v>
      </c>
      <c r="AK14">
        <v>3.21</v>
      </c>
      <c r="AL14">
        <v>1.33</v>
      </c>
      <c r="AM14" t="str">
        <f t="shared" si="0"/>
        <v>Morita</v>
      </c>
      <c r="AN14" t="str">
        <f t="shared" si="1"/>
        <v>Safarova</v>
      </c>
      <c r="AO14" t="str">
        <f t="shared" si="2"/>
        <v>AucklandMoritaSafarova</v>
      </c>
      <c r="AP14" t="str">
        <f t="shared" si="3"/>
        <v>AucklandSafarovaMorita</v>
      </c>
      <c r="AQ14">
        <f t="shared" si="4"/>
        <v>2</v>
      </c>
      <c r="AR14">
        <f t="shared" si="5"/>
        <v>4</v>
      </c>
      <c r="AS14">
        <f t="shared" si="6"/>
        <v>22</v>
      </c>
      <c r="AT14" t="b">
        <f t="shared" si="7"/>
        <v>1</v>
      </c>
      <c r="AU14" t="str">
        <f t="shared" si="8"/>
        <v>Morita</v>
      </c>
      <c r="AV14" t="b">
        <f t="shared" si="9"/>
        <v>0</v>
      </c>
      <c r="AW14" t="str">
        <f t="shared" si="10"/>
        <v>Auckland1st Round</v>
      </c>
    </row>
    <row r="15" spans="1:49" x14ac:dyDescent="0.25">
      <c r="A15">
        <v>1</v>
      </c>
      <c r="B15" t="s">
        <v>304</v>
      </c>
      <c r="C15" t="s">
        <v>305</v>
      </c>
      <c r="D15" s="1">
        <v>41639</v>
      </c>
      <c r="E15" t="s">
        <v>306</v>
      </c>
      <c r="F15" s="1" t="s">
        <v>307</v>
      </c>
      <c r="G15" s="1" t="s">
        <v>308</v>
      </c>
      <c r="H15" t="s">
        <v>309</v>
      </c>
      <c r="I15" s="9">
        <v>3</v>
      </c>
      <c r="J15" t="s">
        <v>338</v>
      </c>
      <c r="K15" t="s">
        <v>339</v>
      </c>
      <c r="L15">
        <v>70</v>
      </c>
      <c r="M15">
        <v>46</v>
      </c>
      <c r="N15">
        <v>841</v>
      </c>
      <c r="O15">
        <v>1150</v>
      </c>
      <c r="P15">
        <v>6</v>
      </c>
      <c r="Q15">
        <v>1</v>
      </c>
      <c r="R15">
        <v>6</v>
      </c>
      <c r="S15">
        <v>4</v>
      </c>
      <c r="V15">
        <v>2</v>
      </c>
      <c r="W15">
        <v>0</v>
      </c>
      <c r="X15" t="s">
        <v>312</v>
      </c>
      <c r="Y15">
        <v>2.37</v>
      </c>
      <c r="Z15">
        <v>1.53</v>
      </c>
      <c r="AA15">
        <v>2.4500000000000002</v>
      </c>
      <c r="AB15">
        <v>1.52</v>
      </c>
      <c r="AC15">
        <v>2.5</v>
      </c>
      <c r="AD15">
        <v>1.5</v>
      </c>
      <c r="AE15">
        <v>2.72</v>
      </c>
      <c r="AF15">
        <v>1.51</v>
      </c>
      <c r="AG15">
        <v>2.38</v>
      </c>
      <c r="AH15">
        <v>1.53</v>
      </c>
      <c r="AI15">
        <v>2.72</v>
      </c>
      <c r="AJ15">
        <v>1.6</v>
      </c>
      <c r="AK15">
        <v>2.4900000000000002</v>
      </c>
      <c r="AL15">
        <v>1.52</v>
      </c>
      <c r="AM15" t="str">
        <f t="shared" si="0"/>
        <v>Davis</v>
      </c>
      <c r="AN15" t="str">
        <f t="shared" si="1"/>
        <v>Erakovic</v>
      </c>
      <c r="AO15" t="str">
        <f t="shared" si="2"/>
        <v>AucklandDavisErakovic</v>
      </c>
      <c r="AP15" t="str">
        <f t="shared" si="3"/>
        <v>AucklandErakovicDavis</v>
      </c>
      <c r="AQ15">
        <f t="shared" si="4"/>
        <v>2</v>
      </c>
      <c r="AR15">
        <f t="shared" si="5"/>
        <v>7</v>
      </c>
      <c r="AS15">
        <f t="shared" si="6"/>
        <v>17</v>
      </c>
      <c r="AT15" t="b">
        <f t="shared" si="7"/>
        <v>0</v>
      </c>
      <c r="AU15" t="str">
        <f t="shared" si="8"/>
        <v>Davis</v>
      </c>
      <c r="AV15" t="b">
        <f t="shared" si="9"/>
        <v>0</v>
      </c>
      <c r="AW15" t="str">
        <f t="shared" si="10"/>
        <v>Auckland1st Round</v>
      </c>
    </row>
    <row r="16" spans="1:49" x14ac:dyDescent="0.25">
      <c r="A16">
        <v>1</v>
      </c>
      <c r="B16" t="s">
        <v>304</v>
      </c>
      <c r="C16" t="s">
        <v>305</v>
      </c>
      <c r="D16" s="1">
        <v>41639</v>
      </c>
      <c r="E16" t="s">
        <v>306</v>
      </c>
      <c r="F16" s="1" t="s">
        <v>307</v>
      </c>
      <c r="G16" s="1" t="s">
        <v>308</v>
      </c>
      <c r="H16" t="s">
        <v>309</v>
      </c>
      <c r="I16" s="9">
        <v>3</v>
      </c>
      <c r="J16" t="s">
        <v>340</v>
      </c>
      <c r="K16" t="s">
        <v>341</v>
      </c>
      <c r="L16">
        <v>72</v>
      </c>
      <c r="M16">
        <v>41</v>
      </c>
      <c r="N16">
        <v>836</v>
      </c>
      <c r="O16">
        <v>1237</v>
      </c>
      <c r="P16">
        <v>4</v>
      </c>
      <c r="Q16">
        <v>6</v>
      </c>
      <c r="R16">
        <v>7</v>
      </c>
      <c r="S16">
        <v>6</v>
      </c>
      <c r="T16">
        <v>7</v>
      </c>
      <c r="U16">
        <v>6</v>
      </c>
      <c r="V16">
        <v>2</v>
      </c>
      <c r="W16">
        <v>1</v>
      </c>
      <c r="X16" t="s">
        <v>312</v>
      </c>
      <c r="Y16">
        <v>2.25</v>
      </c>
      <c r="Z16">
        <v>1.57</v>
      </c>
      <c r="AA16">
        <v>2.25</v>
      </c>
      <c r="AB16">
        <v>1.62</v>
      </c>
      <c r="AC16">
        <v>2.25</v>
      </c>
      <c r="AD16">
        <v>1.57</v>
      </c>
      <c r="AE16">
        <v>2.25</v>
      </c>
      <c r="AF16">
        <v>1.71</v>
      </c>
      <c r="AG16">
        <v>2.2000000000000002</v>
      </c>
      <c r="AH16">
        <v>1.62</v>
      </c>
      <c r="AI16">
        <v>2.35</v>
      </c>
      <c r="AJ16">
        <v>1.73</v>
      </c>
      <c r="AK16">
        <v>2.19</v>
      </c>
      <c r="AL16">
        <v>1.65</v>
      </c>
      <c r="AM16" t="str">
        <f t="shared" si="0"/>
        <v>Goerges</v>
      </c>
      <c r="AN16" t="str">
        <f t="shared" si="1"/>
        <v>Knapp</v>
      </c>
      <c r="AO16" t="str">
        <f t="shared" si="2"/>
        <v>AucklandGoergesKnapp</v>
      </c>
      <c r="AP16" t="str">
        <f t="shared" si="3"/>
        <v>AucklandKnappGoerges</v>
      </c>
      <c r="AQ16">
        <f t="shared" si="4"/>
        <v>1</v>
      </c>
      <c r="AR16">
        <f t="shared" si="5"/>
        <v>0</v>
      </c>
      <c r="AS16">
        <f t="shared" si="6"/>
        <v>36</v>
      </c>
      <c r="AT16" t="b">
        <f t="shared" si="7"/>
        <v>1</v>
      </c>
      <c r="AU16" t="str">
        <f t="shared" si="8"/>
        <v>Knapp</v>
      </c>
      <c r="AV16" t="b">
        <f t="shared" si="9"/>
        <v>1</v>
      </c>
      <c r="AW16" t="str">
        <f t="shared" si="10"/>
        <v>Auckland1st Round</v>
      </c>
    </row>
    <row r="17" spans="1:49" x14ac:dyDescent="0.25">
      <c r="A17">
        <v>1</v>
      </c>
      <c r="B17" t="s">
        <v>304</v>
      </c>
      <c r="C17" t="s">
        <v>305</v>
      </c>
      <c r="D17" s="1">
        <v>41639</v>
      </c>
      <c r="E17" t="s">
        <v>306</v>
      </c>
      <c r="F17" s="1" t="s">
        <v>307</v>
      </c>
      <c r="G17" s="1" t="s">
        <v>308</v>
      </c>
      <c r="H17" t="s">
        <v>309</v>
      </c>
      <c r="I17" s="9">
        <v>3</v>
      </c>
      <c r="J17" t="s">
        <v>342</v>
      </c>
      <c r="K17" t="s">
        <v>343</v>
      </c>
      <c r="L17">
        <v>259</v>
      </c>
      <c r="M17">
        <v>14</v>
      </c>
      <c r="N17">
        <v>225</v>
      </c>
      <c r="O17">
        <v>3170</v>
      </c>
      <c r="P17">
        <v>3</v>
      </c>
      <c r="Q17">
        <v>6</v>
      </c>
      <c r="R17">
        <v>6</v>
      </c>
      <c r="S17">
        <v>4</v>
      </c>
      <c r="T17">
        <v>6</v>
      </c>
      <c r="U17">
        <v>2</v>
      </c>
      <c r="V17">
        <v>2</v>
      </c>
      <c r="W17">
        <v>1</v>
      </c>
      <c r="X17" t="s">
        <v>312</v>
      </c>
      <c r="Y17">
        <v>5</v>
      </c>
      <c r="Z17">
        <v>1.1399999999999999</v>
      </c>
      <c r="AA17">
        <v>4.75</v>
      </c>
      <c r="AB17">
        <v>1.17</v>
      </c>
      <c r="AC17">
        <v>5</v>
      </c>
      <c r="AD17">
        <v>1.1399999999999999</v>
      </c>
      <c r="AE17">
        <v>4.8899999999999997</v>
      </c>
      <c r="AF17">
        <v>1.21</v>
      </c>
      <c r="AG17">
        <v>5.5</v>
      </c>
      <c r="AH17">
        <v>1.1299999999999999</v>
      </c>
      <c r="AI17">
        <v>5.5</v>
      </c>
      <c r="AJ17">
        <v>1.21</v>
      </c>
      <c r="AK17">
        <v>4.87</v>
      </c>
      <c r="AL17">
        <v>1.17</v>
      </c>
      <c r="AM17" t="str">
        <f t="shared" si="0"/>
        <v>Konjuh</v>
      </c>
      <c r="AN17" t="str">
        <f t="shared" si="1"/>
        <v>Vinci</v>
      </c>
      <c r="AO17" t="str">
        <f t="shared" si="2"/>
        <v>AucklandKonjuhVinci</v>
      </c>
      <c r="AP17" t="str">
        <f t="shared" si="3"/>
        <v>AucklandVinciKonjuh</v>
      </c>
      <c r="AQ17">
        <f t="shared" si="4"/>
        <v>1</v>
      </c>
      <c r="AR17">
        <f t="shared" si="5"/>
        <v>3</v>
      </c>
      <c r="AS17">
        <f t="shared" si="6"/>
        <v>27</v>
      </c>
      <c r="AT17" t="b">
        <f t="shared" si="7"/>
        <v>0</v>
      </c>
      <c r="AU17" t="str">
        <f t="shared" si="8"/>
        <v>Vinci</v>
      </c>
      <c r="AV17" t="b">
        <f t="shared" si="9"/>
        <v>1</v>
      </c>
      <c r="AW17" t="str">
        <f t="shared" si="10"/>
        <v>Auckland1st Round</v>
      </c>
    </row>
    <row r="18" spans="1:49" x14ac:dyDescent="0.25">
      <c r="A18">
        <v>1</v>
      </c>
      <c r="B18" t="s">
        <v>304</v>
      </c>
      <c r="C18" t="s">
        <v>305</v>
      </c>
      <c r="D18" s="1">
        <v>41639</v>
      </c>
      <c r="E18" t="s">
        <v>306</v>
      </c>
      <c r="F18" s="1" t="s">
        <v>307</v>
      </c>
      <c r="G18" s="1" t="s">
        <v>308</v>
      </c>
      <c r="H18" t="s">
        <v>344</v>
      </c>
      <c r="I18" s="9">
        <v>3</v>
      </c>
      <c r="J18" t="s">
        <v>321</v>
      </c>
      <c r="K18" t="s">
        <v>336</v>
      </c>
      <c r="L18">
        <v>81</v>
      </c>
      <c r="M18">
        <v>60</v>
      </c>
      <c r="N18">
        <v>778</v>
      </c>
      <c r="O18">
        <v>1022</v>
      </c>
      <c r="P18">
        <v>6</v>
      </c>
      <c r="Q18">
        <v>0</v>
      </c>
      <c r="R18">
        <v>6</v>
      </c>
      <c r="S18">
        <v>1</v>
      </c>
      <c r="V18">
        <v>2</v>
      </c>
      <c r="W18">
        <v>0</v>
      </c>
      <c r="X18" t="s">
        <v>312</v>
      </c>
      <c r="Y18">
        <v>2.37</v>
      </c>
      <c r="Z18">
        <v>1.53</v>
      </c>
      <c r="AA18">
        <v>2.35</v>
      </c>
      <c r="AB18">
        <v>1.58</v>
      </c>
      <c r="AC18">
        <v>2.25</v>
      </c>
      <c r="AD18">
        <v>1.57</v>
      </c>
      <c r="AE18">
        <v>2.5</v>
      </c>
      <c r="AF18">
        <v>1.6</v>
      </c>
      <c r="AG18">
        <v>2.25</v>
      </c>
      <c r="AH18">
        <v>1.62</v>
      </c>
      <c r="AI18">
        <v>2.5</v>
      </c>
      <c r="AJ18">
        <v>1.65</v>
      </c>
      <c r="AK18">
        <v>2.3199999999999998</v>
      </c>
      <c r="AL18">
        <v>1.58</v>
      </c>
      <c r="AM18" t="str">
        <f t="shared" si="0"/>
        <v>Nara</v>
      </c>
      <c r="AN18" t="str">
        <f t="shared" si="1"/>
        <v>Morita</v>
      </c>
      <c r="AO18" t="str">
        <f t="shared" si="2"/>
        <v>AucklandNaraMorita</v>
      </c>
      <c r="AP18" t="str">
        <f t="shared" si="3"/>
        <v>AucklandMoritaNara</v>
      </c>
      <c r="AQ18">
        <f t="shared" si="4"/>
        <v>2</v>
      </c>
      <c r="AR18">
        <f t="shared" si="5"/>
        <v>11</v>
      </c>
      <c r="AS18">
        <f t="shared" si="6"/>
        <v>13</v>
      </c>
      <c r="AT18" t="b">
        <f t="shared" si="7"/>
        <v>0</v>
      </c>
      <c r="AU18" t="str">
        <f t="shared" si="8"/>
        <v>Nara</v>
      </c>
      <c r="AV18" t="b">
        <f t="shared" si="9"/>
        <v>0</v>
      </c>
      <c r="AW18" t="str">
        <f t="shared" si="10"/>
        <v>Auckland2nd Round</v>
      </c>
    </row>
    <row r="19" spans="1:49" x14ac:dyDescent="0.25">
      <c r="A19">
        <v>1</v>
      </c>
      <c r="B19" t="s">
        <v>304</v>
      </c>
      <c r="C19" t="s">
        <v>305</v>
      </c>
      <c r="D19" s="1">
        <v>41639</v>
      </c>
      <c r="E19" t="s">
        <v>306</v>
      </c>
      <c r="F19" s="1" t="s">
        <v>307</v>
      </c>
      <c r="G19" s="1" t="s">
        <v>308</v>
      </c>
      <c r="H19" t="s">
        <v>344</v>
      </c>
      <c r="I19" s="9">
        <v>3</v>
      </c>
      <c r="J19" t="s">
        <v>328</v>
      </c>
      <c r="K19" t="s">
        <v>315</v>
      </c>
      <c r="L19">
        <v>20</v>
      </c>
      <c r="M19">
        <v>71</v>
      </c>
      <c r="N19">
        <v>2495</v>
      </c>
      <c r="O19">
        <v>839</v>
      </c>
      <c r="P19">
        <v>6</v>
      </c>
      <c r="Q19">
        <v>4</v>
      </c>
      <c r="R19">
        <v>6</v>
      </c>
      <c r="S19">
        <v>3</v>
      </c>
      <c r="V19">
        <v>2</v>
      </c>
      <c r="W19">
        <v>0</v>
      </c>
      <c r="X19" t="s">
        <v>312</v>
      </c>
      <c r="Y19">
        <v>1.4</v>
      </c>
      <c r="Z19">
        <v>2.75</v>
      </c>
      <c r="AA19">
        <v>1.45</v>
      </c>
      <c r="AB19">
        <v>2.7</v>
      </c>
      <c r="AC19">
        <v>1.4</v>
      </c>
      <c r="AD19">
        <v>2.75</v>
      </c>
      <c r="AE19">
        <v>1.48</v>
      </c>
      <c r="AF19">
        <v>2.87</v>
      </c>
      <c r="AG19">
        <v>1.44</v>
      </c>
      <c r="AH19">
        <v>2.75</v>
      </c>
      <c r="AI19">
        <v>1.55</v>
      </c>
      <c r="AJ19">
        <v>2.88</v>
      </c>
      <c r="AK19">
        <v>1.44</v>
      </c>
      <c r="AL19">
        <v>2.72</v>
      </c>
      <c r="AM19" t="str">
        <f t="shared" si="0"/>
        <v>Flipkens</v>
      </c>
      <c r="AN19" t="str">
        <f t="shared" si="1"/>
        <v>Pliskova</v>
      </c>
      <c r="AO19" t="str">
        <f t="shared" si="2"/>
        <v>AucklandFlipkensPliskova</v>
      </c>
      <c r="AP19" t="str">
        <f t="shared" si="3"/>
        <v>AucklandPliskovaFlipkens</v>
      </c>
      <c r="AQ19">
        <f t="shared" si="4"/>
        <v>2</v>
      </c>
      <c r="AR19">
        <f t="shared" si="5"/>
        <v>5</v>
      </c>
      <c r="AS19">
        <f t="shared" si="6"/>
        <v>19</v>
      </c>
      <c r="AT19" t="b">
        <f t="shared" si="7"/>
        <v>0</v>
      </c>
      <c r="AU19" t="str">
        <f t="shared" si="8"/>
        <v>Flipkens</v>
      </c>
      <c r="AV19" t="b">
        <f t="shared" si="9"/>
        <v>0</v>
      </c>
      <c r="AW19" t="str">
        <f t="shared" si="10"/>
        <v>Auckland2nd Round</v>
      </c>
    </row>
    <row r="20" spans="1:49" x14ac:dyDescent="0.25">
      <c r="A20">
        <v>1</v>
      </c>
      <c r="B20" t="s">
        <v>304</v>
      </c>
      <c r="C20" t="s">
        <v>305</v>
      </c>
      <c r="D20" s="1">
        <v>41640</v>
      </c>
      <c r="E20" t="s">
        <v>306</v>
      </c>
      <c r="F20" s="1" t="s">
        <v>307</v>
      </c>
      <c r="G20" s="1" t="s">
        <v>308</v>
      </c>
      <c r="H20" t="s">
        <v>344</v>
      </c>
      <c r="I20" s="9">
        <v>3</v>
      </c>
      <c r="J20" t="s">
        <v>310</v>
      </c>
      <c r="K20" t="s">
        <v>332</v>
      </c>
      <c r="L20">
        <v>63</v>
      </c>
      <c r="M20">
        <v>116</v>
      </c>
      <c r="N20">
        <v>933</v>
      </c>
      <c r="O20">
        <v>576</v>
      </c>
      <c r="P20">
        <v>1</v>
      </c>
      <c r="Q20">
        <v>6</v>
      </c>
      <c r="R20">
        <v>6</v>
      </c>
      <c r="S20">
        <v>3</v>
      </c>
      <c r="T20">
        <v>6</v>
      </c>
      <c r="U20">
        <v>3</v>
      </c>
      <c r="V20">
        <v>2</v>
      </c>
      <c r="W20">
        <v>1</v>
      </c>
      <c r="X20" t="s">
        <v>312</v>
      </c>
      <c r="Y20">
        <v>1.57</v>
      </c>
      <c r="Z20">
        <v>2.25</v>
      </c>
      <c r="AA20">
        <v>1.62</v>
      </c>
      <c r="AB20">
        <v>2.25</v>
      </c>
      <c r="AC20">
        <v>1.53</v>
      </c>
      <c r="AD20">
        <v>2.38</v>
      </c>
      <c r="AE20">
        <v>1.61</v>
      </c>
      <c r="AF20">
        <v>2.4900000000000002</v>
      </c>
      <c r="AG20">
        <v>1.57</v>
      </c>
      <c r="AH20">
        <v>2.38</v>
      </c>
      <c r="AI20">
        <v>1.7</v>
      </c>
      <c r="AJ20">
        <v>2.5499999999999998</v>
      </c>
      <c r="AK20">
        <v>1.59</v>
      </c>
      <c r="AL20">
        <v>2.31</v>
      </c>
      <c r="AM20" t="str">
        <f t="shared" si="0"/>
        <v>Muguruza</v>
      </c>
      <c r="AN20" t="str">
        <f t="shared" si="1"/>
        <v>Fichman</v>
      </c>
      <c r="AO20" t="str">
        <f t="shared" si="2"/>
        <v>AucklandMuguruzaFichman</v>
      </c>
      <c r="AP20" t="str">
        <f t="shared" si="3"/>
        <v>AucklandFichmanMuguruza</v>
      </c>
      <c r="AQ20">
        <f t="shared" si="4"/>
        <v>1</v>
      </c>
      <c r="AR20">
        <f t="shared" si="5"/>
        <v>1</v>
      </c>
      <c r="AS20">
        <f t="shared" si="6"/>
        <v>25</v>
      </c>
      <c r="AT20" t="b">
        <f t="shared" si="7"/>
        <v>0</v>
      </c>
      <c r="AU20" t="str">
        <f t="shared" si="8"/>
        <v>Fichman</v>
      </c>
      <c r="AV20" t="b">
        <f t="shared" si="9"/>
        <v>1</v>
      </c>
      <c r="AW20" t="str">
        <f t="shared" si="10"/>
        <v>Auckland2nd Round</v>
      </c>
    </row>
    <row r="21" spans="1:49" x14ac:dyDescent="0.25">
      <c r="A21">
        <v>1</v>
      </c>
      <c r="B21" t="s">
        <v>304</v>
      </c>
      <c r="C21" t="s">
        <v>305</v>
      </c>
      <c r="D21" s="1">
        <v>41640</v>
      </c>
      <c r="E21" t="s">
        <v>306</v>
      </c>
      <c r="F21" s="1" t="s">
        <v>307</v>
      </c>
      <c r="G21" s="1" t="s">
        <v>308</v>
      </c>
      <c r="H21" t="s">
        <v>344</v>
      </c>
      <c r="I21" s="9">
        <v>3</v>
      </c>
      <c r="J21" t="s">
        <v>317</v>
      </c>
      <c r="K21" t="s">
        <v>326</v>
      </c>
      <c r="L21">
        <v>28</v>
      </c>
      <c r="M21">
        <v>130</v>
      </c>
      <c r="N21">
        <v>1781</v>
      </c>
      <c r="O21">
        <v>487</v>
      </c>
      <c r="P21">
        <v>6</v>
      </c>
      <c r="Q21">
        <v>3</v>
      </c>
      <c r="R21">
        <v>6</v>
      </c>
      <c r="S21">
        <v>4</v>
      </c>
      <c r="V21">
        <v>2</v>
      </c>
      <c r="W21">
        <v>0</v>
      </c>
      <c r="X21" t="s">
        <v>312</v>
      </c>
      <c r="Y21">
        <v>1.44</v>
      </c>
      <c r="Z21">
        <v>2.62</v>
      </c>
      <c r="AA21">
        <v>1.45</v>
      </c>
      <c r="AB21">
        <v>2.7</v>
      </c>
      <c r="AC21">
        <v>1.4</v>
      </c>
      <c r="AD21">
        <v>2.75</v>
      </c>
      <c r="AE21">
        <v>1.47</v>
      </c>
      <c r="AF21">
        <v>2.91</v>
      </c>
      <c r="AG21">
        <v>1.4</v>
      </c>
      <c r="AH21">
        <v>2.88</v>
      </c>
      <c r="AI21">
        <v>1.55</v>
      </c>
      <c r="AJ21">
        <v>3</v>
      </c>
      <c r="AK21">
        <v>1.42</v>
      </c>
      <c r="AL21">
        <v>2.76</v>
      </c>
      <c r="AM21" t="str">
        <f t="shared" si="0"/>
        <v>Hampton</v>
      </c>
      <c r="AN21" t="str">
        <f t="shared" si="1"/>
        <v>Pliskova</v>
      </c>
      <c r="AO21" t="str">
        <f t="shared" si="2"/>
        <v>AucklandHamptonPliskova</v>
      </c>
      <c r="AP21" t="str">
        <f t="shared" si="3"/>
        <v>AucklandPliskovaHampton</v>
      </c>
      <c r="AQ21">
        <f t="shared" si="4"/>
        <v>2</v>
      </c>
      <c r="AR21">
        <f t="shared" si="5"/>
        <v>5</v>
      </c>
      <c r="AS21">
        <f t="shared" si="6"/>
        <v>19</v>
      </c>
      <c r="AT21" t="b">
        <f t="shared" si="7"/>
        <v>0</v>
      </c>
      <c r="AU21" t="str">
        <f t="shared" si="8"/>
        <v>Hampton</v>
      </c>
      <c r="AV21" t="b">
        <f t="shared" si="9"/>
        <v>0</v>
      </c>
      <c r="AW21" t="str">
        <f t="shared" si="10"/>
        <v>Auckland2nd Round</v>
      </c>
    </row>
    <row r="22" spans="1:49" x14ac:dyDescent="0.25">
      <c r="A22">
        <v>1</v>
      </c>
      <c r="B22" t="s">
        <v>304</v>
      </c>
      <c r="C22" t="s">
        <v>305</v>
      </c>
      <c r="D22" s="1">
        <v>41640</v>
      </c>
      <c r="E22" t="s">
        <v>306</v>
      </c>
      <c r="F22" s="1" t="s">
        <v>307</v>
      </c>
      <c r="G22" s="1" t="s">
        <v>308</v>
      </c>
      <c r="H22" t="s">
        <v>344</v>
      </c>
      <c r="I22" s="9">
        <v>3</v>
      </c>
      <c r="J22" t="s">
        <v>324</v>
      </c>
      <c r="K22" t="s">
        <v>313</v>
      </c>
      <c r="L22">
        <v>47</v>
      </c>
      <c r="M22">
        <v>49</v>
      </c>
      <c r="N22">
        <v>1147</v>
      </c>
      <c r="O22">
        <v>1138</v>
      </c>
      <c r="P22">
        <v>4</v>
      </c>
      <c r="Q22">
        <v>6</v>
      </c>
      <c r="R22">
        <v>6</v>
      </c>
      <c r="S22">
        <v>3</v>
      </c>
      <c r="T22">
        <v>6</v>
      </c>
      <c r="U22">
        <v>2</v>
      </c>
      <c r="V22">
        <v>2</v>
      </c>
      <c r="W22">
        <v>1</v>
      </c>
      <c r="X22" t="s">
        <v>312</v>
      </c>
      <c r="Y22">
        <v>1.2</v>
      </c>
      <c r="Z22">
        <v>4.33</v>
      </c>
      <c r="AA22">
        <v>1.25</v>
      </c>
      <c r="AB22">
        <v>3.75</v>
      </c>
      <c r="AC22">
        <v>1.25</v>
      </c>
      <c r="AD22">
        <v>3.75</v>
      </c>
      <c r="AE22">
        <v>1.27</v>
      </c>
      <c r="AF22">
        <v>4.22</v>
      </c>
      <c r="AG22">
        <v>1.25</v>
      </c>
      <c r="AH22">
        <v>3.75</v>
      </c>
      <c r="AI22">
        <v>1.27</v>
      </c>
      <c r="AJ22">
        <v>4.45</v>
      </c>
      <c r="AK22">
        <v>1.24</v>
      </c>
      <c r="AL22">
        <v>3.95</v>
      </c>
      <c r="AM22" t="str">
        <f t="shared" si="0"/>
        <v>Williams</v>
      </c>
      <c r="AN22" t="str">
        <f t="shared" si="1"/>
        <v>Meusburger</v>
      </c>
      <c r="AO22" t="str">
        <f t="shared" si="2"/>
        <v>AucklandWilliamsMeusburger</v>
      </c>
      <c r="AP22" t="str">
        <f t="shared" si="3"/>
        <v>AucklandMeusburgerWilliams</v>
      </c>
      <c r="AQ22">
        <f t="shared" si="4"/>
        <v>1</v>
      </c>
      <c r="AR22">
        <f t="shared" si="5"/>
        <v>5</v>
      </c>
      <c r="AS22">
        <f t="shared" si="6"/>
        <v>27</v>
      </c>
      <c r="AT22" t="b">
        <f t="shared" si="7"/>
        <v>0</v>
      </c>
      <c r="AU22" t="str">
        <f t="shared" si="8"/>
        <v>Meusburger</v>
      </c>
      <c r="AV22" t="b">
        <f t="shared" si="9"/>
        <v>1</v>
      </c>
      <c r="AW22" t="str">
        <f t="shared" si="10"/>
        <v>Auckland2nd Round</v>
      </c>
    </row>
    <row r="23" spans="1:49" x14ac:dyDescent="0.25">
      <c r="A23">
        <v>1</v>
      </c>
      <c r="B23" t="s">
        <v>304</v>
      </c>
      <c r="C23" t="s">
        <v>305</v>
      </c>
      <c r="D23" s="1">
        <v>41640</v>
      </c>
      <c r="E23" t="s">
        <v>306</v>
      </c>
      <c r="F23" s="1" t="s">
        <v>307</v>
      </c>
      <c r="G23" s="1" t="s">
        <v>308</v>
      </c>
      <c r="H23" t="s">
        <v>344</v>
      </c>
      <c r="I23" s="9">
        <v>3</v>
      </c>
      <c r="J23" t="s">
        <v>330</v>
      </c>
      <c r="K23" t="s">
        <v>340</v>
      </c>
      <c r="L23">
        <v>204</v>
      </c>
      <c r="M23">
        <v>72</v>
      </c>
      <c r="N23">
        <v>311</v>
      </c>
      <c r="O23">
        <v>836</v>
      </c>
      <c r="P23">
        <v>6</v>
      </c>
      <c r="Q23">
        <v>2</v>
      </c>
      <c r="R23">
        <v>3</v>
      </c>
      <c r="S23">
        <v>6</v>
      </c>
      <c r="T23">
        <v>7</v>
      </c>
      <c r="U23">
        <v>5</v>
      </c>
      <c r="V23">
        <v>2</v>
      </c>
      <c r="W23">
        <v>1</v>
      </c>
      <c r="X23" t="s">
        <v>312</v>
      </c>
      <c r="Y23">
        <v>3.4</v>
      </c>
      <c r="Z23">
        <v>1.3</v>
      </c>
      <c r="AA23">
        <v>3.2</v>
      </c>
      <c r="AB23">
        <v>1.33</v>
      </c>
      <c r="AC23">
        <v>3.25</v>
      </c>
      <c r="AD23">
        <v>1.33</v>
      </c>
      <c r="AE23">
        <v>3.39</v>
      </c>
      <c r="AF23">
        <v>1.38</v>
      </c>
      <c r="AG23">
        <v>3.25</v>
      </c>
      <c r="AH23">
        <v>1.33</v>
      </c>
      <c r="AI23">
        <v>3.75</v>
      </c>
      <c r="AJ23">
        <v>1.4</v>
      </c>
      <c r="AK23">
        <v>3.22</v>
      </c>
      <c r="AL23">
        <v>1.33</v>
      </c>
      <c r="AM23" t="str">
        <f t="shared" si="0"/>
        <v>Ishizu</v>
      </c>
      <c r="AN23" t="str">
        <f t="shared" si="1"/>
        <v>Goerges</v>
      </c>
      <c r="AO23" t="str">
        <f t="shared" si="2"/>
        <v>AucklandIshizuGoerges</v>
      </c>
      <c r="AP23" t="str">
        <f t="shared" si="3"/>
        <v>AucklandGoergesIshizu</v>
      </c>
      <c r="AQ23">
        <f t="shared" si="4"/>
        <v>1</v>
      </c>
      <c r="AR23">
        <f t="shared" si="5"/>
        <v>3</v>
      </c>
      <c r="AS23">
        <f t="shared" si="6"/>
        <v>29</v>
      </c>
      <c r="AT23" t="b">
        <f t="shared" si="7"/>
        <v>0</v>
      </c>
      <c r="AU23" t="str">
        <f t="shared" si="8"/>
        <v>Ishizu</v>
      </c>
      <c r="AV23" t="b">
        <f t="shared" si="9"/>
        <v>1</v>
      </c>
      <c r="AW23" t="str">
        <f t="shared" si="10"/>
        <v>Auckland2nd Round</v>
      </c>
    </row>
    <row r="24" spans="1:49" x14ac:dyDescent="0.25">
      <c r="A24">
        <v>1</v>
      </c>
      <c r="B24" t="s">
        <v>304</v>
      </c>
      <c r="C24" t="s">
        <v>305</v>
      </c>
      <c r="D24" s="1">
        <v>41640</v>
      </c>
      <c r="E24" t="s">
        <v>306</v>
      </c>
      <c r="F24" s="1" t="s">
        <v>307</v>
      </c>
      <c r="G24" s="1" t="s">
        <v>308</v>
      </c>
      <c r="H24" t="s">
        <v>344</v>
      </c>
      <c r="I24" s="9">
        <v>3</v>
      </c>
      <c r="J24" t="s">
        <v>334</v>
      </c>
      <c r="K24" t="s">
        <v>319</v>
      </c>
      <c r="L24">
        <v>16</v>
      </c>
      <c r="M24">
        <v>84</v>
      </c>
      <c r="N24">
        <v>2850</v>
      </c>
      <c r="O24">
        <v>753</v>
      </c>
      <c r="P24">
        <v>6</v>
      </c>
      <c r="Q24">
        <v>1</v>
      </c>
      <c r="R24">
        <v>6</v>
      </c>
      <c r="S24">
        <v>1</v>
      </c>
      <c r="V24">
        <v>2</v>
      </c>
      <c r="W24">
        <v>0</v>
      </c>
      <c r="X24" t="s">
        <v>312</v>
      </c>
      <c r="Y24">
        <v>1.07</v>
      </c>
      <c r="Z24">
        <v>7.5</v>
      </c>
      <c r="AA24">
        <v>1.1000000000000001</v>
      </c>
      <c r="AB24">
        <v>6.5</v>
      </c>
      <c r="AC24">
        <v>1.1100000000000001</v>
      </c>
      <c r="AD24">
        <v>6</v>
      </c>
      <c r="AE24">
        <v>1.1200000000000001</v>
      </c>
      <c r="AF24">
        <v>7.71</v>
      </c>
      <c r="AG24">
        <v>1.1000000000000001</v>
      </c>
      <c r="AH24">
        <v>6.5</v>
      </c>
      <c r="AI24">
        <v>1.1399999999999999</v>
      </c>
      <c r="AJ24">
        <v>7.71</v>
      </c>
      <c r="AK24">
        <v>1.1000000000000001</v>
      </c>
      <c r="AL24">
        <v>6.49</v>
      </c>
      <c r="AM24" t="str">
        <f t="shared" si="0"/>
        <v>Ivanovic</v>
      </c>
      <c r="AN24" t="str">
        <f t="shared" si="1"/>
        <v>Larsson</v>
      </c>
      <c r="AO24" t="str">
        <f t="shared" si="2"/>
        <v>AucklandIvanovicLarsson</v>
      </c>
      <c r="AP24" t="str">
        <f t="shared" si="3"/>
        <v>AucklandLarssonIvanovic</v>
      </c>
      <c r="AQ24">
        <f t="shared" si="4"/>
        <v>2</v>
      </c>
      <c r="AR24">
        <f t="shared" si="5"/>
        <v>10</v>
      </c>
      <c r="AS24">
        <f t="shared" si="6"/>
        <v>14</v>
      </c>
      <c r="AT24" t="b">
        <f t="shared" si="7"/>
        <v>0</v>
      </c>
      <c r="AU24" t="str">
        <f t="shared" si="8"/>
        <v>Ivanovic</v>
      </c>
      <c r="AV24" t="b">
        <f t="shared" si="9"/>
        <v>0</v>
      </c>
      <c r="AW24" t="str">
        <f t="shared" si="10"/>
        <v>Auckland2nd Round</v>
      </c>
    </row>
    <row r="25" spans="1:49" x14ac:dyDescent="0.25">
      <c r="A25">
        <v>1</v>
      </c>
      <c r="B25" t="s">
        <v>304</v>
      </c>
      <c r="C25" t="s">
        <v>305</v>
      </c>
      <c r="D25" s="1">
        <v>41640</v>
      </c>
      <c r="E25" t="s">
        <v>306</v>
      </c>
      <c r="F25" s="1" t="s">
        <v>307</v>
      </c>
      <c r="G25" s="1" t="s">
        <v>308</v>
      </c>
      <c r="H25" t="s">
        <v>344</v>
      </c>
      <c r="I25" s="9">
        <v>3</v>
      </c>
      <c r="J25" t="s">
        <v>338</v>
      </c>
      <c r="K25" t="s">
        <v>342</v>
      </c>
      <c r="L25">
        <v>70</v>
      </c>
      <c r="M25">
        <v>259</v>
      </c>
      <c r="N25">
        <v>841</v>
      </c>
      <c r="O25">
        <v>225</v>
      </c>
      <c r="P25">
        <v>2</v>
      </c>
      <c r="Q25">
        <v>6</v>
      </c>
      <c r="R25">
        <v>6</v>
      </c>
      <c r="S25">
        <v>2</v>
      </c>
      <c r="T25">
        <v>6</v>
      </c>
      <c r="U25">
        <v>2</v>
      </c>
      <c r="V25">
        <v>2</v>
      </c>
      <c r="W25">
        <v>1</v>
      </c>
      <c r="X25" t="s">
        <v>312</v>
      </c>
      <c r="Y25">
        <v>1.66</v>
      </c>
      <c r="Z25">
        <v>2.1</v>
      </c>
      <c r="AA25">
        <v>1.62</v>
      </c>
      <c r="AB25">
        <v>2.25</v>
      </c>
      <c r="AC25">
        <v>1.62</v>
      </c>
      <c r="AD25">
        <v>2.2000000000000002</v>
      </c>
      <c r="AE25">
        <v>1.68</v>
      </c>
      <c r="AF25">
        <v>2.3199999999999998</v>
      </c>
      <c r="AG25">
        <v>1.62</v>
      </c>
      <c r="AH25">
        <v>2.2000000000000002</v>
      </c>
      <c r="AI25">
        <v>1.76</v>
      </c>
      <c r="AJ25">
        <v>2.38</v>
      </c>
      <c r="AK25">
        <v>1.64</v>
      </c>
      <c r="AL25">
        <v>2.2000000000000002</v>
      </c>
      <c r="AM25" t="str">
        <f t="shared" si="0"/>
        <v>Davis</v>
      </c>
      <c r="AN25" t="str">
        <f t="shared" si="1"/>
        <v>Konjuh</v>
      </c>
      <c r="AO25" t="str">
        <f t="shared" si="2"/>
        <v>AucklandDavisKonjuh</v>
      </c>
      <c r="AP25" t="str">
        <f t="shared" si="3"/>
        <v>AucklandKonjuhDavis</v>
      </c>
      <c r="AQ25">
        <f t="shared" si="4"/>
        <v>1</v>
      </c>
      <c r="AR25">
        <f t="shared" si="5"/>
        <v>4</v>
      </c>
      <c r="AS25">
        <f t="shared" si="6"/>
        <v>24</v>
      </c>
      <c r="AT25" t="b">
        <f t="shared" si="7"/>
        <v>0</v>
      </c>
      <c r="AU25" t="str">
        <f t="shared" si="8"/>
        <v>Konjuh</v>
      </c>
      <c r="AV25" t="b">
        <f t="shared" si="9"/>
        <v>1</v>
      </c>
      <c r="AW25" t="str">
        <f t="shared" si="10"/>
        <v>Auckland2nd Round</v>
      </c>
    </row>
    <row r="26" spans="1:49" x14ac:dyDescent="0.25">
      <c r="A26">
        <v>1</v>
      </c>
      <c r="B26" t="s">
        <v>304</v>
      </c>
      <c r="C26" t="s">
        <v>305</v>
      </c>
      <c r="D26" s="1">
        <v>41640</v>
      </c>
      <c r="E26" t="s">
        <v>306</v>
      </c>
      <c r="F26" s="1" t="s">
        <v>307</v>
      </c>
      <c r="G26" s="1" t="s">
        <v>308</v>
      </c>
      <c r="H26" t="s">
        <v>345</v>
      </c>
      <c r="I26" s="9">
        <v>3</v>
      </c>
      <c r="J26" t="s">
        <v>328</v>
      </c>
      <c r="K26" t="s">
        <v>330</v>
      </c>
      <c r="L26">
        <v>20</v>
      </c>
      <c r="M26">
        <v>204</v>
      </c>
      <c r="N26">
        <v>2495</v>
      </c>
      <c r="O26">
        <v>311</v>
      </c>
      <c r="P26">
        <v>6</v>
      </c>
      <c r="Q26">
        <v>4</v>
      </c>
      <c r="R26">
        <v>7</v>
      </c>
      <c r="S26">
        <v>5</v>
      </c>
      <c r="V26">
        <v>2</v>
      </c>
      <c r="W26">
        <v>0</v>
      </c>
      <c r="X26" t="s">
        <v>312</v>
      </c>
      <c r="Y26">
        <v>1.1399999999999999</v>
      </c>
      <c r="Z26">
        <v>5</v>
      </c>
      <c r="AA26">
        <v>1.2</v>
      </c>
      <c r="AB26">
        <v>4.3</v>
      </c>
      <c r="AC26">
        <v>1.2</v>
      </c>
      <c r="AD26">
        <v>4.33</v>
      </c>
      <c r="AE26">
        <v>1.17</v>
      </c>
      <c r="AF26">
        <v>6</v>
      </c>
      <c r="AG26">
        <v>1.29</v>
      </c>
      <c r="AH26">
        <v>3.5</v>
      </c>
      <c r="AI26">
        <v>1.29</v>
      </c>
      <c r="AJ26">
        <v>6</v>
      </c>
      <c r="AK26">
        <v>1.18</v>
      </c>
      <c r="AL26">
        <v>4.66</v>
      </c>
      <c r="AM26" t="str">
        <f t="shared" si="0"/>
        <v>Flipkens</v>
      </c>
      <c r="AN26" t="str">
        <f t="shared" si="1"/>
        <v>Ishizu</v>
      </c>
      <c r="AO26" t="str">
        <f t="shared" si="2"/>
        <v>AucklandFlipkensIshizu</v>
      </c>
      <c r="AP26" t="str">
        <f t="shared" si="3"/>
        <v>AucklandIshizuFlipkens</v>
      </c>
      <c r="AQ26">
        <f t="shared" si="4"/>
        <v>2</v>
      </c>
      <c r="AR26">
        <f t="shared" si="5"/>
        <v>4</v>
      </c>
      <c r="AS26">
        <f t="shared" si="6"/>
        <v>22</v>
      </c>
      <c r="AT26" t="b">
        <f t="shared" si="7"/>
        <v>0</v>
      </c>
      <c r="AU26" t="str">
        <f t="shared" si="8"/>
        <v>Flipkens</v>
      </c>
      <c r="AV26" t="b">
        <f t="shared" si="9"/>
        <v>0</v>
      </c>
      <c r="AW26" t="str">
        <f t="shared" si="10"/>
        <v>AucklandQuarterfinals</v>
      </c>
    </row>
    <row r="27" spans="1:49" x14ac:dyDescent="0.25">
      <c r="A27">
        <v>1</v>
      </c>
      <c r="B27" t="s">
        <v>304</v>
      </c>
      <c r="C27" t="s">
        <v>305</v>
      </c>
      <c r="D27" s="1">
        <v>41641</v>
      </c>
      <c r="E27" t="s">
        <v>306</v>
      </c>
      <c r="F27" s="1" t="s">
        <v>307</v>
      </c>
      <c r="G27" s="1" t="s">
        <v>308</v>
      </c>
      <c r="H27" t="s">
        <v>345</v>
      </c>
      <c r="I27" s="9">
        <v>3</v>
      </c>
      <c r="J27" t="s">
        <v>334</v>
      </c>
      <c r="K27" t="s">
        <v>321</v>
      </c>
      <c r="L27">
        <v>16</v>
      </c>
      <c r="M27">
        <v>81</v>
      </c>
      <c r="N27">
        <v>2850</v>
      </c>
      <c r="O27">
        <v>778</v>
      </c>
      <c r="P27">
        <v>6</v>
      </c>
      <c r="Q27">
        <v>2</v>
      </c>
      <c r="R27">
        <v>6</v>
      </c>
      <c r="S27">
        <v>3</v>
      </c>
      <c r="V27">
        <v>2</v>
      </c>
      <c r="W27">
        <v>0</v>
      </c>
      <c r="X27" t="s">
        <v>312</v>
      </c>
      <c r="Y27">
        <v>1.1100000000000001</v>
      </c>
      <c r="Z27">
        <v>6</v>
      </c>
      <c r="AA27">
        <v>1.1499999999999999</v>
      </c>
      <c r="AB27">
        <v>5.25</v>
      </c>
      <c r="AC27">
        <v>1.1200000000000001</v>
      </c>
      <c r="AD27">
        <v>5.5</v>
      </c>
      <c r="AE27">
        <v>1.1599999999999999</v>
      </c>
      <c r="AF27">
        <v>6.39</v>
      </c>
      <c r="AG27">
        <v>1.1299999999999999</v>
      </c>
      <c r="AH27">
        <v>6</v>
      </c>
      <c r="AI27">
        <v>1.19</v>
      </c>
      <c r="AJ27">
        <v>6.39</v>
      </c>
      <c r="AK27">
        <v>1.1399999999999999</v>
      </c>
      <c r="AL27">
        <v>5.4</v>
      </c>
      <c r="AM27" t="str">
        <f t="shared" si="0"/>
        <v>Ivanovic</v>
      </c>
      <c r="AN27" t="str">
        <f t="shared" si="1"/>
        <v>Nara</v>
      </c>
      <c r="AO27" t="str">
        <f t="shared" si="2"/>
        <v>AucklandIvanovicNara</v>
      </c>
      <c r="AP27" t="str">
        <f t="shared" si="3"/>
        <v>AucklandNaraIvanovic</v>
      </c>
      <c r="AQ27">
        <f t="shared" si="4"/>
        <v>2</v>
      </c>
      <c r="AR27">
        <f t="shared" si="5"/>
        <v>7</v>
      </c>
      <c r="AS27">
        <f t="shared" si="6"/>
        <v>17</v>
      </c>
      <c r="AT27" t="b">
        <f t="shared" si="7"/>
        <v>0</v>
      </c>
      <c r="AU27" t="str">
        <f t="shared" si="8"/>
        <v>Ivanovic</v>
      </c>
      <c r="AV27" t="b">
        <f t="shared" si="9"/>
        <v>0</v>
      </c>
      <c r="AW27" t="str">
        <f t="shared" si="10"/>
        <v>AucklandQuarterfinals</v>
      </c>
    </row>
    <row r="28" spans="1:49" x14ac:dyDescent="0.25">
      <c r="A28">
        <v>1</v>
      </c>
      <c r="B28" t="s">
        <v>304</v>
      </c>
      <c r="C28" t="s">
        <v>305</v>
      </c>
      <c r="D28" s="1">
        <v>41641</v>
      </c>
      <c r="E28" t="s">
        <v>306</v>
      </c>
      <c r="F28" s="1" t="s">
        <v>307</v>
      </c>
      <c r="G28" s="1" t="s">
        <v>308</v>
      </c>
      <c r="H28" t="s">
        <v>345</v>
      </c>
      <c r="I28" s="9">
        <v>3</v>
      </c>
      <c r="J28" t="s">
        <v>317</v>
      </c>
      <c r="K28" t="s">
        <v>338</v>
      </c>
      <c r="L28">
        <v>28</v>
      </c>
      <c r="M28">
        <v>70</v>
      </c>
      <c r="N28">
        <v>1781</v>
      </c>
      <c r="O28">
        <v>841</v>
      </c>
      <c r="P28">
        <v>6</v>
      </c>
      <c r="Q28">
        <v>2</v>
      </c>
      <c r="R28">
        <v>4</v>
      </c>
      <c r="S28">
        <v>6</v>
      </c>
      <c r="T28">
        <v>6</v>
      </c>
      <c r="U28">
        <v>4</v>
      </c>
      <c r="V28">
        <v>2</v>
      </c>
      <c r="W28">
        <v>1</v>
      </c>
      <c r="X28" t="s">
        <v>312</v>
      </c>
      <c r="Y28">
        <v>1.3</v>
      </c>
      <c r="Z28">
        <v>3.4</v>
      </c>
      <c r="AA28">
        <v>1.33</v>
      </c>
      <c r="AB28">
        <v>3.2</v>
      </c>
      <c r="AC28">
        <v>1.33</v>
      </c>
      <c r="AD28">
        <v>3.25</v>
      </c>
      <c r="AE28">
        <v>1.39</v>
      </c>
      <c r="AF28">
        <v>3.32</v>
      </c>
      <c r="AG28">
        <v>1.33</v>
      </c>
      <c r="AH28">
        <v>3.25</v>
      </c>
      <c r="AI28">
        <v>1.46</v>
      </c>
      <c r="AJ28">
        <v>3.4</v>
      </c>
      <c r="AK28">
        <v>1.35</v>
      </c>
      <c r="AL28">
        <v>3.14</v>
      </c>
      <c r="AM28" t="str">
        <f t="shared" si="0"/>
        <v>Hampton</v>
      </c>
      <c r="AN28" t="str">
        <f t="shared" si="1"/>
        <v>Davis</v>
      </c>
      <c r="AO28" t="str">
        <f t="shared" si="2"/>
        <v>AucklandHamptonDavis</v>
      </c>
      <c r="AP28" t="str">
        <f t="shared" si="3"/>
        <v>AucklandDavisHampton</v>
      </c>
      <c r="AQ28">
        <f t="shared" si="4"/>
        <v>1</v>
      </c>
      <c r="AR28">
        <f t="shared" si="5"/>
        <v>4</v>
      </c>
      <c r="AS28">
        <f t="shared" si="6"/>
        <v>28</v>
      </c>
      <c r="AT28" t="b">
        <f t="shared" si="7"/>
        <v>0</v>
      </c>
      <c r="AU28" t="str">
        <f t="shared" si="8"/>
        <v>Hampton</v>
      </c>
      <c r="AV28" t="b">
        <f t="shared" si="9"/>
        <v>1</v>
      </c>
      <c r="AW28" t="str">
        <f t="shared" si="10"/>
        <v>AucklandQuarterfinals</v>
      </c>
    </row>
    <row r="29" spans="1:49" x14ac:dyDescent="0.25">
      <c r="A29">
        <v>1</v>
      </c>
      <c r="B29" t="s">
        <v>304</v>
      </c>
      <c r="C29" t="s">
        <v>305</v>
      </c>
      <c r="D29" s="1">
        <v>41641</v>
      </c>
      <c r="E29" t="s">
        <v>306</v>
      </c>
      <c r="F29" s="1" t="s">
        <v>307</v>
      </c>
      <c r="G29" s="1" t="s">
        <v>308</v>
      </c>
      <c r="H29" t="s">
        <v>345</v>
      </c>
      <c r="I29" s="9">
        <v>3</v>
      </c>
      <c r="J29" t="s">
        <v>324</v>
      </c>
      <c r="K29" t="s">
        <v>310</v>
      </c>
      <c r="L29">
        <v>47</v>
      </c>
      <c r="M29">
        <v>63</v>
      </c>
      <c r="N29">
        <v>1147</v>
      </c>
      <c r="O29">
        <v>933</v>
      </c>
      <c r="P29">
        <v>6</v>
      </c>
      <c r="Q29">
        <v>3</v>
      </c>
      <c r="R29">
        <v>6</v>
      </c>
      <c r="S29">
        <v>3</v>
      </c>
      <c r="V29">
        <v>2</v>
      </c>
      <c r="W29">
        <v>0</v>
      </c>
      <c r="X29" t="s">
        <v>312</v>
      </c>
      <c r="Y29">
        <v>1.4</v>
      </c>
      <c r="Z29">
        <v>2.75</v>
      </c>
      <c r="AA29">
        <v>1.35</v>
      </c>
      <c r="AB29">
        <v>3.1</v>
      </c>
      <c r="AC29">
        <v>1.3</v>
      </c>
      <c r="AD29">
        <v>3.4</v>
      </c>
      <c r="AE29">
        <v>1.51</v>
      </c>
      <c r="AF29">
        <v>2.79</v>
      </c>
      <c r="AG29">
        <v>1.33</v>
      </c>
      <c r="AH29">
        <v>3.25</v>
      </c>
      <c r="AI29">
        <v>1.51</v>
      </c>
      <c r="AJ29">
        <v>3.4</v>
      </c>
      <c r="AK29">
        <v>1.41</v>
      </c>
      <c r="AL29">
        <v>2.86</v>
      </c>
      <c r="AM29" t="str">
        <f t="shared" si="0"/>
        <v>Williams</v>
      </c>
      <c r="AN29" t="str">
        <f t="shared" si="1"/>
        <v>Muguruza</v>
      </c>
      <c r="AO29" t="str">
        <f t="shared" si="2"/>
        <v>AucklandWilliamsMuguruza</v>
      </c>
      <c r="AP29" t="str">
        <f t="shared" si="3"/>
        <v>AucklandMuguruzaWilliams</v>
      </c>
      <c r="AQ29">
        <f t="shared" si="4"/>
        <v>2</v>
      </c>
      <c r="AR29">
        <f t="shared" si="5"/>
        <v>6</v>
      </c>
      <c r="AS29">
        <f t="shared" si="6"/>
        <v>18</v>
      </c>
      <c r="AT29" t="b">
        <f t="shared" si="7"/>
        <v>0</v>
      </c>
      <c r="AU29" t="str">
        <f t="shared" si="8"/>
        <v>Williams</v>
      </c>
      <c r="AV29" t="b">
        <f t="shared" si="9"/>
        <v>0</v>
      </c>
      <c r="AW29" t="str">
        <f t="shared" si="10"/>
        <v>AucklandQuarterfinals</v>
      </c>
    </row>
    <row r="30" spans="1:49" x14ac:dyDescent="0.25">
      <c r="A30">
        <v>1</v>
      </c>
      <c r="B30" t="s">
        <v>304</v>
      </c>
      <c r="C30" t="s">
        <v>305</v>
      </c>
      <c r="D30" s="1">
        <v>41642</v>
      </c>
      <c r="E30" t="s">
        <v>306</v>
      </c>
      <c r="F30" s="1" t="s">
        <v>307</v>
      </c>
      <c r="G30" s="1" t="s">
        <v>308</v>
      </c>
      <c r="H30" t="s">
        <v>346</v>
      </c>
      <c r="I30" s="9">
        <v>3</v>
      </c>
      <c r="J30" t="s">
        <v>334</v>
      </c>
      <c r="K30" t="s">
        <v>328</v>
      </c>
      <c r="L30">
        <v>16</v>
      </c>
      <c r="M30">
        <v>20</v>
      </c>
      <c r="N30">
        <v>2850</v>
      </c>
      <c r="O30">
        <v>2495</v>
      </c>
      <c r="P30">
        <v>6</v>
      </c>
      <c r="Q30">
        <v>0</v>
      </c>
      <c r="R30">
        <v>7</v>
      </c>
      <c r="S30">
        <v>6</v>
      </c>
      <c r="V30">
        <v>2</v>
      </c>
      <c r="W30">
        <v>0</v>
      </c>
      <c r="X30" t="s">
        <v>312</v>
      </c>
      <c r="Y30">
        <v>1.25</v>
      </c>
      <c r="Z30">
        <v>4</v>
      </c>
      <c r="AA30">
        <v>1.28</v>
      </c>
      <c r="AB30">
        <v>3.5</v>
      </c>
      <c r="AC30">
        <v>1.3</v>
      </c>
      <c r="AD30">
        <v>3.4</v>
      </c>
      <c r="AE30">
        <v>1.29</v>
      </c>
      <c r="AF30">
        <v>4.1399999999999997</v>
      </c>
      <c r="AG30">
        <v>1.25</v>
      </c>
      <c r="AH30">
        <v>3.75</v>
      </c>
      <c r="AI30">
        <v>1.3</v>
      </c>
      <c r="AJ30">
        <v>4.5</v>
      </c>
      <c r="AK30">
        <v>1.27</v>
      </c>
      <c r="AL30">
        <v>3.69</v>
      </c>
      <c r="AM30" t="str">
        <f t="shared" si="0"/>
        <v>Ivanovic</v>
      </c>
      <c r="AN30" t="str">
        <f t="shared" si="1"/>
        <v>Flipkens</v>
      </c>
      <c r="AO30" t="str">
        <f t="shared" si="2"/>
        <v>AucklandIvanovicFlipkens</v>
      </c>
      <c r="AP30" t="str">
        <f t="shared" si="3"/>
        <v>AucklandFlipkensIvanovic</v>
      </c>
      <c r="AQ30">
        <f t="shared" si="4"/>
        <v>2</v>
      </c>
      <c r="AR30">
        <f t="shared" si="5"/>
        <v>7</v>
      </c>
      <c r="AS30">
        <f t="shared" si="6"/>
        <v>19</v>
      </c>
      <c r="AT30" t="b">
        <f t="shared" si="7"/>
        <v>1</v>
      </c>
      <c r="AU30" t="str">
        <f t="shared" si="8"/>
        <v>Ivanovic</v>
      </c>
      <c r="AV30" t="b">
        <f t="shared" si="9"/>
        <v>0</v>
      </c>
      <c r="AW30" t="str">
        <f t="shared" si="10"/>
        <v>AucklandSemifinals</v>
      </c>
    </row>
    <row r="31" spans="1:49" x14ac:dyDescent="0.25">
      <c r="A31">
        <v>1</v>
      </c>
      <c r="B31" t="s">
        <v>304</v>
      </c>
      <c r="C31" t="s">
        <v>305</v>
      </c>
      <c r="D31" s="1">
        <v>41642</v>
      </c>
      <c r="E31" t="s">
        <v>306</v>
      </c>
      <c r="F31" s="1" t="s">
        <v>307</v>
      </c>
      <c r="G31" s="1" t="s">
        <v>308</v>
      </c>
      <c r="H31" t="s">
        <v>346</v>
      </c>
      <c r="I31" s="9">
        <v>3</v>
      </c>
      <c r="J31" t="s">
        <v>324</v>
      </c>
      <c r="K31" t="s">
        <v>317</v>
      </c>
      <c r="L31">
        <v>47</v>
      </c>
      <c r="M31">
        <v>28</v>
      </c>
      <c r="N31">
        <v>1147</v>
      </c>
      <c r="O31">
        <v>1781</v>
      </c>
      <c r="X31" t="s">
        <v>347</v>
      </c>
      <c r="Y31">
        <v>1.57</v>
      </c>
      <c r="Z31">
        <v>2.37</v>
      </c>
      <c r="AA31">
        <v>1.5</v>
      </c>
      <c r="AB31">
        <v>2.5</v>
      </c>
      <c r="AC31">
        <v>1.5</v>
      </c>
      <c r="AD31">
        <v>2.5</v>
      </c>
      <c r="AE31">
        <v>1.56</v>
      </c>
      <c r="AF31">
        <v>2.65</v>
      </c>
      <c r="AG31">
        <v>1.53</v>
      </c>
      <c r="AH31">
        <v>2.5</v>
      </c>
      <c r="AI31">
        <v>1.57</v>
      </c>
      <c r="AJ31">
        <v>2.65</v>
      </c>
      <c r="AK31">
        <v>1.51</v>
      </c>
      <c r="AL31">
        <v>2.46</v>
      </c>
      <c r="AM31" t="str">
        <f t="shared" si="0"/>
        <v>Williams</v>
      </c>
      <c r="AN31" t="str">
        <f t="shared" si="1"/>
        <v>Hampton</v>
      </c>
      <c r="AO31" t="str">
        <f t="shared" si="2"/>
        <v>AucklandWilliamsHampton</v>
      </c>
      <c r="AP31" t="str">
        <f t="shared" si="3"/>
        <v>AucklandHamptonWilliams</v>
      </c>
      <c r="AQ31">
        <f t="shared" si="4"/>
        <v>0</v>
      </c>
      <c r="AR31">
        <f t="shared" si="5"/>
        <v>0</v>
      </c>
      <c r="AS31">
        <f t="shared" si="6"/>
        <v>0</v>
      </c>
      <c r="AT31" t="b">
        <f t="shared" si="7"/>
        <v>0</v>
      </c>
      <c r="AU31" t="str">
        <f t="shared" si="8"/>
        <v>Hampton</v>
      </c>
      <c r="AV31" t="b">
        <f t="shared" si="9"/>
        <v>0</v>
      </c>
      <c r="AW31" t="str">
        <f t="shared" si="10"/>
        <v>AucklandSemifinals</v>
      </c>
    </row>
    <row r="32" spans="1:49" x14ac:dyDescent="0.25">
      <c r="A32">
        <v>1</v>
      </c>
      <c r="B32" t="s">
        <v>304</v>
      </c>
      <c r="C32" t="s">
        <v>305</v>
      </c>
      <c r="D32" s="1">
        <v>41643</v>
      </c>
      <c r="E32" t="s">
        <v>306</v>
      </c>
      <c r="F32" s="1" t="s">
        <v>307</v>
      </c>
      <c r="G32" s="1" t="s">
        <v>308</v>
      </c>
      <c r="H32" t="s">
        <v>348</v>
      </c>
      <c r="I32" s="9">
        <v>3</v>
      </c>
      <c r="J32" t="s">
        <v>334</v>
      </c>
      <c r="K32" t="s">
        <v>324</v>
      </c>
      <c r="L32">
        <v>16</v>
      </c>
      <c r="M32">
        <v>47</v>
      </c>
      <c r="N32">
        <v>2850</v>
      </c>
      <c r="O32">
        <v>1147</v>
      </c>
      <c r="P32">
        <v>6</v>
      </c>
      <c r="Q32">
        <v>2</v>
      </c>
      <c r="R32">
        <v>5</v>
      </c>
      <c r="S32">
        <v>7</v>
      </c>
      <c r="T32">
        <v>6</v>
      </c>
      <c r="U32">
        <v>4</v>
      </c>
      <c r="V32">
        <v>2</v>
      </c>
      <c r="W32">
        <v>1</v>
      </c>
      <c r="X32" t="s">
        <v>312</v>
      </c>
      <c r="Y32">
        <v>1.57</v>
      </c>
      <c r="Z32">
        <v>2.37</v>
      </c>
      <c r="AA32">
        <v>1.62</v>
      </c>
      <c r="AB32">
        <v>2.25</v>
      </c>
      <c r="AC32">
        <v>1.67</v>
      </c>
      <c r="AD32">
        <v>2.2000000000000002</v>
      </c>
      <c r="AE32">
        <v>1.57</v>
      </c>
      <c r="AF32">
        <v>2.61</v>
      </c>
      <c r="AG32">
        <v>1.62</v>
      </c>
      <c r="AH32">
        <v>2.25</v>
      </c>
      <c r="AI32">
        <v>1.67</v>
      </c>
      <c r="AJ32">
        <v>2.61</v>
      </c>
      <c r="AK32">
        <v>1.6</v>
      </c>
      <c r="AL32">
        <v>2.2999999999999998</v>
      </c>
      <c r="AM32" t="str">
        <f t="shared" si="0"/>
        <v>Ivanovic</v>
      </c>
      <c r="AN32" t="str">
        <f t="shared" si="1"/>
        <v>Williams</v>
      </c>
      <c r="AO32" t="str">
        <f t="shared" si="2"/>
        <v>AucklandIvanovicWilliams</v>
      </c>
      <c r="AP32" t="str">
        <f t="shared" si="3"/>
        <v>AucklandWilliamsIvanovic</v>
      </c>
      <c r="AQ32">
        <f t="shared" si="4"/>
        <v>1</v>
      </c>
      <c r="AR32">
        <f t="shared" si="5"/>
        <v>4</v>
      </c>
      <c r="AS32">
        <f t="shared" si="6"/>
        <v>30</v>
      </c>
      <c r="AT32" t="b">
        <f t="shared" si="7"/>
        <v>0</v>
      </c>
      <c r="AU32" t="str">
        <f t="shared" si="8"/>
        <v>Ivanovic</v>
      </c>
      <c r="AV32" t="b">
        <f t="shared" si="9"/>
        <v>1</v>
      </c>
      <c r="AW32" t="str">
        <f t="shared" si="10"/>
        <v>AucklandThe Final</v>
      </c>
    </row>
    <row r="33" spans="1:49" x14ac:dyDescent="0.25">
      <c r="A33">
        <v>2</v>
      </c>
      <c r="B33" t="s">
        <v>349</v>
      </c>
      <c r="C33" t="s">
        <v>350</v>
      </c>
      <c r="D33" s="1">
        <v>41637</v>
      </c>
      <c r="E33" t="s">
        <v>351</v>
      </c>
      <c r="F33" s="1" t="s">
        <v>307</v>
      </c>
      <c r="G33" s="1" t="s">
        <v>308</v>
      </c>
      <c r="H33" t="s">
        <v>309</v>
      </c>
      <c r="I33" s="9">
        <v>3</v>
      </c>
      <c r="J33" t="s">
        <v>352</v>
      </c>
      <c r="K33" t="s">
        <v>353</v>
      </c>
      <c r="L33">
        <v>75</v>
      </c>
      <c r="M33">
        <v>175</v>
      </c>
      <c r="N33">
        <v>806</v>
      </c>
      <c r="O33">
        <v>359</v>
      </c>
      <c r="P33">
        <v>6</v>
      </c>
      <c r="Q33">
        <v>3</v>
      </c>
      <c r="R33">
        <v>7</v>
      </c>
      <c r="S33">
        <v>5</v>
      </c>
      <c r="V33">
        <v>2</v>
      </c>
      <c r="W33">
        <v>0</v>
      </c>
      <c r="X33" t="s">
        <v>312</v>
      </c>
      <c r="Y33">
        <v>1.36</v>
      </c>
      <c r="Z33">
        <v>3</v>
      </c>
      <c r="AA33">
        <v>1.42</v>
      </c>
      <c r="AB33">
        <v>2.8</v>
      </c>
      <c r="AC33">
        <v>1.44</v>
      </c>
      <c r="AD33">
        <v>2.62</v>
      </c>
      <c r="AE33">
        <v>1.49</v>
      </c>
      <c r="AF33">
        <v>2.8</v>
      </c>
      <c r="AG33">
        <v>1.36</v>
      </c>
      <c r="AH33">
        <v>2.88</v>
      </c>
      <c r="AI33">
        <v>1.49</v>
      </c>
      <c r="AJ33">
        <v>3.1</v>
      </c>
      <c r="AK33">
        <v>1.41</v>
      </c>
      <c r="AL33">
        <v>2.82</v>
      </c>
      <c r="AM33" t="str">
        <f t="shared" si="0"/>
        <v>Date</v>
      </c>
      <c r="AN33" t="str">
        <f t="shared" si="1"/>
        <v>Rogowska</v>
      </c>
      <c r="AO33" t="str">
        <f t="shared" si="2"/>
        <v>BrisbaneDateRogowska</v>
      </c>
      <c r="AP33" t="str">
        <f t="shared" si="3"/>
        <v>BrisbaneRogowskaDate</v>
      </c>
      <c r="AQ33">
        <f t="shared" si="4"/>
        <v>2</v>
      </c>
      <c r="AR33">
        <f t="shared" si="5"/>
        <v>5</v>
      </c>
      <c r="AS33">
        <f t="shared" si="6"/>
        <v>21</v>
      </c>
      <c r="AT33" t="b">
        <f t="shared" si="7"/>
        <v>0</v>
      </c>
      <c r="AU33" t="str">
        <f t="shared" si="8"/>
        <v>Date</v>
      </c>
      <c r="AV33" t="b">
        <f t="shared" si="9"/>
        <v>0</v>
      </c>
      <c r="AW33" t="str">
        <f t="shared" si="10"/>
        <v>Brisbane1st Round</v>
      </c>
    </row>
    <row r="34" spans="1:49" x14ac:dyDescent="0.25">
      <c r="A34">
        <v>2</v>
      </c>
      <c r="B34" t="s">
        <v>349</v>
      </c>
      <c r="C34" t="s">
        <v>350</v>
      </c>
      <c r="D34" s="1">
        <v>41637</v>
      </c>
      <c r="E34" t="s">
        <v>351</v>
      </c>
      <c r="F34" s="1" t="s">
        <v>307</v>
      </c>
      <c r="G34" s="1" t="s">
        <v>308</v>
      </c>
      <c r="H34" t="s">
        <v>309</v>
      </c>
      <c r="I34" s="9">
        <v>3</v>
      </c>
      <c r="J34" t="s">
        <v>354</v>
      </c>
      <c r="K34" t="s">
        <v>355</v>
      </c>
      <c r="L34">
        <v>45</v>
      </c>
      <c r="M34">
        <v>54</v>
      </c>
      <c r="N34">
        <v>1160</v>
      </c>
      <c r="O34">
        <v>1087</v>
      </c>
      <c r="P34">
        <v>6</v>
      </c>
      <c r="Q34">
        <v>3</v>
      </c>
      <c r="R34">
        <v>6</v>
      </c>
      <c r="S34">
        <v>3</v>
      </c>
      <c r="V34">
        <v>2</v>
      </c>
      <c r="W34">
        <v>0</v>
      </c>
      <c r="X34" t="s">
        <v>312</v>
      </c>
      <c r="Y34">
        <v>1.83</v>
      </c>
      <c r="Z34">
        <v>1.83</v>
      </c>
      <c r="AA34">
        <v>2</v>
      </c>
      <c r="AB34">
        <v>1.8</v>
      </c>
      <c r="AC34">
        <v>2.1</v>
      </c>
      <c r="AD34">
        <v>1.67</v>
      </c>
      <c r="AE34">
        <v>2.06</v>
      </c>
      <c r="AF34">
        <v>1.84</v>
      </c>
      <c r="AG34">
        <v>2.1</v>
      </c>
      <c r="AH34">
        <v>1.67</v>
      </c>
      <c r="AI34">
        <v>2.1</v>
      </c>
      <c r="AJ34">
        <v>1.89</v>
      </c>
      <c r="AK34">
        <v>2</v>
      </c>
      <c r="AL34">
        <v>1.77</v>
      </c>
      <c r="AM34" t="str">
        <f t="shared" si="0"/>
        <v>Svitolina</v>
      </c>
      <c r="AN34" t="str">
        <f t="shared" si="1"/>
        <v>Lepchenko</v>
      </c>
      <c r="AO34" t="str">
        <f t="shared" si="2"/>
        <v>BrisbaneSvitolinaLepchenko</v>
      </c>
      <c r="AP34" t="str">
        <f t="shared" si="3"/>
        <v>BrisbaneLepchenkoSvitolina</v>
      </c>
      <c r="AQ34">
        <f t="shared" si="4"/>
        <v>2</v>
      </c>
      <c r="AR34">
        <f t="shared" si="5"/>
        <v>6</v>
      </c>
      <c r="AS34">
        <f t="shared" si="6"/>
        <v>18</v>
      </c>
      <c r="AT34" t="b">
        <f t="shared" si="7"/>
        <v>0</v>
      </c>
      <c r="AU34" t="str">
        <f t="shared" si="8"/>
        <v>Svitolina</v>
      </c>
      <c r="AV34" t="b">
        <f t="shared" si="9"/>
        <v>0</v>
      </c>
      <c r="AW34" t="str">
        <f t="shared" si="10"/>
        <v>Brisbane1st Round</v>
      </c>
    </row>
    <row r="35" spans="1:49" x14ac:dyDescent="0.25">
      <c r="A35">
        <v>2</v>
      </c>
      <c r="B35" t="s">
        <v>349</v>
      </c>
      <c r="C35" t="s">
        <v>350</v>
      </c>
      <c r="D35" s="1">
        <v>41637</v>
      </c>
      <c r="E35" t="s">
        <v>351</v>
      </c>
      <c r="F35" s="1" t="s">
        <v>307</v>
      </c>
      <c r="G35" s="1" t="s">
        <v>308</v>
      </c>
      <c r="H35" t="s">
        <v>309</v>
      </c>
      <c r="I35" s="9">
        <v>3</v>
      </c>
      <c r="J35" t="s">
        <v>356</v>
      </c>
      <c r="K35" t="s">
        <v>357</v>
      </c>
      <c r="L35">
        <v>15</v>
      </c>
      <c r="M35">
        <v>37</v>
      </c>
      <c r="N35">
        <v>2920</v>
      </c>
      <c r="O35">
        <v>1450</v>
      </c>
      <c r="P35">
        <v>6</v>
      </c>
      <c r="Q35">
        <v>3</v>
      </c>
      <c r="R35">
        <v>6</v>
      </c>
      <c r="S35">
        <v>4</v>
      </c>
      <c r="V35">
        <v>2</v>
      </c>
      <c r="W35">
        <v>0</v>
      </c>
      <c r="X35" t="s">
        <v>312</v>
      </c>
      <c r="Y35">
        <v>1.28</v>
      </c>
      <c r="Z35">
        <v>3.5</v>
      </c>
      <c r="AA35">
        <v>1.35</v>
      </c>
      <c r="AB35">
        <v>3.1</v>
      </c>
      <c r="AC35">
        <v>1.36</v>
      </c>
      <c r="AD35">
        <v>3</v>
      </c>
      <c r="AE35">
        <v>1.34</v>
      </c>
      <c r="AF35">
        <v>3.49</v>
      </c>
      <c r="AG35">
        <v>1.36</v>
      </c>
      <c r="AH35">
        <v>2.88</v>
      </c>
      <c r="AI35">
        <v>1.4</v>
      </c>
      <c r="AJ35">
        <v>3.55</v>
      </c>
      <c r="AK35">
        <v>1.33</v>
      </c>
      <c r="AL35">
        <v>3.2</v>
      </c>
      <c r="AM35" t="str">
        <f t="shared" si="0"/>
        <v>Lisicki</v>
      </c>
      <c r="AN35" t="str">
        <f t="shared" si="1"/>
        <v>Rybarikova</v>
      </c>
      <c r="AO35" t="str">
        <f t="shared" si="2"/>
        <v>BrisbaneLisickiRybarikova</v>
      </c>
      <c r="AP35" t="str">
        <f t="shared" si="3"/>
        <v>BrisbaneRybarikovaLisicki</v>
      </c>
      <c r="AQ35">
        <f t="shared" si="4"/>
        <v>2</v>
      </c>
      <c r="AR35">
        <f t="shared" si="5"/>
        <v>5</v>
      </c>
      <c r="AS35">
        <f t="shared" si="6"/>
        <v>19</v>
      </c>
      <c r="AT35" t="b">
        <f t="shared" si="7"/>
        <v>0</v>
      </c>
      <c r="AU35" t="str">
        <f t="shared" si="8"/>
        <v>Lisicki</v>
      </c>
      <c r="AV35" t="b">
        <f t="shared" si="9"/>
        <v>0</v>
      </c>
      <c r="AW35" t="str">
        <f t="shared" si="10"/>
        <v>Brisbane1st Round</v>
      </c>
    </row>
    <row r="36" spans="1:49" x14ac:dyDescent="0.25">
      <c r="A36">
        <v>2</v>
      </c>
      <c r="B36" t="s">
        <v>349</v>
      </c>
      <c r="C36" t="s">
        <v>350</v>
      </c>
      <c r="D36" s="1">
        <v>41637</v>
      </c>
      <c r="E36" t="s">
        <v>351</v>
      </c>
      <c r="F36" s="1" t="s">
        <v>307</v>
      </c>
      <c r="G36" s="1" t="s">
        <v>308</v>
      </c>
      <c r="H36" t="s">
        <v>309</v>
      </c>
      <c r="I36" s="9">
        <v>3</v>
      </c>
      <c r="J36" t="s">
        <v>358</v>
      </c>
      <c r="K36" t="s">
        <v>359</v>
      </c>
      <c r="L36">
        <v>50</v>
      </c>
      <c r="M36">
        <v>38</v>
      </c>
      <c r="N36">
        <v>1130</v>
      </c>
      <c r="O36">
        <v>1380</v>
      </c>
      <c r="P36">
        <v>6</v>
      </c>
      <c r="Q36">
        <v>4</v>
      </c>
      <c r="R36">
        <v>6</v>
      </c>
      <c r="S36">
        <v>3</v>
      </c>
      <c r="V36">
        <v>2</v>
      </c>
      <c r="W36">
        <v>0</v>
      </c>
      <c r="X36" t="s">
        <v>312</v>
      </c>
      <c r="Y36">
        <v>3.25</v>
      </c>
      <c r="Z36">
        <v>1.33</v>
      </c>
      <c r="AA36">
        <v>2.5</v>
      </c>
      <c r="AB36">
        <v>1.5</v>
      </c>
      <c r="AC36">
        <v>2.5</v>
      </c>
      <c r="AD36">
        <v>1.5</v>
      </c>
      <c r="AE36">
        <v>2.83</v>
      </c>
      <c r="AF36">
        <v>1.48</v>
      </c>
      <c r="AG36">
        <v>2.5</v>
      </c>
      <c r="AH36">
        <v>1.5</v>
      </c>
      <c r="AI36">
        <v>3.25</v>
      </c>
      <c r="AJ36">
        <v>1.5</v>
      </c>
      <c r="AK36">
        <v>2.64</v>
      </c>
      <c r="AL36">
        <v>1.46</v>
      </c>
      <c r="AM36" t="str">
        <f t="shared" si="0"/>
        <v>Voegele</v>
      </c>
      <c r="AN36" t="str">
        <f t="shared" si="1"/>
        <v>Keys</v>
      </c>
      <c r="AO36" t="str">
        <f t="shared" si="2"/>
        <v>BrisbaneVoegeleKeys</v>
      </c>
      <c r="AP36" t="str">
        <f t="shared" si="3"/>
        <v>BrisbaneKeysVoegele</v>
      </c>
      <c r="AQ36">
        <f t="shared" si="4"/>
        <v>2</v>
      </c>
      <c r="AR36">
        <f t="shared" si="5"/>
        <v>5</v>
      </c>
      <c r="AS36">
        <f t="shared" si="6"/>
        <v>19</v>
      </c>
      <c r="AT36" t="b">
        <f t="shared" si="7"/>
        <v>0</v>
      </c>
      <c r="AU36" t="str">
        <f t="shared" si="8"/>
        <v>Voegele</v>
      </c>
      <c r="AV36" t="b">
        <f t="shared" si="9"/>
        <v>0</v>
      </c>
      <c r="AW36" t="str">
        <f t="shared" si="10"/>
        <v>Brisbane1st Round</v>
      </c>
    </row>
    <row r="37" spans="1:49" x14ac:dyDescent="0.25">
      <c r="A37">
        <v>2</v>
      </c>
      <c r="B37" t="s">
        <v>349</v>
      </c>
      <c r="C37" t="s">
        <v>350</v>
      </c>
      <c r="D37" s="1">
        <v>41637</v>
      </c>
      <c r="E37" t="s">
        <v>351</v>
      </c>
      <c r="F37" s="1" t="s">
        <v>307</v>
      </c>
      <c r="G37" s="1" t="s">
        <v>308</v>
      </c>
      <c r="H37" t="s">
        <v>309</v>
      </c>
      <c r="I37" s="9">
        <v>3</v>
      </c>
      <c r="J37" t="s">
        <v>360</v>
      </c>
      <c r="K37" t="s">
        <v>361</v>
      </c>
      <c r="L37">
        <v>43</v>
      </c>
      <c r="M37">
        <v>48</v>
      </c>
      <c r="N37">
        <v>1217</v>
      </c>
      <c r="O37">
        <v>1144</v>
      </c>
      <c r="P37">
        <v>6</v>
      </c>
      <c r="Q37">
        <v>4</v>
      </c>
      <c r="R37">
        <v>7</v>
      </c>
      <c r="S37">
        <v>5</v>
      </c>
      <c r="V37">
        <v>2</v>
      </c>
      <c r="W37">
        <v>0</v>
      </c>
      <c r="X37" t="s">
        <v>312</v>
      </c>
      <c r="Y37">
        <v>1.36</v>
      </c>
      <c r="Z37">
        <v>3</v>
      </c>
      <c r="AA37">
        <v>1.45</v>
      </c>
      <c r="AB37">
        <v>2.7</v>
      </c>
      <c r="AC37">
        <v>1.5</v>
      </c>
      <c r="AD37">
        <v>2.5</v>
      </c>
      <c r="AE37">
        <v>1.46</v>
      </c>
      <c r="AF37">
        <v>2.9</v>
      </c>
      <c r="AG37">
        <v>1.5</v>
      </c>
      <c r="AH37">
        <v>2.5</v>
      </c>
      <c r="AI37">
        <v>1.5</v>
      </c>
      <c r="AJ37">
        <v>3</v>
      </c>
      <c r="AK37">
        <v>1.44</v>
      </c>
      <c r="AL37">
        <v>2.71</v>
      </c>
      <c r="AM37" t="str">
        <f t="shared" si="0"/>
        <v>Petkovic</v>
      </c>
      <c r="AN37" t="str">
        <f t="shared" si="1"/>
        <v>Mattek-Sands</v>
      </c>
      <c r="AO37" t="str">
        <f t="shared" si="2"/>
        <v>BrisbanePetkovicMattek-Sands</v>
      </c>
      <c r="AP37" t="str">
        <f t="shared" si="3"/>
        <v>BrisbaneMattek-SandsPetkovic</v>
      </c>
      <c r="AQ37">
        <f t="shared" si="4"/>
        <v>2</v>
      </c>
      <c r="AR37">
        <f t="shared" si="5"/>
        <v>4</v>
      </c>
      <c r="AS37">
        <f t="shared" si="6"/>
        <v>22</v>
      </c>
      <c r="AT37" t="b">
        <f t="shared" si="7"/>
        <v>0</v>
      </c>
      <c r="AU37" t="str">
        <f t="shared" si="8"/>
        <v>Petkovic</v>
      </c>
      <c r="AV37" t="b">
        <f t="shared" si="9"/>
        <v>0</v>
      </c>
      <c r="AW37" t="str">
        <f t="shared" si="10"/>
        <v>Brisbane1st Round</v>
      </c>
    </row>
    <row r="38" spans="1:49" x14ac:dyDescent="0.25">
      <c r="A38">
        <v>2</v>
      </c>
      <c r="B38" t="s">
        <v>349</v>
      </c>
      <c r="C38" t="s">
        <v>350</v>
      </c>
      <c r="D38" s="1">
        <v>41638</v>
      </c>
      <c r="E38" t="s">
        <v>351</v>
      </c>
      <c r="F38" s="1" t="s">
        <v>307</v>
      </c>
      <c r="G38" s="1" t="s">
        <v>308</v>
      </c>
      <c r="H38" t="s">
        <v>309</v>
      </c>
      <c r="I38" s="9">
        <v>3</v>
      </c>
      <c r="J38" t="s">
        <v>362</v>
      </c>
      <c r="K38" t="s">
        <v>363</v>
      </c>
      <c r="L38">
        <v>30</v>
      </c>
      <c r="M38">
        <v>135</v>
      </c>
      <c r="N38">
        <v>1768</v>
      </c>
      <c r="O38">
        <v>469</v>
      </c>
      <c r="P38">
        <v>6</v>
      </c>
      <c r="Q38">
        <v>3</v>
      </c>
      <c r="R38">
        <v>6</v>
      </c>
      <c r="S38">
        <v>7</v>
      </c>
      <c r="T38">
        <v>6</v>
      </c>
      <c r="U38">
        <v>2</v>
      </c>
      <c r="V38">
        <v>2</v>
      </c>
      <c r="W38">
        <v>1</v>
      </c>
      <c r="X38" t="s">
        <v>312</v>
      </c>
      <c r="Y38">
        <v>1.28</v>
      </c>
      <c r="Z38">
        <v>3.5</v>
      </c>
      <c r="AA38">
        <v>1.3</v>
      </c>
      <c r="AB38">
        <v>3.4</v>
      </c>
      <c r="AC38">
        <v>1.29</v>
      </c>
      <c r="AD38">
        <v>3.5</v>
      </c>
      <c r="AE38">
        <v>1.31</v>
      </c>
      <c r="AF38">
        <v>3.74</v>
      </c>
      <c r="AG38">
        <v>1.33</v>
      </c>
      <c r="AH38">
        <v>3</v>
      </c>
      <c r="AI38">
        <v>1.37</v>
      </c>
      <c r="AJ38">
        <v>3.74</v>
      </c>
      <c r="AK38">
        <v>1.31</v>
      </c>
      <c r="AL38">
        <v>3.35</v>
      </c>
      <c r="AM38" t="str">
        <f t="shared" si="0"/>
        <v>Kanepi</v>
      </c>
      <c r="AN38" t="str">
        <f t="shared" si="1"/>
        <v>Panova</v>
      </c>
      <c r="AO38" t="str">
        <f t="shared" si="2"/>
        <v>BrisbaneKanepiPanova</v>
      </c>
      <c r="AP38" t="str">
        <f t="shared" si="3"/>
        <v>BrisbanePanovaKanepi</v>
      </c>
      <c r="AQ38">
        <f t="shared" si="4"/>
        <v>1</v>
      </c>
      <c r="AR38">
        <f t="shared" si="5"/>
        <v>6</v>
      </c>
      <c r="AS38">
        <f t="shared" si="6"/>
        <v>30</v>
      </c>
      <c r="AT38" t="b">
        <f t="shared" si="7"/>
        <v>1</v>
      </c>
      <c r="AU38" t="str">
        <f t="shared" si="8"/>
        <v>Kanepi</v>
      </c>
      <c r="AV38" t="b">
        <f t="shared" si="9"/>
        <v>1</v>
      </c>
      <c r="AW38" t="str">
        <f t="shared" si="10"/>
        <v>Brisbane1st Round</v>
      </c>
    </row>
    <row r="39" spans="1:49" x14ac:dyDescent="0.25">
      <c r="A39">
        <v>2</v>
      </c>
      <c r="B39" t="s">
        <v>349</v>
      </c>
      <c r="C39" t="s">
        <v>350</v>
      </c>
      <c r="D39" s="1">
        <v>41638</v>
      </c>
      <c r="E39" t="s">
        <v>351</v>
      </c>
      <c r="F39" s="1" t="s">
        <v>307</v>
      </c>
      <c r="G39" s="1" t="s">
        <v>308</v>
      </c>
      <c r="H39" t="s">
        <v>309</v>
      </c>
      <c r="I39" s="9">
        <v>3</v>
      </c>
      <c r="J39" t="s">
        <v>364</v>
      </c>
      <c r="K39" t="s">
        <v>365</v>
      </c>
      <c r="L39">
        <v>23</v>
      </c>
      <c r="M39">
        <v>121</v>
      </c>
      <c r="N39">
        <v>2076</v>
      </c>
      <c r="O39">
        <v>530</v>
      </c>
      <c r="P39">
        <v>6</v>
      </c>
      <c r="Q39">
        <v>4</v>
      </c>
      <c r="R39">
        <v>6</v>
      </c>
      <c r="S39">
        <v>3</v>
      </c>
      <c r="V39">
        <v>2</v>
      </c>
      <c r="W39">
        <v>0</v>
      </c>
      <c r="X39" t="s">
        <v>312</v>
      </c>
      <c r="Y39">
        <v>1.44</v>
      </c>
      <c r="Z39">
        <v>2.62</v>
      </c>
      <c r="AA39">
        <v>1.55</v>
      </c>
      <c r="AB39">
        <v>2.4</v>
      </c>
      <c r="AC39">
        <v>1.44</v>
      </c>
      <c r="AD39">
        <v>2.62</v>
      </c>
      <c r="AE39">
        <v>1.63</v>
      </c>
      <c r="AF39">
        <v>2.4</v>
      </c>
      <c r="AG39">
        <v>1.44</v>
      </c>
      <c r="AH39">
        <v>2.63</v>
      </c>
      <c r="AI39">
        <v>1.65</v>
      </c>
      <c r="AJ39">
        <v>2.63</v>
      </c>
      <c r="AK39">
        <v>1.53</v>
      </c>
      <c r="AL39">
        <v>2.46</v>
      </c>
      <c r="AM39" t="str">
        <f t="shared" si="0"/>
        <v>Cibulkova</v>
      </c>
      <c r="AN39" t="str">
        <f t="shared" si="1"/>
        <v>Watson</v>
      </c>
      <c r="AO39" t="str">
        <f t="shared" si="2"/>
        <v>BrisbaneCibulkovaWatson</v>
      </c>
      <c r="AP39" t="str">
        <f t="shared" si="3"/>
        <v>BrisbaneWatsonCibulkova</v>
      </c>
      <c r="AQ39">
        <f t="shared" si="4"/>
        <v>2</v>
      </c>
      <c r="AR39">
        <f t="shared" si="5"/>
        <v>5</v>
      </c>
      <c r="AS39">
        <f t="shared" si="6"/>
        <v>19</v>
      </c>
      <c r="AT39" t="b">
        <f t="shared" si="7"/>
        <v>0</v>
      </c>
      <c r="AU39" t="str">
        <f t="shared" si="8"/>
        <v>Cibulkova</v>
      </c>
      <c r="AV39" t="b">
        <f t="shared" si="9"/>
        <v>0</v>
      </c>
      <c r="AW39" t="str">
        <f t="shared" si="10"/>
        <v>Brisbane1st Round</v>
      </c>
    </row>
    <row r="40" spans="1:49" x14ac:dyDescent="0.25">
      <c r="A40">
        <v>2</v>
      </c>
      <c r="B40" t="s">
        <v>349</v>
      </c>
      <c r="C40" t="s">
        <v>350</v>
      </c>
      <c r="D40" s="1">
        <v>41638</v>
      </c>
      <c r="E40" t="s">
        <v>351</v>
      </c>
      <c r="F40" s="1" t="s">
        <v>307</v>
      </c>
      <c r="G40" s="1" t="s">
        <v>308</v>
      </c>
      <c r="H40" t="s">
        <v>309</v>
      </c>
      <c r="I40" s="9">
        <v>3</v>
      </c>
      <c r="J40" t="s">
        <v>366</v>
      </c>
      <c r="K40" t="s">
        <v>367</v>
      </c>
      <c r="L40">
        <v>8</v>
      </c>
      <c r="M40">
        <v>39</v>
      </c>
      <c r="N40">
        <v>4170</v>
      </c>
      <c r="O40">
        <v>1250</v>
      </c>
      <c r="P40">
        <v>6</v>
      </c>
      <c r="Q40">
        <v>2</v>
      </c>
      <c r="R40">
        <v>7</v>
      </c>
      <c r="S40">
        <v>6</v>
      </c>
      <c r="V40">
        <v>2</v>
      </c>
      <c r="W40">
        <v>0</v>
      </c>
      <c r="X40" t="s">
        <v>312</v>
      </c>
      <c r="Y40">
        <v>1.2</v>
      </c>
      <c r="Z40">
        <v>4.33</v>
      </c>
      <c r="AA40">
        <v>1.22</v>
      </c>
      <c r="AB40">
        <v>4</v>
      </c>
      <c r="AC40">
        <v>1.25</v>
      </c>
      <c r="AD40">
        <v>3.75</v>
      </c>
      <c r="AE40">
        <v>1.2</v>
      </c>
      <c r="AF40">
        <v>5.1100000000000003</v>
      </c>
      <c r="AG40">
        <v>1.2</v>
      </c>
      <c r="AH40">
        <v>4</v>
      </c>
      <c r="AI40">
        <v>1.25</v>
      </c>
      <c r="AJ40">
        <v>5.1100000000000003</v>
      </c>
      <c r="AK40">
        <v>1.22</v>
      </c>
      <c r="AL40">
        <v>4.0999999999999996</v>
      </c>
      <c r="AM40" t="str">
        <f t="shared" si="0"/>
        <v>Jankovic</v>
      </c>
      <c r="AN40" t="str">
        <f t="shared" si="1"/>
        <v>Schiavone</v>
      </c>
      <c r="AO40" t="str">
        <f t="shared" si="2"/>
        <v>BrisbaneJankovicSchiavone</v>
      </c>
      <c r="AP40" t="str">
        <f t="shared" si="3"/>
        <v>BrisbaneSchiavoneJankovic</v>
      </c>
      <c r="AQ40">
        <f t="shared" si="4"/>
        <v>2</v>
      </c>
      <c r="AR40">
        <f t="shared" si="5"/>
        <v>5</v>
      </c>
      <c r="AS40">
        <f t="shared" si="6"/>
        <v>21</v>
      </c>
      <c r="AT40" t="b">
        <f t="shared" si="7"/>
        <v>1</v>
      </c>
      <c r="AU40" t="str">
        <f t="shared" si="8"/>
        <v>Jankovic</v>
      </c>
      <c r="AV40" t="b">
        <f t="shared" si="9"/>
        <v>0</v>
      </c>
      <c r="AW40" t="str">
        <f t="shared" si="10"/>
        <v>Brisbane1st Round</v>
      </c>
    </row>
    <row r="41" spans="1:49" x14ac:dyDescent="0.25">
      <c r="A41">
        <v>2</v>
      </c>
      <c r="B41" t="s">
        <v>349</v>
      </c>
      <c r="C41" t="s">
        <v>350</v>
      </c>
      <c r="D41" s="1">
        <v>41638</v>
      </c>
      <c r="E41" t="s">
        <v>351</v>
      </c>
      <c r="F41" s="1" t="s">
        <v>307</v>
      </c>
      <c r="G41" s="1" t="s">
        <v>308</v>
      </c>
      <c r="H41" t="s">
        <v>309</v>
      </c>
      <c r="I41" s="9">
        <v>3</v>
      </c>
      <c r="J41" t="s">
        <v>368</v>
      </c>
      <c r="K41" t="s">
        <v>369</v>
      </c>
      <c r="L41">
        <v>17</v>
      </c>
      <c r="M41">
        <v>86</v>
      </c>
      <c r="N41">
        <v>2735</v>
      </c>
      <c r="O41">
        <v>750</v>
      </c>
      <c r="P41">
        <v>6</v>
      </c>
      <c r="Q41">
        <v>2</v>
      </c>
      <c r="R41">
        <v>6</v>
      </c>
      <c r="S41">
        <v>1</v>
      </c>
      <c r="V41">
        <v>2</v>
      </c>
      <c r="W41">
        <v>0</v>
      </c>
      <c r="X41" t="s">
        <v>312</v>
      </c>
      <c r="Y41">
        <v>1.28</v>
      </c>
      <c r="Z41">
        <v>3.5</v>
      </c>
      <c r="AA41">
        <v>1.3</v>
      </c>
      <c r="AB41">
        <v>3.4</v>
      </c>
      <c r="AC41">
        <v>1.29</v>
      </c>
      <c r="AD41">
        <v>3.5</v>
      </c>
      <c r="AE41">
        <v>1.33</v>
      </c>
      <c r="AF41">
        <v>3.61</v>
      </c>
      <c r="AG41">
        <v>1.29</v>
      </c>
      <c r="AH41">
        <v>3.25</v>
      </c>
      <c r="AI41">
        <v>1.4</v>
      </c>
      <c r="AJ41">
        <v>3.61</v>
      </c>
      <c r="AK41">
        <v>1.32</v>
      </c>
      <c r="AL41">
        <v>3.3</v>
      </c>
      <c r="AM41" t="str">
        <f t="shared" si="0"/>
        <v>Suarez</v>
      </c>
      <c r="AN41" t="str">
        <f t="shared" si="1"/>
        <v>Hsieh</v>
      </c>
      <c r="AO41" t="str">
        <f t="shared" si="2"/>
        <v>BrisbaneSuarezHsieh</v>
      </c>
      <c r="AP41" t="str">
        <f t="shared" si="3"/>
        <v>BrisbaneHsiehSuarez</v>
      </c>
      <c r="AQ41">
        <f t="shared" si="4"/>
        <v>2</v>
      </c>
      <c r="AR41">
        <f t="shared" si="5"/>
        <v>9</v>
      </c>
      <c r="AS41">
        <f t="shared" si="6"/>
        <v>15</v>
      </c>
      <c r="AT41" t="b">
        <f t="shared" si="7"/>
        <v>0</v>
      </c>
      <c r="AU41" t="str">
        <f t="shared" si="8"/>
        <v>Suarez</v>
      </c>
      <c r="AV41" t="b">
        <f t="shared" si="9"/>
        <v>0</v>
      </c>
      <c r="AW41" t="str">
        <f t="shared" si="10"/>
        <v>Brisbane1st Round</v>
      </c>
    </row>
    <row r="42" spans="1:49" x14ac:dyDescent="0.25">
      <c r="A42">
        <v>2</v>
      </c>
      <c r="B42" t="s">
        <v>349</v>
      </c>
      <c r="C42" t="s">
        <v>350</v>
      </c>
      <c r="D42" s="1">
        <v>41638</v>
      </c>
      <c r="E42" t="s">
        <v>351</v>
      </c>
      <c r="F42" s="1" t="s">
        <v>307</v>
      </c>
      <c r="G42" s="1" t="s">
        <v>308</v>
      </c>
      <c r="H42" t="s">
        <v>309</v>
      </c>
      <c r="I42" s="9">
        <v>3</v>
      </c>
      <c r="J42" t="s">
        <v>370</v>
      </c>
      <c r="K42" t="s">
        <v>371</v>
      </c>
      <c r="L42">
        <v>142</v>
      </c>
      <c r="M42">
        <v>67</v>
      </c>
      <c r="N42">
        <v>448</v>
      </c>
      <c r="O42">
        <v>877</v>
      </c>
      <c r="P42">
        <v>3</v>
      </c>
      <c r="Q42">
        <v>6</v>
      </c>
      <c r="R42">
        <v>6</v>
      </c>
      <c r="S42">
        <v>2</v>
      </c>
      <c r="T42">
        <v>6</v>
      </c>
      <c r="U42">
        <v>3</v>
      </c>
      <c r="V42">
        <v>2</v>
      </c>
      <c r="W42">
        <v>1</v>
      </c>
      <c r="X42" t="s">
        <v>312</v>
      </c>
      <c r="Y42">
        <v>1.66</v>
      </c>
      <c r="Z42">
        <v>2.1</v>
      </c>
      <c r="AA42">
        <v>1.62</v>
      </c>
      <c r="AB42">
        <v>2.25</v>
      </c>
      <c r="AC42">
        <v>1.73</v>
      </c>
      <c r="AD42">
        <v>2</v>
      </c>
      <c r="AE42">
        <v>1.85</v>
      </c>
      <c r="AF42">
        <v>2.0499999999999998</v>
      </c>
      <c r="AG42">
        <v>1.67</v>
      </c>
      <c r="AH42">
        <v>2.1</v>
      </c>
      <c r="AI42">
        <v>1.85</v>
      </c>
      <c r="AJ42">
        <v>2.15</v>
      </c>
      <c r="AK42">
        <v>1.73</v>
      </c>
      <c r="AL42">
        <v>2.06</v>
      </c>
      <c r="AM42" t="str">
        <f t="shared" si="0"/>
        <v>Dellacqua</v>
      </c>
      <c r="AN42" t="str">
        <f t="shared" si="1"/>
        <v>Voskoboeva</v>
      </c>
      <c r="AO42" t="str">
        <f t="shared" si="2"/>
        <v>BrisbaneDellacquaVoskoboeva</v>
      </c>
      <c r="AP42" t="str">
        <f t="shared" si="3"/>
        <v>BrisbaneVoskoboevaDellacqua</v>
      </c>
      <c r="AQ42">
        <f t="shared" si="4"/>
        <v>1</v>
      </c>
      <c r="AR42">
        <f t="shared" si="5"/>
        <v>4</v>
      </c>
      <c r="AS42">
        <f t="shared" si="6"/>
        <v>26</v>
      </c>
      <c r="AT42" t="b">
        <f t="shared" si="7"/>
        <v>0</v>
      </c>
      <c r="AU42" t="str">
        <f t="shared" si="8"/>
        <v>Voskoboeva</v>
      </c>
      <c r="AV42" t="b">
        <f t="shared" si="9"/>
        <v>1</v>
      </c>
      <c r="AW42" t="str">
        <f t="shared" si="10"/>
        <v>Brisbane1st Round</v>
      </c>
    </row>
    <row r="43" spans="1:49" x14ac:dyDescent="0.25">
      <c r="A43">
        <v>2</v>
      </c>
      <c r="B43" t="s">
        <v>349</v>
      </c>
      <c r="C43" t="s">
        <v>350</v>
      </c>
      <c r="D43" s="1">
        <v>41638</v>
      </c>
      <c r="E43" t="s">
        <v>351</v>
      </c>
      <c r="F43" s="1" t="s">
        <v>307</v>
      </c>
      <c r="G43" s="1" t="s">
        <v>308</v>
      </c>
      <c r="H43" t="s">
        <v>309</v>
      </c>
      <c r="I43" s="9">
        <v>3</v>
      </c>
      <c r="J43" t="s">
        <v>372</v>
      </c>
      <c r="K43" t="s">
        <v>373</v>
      </c>
      <c r="L43">
        <v>190</v>
      </c>
      <c r="M43">
        <v>33</v>
      </c>
      <c r="N43">
        <v>333</v>
      </c>
      <c r="O43">
        <v>1575</v>
      </c>
      <c r="P43">
        <v>6</v>
      </c>
      <c r="Q43">
        <v>3</v>
      </c>
      <c r="R43">
        <v>7</v>
      </c>
      <c r="S43">
        <v>5</v>
      </c>
      <c r="V43">
        <v>2</v>
      </c>
      <c r="W43">
        <v>0</v>
      </c>
      <c r="X43" t="s">
        <v>312</v>
      </c>
      <c r="Y43">
        <v>2.5</v>
      </c>
      <c r="Z43">
        <v>1.5</v>
      </c>
      <c r="AA43">
        <v>2.5</v>
      </c>
      <c r="AB43">
        <v>1.5</v>
      </c>
      <c r="AC43">
        <v>2.62</v>
      </c>
      <c r="AD43">
        <v>1.44</v>
      </c>
      <c r="AE43">
        <v>2.67</v>
      </c>
      <c r="AF43">
        <v>1.53</v>
      </c>
      <c r="AG43">
        <v>2.5</v>
      </c>
      <c r="AH43">
        <v>1.5</v>
      </c>
      <c r="AI43">
        <v>2.75</v>
      </c>
      <c r="AJ43">
        <v>1.6</v>
      </c>
      <c r="AK43">
        <v>2.5299999999999998</v>
      </c>
      <c r="AL43">
        <v>1.5</v>
      </c>
      <c r="AM43" t="str">
        <f t="shared" si="0"/>
        <v>Barty</v>
      </c>
      <c r="AN43" t="str">
        <f t="shared" si="1"/>
        <v>Hantuchova</v>
      </c>
      <c r="AO43" t="str">
        <f t="shared" si="2"/>
        <v>BrisbaneBartyHantuchova</v>
      </c>
      <c r="AP43" t="str">
        <f t="shared" si="3"/>
        <v>BrisbaneHantuchovaBarty</v>
      </c>
      <c r="AQ43">
        <f t="shared" si="4"/>
        <v>2</v>
      </c>
      <c r="AR43">
        <f t="shared" si="5"/>
        <v>5</v>
      </c>
      <c r="AS43">
        <f t="shared" si="6"/>
        <v>21</v>
      </c>
      <c r="AT43" t="b">
        <f t="shared" si="7"/>
        <v>0</v>
      </c>
      <c r="AU43" t="str">
        <f t="shared" si="8"/>
        <v>Barty</v>
      </c>
      <c r="AV43" t="b">
        <f t="shared" si="9"/>
        <v>0</v>
      </c>
      <c r="AW43" t="str">
        <f t="shared" si="10"/>
        <v>Brisbane1st Round</v>
      </c>
    </row>
    <row r="44" spans="1:49" x14ac:dyDescent="0.25">
      <c r="A44">
        <v>2</v>
      </c>
      <c r="B44" t="s">
        <v>349</v>
      </c>
      <c r="C44" t="s">
        <v>350</v>
      </c>
      <c r="D44" s="1">
        <v>41638</v>
      </c>
      <c r="E44" t="s">
        <v>351</v>
      </c>
      <c r="F44" s="1" t="s">
        <v>307</v>
      </c>
      <c r="G44" s="1" t="s">
        <v>308</v>
      </c>
      <c r="H44" t="s">
        <v>309</v>
      </c>
      <c r="I44" s="9">
        <v>3</v>
      </c>
      <c r="J44" t="s">
        <v>374</v>
      </c>
      <c r="K44" t="s">
        <v>375</v>
      </c>
      <c r="L44">
        <v>26</v>
      </c>
      <c r="M44">
        <v>170</v>
      </c>
      <c r="N44">
        <v>1965</v>
      </c>
      <c r="O44">
        <v>376</v>
      </c>
      <c r="P44">
        <v>7</v>
      </c>
      <c r="Q44">
        <v>6</v>
      </c>
      <c r="R44">
        <v>4</v>
      </c>
      <c r="S44">
        <v>6</v>
      </c>
      <c r="T44">
        <v>6</v>
      </c>
      <c r="U44">
        <v>3</v>
      </c>
      <c r="V44">
        <v>2</v>
      </c>
      <c r="W44">
        <v>1</v>
      </c>
      <c r="X44" t="s">
        <v>312</v>
      </c>
      <c r="Y44">
        <v>1.1200000000000001</v>
      </c>
      <c r="Z44">
        <v>5.5</v>
      </c>
      <c r="AA44">
        <v>1.1200000000000001</v>
      </c>
      <c r="AB44">
        <v>5.75</v>
      </c>
      <c r="AC44">
        <v>1.1000000000000001</v>
      </c>
      <c r="AD44">
        <v>6.5</v>
      </c>
      <c r="AE44">
        <v>1.17</v>
      </c>
      <c r="AF44">
        <v>5.75</v>
      </c>
      <c r="AG44">
        <v>1.08</v>
      </c>
      <c r="AH44">
        <v>6.5</v>
      </c>
      <c r="AI44">
        <v>1.17</v>
      </c>
      <c r="AJ44">
        <v>6.5</v>
      </c>
      <c r="AK44">
        <v>1.1299999999999999</v>
      </c>
      <c r="AL44">
        <v>5.6</v>
      </c>
      <c r="AM44" t="str">
        <f t="shared" si="0"/>
        <v>Pavlyuchenkova</v>
      </c>
      <c r="AN44" t="str">
        <f t="shared" si="1"/>
        <v>Kudryavtseva</v>
      </c>
      <c r="AO44" t="str">
        <f t="shared" si="2"/>
        <v>BrisbanePavlyuchenkovaKudryavtseva</v>
      </c>
      <c r="AP44" t="str">
        <f t="shared" si="3"/>
        <v>BrisbaneKudryavtsevaPavlyuchenkova</v>
      </c>
      <c r="AQ44">
        <f t="shared" si="4"/>
        <v>1</v>
      </c>
      <c r="AR44">
        <f t="shared" si="5"/>
        <v>2</v>
      </c>
      <c r="AS44">
        <f t="shared" si="6"/>
        <v>32</v>
      </c>
      <c r="AT44" t="b">
        <f t="shared" si="7"/>
        <v>1</v>
      </c>
      <c r="AU44" t="str">
        <f t="shared" si="8"/>
        <v>Pavlyuchenkova</v>
      </c>
      <c r="AV44" t="b">
        <f t="shared" si="9"/>
        <v>1</v>
      </c>
      <c r="AW44" t="str">
        <f t="shared" si="10"/>
        <v>Brisbane1st Round</v>
      </c>
    </row>
    <row r="45" spans="1:49" x14ac:dyDescent="0.25">
      <c r="A45">
        <v>2</v>
      </c>
      <c r="B45" t="s">
        <v>349</v>
      </c>
      <c r="C45" t="s">
        <v>350</v>
      </c>
      <c r="D45" s="1">
        <v>41638</v>
      </c>
      <c r="E45" t="s">
        <v>351</v>
      </c>
      <c r="F45" s="1" t="s">
        <v>307</v>
      </c>
      <c r="G45" s="1" t="s">
        <v>308</v>
      </c>
      <c r="H45" t="s">
        <v>309</v>
      </c>
      <c r="I45" s="9">
        <v>3</v>
      </c>
      <c r="J45" t="s">
        <v>376</v>
      </c>
      <c r="K45" t="s">
        <v>377</v>
      </c>
      <c r="L45">
        <v>4</v>
      </c>
      <c r="M45">
        <v>74</v>
      </c>
      <c r="N45">
        <v>5891</v>
      </c>
      <c r="O45">
        <v>811</v>
      </c>
      <c r="P45">
        <v>6</v>
      </c>
      <c r="Q45">
        <v>3</v>
      </c>
      <c r="R45">
        <v>6</v>
      </c>
      <c r="S45">
        <v>0</v>
      </c>
      <c r="V45">
        <v>2</v>
      </c>
      <c r="W45">
        <v>0</v>
      </c>
      <c r="X45" t="s">
        <v>312</v>
      </c>
      <c r="Y45">
        <v>1.04</v>
      </c>
      <c r="Z45">
        <v>9</v>
      </c>
      <c r="AA45">
        <v>1.05</v>
      </c>
      <c r="AB45">
        <v>9</v>
      </c>
      <c r="AC45">
        <v>1.05</v>
      </c>
      <c r="AD45">
        <v>8.5</v>
      </c>
      <c r="AE45">
        <v>1.07</v>
      </c>
      <c r="AF45">
        <v>10.91</v>
      </c>
      <c r="AG45">
        <v>1.02</v>
      </c>
      <c r="AH45">
        <v>11</v>
      </c>
      <c r="AI45">
        <v>1.08</v>
      </c>
      <c r="AJ45">
        <v>11.75</v>
      </c>
      <c r="AK45">
        <v>1.05</v>
      </c>
      <c r="AL45">
        <v>9.32</v>
      </c>
      <c r="AM45" t="str">
        <f t="shared" si="0"/>
        <v>Sharapova</v>
      </c>
      <c r="AN45" t="str">
        <f t="shared" si="1"/>
        <v>Garcia</v>
      </c>
      <c r="AO45" t="str">
        <f t="shared" si="2"/>
        <v>BrisbaneSharapovaGarcia</v>
      </c>
      <c r="AP45" t="str">
        <f t="shared" si="3"/>
        <v>BrisbaneGarciaSharapova</v>
      </c>
      <c r="AQ45">
        <f t="shared" si="4"/>
        <v>2</v>
      </c>
      <c r="AR45">
        <f t="shared" si="5"/>
        <v>9</v>
      </c>
      <c r="AS45">
        <f t="shared" si="6"/>
        <v>15</v>
      </c>
      <c r="AT45" t="b">
        <f t="shared" si="7"/>
        <v>0</v>
      </c>
      <c r="AU45" t="str">
        <f t="shared" si="8"/>
        <v>Sharapova</v>
      </c>
      <c r="AV45" t="b">
        <f t="shared" si="9"/>
        <v>0</v>
      </c>
      <c r="AW45" t="str">
        <f t="shared" si="10"/>
        <v>Brisbane1st Round</v>
      </c>
    </row>
    <row r="46" spans="1:49" x14ac:dyDescent="0.25">
      <c r="A46">
        <v>2</v>
      </c>
      <c r="B46" t="s">
        <v>349</v>
      </c>
      <c r="C46" t="s">
        <v>350</v>
      </c>
      <c r="D46" s="1">
        <v>41638</v>
      </c>
      <c r="E46" t="s">
        <v>351</v>
      </c>
      <c r="F46" s="1" t="s">
        <v>307</v>
      </c>
      <c r="G46" s="1" t="s">
        <v>308</v>
      </c>
      <c r="H46" t="s">
        <v>309</v>
      </c>
      <c r="I46" s="9">
        <v>3</v>
      </c>
      <c r="J46" t="s">
        <v>378</v>
      </c>
      <c r="K46" t="s">
        <v>379</v>
      </c>
      <c r="L46">
        <v>9</v>
      </c>
      <c r="M46">
        <v>55</v>
      </c>
      <c r="N46">
        <v>3965</v>
      </c>
      <c r="O46">
        <v>1075</v>
      </c>
      <c r="P46">
        <v>6</v>
      </c>
      <c r="Q46">
        <v>2</v>
      </c>
      <c r="R46">
        <v>6</v>
      </c>
      <c r="S46">
        <v>2</v>
      </c>
      <c r="V46">
        <v>2</v>
      </c>
      <c r="W46">
        <v>0</v>
      </c>
      <c r="X46" t="s">
        <v>312</v>
      </c>
      <c r="Y46">
        <v>1.1599999999999999</v>
      </c>
      <c r="Z46">
        <v>4.5</v>
      </c>
      <c r="AA46">
        <v>1.1499999999999999</v>
      </c>
      <c r="AB46">
        <v>5.25</v>
      </c>
      <c r="AC46">
        <v>1.17</v>
      </c>
      <c r="AD46">
        <v>4.5</v>
      </c>
      <c r="AE46">
        <v>1.1299999999999999</v>
      </c>
      <c r="AF46">
        <v>7.13</v>
      </c>
      <c r="AG46">
        <v>1.1399999999999999</v>
      </c>
      <c r="AH46">
        <v>5</v>
      </c>
      <c r="AI46">
        <v>1.18</v>
      </c>
      <c r="AJ46">
        <v>7.13</v>
      </c>
      <c r="AK46">
        <v>1.1399999999999999</v>
      </c>
      <c r="AL46">
        <v>5.52</v>
      </c>
      <c r="AM46" t="str">
        <f t="shared" si="0"/>
        <v>Kerber</v>
      </c>
      <c r="AN46" t="str">
        <f t="shared" si="1"/>
        <v>Mladenovic</v>
      </c>
      <c r="AO46" t="str">
        <f t="shared" si="2"/>
        <v>BrisbaneKerberMladenovic</v>
      </c>
      <c r="AP46" t="str">
        <f t="shared" si="3"/>
        <v>BrisbaneMladenovicKerber</v>
      </c>
      <c r="AQ46">
        <f t="shared" si="4"/>
        <v>2</v>
      </c>
      <c r="AR46">
        <f t="shared" si="5"/>
        <v>8</v>
      </c>
      <c r="AS46">
        <f t="shared" si="6"/>
        <v>16</v>
      </c>
      <c r="AT46" t="b">
        <f t="shared" si="7"/>
        <v>0</v>
      </c>
      <c r="AU46" t="str">
        <f t="shared" si="8"/>
        <v>Kerber</v>
      </c>
      <c r="AV46" t="b">
        <f t="shared" si="9"/>
        <v>0</v>
      </c>
      <c r="AW46" t="str">
        <f t="shared" si="10"/>
        <v>Brisbane1st Round</v>
      </c>
    </row>
    <row r="47" spans="1:49" x14ac:dyDescent="0.25">
      <c r="A47">
        <v>2</v>
      </c>
      <c r="B47" t="s">
        <v>349</v>
      </c>
      <c r="C47" t="s">
        <v>350</v>
      </c>
      <c r="D47" s="1">
        <v>41639</v>
      </c>
      <c r="E47" t="s">
        <v>351</v>
      </c>
      <c r="F47" s="1" t="s">
        <v>307</v>
      </c>
      <c r="G47" s="1" t="s">
        <v>308</v>
      </c>
      <c r="H47" t="s">
        <v>344</v>
      </c>
      <c r="I47" s="9">
        <v>3</v>
      </c>
      <c r="J47" t="s">
        <v>364</v>
      </c>
      <c r="K47" t="s">
        <v>352</v>
      </c>
      <c r="L47">
        <v>23</v>
      </c>
      <c r="M47">
        <v>75</v>
      </c>
      <c r="N47">
        <v>2076</v>
      </c>
      <c r="O47">
        <v>806</v>
      </c>
      <c r="P47">
        <v>6</v>
      </c>
      <c r="Q47">
        <v>3</v>
      </c>
      <c r="R47">
        <v>1</v>
      </c>
      <c r="S47">
        <v>6</v>
      </c>
      <c r="T47">
        <v>6</v>
      </c>
      <c r="U47">
        <v>3</v>
      </c>
      <c r="V47">
        <v>2</v>
      </c>
      <c r="W47">
        <v>1</v>
      </c>
      <c r="X47" t="s">
        <v>312</v>
      </c>
      <c r="Y47">
        <v>1.1599999999999999</v>
      </c>
      <c r="Z47">
        <v>4.5</v>
      </c>
      <c r="AA47">
        <v>1.2</v>
      </c>
      <c r="AB47">
        <v>4.3</v>
      </c>
      <c r="AC47">
        <v>1.17</v>
      </c>
      <c r="AD47">
        <v>4.5</v>
      </c>
      <c r="AE47">
        <v>1.19</v>
      </c>
      <c r="AF47">
        <v>5.39</v>
      </c>
      <c r="AG47">
        <v>1.2</v>
      </c>
      <c r="AH47">
        <v>4</v>
      </c>
      <c r="AI47">
        <v>1.25</v>
      </c>
      <c r="AJ47">
        <v>5.4</v>
      </c>
      <c r="AK47">
        <v>1.19</v>
      </c>
      <c r="AL47">
        <v>4.41</v>
      </c>
      <c r="AM47" t="str">
        <f t="shared" si="0"/>
        <v>Cibulkova</v>
      </c>
      <c r="AN47" t="str">
        <f t="shared" si="1"/>
        <v>Date</v>
      </c>
      <c r="AO47" t="str">
        <f t="shared" si="2"/>
        <v>BrisbaneCibulkovaDate</v>
      </c>
      <c r="AP47" t="str">
        <f t="shared" si="3"/>
        <v>BrisbaneDateCibulkova</v>
      </c>
      <c r="AQ47">
        <f t="shared" si="4"/>
        <v>1</v>
      </c>
      <c r="AR47">
        <f t="shared" si="5"/>
        <v>1</v>
      </c>
      <c r="AS47">
        <f t="shared" si="6"/>
        <v>25</v>
      </c>
      <c r="AT47" t="b">
        <f t="shared" si="7"/>
        <v>0</v>
      </c>
      <c r="AU47" t="str">
        <f t="shared" si="8"/>
        <v>Cibulkova</v>
      </c>
      <c r="AV47" t="b">
        <f t="shared" si="9"/>
        <v>1</v>
      </c>
      <c r="AW47" t="str">
        <f t="shared" si="10"/>
        <v>Brisbane2nd Round</v>
      </c>
    </row>
    <row r="48" spans="1:49" x14ac:dyDescent="0.25">
      <c r="A48">
        <v>2</v>
      </c>
      <c r="B48" t="s">
        <v>349</v>
      </c>
      <c r="C48" t="s">
        <v>350</v>
      </c>
      <c r="D48" s="1">
        <v>41639</v>
      </c>
      <c r="E48" t="s">
        <v>351</v>
      </c>
      <c r="F48" s="1" t="s">
        <v>307</v>
      </c>
      <c r="G48" s="1" t="s">
        <v>308</v>
      </c>
      <c r="H48" t="s">
        <v>344</v>
      </c>
      <c r="I48" s="9">
        <v>3</v>
      </c>
      <c r="J48" t="s">
        <v>366</v>
      </c>
      <c r="K48" t="s">
        <v>354</v>
      </c>
      <c r="L48">
        <v>8</v>
      </c>
      <c r="M48">
        <v>45</v>
      </c>
      <c r="N48">
        <v>4170</v>
      </c>
      <c r="O48">
        <v>1160</v>
      </c>
      <c r="P48">
        <v>6</v>
      </c>
      <c r="Q48">
        <v>1</v>
      </c>
      <c r="R48">
        <v>6</v>
      </c>
      <c r="S48">
        <v>3</v>
      </c>
      <c r="V48">
        <v>2</v>
      </c>
      <c r="W48">
        <v>0</v>
      </c>
      <c r="X48" t="s">
        <v>312</v>
      </c>
      <c r="Y48">
        <v>1.1000000000000001</v>
      </c>
      <c r="Z48">
        <v>6.5</v>
      </c>
      <c r="AA48">
        <v>1.1499999999999999</v>
      </c>
      <c r="AB48">
        <v>5.25</v>
      </c>
      <c r="AC48">
        <v>1.1200000000000001</v>
      </c>
      <c r="AD48">
        <v>5.5</v>
      </c>
      <c r="AE48">
        <v>1.18</v>
      </c>
      <c r="AF48">
        <v>5.76</v>
      </c>
      <c r="AG48">
        <v>1.1399999999999999</v>
      </c>
      <c r="AH48">
        <v>5</v>
      </c>
      <c r="AI48">
        <v>1.18</v>
      </c>
      <c r="AJ48">
        <v>6.5</v>
      </c>
      <c r="AK48">
        <v>1.1599999999999999</v>
      </c>
      <c r="AL48">
        <v>5.08</v>
      </c>
      <c r="AM48" t="str">
        <f t="shared" si="0"/>
        <v>Jankovic</v>
      </c>
      <c r="AN48" t="str">
        <f t="shared" si="1"/>
        <v>Svitolina</v>
      </c>
      <c r="AO48" t="str">
        <f t="shared" si="2"/>
        <v>BrisbaneJankovicSvitolina</v>
      </c>
      <c r="AP48" t="str">
        <f t="shared" si="3"/>
        <v>BrisbaneSvitolinaJankovic</v>
      </c>
      <c r="AQ48">
        <f t="shared" si="4"/>
        <v>2</v>
      </c>
      <c r="AR48">
        <f t="shared" si="5"/>
        <v>8</v>
      </c>
      <c r="AS48">
        <f t="shared" si="6"/>
        <v>16</v>
      </c>
      <c r="AT48" t="b">
        <f t="shared" si="7"/>
        <v>0</v>
      </c>
      <c r="AU48" t="str">
        <f t="shared" si="8"/>
        <v>Jankovic</v>
      </c>
      <c r="AV48" t="b">
        <f t="shared" si="9"/>
        <v>0</v>
      </c>
      <c r="AW48" t="str">
        <f t="shared" si="10"/>
        <v>Brisbane2nd Round</v>
      </c>
    </row>
    <row r="49" spans="1:49" x14ac:dyDescent="0.25">
      <c r="A49">
        <v>2</v>
      </c>
      <c r="B49" t="s">
        <v>349</v>
      </c>
      <c r="C49" t="s">
        <v>350</v>
      </c>
      <c r="D49" s="1">
        <v>41639</v>
      </c>
      <c r="E49" t="s">
        <v>351</v>
      </c>
      <c r="F49" s="1" t="s">
        <v>307</v>
      </c>
      <c r="G49" s="1" t="s">
        <v>308</v>
      </c>
      <c r="H49" t="s">
        <v>344</v>
      </c>
      <c r="I49" s="9">
        <v>3</v>
      </c>
      <c r="J49" t="s">
        <v>380</v>
      </c>
      <c r="K49" t="s">
        <v>360</v>
      </c>
      <c r="L49">
        <v>1</v>
      </c>
      <c r="M49">
        <v>43</v>
      </c>
      <c r="N49">
        <v>13260</v>
      </c>
      <c r="O49">
        <v>1217</v>
      </c>
      <c r="P49">
        <v>6</v>
      </c>
      <c r="Q49">
        <v>4</v>
      </c>
      <c r="R49">
        <v>6</v>
      </c>
      <c r="S49">
        <v>4</v>
      </c>
      <c r="V49">
        <v>2</v>
      </c>
      <c r="W49">
        <v>0</v>
      </c>
      <c r="X49" t="s">
        <v>312</v>
      </c>
      <c r="Y49">
        <v>1.04</v>
      </c>
      <c r="Z49">
        <v>9</v>
      </c>
      <c r="AA49">
        <v>1.05</v>
      </c>
      <c r="AB49">
        <v>9</v>
      </c>
      <c r="AC49">
        <v>1.06</v>
      </c>
      <c r="AD49">
        <v>8</v>
      </c>
      <c r="AE49">
        <v>1.07</v>
      </c>
      <c r="AF49">
        <v>10.75</v>
      </c>
      <c r="AG49">
        <v>1.04</v>
      </c>
      <c r="AH49">
        <v>9</v>
      </c>
      <c r="AI49">
        <v>1.0900000000000001</v>
      </c>
      <c r="AJ49">
        <v>11</v>
      </c>
      <c r="AK49">
        <v>1.06</v>
      </c>
      <c r="AL49">
        <v>8.76</v>
      </c>
      <c r="AM49" t="str">
        <f t="shared" si="0"/>
        <v>Williams</v>
      </c>
      <c r="AN49" t="str">
        <f t="shared" si="1"/>
        <v>Petkovic</v>
      </c>
      <c r="AO49" t="str">
        <f t="shared" si="2"/>
        <v>BrisbaneWilliamsPetkovic</v>
      </c>
      <c r="AP49" t="str">
        <f t="shared" si="3"/>
        <v>BrisbanePetkovicWilliams</v>
      </c>
      <c r="AQ49">
        <f t="shared" si="4"/>
        <v>2</v>
      </c>
      <c r="AR49">
        <f t="shared" si="5"/>
        <v>4</v>
      </c>
      <c r="AS49">
        <f t="shared" si="6"/>
        <v>20</v>
      </c>
      <c r="AT49" t="b">
        <f t="shared" si="7"/>
        <v>0</v>
      </c>
      <c r="AU49" t="str">
        <f t="shared" si="8"/>
        <v>Williams</v>
      </c>
      <c r="AV49" t="b">
        <f t="shared" si="9"/>
        <v>0</v>
      </c>
      <c r="AW49" t="str">
        <f t="shared" si="10"/>
        <v>Brisbane2nd Round</v>
      </c>
    </row>
    <row r="50" spans="1:49" x14ac:dyDescent="0.25">
      <c r="A50">
        <v>2</v>
      </c>
      <c r="B50" t="s">
        <v>349</v>
      </c>
      <c r="C50" t="s">
        <v>350</v>
      </c>
      <c r="D50" s="1">
        <v>41639</v>
      </c>
      <c r="E50" t="s">
        <v>351</v>
      </c>
      <c r="F50" s="1" t="s">
        <v>307</v>
      </c>
      <c r="G50" s="1" t="s">
        <v>308</v>
      </c>
      <c r="H50" t="s">
        <v>344</v>
      </c>
      <c r="I50" s="9">
        <v>3</v>
      </c>
      <c r="J50" t="s">
        <v>362</v>
      </c>
      <c r="K50" t="s">
        <v>368</v>
      </c>
      <c r="L50">
        <v>30</v>
      </c>
      <c r="M50">
        <v>17</v>
      </c>
      <c r="N50">
        <v>1768</v>
      </c>
      <c r="O50">
        <v>2735</v>
      </c>
      <c r="P50">
        <v>6</v>
      </c>
      <c r="Q50">
        <v>2</v>
      </c>
      <c r="R50">
        <v>6</v>
      </c>
      <c r="S50">
        <v>2</v>
      </c>
      <c r="V50">
        <v>2</v>
      </c>
      <c r="W50">
        <v>0</v>
      </c>
      <c r="X50" t="s">
        <v>312</v>
      </c>
      <c r="Y50">
        <v>1.83</v>
      </c>
      <c r="Z50">
        <v>1.83</v>
      </c>
      <c r="AA50">
        <v>2</v>
      </c>
      <c r="AB50">
        <v>1.8</v>
      </c>
      <c r="AC50">
        <v>1.83</v>
      </c>
      <c r="AD50">
        <v>1.83</v>
      </c>
      <c r="AE50">
        <v>1.91</v>
      </c>
      <c r="AF50">
        <v>2</v>
      </c>
      <c r="AG50">
        <v>2</v>
      </c>
      <c r="AH50">
        <v>1.73</v>
      </c>
      <c r="AI50">
        <v>2</v>
      </c>
      <c r="AJ50">
        <v>2</v>
      </c>
      <c r="AK50">
        <v>1.93</v>
      </c>
      <c r="AL50">
        <v>1.82</v>
      </c>
      <c r="AM50" t="str">
        <f t="shared" si="0"/>
        <v>Kanepi</v>
      </c>
      <c r="AN50" t="str">
        <f t="shared" si="1"/>
        <v>Suarez</v>
      </c>
      <c r="AO50" t="str">
        <f t="shared" si="2"/>
        <v>BrisbaneKanepiSuarez</v>
      </c>
      <c r="AP50" t="str">
        <f t="shared" si="3"/>
        <v>BrisbaneSuarezKanepi</v>
      </c>
      <c r="AQ50">
        <f t="shared" si="4"/>
        <v>2</v>
      </c>
      <c r="AR50">
        <f t="shared" si="5"/>
        <v>8</v>
      </c>
      <c r="AS50">
        <f t="shared" si="6"/>
        <v>16</v>
      </c>
      <c r="AT50" t="b">
        <f t="shared" si="7"/>
        <v>0</v>
      </c>
      <c r="AU50" t="str">
        <f t="shared" si="8"/>
        <v>Kanepi</v>
      </c>
      <c r="AV50" t="b">
        <f t="shared" si="9"/>
        <v>0</v>
      </c>
      <c r="AW50" t="str">
        <f t="shared" si="10"/>
        <v>Brisbane2nd Round</v>
      </c>
    </row>
    <row r="51" spans="1:49" x14ac:dyDescent="0.25">
      <c r="A51">
        <v>2</v>
      </c>
      <c r="B51" t="s">
        <v>349</v>
      </c>
      <c r="C51" t="s">
        <v>350</v>
      </c>
      <c r="D51" s="1">
        <v>41639</v>
      </c>
      <c r="E51" t="s">
        <v>351</v>
      </c>
      <c r="F51" s="1" t="s">
        <v>307</v>
      </c>
      <c r="G51" s="1" t="s">
        <v>308</v>
      </c>
      <c r="H51" t="s">
        <v>344</v>
      </c>
      <c r="I51" s="9">
        <v>3</v>
      </c>
      <c r="J51" t="s">
        <v>376</v>
      </c>
      <c r="K51" t="s">
        <v>372</v>
      </c>
      <c r="L51">
        <v>4</v>
      </c>
      <c r="M51">
        <v>190</v>
      </c>
      <c r="N51">
        <v>5891</v>
      </c>
      <c r="O51">
        <v>333</v>
      </c>
      <c r="X51" t="s">
        <v>347</v>
      </c>
      <c r="Y51">
        <v>1.04</v>
      </c>
      <c r="Z51">
        <v>10</v>
      </c>
      <c r="AA51">
        <v>1.05</v>
      </c>
      <c r="AB51">
        <v>9</v>
      </c>
      <c r="AC51">
        <v>1.04</v>
      </c>
      <c r="AD51">
        <v>9</v>
      </c>
      <c r="AE51">
        <v>1.07</v>
      </c>
      <c r="AF51">
        <v>10.75</v>
      </c>
      <c r="AG51">
        <v>1.05</v>
      </c>
      <c r="AH51">
        <v>9</v>
      </c>
      <c r="AI51">
        <v>1.0900000000000001</v>
      </c>
      <c r="AJ51">
        <v>11</v>
      </c>
      <c r="AK51">
        <v>1.05</v>
      </c>
      <c r="AL51">
        <v>8.8699999999999992</v>
      </c>
      <c r="AM51" t="str">
        <f t="shared" si="0"/>
        <v>Sharapova</v>
      </c>
      <c r="AN51" t="str">
        <f t="shared" si="1"/>
        <v>Barty</v>
      </c>
      <c r="AO51" t="str">
        <f t="shared" si="2"/>
        <v>BrisbaneSharapovaBarty</v>
      </c>
      <c r="AP51" t="str">
        <f t="shared" si="3"/>
        <v>BrisbaneBartySharapova</v>
      </c>
      <c r="AQ51">
        <f t="shared" si="4"/>
        <v>0</v>
      </c>
      <c r="AR51">
        <f t="shared" si="5"/>
        <v>0</v>
      </c>
      <c r="AS51">
        <f t="shared" si="6"/>
        <v>0</v>
      </c>
      <c r="AT51" t="b">
        <f t="shared" si="7"/>
        <v>0</v>
      </c>
      <c r="AU51" t="str">
        <f t="shared" si="8"/>
        <v>Barty</v>
      </c>
      <c r="AV51" t="b">
        <f t="shared" si="9"/>
        <v>0</v>
      </c>
      <c r="AW51" t="str">
        <f t="shared" si="10"/>
        <v>Brisbane2nd Round</v>
      </c>
    </row>
    <row r="52" spans="1:49" x14ac:dyDescent="0.25">
      <c r="A52">
        <v>2</v>
      </c>
      <c r="B52" t="s">
        <v>349</v>
      </c>
      <c r="C52" t="s">
        <v>350</v>
      </c>
      <c r="D52" s="1">
        <v>41640</v>
      </c>
      <c r="E52" t="s">
        <v>351</v>
      </c>
      <c r="F52" s="1" t="s">
        <v>307</v>
      </c>
      <c r="G52" s="1" t="s">
        <v>308</v>
      </c>
      <c r="H52" t="s">
        <v>344</v>
      </c>
      <c r="I52" s="9">
        <v>3</v>
      </c>
      <c r="J52" t="s">
        <v>358</v>
      </c>
      <c r="K52" t="s">
        <v>356</v>
      </c>
      <c r="L52">
        <v>50</v>
      </c>
      <c r="M52">
        <v>15</v>
      </c>
      <c r="N52">
        <v>1130</v>
      </c>
      <c r="O52">
        <v>2920</v>
      </c>
      <c r="X52" t="s">
        <v>347</v>
      </c>
      <c r="Y52">
        <v>3.75</v>
      </c>
      <c r="Z52">
        <v>1.25</v>
      </c>
      <c r="AA52">
        <v>3.4</v>
      </c>
      <c r="AB52">
        <v>1.3</v>
      </c>
      <c r="AC52">
        <v>3.25</v>
      </c>
      <c r="AD52">
        <v>1.33</v>
      </c>
      <c r="AE52">
        <v>3.77</v>
      </c>
      <c r="AF52">
        <v>1.32</v>
      </c>
      <c r="AG52">
        <v>3.5</v>
      </c>
      <c r="AH52">
        <v>1.29</v>
      </c>
      <c r="AI52">
        <v>3.77</v>
      </c>
      <c r="AJ52">
        <v>1.35</v>
      </c>
      <c r="AK52">
        <v>3.47</v>
      </c>
      <c r="AL52">
        <v>1.29</v>
      </c>
      <c r="AM52" t="str">
        <f t="shared" si="0"/>
        <v>Voegele</v>
      </c>
      <c r="AN52" t="str">
        <f t="shared" si="1"/>
        <v>Lisicki</v>
      </c>
      <c r="AO52" t="str">
        <f t="shared" si="2"/>
        <v>BrisbaneVoegeleLisicki</v>
      </c>
      <c r="AP52" t="str">
        <f t="shared" si="3"/>
        <v>BrisbaneLisickiVoegele</v>
      </c>
      <c r="AQ52">
        <f t="shared" si="4"/>
        <v>0</v>
      </c>
      <c r="AR52">
        <f t="shared" si="5"/>
        <v>0</v>
      </c>
      <c r="AS52">
        <f t="shared" si="6"/>
        <v>0</v>
      </c>
      <c r="AT52" t="b">
        <f t="shared" si="7"/>
        <v>0</v>
      </c>
      <c r="AU52" t="str">
        <f t="shared" si="8"/>
        <v>Lisicki</v>
      </c>
      <c r="AV52" t="b">
        <f t="shared" si="9"/>
        <v>0</v>
      </c>
      <c r="AW52" t="str">
        <f t="shared" si="10"/>
        <v>Brisbane2nd Round</v>
      </c>
    </row>
    <row r="53" spans="1:49" x14ac:dyDescent="0.25">
      <c r="A53">
        <v>2</v>
      </c>
      <c r="B53" t="s">
        <v>349</v>
      </c>
      <c r="C53" t="s">
        <v>350</v>
      </c>
      <c r="D53" s="1">
        <v>41640</v>
      </c>
      <c r="E53" t="s">
        <v>351</v>
      </c>
      <c r="F53" s="1" t="s">
        <v>307</v>
      </c>
      <c r="G53" s="1" t="s">
        <v>308</v>
      </c>
      <c r="H53" t="s">
        <v>344</v>
      </c>
      <c r="I53" s="9">
        <v>3</v>
      </c>
      <c r="J53" t="s">
        <v>378</v>
      </c>
      <c r="K53" t="s">
        <v>374</v>
      </c>
      <c r="L53">
        <v>9</v>
      </c>
      <c r="M53">
        <v>26</v>
      </c>
      <c r="N53">
        <v>3965</v>
      </c>
      <c r="O53">
        <v>1965</v>
      </c>
      <c r="P53">
        <v>6</v>
      </c>
      <c r="Q53">
        <v>2</v>
      </c>
      <c r="R53">
        <v>4</v>
      </c>
      <c r="S53">
        <v>3</v>
      </c>
      <c r="V53">
        <v>1</v>
      </c>
      <c r="W53">
        <v>0</v>
      </c>
      <c r="X53" t="s">
        <v>323</v>
      </c>
      <c r="Y53">
        <v>1.36</v>
      </c>
      <c r="Z53">
        <v>3</v>
      </c>
      <c r="AA53">
        <v>1.4</v>
      </c>
      <c r="AB53">
        <v>2.9</v>
      </c>
      <c r="AC53">
        <v>1.4</v>
      </c>
      <c r="AD53">
        <v>2.75</v>
      </c>
      <c r="AE53">
        <v>1.43</v>
      </c>
      <c r="AF53">
        <v>3.05</v>
      </c>
      <c r="AG53">
        <v>1.4</v>
      </c>
      <c r="AH53">
        <v>2.88</v>
      </c>
      <c r="AI53">
        <v>1.44</v>
      </c>
      <c r="AJ53">
        <v>3.1</v>
      </c>
      <c r="AK53">
        <v>1.39</v>
      </c>
      <c r="AL53">
        <v>2.89</v>
      </c>
      <c r="AM53" t="str">
        <f t="shared" si="0"/>
        <v>Kerber</v>
      </c>
      <c r="AN53" t="str">
        <f t="shared" si="1"/>
        <v>Pavlyuchenkova</v>
      </c>
      <c r="AO53" t="str">
        <f t="shared" si="2"/>
        <v>BrisbaneKerberPavlyuchenkova</v>
      </c>
      <c r="AP53" t="str">
        <f t="shared" si="3"/>
        <v>BrisbanePavlyuchenkovaKerber</v>
      </c>
      <c r="AQ53">
        <f t="shared" si="4"/>
        <v>1</v>
      </c>
      <c r="AR53">
        <f t="shared" si="5"/>
        <v>5</v>
      </c>
      <c r="AS53">
        <f t="shared" si="6"/>
        <v>15</v>
      </c>
      <c r="AT53" t="b">
        <f t="shared" si="7"/>
        <v>0</v>
      </c>
      <c r="AU53" t="str">
        <f t="shared" si="8"/>
        <v>Kerber</v>
      </c>
      <c r="AV53" t="b">
        <f t="shared" si="9"/>
        <v>0</v>
      </c>
      <c r="AW53" t="str">
        <f t="shared" si="10"/>
        <v>Brisbane2nd Round</v>
      </c>
    </row>
    <row r="54" spans="1:49" x14ac:dyDescent="0.25">
      <c r="A54">
        <v>2</v>
      </c>
      <c r="B54" t="s">
        <v>349</v>
      </c>
      <c r="C54" t="s">
        <v>350</v>
      </c>
      <c r="D54" s="1">
        <v>41640</v>
      </c>
      <c r="E54" t="s">
        <v>351</v>
      </c>
      <c r="F54" s="1" t="s">
        <v>307</v>
      </c>
      <c r="G54" s="1" t="s">
        <v>308</v>
      </c>
      <c r="H54" t="s">
        <v>344</v>
      </c>
      <c r="I54" s="9">
        <v>3</v>
      </c>
      <c r="J54" t="s">
        <v>381</v>
      </c>
      <c r="K54" t="s">
        <v>370</v>
      </c>
      <c r="L54">
        <v>2</v>
      </c>
      <c r="M54">
        <v>142</v>
      </c>
      <c r="N54">
        <v>8046</v>
      </c>
      <c r="O54">
        <v>448</v>
      </c>
      <c r="P54">
        <v>6</v>
      </c>
      <c r="Q54">
        <v>3</v>
      </c>
      <c r="R54">
        <v>6</v>
      </c>
      <c r="S54">
        <v>1</v>
      </c>
      <c r="V54">
        <v>2</v>
      </c>
      <c r="W54">
        <v>0</v>
      </c>
      <c r="X54" t="s">
        <v>312</v>
      </c>
      <c r="Y54">
        <v>1.05</v>
      </c>
      <c r="Z54">
        <v>8.5</v>
      </c>
      <c r="AA54">
        <v>1.06</v>
      </c>
      <c r="AB54">
        <v>8.5</v>
      </c>
      <c r="AC54">
        <v>1.06</v>
      </c>
      <c r="AD54">
        <v>8</v>
      </c>
      <c r="AE54">
        <v>1.06</v>
      </c>
      <c r="AF54">
        <v>12.5</v>
      </c>
      <c r="AG54">
        <v>1.05</v>
      </c>
      <c r="AH54">
        <v>9</v>
      </c>
      <c r="AI54">
        <v>1.1000000000000001</v>
      </c>
      <c r="AJ54">
        <v>12.5</v>
      </c>
      <c r="AK54">
        <v>1.06</v>
      </c>
      <c r="AL54">
        <v>8.65</v>
      </c>
      <c r="AM54" t="str">
        <f t="shared" si="0"/>
        <v>Azarenka</v>
      </c>
      <c r="AN54" t="str">
        <f t="shared" si="1"/>
        <v>Dellacqua</v>
      </c>
      <c r="AO54" t="str">
        <f t="shared" si="2"/>
        <v>BrisbaneAzarenkaDellacqua</v>
      </c>
      <c r="AP54" t="str">
        <f t="shared" si="3"/>
        <v>BrisbaneDellacquaAzarenka</v>
      </c>
      <c r="AQ54">
        <f t="shared" si="4"/>
        <v>2</v>
      </c>
      <c r="AR54">
        <f t="shared" si="5"/>
        <v>8</v>
      </c>
      <c r="AS54">
        <f t="shared" si="6"/>
        <v>16</v>
      </c>
      <c r="AT54" t="b">
        <f t="shared" si="7"/>
        <v>0</v>
      </c>
      <c r="AU54" t="str">
        <f t="shared" si="8"/>
        <v>Azarenka</v>
      </c>
      <c r="AV54" t="b">
        <f t="shared" si="9"/>
        <v>0</v>
      </c>
      <c r="AW54" t="str">
        <f t="shared" si="10"/>
        <v>Brisbane2nd Round</v>
      </c>
    </row>
    <row r="55" spans="1:49" x14ac:dyDescent="0.25">
      <c r="A55">
        <v>2</v>
      </c>
      <c r="B55" t="s">
        <v>349</v>
      </c>
      <c r="C55" t="s">
        <v>350</v>
      </c>
      <c r="D55" s="1">
        <v>41641</v>
      </c>
      <c r="E55" t="s">
        <v>351</v>
      </c>
      <c r="F55" s="1" t="s">
        <v>307</v>
      </c>
      <c r="G55" s="1" t="s">
        <v>308</v>
      </c>
      <c r="H55" t="s">
        <v>345</v>
      </c>
      <c r="I55" s="9">
        <v>3</v>
      </c>
      <c r="J55" t="s">
        <v>376</v>
      </c>
      <c r="K55" t="s">
        <v>362</v>
      </c>
      <c r="L55">
        <v>4</v>
      </c>
      <c r="M55">
        <v>30</v>
      </c>
      <c r="N55">
        <v>5891</v>
      </c>
      <c r="O55">
        <v>1768</v>
      </c>
      <c r="P55">
        <v>4</v>
      </c>
      <c r="Q55">
        <v>6</v>
      </c>
      <c r="R55">
        <v>6</v>
      </c>
      <c r="S55">
        <v>3</v>
      </c>
      <c r="T55">
        <v>6</v>
      </c>
      <c r="U55">
        <v>2</v>
      </c>
      <c r="V55">
        <v>2</v>
      </c>
      <c r="W55">
        <v>1</v>
      </c>
      <c r="X55" t="s">
        <v>312</v>
      </c>
      <c r="Y55">
        <v>1.1100000000000001</v>
      </c>
      <c r="Z55">
        <v>6</v>
      </c>
      <c r="AA55">
        <v>1.1499999999999999</v>
      </c>
      <c r="AB55">
        <v>5.25</v>
      </c>
      <c r="AC55">
        <v>1.17</v>
      </c>
      <c r="AD55">
        <v>4.5</v>
      </c>
      <c r="AE55">
        <v>1.1499999999999999</v>
      </c>
      <c r="AF55">
        <v>6.65</v>
      </c>
      <c r="AG55">
        <v>1.1399999999999999</v>
      </c>
      <c r="AH55">
        <v>5.5</v>
      </c>
      <c r="AI55">
        <v>1.17</v>
      </c>
      <c r="AJ55">
        <v>6.65</v>
      </c>
      <c r="AK55">
        <v>1.1399999999999999</v>
      </c>
      <c r="AL55">
        <v>5.43</v>
      </c>
      <c r="AM55" t="str">
        <f t="shared" si="0"/>
        <v>Sharapova</v>
      </c>
      <c r="AN55" t="str">
        <f t="shared" si="1"/>
        <v>Kanepi</v>
      </c>
      <c r="AO55" t="str">
        <f t="shared" si="2"/>
        <v>BrisbaneSharapovaKanepi</v>
      </c>
      <c r="AP55" t="str">
        <f t="shared" si="3"/>
        <v>BrisbaneKanepiSharapova</v>
      </c>
      <c r="AQ55">
        <f t="shared" si="4"/>
        <v>1</v>
      </c>
      <c r="AR55">
        <f t="shared" si="5"/>
        <v>5</v>
      </c>
      <c r="AS55">
        <f t="shared" si="6"/>
        <v>27</v>
      </c>
      <c r="AT55" t="b">
        <f t="shared" si="7"/>
        <v>0</v>
      </c>
      <c r="AU55" t="str">
        <f t="shared" si="8"/>
        <v>Kanepi</v>
      </c>
      <c r="AV55" t="b">
        <f t="shared" si="9"/>
        <v>1</v>
      </c>
      <c r="AW55" t="str">
        <f t="shared" si="10"/>
        <v>BrisbaneQuarterfinals</v>
      </c>
    </row>
    <row r="56" spans="1:49" x14ac:dyDescent="0.25">
      <c r="A56">
        <v>2</v>
      </c>
      <c r="B56" t="s">
        <v>349</v>
      </c>
      <c r="C56" t="s">
        <v>350</v>
      </c>
      <c r="D56" s="1">
        <v>41641</v>
      </c>
      <c r="E56" t="s">
        <v>351</v>
      </c>
      <c r="F56" s="1" t="s">
        <v>307</v>
      </c>
      <c r="G56" s="1" t="s">
        <v>308</v>
      </c>
      <c r="H56" t="s">
        <v>345</v>
      </c>
      <c r="I56" s="9">
        <v>3</v>
      </c>
      <c r="J56" t="s">
        <v>380</v>
      </c>
      <c r="K56" t="s">
        <v>364</v>
      </c>
      <c r="L56">
        <v>1</v>
      </c>
      <c r="M56">
        <v>23</v>
      </c>
      <c r="N56">
        <v>13260</v>
      </c>
      <c r="O56">
        <v>2076</v>
      </c>
      <c r="P56">
        <v>6</v>
      </c>
      <c r="Q56">
        <v>3</v>
      </c>
      <c r="R56">
        <v>6</v>
      </c>
      <c r="S56">
        <v>3</v>
      </c>
      <c r="V56">
        <v>2</v>
      </c>
      <c r="W56">
        <v>0</v>
      </c>
      <c r="X56" t="s">
        <v>312</v>
      </c>
      <c r="Y56">
        <v>1.02</v>
      </c>
      <c r="Z56">
        <v>15</v>
      </c>
      <c r="AA56">
        <v>1.04</v>
      </c>
      <c r="AB56">
        <v>10</v>
      </c>
      <c r="AC56">
        <v>1.03</v>
      </c>
      <c r="AD56">
        <v>10</v>
      </c>
      <c r="AE56">
        <v>1.04</v>
      </c>
      <c r="AF56">
        <v>17</v>
      </c>
      <c r="AG56">
        <v>1.04</v>
      </c>
      <c r="AH56">
        <v>10</v>
      </c>
      <c r="AI56">
        <v>1.05</v>
      </c>
      <c r="AJ56">
        <v>18</v>
      </c>
      <c r="AK56">
        <v>1.03</v>
      </c>
      <c r="AL56">
        <v>12.42</v>
      </c>
      <c r="AM56" t="str">
        <f t="shared" si="0"/>
        <v>Williams</v>
      </c>
      <c r="AN56" t="str">
        <f t="shared" si="1"/>
        <v>Cibulkova</v>
      </c>
      <c r="AO56" t="str">
        <f t="shared" si="2"/>
        <v>BrisbaneWilliamsCibulkova</v>
      </c>
      <c r="AP56" t="str">
        <f t="shared" si="3"/>
        <v>BrisbaneCibulkovaWilliams</v>
      </c>
      <c r="AQ56">
        <f t="shared" si="4"/>
        <v>2</v>
      </c>
      <c r="AR56">
        <f t="shared" si="5"/>
        <v>6</v>
      </c>
      <c r="AS56">
        <f t="shared" si="6"/>
        <v>18</v>
      </c>
      <c r="AT56" t="b">
        <f t="shared" si="7"/>
        <v>0</v>
      </c>
      <c r="AU56" t="str">
        <f t="shared" si="8"/>
        <v>Williams</v>
      </c>
      <c r="AV56" t="b">
        <f t="shared" si="9"/>
        <v>0</v>
      </c>
      <c r="AW56" t="str">
        <f t="shared" si="10"/>
        <v>BrisbaneQuarterfinals</v>
      </c>
    </row>
    <row r="57" spans="1:49" x14ac:dyDescent="0.25">
      <c r="A57">
        <v>2</v>
      </c>
      <c r="B57" t="s">
        <v>349</v>
      </c>
      <c r="C57" t="s">
        <v>350</v>
      </c>
      <c r="D57" s="1">
        <v>41641</v>
      </c>
      <c r="E57" t="s">
        <v>351</v>
      </c>
      <c r="F57" s="1" t="s">
        <v>307</v>
      </c>
      <c r="G57" s="1" t="s">
        <v>308</v>
      </c>
      <c r="H57" t="s">
        <v>345</v>
      </c>
      <c r="I57" s="9">
        <v>3</v>
      </c>
      <c r="J57" t="s">
        <v>366</v>
      </c>
      <c r="K57" t="s">
        <v>378</v>
      </c>
      <c r="L57">
        <v>8</v>
      </c>
      <c r="M57">
        <v>9</v>
      </c>
      <c r="N57">
        <v>4170</v>
      </c>
      <c r="O57">
        <v>3965</v>
      </c>
      <c r="P57">
        <v>6</v>
      </c>
      <c r="Q57">
        <v>7</v>
      </c>
      <c r="R57">
        <v>6</v>
      </c>
      <c r="S57">
        <v>3</v>
      </c>
      <c r="T57">
        <v>6</v>
      </c>
      <c r="U57">
        <v>1</v>
      </c>
      <c r="V57">
        <v>2</v>
      </c>
      <c r="W57">
        <v>1</v>
      </c>
      <c r="X57" t="s">
        <v>312</v>
      </c>
      <c r="Y57">
        <v>2.2000000000000002</v>
      </c>
      <c r="Z57">
        <v>1.61</v>
      </c>
      <c r="AA57">
        <v>2.2000000000000002</v>
      </c>
      <c r="AB57">
        <v>1.65</v>
      </c>
      <c r="AC57">
        <v>2.1</v>
      </c>
      <c r="AD57">
        <v>1.67</v>
      </c>
      <c r="AE57">
        <v>2.56</v>
      </c>
      <c r="AF57">
        <v>1.59</v>
      </c>
      <c r="AG57">
        <v>2.2000000000000002</v>
      </c>
      <c r="AH57">
        <v>1.67</v>
      </c>
      <c r="AI57">
        <v>2.66</v>
      </c>
      <c r="AJ57">
        <v>1.7</v>
      </c>
      <c r="AK57">
        <v>2.2599999999999998</v>
      </c>
      <c r="AL57">
        <v>1.61</v>
      </c>
      <c r="AM57" t="str">
        <f t="shared" si="0"/>
        <v>Jankovic</v>
      </c>
      <c r="AN57" t="str">
        <f t="shared" si="1"/>
        <v>Kerber</v>
      </c>
      <c r="AO57" t="str">
        <f t="shared" si="2"/>
        <v>BrisbaneJankovicKerber</v>
      </c>
      <c r="AP57" t="str">
        <f t="shared" si="3"/>
        <v>BrisbaneKerberJankovic</v>
      </c>
      <c r="AQ57">
        <f t="shared" si="4"/>
        <v>1</v>
      </c>
      <c r="AR57">
        <f t="shared" si="5"/>
        <v>7</v>
      </c>
      <c r="AS57">
        <f t="shared" si="6"/>
        <v>29</v>
      </c>
      <c r="AT57" t="b">
        <f t="shared" si="7"/>
        <v>1</v>
      </c>
      <c r="AU57" t="str">
        <f t="shared" si="8"/>
        <v>Kerber</v>
      </c>
      <c r="AV57" t="b">
        <f t="shared" si="9"/>
        <v>1</v>
      </c>
      <c r="AW57" t="str">
        <f t="shared" si="10"/>
        <v>BrisbaneQuarterfinals</v>
      </c>
    </row>
    <row r="58" spans="1:49" x14ac:dyDescent="0.25">
      <c r="A58">
        <v>2</v>
      </c>
      <c r="B58" t="s">
        <v>349</v>
      </c>
      <c r="C58" t="s">
        <v>350</v>
      </c>
      <c r="D58" s="1">
        <v>41641</v>
      </c>
      <c r="E58" t="s">
        <v>351</v>
      </c>
      <c r="F58" s="1" t="s">
        <v>307</v>
      </c>
      <c r="G58" s="1" t="s">
        <v>308</v>
      </c>
      <c r="H58" t="s">
        <v>345</v>
      </c>
      <c r="I58" s="9">
        <v>3</v>
      </c>
      <c r="J58" t="s">
        <v>381</v>
      </c>
      <c r="K58" t="s">
        <v>358</v>
      </c>
      <c r="L58">
        <v>2</v>
      </c>
      <c r="M58">
        <v>50</v>
      </c>
      <c r="N58">
        <v>8046</v>
      </c>
      <c r="O58">
        <v>1130</v>
      </c>
      <c r="P58">
        <v>6</v>
      </c>
      <c r="Q58">
        <v>4</v>
      </c>
      <c r="R58">
        <v>6</v>
      </c>
      <c r="S58">
        <v>7</v>
      </c>
      <c r="T58">
        <v>6</v>
      </c>
      <c r="U58">
        <v>1</v>
      </c>
      <c r="V58">
        <v>2</v>
      </c>
      <c r="W58">
        <v>1</v>
      </c>
      <c r="X58" t="s">
        <v>312</v>
      </c>
      <c r="Y58">
        <v>1.04</v>
      </c>
      <c r="Z58">
        <v>10</v>
      </c>
      <c r="AA58">
        <v>1.04</v>
      </c>
      <c r="AB58">
        <v>10</v>
      </c>
      <c r="AC58">
        <v>1.05</v>
      </c>
      <c r="AD58">
        <v>8.5</v>
      </c>
      <c r="AE58">
        <v>1.05</v>
      </c>
      <c r="AF58">
        <v>14.8</v>
      </c>
      <c r="AG58">
        <v>1.05</v>
      </c>
      <c r="AH58">
        <v>9</v>
      </c>
      <c r="AI58">
        <v>1.07</v>
      </c>
      <c r="AJ58">
        <v>14.8</v>
      </c>
      <c r="AK58">
        <v>1.04</v>
      </c>
      <c r="AL58">
        <v>10.72</v>
      </c>
      <c r="AM58" t="str">
        <f t="shared" si="0"/>
        <v>Azarenka</v>
      </c>
      <c r="AN58" t="str">
        <f t="shared" si="1"/>
        <v>Voegele</v>
      </c>
      <c r="AO58" t="str">
        <f t="shared" si="2"/>
        <v>BrisbaneAzarenkaVoegele</v>
      </c>
      <c r="AP58" t="str">
        <f t="shared" si="3"/>
        <v>BrisbaneVoegeleAzarenka</v>
      </c>
      <c r="AQ58">
        <f t="shared" si="4"/>
        <v>1</v>
      </c>
      <c r="AR58">
        <f t="shared" si="5"/>
        <v>6</v>
      </c>
      <c r="AS58">
        <f t="shared" si="6"/>
        <v>30</v>
      </c>
      <c r="AT58" t="b">
        <f t="shared" si="7"/>
        <v>1</v>
      </c>
      <c r="AU58" t="str">
        <f t="shared" si="8"/>
        <v>Azarenka</v>
      </c>
      <c r="AV58" t="b">
        <f t="shared" si="9"/>
        <v>1</v>
      </c>
      <c r="AW58" t="str">
        <f t="shared" si="10"/>
        <v>BrisbaneQuarterfinals</v>
      </c>
    </row>
    <row r="59" spans="1:49" x14ac:dyDescent="0.25">
      <c r="A59">
        <v>2</v>
      </c>
      <c r="B59" t="s">
        <v>349</v>
      </c>
      <c r="C59" t="s">
        <v>350</v>
      </c>
      <c r="D59" s="1">
        <v>41642</v>
      </c>
      <c r="E59" t="s">
        <v>351</v>
      </c>
      <c r="F59" s="1" t="s">
        <v>307</v>
      </c>
      <c r="G59" s="1" t="s">
        <v>308</v>
      </c>
      <c r="H59" t="s">
        <v>346</v>
      </c>
      <c r="I59" s="9">
        <v>3</v>
      </c>
      <c r="J59" t="s">
        <v>381</v>
      </c>
      <c r="K59" t="s">
        <v>366</v>
      </c>
      <c r="L59">
        <v>2</v>
      </c>
      <c r="M59">
        <v>8</v>
      </c>
      <c r="N59">
        <v>8046</v>
      </c>
      <c r="O59">
        <v>4170</v>
      </c>
      <c r="P59">
        <v>1</v>
      </c>
      <c r="Q59">
        <v>6</v>
      </c>
      <c r="R59">
        <v>6</v>
      </c>
      <c r="S59">
        <v>3</v>
      </c>
      <c r="T59">
        <v>6</v>
      </c>
      <c r="U59">
        <v>4</v>
      </c>
      <c r="V59">
        <v>2</v>
      </c>
      <c r="W59">
        <v>1</v>
      </c>
      <c r="X59" t="s">
        <v>312</v>
      </c>
      <c r="Y59">
        <v>1.4</v>
      </c>
      <c r="Z59">
        <v>3</v>
      </c>
      <c r="AA59">
        <v>1.42</v>
      </c>
      <c r="AB59">
        <v>2.8</v>
      </c>
      <c r="AC59">
        <v>1.4</v>
      </c>
      <c r="AD59">
        <v>3</v>
      </c>
      <c r="AE59">
        <v>1.49</v>
      </c>
      <c r="AF59">
        <v>2.88</v>
      </c>
      <c r="AG59">
        <v>1.33</v>
      </c>
      <c r="AH59">
        <v>3.25</v>
      </c>
      <c r="AI59">
        <v>1.5</v>
      </c>
      <c r="AJ59">
        <v>3.25</v>
      </c>
      <c r="AK59">
        <v>1.42</v>
      </c>
      <c r="AL59">
        <v>2.82</v>
      </c>
      <c r="AM59" t="str">
        <f t="shared" si="0"/>
        <v>Azarenka</v>
      </c>
      <c r="AN59" t="str">
        <f t="shared" si="1"/>
        <v>Jankovic</v>
      </c>
      <c r="AO59" t="str">
        <f t="shared" si="2"/>
        <v>BrisbaneAzarenkaJankovic</v>
      </c>
      <c r="AP59" t="str">
        <f t="shared" si="3"/>
        <v>BrisbaneJankovicAzarenka</v>
      </c>
      <c r="AQ59">
        <f t="shared" si="4"/>
        <v>1</v>
      </c>
      <c r="AR59">
        <f t="shared" si="5"/>
        <v>0</v>
      </c>
      <c r="AS59">
        <f t="shared" si="6"/>
        <v>26</v>
      </c>
      <c r="AT59" t="b">
        <f t="shared" si="7"/>
        <v>0</v>
      </c>
      <c r="AU59" t="str">
        <f t="shared" si="8"/>
        <v>Jankovic</v>
      </c>
      <c r="AV59" t="b">
        <f t="shared" si="9"/>
        <v>1</v>
      </c>
      <c r="AW59" t="str">
        <f t="shared" si="10"/>
        <v>BrisbaneSemifinals</v>
      </c>
    </row>
    <row r="60" spans="1:49" x14ac:dyDescent="0.25">
      <c r="A60">
        <v>2</v>
      </c>
      <c r="B60" t="s">
        <v>349</v>
      </c>
      <c r="C60" t="s">
        <v>350</v>
      </c>
      <c r="D60" s="1">
        <v>41642</v>
      </c>
      <c r="E60" t="s">
        <v>351</v>
      </c>
      <c r="F60" s="1" t="s">
        <v>307</v>
      </c>
      <c r="G60" s="1" t="s">
        <v>308</v>
      </c>
      <c r="H60" t="s">
        <v>346</v>
      </c>
      <c r="I60" s="9">
        <v>3</v>
      </c>
      <c r="J60" t="s">
        <v>380</v>
      </c>
      <c r="K60" t="s">
        <v>376</v>
      </c>
      <c r="L60">
        <v>1</v>
      </c>
      <c r="M60">
        <v>4</v>
      </c>
      <c r="N60">
        <v>13260</v>
      </c>
      <c r="O60">
        <v>5891</v>
      </c>
      <c r="P60">
        <v>6</v>
      </c>
      <c r="Q60">
        <v>2</v>
      </c>
      <c r="R60">
        <v>7</v>
      </c>
      <c r="S60">
        <v>6</v>
      </c>
      <c r="V60">
        <v>2</v>
      </c>
      <c r="W60">
        <v>0</v>
      </c>
      <c r="X60" t="s">
        <v>312</v>
      </c>
      <c r="Y60">
        <v>1.1200000000000001</v>
      </c>
      <c r="Z60">
        <v>6</v>
      </c>
      <c r="AA60">
        <v>1.1599999999999999</v>
      </c>
      <c r="AB60">
        <v>5</v>
      </c>
      <c r="AC60">
        <v>1.17</v>
      </c>
      <c r="AD60">
        <v>5</v>
      </c>
      <c r="AE60">
        <v>1.1599999999999999</v>
      </c>
      <c r="AF60">
        <v>6.35</v>
      </c>
      <c r="AG60">
        <v>1.1299999999999999</v>
      </c>
      <c r="AH60">
        <v>6</v>
      </c>
      <c r="AI60">
        <v>1.2</v>
      </c>
      <c r="AJ60">
        <v>6.5</v>
      </c>
      <c r="AK60">
        <v>1.1499999999999999</v>
      </c>
      <c r="AL60">
        <v>5.29</v>
      </c>
      <c r="AM60" t="str">
        <f t="shared" si="0"/>
        <v>Williams</v>
      </c>
      <c r="AN60" t="str">
        <f t="shared" si="1"/>
        <v>Sharapova</v>
      </c>
      <c r="AO60" t="str">
        <f t="shared" si="2"/>
        <v>BrisbaneWilliamsSharapova</v>
      </c>
      <c r="AP60" t="str">
        <f t="shared" si="3"/>
        <v>BrisbaneSharapovaWilliams</v>
      </c>
      <c r="AQ60">
        <f t="shared" si="4"/>
        <v>2</v>
      </c>
      <c r="AR60">
        <f t="shared" si="5"/>
        <v>5</v>
      </c>
      <c r="AS60">
        <f t="shared" si="6"/>
        <v>21</v>
      </c>
      <c r="AT60" t="b">
        <f t="shared" si="7"/>
        <v>1</v>
      </c>
      <c r="AU60" t="str">
        <f t="shared" si="8"/>
        <v>Williams</v>
      </c>
      <c r="AV60" t="b">
        <f t="shared" si="9"/>
        <v>0</v>
      </c>
      <c r="AW60" t="str">
        <f t="shared" si="10"/>
        <v>BrisbaneSemifinals</v>
      </c>
    </row>
    <row r="61" spans="1:49" x14ac:dyDescent="0.25">
      <c r="A61">
        <v>2</v>
      </c>
      <c r="B61" t="s">
        <v>349</v>
      </c>
      <c r="C61" t="s">
        <v>350</v>
      </c>
      <c r="D61" s="1">
        <v>41643</v>
      </c>
      <c r="E61" t="s">
        <v>351</v>
      </c>
      <c r="F61" s="1" t="s">
        <v>307</v>
      </c>
      <c r="G61" s="1" t="s">
        <v>308</v>
      </c>
      <c r="H61" t="s">
        <v>348</v>
      </c>
      <c r="I61" s="9">
        <v>3</v>
      </c>
      <c r="J61" t="s">
        <v>380</v>
      </c>
      <c r="K61" t="s">
        <v>381</v>
      </c>
      <c r="L61">
        <v>1</v>
      </c>
      <c r="M61">
        <v>2</v>
      </c>
      <c r="N61">
        <v>13260</v>
      </c>
      <c r="O61">
        <v>8046</v>
      </c>
      <c r="P61">
        <v>6</v>
      </c>
      <c r="Q61">
        <v>4</v>
      </c>
      <c r="R61">
        <v>7</v>
      </c>
      <c r="S61">
        <v>5</v>
      </c>
      <c r="V61">
        <v>2</v>
      </c>
      <c r="W61">
        <v>0</v>
      </c>
      <c r="X61" t="s">
        <v>312</v>
      </c>
      <c r="Y61">
        <v>1.1399999999999999</v>
      </c>
      <c r="Z61">
        <v>5.5</v>
      </c>
      <c r="AA61">
        <v>1.18</v>
      </c>
      <c r="AB61">
        <v>4.5</v>
      </c>
      <c r="AC61">
        <v>1.17</v>
      </c>
      <c r="AD61">
        <v>5</v>
      </c>
      <c r="AE61">
        <v>1.19</v>
      </c>
      <c r="AF61">
        <v>5.57</v>
      </c>
      <c r="AG61">
        <v>1.17</v>
      </c>
      <c r="AH61">
        <v>5</v>
      </c>
      <c r="AI61">
        <v>1.22</v>
      </c>
      <c r="AJ61">
        <v>5.57</v>
      </c>
      <c r="AK61">
        <v>1.18</v>
      </c>
      <c r="AL61">
        <v>4.76</v>
      </c>
      <c r="AM61" t="str">
        <f t="shared" si="0"/>
        <v>Williams</v>
      </c>
      <c r="AN61" t="str">
        <f t="shared" si="1"/>
        <v>Azarenka</v>
      </c>
      <c r="AO61" t="str">
        <f t="shared" si="2"/>
        <v>BrisbaneWilliamsAzarenka</v>
      </c>
      <c r="AP61" t="str">
        <f t="shared" si="3"/>
        <v>BrisbaneAzarenkaWilliams</v>
      </c>
      <c r="AQ61">
        <f t="shared" si="4"/>
        <v>2</v>
      </c>
      <c r="AR61">
        <f t="shared" si="5"/>
        <v>4</v>
      </c>
      <c r="AS61">
        <f t="shared" si="6"/>
        <v>22</v>
      </c>
      <c r="AT61" t="b">
        <f t="shared" si="7"/>
        <v>0</v>
      </c>
      <c r="AU61" t="str">
        <f t="shared" si="8"/>
        <v>Williams</v>
      </c>
      <c r="AV61" t="b">
        <f t="shared" si="9"/>
        <v>0</v>
      </c>
      <c r="AW61" t="str">
        <f t="shared" si="10"/>
        <v>BrisbaneThe Final</v>
      </c>
    </row>
    <row r="62" spans="1:49" x14ac:dyDescent="0.25">
      <c r="A62">
        <v>3</v>
      </c>
      <c r="B62" s="8" t="s">
        <v>382</v>
      </c>
      <c r="C62" s="8" t="s">
        <v>383</v>
      </c>
      <c r="D62" s="1">
        <v>41637</v>
      </c>
      <c r="E62" t="s">
        <v>306</v>
      </c>
      <c r="F62" s="1" t="s">
        <v>307</v>
      </c>
      <c r="G62" s="1" t="s">
        <v>308</v>
      </c>
      <c r="H62" t="s">
        <v>309</v>
      </c>
      <c r="I62" s="9">
        <v>3</v>
      </c>
      <c r="J62" t="s">
        <v>384</v>
      </c>
      <c r="K62" t="s">
        <v>385</v>
      </c>
      <c r="L62">
        <v>82</v>
      </c>
      <c r="M62">
        <v>68</v>
      </c>
      <c r="N62">
        <v>773</v>
      </c>
      <c r="O62">
        <v>872</v>
      </c>
      <c r="P62">
        <v>6</v>
      </c>
      <c r="Q62">
        <v>4</v>
      </c>
      <c r="R62">
        <v>7</v>
      </c>
      <c r="S62">
        <v>6</v>
      </c>
      <c r="V62">
        <v>2</v>
      </c>
      <c r="W62">
        <v>0</v>
      </c>
      <c r="X62" t="s">
        <v>312</v>
      </c>
      <c r="Y62">
        <v>2.5</v>
      </c>
      <c r="Z62">
        <v>1.5</v>
      </c>
      <c r="AA62">
        <v>2.4</v>
      </c>
      <c r="AB62">
        <v>1.55</v>
      </c>
      <c r="AC62">
        <v>2.38</v>
      </c>
      <c r="AD62">
        <v>1.53</v>
      </c>
      <c r="AE62">
        <v>2.4300000000000002</v>
      </c>
      <c r="AF62">
        <v>1.63</v>
      </c>
      <c r="AG62" t="s">
        <v>386</v>
      </c>
      <c r="AH62" t="s">
        <v>386</v>
      </c>
      <c r="AI62">
        <v>2.5</v>
      </c>
      <c r="AJ62">
        <v>1.65</v>
      </c>
      <c r="AK62">
        <v>2.35</v>
      </c>
      <c r="AL62">
        <v>1.57</v>
      </c>
      <c r="AM62" t="str">
        <f t="shared" si="0"/>
        <v>Soler</v>
      </c>
      <c r="AN62" t="str">
        <f t="shared" si="1"/>
        <v>Tsurenko</v>
      </c>
      <c r="AO62" t="str">
        <f t="shared" si="2"/>
        <v>ShenzhenSolerTsurenko</v>
      </c>
      <c r="AP62" t="str">
        <f t="shared" si="3"/>
        <v>ShenzhenTsurenkoSoler</v>
      </c>
      <c r="AQ62">
        <f t="shared" si="4"/>
        <v>2</v>
      </c>
      <c r="AR62">
        <f t="shared" si="5"/>
        <v>3</v>
      </c>
      <c r="AS62">
        <f t="shared" si="6"/>
        <v>23</v>
      </c>
      <c r="AT62" t="b">
        <f t="shared" si="7"/>
        <v>1</v>
      </c>
      <c r="AU62" t="str">
        <f t="shared" si="8"/>
        <v>Soler</v>
      </c>
      <c r="AV62" t="b">
        <f t="shared" si="9"/>
        <v>0</v>
      </c>
      <c r="AW62" t="str">
        <f t="shared" si="10"/>
        <v>Shenzhen1st Round</v>
      </c>
    </row>
    <row r="63" spans="1:49" x14ac:dyDescent="0.25">
      <c r="A63">
        <v>3</v>
      </c>
      <c r="B63" s="8" t="s">
        <v>382</v>
      </c>
      <c r="C63" s="8" t="s">
        <v>383</v>
      </c>
      <c r="D63" s="1">
        <v>41637</v>
      </c>
      <c r="E63" t="s">
        <v>306</v>
      </c>
      <c r="F63" s="1" t="s">
        <v>307</v>
      </c>
      <c r="G63" s="1" t="s">
        <v>308</v>
      </c>
      <c r="H63" t="s">
        <v>309</v>
      </c>
      <c r="I63" s="9">
        <v>3</v>
      </c>
      <c r="J63" t="s">
        <v>387</v>
      </c>
      <c r="K63" t="s">
        <v>388</v>
      </c>
      <c r="L63">
        <v>42</v>
      </c>
      <c r="M63">
        <v>314</v>
      </c>
      <c r="N63">
        <v>1228</v>
      </c>
      <c r="O63">
        <v>158</v>
      </c>
      <c r="P63">
        <v>6</v>
      </c>
      <c r="Q63">
        <v>1</v>
      </c>
      <c r="R63">
        <v>6</v>
      </c>
      <c r="S63">
        <v>3</v>
      </c>
      <c r="V63">
        <v>2</v>
      </c>
      <c r="W63">
        <v>0</v>
      </c>
      <c r="X63" t="s">
        <v>312</v>
      </c>
      <c r="Y63">
        <v>1.07</v>
      </c>
      <c r="Z63">
        <v>7.5</v>
      </c>
      <c r="AA63">
        <v>1.07</v>
      </c>
      <c r="AB63">
        <v>8</v>
      </c>
      <c r="AC63">
        <v>1.07</v>
      </c>
      <c r="AD63">
        <v>7.5</v>
      </c>
      <c r="AE63">
        <v>1.08</v>
      </c>
      <c r="AF63">
        <v>9.43</v>
      </c>
      <c r="AG63" t="s">
        <v>386</v>
      </c>
      <c r="AH63" t="s">
        <v>386</v>
      </c>
      <c r="AI63">
        <v>1.1000000000000001</v>
      </c>
      <c r="AJ63">
        <v>9.5</v>
      </c>
      <c r="AK63">
        <v>1.07</v>
      </c>
      <c r="AL63">
        <v>7.89</v>
      </c>
      <c r="AM63" t="str">
        <f t="shared" si="0"/>
        <v>Peng</v>
      </c>
      <c r="AN63" t="str">
        <f t="shared" si="1"/>
        <v>Liu</v>
      </c>
      <c r="AO63" t="str">
        <f t="shared" si="2"/>
        <v>ShenzhenPengLiu</v>
      </c>
      <c r="AP63" t="str">
        <f t="shared" si="3"/>
        <v>ShenzhenLiuPeng</v>
      </c>
      <c r="AQ63">
        <f t="shared" si="4"/>
        <v>2</v>
      </c>
      <c r="AR63">
        <f t="shared" si="5"/>
        <v>8</v>
      </c>
      <c r="AS63">
        <f t="shared" si="6"/>
        <v>16</v>
      </c>
      <c r="AT63" t="b">
        <f t="shared" si="7"/>
        <v>0</v>
      </c>
      <c r="AU63" t="str">
        <f t="shared" si="8"/>
        <v>Peng</v>
      </c>
      <c r="AV63" t="b">
        <f t="shared" si="9"/>
        <v>0</v>
      </c>
      <c r="AW63" t="str">
        <f t="shared" si="10"/>
        <v>Shenzhen1st Round</v>
      </c>
    </row>
    <row r="64" spans="1:49" x14ac:dyDescent="0.25">
      <c r="A64">
        <v>3</v>
      </c>
      <c r="B64" s="8" t="s">
        <v>382</v>
      </c>
      <c r="C64" s="8" t="s">
        <v>383</v>
      </c>
      <c r="D64" s="1">
        <v>41638</v>
      </c>
      <c r="E64" t="s">
        <v>306</v>
      </c>
      <c r="F64" s="1" t="s">
        <v>307</v>
      </c>
      <c r="G64" s="1" t="s">
        <v>308</v>
      </c>
      <c r="H64" t="s">
        <v>309</v>
      </c>
      <c r="I64" s="9">
        <v>3</v>
      </c>
      <c r="J64" t="s">
        <v>389</v>
      </c>
      <c r="K64" t="s">
        <v>390</v>
      </c>
      <c r="L64">
        <v>85</v>
      </c>
      <c r="M64">
        <v>107</v>
      </c>
      <c r="N64">
        <v>751</v>
      </c>
      <c r="O64">
        <v>608</v>
      </c>
      <c r="P64">
        <v>7</v>
      </c>
      <c r="Q64">
        <v>5</v>
      </c>
      <c r="R64">
        <v>4</v>
      </c>
      <c r="S64">
        <v>6</v>
      </c>
      <c r="T64">
        <v>6</v>
      </c>
      <c r="U64">
        <v>3</v>
      </c>
      <c r="V64">
        <v>2</v>
      </c>
      <c r="W64">
        <v>1</v>
      </c>
      <c r="X64" t="s">
        <v>312</v>
      </c>
      <c r="Y64">
        <v>1.83</v>
      </c>
      <c r="Z64">
        <v>1.83</v>
      </c>
      <c r="AA64">
        <v>1.85</v>
      </c>
      <c r="AB64">
        <v>1.9</v>
      </c>
      <c r="AC64">
        <v>1.73</v>
      </c>
      <c r="AD64">
        <v>2</v>
      </c>
      <c r="AE64">
        <v>1.93</v>
      </c>
      <c r="AF64">
        <v>1.96</v>
      </c>
      <c r="AG64">
        <v>1.73</v>
      </c>
      <c r="AH64">
        <v>2</v>
      </c>
      <c r="AI64">
        <v>1.94</v>
      </c>
      <c r="AJ64">
        <v>2.1</v>
      </c>
      <c r="AK64">
        <v>1.84</v>
      </c>
      <c r="AL64">
        <v>1.92</v>
      </c>
      <c r="AM64" t="str">
        <f t="shared" si="0"/>
        <v>King</v>
      </c>
      <c r="AN64" t="str">
        <f t="shared" si="1"/>
        <v>Martic</v>
      </c>
      <c r="AO64" t="str">
        <f t="shared" si="2"/>
        <v>ShenzhenKingMartic</v>
      </c>
      <c r="AP64" t="str">
        <f t="shared" si="3"/>
        <v>ShenzhenMarticKing</v>
      </c>
      <c r="AQ64">
        <f t="shared" si="4"/>
        <v>1</v>
      </c>
      <c r="AR64">
        <f t="shared" si="5"/>
        <v>3</v>
      </c>
      <c r="AS64">
        <f t="shared" si="6"/>
        <v>31</v>
      </c>
      <c r="AT64" t="b">
        <f t="shared" si="7"/>
        <v>0</v>
      </c>
      <c r="AU64" t="str">
        <f t="shared" si="8"/>
        <v>King</v>
      </c>
      <c r="AV64" t="b">
        <f t="shared" si="9"/>
        <v>1</v>
      </c>
      <c r="AW64" t="str">
        <f t="shared" si="10"/>
        <v>Shenzhen1st Round</v>
      </c>
    </row>
    <row r="65" spans="1:49" x14ac:dyDescent="0.25">
      <c r="A65">
        <v>3</v>
      </c>
      <c r="B65" s="8" t="s">
        <v>382</v>
      </c>
      <c r="C65" s="8" t="s">
        <v>383</v>
      </c>
      <c r="D65" s="1">
        <v>41638</v>
      </c>
      <c r="E65" t="s">
        <v>306</v>
      </c>
      <c r="F65" s="1" t="s">
        <v>307</v>
      </c>
      <c r="G65" s="1" t="s">
        <v>308</v>
      </c>
      <c r="H65" t="s">
        <v>309</v>
      </c>
      <c r="I65" s="9">
        <v>3</v>
      </c>
      <c r="J65" t="s">
        <v>391</v>
      </c>
      <c r="K65" t="s">
        <v>392</v>
      </c>
      <c r="L65">
        <v>58</v>
      </c>
      <c r="M65">
        <v>73</v>
      </c>
      <c r="N65">
        <v>1046</v>
      </c>
      <c r="O65">
        <v>830</v>
      </c>
      <c r="P65">
        <v>6</v>
      </c>
      <c r="Q65">
        <v>3</v>
      </c>
      <c r="R65">
        <v>6</v>
      </c>
      <c r="S65">
        <v>4</v>
      </c>
      <c r="V65">
        <v>2</v>
      </c>
      <c r="W65">
        <v>0</v>
      </c>
      <c r="X65" t="s">
        <v>312</v>
      </c>
      <c r="Y65">
        <v>1.72</v>
      </c>
      <c r="Z65">
        <v>2</v>
      </c>
      <c r="AA65">
        <v>1.85</v>
      </c>
      <c r="AB65">
        <v>1.9</v>
      </c>
      <c r="AC65">
        <v>1.73</v>
      </c>
      <c r="AD65">
        <v>2</v>
      </c>
      <c r="AE65">
        <v>1.91</v>
      </c>
      <c r="AF65">
        <v>1.98</v>
      </c>
      <c r="AG65">
        <v>1.73</v>
      </c>
      <c r="AH65">
        <v>2</v>
      </c>
      <c r="AI65">
        <v>1.97</v>
      </c>
      <c r="AJ65">
        <v>2.0499999999999998</v>
      </c>
      <c r="AK65">
        <v>1.85</v>
      </c>
      <c r="AL65">
        <v>1.9</v>
      </c>
      <c r="AM65" t="str">
        <f t="shared" si="0"/>
        <v>Beck</v>
      </c>
      <c r="AN65" t="str">
        <f t="shared" si="1"/>
        <v>Tomljanovic</v>
      </c>
      <c r="AO65" t="str">
        <f t="shared" si="2"/>
        <v>ShenzhenBeckTomljanovic</v>
      </c>
      <c r="AP65" t="str">
        <f t="shared" si="3"/>
        <v>ShenzhenTomljanovicBeck</v>
      </c>
      <c r="AQ65">
        <f t="shared" si="4"/>
        <v>2</v>
      </c>
      <c r="AR65">
        <f t="shared" si="5"/>
        <v>5</v>
      </c>
      <c r="AS65">
        <f t="shared" si="6"/>
        <v>19</v>
      </c>
      <c r="AT65" t="b">
        <f t="shared" si="7"/>
        <v>0</v>
      </c>
      <c r="AU65" t="str">
        <f t="shared" si="8"/>
        <v>Beck</v>
      </c>
      <c r="AV65" t="b">
        <f t="shared" si="9"/>
        <v>0</v>
      </c>
      <c r="AW65" t="str">
        <f t="shared" si="10"/>
        <v>Shenzhen1st Round</v>
      </c>
    </row>
    <row r="66" spans="1:49" x14ac:dyDescent="0.25">
      <c r="A66">
        <v>3</v>
      </c>
      <c r="B66" s="8" t="s">
        <v>382</v>
      </c>
      <c r="C66" s="8" t="s">
        <v>383</v>
      </c>
      <c r="D66" s="1">
        <v>41638</v>
      </c>
      <c r="E66" t="s">
        <v>306</v>
      </c>
      <c r="F66" s="1" t="s">
        <v>307</v>
      </c>
      <c r="G66" s="1" t="s">
        <v>308</v>
      </c>
      <c r="H66" t="s">
        <v>309</v>
      </c>
      <c r="I66" s="9">
        <v>3</v>
      </c>
      <c r="J66" t="s">
        <v>393</v>
      </c>
      <c r="K66" t="s">
        <v>394</v>
      </c>
      <c r="L66">
        <v>35</v>
      </c>
      <c r="M66">
        <v>96</v>
      </c>
      <c r="N66">
        <v>1535</v>
      </c>
      <c r="O66">
        <v>696</v>
      </c>
      <c r="P66">
        <v>6</v>
      </c>
      <c r="Q66">
        <v>3</v>
      </c>
      <c r="R66">
        <v>7</v>
      </c>
      <c r="S66">
        <v>5</v>
      </c>
      <c r="V66">
        <v>2</v>
      </c>
      <c r="W66">
        <v>0</v>
      </c>
      <c r="X66" t="s">
        <v>312</v>
      </c>
      <c r="Y66">
        <v>1.66</v>
      </c>
      <c r="Z66">
        <v>2.1</v>
      </c>
      <c r="AA66">
        <v>1.7</v>
      </c>
      <c r="AB66">
        <v>2.1</v>
      </c>
      <c r="AC66">
        <v>1.62</v>
      </c>
      <c r="AD66">
        <v>2.2000000000000002</v>
      </c>
      <c r="AE66">
        <v>1.69</v>
      </c>
      <c r="AF66">
        <v>2.2799999999999998</v>
      </c>
      <c r="AG66">
        <v>1.57</v>
      </c>
      <c r="AH66">
        <v>2.25</v>
      </c>
      <c r="AI66">
        <v>1.75</v>
      </c>
      <c r="AJ66">
        <v>2.38</v>
      </c>
      <c r="AK66">
        <v>1.67</v>
      </c>
      <c r="AL66">
        <v>2.15</v>
      </c>
      <c r="AM66" t="str">
        <f t="shared" si="0"/>
        <v>Zakopalova</v>
      </c>
      <c r="AN66" t="str">
        <f t="shared" si="1"/>
        <v>Vekic</v>
      </c>
      <c r="AO66" t="str">
        <f t="shared" si="2"/>
        <v>ShenzhenZakopalovaVekic</v>
      </c>
      <c r="AP66" t="str">
        <f t="shared" si="3"/>
        <v>ShenzhenVekicZakopalova</v>
      </c>
      <c r="AQ66">
        <f t="shared" si="4"/>
        <v>2</v>
      </c>
      <c r="AR66">
        <f t="shared" si="5"/>
        <v>5</v>
      </c>
      <c r="AS66">
        <f t="shared" si="6"/>
        <v>21</v>
      </c>
      <c r="AT66" t="b">
        <f t="shared" si="7"/>
        <v>0</v>
      </c>
      <c r="AU66" t="str">
        <f t="shared" si="8"/>
        <v>Zakopalova</v>
      </c>
      <c r="AV66" t="b">
        <f t="shared" si="9"/>
        <v>0</v>
      </c>
      <c r="AW66" t="str">
        <f t="shared" si="10"/>
        <v>Shenzhen1st Round</v>
      </c>
    </row>
    <row r="67" spans="1:49" x14ac:dyDescent="0.25">
      <c r="A67">
        <v>3</v>
      </c>
      <c r="B67" s="8" t="s">
        <v>382</v>
      </c>
      <c r="C67" s="8" t="s">
        <v>383</v>
      </c>
      <c r="D67" s="1">
        <v>41638</v>
      </c>
      <c r="E67" t="s">
        <v>306</v>
      </c>
      <c r="F67" s="1" t="s">
        <v>307</v>
      </c>
      <c r="G67" s="1" t="s">
        <v>308</v>
      </c>
      <c r="H67" t="s">
        <v>309</v>
      </c>
      <c r="I67" s="9">
        <v>3</v>
      </c>
      <c r="J67" t="s">
        <v>395</v>
      </c>
      <c r="K67" t="s">
        <v>396</v>
      </c>
      <c r="L67">
        <v>92</v>
      </c>
      <c r="M67">
        <v>193</v>
      </c>
      <c r="N67">
        <v>714</v>
      </c>
      <c r="O67">
        <v>326</v>
      </c>
      <c r="P67">
        <v>6</v>
      </c>
      <c r="Q67">
        <v>2</v>
      </c>
      <c r="R67">
        <v>6</v>
      </c>
      <c r="S67">
        <v>1</v>
      </c>
      <c r="V67">
        <v>2</v>
      </c>
      <c r="W67">
        <v>0</v>
      </c>
      <c r="X67" t="s">
        <v>312</v>
      </c>
      <c r="Y67">
        <v>2.25</v>
      </c>
      <c r="Z67">
        <v>1.57</v>
      </c>
      <c r="AA67">
        <v>2.15</v>
      </c>
      <c r="AB67">
        <v>1.68</v>
      </c>
      <c r="AC67">
        <v>2.2000000000000002</v>
      </c>
      <c r="AD67">
        <v>1.62</v>
      </c>
      <c r="AE67">
        <v>2.17</v>
      </c>
      <c r="AF67">
        <v>1.76</v>
      </c>
      <c r="AG67" t="s">
        <v>386</v>
      </c>
      <c r="AH67" t="s">
        <v>386</v>
      </c>
      <c r="AI67">
        <v>2.2999999999999998</v>
      </c>
      <c r="AJ67">
        <v>1.76</v>
      </c>
      <c r="AK67">
        <v>2.1800000000000002</v>
      </c>
      <c r="AL67">
        <v>1.65</v>
      </c>
      <c r="AM67" t="str">
        <f t="shared" ref="AM67:AM130" si="11">LEFT(J67,FIND(" ",J67)-1)</f>
        <v>Mayr</v>
      </c>
      <c r="AN67" t="str">
        <f t="shared" ref="AN67:AN130" si="12">LEFT(K67,FIND(" ",K67)-1)</f>
        <v>Ozaki</v>
      </c>
      <c r="AO67" t="str">
        <f t="shared" ref="AO67:AO130" si="13">B67&amp;AM67&amp;AN67</f>
        <v>ShenzhenMayrOzaki</v>
      </c>
      <c r="AP67" t="str">
        <f t="shared" ref="AP67:AP130" si="14">B67&amp;AN67&amp;AM67</f>
        <v>ShenzhenOzakiMayr</v>
      </c>
      <c r="AQ67">
        <f t="shared" ref="AQ67:AQ130" si="15">V67-W67</f>
        <v>2</v>
      </c>
      <c r="AR67">
        <f t="shared" ref="AR67:AR130" si="16">T67+R67+P67-U67-S67-Q67</f>
        <v>9</v>
      </c>
      <c r="AS67">
        <f t="shared" ref="AS67:AS130" si="17">T67+R67+P67+U67+S67+Q67</f>
        <v>15</v>
      </c>
      <c r="AT67" t="b">
        <f t="shared" ref="AT67:AT130" si="18">OR(P67+Q67=13,R67+S67=13,T67+U67=13)</f>
        <v>0</v>
      </c>
      <c r="AU67" t="str">
        <f t="shared" ref="AU67:AU130" si="19">IF(P67&gt;Q67,AM67,AN67)</f>
        <v>Mayr</v>
      </c>
      <c r="AV67" t="b">
        <f t="shared" ref="AV67:AV130" si="20">W67&lt;&gt;0</f>
        <v>0</v>
      </c>
      <c r="AW67" t="str">
        <f t="shared" ref="AW67:AW130" si="21">B67&amp;H67</f>
        <v>Shenzhen1st Round</v>
      </c>
    </row>
    <row r="68" spans="1:49" x14ac:dyDescent="0.25">
      <c r="A68">
        <v>3</v>
      </c>
      <c r="B68" s="8" t="s">
        <v>382</v>
      </c>
      <c r="C68" s="8" t="s">
        <v>383</v>
      </c>
      <c r="D68" s="1">
        <v>41638</v>
      </c>
      <c r="E68" t="s">
        <v>306</v>
      </c>
      <c r="F68" s="1" t="s">
        <v>307</v>
      </c>
      <c r="G68" s="1" t="s">
        <v>308</v>
      </c>
      <c r="H68" t="s">
        <v>309</v>
      </c>
      <c r="I68" s="9">
        <v>3</v>
      </c>
      <c r="J68" t="s">
        <v>397</v>
      </c>
      <c r="K68" t="s">
        <v>398</v>
      </c>
      <c r="L68">
        <v>53</v>
      </c>
      <c r="M68">
        <v>77</v>
      </c>
      <c r="N68">
        <v>1103</v>
      </c>
      <c r="O68">
        <v>801</v>
      </c>
      <c r="P68">
        <v>6</v>
      </c>
      <c r="Q68">
        <v>0</v>
      </c>
      <c r="R68">
        <v>6</v>
      </c>
      <c r="S68">
        <v>3</v>
      </c>
      <c r="V68">
        <v>2</v>
      </c>
      <c r="W68">
        <v>0</v>
      </c>
      <c r="X68" t="s">
        <v>312</v>
      </c>
      <c r="Y68">
        <v>1.28</v>
      </c>
      <c r="Z68">
        <v>3.5</v>
      </c>
      <c r="AA68">
        <v>1.38</v>
      </c>
      <c r="AB68">
        <v>3</v>
      </c>
      <c r="AC68">
        <v>1.4</v>
      </c>
      <c r="AD68">
        <v>2.75</v>
      </c>
      <c r="AE68">
        <v>1.38</v>
      </c>
      <c r="AF68">
        <v>3.3</v>
      </c>
      <c r="AG68">
        <v>1.36</v>
      </c>
      <c r="AH68">
        <v>2.88</v>
      </c>
      <c r="AI68">
        <v>1.4</v>
      </c>
      <c r="AJ68">
        <v>3.55</v>
      </c>
      <c r="AK68">
        <v>1.36</v>
      </c>
      <c r="AL68">
        <v>3.08</v>
      </c>
      <c r="AM68" t="str">
        <f t="shared" si="11"/>
        <v>Zheng</v>
      </c>
      <c r="AN68" t="str">
        <f t="shared" si="12"/>
        <v>Peer</v>
      </c>
      <c r="AO68" t="str">
        <f t="shared" si="13"/>
        <v>ShenzhenZhengPeer</v>
      </c>
      <c r="AP68" t="str">
        <f t="shared" si="14"/>
        <v>ShenzhenPeerZheng</v>
      </c>
      <c r="AQ68">
        <f t="shared" si="15"/>
        <v>2</v>
      </c>
      <c r="AR68">
        <f t="shared" si="16"/>
        <v>9</v>
      </c>
      <c r="AS68">
        <f t="shared" si="17"/>
        <v>15</v>
      </c>
      <c r="AT68" t="b">
        <f t="shared" si="18"/>
        <v>0</v>
      </c>
      <c r="AU68" t="str">
        <f t="shared" si="19"/>
        <v>Zheng</v>
      </c>
      <c r="AV68" t="b">
        <f t="shared" si="20"/>
        <v>0</v>
      </c>
      <c r="AW68" t="str">
        <f t="shared" si="21"/>
        <v>Shenzhen1st Round</v>
      </c>
    </row>
    <row r="69" spans="1:49" x14ac:dyDescent="0.25">
      <c r="A69">
        <v>3</v>
      </c>
      <c r="B69" s="8" t="s">
        <v>382</v>
      </c>
      <c r="C69" s="8" t="s">
        <v>383</v>
      </c>
      <c r="D69" s="1">
        <v>41638</v>
      </c>
      <c r="E69" t="s">
        <v>306</v>
      </c>
      <c r="F69" s="1" t="s">
        <v>307</v>
      </c>
      <c r="G69" s="1" t="s">
        <v>308</v>
      </c>
      <c r="H69" t="s">
        <v>309</v>
      </c>
      <c r="I69" s="9">
        <v>3</v>
      </c>
      <c r="J69" t="s">
        <v>399</v>
      </c>
      <c r="K69" t="s">
        <v>400</v>
      </c>
      <c r="L69">
        <v>94</v>
      </c>
      <c r="M69">
        <v>93</v>
      </c>
      <c r="N69">
        <v>704</v>
      </c>
      <c r="O69">
        <v>710</v>
      </c>
      <c r="P69">
        <v>7</v>
      </c>
      <c r="Q69">
        <v>5</v>
      </c>
      <c r="R69">
        <v>6</v>
      </c>
      <c r="S69">
        <v>3</v>
      </c>
      <c r="V69">
        <v>2</v>
      </c>
      <c r="W69">
        <v>0</v>
      </c>
      <c r="X69" t="s">
        <v>312</v>
      </c>
      <c r="Y69">
        <v>1.53</v>
      </c>
      <c r="Z69">
        <v>2.37</v>
      </c>
      <c r="AA69">
        <v>1.55</v>
      </c>
      <c r="AB69">
        <v>2.4</v>
      </c>
      <c r="AC69">
        <v>1.57</v>
      </c>
      <c r="AD69">
        <v>2.25</v>
      </c>
      <c r="AE69">
        <v>1.69</v>
      </c>
      <c r="AF69">
        <v>2.29</v>
      </c>
      <c r="AG69">
        <v>1.62</v>
      </c>
      <c r="AH69">
        <v>2.2000000000000002</v>
      </c>
      <c r="AI69">
        <v>1.69</v>
      </c>
      <c r="AJ69">
        <v>2.5</v>
      </c>
      <c r="AK69">
        <v>1.58</v>
      </c>
      <c r="AL69">
        <v>2.3199999999999998</v>
      </c>
      <c r="AM69" t="str">
        <f t="shared" si="11"/>
        <v>Zahlavova</v>
      </c>
      <c r="AN69" t="str">
        <f t="shared" si="12"/>
        <v>Govortsova</v>
      </c>
      <c r="AO69" t="str">
        <f t="shared" si="13"/>
        <v>ShenzhenZahlavovaGovortsova</v>
      </c>
      <c r="AP69" t="str">
        <f t="shared" si="14"/>
        <v>ShenzhenGovortsovaZahlavova</v>
      </c>
      <c r="AQ69">
        <f t="shared" si="15"/>
        <v>2</v>
      </c>
      <c r="AR69">
        <f t="shared" si="16"/>
        <v>5</v>
      </c>
      <c r="AS69">
        <f t="shared" si="17"/>
        <v>21</v>
      </c>
      <c r="AT69" t="b">
        <f t="shared" si="18"/>
        <v>0</v>
      </c>
      <c r="AU69" t="str">
        <f t="shared" si="19"/>
        <v>Zahlavova</v>
      </c>
      <c r="AV69" t="b">
        <f t="shared" si="20"/>
        <v>0</v>
      </c>
      <c r="AW69" t="str">
        <f t="shared" si="21"/>
        <v>Shenzhen1st Round</v>
      </c>
    </row>
    <row r="70" spans="1:49" x14ac:dyDescent="0.25">
      <c r="A70">
        <v>3</v>
      </c>
      <c r="B70" s="8" t="s">
        <v>382</v>
      </c>
      <c r="C70" s="8" t="s">
        <v>383</v>
      </c>
      <c r="D70" s="1">
        <v>41638</v>
      </c>
      <c r="E70" t="s">
        <v>306</v>
      </c>
      <c r="F70" s="1" t="s">
        <v>307</v>
      </c>
      <c r="G70" s="1" t="s">
        <v>308</v>
      </c>
      <c r="H70" t="s">
        <v>309</v>
      </c>
      <c r="I70" s="9">
        <v>3</v>
      </c>
      <c r="J70" t="s">
        <v>401</v>
      </c>
      <c r="K70" t="s">
        <v>402</v>
      </c>
      <c r="L70">
        <v>76</v>
      </c>
      <c r="M70">
        <v>198</v>
      </c>
      <c r="N70">
        <v>801</v>
      </c>
      <c r="O70">
        <v>319</v>
      </c>
      <c r="P70">
        <v>4</v>
      </c>
      <c r="Q70">
        <v>6</v>
      </c>
      <c r="R70">
        <v>6</v>
      </c>
      <c r="S70">
        <v>3</v>
      </c>
      <c r="T70">
        <v>6</v>
      </c>
      <c r="U70">
        <v>1</v>
      </c>
      <c r="V70">
        <v>2</v>
      </c>
      <c r="W70">
        <v>1</v>
      </c>
      <c r="X70" t="s">
        <v>312</v>
      </c>
      <c r="Y70">
        <v>1.44</v>
      </c>
      <c r="Z70">
        <v>2.62</v>
      </c>
      <c r="AA70">
        <v>1.45</v>
      </c>
      <c r="AB70">
        <v>2.7</v>
      </c>
      <c r="AC70">
        <v>1.44</v>
      </c>
      <c r="AD70">
        <v>2.62</v>
      </c>
      <c r="AE70">
        <v>1.54</v>
      </c>
      <c r="AF70">
        <v>2.63</v>
      </c>
      <c r="AG70" t="s">
        <v>386</v>
      </c>
      <c r="AH70" t="s">
        <v>386</v>
      </c>
      <c r="AI70">
        <v>1.54</v>
      </c>
      <c r="AJ70">
        <v>2.92</v>
      </c>
      <c r="AK70">
        <v>1.45</v>
      </c>
      <c r="AL70">
        <v>2.65</v>
      </c>
      <c r="AM70" t="str">
        <f t="shared" si="11"/>
        <v>Cepelova</v>
      </c>
      <c r="AN70" t="str">
        <f t="shared" si="12"/>
        <v>Kichenok</v>
      </c>
      <c r="AO70" t="str">
        <f t="shared" si="13"/>
        <v>ShenzhenCepelovaKichenok</v>
      </c>
      <c r="AP70" t="str">
        <f t="shared" si="14"/>
        <v>ShenzhenKichenokCepelova</v>
      </c>
      <c r="AQ70">
        <f t="shared" si="15"/>
        <v>1</v>
      </c>
      <c r="AR70">
        <f t="shared" si="16"/>
        <v>6</v>
      </c>
      <c r="AS70">
        <f t="shared" si="17"/>
        <v>26</v>
      </c>
      <c r="AT70" t="b">
        <f t="shared" si="18"/>
        <v>0</v>
      </c>
      <c r="AU70" t="str">
        <f t="shared" si="19"/>
        <v>Kichenok</v>
      </c>
      <c r="AV70" t="b">
        <f t="shared" si="20"/>
        <v>1</v>
      </c>
      <c r="AW70" t="str">
        <f t="shared" si="21"/>
        <v>Shenzhen1st Round</v>
      </c>
    </row>
    <row r="71" spans="1:49" x14ac:dyDescent="0.25">
      <c r="A71">
        <v>3</v>
      </c>
      <c r="B71" s="8" t="s">
        <v>382</v>
      </c>
      <c r="C71" s="8" t="s">
        <v>383</v>
      </c>
      <c r="D71" s="1">
        <v>41638</v>
      </c>
      <c r="E71" t="s">
        <v>306</v>
      </c>
      <c r="F71" s="1" t="s">
        <v>307</v>
      </c>
      <c r="G71" s="1" t="s">
        <v>308</v>
      </c>
      <c r="H71" t="s">
        <v>309</v>
      </c>
      <c r="I71" s="9">
        <v>3</v>
      </c>
      <c r="J71" t="s">
        <v>403</v>
      </c>
      <c r="K71" t="s">
        <v>404</v>
      </c>
      <c r="L71">
        <v>7</v>
      </c>
      <c r="M71">
        <v>145</v>
      </c>
      <c r="N71">
        <v>4435</v>
      </c>
      <c r="O71">
        <v>435</v>
      </c>
      <c r="P71">
        <v>6</v>
      </c>
      <c r="Q71">
        <v>0</v>
      </c>
      <c r="R71">
        <v>3</v>
      </c>
      <c r="S71">
        <v>6</v>
      </c>
      <c r="T71">
        <v>7</v>
      </c>
      <c r="U71">
        <v>6</v>
      </c>
      <c r="V71">
        <v>2</v>
      </c>
      <c r="W71">
        <v>1</v>
      </c>
      <c r="X71" t="s">
        <v>312</v>
      </c>
      <c r="Y71">
        <v>1.06</v>
      </c>
      <c r="Z71">
        <v>8</v>
      </c>
      <c r="AA71">
        <v>1.1499999999999999</v>
      </c>
      <c r="AB71">
        <v>5.25</v>
      </c>
      <c r="AC71">
        <v>1.1399999999999999</v>
      </c>
      <c r="AD71">
        <v>5</v>
      </c>
      <c r="AE71">
        <v>1.1299999999999999</v>
      </c>
      <c r="AF71">
        <v>6.98</v>
      </c>
      <c r="AG71">
        <v>1.1299999999999999</v>
      </c>
      <c r="AH71">
        <v>5.5</v>
      </c>
      <c r="AI71">
        <v>1.1599999999999999</v>
      </c>
      <c r="AJ71">
        <v>8</v>
      </c>
      <c r="AK71">
        <v>1.1200000000000001</v>
      </c>
      <c r="AL71">
        <v>5.88</v>
      </c>
      <c r="AM71" t="str">
        <f t="shared" si="11"/>
        <v>Errani</v>
      </c>
      <c r="AN71" t="str">
        <f t="shared" si="12"/>
        <v>Zheng</v>
      </c>
      <c r="AO71" t="str">
        <f t="shared" si="13"/>
        <v>ShenzhenErraniZheng</v>
      </c>
      <c r="AP71" t="str">
        <f t="shared" si="14"/>
        <v>ShenzhenZhengErrani</v>
      </c>
      <c r="AQ71">
        <f t="shared" si="15"/>
        <v>1</v>
      </c>
      <c r="AR71">
        <f t="shared" si="16"/>
        <v>4</v>
      </c>
      <c r="AS71">
        <f t="shared" si="17"/>
        <v>28</v>
      </c>
      <c r="AT71" t="b">
        <f t="shared" si="18"/>
        <v>1</v>
      </c>
      <c r="AU71" t="str">
        <f t="shared" si="19"/>
        <v>Errani</v>
      </c>
      <c r="AV71" t="b">
        <f t="shared" si="20"/>
        <v>1</v>
      </c>
      <c r="AW71" t="str">
        <f t="shared" si="21"/>
        <v>Shenzhen1st Round</v>
      </c>
    </row>
    <row r="72" spans="1:49" x14ac:dyDescent="0.25">
      <c r="A72">
        <v>3</v>
      </c>
      <c r="B72" s="8" t="s">
        <v>382</v>
      </c>
      <c r="C72" s="8" t="s">
        <v>383</v>
      </c>
      <c r="D72" s="1">
        <v>41638</v>
      </c>
      <c r="E72" t="s">
        <v>306</v>
      </c>
      <c r="F72" s="1" t="s">
        <v>307</v>
      </c>
      <c r="G72" s="1" t="s">
        <v>308</v>
      </c>
      <c r="H72" t="s">
        <v>309</v>
      </c>
      <c r="I72" s="9">
        <v>3</v>
      </c>
      <c r="J72" t="s">
        <v>405</v>
      </c>
      <c r="K72" t="s">
        <v>406</v>
      </c>
      <c r="L72">
        <v>196</v>
      </c>
      <c r="M72">
        <v>288</v>
      </c>
      <c r="N72">
        <v>321</v>
      </c>
      <c r="O72">
        <v>183</v>
      </c>
      <c r="P72">
        <v>4</v>
      </c>
      <c r="Q72">
        <v>6</v>
      </c>
      <c r="R72">
        <v>6</v>
      </c>
      <c r="S72">
        <v>0</v>
      </c>
      <c r="T72">
        <v>6</v>
      </c>
      <c r="U72">
        <v>2</v>
      </c>
      <c r="V72">
        <v>2</v>
      </c>
      <c r="W72">
        <v>1</v>
      </c>
      <c r="X72" t="s">
        <v>312</v>
      </c>
      <c r="Y72">
        <v>2.5</v>
      </c>
      <c r="Z72">
        <v>1.5</v>
      </c>
      <c r="AA72">
        <v>2.5</v>
      </c>
      <c r="AB72">
        <v>1.5</v>
      </c>
      <c r="AC72">
        <v>2.5</v>
      </c>
      <c r="AD72">
        <v>1.5</v>
      </c>
      <c r="AE72">
        <v>2.59</v>
      </c>
      <c r="AF72">
        <v>1.56</v>
      </c>
      <c r="AG72" t="s">
        <v>386</v>
      </c>
      <c r="AH72" t="s">
        <v>386</v>
      </c>
      <c r="AI72">
        <v>2.65</v>
      </c>
      <c r="AJ72">
        <v>1.57</v>
      </c>
      <c r="AK72">
        <v>2.48</v>
      </c>
      <c r="AL72">
        <v>1.52</v>
      </c>
      <c r="AM72" t="str">
        <f t="shared" si="11"/>
        <v>Golubic</v>
      </c>
      <c r="AN72" t="str">
        <f t="shared" si="12"/>
        <v>Wozniak</v>
      </c>
      <c r="AO72" t="str">
        <f t="shared" si="13"/>
        <v>ShenzhenGolubicWozniak</v>
      </c>
      <c r="AP72" t="str">
        <f t="shared" si="14"/>
        <v>ShenzhenWozniakGolubic</v>
      </c>
      <c r="AQ72">
        <f t="shared" si="15"/>
        <v>1</v>
      </c>
      <c r="AR72">
        <f t="shared" si="16"/>
        <v>8</v>
      </c>
      <c r="AS72">
        <f t="shared" si="17"/>
        <v>24</v>
      </c>
      <c r="AT72" t="b">
        <f t="shared" si="18"/>
        <v>0</v>
      </c>
      <c r="AU72" t="str">
        <f t="shared" si="19"/>
        <v>Wozniak</v>
      </c>
      <c r="AV72" t="b">
        <f t="shared" si="20"/>
        <v>1</v>
      </c>
      <c r="AW72" t="str">
        <f t="shared" si="21"/>
        <v>Shenzhen1st Round</v>
      </c>
    </row>
    <row r="73" spans="1:49" x14ac:dyDescent="0.25">
      <c r="A73">
        <v>3</v>
      </c>
      <c r="B73" s="8" t="s">
        <v>382</v>
      </c>
      <c r="C73" s="8" t="s">
        <v>383</v>
      </c>
      <c r="D73" s="1">
        <v>41638</v>
      </c>
      <c r="E73" t="s">
        <v>306</v>
      </c>
      <c r="F73" s="1" t="s">
        <v>307</v>
      </c>
      <c r="G73" s="1" t="s">
        <v>308</v>
      </c>
      <c r="H73" t="s">
        <v>309</v>
      </c>
      <c r="I73" s="9">
        <v>3</v>
      </c>
      <c r="J73" t="s">
        <v>407</v>
      </c>
      <c r="K73" t="s">
        <v>408</v>
      </c>
      <c r="L73">
        <v>122</v>
      </c>
      <c r="M73">
        <v>36</v>
      </c>
      <c r="N73">
        <v>526</v>
      </c>
      <c r="O73">
        <v>1485</v>
      </c>
      <c r="P73">
        <v>6</v>
      </c>
      <c r="Q73">
        <v>1</v>
      </c>
      <c r="R73">
        <v>7</v>
      </c>
      <c r="S73">
        <v>5</v>
      </c>
      <c r="V73">
        <v>2</v>
      </c>
      <c r="W73">
        <v>0</v>
      </c>
      <c r="X73" t="s">
        <v>312</v>
      </c>
      <c r="Y73">
        <v>3.25</v>
      </c>
      <c r="Z73">
        <v>1.33</v>
      </c>
      <c r="AA73">
        <v>2.9</v>
      </c>
      <c r="AB73">
        <v>1.4</v>
      </c>
      <c r="AC73">
        <v>3</v>
      </c>
      <c r="AD73">
        <v>1.36</v>
      </c>
      <c r="AE73">
        <v>3.01</v>
      </c>
      <c r="AF73">
        <v>1.43</v>
      </c>
      <c r="AG73" t="s">
        <v>386</v>
      </c>
      <c r="AH73" t="s">
        <v>386</v>
      </c>
      <c r="AI73">
        <v>3.1</v>
      </c>
      <c r="AJ73">
        <v>1.47</v>
      </c>
      <c r="AK73">
        <v>2.86</v>
      </c>
      <c r="AL73">
        <v>1.4</v>
      </c>
      <c r="AM73" t="str">
        <f t="shared" si="11"/>
        <v>Friedsam</v>
      </c>
      <c r="AN73" t="str">
        <f t="shared" si="12"/>
        <v>Jovanovski</v>
      </c>
      <c r="AO73" t="str">
        <f t="shared" si="13"/>
        <v>ShenzhenFriedsamJovanovski</v>
      </c>
      <c r="AP73" t="str">
        <f t="shared" si="14"/>
        <v>ShenzhenJovanovskiFriedsam</v>
      </c>
      <c r="AQ73">
        <f t="shared" si="15"/>
        <v>2</v>
      </c>
      <c r="AR73">
        <f t="shared" si="16"/>
        <v>7</v>
      </c>
      <c r="AS73">
        <f t="shared" si="17"/>
        <v>19</v>
      </c>
      <c r="AT73" t="b">
        <f t="shared" si="18"/>
        <v>0</v>
      </c>
      <c r="AU73" t="str">
        <f t="shared" si="19"/>
        <v>Friedsam</v>
      </c>
      <c r="AV73" t="b">
        <f t="shared" si="20"/>
        <v>0</v>
      </c>
      <c r="AW73" t="str">
        <f t="shared" si="21"/>
        <v>Shenzhen1st Round</v>
      </c>
    </row>
    <row r="74" spans="1:49" x14ac:dyDescent="0.25">
      <c r="A74">
        <v>3</v>
      </c>
      <c r="B74" s="8" t="s">
        <v>382</v>
      </c>
      <c r="C74" s="8" t="s">
        <v>383</v>
      </c>
      <c r="D74" s="1">
        <v>41639</v>
      </c>
      <c r="E74" t="s">
        <v>306</v>
      </c>
      <c r="F74" s="1" t="s">
        <v>307</v>
      </c>
      <c r="G74" s="1" t="s">
        <v>308</v>
      </c>
      <c r="H74" t="s">
        <v>309</v>
      </c>
      <c r="I74" s="9">
        <v>3</v>
      </c>
      <c r="J74" t="s">
        <v>409</v>
      </c>
      <c r="K74" t="s">
        <v>410</v>
      </c>
      <c r="L74">
        <v>257</v>
      </c>
      <c r="M74">
        <v>52</v>
      </c>
      <c r="N74">
        <v>229</v>
      </c>
      <c r="O74">
        <v>1113</v>
      </c>
      <c r="P74">
        <v>3</v>
      </c>
      <c r="Q74">
        <v>6</v>
      </c>
      <c r="R74">
        <v>6</v>
      </c>
      <c r="S74">
        <v>4</v>
      </c>
      <c r="T74">
        <v>6</v>
      </c>
      <c r="U74">
        <v>2</v>
      </c>
      <c r="V74">
        <v>2</v>
      </c>
      <c r="W74">
        <v>1</v>
      </c>
      <c r="X74" t="s">
        <v>312</v>
      </c>
      <c r="Y74">
        <v>4.5</v>
      </c>
      <c r="Z74">
        <v>1.1599999999999999</v>
      </c>
      <c r="AA74">
        <v>4.5</v>
      </c>
      <c r="AB74">
        <v>1.18</v>
      </c>
      <c r="AC74">
        <v>4.5</v>
      </c>
      <c r="AD74">
        <v>1.17</v>
      </c>
      <c r="AE74">
        <v>5.1100000000000003</v>
      </c>
      <c r="AF74">
        <v>1.2</v>
      </c>
      <c r="AG74">
        <v>5</v>
      </c>
      <c r="AH74">
        <v>1.1399999999999999</v>
      </c>
      <c r="AI74">
        <v>5.2</v>
      </c>
      <c r="AJ74">
        <v>1.22</v>
      </c>
      <c r="AK74">
        <v>4.6500000000000004</v>
      </c>
      <c r="AL74">
        <v>1.18</v>
      </c>
      <c r="AM74" t="str">
        <f t="shared" si="11"/>
        <v>Chan</v>
      </c>
      <c r="AN74" t="str">
        <f t="shared" si="12"/>
        <v>Zhang</v>
      </c>
      <c r="AO74" t="str">
        <f t="shared" si="13"/>
        <v>ShenzhenChanZhang</v>
      </c>
      <c r="AP74" t="str">
        <f t="shared" si="14"/>
        <v>ShenzhenZhangChan</v>
      </c>
      <c r="AQ74">
        <f t="shared" si="15"/>
        <v>1</v>
      </c>
      <c r="AR74">
        <f t="shared" si="16"/>
        <v>3</v>
      </c>
      <c r="AS74">
        <f t="shared" si="17"/>
        <v>27</v>
      </c>
      <c r="AT74" t="b">
        <f t="shared" si="18"/>
        <v>0</v>
      </c>
      <c r="AU74" t="str">
        <f t="shared" si="19"/>
        <v>Zhang</v>
      </c>
      <c r="AV74" t="b">
        <f t="shared" si="20"/>
        <v>1</v>
      </c>
      <c r="AW74" t="str">
        <f t="shared" si="21"/>
        <v>Shenzhen1st Round</v>
      </c>
    </row>
    <row r="75" spans="1:49" x14ac:dyDescent="0.25">
      <c r="A75">
        <v>3</v>
      </c>
      <c r="B75" s="8" t="s">
        <v>382</v>
      </c>
      <c r="C75" s="8" t="s">
        <v>383</v>
      </c>
      <c r="D75" s="1">
        <v>41639</v>
      </c>
      <c r="E75" t="s">
        <v>306</v>
      </c>
      <c r="F75" s="1" t="s">
        <v>307</v>
      </c>
      <c r="G75" s="1" t="s">
        <v>308</v>
      </c>
      <c r="H75" t="s">
        <v>309</v>
      </c>
      <c r="I75" s="9">
        <v>3</v>
      </c>
      <c r="J75" t="s">
        <v>411</v>
      </c>
      <c r="K75" t="s">
        <v>412</v>
      </c>
      <c r="L75">
        <v>101</v>
      </c>
      <c r="M75">
        <v>88</v>
      </c>
      <c r="N75">
        <v>643</v>
      </c>
      <c r="O75">
        <v>735</v>
      </c>
      <c r="P75">
        <v>6</v>
      </c>
      <c r="Q75">
        <v>0</v>
      </c>
      <c r="R75">
        <v>2</v>
      </c>
      <c r="S75">
        <v>0</v>
      </c>
      <c r="V75">
        <v>1</v>
      </c>
      <c r="W75">
        <v>0</v>
      </c>
      <c r="X75" t="s">
        <v>323</v>
      </c>
      <c r="Y75">
        <v>2</v>
      </c>
      <c r="Z75">
        <v>1.72</v>
      </c>
      <c r="AA75">
        <v>2.0499999999999998</v>
      </c>
      <c r="AB75">
        <v>1.75</v>
      </c>
      <c r="AC75">
        <v>2.1</v>
      </c>
      <c r="AD75">
        <v>1.67</v>
      </c>
      <c r="AE75">
        <v>2.09</v>
      </c>
      <c r="AF75">
        <v>1.81</v>
      </c>
      <c r="AG75">
        <v>2.1</v>
      </c>
      <c r="AH75">
        <v>1.67</v>
      </c>
      <c r="AI75">
        <v>2.1800000000000002</v>
      </c>
      <c r="AJ75">
        <v>1.83</v>
      </c>
      <c r="AK75">
        <v>2.02</v>
      </c>
      <c r="AL75">
        <v>1.75</v>
      </c>
      <c r="AM75" t="str">
        <f t="shared" si="11"/>
        <v>Kichenok</v>
      </c>
      <c r="AN75" t="str">
        <f t="shared" si="12"/>
        <v>Babos</v>
      </c>
      <c r="AO75" t="str">
        <f t="shared" si="13"/>
        <v>ShenzhenKichenokBabos</v>
      </c>
      <c r="AP75" t="str">
        <f t="shared" si="14"/>
        <v>ShenzhenBabosKichenok</v>
      </c>
      <c r="AQ75">
        <f t="shared" si="15"/>
        <v>1</v>
      </c>
      <c r="AR75">
        <f t="shared" si="16"/>
        <v>8</v>
      </c>
      <c r="AS75">
        <f t="shared" si="17"/>
        <v>8</v>
      </c>
      <c r="AT75" t="b">
        <f t="shared" si="18"/>
        <v>0</v>
      </c>
      <c r="AU75" t="str">
        <f t="shared" si="19"/>
        <v>Kichenok</v>
      </c>
      <c r="AV75" t="b">
        <f t="shared" si="20"/>
        <v>0</v>
      </c>
      <c r="AW75" t="str">
        <f t="shared" si="21"/>
        <v>Shenzhen1st Round</v>
      </c>
    </row>
    <row r="76" spans="1:49" x14ac:dyDescent="0.25">
      <c r="A76">
        <v>3</v>
      </c>
      <c r="B76" s="8" t="s">
        <v>382</v>
      </c>
      <c r="C76" s="8" t="s">
        <v>383</v>
      </c>
      <c r="D76" s="1">
        <v>41639</v>
      </c>
      <c r="E76" t="s">
        <v>306</v>
      </c>
      <c r="F76" s="1" t="s">
        <v>307</v>
      </c>
      <c r="G76" s="1" t="s">
        <v>308</v>
      </c>
      <c r="H76" t="s">
        <v>309</v>
      </c>
      <c r="I76" s="9">
        <v>3</v>
      </c>
      <c r="J76" t="s">
        <v>413</v>
      </c>
      <c r="K76" t="s">
        <v>414</v>
      </c>
      <c r="L76">
        <v>59</v>
      </c>
      <c r="M76">
        <v>83</v>
      </c>
      <c r="N76">
        <v>1035</v>
      </c>
      <c r="O76">
        <v>764</v>
      </c>
      <c r="P76">
        <v>4</v>
      </c>
      <c r="Q76">
        <v>6</v>
      </c>
      <c r="R76">
        <v>6</v>
      </c>
      <c r="S76">
        <v>2</v>
      </c>
      <c r="T76">
        <v>6</v>
      </c>
      <c r="U76">
        <v>3</v>
      </c>
      <c r="V76">
        <v>2</v>
      </c>
      <c r="W76">
        <v>1</v>
      </c>
      <c r="X76" t="s">
        <v>312</v>
      </c>
      <c r="Y76">
        <v>1.72</v>
      </c>
      <c r="Z76">
        <v>2</v>
      </c>
      <c r="AA76">
        <v>1.85</v>
      </c>
      <c r="AB76">
        <v>1.9</v>
      </c>
      <c r="AC76">
        <v>1.8</v>
      </c>
      <c r="AD76">
        <v>1.91</v>
      </c>
      <c r="AE76">
        <v>1.79</v>
      </c>
      <c r="AF76">
        <v>2.13</v>
      </c>
      <c r="AG76">
        <v>1.8</v>
      </c>
      <c r="AH76">
        <v>1.91</v>
      </c>
      <c r="AI76">
        <v>1.89</v>
      </c>
      <c r="AJ76">
        <v>2.13</v>
      </c>
      <c r="AK76">
        <v>1.8</v>
      </c>
      <c r="AL76">
        <v>1.95</v>
      </c>
      <c r="AM76" t="str">
        <f t="shared" si="11"/>
        <v>Niculescu</v>
      </c>
      <c r="AN76" t="str">
        <f t="shared" si="12"/>
        <v>Schmiedlova</v>
      </c>
      <c r="AO76" t="str">
        <f t="shared" si="13"/>
        <v>ShenzhenNiculescuSchmiedlova</v>
      </c>
      <c r="AP76" t="str">
        <f t="shared" si="14"/>
        <v>ShenzhenSchmiedlovaNiculescu</v>
      </c>
      <c r="AQ76">
        <f t="shared" si="15"/>
        <v>1</v>
      </c>
      <c r="AR76">
        <f t="shared" si="16"/>
        <v>5</v>
      </c>
      <c r="AS76">
        <f t="shared" si="17"/>
        <v>27</v>
      </c>
      <c r="AT76" t="b">
        <f t="shared" si="18"/>
        <v>0</v>
      </c>
      <c r="AU76" t="str">
        <f t="shared" si="19"/>
        <v>Schmiedlova</v>
      </c>
      <c r="AV76" t="b">
        <f t="shared" si="20"/>
        <v>1</v>
      </c>
      <c r="AW76" t="str">
        <f t="shared" si="21"/>
        <v>Shenzhen1st Round</v>
      </c>
    </row>
    <row r="77" spans="1:49" x14ac:dyDescent="0.25">
      <c r="A77">
        <v>3</v>
      </c>
      <c r="B77" s="8" t="s">
        <v>382</v>
      </c>
      <c r="C77" s="8" t="s">
        <v>383</v>
      </c>
      <c r="D77" s="1">
        <v>41639</v>
      </c>
      <c r="E77" t="s">
        <v>306</v>
      </c>
      <c r="F77" s="1" t="s">
        <v>307</v>
      </c>
      <c r="G77" s="1" t="s">
        <v>308</v>
      </c>
      <c r="H77" t="s">
        <v>309</v>
      </c>
      <c r="I77" s="9">
        <v>3</v>
      </c>
      <c r="J77" t="s">
        <v>415</v>
      </c>
      <c r="K77" t="s">
        <v>416</v>
      </c>
      <c r="L77">
        <v>3</v>
      </c>
      <c r="M77">
        <v>964</v>
      </c>
      <c r="N77">
        <v>6045</v>
      </c>
      <c r="O77">
        <v>12</v>
      </c>
      <c r="P77">
        <v>7</v>
      </c>
      <c r="Q77">
        <v>5</v>
      </c>
      <c r="R77">
        <v>6</v>
      </c>
      <c r="S77">
        <v>3</v>
      </c>
      <c r="V77">
        <v>2</v>
      </c>
      <c r="W77">
        <v>0</v>
      </c>
      <c r="X77" t="s">
        <v>312</v>
      </c>
      <c r="Y77">
        <v>1.1000000000000001</v>
      </c>
      <c r="Z77">
        <v>6.5</v>
      </c>
      <c r="AA77">
        <v>1.1299999999999999</v>
      </c>
      <c r="AB77">
        <v>5.5</v>
      </c>
      <c r="AC77">
        <v>1.1399999999999999</v>
      </c>
      <c r="AD77">
        <v>5</v>
      </c>
      <c r="AE77">
        <v>1.1399999999999999</v>
      </c>
      <c r="AF77">
        <v>6.55</v>
      </c>
      <c r="AG77">
        <v>1.1399999999999999</v>
      </c>
      <c r="AH77">
        <v>5</v>
      </c>
      <c r="AI77">
        <v>1.17</v>
      </c>
      <c r="AJ77">
        <v>8.1999999999999993</v>
      </c>
      <c r="AK77">
        <v>1.1299999999999999</v>
      </c>
      <c r="AL77">
        <v>5.69</v>
      </c>
      <c r="AM77" t="str">
        <f t="shared" si="11"/>
        <v>Li</v>
      </c>
      <c r="AN77" t="str">
        <f t="shared" si="12"/>
        <v>Zvonareva</v>
      </c>
      <c r="AO77" t="str">
        <f t="shared" si="13"/>
        <v>ShenzhenLiZvonareva</v>
      </c>
      <c r="AP77" t="str">
        <f t="shared" si="14"/>
        <v>ShenzhenZvonarevaLi</v>
      </c>
      <c r="AQ77">
        <f t="shared" si="15"/>
        <v>2</v>
      </c>
      <c r="AR77">
        <f t="shared" si="16"/>
        <v>5</v>
      </c>
      <c r="AS77">
        <f t="shared" si="17"/>
        <v>21</v>
      </c>
      <c r="AT77" t="b">
        <f t="shared" si="18"/>
        <v>0</v>
      </c>
      <c r="AU77" t="str">
        <f t="shared" si="19"/>
        <v>Li</v>
      </c>
      <c r="AV77" t="b">
        <f t="shared" si="20"/>
        <v>0</v>
      </c>
      <c r="AW77" t="str">
        <f t="shared" si="21"/>
        <v>Shenzhen1st Round</v>
      </c>
    </row>
    <row r="78" spans="1:49" x14ac:dyDescent="0.25">
      <c r="A78">
        <v>3</v>
      </c>
      <c r="B78" s="8" t="s">
        <v>382</v>
      </c>
      <c r="C78" s="8" t="s">
        <v>383</v>
      </c>
      <c r="D78" s="1">
        <v>41639</v>
      </c>
      <c r="E78" t="s">
        <v>306</v>
      </c>
      <c r="F78" s="1" t="s">
        <v>307</v>
      </c>
      <c r="G78" s="1" t="s">
        <v>308</v>
      </c>
      <c r="H78" t="s">
        <v>344</v>
      </c>
      <c r="I78" s="9">
        <v>3</v>
      </c>
      <c r="J78" t="s">
        <v>387</v>
      </c>
      <c r="K78" t="s">
        <v>384</v>
      </c>
      <c r="L78">
        <v>42</v>
      </c>
      <c r="M78">
        <v>82</v>
      </c>
      <c r="N78">
        <v>1228</v>
      </c>
      <c r="O78">
        <v>773</v>
      </c>
      <c r="P78">
        <v>6</v>
      </c>
      <c r="Q78">
        <v>3</v>
      </c>
      <c r="R78">
        <v>6</v>
      </c>
      <c r="S78">
        <v>3</v>
      </c>
      <c r="V78">
        <v>2</v>
      </c>
      <c r="W78">
        <v>0</v>
      </c>
      <c r="X78" t="s">
        <v>312</v>
      </c>
      <c r="Y78">
        <v>1.1599999999999999</v>
      </c>
      <c r="Z78">
        <v>4.5</v>
      </c>
      <c r="AA78">
        <v>1.2</v>
      </c>
      <c r="AB78">
        <v>4.3</v>
      </c>
      <c r="AC78">
        <v>1.2</v>
      </c>
      <c r="AD78">
        <v>4.33</v>
      </c>
      <c r="AE78">
        <v>1.23</v>
      </c>
      <c r="AF78">
        <v>4.68</v>
      </c>
      <c r="AG78">
        <v>1.2</v>
      </c>
      <c r="AH78">
        <v>4.5</v>
      </c>
      <c r="AI78">
        <v>1.24</v>
      </c>
      <c r="AJ78">
        <v>5.2</v>
      </c>
      <c r="AK78">
        <v>1.2</v>
      </c>
      <c r="AL78">
        <v>4.29</v>
      </c>
      <c r="AM78" t="str">
        <f t="shared" si="11"/>
        <v>Peng</v>
      </c>
      <c r="AN78" t="str">
        <f t="shared" si="12"/>
        <v>Soler</v>
      </c>
      <c r="AO78" t="str">
        <f t="shared" si="13"/>
        <v>ShenzhenPengSoler</v>
      </c>
      <c r="AP78" t="str">
        <f t="shared" si="14"/>
        <v>ShenzhenSolerPeng</v>
      </c>
      <c r="AQ78">
        <f t="shared" si="15"/>
        <v>2</v>
      </c>
      <c r="AR78">
        <f t="shared" si="16"/>
        <v>6</v>
      </c>
      <c r="AS78">
        <f t="shared" si="17"/>
        <v>18</v>
      </c>
      <c r="AT78" t="b">
        <f t="shared" si="18"/>
        <v>0</v>
      </c>
      <c r="AU78" t="str">
        <f t="shared" si="19"/>
        <v>Peng</v>
      </c>
      <c r="AV78" t="b">
        <f t="shared" si="20"/>
        <v>0</v>
      </c>
      <c r="AW78" t="str">
        <f t="shared" si="21"/>
        <v>Shenzhen2nd Round</v>
      </c>
    </row>
    <row r="79" spans="1:49" x14ac:dyDescent="0.25">
      <c r="A79">
        <v>3</v>
      </c>
      <c r="B79" s="8" t="s">
        <v>382</v>
      </c>
      <c r="C79" s="8" t="s">
        <v>383</v>
      </c>
      <c r="D79" s="1">
        <v>41640</v>
      </c>
      <c r="E79" t="s">
        <v>306</v>
      </c>
      <c r="F79" s="1" t="s">
        <v>307</v>
      </c>
      <c r="G79" s="1" t="s">
        <v>308</v>
      </c>
      <c r="H79" t="s">
        <v>344</v>
      </c>
      <c r="I79" s="9">
        <v>3</v>
      </c>
      <c r="J79" t="s">
        <v>391</v>
      </c>
      <c r="K79" t="s">
        <v>405</v>
      </c>
      <c r="L79">
        <v>58</v>
      </c>
      <c r="M79">
        <v>196</v>
      </c>
      <c r="N79">
        <v>1046</v>
      </c>
      <c r="O79">
        <v>321</v>
      </c>
      <c r="P79">
        <v>6</v>
      </c>
      <c r="Q79">
        <v>3</v>
      </c>
      <c r="R79">
        <v>5</v>
      </c>
      <c r="S79">
        <v>7</v>
      </c>
      <c r="T79">
        <v>6</v>
      </c>
      <c r="U79">
        <v>3</v>
      </c>
      <c r="V79">
        <v>2</v>
      </c>
      <c r="W79">
        <v>1</v>
      </c>
      <c r="X79" t="s">
        <v>312</v>
      </c>
      <c r="Y79">
        <v>1.4</v>
      </c>
      <c r="Z79">
        <v>2.75</v>
      </c>
      <c r="AA79">
        <v>1.45</v>
      </c>
      <c r="AB79">
        <v>2.7</v>
      </c>
      <c r="AC79">
        <v>1.4</v>
      </c>
      <c r="AD79">
        <v>2.75</v>
      </c>
      <c r="AE79">
        <v>1.38</v>
      </c>
      <c r="AF79">
        <v>3.31</v>
      </c>
      <c r="AG79">
        <v>1.4</v>
      </c>
      <c r="AH79">
        <v>2.75</v>
      </c>
      <c r="AI79">
        <v>1.47</v>
      </c>
      <c r="AJ79">
        <v>3.31</v>
      </c>
      <c r="AK79">
        <v>1.41</v>
      </c>
      <c r="AL79">
        <v>2.81</v>
      </c>
      <c r="AM79" t="str">
        <f t="shared" si="11"/>
        <v>Beck</v>
      </c>
      <c r="AN79" t="str">
        <f t="shared" si="12"/>
        <v>Golubic</v>
      </c>
      <c r="AO79" t="str">
        <f t="shared" si="13"/>
        <v>ShenzhenBeckGolubic</v>
      </c>
      <c r="AP79" t="str">
        <f t="shared" si="14"/>
        <v>ShenzhenGolubicBeck</v>
      </c>
      <c r="AQ79">
        <f t="shared" si="15"/>
        <v>1</v>
      </c>
      <c r="AR79">
        <f t="shared" si="16"/>
        <v>4</v>
      </c>
      <c r="AS79">
        <f t="shared" si="17"/>
        <v>30</v>
      </c>
      <c r="AT79" t="b">
        <f t="shared" si="18"/>
        <v>0</v>
      </c>
      <c r="AU79" t="str">
        <f t="shared" si="19"/>
        <v>Beck</v>
      </c>
      <c r="AV79" t="b">
        <f t="shared" si="20"/>
        <v>1</v>
      </c>
      <c r="AW79" t="str">
        <f t="shared" si="21"/>
        <v>Shenzhen2nd Round</v>
      </c>
    </row>
    <row r="80" spans="1:49" x14ac:dyDescent="0.25">
      <c r="A80">
        <v>3</v>
      </c>
      <c r="B80" s="8" t="s">
        <v>382</v>
      </c>
      <c r="C80" s="8" t="s">
        <v>383</v>
      </c>
      <c r="D80" s="1">
        <v>41640</v>
      </c>
      <c r="E80" t="s">
        <v>306</v>
      </c>
      <c r="F80" s="1" t="s">
        <v>307</v>
      </c>
      <c r="G80" s="1" t="s">
        <v>308</v>
      </c>
      <c r="H80" t="s">
        <v>344</v>
      </c>
      <c r="I80" s="9">
        <v>3</v>
      </c>
      <c r="J80" t="s">
        <v>395</v>
      </c>
      <c r="K80" t="s">
        <v>393</v>
      </c>
      <c r="L80">
        <v>92</v>
      </c>
      <c r="M80">
        <v>35</v>
      </c>
      <c r="N80">
        <v>714</v>
      </c>
      <c r="O80">
        <v>1535</v>
      </c>
      <c r="P80">
        <v>7</v>
      </c>
      <c r="Q80">
        <v>6</v>
      </c>
      <c r="R80">
        <v>6</v>
      </c>
      <c r="S80">
        <v>4</v>
      </c>
      <c r="V80">
        <v>2</v>
      </c>
      <c r="W80">
        <v>0</v>
      </c>
      <c r="X80" t="s">
        <v>312</v>
      </c>
      <c r="Y80">
        <v>2.62</v>
      </c>
      <c r="Z80">
        <v>1.44</v>
      </c>
      <c r="AA80">
        <v>2.7</v>
      </c>
      <c r="AB80">
        <v>1.45</v>
      </c>
      <c r="AC80">
        <v>2.75</v>
      </c>
      <c r="AD80">
        <v>1.4</v>
      </c>
      <c r="AE80">
        <v>3.14</v>
      </c>
      <c r="AF80">
        <v>1.42</v>
      </c>
      <c r="AG80">
        <v>2.63</v>
      </c>
      <c r="AH80">
        <v>1.44</v>
      </c>
      <c r="AI80">
        <v>3.5</v>
      </c>
      <c r="AJ80">
        <v>1.47</v>
      </c>
      <c r="AK80">
        <v>2.77</v>
      </c>
      <c r="AL80">
        <v>1.43</v>
      </c>
      <c r="AM80" t="str">
        <f t="shared" si="11"/>
        <v>Mayr</v>
      </c>
      <c r="AN80" t="str">
        <f t="shared" si="12"/>
        <v>Zakopalova</v>
      </c>
      <c r="AO80" t="str">
        <f t="shared" si="13"/>
        <v>ShenzhenMayrZakopalova</v>
      </c>
      <c r="AP80" t="str">
        <f t="shared" si="14"/>
        <v>ShenzhenZakopalovaMayr</v>
      </c>
      <c r="AQ80">
        <f t="shared" si="15"/>
        <v>2</v>
      </c>
      <c r="AR80">
        <f t="shared" si="16"/>
        <v>3</v>
      </c>
      <c r="AS80">
        <f t="shared" si="17"/>
        <v>23</v>
      </c>
      <c r="AT80" t="b">
        <f t="shared" si="18"/>
        <v>1</v>
      </c>
      <c r="AU80" t="str">
        <f t="shared" si="19"/>
        <v>Mayr</v>
      </c>
      <c r="AV80" t="b">
        <f t="shared" si="20"/>
        <v>0</v>
      </c>
      <c r="AW80" t="str">
        <f t="shared" si="21"/>
        <v>Shenzhen2nd Round</v>
      </c>
    </row>
    <row r="81" spans="1:49" x14ac:dyDescent="0.25">
      <c r="A81">
        <v>3</v>
      </c>
      <c r="B81" s="8" t="s">
        <v>382</v>
      </c>
      <c r="C81" s="8" t="s">
        <v>383</v>
      </c>
      <c r="D81" s="1">
        <v>41640</v>
      </c>
      <c r="E81" t="s">
        <v>306</v>
      </c>
      <c r="F81" s="1" t="s">
        <v>307</v>
      </c>
      <c r="G81" s="1" t="s">
        <v>308</v>
      </c>
      <c r="H81" t="s">
        <v>344</v>
      </c>
      <c r="I81" s="9">
        <v>3</v>
      </c>
      <c r="J81" t="s">
        <v>413</v>
      </c>
      <c r="K81" t="s">
        <v>409</v>
      </c>
      <c r="L81">
        <v>59</v>
      </c>
      <c r="M81">
        <v>257</v>
      </c>
      <c r="N81">
        <v>1035</v>
      </c>
      <c r="O81">
        <v>229</v>
      </c>
      <c r="P81">
        <v>2</v>
      </c>
      <c r="Q81">
        <v>6</v>
      </c>
      <c r="R81">
        <v>6</v>
      </c>
      <c r="S81">
        <v>3</v>
      </c>
      <c r="T81">
        <v>6</v>
      </c>
      <c r="U81">
        <v>0</v>
      </c>
      <c r="V81">
        <v>2</v>
      </c>
      <c r="W81">
        <v>1</v>
      </c>
      <c r="X81" t="s">
        <v>312</v>
      </c>
      <c r="Y81">
        <v>1.4</v>
      </c>
      <c r="Z81">
        <v>2.75</v>
      </c>
      <c r="AA81">
        <v>1.4</v>
      </c>
      <c r="AB81">
        <v>2.9</v>
      </c>
      <c r="AC81">
        <v>1.4</v>
      </c>
      <c r="AD81">
        <v>2.75</v>
      </c>
      <c r="AE81">
        <v>1.45</v>
      </c>
      <c r="AF81">
        <v>2.98</v>
      </c>
      <c r="AG81">
        <v>1.4</v>
      </c>
      <c r="AH81">
        <v>2.75</v>
      </c>
      <c r="AI81">
        <v>1.47</v>
      </c>
      <c r="AJ81">
        <v>3.15</v>
      </c>
      <c r="AK81">
        <v>1.41</v>
      </c>
      <c r="AL81">
        <v>2.8</v>
      </c>
      <c r="AM81" t="str">
        <f t="shared" si="11"/>
        <v>Niculescu</v>
      </c>
      <c r="AN81" t="str">
        <f t="shared" si="12"/>
        <v>Chan</v>
      </c>
      <c r="AO81" t="str">
        <f t="shared" si="13"/>
        <v>ShenzhenNiculescuChan</v>
      </c>
      <c r="AP81" t="str">
        <f t="shared" si="14"/>
        <v>ShenzhenChanNiculescu</v>
      </c>
      <c r="AQ81">
        <f t="shared" si="15"/>
        <v>1</v>
      </c>
      <c r="AR81">
        <f t="shared" si="16"/>
        <v>5</v>
      </c>
      <c r="AS81">
        <f t="shared" si="17"/>
        <v>23</v>
      </c>
      <c r="AT81" t="b">
        <f t="shared" si="18"/>
        <v>0</v>
      </c>
      <c r="AU81" t="str">
        <f t="shared" si="19"/>
        <v>Chan</v>
      </c>
      <c r="AV81" t="b">
        <f t="shared" si="20"/>
        <v>1</v>
      </c>
      <c r="AW81" t="str">
        <f t="shared" si="21"/>
        <v>Shenzhen2nd Round</v>
      </c>
    </row>
    <row r="82" spans="1:49" x14ac:dyDescent="0.25">
      <c r="A82">
        <v>3</v>
      </c>
      <c r="B82" s="8" t="s">
        <v>382</v>
      </c>
      <c r="C82" s="8" t="s">
        <v>383</v>
      </c>
      <c r="D82" s="1">
        <v>41640</v>
      </c>
      <c r="E82" t="s">
        <v>306</v>
      </c>
      <c r="F82" s="1" t="s">
        <v>307</v>
      </c>
      <c r="G82" s="1" t="s">
        <v>308</v>
      </c>
      <c r="H82" t="s">
        <v>344</v>
      </c>
      <c r="I82" s="9">
        <v>3</v>
      </c>
      <c r="J82" t="s">
        <v>401</v>
      </c>
      <c r="K82" t="s">
        <v>407</v>
      </c>
      <c r="L82">
        <v>76</v>
      </c>
      <c r="M82">
        <v>122</v>
      </c>
      <c r="N82">
        <v>801</v>
      </c>
      <c r="O82">
        <v>526</v>
      </c>
      <c r="P82">
        <v>6</v>
      </c>
      <c r="Q82">
        <v>4</v>
      </c>
      <c r="R82">
        <v>6</v>
      </c>
      <c r="S82">
        <v>1</v>
      </c>
      <c r="V82">
        <v>2</v>
      </c>
      <c r="W82">
        <v>0</v>
      </c>
      <c r="X82" t="s">
        <v>312</v>
      </c>
      <c r="Y82">
        <v>1.83</v>
      </c>
      <c r="Z82">
        <v>1.83</v>
      </c>
      <c r="AA82">
        <v>2.15</v>
      </c>
      <c r="AB82">
        <v>1.68</v>
      </c>
      <c r="AC82">
        <v>2.1</v>
      </c>
      <c r="AD82">
        <v>1.67</v>
      </c>
      <c r="AE82">
        <v>2.13</v>
      </c>
      <c r="AF82">
        <v>1.8</v>
      </c>
      <c r="AG82">
        <v>2.1</v>
      </c>
      <c r="AH82">
        <v>1.67</v>
      </c>
      <c r="AI82">
        <v>2.2000000000000002</v>
      </c>
      <c r="AJ82">
        <v>1.85</v>
      </c>
      <c r="AK82">
        <v>2.0699999999999998</v>
      </c>
      <c r="AL82">
        <v>1.72</v>
      </c>
      <c r="AM82" t="str">
        <f t="shared" si="11"/>
        <v>Cepelova</v>
      </c>
      <c r="AN82" t="str">
        <f t="shared" si="12"/>
        <v>Friedsam</v>
      </c>
      <c r="AO82" t="str">
        <f t="shared" si="13"/>
        <v>ShenzhenCepelovaFriedsam</v>
      </c>
      <c r="AP82" t="str">
        <f t="shared" si="14"/>
        <v>ShenzhenFriedsamCepelova</v>
      </c>
      <c r="AQ82">
        <f t="shared" si="15"/>
        <v>2</v>
      </c>
      <c r="AR82">
        <f t="shared" si="16"/>
        <v>7</v>
      </c>
      <c r="AS82">
        <f t="shared" si="17"/>
        <v>17</v>
      </c>
      <c r="AT82" t="b">
        <f t="shared" si="18"/>
        <v>0</v>
      </c>
      <c r="AU82" t="str">
        <f t="shared" si="19"/>
        <v>Cepelova</v>
      </c>
      <c r="AV82" t="b">
        <f t="shared" si="20"/>
        <v>0</v>
      </c>
      <c r="AW82" t="str">
        <f t="shared" si="21"/>
        <v>Shenzhen2nd Round</v>
      </c>
    </row>
    <row r="83" spans="1:49" x14ac:dyDescent="0.25">
      <c r="A83">
        <v>3</v>
      </c>
      <c r="B83" s="8" t="s">
        <v>382</v>
      </c>
      <c r="C83" s="8" t="s">
        <v>383</v>
      </c>
      <c r="D83" s="1">
        <v>41640</v>
      </c>
      <c r="E83" t="s">
        <v>306</v>
      </c>
      <c r="F83" s="1" t="s">
        <v>307</v>
      </c>
      <c r="G83" s="1" t="s">
        <v>308</v>
      </c>
      <c r="H83" t="s">
        <v>344</v>
      </c>
      <c r="I83" s="9">
        <v>3</v>
      </c>
      <c r="J83" t="s">
        <v>415</v>
      </c>
      <c r="K83" t="s">
        <v>411</v>
      </c>
      <c r="L83">
        <v>3</v>
      </c>
      <c r="M83">
        <v>101</v>
      </c>
      <c r="N83">
        <v>6045</v>
      </c>
      <c r="O83">
        <v>643</v>
      </c>
      <c r="P83">
        <v>6</v>
      </c>
      <c r="Q83">
        <v>1</v>
      </c>
      <c r="R83">
        <v>6</v>
      </c>
      <c r="S83">
        <v>4</v>
      </c>
      <c r="V83">
        <v>2</v>
      </c>
      <c r="W83">
        <v>0</v>
      </c>
      <c r="X83" t="s">
        <v>312</v>
      </c>
      <c r="Y83">
        <v>1.03</v>
      </c>
      <c r="Z83">
        <v>12</v>
      </c>
      <c r="AA83">
        <v>1.03</v>
      </c>
      <c r="AB83">
        <v>11</v>
      </c>
      <c r="AC83">
        <v>1.03</v>
      </c>
      <c r="AD83">
        <v>10</v>
      </c>
      <c r="AE83">
        <v>1.04</v>
      </c>
      <c r="AF83">
        <v>15.5</v>
      </c>
      <c r="AG83">
        <v>1.03</v>
      </c>
      <c r="AH83">
        <v>10</v>
      </c>
      <c r="AI83">
        <v>1.05</v>
      </c>
      <c r="AJ83">
        <v>19.5</v>
      </c>
      <c r="AK83">
        <v>1.03</v>
      </c>
      <c r="AL83">
        <v>11.6</v>
      </c>
      <c r="AM83" t="str">
        <f t="shared" si="11"/>
        <v>Li</v>
      </c>
      <c r="AN83" t="str">
        <f t="shared" si="12"/>
        <v>Kichenok</v>
      </c>
      <c r="AO83" t="str">
        <f t="shared" si="13"/>
        <v>ShenzhenLiKichenok</v>
      </c>
      <c r="AP83" t="str">
        <f t="shared" si="14"/>
        <v>ShenzhenKichenokLi</v>
      </c>
      <c r="AQ83">
        <f t="shared" si="15"/>
        <v>2</v>
      </c>
      <c r="AR83">
        <f t="shared" si="16"/>
        <v>7</v>
      </c>
      <c r="AS83">
        <f t="shared" si="17"/>
        <v>17</v>
      </c>
      <c r="AT83" t="b">
        <f t="shared" si="18"/>
        <v>0</v>
      </c>
      <c r="AU83" t="str">
        <f t="shared" si="19"/>
        <v>Li</v>
      </c>
      <c r="AV83" t="b">
        <f t="shared" si="20"/>
        <v>0</v>
      </c>
      <c r="AW83" t="str">
        <f t="shared" si="21"/>
        <v>Shenzhen2nd Round</v>
      </c>
    </row>
    <row r="84" spans="1:49" x14ac:dyDescent="0.25">
      <c r="A84">
        <v>3</v>
      </c>
      <c r="B84" s="8" t="s">
        <v>382</v>
      </c>
      <c r="C84" s="8" t="s">
        <v>383</v>
      </c>
      <c r="D84" s="1">
        <v>41640</v>
      </c>
      <c r="E84" t="s">
        <v>306</v>
      </c>
      <c r="F84" s="1" t="s">
        <v>307</v>
      </c>
      <c r="G84" s="1" t="s">
        <v>308</v>
      </c>
      <c r="H84" t="s">
        <v>344</v>
      </c>
      <c r="I84" s="9">
        <v>3</v>
      </c>
      <c r="J84" t="s">
        <v>389</v>
      </c>
      <c r="K84" t="s">
        <v>403</v>
      </c>
      <c r="L84">
        <v>85</v>
      </c>
      <c r="M84">
        <v>7</v>
      </c>
      <c r="N84">
        <v>751</v>
      </c>
      <c r="O84">
        <v>4435</v>
      </c>
      <c r="P84">
        <v>2</v>
      </c>
      <c r="Q84">
        <v>6</v>
      </c>
      <c r="R84">
        <v>7</v>
      </c>
      <c r="S84">
        <v>6</v>
      </c>
      <c r="T84">
        <v>6</v>
      </c>
      <c r="U84">
        <v>3</v>
      </c>
      <c r="V84">
        <v>2</v>
      </c>
      <c r="W84">
        <v>1</v>
      </c>
      <c r="X84" t="s">
        <v>312</v>
      </c>
      <c r="Y84">
        <v>3.75</v>
      </c>
      <c r="Z84">
        <v>1.25</v>
      </c>
      <c r="AA84">
        <v>3.5</v>
      </c>
      <c r="AB84">
        <v>1.28</v>
      </c>
      <c r="AC84">
        <v>3.4</v>
      </c>
      <c r="AD84">
        <v>1.3</v>
      </c>
      <c r="AE84">
        <v>3.73</v>
      </c>
      <c r="AF84">
        <v>1.32</v>
      </c>
      <c r="AG84">
        <v>3.25</v>
      </c>
      <c r="AH84">
        <v>1.29</v>
      </c>
      <c r="AI84">
        <v>3.8</v>
      </c>
      <c r="AJ84">
        <v>1.33</v>
      </c>
      <c r="AK84">
        <v>3.47</v>
      </c>
      <c r="AL84">
        <v>1.29</v>
      </c>
      <c r="AM84" t="str">
        <f t="shared" si="11"/>
        <v>King</v>
      </c>
      <c r="AN84" t="str">
        <f t="shared" si="12"/>
        <v>Errani</v>
      </c>
      <c r="AO84" t="str">
        <f t="shared" si="13"/>
        <v>ShenzhenKingErrani</v>
      </c>
      <c r="AP84" t="str">
        <f t="shared" si="14"/>
        <v>ShenzhenErraniKing</v>
      </c>
      <c r="AQ84">
        <f t="shared" si="15"/>
        <v>1</v>
      </c>
      <c r="AR84">
        <f t="shared" si="16"/>
        <v>0</v>
      </c>
      <c r="AS84">
        <f t="shared" si="17"/>
        <v>30</v>
      </c>
      <c r="AT84" t="b">
        <f t="shared" si="18"/>
        <v>1</v>
      </c>
      <c r="AU84" t="str">
        <f t="shared" si="19"/>
        <v>Errani</v>
      </c>
      <c r="AV84" t="b">
        <f t="shared" si="20"/>
        <v>1</v>
      </c>
      <c r="AW84" t="str">
        <f t="shared" si="21"/>
        <v>Shenzhen2nd Round</v>
      </c>
    </row>
    <row r="85" spans="1:49" x14ac:dyDescent="0.25">
      <c r="A85">
        <v>3</v>
      </c>
      <c r="B85" s="8" t="s">
        <v>382</v>
      </c>
      <c r="C85" s="8" t="s">
        <v>383</v>
      </c>
      <c r="D85" s="1">
        <v>41640</v>
      </c>
      <c r="E85" t="s">
        <v>306</v>
      </c>
      <c r="F85" s="1" t="s">
        <v>307</v>
      </c>
      <c r="G85" s="1" t="s">
        <v>308</v>
      </c>
      <c r="H85" t="s">
        <v>344</v>
      </c>
      <c r="I85" s="9">
        <v>3</v>
      </c>
      <c r="J85" t="s">
        <v>399</v>
      </c>
      <c r="K85" t="s">
        <v>397</v>
      </c>
      <c r="L85">
        <v>94</v>
      </c>
      <c r="M85">
        <v>53</v>
      </c>
      <c r="N85">
        <v>704</v>
      </c>
      <c r="O85">
        <v>1103</v>
      </c>
      <c r="P85">
        <v>6</v>
      </c>
      <c r="Q85">
        <v>0</v>
      </c>
      <c r="R85">
        <v>7</v>
      </c>
      <c r="S85">
        <v>6</v>
      </c>
      <c r="V85">
        <v>2</v>
      </c>
      <c r="W85">
        <v>0</v>
      </c>
      <c r="X85" t="s">
        <v>312</v>
      </c>
      <c r="Y85">
        <v>2.25</v>
      </c>
      <c r="Z85">
        <v>1.57</v>
      </c>
      <c r="AA85">
        <v>2.35</v>
      </c>
      <c r="AB85">
        <v>1.58</v>
      </c>
      <c r="AC85">
        <v>2.38</v>
      </c>
      <c r="AD85">
        <v>1.53</v>
      </c>
      <c r="AE85">
        <v>2.41</v>
      </c>
      <c r="AF85">
        <v>1.64</v>
      </c>
      <c r="AG85">
        <v>2.25</v>
      </c>
      <c r="AH85">
        <v>1.57</v>
      </c>
      <c r="AI85">
        <v>2.4500000000000002</v>
      </c>
      <c r="AJ85">
        <v>1.71</v>
      </c>
      <c r="AK85">
        <v>2.2999999999999998</v>
      </c>
      <c r="AL85">
        <v>1.59</v>
      </c>
      <c r="AM85" t="str">
        <f t="shared" si="11"/>
        <v>Zahlavova</v>
      </c>
      <c r="AN85" t="str">
        <f t="shared" si="12"/>
        <v>Zheng</v>
      </c>
      <c r="AO85" t="str">
        <f t="shared" si="13"/>
        <v>ShenzhenZahlavovaZheng</v>
      </c>
      <c r="AP85" t="str">
        <f t="shared" si="14"/>
        <v>ShenzhenZhengZahlavova</v>
      </c>
      <c r="AQ85">
        <f t="shared" si="15"/>
        <v>2</v>
      </c>
      <c r="AR85">
        <f t="shared" si="16"/>
        <v>7</v>
      </c>
      <c r="AS85">
        <f t="shared" si="17"/>
        <v>19</v>
      </c>
      <c r="AT85" t="b">
        <f t="shared" si="18"/>
        <v>1</v>
      </c>
      <c r="AU85" t="str">
        <f t="shared" si="19"/>
        <v>Zahlavova</v>
      </c>
      <c r="AV85" t="b">
        <f t="shared" si="20"/>
        <v>0</v>
      </c>
      <c r="AW85" t="str">
        <f t="shared" si="21"/>
        <v>Shenzhen2nd Round</v>
      </c>
    </row>
    <row r="86" spans="1:49" x14ac:dyDescent="0.25">
      <c r="A86">
        <v>3</v>
      </c>
      <c r="B86" s="8" t="s">
        <v>382</v>
      </c>
      <c r="C86" s="8" t="s">
        <v>383</v>
      </c>
      <c r="D86" s="1">
        <v>41641</v>
      </c>
      <c r="E86" t="s">
        <v>306</v>
      </c>
      <c r="F86" s="1" t="s">
        <v>307</v>
      </c>
      <c r="G86" s="1" t="s">
        <v>308</v>
      </c>
      <c r="H86" t="s">
        <v>345</v>
      </c>
      <c r="I86" s="9">
        <v>3</v>
      </c>
      <c r="J86" t="s">
        <v>387</v>
      </c>
      <c r="K86" t="s">
        <v>401</v>
      </c>
      <c r="L86">
        <v>42</v>
      </c>
      <c r="M86">
        <v>76</v>
      </c>
      <c r="N86">
        <v>1228</v>
      </c>
      <c r="O86">
        <v>801</v>
      </c>
      <c r="P86">
        <v>6</v>
      </c>
      <c r="Q86">
        <v>3</v>
      </c>
      <c r="R86">
        <v>6</v>
      </c>
      <c r="S86">
        <v>2</v>
      </c>
      <c r="V86">
        <v>2</v>
      </c>
      <c r="W86">
        <v>0</v>
      </c>
      <c r="X86" t="s">
        <v>312</v>
      </c>
      <c r="Y86">
        <v>1.44</v>
      </c>
      <c r="Z86">
        <v>2.62</v>
      </c>
      <c r="AA86">
        <v>1.42</v>
      </c>
      <c r="AB86">
        <v>2.8</v>
      </c>
      <c r="AC86">
        <v>1.4</v>
      </c>
      <c r="AD86">
        <v>2.75</v>
      </c>
      <c r="AE86">
        <v>1.52</v>
      </c>
      <c r="AF86">
        <v>2.77</v>
      </c>
      <c r="AG86">
        <v>1.4</v>
      </c>
      <c r="AH86">
        <v>2.88</v>
      </c>
      <c r="AI86">
        <v>1.52</v>
      </c>
      <c r="AJ86">
        <v>2.88</v>
      </c>
      <c r="AK86">
        <v>1.45</v>
      </c>
      <c r="AL86">
        <v>2.7</v>
      </c>
      <c r="AM86" t="str">
        <f t="shared" si="11"/>
        <v>Peng</v>
      </c>
      <c r="AN86" t="str">
        <f t="shared" si="12"/>
        <v>Cepelova</v>
      </c>
      <c r="AO86" t="str">
        <f t="shared" si="13"/>
        <v>ShenzhenPengCepelova</v>
      </c>
      <c r="AP86" t="str">
        <f t="shared" si="14"/>
        <v>ShenzhenCepelovaPeng</v>
      </c>
      <c r="AQ86">
        <f t="shared" si="15"/>
        <v>2</v>
      </c>
      <c r="AR86">
        <f t="shared" si="16"/>
        <v>7</v>
      </c>
      <c r="AS86">
        <f t="shared" si="17"/>
        <v>17</v>
      </c>
      <c r="AT86" t="b">
        <f t="shared" si="18"/>
        <v>0</v>
      </c>
      <c r="AU86" t="str">
        <f t="shared" si="19"/>
        <v>Peng</v>
      </c>
      <c r="AV86" t="b">
        <f t="shared" si="20"/>
        <v>0</v>
      </c>
      <c r="AW86" t="str">
        <f t="shared" si="21"/>
        <v>ShenzhenQuarterfinals</v>
      </c>
    </row>
    <row r="87" spans="1:49" x14ac:dyDescent="0.25">
      <c r="A87">
        <v>3</v>
      </c>
      <c r="B87" s="8" t="s">
        <v>382</v>
      </c>
      <c r="C87" s="8" t="s">
        <v>383</v>
      </c>
      <c r="D87" s="1">
        <v>41641</v>
      </c>
      <c r="E87" t="s">
        <v>306</v>
      </c>
      <c r="F87" s="1" t="s">
        <v>307</v>
      </c>
      <c r="G87" s="1" t="s">
        <v>308</v>
      </c>
      <c r="H87" t="s">
        <v>345</v>
      </c>
      <c r="I87" s="9">
        <v>3</v>
      </c>
      <c r="J87" t="s">
        <v>415</v>
      </c>
      <c r="K87" t="s">
        <v>413</v>
      </c>
      <c r="L87">
        <v>3</v>
      </c>
      <c r="M87">
        <v>59</v>
      </c>
      <c r="N87">
        <v>6045</v>
      </c>
      <c r="O87">
        <v>1035</v>
      </c>
      <c r="P87">
        <v>7</v>
      </c>
      <c r="Q87">
        <v>5</v>
      </c>
      <c r="R87">
        <v>4</v>
      </c>
      <c r="S87">
        <v>6</v>
      </c>
      <c r="T87">
        <v>6</v>
      </c>
      <c r="U87">
        <v>4</v>
      </c>
      <c r="V87">
        <v>2</v>
      </c>
      <c r="W87">
        <v>1</v>
      </c>
      <c r="X87" t="s">
        <v>312</v>
      </c>
      <c r="Y87">
        <v>1.06</v>
      </c>
      <c r="Z87">
        <v>8</v>
      </c>
      <c r="AA87">
        <v>1.1000000000000001</v>
      </c>
      <c r="AB87">
        <v>6.5</v>
      </c>
      <c r="AC87">
        <v>1.1000000000000001</v>
      </c>
      <c r="AD87">
        <v>6.5</v>
      </c>
      <c r="AE87">
        <v>1.1000000000000001</v>
      </c>
      <c r="AF87">
        <v>9.0500000000000007</v>
      </c>
      <c r="AG87">
        <v>1.1100000000000001</v>
      </c>
      <c r="AH87">
        <v>6.5</v>
      </c>
      <c r="AI87">
        <v>1.1100000000000001</v>
      </c>
      <c r="AJ87">
        <v>9.0500000000000007</v>
      </c>
      <c r="AK87">
        <v>1.0900000000000001</v>
      </c>
      <c r="AL87">
        <v>7.1</v>
      </c>
      <c r="AM87" t="str">
        <f t="shared" si="11"/>
        <v>Li</v>
      </c>
      <c r="AN87" t="str">
        <f t="shared" si="12"/>
        <v>Niculescu</v>
      </c>
      <c r="AO87" t="str">
        <f t="shared" si="13"/>
        <v>ShenzhenLiNiculescu</v>
      </c>
      <c r="AP87" t="str">
        <f t="shared" si="14"/>
        <v>ShenzhenNiculescuLi</v>
      </c>
      <c r="AQ87">
        <f t="shared" si="15"/>
        <v>1</v>
      </c>
      <c r="AR87">
        <f t="shared" si="16"/>
        <v>2</v>
      </c>
      <c r="AS87">
        <f t="shared" si="17"/>
        <v>32</v>
      </c>
      <c r="AT87" t="b">
        <f t="shared" si="18"/>
        <v>0</v>
      </c>
      <c r="AU87" t="str">
        <f t="shared" si="19"/>
        <v>Li</v>
      </c>
      <c r="AV87" t="b">
        <f t="shared" si="20"/>
        <v>1</v>
      </c>
      <c r="AW87" t="str">
        <f t="shared" si="21"/>
        <v>ShenzhenQuarterfinals</v>
      </c>
    </row>
    <row r="88" spans="1:49" x14ac:dyDescent="0.25">
      <c r="A88">
        <v>3</v>
      </c>
      <c r="B88" s="8" t="s">
        <v>382</v>
      </c>
      <c r="C88" s="8" t="s">
        <v>383</v>
      </c>
      <c r="D88" s="1">
        <v>41641</v>
      </c>
      <c r="E88" t="s">
        <v>306</v>
      </c>
      <c r="F88" s="1" t="s">
        <v>307</v>
      </c>
      <c r="G88" s="1" t="s">
        <v>308</v>
      </c>
      <c r="H88" t="s">
        <v>345</v>
      </c>
      <c r="I88" s="9">
        <v>3</v>
      </c>
      <c r="J88" t="s">
        <v>389</v>
      </c>
      <c r="K88" t="s">
        <v>399</v>
      </c>
      <c r="L88">
        <v>85</v>
      </c>
      <c r="M88">
        <v>94</v>
      </c>
      <c r="N88">
        <v>751</v>
      </c>
      <c r="O88">
        <v>704</v>
      </c>
      <c r="P88">
        <v>6</v>
      </c>
      <c r="Q88">
        <v>2</v>
      </c>
      <c r="R88">
        <v>6</v>
      </c>
      <c r="S88">
        <v>4</v>
      </c>
      <c r="V88">
        <v>2</v>
      </c>
      <c r="W88">
        <v>0</v>
      </c>
      <c r="X88" t="s">
        <v>312</v>
      </c>
      <c r="Y88">
        <v>2.25</v>
      </c>
      <c r="Z88">
        <v>1.61</v>
      </c>
      <c r="AA88">
        <v>2.0499999999999998</v>
      </c>
      <c r="AB88">
        <v>1.75</v>
      </c>
      <c r="AC88">
        <v>2.1</v>
      </c>
      <c r="AD88">
        <v>1.67</v>
      </c>
      <c r="AE88">
        <v>2.2599999999999998</v>
      </c>
      <c r="AF88">
        <v>1.73</v>
      </c>
      <c r="AG88">
        <v>2.38</v>
      </c>
      <c r="AH88">
        <v>1.57</v>
      </c>
      <c r="AI88">
        <v>2.58</v>
      </c>
      <c r="AJ88">
        <v>1.75</v>
      </c>
      <c r="AK88">
        <v>2.21</v>
      </c>
      <c r="AL88">
        <v>1.64</v>
      </c>
      <c r="AM88" t="str">
        <f t="shared" si="11"/>
        <v>King</v>
      </c>
      <c r="AN88" t="str">
        <f t="shared" si="12"/>
        <v>Zahlavova</v>
      </c>
      <c r="AO88" t="str">
        <f t="shared" si="13"/>
        <v>ShenzhenKingZahlavova</v>
      </c>
      <c r="AP88" t="str">
        <f t="shared" si="14"/>
        <v>ShenzhenZahlavovaKing</v>
      </c>
      <c r="AQ88">
        <f t="shared" si="15"/>
        <v>2</v>
      </c>
      <c r="AR88">
        <f t="shared" si="16"/>
        <v>6</v>
      </c>
      <c r="AS88">
        <f t="shared" si="17"/>
        <v>18</v>
      </c>
      <c r="AT88" t="b">
        <f t="shared" si="18"/>
        <v>0</v>
      </c>
      <c r="AU88" t="str">
        <f t="shared" si="19"/>
        <v>King</v>
      </c>
      <c r="AV88" t="b">
        <f t="shared" si="20"/>
        <v>0</v>
      </c>
      <c r="AW88" t="str">
        <f t="shared" si="21"/>
        <v>ShenzhenQuarterfinals</v>
      </c>
    </row>
    <row r="89" spans="1:49" x14ac:dyDescent="0.25">
      <c r="A89">
        <v>3</v>
      </c>
      <c r="B89" s="8" t="s">
        <v>382</v>
      </c>
      <c r="C89" s="8" t="s">
        <v>383</v>
      </c>
      <c r="D89" s="1">
        <v>41641</v>
      </c>
      <c r="E89" t="s">
        <v>306</v>
      </c>
      <c r="F89" s="1" t="s">
        <v>307</v>
      </c>
      <c r="G89" s="1" t="s">
        <v>308</v>
      </c>
      <c r="H89" t="s">
        <v>345</v>
      </c>
      <c r="I89" s="9">
        <v>3</v>
      </c>
      <c r="J89" t="s">
        <v>391</v>
      </c>
      <c r="K89" t="s">
        <v>395</v>
      </c>
      <c r="L89">
        <v>58</v>
      </c>
      <c r="M89">
        <v>92</v>
      </c>
      <c r="N89">
        <v>1046</v>
      </c>
      <c r="O89">
        <v>714</v>
      </c>
      <c r="P89">
        <v>3</v>
      </c>
      <c r="Q89">
        <v>6</v>
      </c>
      <c r="R89">
        <v>6</v>
      </c>
      <c r="S89">
        <v>3</v>
      </c>
      <c r="T89">
        <v>6</v>
      </c>
      <c r="U89">
        <v>1</v>
      </c>
      <c r="V89">
        <v>2</v>
      </c>
      <c r="W89">
        <v>1</v>
      </c>
      <c r="X89" t="s">
        <v>312</v>
      </c>
      <c r="Y89">
        <v>1.57</v>
      </c>
      <c r="Z89">
        <v>2.37</v>
      </c>
      <c r="AA89">
        <v>1.62</v>
      </c>
      <c r="AB89">
        <v>2.25</v>
      </c>
      <c r="AC89">
        <v>1.57</v>
      </c>
      <c r="AD89">
        <v>2.25</v>
      </c>
      <c r="AE89">
        <v>1.57</v>
      </c>
      <c r="AF89">
        <v>2.6</v>
      </c>
      <c r="AG89">
        <v>1.62</v>
      </c>
      <c r="AH89">
        <v>2.25</v>
      </c>
      <c r="AI89">
        <v>1.67</v>
      </c>
      <c r="AJ89">
        <v>2.6</v>
      </c>
      <c r="AK89">
        <v>1.59</v>
      </c>
      <c r="AL89">
        <v>2.2999999999999998</v>
      </c>
      <c r="AM89" t="str">
        <f t="shared" si="11"/>
        <v>Beck</v>
      </c>
      <c r="AN89" t="str">
        <f t="shared" si="12"/>
        <v>Mayr</v>
      </c>
      <c r="AO89" t="str">
        <f t="shared" si="13"/>
        <v>ShenzhenBeckMayr</v>
      </c>
      <c r="AP89" t="str">
        <f t="shared" si="14"/>
        <v>ShenzhenMayrBeck</v>
      </c>
      <c r="AQ89">
        <f t="shared" si="15"/>
        <v>1</v>
      </c>
      <c r="AR89">
        <f t="shared" si="16"/>
        <v>5</v>
      </c>
      <c r="AS89">
        <f t="shared" si="17"/>
        <v>25</v>
      </c>
      <c r="AT89" t="b">
        <f t="shared" si="18"/>
        <v>0</v>
      </c>
      <c r="AU89" t="str">
        <f t="shared" si="19"/>
        <v>Mayr</v>
      </c>
      <c r="AV89" t="b">
        <f t="shared" si="20"/>
        <v>1</v>
      </c>
      <c r="AW89" t="str">
        <f t="shared" si="21"/>
        <v>ShenzhenQuarterfinals</v>
      </c>
    </row>
    <row r="90" spans="1:49" x14ac:dyDescent="0.25">
      <c r="A90">
        <v>3</v>
      </c>
      <c r="B90" s="8" t="s">
        <v>382</v>
      </c>
      <c r="C90" s="8" t="s">
        <v>383</v>
      </c>
      <c r="D90" s="1">
        <v>41642</v>
      </c>
      <c r="E90" t="s">
        <v>306</v>
      </c>
      <c r="F90" s="1" t="s">
        <v>307</v>
      </c>
      <c r="G90" s="1" t="s">
        <v>308</v>
      </c>
      <c r="H90" t="s">
        <v>346</v>
      </c>
      <c r="I90" s="9">
        <v>3</v>
      </c>
      <c r="J90" t="s">
        <v>387</v>
      </c>
      <c r="K90" t="s">
        <v>389</v>
      </c>
      <c r="L90">
        <v>42</v>
      </c>
      <c r="M90">
        <v>85</v>
      </c>
      <c r="N90">
        <v>1228</v>
      </c>
      <c r="O90">
        <v>751</v>
      </c>
      <c r="X90" t="s">
        <v>347</v>
      </c>
      <c r="Y90">
        <v>1.57</v>
      </c>
      <c r="Z90">
        <v>2.37</v>
      </c>
      <c r="AA90">
        <v>1.58</v>
      </c>
      <c r="AB90">
        <v>2.35</v>
      </c>
      <c r="AC90">
        <v>1.57</v>
      </c>
      <c r="AD90">
        <v>2.25</v>
      </c>
      <c r="AE90">
        <v>1.63</v>
      </c>
      <c r="AF90">
        <v>2.4700000000000002</v>
      </c>
      <c r="AG90">
        <v>1.62</v>
      </c>
      <c r="AH90">
        <v>2.25</v>
      </c>
      <c r="AI90">
        <v>1.63</v>
      </c>
      <c r="AJ90">
        <v>2.6</v>
      </c>
      <c r="AK90">
        <v>1.57</v>
      </c>
      <c r="AL90">
        <v>2.35</v>
      </c>
      <c r="AM90" t="str">
        <f t="shared" si="11"/>
        <v>Peng</v>
      </c>
      <c r="AN90" t="str">
        <f t="shared" si="12"/>
        <v>King</v>
      </c>
      <c r="AO90" t="str">
        <f t="shared" si="13"/>
        <v>ShenzhenPengKing</v>
      </c>
      <c r="AP90" t="str">
        <f t="shared" si="14"/>
        <v>ShenzhenKingPeng</v>
      </c>
      <c r="AQ90">
        <f t="shared" si="15"/>
        <v>0</v>
      </c>
      <c r="AR90">
        <f t="shared" si="16"/>
        <v>0</v>
      </c>
      <c r="AS90">
        <f t="shared" si="17"/>
        <v>0</v>
      </c>
      <c r="AT90" t="b">
        <f t="shared" si="18"/>
        <v>0</v>
      </c>
      <c r="AU90" t="str">
        <f t="shared" si="19"/>
        <v>King</v>
      </c>
      <c r="AV90" t="b">
        <f t="shared" si="20"/>
        <v>0</v>
      </c>
      <c r="AW90" t="str">
        <f t="shared" si="21"/>
        <v>ShenzhenSemifinals</v>
      </c>
    </row>
    <row r="91" spans="1:49" x14ac:dyDescent="0.25">
      <c r="A91">
        <v>3</v>
      </c>
      <c r="B91" s="8" t="s">
        <v>382</v>
      </c>
      <c r="C91" s="8" t="s">
        <v>383</v>
      </c>
      <c r="D91" s="1">
        <v>41642</v>
      </c>
      <c r="E91" t="s">
        <v>306</v>
      </c>
      <c r="F91" s="1" t="s">
        <v>307</v>
      </c>
      <c r="G91" s="1" t="s">
        <v>308</v>
      </c>
      <c r="H91" t="s">
        <v>346</v>
      </c>
      <c r="I91" s="9">
        <v>3</v>
      </c>
      <c r="J91" t="s">
        <v>415</v>
      </c>
      <c r="K91" t="s">
        <v>391</v>
      </c>
      <c r="L91">
        <v>3</v>
      </c>
      <c r="M91">
        <v>58</v>
      </c>
      <c r="N91">
        <v>6045</v>
      </c>
      <c r="O91">
        <v>1046</v>
      </c>
      <c r="P91">
        <v>6</v>
      </c>
      <c r="Q91">
        <v>1</v>
      </c>
      <c r="R91">
        <v>6</v>
      </c>
      <c r="S91">
        <v>3</v>
      </c>
      <c r="V91">
        <v>2</v>
      </c>
      <c r="W91">
        <v>0</v>
      </c>
      <c r="X91" t="s">
        <v>312</v>
      </c>
      <c r="Y91">
        <v>1.1000000000000001</v>
      </c>
      <c r="Z91">
        <v>7</v>
      </c>
      <c r="AA91">
        <v>1.1100000000000001</v>
      </c>
      <c r="AB91">
        <v>6</v>
      </c>
      <c r="AC91">
        <v>1.1000000000000001</v>
      </c>
      <c r="AD91">
        <v>6.5</v>
      </c>
      <c r="AE91">
        <v>1.08</v>
      </c>
      <c r="AF91">
        <v>10.75</v>
      </c>
      <c r="AG91">
        <v>1.1000000000000001</v>
      </c>
      <c r="AH91">
        <v>7</v>
      </c>
      <c r="AI91">
        <v>1.1100000000000001</v>
      </c>
      <c r="AJ91">
        <v>10.75</v>
      </c>
      <c r="AK91">
        <v>1.08</v>
      </c>
      <c r="AL91">
        <v>7.83</v>
      </c>
      <c r="AM91" t="str">
        <f t="shared" si="11"/>
        <v>Li</v>
      </c>
      <c r="AN91" t="str">
        <f t="shared" si="12"/>
        <v>Beck</v>
      </c>
      <c r="AO91" t="str">
        <f t="shared" si="13"/>
        <v>ShenzhenLiBeck</v>
      </c>
      <c r="AP91" t="str">
        <f t="shared" si="14"/>
        <v>ShenzhenBeckLi</v>
      </c>
      <c r="AQ91">
        <f t="shared" si="15"/>
        <v>2</v>
      </c>
      <c r="AR91">
        <f t="shared" si="16"/>
        <v>8</v>
      </c>
      <c r="AS91">
        <f t="shared" si="17"/>
        <v>16</v>
      </c>
      <c r="AT91" t="b">
        <f t="shared" si="18"/>
        <v>0</v>
      </c>
      <c r="AU91" t="str">
        <f t="shared" si="19"/>
        <v>Li</v>
      </c>
      <c r="AV91" t="b">
        <f t="shared" si="20"/>
        <v>0</v>
      </c>
      <c r="AW91" t="str">
        <f t="shared" si="21"/>
        <v>ShenzhenSemifinals</v>
      </c>
    </row>
    <row r="92" spans="1:49" x14ac:dyDescent="0.25">
      <c r="A92">
        <v>3</v>
      </c>
      <c r="B92" s="8" t="s">
        <v>382</v>
      </c>
      <c r="C92" s="8" t="s">
        <v>383</v>
      </c>
      <c r="D92" s="1">
        <v>41643</v>
      </c>
      <c r="E92" t="s">
        <v>306</v>
      </c>
      <c r="F92" s="1" t="s">
        <v>307</v>
      </c>
      <c r="G92" s="1" t="s">
        <v>308</v>
      </c>
      <c r="H92" t="s">
        <v>348</v>
      </c>
      <c r="I92" s="9">
        <v>3</v>
      </c>
      <c r="J92" t="s">
        <v>415</v>
      </c>
      <c r="K92" t="s">
        <v>387</v>
      </c>
      <c r="L92">
        <v>3</v>
      </c>
      <c r="M92">
        <v>42</v>
      </c>
      <c r="N92">
        <v>6045</v>
      </c>
      <c r="O92">
        <v>1228</v>
      </c>
      <c r="P92">
        <v>6</v>
      </c>
      <c r="Q92">
        <v>4</v>
      </c>
      <c r="R92">
        <v>7</v>
      </c>
      <c r="S92">
        <v>5</v>
      </c>
      <c r="V92">
        <v>2</v>
      </c>
      <c r="W92">
        <v>0</v>
      </c>
      <c r="X92" t="s">
        <v>312</v>
      </c>
      <c r="Y92">
        <v>1.1200000000000001</v>
      </c>
      <c r="Z92">
        <v>5.5</v>
      </c>
      <c r="AA92">
        <v>1.1499999999999999</v>
      </c>
      <c r="AB92">
        <v>5.25</v>
      </c>
      <c r="AC92">
        <v>1.1399999999999999</v>
      </c>
      <c r="AD92">
        <v>5.5</v>
      </c>
      <c r="AE92">
        <v>1.1499999999999999</v>
      </c>
      <c r="AF92">
        <v>6.77</v>
      </c>
      <c r="AG92">
        <v>1.1299999999999999</v>
      </c>
      <c r="AH92">
        <v>6</v>
      </c>
      <c r="AI92">
        <v>1.18</v>
      </c>
      <c r="AJ92">
        <v>7.1</v>
      </c>
      <c r="AK92">
        <v>1.1399999999999999</v>
      </c>
      <c r="AL92">
        <v>5.39</v>
      </c>
      <c r="AM92" t="str">
        <f t="shared" si="11"/>
        <v>Li</v>
      </c>
      <c r="AN92" t="str">
        <f t="shared" si="12"/>
        <v>Peng</v>
      </c>
      <c r="AO92" t="str">
        <f t="shared" si="13"/>
        <v>ShenzhenLiPeng</v>
      </c>
      <c r="AP92" t="str">
        <f t="shared" si="14"/>
        <v>ShenzhenPengLi</v>
      </c>
      <c r="AQ92">
        <f t="shared" si="15"/>
        <v>2</v>
      </c>
      <c r="AR92">
        <f t="shared" si="16"/>
        <v>4</v>
      </c>
      <c r="AS92">
        <f t="shared" si="17"/>
        <v>22</v>
      </c>
      <c r="AT92" t="b">
        <f t="shared" si="18"/>
        <v>0</v>
      </c>
      <c r="AU92" t="str">
        <f t="shared" si="19"/>
        <v>Li</v>
      </c>
      <c r="AV92" t="b">
        <f t="shared" si="20"/>
        <v>0</v>
      </c>
      <c r="AW92" t="str">
        <f t="shared" si="21"/>
        <v>ShenzhenThe Final</v>
      </c>
    </row>
    <row r="93" spans="1:49" x14ac:dyDescent="0.25">
      <c r="A93">
        <v>4</v>
      </c>
      <c r="B93" t="s">
        <v>417</v>
      </c>
      <c r="C93" s="8" t="s">
        <v>418</v>
      </c>
      <c r="D93" s="1">
        <v>41644</v>
      </c>
      <c r="E93" t="s">
        <v>306</v>
      </c>
      <c r="F93" s="1" t="s">
        <v>307</v>
      </c>
      <c r="G93" s="1" t="s">
        <v>308</v>
      </c>
      <c r="H93" t="s">
        <v>309</v>
      </c>
      <c r="I93" s="9">
        <v>3</v>
      </c>
      <c r="J93" t="s">
        <v>314</v>
      </c>
      <c r="K93" t="s">
        <v>354</v>
      </c>
      <c r="L93">
        <v>35</v>
      </c>
      <c r="M93">
        <v>45</v>
      </c>
      <c r="N93">
        <v>1445</v>
      </c>
      <c r="O93">
        <v>1185</v>
      </c>
      <c r="P93">
        <v>6</v>
      </c>
      <c r="Q93">
        <v>4</v>
      </c>
      <c r="R93">
        <v>6</v>
      </c>
      <c r="S93">
        <v>3</v>
      </c>
      <c r="V93">
        <v>2</v>
      </c>
      <c r="W93">
        <v>0</v>
      </c>
      <c r="X93" t="s">
        <v>312</v>
      </c>
      <c r="Y93">
        <v>1.83</v>
      </c>
      <c r="Z93">
        <v>1.83</v>
      </c>
      <c r="AA93">
        <v>1.88</v>
      </c>
      <c r="AB93">
        <v>1.88</v>
      </c>
      <c r="AC93">
        <v>1.83</v>
      </c>
      <c r="AD93">
        <v>1.83</v>
      </c>
      <c r="AE93">
        <v>1.9</v>
      </c>
      <c r="AF93">
        <v>1.99</v>
      </c>
      <c r="AG93">
        <v>1.83</v>
      </c>
      <c r="AH93">
        <v>1.83</v>
      </c>
      <c r="AI93">
        <v>1.95</v>
      </c>
      <c r="AJ93">
        <v>2.0499999999999998</v>
      </c>
      <c r="AK93">
        <v>1.85</v>
      </c>
      <c r="AL93">
        <v>1.9</v>
      </c>
      <c r="AM93" t="str">
        <f t="shared" si="11"/>
        <v>Barthel</v>
      </c>
      <c r="AN93" t="str">
        <f t="shared" si="12"/>
        <v>Svitolina</v>
      </c>
      <c r="AO93" t="str">
        <f t="shared" si="13"/>
        <v>HobartBarthelSvitolina</v>
      </c>
      <c r="AP93" t="str">
        <f t="shared" si="14"/>
        <v>HobartSvitolinaBarthel</v>
      </c>
      <c r="AQ93">
        <f t="shared" si="15"/>
        <v>2</v>
      </c>
      <c r="AR93">
        <f t="shared" si="16"/>
        <v>5</v>
      </c>
      <c r="AS93">
        <f t="shared" si="17"/>
        <v>19</v>
      </c>
      <c r="AT93" t="b">
        <f t="shared" si="18"/>
        <v>0</v>
      </c>
      <c r="AU93" t="str">
        <f t="shared" si="19"/>
        <v>Barthel</v>
      </c>
      <c r="AV93" t="b">
        <f t="shared" si="20"/>
        <v>0</v>
      </c>
      <c r="AW93" t="str">
        <f t="shared" si="21"/>
        <v>Hobart1st Round</v>
      </c>
    </row>
    <row r="94" spans="1:49" x14ac:dyDescent="0.25">
      <c r="A94">
        <v>4</v>
      </c>
      <c r="B94" t="s">
        <v>417</v>
      </c>
      <c r="C94" s="8" t="s">
        <v>418</v>
      </c>
      <c r="D94" s="1">
        <v>41645</v>
      </c>
      <c r="E94" t="s">
        <v>306</v>
      </c>
      <c r="F94" s="1" t="s">
        <v>307</v>
      </c>
      <c r="G94" s="1" t="s">
        <v>308</v>
      </c>
      <c r="H94" t="s">
        <v>309</v>
      </c>
      <c r="I94" s="9">
        <v>3</v>
      </c>
      <c r="J94" t="s">
        <v>370</v>
      </c>
      <c r="K94" t="s">
        <v>419</v>
      </c>
      <c r="L94">
        <v>125</v>
      </c>
      <c r="M94">
        <v>112</v>
      </c>
      <c r="N94">
        <v>503</v>
      </c>
      <c r="O94">
        <v>594</v>
      </c>
      <c r="P94">
        <v>6</v>
      </c>
      <c r="Q94">
        <v>4</v>
      </c>
      <c r="R94">
        <v>6</v>
      </c>
      <c r="S94">
        <v>4</v>
      </c>
      <c r="V94">
        <v>2</v>
      </c>
      <c r="W94">
        <v>0</v>
      </c>
      <c r="X94" t="s">
        <v>312</v>
      </c>
      <c r="Y94">
        <v>1.57</v>
      </c>
      <c r="Z94">
        <v>2.25</v>
      </c>
      <c r="AA94">
        <v>1.68</v>
      </c>
      <c r="AB94">
        <v>2.15</v>
      </c>
      <c r="AC94">
        <v>1.73</v>
      </c>
      <c r="AD94">
        <v>2</v>
      </c>
      <c r="AE94">
        <v>1.83</v>
      </c>
      <c r="AF94">
        <v>2.0699999999999998</v>
      </c>
      <c r="AG94">
        <v>1.73</v>
      </c>
      <c r="AH94">
        <v>2.1</v>
      </c>
      <c r="AI94">
        <v>1.83</v>
      </c>
      <c r="AJ94">
        <v>2.2999999999999998</v>
      </c>
      <c r="AK94">
        <v>1.67</v>
      </c>
      <c r="AL94">
        <v>2.16</v>
      </c>
      <c r="AM94" t="str">
        <f t="shared" si="11"/>
        <v>Dellacqua</v>
      </c>
      <c r="AN94" t="str">
        <f t="shared" si="12"/>
        <v>Van</v>
      </c>
      <c r="AO94" t="str">
        <f t="shared" si="13"/>
        <v>HobartDellacquaVan</v>
      </c>
      <c r="AP94" t="str">
        <f t="shared" si="14"/>
        <v>HobartVanDellacqua</v>
      </c>
      <c r="AQ94">
        <f t="shared" si="15"/>
        <v>2</v>
      </c>
      <c r="AR94">
        <f t="shared" si="16"/>
        <v>4</v>
      </c>
      <c r="AS94">
        <f t="shared" si="17"/>
        <v>20</v>
      </c>
      <c r="AT94" t="b">
        <f t="shared" si="18"/>
        <v>0</v>
      </c>
      <c r="AU94" t="str">
        <f t="shared" si="19"/>
        <v>Dellacqua</v>
      </c>
      <c r="AV94" t="b">
        <f t="shared" si="20"/>
        <v>0</v>
      </c>
      <c r="AW94" t="str">
        <f t="shared" si="21"/>
        <v>Hobart1st Round</v>
      </c>
    </row>
    <row r="95" spans="1:49" x14ac:dyDescent="0.25">
      <c r="A95">
        <v>4</v>
      </c>
      <c r="B95" t="s">
        <v>417</v>
      </c>
      <c r="C95" s="8" t="s">
        <v>418</v>
      </c>
      <c r="D95" s="1">
        <v>41645</v>
      </c>
      <c r="E95" t="s">
        <v>306</v>
      </c>
      <c r="F95" s="1" t="s">
        <v>307</v>
      </c>
      <c r="G95" s="1" t="s">
        <v>308</v>
      </c>
      <c r="H95" t="s">
        <v>309</v>
      </c>
      <c r="I95" s="9">
        <v>3</v>
      </c>
      <c r="J95" t="s">
        <v>410</v>
      </c>
      <c r="K95" t="s">
        <v>397</v>
      </c>
      <c r="L95">
        <v>51</v>
      </c>
      <c r="M95">
        <v>49</v>
      </c>
      <c r="N95">
        <v>1113</v>
      </c>
      <c r="O95">
        <v>1132</v>
      </c>
      <c r="P95">
        <v>6</v>
      </c>
      <c r="Q95">
        <v>3</v>
      </c>
      <c r="R95">
        <v>6</v>
      </c>
      <c r="S95">
        <v>1</v>
      </c>
      <c r="V95">
        <v>2</v>
      </c>
      <c r="W95">
        <v>0</v>
      </c>
      <c r="X95" t="s">
        <v>312</v>
      </c>
      <c r="Y95">
        <v>1.61</v>
      </c>
      <c r="Z95">
        <v>2.2000000000000002</v>
      </c>
      <c r="AA95">
        <v>1.68</v>
      </c>
      <c r="AB95">
        <v>2.15</v>
      </c>
      <c r="AC95">
        <v>1.62</v>
      </c>
      <c r="AD95">
        <v>2.2000000000000002</v>
      </c>
      <c r="AE95">
        <v>1.72</v>
      </c>
      <c r="AF95">
        <v>2.23</v>
      </c>
      <c r="AG95">
        <v>1.62</v>
      </c>
      <c r="AH95">
        <v>2.25</v>
      </c>
      <c r="AI95">
        <v>1.74</v>
      </c>
      <c r="AJ95">
        <v>2.44</v>
      </c>
      <c r="AK95">
        <v>1.67</v>
      </c>
      <c r="AL95">
        <v>2.15</v>
      </c>
      <c r="AM95" t="str">
        <f t="shared" si="11"/>
        <v>Zhang</v>
      </c>
      <c r="AN95" t="str">
        <f t="shared" si="12"/>
        <v>Zheng</v>
      </c>
      <c r="AO95" t="str">
        <f t="shared" si="13"/>
        <v>HobartZhangZheng</v>
      </c>
      <c r="AP95" t="str">
        <f t="shared" si="14"/>
        <v>HobartZhengZhang</v>
      </c>
      <c r="AQ95">
        <f t="shared" si="15"/>
        <v>2</v>
      </c>
      <c r="AR95">
        <f t="shared" si="16"/>
        <v>8</v>
      </c>
      <c r="AS95">
        <f t="shared" si="17"/>
        <v>16</v>
      </c>
      <c r="AT95" t="b">
        <f t="shared" si="18"/>
        <v>0</v>
      </c>
      <c r="AU95" t="str">
        <f t="shared" si="19"/>
        <v>Zhang</v>
      </c>
      <c r="AV95" t="b">
        <f t="shared" si="20"/>
        <v>0</v>
      </c>
      <c r="AW95" t="str">
        <f t="shared" si="21"/>
        <v>Hobart1st Round</v>
      </c>
    </row>
    <row r="96" spans="1:49" x14ac:dyDescent="0.25">
      <c r="A96">
        <v>4</v>
      </c>
      <c r="B96" t="s">
        <v>417</v>
      </c>
      <c r="C96" s="8" t="s">
        <v>418</v>
      </c>
      <c r="D96" s="1">
        <v>41645</v>
      </c>
      <c r="E96" t="s">
        <v>306</v>
      </c>
      <c r="F96" s="1" t="s">
        <v>307</v>
      </c>
      <c r="G96" s="1" t="s">
        <v>308</v>
      </c>
      <c r="H96" t="s">
        <v>309</v>
      </c>
      <c r="I96" s="9">
        <v>3</v>
      </c>
      <c r="J96" t="s">
        <v>420</v>
      </c>
      <c r="K96" t="s">
        <v>341</v>
      </c>
      <c r="L96">
        <v>114</v>
      </c>
      <c r="M96">
        <v>42</v>
      </c>
      <c r="N96">
        <v>578</v>
      </c>
      <c r="O96">
        <v>1230</v>
      </c>
      <c r="P96">
        <v>7</v>
      </c>
      <c r="Q96">
        <v>5</v>
      </c>
      <c r="R96">
        <v>6</v>
      </c>
      <c r="S96">
        <v>4</v>
      </c>
      <c r="V96">
        <v>2</v>
      </c>
      <c r="W96">
        <v>0</v>
      </c>
      <c r="X96" t="s">
        <v>312</v>
      </c>
      <c r="Y96">
        <v>3.4</v>
      </c>
      <c r="Z96">
        <v>1.3</v>
      </c>
      <c r="AA96">
        <v>3.2</v>
      </c>
      <c r="AB96">
        <v>1.33</v>
      </c>
      <c r="AC96">
        <v>3</v>
      </c>
      <c r="AD96">
        <v>1.36</v>
      </c>
      <c r="AE96">
        <v>3.29</v>
      </c>
      <c r="AF96">
        <v>1.38</v>
      </c>
      <c r="AG96">
        <v>3.25</v>
      </c>
      <c r="AH96">
        <v>1.33</v>
      </c>
      <c r="AI96">
        <v>3.65</v>
      </c>
      <c r="AJ96">
        <v>1.38</v>
      </c>
      <c r="AK96">
        <v>3.2</v>
      </c>
      <c r="AL96">
        <v>1.34</v>
      </c>
      <c r="AM96" t="str">
        <f t="shared" si="11"/>
        <v>Cabeza-Candela</v>
      </c>
      <c r="AN96" t="str">
        <f t="shared" si="12"/>
        <v>Knapp</v>
      </c>
      <c r="AO96" t="str">
        <f t="shared" si="13"/>
        <v>HobartCabeza-CandelaKnapp</v>
      </c>
      <c r="AP96" t="str">
        <f t="shared" si="14"/>
        <v>HobartKnappCabeza-Candela</v>
      </c>
      <c r="AQ96">
        <f t="shared" si="15"/>
        <v>2</v>
      </c>
      <c r="AR96">
        <f t="shared" si="16"/>
        <v>4</v>
      </c>
      <c r="AS96">
        <f t="shared" si="17"/>
        <v>22</v>
      </c>
      <c r="AT96" t="b">
        <f t="shared" si="18"/>
        <v>0</v>
      </c>
      <c r="AU96" t="str">
        <f t="shared" si="19"/>
        <v>Cabeza-Candela</v>
      </c>
      <c r="AV96" t="b">
        <f t="shared" si="20"/>
        <v>0</v>
      </c>
      <c r="AW96" t="str">
        <f t="shared" si="21"/>
        <v>Hobart1st Round</v>
      </c>
    </row>
    <row r="97" spans="1:49" x14ac:dyDescent="0.25">
      <c r="A97">
        <v>4</v>
      </c>
      <c r="B97" t="s">
        <v>417</v>
      </c>
      <c r="C97" s="8" t="s">
        <v>418</v>
      </c>
      <c r="D97" s="1">
        <v>41645</v>
      </c>
      <c r="E97" t="s">
        <v>306</v>
      </c>
      <c r="F97" s="1" t="s">
        <v>307</v>
      </c>
      <c r="G97" s="1" t="s">
        <v>308</v>
      </c>
      <c r="H97" t="s">
        <v>309</v>
      </c>
      <c r="I97" s="9">
        <v>3</v>
      </c>
      <c r="J97" t="s">
        <v>310</v>
      </c>
      <c r="K97" t="s">
        <v>421</v>
      </c>
      <c r="L97">
        <v>58</v>
      </c>
      <c r="M97">
        <v>142</v>
      </c>
      <c r="N97">
        <v>992</v>
      </c>
      <c r="O97">
        <v>446</v>
      </c>
      <c r="P97">
        <v>6</v>
      </c>
      <c r="Q97">
        <v>1</v>
      </c>
      <c r="R97">
        <v>6</v>
      </c>
      <c r="S97">
        <v>1</v>
      </c>
      <c r="V97">
        <v>2</v>
      </c>
      <c r="W97">
        <v>0</v>
      </c>
      <c r="X97" t="s">
        <v>312</v>
      </c>
      <c r="AM97" t="str">
        <f t="shared" si="11"/>
        <v>Muguruza</v>
      </c>
      <c r="AN97" t="str">
        <f t="shared" si="12"/>
        <v>Mestach</v>
      </c>
      <c r="AO97" t="str">
        <f t="shared" si="13"/>
        <v>HobartMuguruzaMestach</v>
      </c>
      <c r="AP97" t="str">
        <f t="shared" si="14"/>
        <v>HobartMestachMuguruza</v>
      </c>
      <c r="AQ97">
        <f t="shared" si="15"/>
        <v>2</v>
      </c>
      <c r="AR97">
        <f t="shared" si="16"/>
        <v>10</v>
      </c>
      <c r="AS97">
        <f t="shared" si="17"/>
        <v>14</v>
      </c>
      <c r="AT97" t="b">
        <f t="shared" si="18"/>
        <v>0</v>
      </c>
      <c r="AU97" t="str">
        <f t="shared" si="19"/>
        <v>Muguruza</v>
      </c>
      <c r="AV97" t="b">
        <f t="shared" si="20"/>
        <v>0</v>
      </c>
      <c r="AW97" t="str">
        <f t="shared" si="21"/>
        <v>Hobart1st Round</v>
      </c>
    </row>
    <row r="98" spans="1:49" x14ac:dyDescent="0.25">
      <c r="A98">
        <v>4</v>
      </c>
      <c r="B98" t="s">
        <v>417</v>
      </c>
      <c r="C98" s="8" t="s">
        <v>418</v>
      </c>
      <c r="D98" s="1">
        <v>41645</v>
      </c>
      <c r="E98" t="s">
        <v>306</v>
      </c>
      <c r="F98" s="1" t="s">
        <v>307</v>
      </c>
      <c r="G98" s="1" t="s">
        <v>308</v>
      </c>
      <c r="H98" t="s">
        <v>309</v>
      </c>
      <c r="I98" s="9">
        <v>3</v>
      </c>
      <c r="J98" t="s">
        <v>335</v>
      </c>
      <c r="K98" t="s">
        <v>374</v>
      </c>
      <c r="L98">
        <v>55</v>
      </c>
      <c r="M98">
        <v>30</v>
      </c>
      <c r="N98">
        <v>1060</v>
      </c>
      <c r="O98">
        <v>1715</v>
      </c>
      <c r="P98">
        <v>6</v>
      </c>
      <c r="Q98">
        <v>3</v>
      </c>
      <c r="R98">
        <v>6</v>
      </c>
      <c r="S98">
        <v>2</v>
      </c>
      <c r="V98">
        <v>2</v>
      </c>
      <c r="W98">
        <v>0</v>
      </c>
      <c r="X98" t="s">
        <v>312</v>
      </c>
      <c r="Y98">
        <v>2.25</v>
      </c>
      <c r="Z98">
        <v>1.57</v>
      </c>
      <c r="AA98">
        <v>2.25</v>
      </c>
      <c r="AB98">
        <v>1.62</v>
      </c>
      <c r="AC98">
        <v>2.38</v>
      </c>
      <c r="AD98">
        <v>1.53</v>
      </c>
      <c r="AE98">
        <v>2.38</v>
      </c>
      <c r="AF98">
        <v>1.64</v>
      </c>
      <c r="AG98">
        <v>2.38</v>
      </c>
      <c r="AH98">
        <v>1.57</v>
      </c>
      <c r="AI98">
        <v>2.4500000000000002</v>
      </c>
      <c r="AJ98">
        <v>1.79</v>
      </c>
      <c r="AK98">
        <v>2.27</v>
      </c>
      <c r="AL98">
        <v>1.61</v>
      </c>
      <c r="AM98" t="str">
        <f t="shared" si="11"/>
        <v>Riske</v>
      </c>
      <c r="AN98" t="str">
        <f t="shared" si="12"/>
        <v>Pavlyuchenkova</v>
      </c>
      <c r="AO98" t="str">
        <f t="shared" si="13"/>
        <v>HobartRiskePavlyuchenkova</v>
      </c>
      <c r="AP98" t="str">
        <f t="shared" si="14"/>
        <v>HobartPavlyuchenkovaRiske</v>
      </c>
      <c r="AQ98">
        <f t="shared" si="15"/>
        <v>2</v>
      </c>
      <c r="AR98">
        <f t="shared" si="16"/>
        <v>7</v>
      </c>
      <c r="AS98">
        <f t="shared" si="17"/>
        <v>17</v>
      </c>
      <c r="AT98" t="b">
        <f t="shared" si="18"/>
        <v>0</v>
      </c>
      <c r="AU98" t="str">
        <f t="shared" si="19"/>
        <v>Riske</v>
      </c>
      <c r="AV98" t="b">
        <f t="shared" si="20"/>
        <v>0</v>
      </c>
      <c r="AW98" t="str">
        <f t="shared" si="21"/>
        <v>Hobart1st Round</v>
      </c>
    </row>
    <row r="99" spans="1:49" x14ac:dyDescent="0.25">
      <c r="A99">
        <v>4</v>
      </c>
      <c r="B99" t="s">
        <v>417</v>
      </c>
      <c r="C99" s="8" t="s">
        <v>418</v>
      </c>
      <c r="D99" s="1">
        <v>41645</v>
      </c>
      <c r="E99" t="s">
        <v>306</v>
      </c>
      <c r="F99" s="1" t="s">
        <v>307</v>
      </c>
      <c r="G99" s="1" t="s">
        <v>308</v>
      </c>
      <c r="H99" t="s">
        <v>309</v>
      </c>
      <c r="I99" s="9">
        <v>3</v>
      </c>
      <c r="J99" t="s">
        <v>408</v>
      </c>
      <c r="K99" t="s">
        <v>391</v>
      </c>
      <c r="L99">
        <v>34</v>
      </c>
      <c r="M99">
        <v>53</v>
      </c>
      <c r="N99">
        <v>1445</v>
      </c>
      <c r="O99">
        <v>1086</v>
      </c>
      <c r="P99">
        <v>7</v>
      </c>
      <c r="Q99">
        <v>5</v>
      </c>
      <c r="R99">
        <v>6</v>
      </c>
      <c r="S99">
        <v>3</v>
      </c>
      <c r="V99">
        <v>2</v>
      </c>
      <c r="W99">
        <v>0</v>
      </c>
      <c r="X99" t="s">
        <v>312</v>
      </c>
      <c r="Y99">
        <v>1.57</v>
      </c>
      <c r="Z99">
        <v>2.25</v>
      </c>
      <c r="AA99">
        <v>1.62</v>
      </c>
      <c r="AB99">
        <v>2.25</v>
      </c>
      <c r="AC99">
        <v>1.57</v>
      </c>
      <c r="AD99">
        <v>2.25</v>
      </c>
      <c r="AE99">
        <v>1.71</v>
      </c>
      <c r="AF99">
        <v>2.2400000000000002</v>
      </c>
      <c r="AG99">
        <v>1.67</v>
      </c>
      <c r="AH99">
        <v>2.2000000000000002</v>
      </c>
      <c r="AI99">
        <v>1.88</v>
      </c>
      <c r="AJ99">
        <v>2.25</v>
      </c>
      <c r="AK99">
        <v>1.66</v>
      </c>
      <c r="AL99">
        <v>2.1800000000000002</v>
      </c>
      <c r="AM99" t="str">
        <f t="shared" si="11"/>
        <v>Jovanovski</v>
      </c>
      <c r="AN99" t="str">
        <f t="shared" si="12"/>
        <v>Beck</v>
      </c>
      <c r="AO99" t="str">
        <f t="shared" si="13"/>
        <v>HobartJovanovskiBeck</v>
      </c>
      <c r="AP99" t="str">
        <f t="shared" si="14"/>
        <v>HobartBeckJovanovski</v>
      </c>
      <c r="AQ99">
        <f t="shared" si="15"/>
        <v>2</v>
      </c>
      <c r="AR99">
        <f t="shared" si="16"/>
        <v>5</v>
      </c>
      <c r="AS99">
        <f t="shared" si="17"/>
        <v>21</v>
      </c>
      <c r="AT99" t="b">
        <f t="shared" si="18"/>
        <v>0</v>
      </c>
      <c r="AU99" t="str">
        <f t="shared" si="19"/>
        <v>Jovanovski</v>
      </c>
      <c r="AV99" t="b">
        <f t="shared" si="20"/>
        <v>0</v>
      </c>
      <c r="AW99" t="str">
        <f t="shared" si="21"/>
        <v>Hobart1st Round</v>
      </c>
    </row>
    <row r="100" spans="1:49" x14ac:dyDescent="0.25">
      <c r="A100">
        <v>4</v>
      </c>
      <c r="B100" t="s">
        <v>417</v>
      </c>
      <c r="C100" s="8" t="s">
        <v>418</v>
      </c>
      <c r="D100" s="1">
        <v>41645</v>
      </c>
      <c r="E100" t="s">
        <v>306</v>
      </c>
      <c r="F100" s="1" t="s">
        <v>307</v>
      </c>
      <c r="G100" s="1" t="s">
        <v>308</v>
      </c>
      <c r="H100" t="s">
        <v>309</v>
      </c>
      <c r="I100" s="9">
        <v>3</v>
      </c>
      <c r="J100" t="s">
        <v>379</v>
      </c>
      <c r="K100" t="s">
        <v>384</v>
      </c>
      <c r="L100">
        <v>54</v>
      </c>
      <c r="M100">
        <v>79</v>
      </c>
      <c r="N100">
        <v>1075</v>
      </c>
      <c r="O100">
        <v>787</v>
      </c>
      <c r="P100">
        <v>6</v>
      </c>
      <c r="Q100">
        <v>7</v>
      </c>
      <c r="R100">
        <v>6</v>
      </c>
      <c r="S100">
        <v>4</v>
      </c>
      <c r="T100">
        <v>6</v>
      </c>
      <c r="U100">
        <v>4</v>
      </c>
      <c r="V100">
        <v>2</v>
      </c>
      <c r="W100">
        <v>1</v>
      </c>
      <c r="X100" t="s">
        <v>312</v>
      </c>
      <c r="Y100">
        <v>1.61</v>
      </c>
      <c r="Z100">
        <v>2.2000000000000002</v>
      </c>
      <c r="AA100">
        <v>1.65</v>
      </c>
      <c r="AB100">
        <v>2.2000000000000002</v>
      </c>
      <c r="AC100">
        <v>1.67</v>
      </c>
      <c r="AD100">
        <v>2.1</v>
      </c>
      <c r="AE100">
        <v>1.77</v>
      </c>
      <c r="AF100">
        <v>2.16</v>
      </c>
      <c r="AG100">
        <v>1.73</v>
      </c>
      <c r="AH100">
        <v>2.1</v>
      </c>
      <c r="AI100">
        <v>1.77</v>
      </c>
      <c r="AJ100">
        <v>2.25</v>
      </c>
      <c r="AK100">
        <v>1.68</v>
      </c>
      <c r="AL100">
        <v>2.14</v>
      </c>
      <c r="AM100" t="str">
        <f t="shared" si="11"/>
        <v>Mladenovic</v>
      </c>
      <c r="AN100" t="str">
        <f t="shared" si="12"/>
        <v>Soler</v>
      </c>
      <c r="AO100" t="str">
        <f t="shared" si="13"/>
        <v>HobartMladenovicSoler</v>
      </c>
      <c r="AP100" t="str">
        <f t="shared" si="14"/>
        <v>HobartSolerMladenovic</v>
      </c>
      <c r="AQ100">
        <f t="shared" si="15"/>
        <v>1</v>
      </c>
      <c r="AR100">
        <f t="shared" si="16"/>
        <v>3</v>
      </c>
      <c r="AS100">
        <f t="shared" si="17"/>
        <v>33</v>
      </c>
      <c r="AT100" t="b">
        <f t="shared" si="18"/>
        <v>1</v>
      </c>
      <c r="AU100" t="str">
        <f t="shared" si="19"/>
        <v>Soler</v>
      </c>
      <c r="AV100" t="b">
        <f t="shared" si="20"/>
        <v>1</v>
      </c>
      <c r="AW100" t="str">
        <f t="shared" si="21"/>
        <v>Hobart1st Round</v>
      </c>
    </row>
    <row r="101" spans="1:49" x14ac:dyDescent="0.25">
      <c r="A101">
        <v>4</v>
      </c>
      <c r="B101" t="s">
        <v>417</v>
      </c>
      <c r="C101" s="8" t="s">
        <v>418</v>
      </c>
      <c r="D101" s="1">
        <v>41645</v>
      </c>
      <c r="E101" t="s">
        <v>306</v>
      </c>
      <c r="F101" s="1" t="s">
        <v>307</v>
      </c>
      <c r="G101" s="1" t="s">
        <v>308</v>
      </c>
      <c r="H101" t="s">
        <v>309</v>
      </c>
      <c r="I101" s="9">
        <v>3</v>
      </c>
      <c r="J101" t="s">
        <v>422</v>
      </c>
      <c r="K101" t="s">
        <v>423</v>
      </c>
      <c r="L101">
        <v>17</v>
      </c>
      <c r="M101">
        <v>147</v>
      </c>
      <c r="N101">
        <v>2675</v>
      </c>
      <c r="O101">
        <v>424</v>
      </c>
      <c r="P101">
        <v>6</v>
      </c>
      <c r="Q101">
        <v>7</v>
      </c>
      <c r="R101">
        <v>6</v>
      </c>
      <c r="S101">
        <v>1</v>
      </c>
      <c r="T101">
        <v>7</v>
      </c>
      <c r="U101">
        <v>6</v>
      </c>
      <c r="V101">
        <v>2</v>
      </c>
      <c r="W101">
        <v>1</v>
      </c>
      <c r="X101" t="s">
        <v>312</v>
      </c>
      <c r="Y101">
        <v>1.1100000000000001</v>
      </c>
      <c r="Z101">
        <v>6</v>
      </c>
      <c r="AA101">
        <v>1.1499999999999999</v>
      </c>
      <c r="AB101">
        <v>5.25</v>
      </c>
      <c r="AC101">
        <v>1.1200000000000001</v>
      </c>
      <c r="AD101">
        <v>5.5</v>
      </c>
      <c r="AE101">
        <v>1.1499999999999999</v>
      </c>
      <c r="AF101">
        <v>6.4</v>
      </c>
      <c r="AG101">
        <v>1.1299999999999999</v>
      </c>
      <c r="AH101">
        <v>6</v>
      </c>
      <c r="AI101">
        <v>1.1499999999999999</v>
      </c>
      <c r="AJ101">
        <v>7</v>
      </c>
      <c r="AK101">
        <v>1.1299999999999999</v>
      </c>
      <c r="AL101">
        <v>5.74</v>
      </c>
      <c r="AM101" t="str">
        <f t="shared" si="11"/>
        <v>Stosur</v>
      </c>
      <c r="AN101" t="str">
        <f t="shared" si="12"/>
        <v>Brengle</v>
      </c>
      <c r="AO101" t="str">
        <f t="shared" si="13"/>
        <v>HobartStosurBrengle</v>
      </c>
      <c r="AP101" t="str">
        <f t="shared" si="14"/>
        <v>HobartBrengleStosur</v>
      </c>
      <c r="AQ101">
        <f t="shared" si="15"/>
        <v>1</v>
      </c>
      <c r="AR101">
        <f t="shared" si="16"/>
        <v>5</v>
      </c>
      <c r="AS101">
        <f t="shared" si="17"/>
        <v>33</v>
      </c>
      <c r="AT101" t="b">
        <f t="shared" si="18"/>
        <v>1</v>
      </c>
      <c r="AU101" t="str">
        <f t="shared" si="19"/>
        <v>Brengle</v>
      </c>
      <c r="AV101" t="b">
        <f t="shared" si="20"/>
        <v>1</v>
      </c>
      <c r="AW101" t="str">
        <f t="shared" si="21"/>
        <v>Hobart1st Round</v>
      </c>
    </row>
    <row r="102" spans="1:49" x14ac:dyDescent="0.25">
      <c r="A102">
        <v>4</v>
      </c>
      <c r="B102" t="s">
        <v>417</v>
      </c>
      <c r="C102" s="8" t="s">
        <v>418</v>
      </c>
      <c r="D102" s="1">
        <v>41645</v>
      </c>
      <c r="E102" t="s">
        <v>306</v>
      </c>
      <c r="F102" s="1" t="s">
        <v>307</v>
      </c>
      <c r="G102" s="1" t="s">
        <v>308</v>
      </c>
      <c r="H102" t="s">
        <v>309</v>
      </c>
      <c r="I102" s="9">
        <v>3</v>
      </c>
      <c r="J102" t="s">
        <v>327</v>
      </c>
      <c r="K102" t="s">
        <v>424</v>
      </c>
      <c r="L102">
        <v>61</v>
      </c>
      <c r="M102">
        <v>46</v>
      </c>
      <c r="N102">
        <v>957</v>
      </c>
      <c r="O102">
        <v>1183</v>
      </c>
      <c r="P102">
        <v>4</v>
      </c>
      <c r="Q102">
        <v>6</v>
      </c>
      <c r="R102">
        <v>2</v>
      </c>
      <c r="S102">
        <v>0</v>
      </c>
      <c r="V102">
        <v>0</v>
      </c>
      <c r="W102">
        <v>1</v>
      </c>
      <c r="X102" s="8" t="s">
        <v>323</v>
      </c>
      <c r="Y102">
        <v>2.1</v>
      </c>
      <c r="Z102">
        <v>1.66</v>
      </c>
      <c r="AA102">
        <v>2.1</v>
      </c>
      <c r="AB102">
        <v>1.7</v>
      </c>
      <c r="AC102">
        <v>2</v>
      </c>
      <c r="AD102">
        <v>1.73</v>
      </c>
      <c r="AE102">
        <v>2.09</v>
      </c>
      <c r="AF102">
        <v>1.81</v>
      </c>
      <c r="AG102">
        <v>2.2000000000000002</v>
      </c>
      <c r="AH102">
        <v>1.67</v>
      </c>
      <c r="AI102">
        <v>2.2000000000000002</v>
      </c>
      <c r="AJ102">
        <v>1.81</v>
      </c>
      <c r="AK102">
        <v>2.06</v>
      </c>
      <c r="AL102">
        <v>1.72</v>
      </c>
      <c r="AM102" t="str">
        <f t="shared" si="11"/>
        <v>Wickmayer</v>
      </c>
      <c r="AN102" t="str">
        <f t="shared" si="12"/>
        <v>Robson</v>
      </c>
      <c r="AO102" t="str">
        <f t="shared" si="13"/>
        <v>HobartWickmayerRobson</v>
      </c>
      <c r="AP102" t="str">
        <f t="shared" si="14"/>
        <v>HobartRobsonWickmayer</v>
      </c>
      <c r="AQ102">
        <f t="shared" si="15"/>
        <v>-1</v>
      </c>
      <c r="AR102">
        <f t="shared" si="16"/>
        <v>0</v>
      </c>
      <c r="AS102">
        <f t="shared" si="17"/>
        <v>12</v>
      </c>
      <c r="AT102" t="b">
        <f t="shared" si="18"/>
        <v>0</v>
      </c>
      <c r="AU102" t="str">
        <f t="shared" si="19"/>
        <v>Robson</v>
      </c>
      <c r="AV102" t="b">
        <f t="shared" si="20"/>
        <v>1</v>
      </c>
      <c r="AW102" t="str">
        <f t="shared" si="21"/>
        <v>Hobart1st Round</v>
      </c>
    </row>
    <row r="103" spans="1:49" x14ac:dyDescent="0.25">
      <c r="A103">
        <v>4</v>
      </c>
      <c r="B103" t="s">
        <v>417</v>
      </c>
      <c r="C103" s="8" t="s">
        <v>418</v>
      </c>
      <c r="D103" s="1">
        <v>41645</v>
      </c>
      <c r="E103" t="s">
        <v>306</v>
      </c>
      <c r="F103" s="1" t="s">
        <v>307</v>
      </c>
      <c r="G103" s="1" t="s">
        <v>308</v>
      </c>
      <c r="H103" t="s">
        <v>309</v>
      </c>
      <c r="I103" s="9">
        <v>3</v>
      </c>
      <c r="J103" t="s">
        <v>353</v>
      </c>
      <c r="K103" t="s">
        <v>322</v>
      </c>
      <c r="L103">
        <v>176</v>
      </c>
      <c r="M103">
        <v>59</v>
      </c>
      <c r="N103">
        <v>359</v>
      </c>
      <c r="O103">
        <v>967</v>
      </c>
      <c r="P103">
        <v>7</v>
      </c>
      <c r="Q103">
        <v>6</v>
      </c>
      <c r="R103">
        <v>6</v>
      </c>
      <c r="S103">
        <v>1</v>
      </c>
      <c r="V103">
        <v>2</v>
      </c>
      <c r="W103">
        <v>0</v>
      </c>
      <c r="X103" t="s">
        <v>312</v>
      </c>
      <c r="Y103">
        <v>1.61</v>
      </c>
      <c r="Z103">
        <v>2.2000000000000002</v>
      </c>
      <c r="AA103">
        <v>1.62</v>
      </c>
      <c r="AB103">
        <v>2.25</v>
      </c>
      <c r="AC103">
        <v>1.67</v>
      </c>
      <c r="AD103">
        <v>2.1</v>
      </c>
      <c r="AE103">
        <v>1.74</v>
      </c>
      <c r="AF103">
        <v>2.21</v>
      </c>
      <c r="AG103">
        <v>1.67</v>
      </c>
      <c r="AH103">
        <v>2.2000000000000002</v>
      </c>
      <c r="AI103">
        <v>1.74</v>
      </c>
      <c r="AJ103">
        <v>2.2999999999999998</v>
      </c>
      <c r="AK103">
        <v>1.65</v>
      </c>
      <c r="AL103">
        <v>2.2000000000000002</v>
      </c>
      <c r="AM103" t="str">
        <f t="shared" si="11"/>
        <v>Rogowska</v>
      </c>
      <c r="AN103" t="str">
        <f t="shared" si="12"/>
        <v>Cadantu</v>
      </c>
      <c r="AO103" t="str">
        <f t="shared" si="13"/>
        <v>HobartRogowskaCadantu</v>
      </c>
      <c r="AP103" t="str">
        <f t="shared" si="14"/>
        <v>HobartCadantuRogowska</v>
      </c>
      <c r="AQ103">
        <f t="shared" si="15"/>
        <v>2</v>
      </c>
      <c r="AR103">
        <f t="shared" si="16"/>
        <v>6</v>
      </c>
      <c r="AS103">
        <f t="shared" si="17"/>
        <v>20</v>
      </c>
      <c r="AT103" t="b">
        <f t="shared" si="18"/>
        <v>1</v>
      </c>
      <c r="AU103" t="str">
        <f t="shared" si="19"/>
        <v>Rogowska</v>
      </c>
      <c r="AV103" t="b">
        <f t="shared" si="20"/>
        <v>0</v>
      </c>
      <c r="AW103" t="str">
        <f t="shared" si="21"/>
        <v>Hobart1st Round</v>
      </c>
    </row>
    <row r="104" spans="1:49" x14ac:dyDescent="0.25">
      <c r="A104">
        <v>4</v>
      </c>
      <c r="B104" t="s">
        <v>417</v>
      </c>
      <c r="C104" s="8" t="s">
        <v>418</v>
      </c>
      <c r="D104" s="1">
        <v>41645</v>
      </c>
      <c r="E104" t="s">
        <v>306</v>
      </c>
      <c r="F104" s="1" t="s">
        <v>307</v>
      </c>
      <c r="G104" s="1" t="s">
        <v>308</v>
      </c>
      <c r="H104" t="s">
        <v>309</v>
      </c>
      <c r="I104" s="9">
        <v>3</v>
      </c>
      <c r="J104" t="s">
        <v>328</v>
      </c>
      <c r="K104" t="s">
        <v>339</v>
      </c>
      <c r="L104">
        <v>19</v>
      </c>
      <c r="M104">
        <v>50</v>
      </c>
      <c r="N104">
        <v>2535</v>
      </c>
      <c r="O104">
        <v>1132</v>
      </c>
      <c r="P104">
        <v>6</v>
      </c>
      <c r="Q104">
        <v>4</v>
      </c>
      <c r="R104">
        <v>6</v>
      </c>
      <c r="S104">
        <v>1</v>
      </c>
      <c r="V104">
        <v>2</v>
      </c>
      <c r="W104">
        <v>0</v>
      </c>
      <c r="X104" t="s">
        <v>312</v>
      </c>
      <c r="Y104">
        <v>1.3</v>
      </c>
      <c r="Z104">
        <v>3.25</v>
      </c>
      <c r="AA104">
        <v>1.35</v>
      </c>
      <c r="AB104">
        <v>3.1</v>
      </c>
      <c r="AC104">
        <v>1.33</v>
      </c>
      <c r="AD104">
        <v>3.25</v>
      </c>
      <c r="AE104">
        <v>1.38</v>
      </c>
      <c r="AF104">
        <v>3.26</v>
      </c>
      <c r="AG104">
        <v>1.36</v>
      </c>
      <c r="AH104">
        <v>3</v>
      </c>
      <c r="AI104">
        <v>1.4</v>
      </c>
      <c r="AJ104">
        <v>3.26</v>
      </c>
      <c r="AK104">
        <v>1.35</v>
      </c>
      <c r="AL104">
        <v>3.1</v>
      </c>
      <c r="AM104" t="str">
        <f t="shared" si="11"/>
        <v>Flipkens</v>
      </c>
      <c r="AN104" t="str">
        <f t="shared" si="12"/>
        <v>Erakovic</v>
      </c>
      <c r="AO104" t="str">
        <f t="shared" si="13"/>
        <v>HobartFlipkensErakovic</v>
      </c>
      <c r="AP104" t="str">
        <f t="shared" si="14"/>
        <v>HobartErakovicFlipkens</v>
      </c>
      <c r="AQ104">
        <f t="shared" si="15"/>
        <v>2</v>
      </c>
      <c r="AR104">
        <f t="shared" si="16"/>
        <v>7</v>
      </c>
      <c r="AS104">
        <f t="shared" si="17"/>
        <v>17</v>
      </c>
      <c r="AT104" t="b">
        <f t="shared" si="18"/>
        <v>0</v>
      </c>
      <c r="AU104" t="str">
        <f t="shared" si="19"/>
        <v>Flipkens</v>
      </c>
      <c r="AV104" t="b">
        <f t="shared" si="20"/>
        <v>0</v>
      </c>
      <c r="AW104" t="str">
        <f t="shared" si="21"/>
        <v>Hobart1st Round</v>
      </c>
    </row>
    <row r="105" spans="1:49" x14ac:dyDescent="0.25">
      <c r="A105">
        <v>4</v>
      </c>
      <c r="B105" t="s">
        <v>417</v>
      </c>
      <c r="C105" s="8" t="s">
        <v>418</v>
      </c>
      <c r="D105" s="1">
        <v>41645</v>
      </c>
      <c r="E105" t="s">
        <v>306</v>
      </c>
      <c r="F105" s="1" t="s">
        <v>307</v>
      </c>
      <c r="G105" s="1" t="s">
        <v>308</v>
      </c>
      <c r="H105" t="s">
        <v>309</v>
      </c>
      <c r="I105" s="9">
        <v>3</v>
      </c>
      <c r="J105" t="s">
        <v>393</v>
      </c>
      <c r="K105" t="s">
        <v>313</v>
      </c>
      <c r="L105">
        <v>37</v>
      </c>
      <c r="M105">
        <v>47</v>
      </c>
      <c r="N105">
        <v>1365</v>
      </c>
      <c r="O105">
        <v>1158</v>
      </c>
      <c r="P105">
        <v>7</v>
      </c>
      <c r="Q105">
        <v>5</v>
      </c>
      <c r="R105">
        <v>6</v>
      </c>
      <c r="S105">
        <v>2</v>
      </c>
      <c r="V105">
        <v>2</v>
      </c>
      <c r="W105">
        <v>0</v>
      </c>
      <c r="X105" t="s">
        <v>312</v>
      </c>
      <c r="Y105">
        <v>2.2000000000000002</v>
      </c>
      <c r="Z105">
        <v>1.61</v>
      </c>
      <c r="AA105">
        <v>2.1</v>
      </c>
      <c r="AB105">
        <v>1.7</v>
      </c>
      <c r="AC105">
        <v>2</v>
      </c>
      <c r="AD105">
        <v>1.73</v>
      </c>
      <c r="AE105">
        <v>2.0699999999999998</v>
      </c>
      <c r="AF105">
        <v>1.83</v>
      </c>
      <c r="AG105">
        <v>2.2000000000000002</v>
      </c>
      <c r="AH105">
        <v>1.67</v>
      </c>
      <c r="AI105">
        <v>2.2000000000000002</v>
      </c>
      <c r="AJ105">
        <v>1.83</v>
      </c>
      <c r="AK105">
        <v>2.1</v>
      </c>
      <c r="AL105">
        <v>1.71</v>
      </c>
      <c r="AM105" t="str">
        <f t="shared" si="11"/>
        <v>Zakopalova</v>
      </c>
      <c r="AN105" t="str">
        <f t="shared" si="12"/>
        <v>Meusburger</v>
      </c>
      <c r="AO105" t="str">
        <f t="shared" si="13"/>
        <v>HobartZakopalovaMeusburger</v>
      </c>
      <c r="AP105" t="str">
        <f t="shared" si="14"/>
        <v>HobartMeusburgerZakopalova</v>
      </c>
      <c r="AQ105">
        <f t="shared" si="15"/>
        <v>2</v>
      </c>
      <c r="AR105">
        <f t="shared" si="16"/>
        <v>6</v>
      </c>
      <c r="AS105">
        <f t="shared" si="17"/>
        <v>20</v>
      </c>
      <c r="AT105" t="b">
        <f t="shared" si="18"/>
        <v>0</v>
      </c>
      <c r="AU105" t="str">
        <f t="shared" si="19"/>
        <v>Zakopalova</v>
      </c>
      <c r="AV105" t="b">
        <f t="shared" si="20"/>
        <v>0</v>
      </c>
      <c r="AW105" t="str">
        <f t="shared" si="21"/>
        <v>Hobart1st Round</v>
      </c>
    </row>
    <row r="106" spans="1:49" x14ac:dyDescent="0.25">
      <c r="A106">
        <v>4</v>
      </c>
      <c r="B106" t="s">
        <v>417</v>
      </c>
      <c r="C106" s="8" t="s">
        <v>418</v>
      </c>
      <c r="D106" s="1">
        <v>41645</v>
      </c>
      <c r="E106" t="s">
        <v>306</v>
      </c>
      <c r="F106" s="1" t="s">
        <v>307</v>
      </c>
      <c r="G106" s="1" t="s">
        <v>308</v>
      </c>
      <c r="H106" t="s">
        <v>309</v>
      </c>
      <c r="I106" s="9">
        <v>3</v>
      </c>
      <c r="J106" t="s">
        <v>413</v>
      </c>
      <c r="K106" t="s">
        <v>357</v>
      </c>
      <c r="L106">
        <v>60</v>
      </c>
      <c r="M106">
        <v>33</v>
      </c>
      <c r="N106">
        <v>965</v>
      </c>
      <c r="O106">
        <v>1450</v>
      </c>
      <c r="P106">
        <v>6</v>
      </c>
      <c r="Q106">
        <v>2</v>
      </c>
      <c r="R106">
        <v>6</v>
      </c>
      <c r="S106">
        <v>0</v>
      </c>
      <c r="V106">
        <v>2</v>
      </c>
      <c r="W106">
        <v>0</v>
      </c>
      <c r="X106" t="s">
        <v>312</v>
      </c>
      <c r="Y106">
        <v>1.66</v>
      </c>
      <c r="Z106">
        <v>2.1</v>
      </c>
      <c r="AA106">
        <v>1.7</v>
      </c>
      <c r="AB106">
        <v>2.1</v>
      </c>
      <c r="AC106">
        <v>1.73</v>
      </c>
      <c r="AD106">
        <v>2</v>
      </c>
      <c r="AE106">
        <v>1.77</v>
      </c>
      <c r="AF106">
        <v>2.16</v>
      </c>
      <c r="AG106">
        <v>1.73</v>
      </c>
      <c r="AH106">
        <v>2.1</v>
      </c>
      <c r="AI106">
        <v>1.89</v>
      </c>
      <c r="AJ106">
        <v>2.16</v>
      </c>
      <c r="AK106">
        <v>1.73</v>
      </c>
      <c r="AL106">
        <v>2.0699999999999998</v>
      </c>
      <c r="AM106" t="str">
        <f t="shared" si="11"/>
        <v>Niculescu</v>
      </c>
      <c r="AN106" t="str">
        <f t="shared" si="12"/>
        <v>Rybarikova</v>
      </c>
      <c r="AO106" t="str">
        <f t="shared" si="13"/>
        <v>HobartNiculescuRybarikova</v>
      </c>
      <c r="AP106" t="str">
        <f t="shared" si="14"/>
        <v>HobartRybarikovaNiculescu</v>
      </c>
      <c r="AQ106">
        <f t="shared" si="15"/>
        <v>2</v>
      </c>
      <c r="AR106">
        <f t="shared" si="16"/>
        <v>10</v>
      </c>
      <c r="AS106">
        <f t="shared" si="17"/>
        <v>14</v>
      </c>
      <c r="AT106" t="b">
        <f t="shared" si="18"/>
        <v>0</v>
      </c>
      <c r="AU106" t="str">
        <f t="shared" si="19"/>
        <v>Niculescu</v>
      </c>
      <c r="AV106" t="b">
        <f t="shared" si="20"/>
        <v>0</v>
      </c>
      <c r="AW106" t="str">
        <f t="shared" si="21"/>
        <v>Hobart1st Round</v>
      </c>
    </row>
    <row r="107" spans="1:49" x14ac:dyDescent="0.25">
      <c r="A107">
        <v>4</v>
      </c>
      <c r="B107" t="s">
        <v>417</v>
      </c>
      <c r="C107" s="8" t="s">
        <v>418</v>
      </c>
      <c r="D107" s="1">
        <v>41646</v>
      </c>
      <c r="E107" t="s">
        <v>306</v>
      </c>
      <c r="F107" s="1" t="s">
        <v>307</v>
      </c>
      <c r="G107" s="1" t="s">
        <v>308</v>
      </c>
      <c r="H107" t="s">
        <v>309</v>
      </c>
      <c r="I107" s="9">
        <v>3</v>
      </c>
      <c r="J107" t="s">
        <v>425</v>
      </c>
      <c r="K107" t="s">
        <v>387</v>
      </c>
      <c r="L107">
        <v>234</v>
      </c>
      <c r="M107">
        <v>39</v>
      </c>
      <c r="N107">
        <v>258</v>
      </c>
      <c r="O107">
        <v>1278</v>
      </c>
      <c r="P107">
        <v>6</v>
      </c>
      <c r="Q107">
        <v>2</v>
      </c>
      <c r="R107">
        <v>6</v>
      </c>
      <c r="S107">
        <v>2</v>
      </c>
      <c r="V107">
        <v>2</v>
      </c>
      <c r="W107">
        <v>0</v>
      </c>
      <c r="X107" t="s">
        <v>312</v>
      </c>
      <c r="Y107">
        <v>6.5</v>
      </c>
      <c r="Z107">
        <v>1.1100000000000001</v>
      </c>
      <c r="AA107">
        <v>5.25</v>
      </c>
      <c r="AB107">
        <v>1.1499999999999999</v>
      </c>
      <c r="AC107">
        <v>5</v>
      </c>
      <c r="AD107">
        <v>1.1399999999999999</v>
      </c>
      <c r="AE107">
        <v>6.22</v>
      </c>
      <c r="AF107">
        <v>1.1499999999999999</v>
      </c>
      <c r="AG107">
        <v>5.5</v>
      </c>
      <c r="AH107">
        <v>1.1399999999999999</v>
      </c>
      <c r="AI107">
        <v>6.5</v>
      </c>
      <c r="AJ107">
        <v>1.17</v>
      </c>
      <c r="AK107">
        <v>5.54</v>
      </c>
      <c r="AL107">
        <v>1.1399999999999999</v>
      </c>
      <c r="AM107" t="str">
        <f t="shared" si="11"/>
        <v>Sanders</v>
      </c>
      <c r="AN107" t="str">
        <f t="shared" si="12"/>
        <v>Peng</v>
      </c>
      <c r="AO107" t="str">
        <f t="shared" si="13"/>
        <v>HobartSandersPeng</v>
      </c>
      <c r="AP107" t="str">
        <f t="shared" si="14"/>
        <v>HobartPengSanders</v>
      </c>
      <c r="AQ107">
        <f t="shared" si="15"/>
        <v>2</v>
      </c>
      <c r="AR107">
        <f t="shared" si="16"/>
        <v>8</v>
      </c>
      <c r="AS107">
        <f t="shared" si="17"/>
        <v>16</v>
      </c>
      <c r="AT107" t="b">
        <f t="shared" si="18"/>
        <v>0</v>
      </c>
      <c r="AU107" t="str">
        <f t="shared" si="19"/>
        <v>Sanders</v>
      </c>
      <c r="AV107" t="b">
        <f t="shared" si="20"/>
        <v>0</v>
      </c>
      <c r="AW107" t="str">
        <f t="shared" si="21"/>
        <v>Hobart1st Round</v>
      </c>
    </row>
    <row r="108" spans="1:49" x14ac:dyDescent="0.25">
      <c r="A108">
        <v>4</v>
      </c>
      <c r="B108" t="s">
        <v>417</v>
      </c>
      <c r="C108" s="8" t="s">
        <v>418</v>
      </c>
      <c r="D108" s="1">
        <v>41646</v>
      </c>
      <c r="E108" t="s">
        <v>306</v>
      </c>
      <c r="F108" s="1" t="s">
        <v>307</v>
      </c>
      <c r="G108" s="1" t="s">
        <v>308</v>
      </c>
      <c r="H108" t="s">
        <v>309</v>
      </c>
      <c r="I108" s="9">
        <v>3</v>
      </c>
      <c r="J108" t="s">
        <v>426</v>
      </c>
      <c r="K108" t="s">
        <v>329</v>
      </c>
      <c r="L108">
        <v>24</v>
      </c>
      <c r="M108">
        <v>57</v>
      </c>
      <c r="N108">
        <v>1995</v>
      </c>
      <c r="O108">
        <v>995</v>
      </c>
      <c r="P108">
        <v>6</v>
      </c>
      <c r="Q108">
        <v>4</v>
      </c>
      <c r="R108">
        <v>6</v>
      </c>
      <c r="S108">
        <v>4</v>
      </c>
      <c r="V108">
        <v>2</v>
      </c>
      <c r="W108">
        <v>0</v>
      </c>
      <c r="X108" t="s">
        <v>312</v>
      </c>
      <c r="Y108">
        <v>1.44</v>
      </c>
      <c r="Z108">
        <v>2.62</v>
      </c>
      <c r="AA108">
        <v>1.48</v>
      </c>
      <c r="AB108">
        <v>2.6</v>
      </c>
      <c r="AC108">
        <v>1.44</v>
      </c>
      <c r="AD108">
        <v>2.62</v>
      </c>
      <c r="AE108">
        <v>1.48</v>
      </c>
      <c r="AF108">
        <v>2.83</v>
      </c>
      <c r="AG108">
        <v>1.44</v>
      </c>
      <c r="AH108">
        <v>2.75</v>
      </c>
      <c r="AI108">
        <v>1.57</v>
      </c>
      <c r="AJ108">
        <v>2.69</v>
      </c>
      <c r="AK108">
        <v>1.52</v>
      </c>
      <c r="AL108">
        <v>2.44</v>
      </c>
      <c r="AM108" t="str">
        <f t="shared" si="11"/>
        <v>Vesnina</v>
      </c>
      <c r="AN108" t="str">
        <f t="shared" si="12"/>
        <v>Puig</v>
      </c>
      <c r="AO108" t="str">
        <f t="shared" si="13"/>
        <v>HobartVesninaPuig</v>
      </c>
      <c r="AP108" t="str">
        <f t="shared" si="14"/>
        <v>HobartPuigVesnina</v>
      </c>
      <c r="AQ108">
        <f t="shared" si="15"/>
        <v>2</v>
      </c>
      <c r="AR108">
        <f t="shared" si="16"/>
        <v>4</v>
      </c>
      <c r="AS108">
        <f t="shared" si="17"/>
        <v>20</v>
      </c>
      <c r="AT108" t="b">
        <f t="shared" si="18"/>
        <v>0</v>
      </c>
      <c r="AU108" t="str">
        <f t="shared" si="19"/>
        <v>Vesnina</v>
      </c>
      <c r="AV108" t="b">
        <f t="shared" si="20"/>
        <v>0</v>
      </c>
      <c r="AW108" t="str">
        <f t="shared" si="21"/>
        <v>Hobart1st Round</v>
      </c>
    </row>
    <row r="109" spans="1:49" x14ac:dyDescent="0.25">
      <c r="A109">
        <v>4</v>
      </c>
      <c r="B109" t="s">
        <v>417</v>
      </c>
      <c r="C109" s="8" t="s">
        <v>418</v>
      </c>
      <c r="D109" s="1">
        <v>41646</v>
      </c>
      <c r="E109" t="s">
        <v>306</v>
      </c>
      <c r="F109" s="1" t="s">
        <v>307</v>
      </c>
      <c r="G109" s="1" t="s">
        <v>308</v>
      </c>
      <c r="H109" t="s">
        <v>344</v>
      </c>
      <c r="I109" s="9">
        <v>3</v>
      </c>
      <c r="J109" t="s">
        <v>335</v>
      </c>
      <c r="K109" t="s">
        <v>370</v>
      </c>
      <c r="L109">
        <v>55</v>
      </c>
      <c r="M109">
        <v>125</v>
      </c>
      <c r="N109">
        <v>1060</v>
      </c>
      <c r="O109">
        <v>503</v>
      </c>
      <c r="P109">
        <v>7</v>
      </c>
      <c r="Q109">
        <v>5</v>
      </c>
      <c r="R109">
        <v>4</v>
      </c>
      <c r="S109">
        <v>6</v>
      </c>
      <c r="T109">
        <v>6</v>
      </c>
      <c r="U109">
        <v>3</v>
      </c>
      <c r="V109">
        <v>2</v>
      </c>
      <c r="W109">
        <v>1</v>
      </c>
      <c r="X109" t="s">
        <v>312</v>
      </c>
      <c r="Y109">
        <v>1.53</v>
      </c>
      <c r="Z109">
        <v>2.37</v>
      </c>
      <c r="AA109">
        <v>1.65</v>
      </c>
      <c r="AB109">
        <v>2.2000000000000002</v>
      </c>
      <c r="AC109">
        <v>1.57</v>
      </c>
      <c r="AD109">
        <v>2.25</v>
      </c>
      <c r="AE109">
        <v>1.69</v>
      </c>
      <c r="AF109">
        <v>2.2999999999999998</v>
      </c>
      <c r="AG109">
        <v>1.57</v>
      </c>
      <c r="AH109">
        <v>2.38</v>
      </c>
      <c r="AI109">
        <v>1.69</v>
      </c>
      <c r="AJ109">
        <v>2.38</v>
      </c>
      <c r="AK109">
        <v>1.61</v>
      </c>
      <c r="AL109">
        <v>2.25</v>
      </c>
      <c r="AM109" t="str">
        <f t="shared" si="11"/>
        <v>Riske</v>
      </c>
      <c r="AN109" t="str">
        <f t="shared" si="12"/>
        <v>Dellacqua</v>
      </c>
      <c r="AO109" t="str">
        <f t="shared" si="13"/>
        <v>HobartRiskeDellacqua</v>
      </c>
      <c r="AP109" t="str">
        <f t="shared" si="14"/>
        <v>HobartDellacquaRiske</v>
      </c>
      <c r="AQ109">
        <f t="shared" si="15"/>
        <v>1</v>
      </c>
      <c r="AR109">
        <f t="shared" si="16"/>
        <v>3</v>
      </c>
      <c r="AS109">
        <f t="shared" si="17"/>
        <v>31</v>
      </c>
      <c r="AT109" t="b">
        <f t="shared" si="18"/>
        <v>0</v>
      </c>
      <c r="AU109" t="str">
        <f t="shared" si="19"/>
        <v>Riske</v>
      </c>
      <c r="AV109" t="b">
        <f t="shared" si="20"/>
        <v>1</v>
      </c>
      <c r="AW109" t="str">
        <f t="shared" si="21"/>
        <v>Hobart2nd Round</v>
      </c>
    </row>
    <row r="110" spans="1:49" x14ac:dyDescent="0.25">
      <c r="A110">
        <v>4</v>
      </c>
      <c r="B110" t="s">
        <v>417</v>
      </c>
      <c r="C110" s="8" t="s">
        <v>418</v>
      </c>
      <c r="D110" s="1">
        <v>41646</v>
      </c>
      <c r="E110" t="s">
        <v>306</v>
      </c>
      <c r="F110" s="1" t="s">
        <v>307</v>
      </c>
      <c r="G110" s="1" t="s">
        <v>308</v>
      </c>
      <c r="H110" t="s">
        <v>344</v>
      </c>
      <c r="I110" s="9">
        <v>3</v>
      </c>
      <c r="J110" t="s">
        <v>408</v>
      </c>
      <c r="K110" t="s">
        <v>353</v>
      </c>
      <c r="L110">
        <v>34</v>
      </c>
      <c r="M110">
        <v>176</v>
      </c>
      <c r="N110">
        <v>1445</v>
      </c>
      <c r="O110">
        <v>359</v>
      </c>
      <c r="P110">
        <v>3</v>
      </c>
      <c r="Q110">
        <v>6</v>
      </c>
      <c r="R110">
        <v>6</v>
      </c>
      <c r="S110">
        <v>2</v>
      </c>
      <c r="T110">
        <v>6</v>
      </c>
      <c r="U110">
        <v>0</v>
      </c>
      <c r="V110">
        <v>2</v>
      </c>
      <c r="W110">
        <v>1</v>
      </c>
      <c r="X110" t="s">
        <v>312</v>
      </c>
      <c r="Y110">
        <v>1.1599999999999999</v>
      </c>
      <c r="Z110">
        <v>5</v>
      </c>
      <c r="AA110">
        <v>1.2</v>
      </c>
      <c r="AB110">
        <v>4.3</v>
      </c>
      <c r="AC110">
        <v>1.22</v>
      </c>
      <c r="AD110">
        <v>4</v>
      </c>
      <c r="AE110">
        <v>1.2</v>
      </c>
      <c r="AF110">
        <v>5.31</v>
      </c>
      <c r="AG110">
        <v>1.22</v>
      </c>
      <c r="AH110">
        <v>4</v>
      </c>
      <c r="AI110">
        <v>1.23</v>
      </c>
      <c r="AJ110">
        <v>5.5</v>
      </c>
      <c r="AK110">
        <v>1.19</v>
      </c>
      <c r="AL110">
        <v>4.49</v>
      </c>
      <c r="AM110" t="str">
        <f t="shared" si="11"/>
        <v>Jovanovski</v>
      </c>
      <c r="AN110" t="str">
        <f t="shared" si="12"/>
        <v>Rogowska</v>
      </c>
      <c r="AO110" t="str">
        <f t="shared" si="13"/>
        <v>HobartJovanovskiRogowska</v>
      </c>
      <c r="AP110" t="str">
        <f t="shared" si="14"/>
        <v>HobartRogowskaJovanovski</v>
      </c>
      <c r="AQ110">
        <f t="shared" si="15"/>
        <v>1</v>
      </c>
      <c r="AR110">
        <f t="shared" si="16"/>
        <v>7</v>
      </c>
      <c r="AS110">
        <f t="shared" si="17"/>
        <v>23</v>
      </c>
      <c r="AT110" t="b">
        <f t="shared" si="18"/>
        <v>0</v>
      </c>
      <c r="AU110" t="str">
        <f t="shared" si="19"/>
        <v>Rogowska</v>
      </c>
      <c r="AV110" t="b">
        <f t="shared" si="20"/>
        <v>1</v>
      </c>
      <c r="AW110" t="str">
        <f t="shared" si="21"/>
        <v>Hobart2nd Round</v>
      </c>
    </row>
    <row r="111" spans="1:49" x14ac:dyDescent="0.25">
      <c r="A111">
        <v>4</v>
      </c>
      <c r="B111" t="s">
        <v>417</v>
      </c>
      <c r="C111" s="8" t="s">
        <v>418</v>
      </c>
      <c r="D111" s="1">
        <v>41647</v>
      </c>
      <c r="E111" t="s">
        <v>306</v>
      </c>
      <c r="F111" s="1" t="s">
        <v>307</v>
      </c>
      <c r="G111" s="1" t="s">
        <v>308</v>
      </c>
      <c r="H111" t="s">
        <v>344</v>
      </c>
      <c r="I111" s="9">
        <v>3</v>
      </c>
      <c r="J111" t="s">
        <v>420</v>
      </c>
      <c r="K111" t="s">
        <v>426</v>
      </c>
      <c r="L111">
        <v>114</v>
      </c>
      <c r="M111">
        <v>24</v>
      </c>
      <c r="N111">
        <v>578</v>
      </c>
      <c r="O111">
        <v>1995</v>
      </c>
      <c r="P111">
        <v>4</v>
      </c>
      <c r="Q111">
        <v>6</v>
      </c>
      <c r="R111">
        <v>6</v>
      </c>
      <c r="S111">
        <v>2</v>
      </c>
      <c r="T111">
        <v>4</v>
      </c>
      <c r="U111">
        <v>1</v>
      </c>
      <c r="V111">
        <v>1</v>
      </c>
      <c r="W111">
        <v>1</v>
      </c>
      <c r="X111" t="s">
        <v>427</v>
      </c>
      <c r="Y111">
        <v>5.5</v>
      </c>
      <c r="Z111">
        <v>1.1399999999999999</v>
      </c>
      <c r="AA111">
        <v>5.25</v>
      </c>
      <c r="AB111">
        <v>1.1499999999999999</v>
      </c>
      <c r="AC111">
        <v>5.5</v>
      </c>
      <c r="AD111">
        <v>1.1200000000000001</v>
      </c>
      <c r="AE111">
        <v>5.98</v>
      </c>
      <c r="AF111">
        <v>1.17</v>
      </c>
      <c r="AG111">
        <v>5</v>
      </c>
      <c r="AH111">
        <v>1.17</v>
      </c>
      <c r="AI111">
        <v>6</v>
      </c>
      <c r="AJ111">
        <v>1.19</v>
      </c>
      <c r="AK111">
        <v>5.21</v>
      </c>
      <c r="AL111">
        <v>1.1499999999999999</v>
      </c>
      <c r="AM111" t="str">
        <f t="shared" si="11"/>
        <v>Cabeza-Candela</v>
      </c>
      <c r="AN111" t="str">
        <f t="shared" si="12"/>
        <v>Vesnina</v>
      </c>
      <c r="AO111" t="str">
        <f t="shared" si="13"/>
        <v>HobartCabeza-CandelaVesnina</v>
      </c>
      <c r="AP111" t="str">
        <f t="shared" si="14"/>
        <v>HobartVesninaCabeza-Candela</v>
      </c>
      <c r="AQ111">
        <f t="shared" si="15"/>
        <v>0</v>
      </c>
      <c r="AR111">
        <f t="shared" si="16"/>
        <v>5</v>
      </c>
      <c r="AS111">
        <f t="shared" si="17"/>
        <v>23</v>
      </c>
      <c r="AT111" t="b">
        <f t="shared" si="18"/>
        <v>0</v>
      </c>
      <c r="AU111" t="str">
        <f t="shared" si="19"/>
        <v>Vesnina</v>
      </c>
      <c r="AV111" t="b">
        <f t="shared" si="20"/>
        <v>1</v>
      </c>
      <c r="AW111" t="str">
        <f t="shared" si="21"/>
        <v>Hobart2nd Round</v>
      </c>
    </row>
    <row r="112" spans="1:49" x14ac:dyDescent="0.25">
      <c r="A112">
        <v>4</v>
      </c>
      <c r="B112" t="s">
        <v>417</v>
      </c>
      <c r="C112" s="8" t="s">
        <v>418</v>
      </c>
      <c r="D112" s="1">
        <v>41647</v>
      </c>
      <c r="E112" t="s">
        <v>306</v>
      </c>
      <c r="F112" s="1" t="s">
        <v>307</v>
      </c>
      <c r="G112" s="1" t="s">
        <v>308</v>
      </c>
      <c r="H112" t="s">
        <v>344</v>
      </c>
      <c r="I112" s="9">
        <v>3</v>
      </c>
      <c r="J112" t="s">
        <v>393</v>
      </c>
      <c r="K112" t="s">
        <v>410</v>
      </c>
      <c r="L112">
        <v>37</v>
      </c>
      <c r="M112">
        <v>51</v>
      </c>
      <c r="N112">
        <v>1365</v>
      </c>
      <c r="O112">
        <v>1113</v>
      </c>
      <c r="P112">
        <v>6</v>
      </c>
      <c r="Q112">
        <v>1</v>
      </c>
      <c r="R112">
        <v>6</v>
      </c>
      <c r="S112">
        <v>2</v>
      </c>
      <c r="V112">
        <v>2</v>
      </c>
      <c r="W112">
        <v>0</v>
      </c>
      <c r="X112" t="s">
        <v>312</v>
      </c>
      <c r="Y112">
        <v>2.37</v>
      </c>
      <c r="Z112">
        <v>1.53</v>
      </c>
      <c r="AA112">
        <v>2.35</v>
      </c>
      <c r="AB112">
        <v>1.58</v>
      </c>
      <c r="AC112">
        <v>2.25</v>
      </c>
      <c r="AD112">
        <v>1.57</v>
      </c>
      <c r="AE112">
        <v>2.4</v>
      </c>
      <c r="AF112">
        <v>1.65</v>
      </c>
      <c r="AG112">
        <v>2.38</v>
      </c>
      <c r="AH112">
        <v>1.57</v>
      </c>
      <c r="AI112">
        <v>2.5</v>
      </c>
      <c r="AJ112">
        <v>1.65</v>
      </c>
      <c r="AK112">
        <v>2.35</v>
      </c>
      <c r="AL112">
        <v>1.57</v>
      </c>
      <c r="AM112" t="str">
        <f t="shared" si="11"/>
        <v>Zakopalova</v>
      </c>
      <c r="AN112" t="str">
        <f t="shared" si="12"/>
        <v>Zhang</v>
      </c>
      <c r="AO112" t="str">
        <f t="shared" si="13"/>
        <v>HobartZakopalovaZhang</v>
      </c>
      <c r="AP112" t="str">
        <f t="shared" si="14"/>
        <v>HobartZhangZakopalova</v>
      </c>
      <c r="AQ112">
        <f t="shared" si="15"/>
        <v>2</v>
      </c>
      <c r="AR112">
        <f t="shared" si="16"/>
        <v>9</v>
      </c>
      <c r="AS112">
        <f t="shared" si="17"/>
        <v>15</v>
      </c>
      <c r="AT112" t="b">
        <f t="shared" si="18"/>
        <v>0</v>
      </c>
      <c r="AU112" t="str">
        <f t="shared" si="19"/>
        <v>Zakopalova</v>
      </c>
      <c r="AV112" t="b">
        <f t="shared" si="20"/>
        <v>0</v>
      </c>
      <c r="AW112" t="str">
        <f t="shared" si="21"/>
        <v>Hobart2nd Round</v>
      </c>
    </row>
    <row r="113" spans="1:49" x14ac:dyDescent="0.25">
      <c r="A113">
        <v>4</v>
      </c>
      <c r="B113" t="s">
        <v>417</v>
      </c>
      <c r="C113" s="8" t="s">
        <v>418</v>
      </c>
      <c r="D113" s="1">
        <v>41647</v>
      </c>
      <c r="E113" t="s">
        <v>306</v>
      </c>
      <c r="F113" s="1" t="s">
        <v>307</v>
      </c>
      <c r="G113" s="1" t="s">
        <v>308</v>
      </c>
      <c r="H113" t="s">
        <v>344</v>
      </c>
      <c r="I113" s="9">
        <v>3</v>
      </c>
      <c r="J113" t="s">
        <v>422</v>
      </c>
      <c r="K113" t="s">
        <v>379</v>
      </c>
      <c r="L113">
        <v>17</v>
      </c>
      <c r="M113">
        <v>54</v>
      </c>
      <c r="N113">
        <v>2675</v>
      </c>
      <c r="O113">
        <v>1075</v>
      </c>
      <c r="P113">
        <v>6</v>
      </c>
      <c r="Q113">
        <v>4</v>
      </c>
      <c r="R113">
        <v>2</v>
      </c>
      <c r="S113">
        <v>6</v>
      </c>
      <c r="T113">
        <v>7</v>
      </c>
      <c r="U113">
        <v>6</v>
      </c>
      <c r="V113">
        <v>2</v>
      </c>
      <c r="W113">
        <v>1</v>
      </c>
      <c r="X113" t="s">
        <v>312</v>
      </c>
      <c r="Y113">
        <v>1.22</v>
      </c>
      <c r="Z113">
        <v>4</v>
      </c>
      <c r="AA113">
        <v>1.22</v>
      </c>
      <c r="AB113">
        <v>4</v>
      </c>
      <c r="AC113">
        <v>1.25</v>
      </c>
      <c r="AD113">
        <v>3.75</v>
      </c>
      <c r="AE113">
        <v>1.21</v>
      </c>
      <c r="AF113">
        <v>5</v>
      </c>
      <c r="AG113">
        <v>1.25</v>
      </c>
      <c r="AH113">
        <v>3.75</v>
      </c>
      <c r="AI113">
        <v>1.28</v>
      </c>
      <c r="AJ113">
        <v>5</v>
      </c>
      <c r="AK113">
        <v>1.23</v>
      </c>
      <c r="AL113">
        <v>4</v>
      </c>
      <c r="AM113" t="str">
        <f t="shared" si="11"/>
        <v>Stosur</v>
      </c>
      <c r="AN113" t="str">
        <f t="shared" si="12"/>
        <v>Mladenovic</v>
      </c>
      <c r="AO113" t="str">
        <f t="shared" si="13"/>
        <v>HobartStosurMladenovic</v>
      </c>
      <c r="AP113" t="str">
        <f t="shared" si="14"/>
        <v>HobartMladenovicStosur</v>
      </c>
      <c r="AQ113">
        <f t="shared" si="15"/>
        <v>1</v>
      </c>
      <c r="AR113">
        <f t="shared" si="16"/>
        <v>-1</v>
      </c>
      <c r="AS113">
        <f t="shared" si="17"/>
        <v>31</v>
      </c>
      <c r="AT113" t="b">
        <f t="shared" si="18"/>
        <v>1</v>
      </c>
      <c r="AU113" t="str">
        <f t="shared" si="19"/>
        <v>Stosur</v>
      </c>
      <c r="AV113" t="b">
        <f t="shared" si="20"/>
        <v>1</v>
      </c>
      <c r="AW113" t="str">
        <f t="shared" si="21"/>
        <v>Hobart2nd Round</v>
      </c>
    </row>
    <row r="114" spans="1:49" x14ac:dyDescent="0.25">
      <c r="A114">
        <v>4</v>
      </c>
      <c r="B114" t="s">
        <v>417</v>
      </c>
      <c r="C114" s="8" t="s">
        <v>418</v>
      </c>
      <c r="D114" s="1">
        <v>41647</v>
      </c>
      <c r="E114" t="s">
        <v>306</v>
      </c>
      <c r="F114" s="1" t="s">
        <v>307</v>
      </c>
      <c r="G114" s="1" t="s">
        <v>308</v>
      </c>
      <c r="H114" t="s">
        <v>344</v>
      </c>
      <c r="I114" s="9">
        <v>3</v>
      </c>
      <c r="J114" t="s">
        <v>328</v>
      </c>
      <c r="K114" t="s">
        <v>425</v>
      </c>
      <c r="L114">
        <v>19</v>
      </c>
      <c r="M114">
        <v>234</v>
      </c>
      <c r="N114">
        <v>2535</v>
      </c>
      <c r="O114">
        <v>258</v>
      </c>
      <c r="P114">
        <v>4</v>
      </c>
      <c r="Q114">
        <v>6</v>
      </c>
      <c r="R114">
        <v>7</v>
      </c>
      <c r="S114">
        <v>6</v>
      </c>
      <c r="T114">
        <v>7</v>
      </c>
      <c r="U114">
        <v>6</v>
      </c>
      <c r="V114">
        <v>2</v>
      </c>
      <c r="W114">
        <v>1</v>
      </c>
      <c r="X114" t="s">
        <v>312</v>
      </c>
      <c r="Y114">
        <v>1.1599999999999999</v>
      </c>
      <c r="Z114">
        <v>5</v>
      </c>
      <c r="AA114">
        <v>1.1599999999999999</v>
      </c>
      <c r="AB114">
        <v>5</v>
      </c>
      <c r="AC114">
        <v>1.1200000000000001</v>
      </c>
      <c r="AD114">
        <v>5.5</v>
      </c>
      <c r="AE114">
        <v>1.21</v>
      </c>
      <c r="AF114">
        <v>5.04</v>
      </c>
      <c r="AG114">
        <v>1.1399999999999999</v>
      </c>
      <c r="AH114">
        <v>5.5</v>
      </c>
      <c r="AI114">
        <v>1.21</v>
      </c>
      <c r="AJ114">
        <v>5.5</v>
      </c>
      <c r="AK114">
        <v>1.1599999999999999</v>
      </c>
      <c r="AL114">
        <v>4.99</v>
      </c>
      <c r="AM114" t="str">
        <f t="shared" si="11"/>
        <v>Flipkens</v>
      </c>
      <c r="AN114" t="str">
        <f t="shared" si="12"/>
        <v>Sanders</v>
      </c>
      <c r="AO114" t="str">
        <f t="shared" si="13"/>
        <v>HobartFlipkensSanders</v>
      </c>
      <c r="AP114" t="str">
        <f t="shared" si="14"/>
        <v>HobartSandersFlipkens</v>
      </c>
      <c r="AQ114">
        <f t="shared" si="15"/>
        <v>1</v>
      </c>
      <c r="AR114">
        <f t="shared" si="16"/>
        <v>0</v>
      </c>
      <c r="AS114">
        <f t="shared" si="17"/>
        <v>36</v>
      </c>
      <c r="AT114" t="b">
        <f t="shared" si="18"/>
        <v>1</v>
      </c>
      <c r="AU114" t="str">
        <f t="shared" si="19"/>
        <v>Sanders</v>
      </c>
      <c r="AV114" t="b">
        <f t="shared" si="20"/>
        <v>1</v>
      </c>
      <c r="AW114" t="str">
        <f t="shared" si="21"/>
        <v>Hobart2nd Round</v>
      </c>
    </row>
    <row r="115" spans="1:49" x14ac:dyDescent="0.25">
      <c r="A115">
        <v>4</v>
      </c>
      <c r="B115" t="s">
        <v>417</v>
      </c>
      <c r="C115" s="8" t="s">
        <v>418</v>
      </c>
      <c r="D115" s="1">
        <v>41647</v>
      </c>
      <c r="E115" t="s">
        <v>306</v>
      </c>
      <c r="F115" s="1" t="s">
        <v>307</v>
      </c>
      <c r="G115" s="1" t="s">
        <v>308</v>
      </c>
      <c r="H115" t="s">
        <v>344</v>
      </c>
      <c r="I115" s="9">
        <v>3</v>
      </c>
      <c r="J115" t="s">
        <v>413</v>
      </c>
      <c r="K115" t="s">
        <v>314</v>
      </c>
      <c r="L115">
        <v>60</v>
      </c>
      <c r="M115">
        <v>35</v>
      </c>
      <c r="N115">
        <v>965</v>
      </c>
      <c r="O115">
        <v>1445</v>
      </c>
      <c r="P115">
        <v>7</v>
      </c>
      <c r="Q115">
        <v>6</v>
      </c>
      <c r="R115">
        <v>6</v>
      </c>
      <c r="S115">
        <v>1</v>
      </c>
      <c r="V115">
        <v>2</v>
      </c>
      <c r="W115">
        <v>0</v>
      </c>
      <c r="X115" t="s">
        <v>312</v>
      </c>
      <c r="Y115">
        <v>1.72</v>
      </c>
      <c r="Z115">
        <v>2</v>
      </c>
      <c r="AA115">
        <v>1.7</v>
      </c>
      <c r="AB115">
        <v>2.1</v>
      </c>
      <c r="AC115">
        <v>1.73</v>
      </c>
      <c r="AD115">
        <v>2</v>
      </c>
      <c r="AE115">
        <v>1.83</v>
      </c>
      <c r="AF115">
        <v>2.09</v>
      </c>
      <c r="AG115">
        <v>1.73</v>
      </c>
      <c r="AH115">
        <v>2.1</v>
      </c>
      <c r="AI115">
        <v>1.87</v>
      </c>
      <c r="AJ115">
        <v>2.1</v>
      </c>
      <c r="AK115">
        <v>1.76</v>
      </c>
      <c r="AL115">
        <v>2.02</v>
      </c>
      <c r="AM115" t="str">
        <f t="shared" si="11"/>
        <v>Niculescu</v>
      </c>
      <c r="AN115" t="str">
        <f t="shared" si="12"/>
        <v>Barthel</v>
      </c>
      <c r="AO115" t="str">
        <f t="shared" si="13"/>
        <v>HobartNiculescuBarthel</v>
      </c>
      <c r="AP115" t="str">
        <f t="shared" si="14"/>
        <v>HobartBarthelNiculescu</v>
      </c>
      <c r="AQ115">
        <f t="shared" si="15"/>
        <v>2</v>
      </c>
      <c r="AR115">
        <f t="shared" si="16"/>
        <v>6</v>
      </c>
      <c r="AS115">
        <f t="shared" si="17"/>
        <v>20</v>
      </c>
      <c r="AT115" t="b">
        <f t="shared" si="18"/>
        <v>1</v>
      </c>
      <c r="AU115" t="str">
        <f t="shared" si="19"/>
        <v>Niculescu</v>
      </c>
      <c r="AV115" t="b">
        <f t="shared" si="20"/>
        <v>0</v>
      </c>
      <c r="AW115" t="str">
        <f t="shared" si="21"/>
        <v>Hobart2nd Round</v>
      </c>
    </row>
    <row r="116" spans="1:49" x14ac:dyDescent="0.25">
      <c r="A116">
        <v>4</v>
      </c>
      <c r="B116" t="s">
        <v>417</v>
      </c>
      <c r="C116" s="8" t="s">
        <v>418</v>
      </c>
      <c r="D116" s="1">
        <v>41647</v>
      </c>
      <c r="E116" t="s">
        <v>306</v>
      </c>
      <c r="F116" s="1" t="s">
        <v>307</v>
      </c>
      <c r="G116" s="1" t="s">
        <v>308</v>
      </c>
      <c r="H116" t="s">
        <v>344</v>
      </c>
      <c r="I116" s="9">
        <v>3</v>
      </c>
      <c r="J116" t="s">
        <v>310</v>
      </c>
      <c r="K116" t="s">
        <v>327</v>
      </c>
      <c r="L116">
        <v>58</v>
      </c>
      <c r="M116">
        <v>61</v>
      </c>
      <c r="N116">
        <v>992</v>
      </c>
      <c r="O116">
        <v>957</v>
      </c>
      <c r="P116">
        <v>4</v>
      </c>
      <c r="Q116">
        <v>1</v>
      </c>
      <c r="V116">
        <v>0</v>
      </c>
      <c r="W116">
        <v>0</v>
      </c>
      <c r="X116" s="8" t="s">
        <v>323</v>
      </c>
      <c r="Y116">
        <v>1.33</v>
      </c>
      <c r="Z116">
        <v>3.25</v>
      </c>
      <c r="AA116">
        <v>1.4</v>
      </c>
      <c r="AB116">
        <v>2.9</v>
      </c>
      <c r="AC116">
        <v>1.4</v>
      </c>
      <c r="AD116">
        <v>2.75</v>
      </c>
      <c r="AE116">
        <v>1.39</v>
      </c>
      <c r="AF116">
        <v>3.3</v>
      </c>
      <c r="AG116">
        <v>1.4</v>
      </c>
      <c r="AH116">
        <v>2.88</v>
      </c>
      <c r="AI116">
        <v>1.4</v>
      </c>
      <c r="AJ116">
        <v>3.3</v>
      </c>
      <c r="AK116">
        <v>1.37</v>
      </c>
      <c r="AL116">
        <v>3.01</v>
      </c>
      <c r="AM116" t="str">
        <f t="shared" si="11"/>
        <v>Muguruza</v>
      </c>
      <c r="AN116" t="str">
        <f t="shared" si="12"/>
        <v>Wickmayer</v>
      </c>
      <c r="AO116" t="str">
        <f t="shared" si="13"/>
        <v>HobartMuguruzaWickmayer</v>
      </c>
      <c r="AP116" t="str">
        <f t="shared" si="14"/>
        <v>HobartWickmayerMuguruza</v>
      </c>
      <c r="AQ116">
        <f t="shared" si="15"/>
        <v>0</v>
      </c>
      <c r="AR116">
        <f t="shared" si="16"/>
        <v>3</v>
      </c>
      <c r="AS116">
        <f t="shared" si="17"/>
        <v>5</v>
      </c>
      <c r="AT116" t="b">
        <f t="shared" si="18"/>
        <v>0</v>
      </c>
      <c r="AU116" t="str">
        <f t="shared" si="19"/>
        <v>Muguruza</v>
      </c>
      <c r="AV116" t="b">
        <f t="shared" si="20"/>
        <v>0</v>
      </c>
      <c r="AW116" t="str">
        <f t="shared" si="21"/>
        <v>Hobart2nd Round</v>
      </c>
    </row>
    <row r="117" spans="1:49" x14ac:dyDescent="0.25">
      <c r="A117">
        <v>4</v>
      </c>
      <c r="B117" t="s">
        <v>417</v>
      </c>
      <c r="C117" s="8" t="s">
        <v>418</v>
      </c>
      <c r="D117" s="1">
        <v>41648</v>
      </c>
      <c r="E117" t="s">
        <v>306</v>
      </c>
      <c r="F117" s="1" t="s">
        <v>307</v>
      </c>
      <c r="G117" s="1" t="s">
        <v>308</v>
      </c>
      <c r="H117" t="s">
        <v>345</v>
      </c>
      <c r="I117" s="9">
        <v>3</v>
      </c>
      <c r="J117" t="s">
        <v>393</v>
      </c>
      <c r="K117" t="s">
        <v>335</v>
      </c>
      <c r="L117">
        <v>37</v>
      </c>
      <c r="M117">
        <v>55</v>
      </c>
      <c r="N117">
        <v>1365</v>
      </c>
      <c r="O117">
        <v>1060</v>
      </c>
      <c r="P117">
        <v>6</v>
      </c>
      <c r="Q117">
        <v>4</v>
      </c>
      <c r="R117">
        <v>7</v>
      </c>
      <c r="S117">
        <v>5</v>
      </c>
      <c r="V117">
        <v>2</v>
      </c>
      <c r="W117">
        <v>0</v>
      </c>
      <c r="X117" t="s">
        <v>312</v>
      </c>
      <c r="Y117">
        <v>1.66</v>
      </c>
      <c r="Z117">
        <v>2.1</v>
      </c>
      <c r="AA117">
        <v>1.7</v>
      </c>
      <c r="AB117">
        <v>2.1</v>
      </c>
      <c r="AC117">
        <v>1.73</v>
      </c>
      <c r="AD117">
        <v>2</v>
      </c>
      <c r="AE117">
        <v>1.79</v>
      </c>
      <c r="AF117">
        <v>2.16</v>
      </c>
      <c r="AG117">
        <v>1.73</v>
      </c>
      <c r="AH117">
        <v>2.1</v>
      </c>
      <c r="AI117">
        <v>1.79</v>
      </c>
      <c r="AJ117">
        <v>2.25</v>
      </c>
      <c r="AK117">
        <v>1.71</v>
      </c>
      <c r="AL117">
        <v>2.09</v>
      </c>
      <c r="AM117" t="str">
        <f t="shared" si="11"/>
        <v>Zakopalova</v>
      </c>
      <c r="AN117" t="str">
        <f t="shared" si="12"/>
        <v>Riske</v>
      </c>
      <c r="AO117" t="str">
        <f t="shared" si="13"/>
        <v>HobartZakopalovaRiske</v>
      </c>
      <c r="AP117" t="str">
        <f t="shared" si="14"/>
        <v>HobartRiskeZakopalova</v>
      </c>
      <c r="AQ117">
        <f t="shared" si="15"/>
        <v>2</v>
      </c>
      <c r="AR117">
        <f t="shared" si="16"/>
        <v>4</v>
      </c>
      <c r="AS117">
        <f t="shared" si="17"/>
        <v>22</v>
      </c>
      <c r="AT117" t="b">
        <f t="shared" si="18"/>
        <v>0</v>
      </c>
      <c r="AU117" t="str">
        <f t="shared" si="19"/>
        <v>Zakopalova</v>
      </c>
      <c r="AV117" t="b">
        <f t="shared" si="20"/>
        <v>0</v>
      </c>
      <c r="AW117" t="str">
        <f t="shared" si="21"/>
        <v>HobartQuarterfinals</v>
      </c>
    </row>
    <row r="118" spans="1:49" x14ac:dyDescent="0.25">
      <c r="A118">
        <v>4</v>
      </c>
      <c r="B118" t="s">
        <v>417</v>
      </c>
      <c r="C118" s="8" t="s">
        <v>418</v>
      </c>
      <c r="D118" s="1">
        <v>41648</v>
      </c>
      <c r="E118" t="s">
        <v>306</v>
      </c>
      <c r="F118" s="1" t="s">
        <v>307</v>
      </c>
      <c r="G118" s="1" t="s">
        <v>308</v>
      </c>
      <c r="H118" t="s">
        <v>345</v>
      </c>
      <c r="I118" s="9">
        <v>3</v>
      </c>
      <c r="J118" t="s">
        <v>422</v>
      </c>
      <c r="K118" t="s">
        <v>408</v>
      </c>
      <c r="L118">
        <v>17</v>
      </c>
      <c r="M118">
        <v>34</v>
      </c>
      <c r="N118">
        <v>2675</v>
      </c>
      <c r="O118">
        <v>1445</v>
      </c>
      <c r="P118">
        <v>6</v>
      </c>
      <c r="Q118">
        <v>3</v>
      </c>
      <c r="R118">
        <v>6</v>
      </c>
      <c r="S118">
        <v>2</v>
      </c>
      <c r="V118">
        <v>2</v>
      </c>
      <c r="W118">
        <v>0</v>
      </c>
      <c r="X118" t="s">
        <v>312</v>
      </c>
      <c r="Y118">
        <v>1.4</v>
      </c>
      <c r="Z118">
        <v>2.75</v>
      </c>
      <c r="AA118">
        <v>1.5</v>
      </c>
      <c r="AB118">
        <v>2.5</v>
      </c>
      <c r="AC118">
        <v>1.44</v>
      </c>
      <c r="AD118">
        <v>2.62</v>
      </c>
      <c r="AE118">
        <v>1.51</v>
      </c>
      <c r="AF118">
        <v>2.82</v>
      </c>
      <c r="AG118">
        <v>1.44</v>
      </c>
      <c r="AH118">
        <v>2.75</v>
      </c>
      <c r="AI118">
        <v>1.52</v>
      </c>
      <c r="AJ118">
        <v>2.9</v>
      </c>
      <c r="AK118">
        <v>1.46</v>
      </c>
      <c r="AL118">
        <v>2.63</v>
      </c>
      <c r="AM118" t="str">
        <f t="shared" si="11"/>
        <v>Stosur</v>
      </c>
      <c r="AN118" t="str">
        <f t="shared" si="12"/>
        <v>Jovanovski</v>
      </c>
      <c r="AO118" t="str">
        <f t="shared" si="13"/>
        <v>HobartStosurJovanovski</v>
      </c>
      <c r="AP118" t="str">
        <f t="shared" si="14"/>
        <v>HobartJovanovskiStosur</v>
      </c>
      <c r="AQ118">
        <f t="shared" si="15"/>
        <v>2</v>
      </c>
      <c r="AR118">
        <f t="shared" si="16"/>
        <v>7</v>
      </c>
      <c r="AS118">
        <f t="shared" si="17"/>
        <v>17</v>
      </c>
      <c r="AT118" t="b">
        <f t="shared" si="18"/>
        <v>0</v>
      </c>
      <c r="AU118" t="str">
        <f t="shared" si="19"/>
        <v>Stosur</v>
      </c>
      <c r="AV118" t="b">
        <f t="shared" si="20"/>
        <v>0</v>
      </c>
      <c r="AW118" t="str">
        <f t="shared" si="21"/>
        <v>HobartQuarterfinals</v>
      </c>
    </row>
    <row r="119" spans="1:49" x14ac:dyDescent="0.25">
      <c r="A119">
        <v>4</v>
      </c>
      <c r="B119" t="s">
        <v>417</v>
      </c>
      <c r="C119" s="8" t="s">
        <v>418</v>
      </c>
      <c r="D119" s="1">
        <v>41648</v>
      </c>
      <c r="E119" t="s">
        <v>306</v>
      </c>
      <c r="F119" s="1" t="s">
        <v>307</v>
      </c>
      <c r="G119" s="1" t="s">
        <v>308</v>
      </c>
      <c r="H119" t="s">
        <v>345</v>
      </c>
      <c r="I119" s="9">
        <v>3</v>
      </c>
      <c r="J119" t="s">
        <v>420</v>
      </c>
      <c r="K119" t="s">
        <v>413</v>
      </c>
      <c r="L119">
        <v>114</v>
      </c>
      <c r="M119">
        <v>60</v>
      </c>
      <c r="N119">
        <v>578</v>
      </c>
      <c r="O119">
        <v>965</v>
      </c>
      <c r="P119">
        <v>3</v>
      </c>
      <c r="Q119">
        <v>6</v>
      </c>
      <c r="R119">
        <v>7</v>
      </c>
      <c r="S119">
        <v>6</v>
      </c>
      <c r="T119">
        <v>6</v>
      </c>
      <c r="U119">
        <v>4</v>
      </c>
      <c r="V119">
        <v>2</v>
      </c>
      <c r="W119">
        <v>1</v>
      </c>
      <c r="X119" t="s">
        <v>312</v>
      </c>
      <c r="Y119">
        <v>4</v>
      </c>
      <c r="Z119">
        <v>1.22</v>
      </c>
      <c r="AA119">
        <v>4</v>
      </c>
      <c r="AB119">
        <v>1.22</v>
      </c>
      <c r="AC119">
        <v>3.75</v>
      </c>
      <c r="AD119">
        <v>1.25</v>
      </c>
      <c r="AE119">
        <v>5.25</v>
      </c>
      <c r="AF119">
        <v>1.21</v>
      </c>
      <c r="AG119">
        <v>3.75</v>
      </c>
      <c r="AH119">
        <v>1.25</v>
      </c>
      <c r="AI119">
        <v>5.25</v>
      </c>
      <c r="AJ119">
        <v>1.28</v>
      </c>
      <c r="AK119">
        <v>4.1399999999999997</v>
      </c>
      <c r="AL119">
        <v>1.22</v>
      </c>
      <c r="AM119" t="str">
        <f t="shared" si="11"/>
        <v>Cabeza-Candela</v>
      </c>
      <c r="AN119" t="str">
        <f t="shared" si="12"/>
        <v>Niculescu</v>
      </c>
      <c r="AO119" t="str">
        <f t="shared" si="13"/>
        <v>HobartCabeza-CandelaNiculescu</v>
      </c>
      <c r="AP119" t="str">
        <f t="shared" si="14"/>
        <v>HobartNiculescuCabeza-Candela</v>
      </c>
      <c r="AQ119">
        <f t="shared" si="15"/>
        <v>1</v>
      </c>
      <c r="AR119">
        <f t="shared" si="16"/>
        <v>0</v>
      </c>
      <c r="AS119">
        <f t="shared" si="17"/>
        <v>32</v>
      </c>
      <c r="AT119" t="b">
        <f t="shared" si="18"/>
        <v>1</v>
      </c>
      <c r="AU119" t="str">
        <f t="shared" si="19"/>
        <v>Niculescu</v>
      </c>
      <c r="AV119" t="b">
        <f t="shared" si="20"/>
        <v>1</v>
      </c>
      <c r="AW119" t="str">
        <f t="shared" si="21"/>
        <v>HobartQuarterfinals</v>
      </c>
    </row>
    <row r="120" spans="1:49" x14ac:dyDescent="0.25">
      <c r="A120">
        <v>4</v>
      </c>
      <c r="B120" t="s">
        <v>417</v>
      </c>
      <c r="C120" s="8" t="s">
        <v>418</v>
      </c>
      <c r="D120" s="1">
        <v>41648</v>
      </c>
      <c r="E120" t="s">
        <v>306</v>
      </c>
      <c r="F120" s="1" t="s">
        <v>307</v>
      </c>
      <c r="G120" s="1" t="s">
        <v>308</v>
      </c>
      <c r="H120" t="s">
        <v>345</v>
      </c>
      <c r="I120" s="9">
        <v>3</v>
      </c>
      <c r="J120" t="s">
        <v>310</v>
      </c>
      <c r="K120" t="s">
        <v>328</v>
      </c>
      <c r="L120">
        <v>58</v>
      </c>
      <c r="M120">
        <v>19</v>
      </c>
      <c r="N120">
        <v>992</v>
      </c>
      <c r="O120">
        <v>2535</v>
      </c>
      <c r="P120">
        <v>6</v>
      </c>
      <c r="Q120">
        <v>4</v>
      </c>
      <c r="R120">
        <v>6</v>
      </c>
      <c r="S120">
        <v>3</v>
      </c>
      <c r="V120">
        <v>2</v>
      </c>
      <c r="W120">
        <v>0</v>
      </c>
      <c r="X120" t="s">
        <v>312</v>
      </c>
      <c r="Y120">
        <v>1.57</v>
      </c>
      <c r="Z120">
        <v>2.25</v>
      </c>
      <c r="AA120">
        <v>1.62</v>
      </c>
      <c r="AB120">
        <v>2.25</v>
      </c>
      <c r="AC120">
        <v>1.67</v>
      </c>
      <c r="AD120">
        <v>2.1</v>
      </c>
      <c r="AE120">
        <v>1.62</v>
      </c>
      <c r="AF120">
        <v>2.46</v>
      </c>
      <c r="AG120">
        <v>1.57</v>
      </c>
      <c r="AH120">
        <v>2.38</v>
      </c>
      <c r="AI120">
        <v>1.7</v>
      </c>
      <c r="AJ120">
        <v>2.5299999999999998</v>
      </c>
      <c r="AK120">
        <v>1.61</v>
      </c>
      <c r="AL120">
        <v>2.27</v>
      </c>
      <c r="AM120" t="str">
        <f t="shared" si="11"/>
        <v>Muguruza</v>
      </c>
      <c r="AN120" t="str">
        <f t="shared" si="12"/>
        <v>Flipkens</v>
      </c>
      <c r="AO120" t="str">
        <f t="shared" si="13"/>
        <v>HobartMuguruzaFlipkens</v>
      </c>
      <c r="AP120" t="str">
        <f t="shared" si="14"/>
        <v>HobartFlipkensMuguruza</v>
      </c>
      <c r="AQ120">
        <f t="shared" si="15"/>
        <v>2</v>
      </c>
      <c r="AR120">
        <f t="shared" si="16"/>
        <v>5</v>
      </c>
      <c r="AS120">
        <f t="shared" si="17"/>
        <v>19</v>
      </c>
      <c r="AT120" t="b">
        <f t="shared" si="18"/>
        <v>0</v>
      </c>
      <c r="AU120" t="str">
        <f t="shared" si="19"/>
        <v>Muguruza</v>
      </c>
      <c r="AV120" t="b">
        <f t="shared" si="20"/>
        <v>0</v>
      </c>
      <c r="AW120" t="str">
        <f t="shared" si="21"/>
        <v>HobartQuarterfinals</v>
      </c>
    </row>
    <row r="121" spans="1:49" x14ac:dyDescent="0.25">
      <c r="A121">
        <v>4</v>
      </c>
      <c r="B121" t="s">
        <v>417</v>
      </c>
      <c r="C121" s="8" t="s">
        <v>418</v>
      </c>
      <c r="D121" s="1">
        <v>41649</v>
      </c>
      <c r="E121" t="s">
        <v>306</v>
      </c>
      <c r="F121" s="1" t="s">
        <v>307</v>
      </c>
      <c r="G121" s="1" t="s">
        <v>308</v>
      </c>
      <c r="H121" t="s">
        <v>346</v>
      </c>
      <c r="I121" s="9">
        <v>3</v>
      </c>
      <c r="J121" t="s">
        <v>393</v>
      </c>
      <c r="K121" t="s">
        <v>422</v>
      </c>
      <c r="L121">
        <v>37</v>
      </c>
      <c r="M121">
        <v>17</v>
      </c>
      <c r="N121">
        <v>1365</v>
      </c>
      <c r="O121">
        <v>2675</v>
      </c>
      <c r="P121">
        <v>6</v>
      </c>
      <c r="Q121">
        <v>3</v>
      </c>
      <c r="R121">
        <v>6</v>
      </c>
      <c r="S121">
        <v>2</v>
      </c>
      <c r="V121">
        <v>2</v>
      </c>
      <c r="W121">
        <v>0</v>
      </c>
      <c r="X121" t="s">
        <v>312</v>
      </c>
      <c r="Y121">
        <v>3.5</v>
      </c>
      <c r="Z121">
        <v>1.3</v>
      </c>
      <c r="AA121">
        <v>3.1</v>
      </c>
      <c r="AB121">
        <v>1.35</v>
      </c>
      <c r="AC121">
        <v>3</v>
      </c>
      <c r="AD121">
        <v>1.36</v>
      </c>
      <c r="AE121">
        <v>3.58</v>
      </c>
      <c r="AF121">
        <v>1.35</v>
      </c>
      <c r="AG121">
        <v>3.25</v>
      </c>
      <c r="AH121">
        <v>1.33</v>
      </c>
      <c r="AI121">
        <v>3.75</v>
      </c>
      <c r="AJ121">
        <v>1.38</v>
      </c>
      <c r="AK121">
        <v>3.26</v>
      </c>
      <c r="AL121">
        <v>1.33</v>
      </c>
      <c r="AM121" t="str">
        <f t="shared" si="11"/>
        <v>Zakopalova</v>
      </c>
      <c r="AN121" t="str">
        <f t="shared" si="12"/>
        <v>Stosur</v>
      </c>
      <c r="AO121" t="str">
        <f t="shared" si="13"/>
        <v>HobartZakopalovaStosur</v>
      </c>
      <c r="AP121" t="str">
        <f t="shared" si="14"/>
        <v>HobartStosurZakopalova</v>
      </c>
      <c r="AQ121">
        <f t="shared" si="15"/>
        <v>2</v>
      </c>
      <c r="AR121">
        <f t="shared" si="16"/>
        <v>7</v>
      </c>
      <c r="AS121">
        <f t="shared" si="17"/>
        <v>17</v>
      </c>
      <c r="AT121" t="b">
        <f t="shared" si="18"/>
        <v>0</v>
      </c>
      <c r="AU121" t="str">
        <f t="shared" si="19"/>
        <v>Zakopalova</v>
      </c>
      <c r="AV121" t="b">
        <f t="shared" si="20"/>
        <v>0</v>
      </c>
      <c r="AW121" t="str">
        <f t="shared" si="21"/>
        <v>HobartSemifinals</v>
      </c>
    </row>
    <row r="122" spans="1:49" x14ac:dyDescent="0.25">
      <c r="A122">
        <v>4</v>
      </c>
      <c r="B122" t="s">
        <v>417</v>
      </c>
      <c r="C122" s="8" t="s">
        <v>418</v>
      </c>
      <c r="D122" s="1">
        <v>41649</v>
      </c>
      <c r="E122" t="s">
        <v>306</v>
      </c>
      <c r="F122" s="1" t="s">
        <v>307</v>
      </c>
      <c r="G122" s="1" t="s">
        <v>308</v>
      </c>
      <c r="H122" t="s">
        <v>346</v>
      </c>
      <c r="I122" s="9">
        <v>3</v>
      </c>
      <c r="J122" t="s">
        <v>310</v>
      </c>
      <c r="K122" t="s">
        <v>420</v>
      </c>
      <c r="L122">
        <v>58</v>
      </c>
      <c r="M122">
        <v>114</v>
      </c>
      <c r="N122">
        <v>992</v>
      </c>
      <c r="O122">
        <v>578</v>
      </c>
      <c r="P122">
        <v>6</v>
      </c>
      <c r="Q122">
        <v>0</v>
      </c>
      <c r="R122">
        <v>6</v>
      </c>
      <c r="S122">
        <v>1</v>
      </c>
      <c r="V122">
        <v>2</v>
      </c>
      <c r="W122">
        <v>0</v>
      </c>
      <c r="X122" t="s">
        <v>312</v>
      </c>
      <c r="Y122">
        <v>1.1599999999999999</v>
      </c>
      <c r="Z122">
        <v>5</v>
      </c>
      <c r="AA122">
        <v>1.18</v>
      </c>
      <c r="AB122">
        <v>4.5</v>
      </c>
      <c r="AC122">
        <v>1.22</v>
      </c>
      <c r="AD122">
        <v>4</v>
      </c>
      <c r="AE122">
        <v>1.17</v>
      </c>
      <c r="AF122">
        <v>6</v>
      </c>
      <c r="AG122">
        <v>1.17</v>
      </c>
      <c r="AH122">
        <v>5</v>
      </c>
      <c r="AI122">
        <v>1.22</v>
      </c>
      <c r="AJ122">
        <v>6</v>
      </c>
      <c r="AK122">
        <v>1.17</v>
      </c>
      <c r="AL122">
        <v>4.91</v>
      </c>
      <c r="AM122" t="str">
        <f t="shared" si="11"/>
        <v>Muguruza</v>
      </c>
      <c r="AN122" t="str">
        <f t="shared" si="12"/>
        <v>Cabeza-Candela</v>
      </c>
      <c r="AO122" t="str">
        <f t="shared" si="13"/>
        <v>HobartMuguruzaCabeza-Candela</v>
      </c>
      <c r="AP122" t="str">
        <f t="shared" si="14"/>
        <v>HobartCabeza-CandelaMuguruza</v>
      </c>
      <c r="AQ122">
        <f t="shared" si="15"/>
        <v>2</v>
      </c>
      <c r="AR122">
        <f t="shared" si="16"/>
        <v>11</v>
      </c>
      <c r="AS122">
        <f t="shared" si="17"/>
        <v>13</v>
      </c>
      <c r="AT122" t="b">
        <f t="shared" si="18"/>
        <v>0</v>
      </c>
      <c r="AU122" t="str">
        <f t="shared" si="19"/>
        <v>Muguruza</v>
      </c>
      <c r="AV122" t="b">
        <f t="shared" si="20"/>
        <v>0</v>
      </c>
      <c r="AW122" t="str">
        <f t="shared" si="21"/>
        <v>HobartSemifinals</v>
      </c>
    </row>
    <row r="123" spans="1:49" x14ac:dyDescent="0.25">
      <c r="A123">
        <v>4</v>
      </c>
      <c r="B123" t="s">
        <v>417</v>
      </c>
      <c r="C123" s="8" t="s">
        <v>418</v>
      </c>
      <c r="D123" s="1">
        <v>41650</v>
      </c>
      <c r="E123" t="s">
        <v>306</v>
      </c>
      <c r="F123" s="1" t="s">
        <v>307</v>
      </c>
      <c r="G123" s="1" t="s">
        <v>308</v>
      </c>
      <c r="H123" t="s">
        <v>348</v>
      </c>
      <c r="I123" s="9">
        <v>3</v>
      </c>
      <c r="J123" t="s">
        <v>310</v>
      </c>
      <c r="K123" t="s">
        <v>393</v>
      </c>
      <c r="L123">
        <v>58</v>
      </c>
      <c r="M123">
        <v>37</v>
      </c>
      <c r="N123">
        <v>992</v>
      </c>
      <c r="O123">
        <v>1365</v>
      </c>
      <c r="P123">
        <v>6</v>
      </c>
      <c r="Q123">
        <v>4</v>
      </c>
      <c r="R123">
        <v>6</v>
      </c>
      <c r="S123">
        <v>0</v>
      </c>
      <c r="V123">
        <v>2</v>
      </c>
      <c r="W123">
        <v>0</v>
      </c>
      <c r="X123" t="s">
        <v>312</v>
      </c>
      <c r="Y123">
        <v>1.57</v>
      </c>
      <c r="Z123">
        <v>2.37</v>
      </c>
      <c r="AA123">
        <v>1.58</v>
      </c>
      <c r="AB123">
        <v>2.35</v>
      </c>
      <c r="AC123">
        <v>1.62</v>
      </c>
      <c r="AD123">
        <v>2.25</v>
      </c>
      <c r="AE123">
        <v>1.57</v>
      </c>
      <c r="AF123">
        <v>2.61</v>
      </c>
      <c r="AG123">
        <v>1.62</v>
      </c>
      <c r="AH123">
        <v>2.25</v>
      </c>
      <c r="AI123">
        <v>1.65</v>
      </c>
      <c r="AJ123">
        <v>2.65</v>
      </c>
      <c r="AK123">
        <v>1.58</v>
      </c>
      <c r="AL123">
        <v>2.34</v>
      </c>
      <c r="AM123" t="str">
        <f t="shared" si="11"/>
        <v>Muguruza</v>
      </c>
      <c r="AN123" t="str">
        <f t="shared" si="12"/>
        <v>Zakopalova</v>
      </c>
      <c r="AO123" t="str">
        <f t="shared" si="13"/>
        <v>HobartMuguruzaZakopalova</v>
      </c>
      <c r="AP123" t="str">
        <f t="shared" si="14"/>
        <v>HobartZakopalovaMuguruza</v>
      </c>
      <c r="AQ123">
        <f t="shared" si="15"/>
        <v>2</v>
      </c>
      <c r="AR123">
        <f t="shared" si="16"/>
        <v>8</v>
      </c>
      <c r="AS123">
        <f t="shared" si="17"/>
        <v>16</v>
      </c>
      <c r="AT123" t="b">
        <f t="shared" si="18"/>
        <v>0</v>
      </c>
      <c r="AU123" t="str">
        <f t="shared" si="19"/>
        <v>Muguruza</v>
      </c>
      <c r="AV123" t="b">
        <f t="shared" si="20"/>
        <v>0</v>
      </c>
      <c r="AW123" t="str">
        <f t="shared" si="21"/>
        <v>HobartThe Final</v>
      </c>
    </row>
    <row r="124" spans="1:49" x14ac:dyDescent="0.25">
      <c r="A124">
        <v>5</v>
      </c>
      <c r="B124" t="s">
        <v>428</v>
      </c>
      <c r="C124" s="8" t="s">
        <v>429</v>
      </c>
      <c r="D124" s="1">
        <v>41644</v>
      </c>
      <c r="E124" t="s">
        <v>351</v>
      </c>
      <c r="F124" s="1" t="s">
        <v>307</v>
      </c>
      <c r="G124" s="1" t="s">
        <v>308</v>
      </c>
      <c r="H124" t="s">
        <v>309</v>
      </c>
      <c r="I124" s="9">
        <v>3</v>
      </c>
      <c r="J124" t="s">
        <v>359</v>
      </c>
      <c r="K124" t="s">
        <v>430</v>
      </c>
      <c r="L124">
        <v>36</v>
      </c>
      <c r="M124">
        <v>11</v>
      </c>
      <c r="N124">
        <v>1380</v>
      </c>
      <c r="O124">
        <v>3335</v>
      </c>
      <c r="P124">
        <v>6</v>
      </c>
      <c r="Q124">
        <v>1</v>
      </c>
      <c r="R124">
        <v>6</v>
      </c>
      <c r="S124">
        <v>4</v>
      </c>
      <c r="V124">
        <v>2</v>
      </c>
      <c r="W124">
        <v>0</v>
      </c>
      <c r="X124" t="s">
        <v>312</v>
      </c>
      <c r="Y124">
        <v>3.75</v>
      </c>
      <c r="Z124">
        <v>1.25</v>
      </c>
      <c r="AA124">
        <v>3.4</v>
      </c>
      <c r="AB124">
        <v>1.3</v>
      </c>
      <c r="AC124">
        <v>3.25</v>
      </c>
      <c r="AD124">
        <v>1.33</v>
      </c>
      <c r="AE124">
        <v>3.96</v>
      </c>
      <c r="AF124">
        <v>1.29</v>
      </c>
      <c r="AG124">
        <v>3.25</v>
      </c>
      <c r="AH124">
        <v>1.33</v>
      </c>
      <c r="AI124">
        <v>4.03</v>
      </c>
      <c r="AJ124">
        <v>1.35</v>
      </c>
      <c r="AK124">
        <v>3.54</v>
      </c>
      <c r="AL124">
        <v>1.28</v>
      </c>
      <c r="AM124" t="str">
        <f t="shared" si="11"/>
        <v>Keys</v>
      </c>
      <c r="AN124" t="str">
        <f t="shared" si="12"/>
        <v>Halep</v>
      </c>
      <c r="AO124" t="str">
        <f t="shared" si="13"/>
        <v>SydneyKeysHalep</v>
      </c>
      <c r="AP124" t="str">
        <f t="shared" si="14"/>
        <v>SydneyHalepKeys</v>
      </c>
      <c r="AQ124">
        <f t="shared" si="15"/>
        <v>2</v>
      </c>
      <c r="AR124">
        <f t="shared" si="16"/>
        <v>7</v>
      </c>
      <c r="AS124">
        <f t="shared" si="17"/>
        <v>17</v>
      </c>
      <c r="AT124" t="b">
        <f t="shared" si="18"/>
        <v>0</v>
      </c>
      <c r="AU124" t="str">
        <f t="shared" si="19"/>
        <v>Keys</v>
      </c>
      <c r="AV124" t="b">
        <f t="shared" si="20"/>
        <v>0</v>
      </c>
      <c r="AW124" t="str">
        <f t="shared" si="21"/>
        <v>Sydney1st Round</v>
      </c>
    </row>
    <row r="125" spans="1:49" x14ac:dyDescent="0.25">
      <c r="A125">
        <v>5</v>
      </c>
      <c r="B125" t="s">
        <v>428</v>
      </c>
      <c r="C125" s="8" t="s">
        <v>429</v>
      </c>
      <c r="D125" s="1">
        <v>41644</v>
      </c>
      <c r="E125" t="s">
        <v>351</v>
      </c>
      <c r="F125" s="1" t="s">
        <v>307</v>
      </c>
      <c r="G125" s="1" t="s">
        <v>308</v>
      </c>
      <c r="H125" t="s">
        <v>309</v>
      </c>
      <c r="I125" s="9">
        <v>3</v>
      </c>
      <c r="J125" t="s">
        <v>403</v>
      </c>
      <c r="K125" t="s">
        <v>343</v>
      </c>
      <c r="L125">
        <v>7</v>
      </c>
      <c r="M125">
        <v>12</v>
      </c>
      <c r="N125">
        <v>4435</v>
      </c>
      <c r="O125">
        <v>3170</v>
      </c>
      <c r="P125">
        <v>6</v>
      </c>
      <c r="Q125">
        <v>4</v>
      </c>
      <c r="R125">
        <v>6</v>
      </c>
      <c r="S125">
        <v>2</v>
      </c>
      <c r="V125">
        <v>2</v>
      </c>
      <c r="W125">
        <v>0</v>
      </c>
      <c r="X125" t="s">
        <v>312</v>
      </c>
      <c r="Y125">
        <v>1.53</v>
      </c>
      <c r="Z125">
        <v>2.37</v>
      </c>
      <c r="AA125">
        <v>1.62</v>
      </c>
      <c r="AB125">
        <v>2.25</v>
      </c>
      <c r="AC125">
        <v>1.57</v>
      </c>
      <c r="AD125">
        <v>2.25</v>
      </c>
      <c r="AE125">
        <v>1.68</v>
      </c>
      <c r="AF125">
        <v>2.2999999999999998</v>
      </c>
      <c r="AG125">
        <v>1.62</v>
      </c>
      <c r="AH125">
        <v>2.25</v>
      </c>
      <c r="AI125">
        <v>1.69</v>
      </c>
      <c r="AJ125">
        <v>2.37</v>
      </c>
      <c r="AK125">
        <v>1.61</v>
      </c>
      <c r="AL125">
        <v>2.2599999999999998</v>
      </c>
      <c r="AM125" t="str">
        <f t="shared" si="11"/>
        <v>Errani</v>
      </c>
      <c r="AN125" t="str">
        <f t="shared" si="12"/>
        <v>Vinci</v>
      </c>
      <c r="AO125" t="str">
        <f t="shared" si="13"/>
        <v>SydneyErraniVinci</v>
      </c>
      <c r="AP125" t="str">
        <f t="shared" si="14"/>
        <v>SydneyVinciErrani</v>
      </c>
      <c r="AQ125">
        <f t="shared" si="15"/>
        <v>2</v>
      </c>
      <c r="AR125">
        <f t="shared" si="16"/>
        <v>6</v>
      </c>
      <c r="AS125">
        <f t="shared" si="17"/>
        <v>18</v>
      </c>
      <c r="AT125" t="b">
        <f t="shared" si="18"/>
        <v>0</v>
      </c>
      <c r="AU125" t="str">
        <f t="shared" si="19"/>
        <v>Errani</v>
      </c>
      <c r="AV125" t="b">
        <f t="shared" si="20"/>
        <v>0</v>
      </c>
      <c r="AW125" t="str">
        <f t="shared" si="21"/>
        <v>Sydney1st Round</v>
      </c>
    </row>
    <row r="126" spans="1:49" x14ac:dyDescent="0.25">
      <c r="A126">
        <v>5</v>
      </c>
      <c r="B126" t="s">
        <v>428</v>
      </c>
      <c r="C126" s="8" t="s">
        <v>429</v>
      </c>
      <c r="D126" s="1">
        <v>41644</v>
      </c>
      <c r="E126" t="s">
        <v>351</v>
      </c>
      <c r="F126" s="1" t="s">
        <v>307</v>
      </c>
      <c r="G126" s="1" t="s">
        <v>308</v>
      </c>
      <c r="H126" t="s">
        <v>309</v>
      </c>
      <c r="I126" s="9">
        <v>3</v>
      </c>
      <c r="J126" t="s">
        <v>392</v>
      </c>
      <c r="K126" t="s">
        <v>373</v>
      </c>
      <c r="L126">
        <v>75</v>
      </c>
      <c r="M126">
        <v>32</v>
      </c>
      <c r="N126">
        <v>830</v>
      </c>
      <c r="O126">
        <v>1475</v>
      </c>
      <c r="P126">
        <v>6</v>
      </c>
      <c r="Q126">
        <v>4</v>
      </c>
      <c r="R126">
        <v>7</v>
      </c>
      <c r="S126">
        <v>5</v>
      </c>
      <c r="V126">
        <v>2</v>
      </c>
      <c r="W126">
        <v>0</v>
      </c>
      <c r="X126" t="s">
        <v>312</v>
      </c>
      <c r="Y126">
        <v>2.5</v>
      </c>
      <c r="Z126">
        <v>1.5</v>
      </c>
      <c r="AA126">
        <v>2.5</v>
      </c>
      <c r="AB126">
        <v>1.5</v>
      </c>
      <c r="AC126">
        <v>2.62</v>
      </c>
      <c r="AD126">
        <v>1.44</v>
      </c>
      <c r="AE126">
        <v>2.63</v>
      </c>
      <c r="AF126">
        <v>1.54</v>
      </c>
      <c r="AG126">
        <v>2.75</v>
      </c>
      <c r="AH126">
        <v>1.44</v>
      </c>
      <c r="AI126">
        <v>2.75</v>
      </c>
      <c r="AJ126">
        <v>1.59</v>
      </c>
      <c r="AK126">
        <v>2.52</v>
      </c>
      <c r="AL126">
        <v>1.5</v>
      </c>
      <c r="AM126" t="str">
        <f t="shared" si="11"/>
        <v>Tomljanovic</v>
      </c>
      <c r="AN126" t="str">
        <f t="shared" si="12"/>
        <v>Hantuchova</v>
      </c>
      <c r="AO126" t="str">
        <f t="shared" si="13"/>
        <v>SydneyTomljanovicHantuchova</v>
      </c>
      <c r="AP126" t="str">
        <f t="shared" si="14"/>
        <v>SydneyHantuchovaTomljanovic</v>
      </c>
      <c r="AQ126">
        <f t="shared" si="15"/>
        <v>2</v>
      </c>
      <c r="AR126">
        <f t="shared" si="16"/>
        <v>4</v>
      </c>
      <c r="AS126">
        <f t="shared" si="17"/>
        <v>22</v>
      </c>
      <c r="AT126" t="b">
        <f t="shared" si="18"/>
        <v>0</v>
      </c>
      <c r="AU126" t="str">
        <f t="shared" si="19"/>
        <v>Tomljanovic</v>
      </c>
      <c r="AV126" t="b">
        <f t="shared" si="20"/>
        <v>0</v>
      </c>
      <c r="AW126" t="str">
        <f t="shared" si="21"/>
        <v>Sydney1st Round</v>
      </c>
    </row>
    <row r="127" spans="1:49" x14ac:dyDescent="0.25">
      <c r="A127">
        <v>5</v>
      </c>
      <c r="B127" t="s">
        <v>428</v>
      </c>
      <c r="C127" s="8" t="s">
        <v>429</v>
      </c>
      <c r="D127" s="1">
        <v>41645</v>
      </c>
      <c r="E127" t="s">
        <v>351</v>
      </c>
      <c r="F127" s="1" t="s">
        <v>307</v>
      </c>
      <c r="G127" s="1" t="s">
        <v>308</v>
      </c>
      <c r="H127" t="s">
        <v>309</v>
      </c>
      <c r="I127" s="9">
        <v>3</v>
      </c>
      <c r="J127" t="s">
        <v>337</v>
      </c>
      <c r="K127" t="s">
        <v>367</v>
      </c>
      <c r="L127">
        <v>27</v>
      </c>
      <c r="M127">
        <v>41</v>
      </c>
      <c r="N127">
        <v>1775</v>
      </c>
      <c r="O127">
        <v>1250</v>
      </c>
      <c r="P127">
        <v>6</v>
      </c>
      <c r="Q127">
        <v>4</v>
      </c>
      <c r="R127">
        <v>6</v>
      </c>
      <c r="S127">
        <v>4</v>
      </c>
      <c r="V127">
        <v>2</v>
      </c>
      <c r="W127">
        <v>0</v>
      </c>
      <c r="X127" t="s">
        <v>312</v>
      </c>
      <c r="Y127">
        <v>1.5</v>
      </c>
      <c r="Z127">
        <v>2.5</v>
      </c>
      <c r="AA127">
        <v>1.55</v>
      </c>
      <c r="AB127">
        <v>2.4</v>
      </c>
      <c r="AC127">
        <v>1.57</v>
      </c>
      <c r="AD127">
        <v>2.25</v>
      </c>
      <c r="AE127">
        <v>1.53</v>
      </c>
      <c r="AF127">
        <v>2.67</v>
      </c>
      <c r="AG127">
        <v>1.53</v>
      </c>
      <c r="AH127">
        <v>2.5</v>
      </c>
      <c r="AI127">
        <v>1.57</v>
      </c>
      <c r="AJ127">
        <v>2.74</v>
      </c>
      <c r="AK127">
        <v>1.51</v>
      </c>
      <c r="AL127">
        <v>2.5</v>
      </c>
      <c r="AM127" t="str">
        <f t="shared" si="11"/>
        <v>Safarova</v>
      </c>
      <c r="AN127" t="str">
        <f t="shared" si="12"/>
        <v>Schiavone</v>
      </c>
      <c r="AO127" t="str">
        <f t="shared" si="13"/>
        <v>SydneySafarovaSchiavone</v>
      </c>
      <c r="AP127" t="str">
        <f t="shared" si="14"/>
        <v>SydneySchiavoneSafarova</v>
      </c>
      <c r="AQ127">
        <f t="shared" si="15"/>
        <v>2</v>
      </c>
      <c r="AR127">
        <f t="shared" si="16"/>
        <v>4</v>
      </c>
      <c r="AS127">
        <f t="shared" si="17"/>
        <v>20</v>
      </c>
      <c r="AT127" t="b">
        <f t="shared" si="18"/>
        <v>0</v>
      </c>
      <c r="AU127" t="str">
        <f t="shared" si="19"/>
        <v>Safarova</v>
      </c>
      <c r="AV127" t="b">
        <f t="shared" si="20"/>
        <v>0</v>
      </c>
      <c r="AW127" t="str">
        <f t="shared" si="21"/>
        <v>Sydney1st Round</v>
      </c>
    </row>
    <row r="128" spans="1:49" x14ac:dyDescent="0.25">
      <c r="A128">
        <v>5</v>
      </c>
      <c r="B128" t="s">
        <v>428</v>
      </c>
      <c r="C128" s="8" t="s">
        <v>429</v>
      </c>
      <c r="D128" s="1">
        <v>41645</v>
      </c>
      <c r="E128" t="s">
        <v>351</v>
      </c>
      <c r="F128" s="1" t="s">
        <v>307</v>
      </c>
      <c r="G128" s="1" t="s">
        <v>308</v>
      </c>
      <c r="H128" t="s">
        <v>309</v>
      </c>
      <c r="I128" s="9">
        <v>3</v>
      </c>
      <c r="J128" t="s">
        <v>361</v>
      </c>
      <c r="K128" t="s">
        <v>431</v>
      </c>
      <c r="L128">
        <v>48</v>
      </c>
      <c r="M128">
        <v>31</v>
      </c>
      <c r="N128">
        <v>1133</v>
      </c>
      <c r="O128">
        <v>1629</v>
      </c>
      <c r="P128">
        <v>6</v>
      </c>
      <c r="Q128">
        <v>4</v>
      </c>
      <c r="R128">
        <v>6</v>
      </c>
      <c r="S128">
        <v>3</v>
      </c>
      <c r="V128">
        <v>2</v>
      </c>
      <c r="W128">
        <v>0</v>
      </c>
      <c r="X128" t="s">
        <v>312</v>
      </c>
      <c r="Y128">
        <v>2.75</v>
      </c>
      <c r="Z128">
        <v>1.4</v>
      </c>
      <c r="AA128">
        <v>2.7</v>
      </c>
      <c r="AB128">
        <v>1.45</v>
      </c>
      <c r="AC128">
        <v>2.62</v>
      </c>
      <c r="AD128">
        <v>1.44</v>
      </c>
      <c r="AE128">
        <v>2.9</v>
      </c>
      <c r="AF128">
        <v>1.46</v>
      </c>
      <c r="AG128">
        <v>2.75</v>
      </c>
      <c r="AH128">
        <v>1.44</v>
      </c>
      <c r="AI128">
        <v>3.1</v>
      </c>
      <c r="AJ128">
        <v>1.48</v>
      </c>
      <c r="AK128">
        <v>2.75</v>
      </c>
      <c r="AL128">
        <v>1.43</v>
      </c>
      <c r="AM128" t="str">
        <f t="shared" si="11"/>
        <v>Mattek-Sands</v>
      </c>
      <c r="AN128" t="str">
        <f t="shared" si="12"/>
        <v>Bouchard</v>
      </c>
      <c r="AO128" t="str">
        <f t="shared" si="13"/>
        <v>SydneyMattek-SandsBouchard</v>
      </c>
      <c r="AP128" t="str">
        <f t="shared" si="14"/>
        <v>SydneyBouchardMattek-Sands</v>
      </c>
      <c r="AQ128">
        <f t="shared" si="15"/>
        <v>2</v>
      </c>
      <c r="AR128">
        <f t="shared" si="16"/>
        <v>5</v>
      </c>
      <c r="AS128">
        <f t="shared" si="17"/>
        <v>19</v>
      </c>
      <c r="AT128" t="b">
        <f t="shared" si="18"/>
        <v>0</v>
      </c>
      <c r="AU128" t="str">
        <f t="shared" si="19"/>
        <v>Mattek-Sands</v>
      </c>
      <c r="AV128" t="b">
        <f t="shared" si="20"/>
        <v>0</v>
      </c>
      <c r="AW128" t="str">
        <f t="shared" si="21"/>
        <v>Sydney1st Round</v>
      </c>
    </row>
    <row r="129" spans="1:49" x14ac:dyDescent="0.25">
      <c r="A129">
        <v>5</v>
      </c>
      <c r="B129" t="s">
        <v>428</v>
      </c>
      <c r="C129" s="8" t="s">
        <v>429</v>
      </c>
      <c r="D129" s="1">
        <v>41645</v>
      </c>
      <c r="E129" t="s">
        <v>351</v>
      </c>
      <c r="F129" s="1" t="s">
        <v>307</v>
      </c>
      <c r="G129" s="1" t="s">
        <v>308</v>
      </c>
      <c r="H129" t="s">
        <v>309</v>
      </c>
      <c r="I129" s="9">
        <v>3</v>
      </c>
      <c r="J129" t="s">
        <v>432</v>
      </c>
      <c r="K129" t="s">
        <v>333</v>
      </c>
      <c r="L129">
        <v>107</v>
      </c>
      <c r="M129">
        <v>22</v>
      </c>
      <c r="N129">
        <v>611</v>
      </c>
      <c r="O129">
        <v>2170</v>
      </c>
      <c r="P129">
        <v>6</v>
      </c>
      <c r="Q129">
        <v>4</v>
      </c>
      <c r="R129">
        <v>6</v>
      </c>
      <c r="S129">
        <v>1</v>
      </c>
      <c r="V129">
        <v>2</v>
      </c>
      <c r="W129">
        <v>0</v>
      </c>
      <c r="X129" t="s">
        <v>312</v>
      </c>
      <c r="Y129">
        <v>2.5</v>
      </c>
      <c r="Z129">
        <v>1.5</v>
      </c>
      <c r="AA129">
        <v>2.4</v>
      </c>
      <c r="AB129">
        <v>1.55</v>
      </c>
      <c r="AC129">
        <v>2.62</v>
      </c>
      <c r="AD129">
        <v>1.44</v>
      </c>
      <c r="AE129">
        <v>2.2599999999999998</v>
      </c>
      <c r="AF129">
        <v>1.7</v>
      </c>
      <c r="AG129">
        <v>2.63</v>
      </c>
      <c r="AH129">
        <v>1.5</v>
      </c>
      <c r="AI129">
        <v>2.63</v>
      </c>
      <c r="AJ129">
        <v>1.7</v>
      </c>
      <c r="AK129">
        <v>2.4</v>
      </c>
      <c r="AL129">
        <v>1.55</v>
      </c>
      <c r="AM129" t="str">
        <f t="shared" si="11"/>
        <v>Pironkova</v>
      </c>
      <c r="AN129" t="str">
        <f t="shared" si="12"/>
        <v>Cirstea</v>
      </c>
      <c r="AO129" t="str">
        <f t="shared" si="13"/>
        <v>SydneyPironkovaCirstea</v>
      </c>
      <c r="AP129" t="str">
        <f t="shared" si="14"/>
        <v>SydneyCirsteaPironkova</v>
      </c>
      <c r="AQ129">
        <f t="shared" si="15"/>
        <v>2</v>
      </c>
      <c r="AR129">
        <f t="shared" si="16"/>
        <v>7</v>
      </c>
      <c r="AS129">
        <f t="shared" si="17"/>
        <v>17</v>
      </c>
      <c r="AT129" t="b">
        <f t="shared" si="18"/>
        <v>0</v>
      </c>
      <c r="AU129" t="str">
        <f t="shared" si="19"/>
        <v>Pironkova</v>
      </c>
      <c r="AV129" t="b">
        <f t="shared" si="20"/>
        <v>0</v>
      </c>
      <c r="AW129" t="str">
        <f t="shared" si="21"/>
        <v>Sydney1st Round</v>
      </c>
    </row>
    <row r="130" spans="1:49" x14ac:dyDescent="0.25">
      <c r="A130">
        <v>5</v>
      </c>
      <c r="B130" t="s">
        <v>428</v>
      </c>
      <c r="C130" s="8" t="s">
        <v>429</v>
      </c>
      <c r="D130" s="1">
        <v>41645</v>
      </c>
      <c r="E130" t="s">
        <v>351</v>
      </c>
      <c r="F130" s="1" t="s">
        <v>307</v>
      </c>
      <c r="G130" s="1" t="s">
        <v>308</v>
      </c>
      <c r="H130" t="s">
        <v>309</v>
      </c>
      <c r="I130" s="9">
        <v>3</v>
      </c>
      <c r="J130" t="s">
        <v>378</v>
      </c>
      <c r="K130" t="s">
        <v>364</v>
      </c>
      <c r="L130">
        <v>9</v>
      </c>
      <c r="M130">
        <v>21</v>
      </c>
      <c r="N130">
        <v>3965</v>
      </c>
      <c r="O130">
        <v>2175</v>
      </c>
      <c r="P130">
        <v>7</v>
      </c>
      <c r="Q130">
        <v>6</v>
      </c>
      <c r="R130">
        <v>7</v>
      </c>
      <c r="S130">
        <v>5</v>
      </c>
      <c r="V130">
        <v>2</v>
      </c>
      <c r="W130">
        <v>0</v>
      </c>
      <c r="X130" t="s">
        <v>312</v>
      </c>
      <c r="Y130">
        <v>1.44</v>
      </c>
      <c r="Z130">
        <v>2.62</v>
      </c>
      <c r="AA130">
        <v>1.5</v>
      </c>
      <c r="AB130">
        <v>2.5</v>
      </c>
      <c r="AC130">
        <v>1.53</v>
      </c>
      <c r="AD130">
        <v>2.38</v>
      </c>
      <c r="AE130">
        <v>1.49</v>
      </c>
      <c r="AF130">
        <v>2.8</v>
      </c>
      <c r="AG130">
        <v>1.53</v>
      </c>
      <c r="AH130">
        <v>2.5</v>
      </c>
      <c r="AI130">
        <v>1.57</v>
      </c>
      <c r="AJ130">
        <v>2.94</v>
      </c>
      <c r="AK130">
        <v>1.48</v>
      </c>
      <c r="AL130">
        <v>2.58</v>
      </c>
      <c r="AM130" t="str">
        <f t="shared" si="11"/>
        <v>Kerber</v>
      </c>
      <c r="AN130" t="str">
        <f t="shared" si="12"/>
        <v>Cibulkova</v>
      </c>
      <c r="AO130" t="str">
        <f t="shared" si="13"/>
        <v>SydneyKerberCibulkova</v>
      </c>
      <c r="AP130" t="str">
        <f t="shared" si="14"/>
        <v>SydneyCibulkovaKerber</v>
      </c>
      <c r="AQ130">
        <f t="shared" si="15"/>
        <v>2</v>
      </c>
      <c r="AR130">
        <f t="shared" si="16"/>
        <v>3</v>
      </c>
      <c r="AS130">
        <f t="shared" si="17"/>
        <v>25</v>
      </c>
      <c r="AT130" t="b">
        <f t="shared" si="18"/>
        <v>1</v>
      </c>
      <c r="AU130" t="str">
        <f t="shared" si="19"/>
        <v>Kerber</v>
      </c>
      <c r="AV130" t="b">
        <f t="shared" si="20"/>
        <v>0</v>
      </c>
      <c r="AW130" t="str">
        <f t="shared" si="21"/>
        <v>Sydney1st Round</v>
      </c>
    </row>
    <row r="131" spans="1:49" x14ac:dyDescent="0.25">
      <c r="A131">
        <v>5</v>
      </c>
      <c r="B131" t="s">
        <v>428</v>
      </c>
      <c r="C131" s="8" t="s">
        <v>429</v>
      </c>
      <c r="D131" s="1">
        <v>41645</v>
      </c>
      <c r="E131" t="s">
        <v>351</v>
      </c>
      <c r="F131" s="1" t="s">
        <v>307</v>
      </c>
      <c r="G131" s="1" t="s">
        <v>308</v>
      </c>
      <c r="H131" t="s">
        <v>309</v>
      </c>
      <c r="I131" s="9">
        <v>3</v>
      </c>
      <c r="J131" t="s">
        <v>355</v>
      </c>
      <c r="K131" t="s">
        <v>433</v>
      </c>
      <c r="L131">
        <v>52</v>
      </c>
      <c r="M131">
        <v>20</v>
      </c>
      <c r="N131">
        <v>1087</v>
      </c>
      <c r="O131">
        <v>2341</v>
      </c>
      <c r="P131">
        <v>6</v>
      </c>
      <c r="Q131">
        <v>3</v>
      </c>
      <c r="R131">
        <v>3</v>
      </c>
      <c r="S131">
        <v>6</v>
      </c>
      <c r="T131">
        <v>7</v>
      </c>
      <c r="U131">
        <v>5</v>
      </c>
      <c r="V131">
        <v>2</v>
      </c>
      <c r="W131">
        <v>1</v>
      </c>
      <c r="X131" t="s">
        <v>312</v>
      </c>
      <c r="Y131">
        <v>3.4</v>
      </c>
      <c r="Z131">
        <v>1.3</v>
      </c>
      <c r="AA131">
        <v>3.2</v>
      </c>
      <c r="AB131">
        <v>1.33</v>
      </c>
      <c r="AC131">
        <v>3</v>
      </c>
      <c r="AD131">
        <v>1.36</v>
      </c>
      <c r="AE131">
        <v>3.34</v>
      </c>
      <c r="AF131">
        <v>1.38</v>
      </c>
      <c r="AG131">
        <v>3</v>
      </c>
      <c r="AH131">
        <v>1.36</v>
      </c>
      <c r="AI131">
        <v>3.5</v>
      </c>
      <c r="AJ131">
        <v>1.39</v>
      </c>
      <c r="AK131">
        <v>3.16</v>
      </c>
      <c r="AL131">
        <v>1.34</v>
      </c>
      <c r="AM131" t="str">
        <f t="shared" ref="AM131:AM194" si="22">LEFT(J131,FIND(" ",J131)-1)</f>
        <v>Lepchenko</v>
      </c>
      <c r="AN131" t="str">
        <f t="shared" ref="AN131:AN194" si="23">LEFT(K131,FIND(" ",K131)-1)</f>
        <v>Kuznetsova</v>
      </c>
      <c r="AO131" t="str">
        <f t="shared" ref="AO131:AO194" si="24">B131&amp;AM131&amp;AN131</f>
        <v>SydneyLepchenkoKuznetsova</v>
      </c>
      <c r="AP131" t="str">
        <f t="shared" ref="AP131:AP194" si="25">B131&amp;AN131&amp;AM131</f>
        <v>SydneyKuznetsovaLepchenko</v>
      </c>
      <c r="AQ131">
        <f t="shared" ref="AQ131:AQ194" si="26">V131-W131</f>
        <v>1</v>
      </c>
      <c r="AR131">
        <f t="shared" ref="AR131:AR194" si="27">T131+R131+P131-U131-S131-Q131</f>
        <v>2</v>
      </c>
      <c r="AS131">
        <f t="shared" ref="AS131:AS194" si="28">T131+R131+P131+U131+S131+Q131</f>
        <v>30</v>
      </c>
      <c r="AT131" t="b">
        <f t="shared" ref="AT131:AT194" si="29">OR(P131+Q131=13,R131+S131=13,T131+U131=13)</f>
        <v>0</v>
      </c>
      <c r="AU131" t="str">
        <f t="shared" ref="AU131:AU194" si="30">IF(P131&gt;Q131,AM131,AN131)</f>
        <v>Lepchenko</v>
      </c>
      <c r="AV131" t="b">
        <f t="shared" ref="AV131:AV194" si="31">W131&lt;&gt;0</f>
        <v>1</v>
      </c>
      <c r="AW131" t="str">
        <f t="shared" ref="AW131:AW194" si="32">B131&amp;H131</f>
        <v>Sydney1st Round</v>
      </c>
    </row>
    <row r="132" spans="1:49" x14ac:dyDescent="0.25">
      <c r="A132">
        <v>5</v>
      </c>
      <c r="B132" t="s">
        <v>428</v>
      </c>
      <c r="C132" s="8" t="s">
        <v>429</v>
      </c>
      <c r="D132" s="1">
        <v>41645</v>
      </c>
      <c r="E132" t="s">
        <v>351</v>
      </c>
      <c r="F132" s="1" t="s">
        <v>307</v>
      </c>
      <c r="G132" s="1" t="s">
        <v>308</v>
      </c>
      <c r="H132" t="s">
        <v>309</v>
      </c>
      <c r="I132" s="9">
        <v>3</v>
      </c>
      <c r="J132" t="s">
        <v>362</v>
      </c>
      <c r="K132" t="s">
        <v>434</v>
      </c>
      <c r="L132">
        <v>25</v>
      </c>
      <c r="M132">
        <v>165</v>
      </c>
      <c r="N132">
        <v>1868</v>
      </c>
      <c r="O132">
        <v>389</v>
      </c>
      <c r="P132">
        <v>6</v>
      </c>
      <c r="Q132">
        <v>1</v>
      </c>
      <c r="R132">
        <v>6</v>
      </c>
      <c r="S132">
        <v>3</v>
      </c>
      <c r="V132">
        <v>2</v>
      </c>
      <c r="W132">
        <v>0</v>
      </c>
      <c r="X132" t="s">
        <v>312</v>
      </c>
      <c r="Y132">
        <v>1.22</v>
      </c>
      <c r="Z132">
        <v>4</v>
      </c>
      <c r="AA132">
        <v>1.28</v>
      </c>
      <c r="AB132">
        <v>3.5</v>
      </c>
      <c r="AC132">
        <v>1.29</v>
      </c>
      <c r="AD132">
        <v>3.5</v>
      </c>
      <c r="AE132">
        <v>1.24</v>
      </c>
      <c r="AF132">
        <v>4.49</v>
      </c>
      <c r="AG132">
        <v>1.29</v>
      </c>
      <c r="AH132">
        <v>3.5</v>
      </c>
      <c r="AI132">
        <v>1.3</v>
      </c>
      <c r="AJ132">
        <v>4.49</v>
      </c>
      <c r="AK132">
        <v>1.25</v>
      </c>
      <c r="AL132">
        <v>3.84</v>
      </c>
      <c r="AM132" t="str">
        <f t="shared" si="22"/>
        <v>Kanepi</v>
      </c>
      <c r="AN132" t="str">
        <f t="shared" si="23"/>
        <v>Duval</v>
      </c>
      <c r="AO132" t="str">
        <f t="shared" si="24"/>
        <v>SydneyKanepiDuval</v>
      </c>
      <c r="AP132" t="str">
        <f t="shared" si="25"/>
        <v>SydneyDuvalKanepi</v>
      </c>
      <c r="AQ132">
        <f t="shared" si="26"/>
        <v>2</v>
      </c>
      <c r="AR132">
        <f t="shared" si="27"/>
        <v>8</v>
      </c>
      <c r="AS132">
        <f t="shared" si="28"/>
        <v>16</v>
      </c>
      <c r="AT132" t="b">
        <f t="shared" si="29"/>
        <v>0</v>
      </c>
      <c r="AU132" t="str">
        <f t="shared" si="30"/>
        <v>Kanepi</v>
      </c>
      <c r="AV132" t="b">
        <f t="shared" si="31"/>
        <v>0</v>
      </c>
      <c r="AW132" t="str">
        <f t="shared" si="32"/>
        <v>Sydney1st Round</v>
      </c>
    </row>
    <row r="133" spans="1:49" x14ac:dyDescent="0.25">
      <c r="A133">
        <v>5</v>
      </c>
      <c r="B133" t="s">
        <v>428</v>
      </c>
      <c r="C133" s="8" t="s">
        <v>429</v>
      </c>
      <c r="D133" s="1">
        <v>41645</v>
      </c>
      <c r="E133" t="s">
        <v>351</v>
      </c>
      <c r="F133" s="1" t="s">
        <v>307</v>
      </c>
      <c r="G133" s="1" t="s">
        <v>308</v>
      </c>
      <c r="H133" t="s">
        <v>309</v>
      </c>
      <c r="I133" s="9">
        <v>3</v>
      </c>
      <c r="J133" t="s">
        <v>338</v>
      </c>
      <c r="K133" t="s">
        <v>435</v>
      </c>
      <c r="L133">
        <v>67</v>
      </c>
      <c r="M133">
        <v>265</v>
      </c>
      <c r="N133">
        <v>871</v>
      </c>
      <c r="O133">
        <v>210</v>
      </c>
      <c r="P133">
        <v>6</v>
      </c>
      <c r="Q133">
        <v>4</v>
      </c>
      <c r="R133">
        <v>7</v>
      </c>
      <c r="S133">
        <v>6</v>
      </c>
      <c r="V133">
        <v>2</v>
      </c>
      <c r="W133">
        <v>0</v>
      </c>
      <c r="X133" t="s">
        <v>312</v>
      </c>
      <c r="Y133">
        <v>1.4</v>
      </c>
      <c r="Z133">
        <v>2.75</v>
      </c>
      <c r="AA133">
        <v>1.45</v>
      </c>
      <c r="AB133">
        <v>2.7</v>
      </c>
      <c r="AC133">
        <v>1.5</v>
      </c>
      <c r="AD133">
        <v>2.5</v>
      </c>
      <c r="AE133">
        <v>1.53</v>
      </c>
      <c r="AF133">
        <v>2.67</v>
      </c>
      <c r="AG133">
        <v>1.44</v>
      </c>
      <c r="AH133">
        <v>2.75</v>
      </c>
      <c r="AI133">
        <v>1.53</v>
      </c>
      <c r="AJ133">
        <v>2.8</v>
      </c>
      <c r="AK133">
        <v>1.47</v>
      </c>
      <c r="AL133">
        <v>2.63</v>
      </c>
      <c r="AM133" t="str">
        <f t="shared" si="22"/>
        <v>Davis</v>
      </c>
      <c r="AN133" t="str">
        <f t="shared" si="23"/>
        <v>Gajdosova</v>
      </c>
      <c r="AO133" t="str">
        <f t="shared" si="24"/>
        <v>SydneyDavisGajdosova</v>
      </c>
      <c r="AP133" t="str">
        <f t="shared" si="25"/>
        <v>SydneyGajdosovaDavis</v>
      </c>
      <c r="AQ133">
        <f t="shared" si="26"/>
        <v>2</v>
      </c>
      <c r="AR133">
        <f t="shared" si="27"/>
        <v>3</v>
      </c>
      <c r="AS133">
        <f t="shared" si="28"/>
        <v>23</v>
      </c>
      <c r="AT133" t="b">
        <f t="shared" si="29"/>
        <v>1</v>
      </c>
      <c r="AU133" t="str">
        <f t="shared" si="30"/>
        <v>Davis</v>
      </c>
      <c r="AV133" t="b">
        <f t="shared" si="31"/>
        <v>0</v>
      </c>
      <c r="AW133" t="str">
        <f t="shared" si="32"/>
        <v>Sydney1st Round</v>
      </c>
    </row>
    <row r="134" spans="1:49" x14ac:dyDescent="0.25">
      <c r="A134">
        <v>5</v>
      </c>
      <c r="B134" t="s">
        <v>428</v>
      </c>
      <c r="C134" s="8" t="s">
        <v>429</v>
      </c>
      <c r="D134" s="1">
        <v>41645</v>
      </c>
      <c r="E134" t="s">
        <v>351</v>
      </c>
      <c r="F134" s="1" t="s">
        <v>307</v>
      </c>
      <c r="G134" s="1" t="s">
        <v>308</v>
      </c>
      <c r="H134" t="s">
        <v>309</v>
      </c>
      <c r="I134" s="9">
        <v>3</v>
      </c>
      <c r="J134" t="s">
        <v>368</v>
      </c>
      <c r="K134" t="s">
        <v>316</v>
      </c>
      <c r="L134">
        <v>16</v>
      </c>
      <c r="M134">
        <v>62</v>
      </c>
      <c r="N134">
        <v>2735</v>
      </c>
      <c r="O134">
        <v>954</v>
      </c>
      <c r="P134">
        <v>3</v>
      </c>
      <c r="Q134">
        <v>6</v>
      </c>
      <c r="R134">
        <v>7</v>
      </c>
      <c r="S134">
        <v>6</v>
      </c>
      <c r="T134">
        <v>6</v>
      </c>
      <c r="U134">
        <v>2</v>
      </c>
      <c r="V134">
        <v>2</v>
      </c>
      <c r="W134">
        <v>1</v>
      </c>
      <c r="X134" t="s">
        <v>312</v>
      </c>
      <c r="Y134">
        <v>1.22</v>
      </c>
      <c r="Z134">
        <v>4</v>
      </c>
      <c r="AA134">
        <v>1.25</v>
      </c>
      <c r="AB134">
        <v>3.75</v>
      </c>
      <c r="AC134">
        <v>1.25</v>
      </c>
      <c r="AD134">
        <v>3.75</v>
      </c>
      <c r="AE134">
        <v>1.26</v>
      </c>
      <c r="AF134">
        <v>4.29</v>
      </c>
      <c r="AG134">
        <v>1.25</v>
      </c>
      <c r="AH134">
        <v>3.75</v>
      </c>
      <c r="AI134">
        <v>1.26</v>
      </c>
      <c r="AJ134">
        <v>4.29</v>
      </c>
      <c r="AK134">
        <v>1.24</v>
      </c>
      <c r="AL134">
        <v>3.94</v>
      </c>
      <c r="AM134" t="str">
        <f t="shared" si="22"/>
        <v>Suarez</v>
      </c>
      <c r="AN134" t="str">
        <f t="shared" si="23"/>
        <v>Ormaechea</v>
      </c>
      <c r="AO134" t="str">
        <f t="shared" si="24"/>
        <v>SydneySuarezOrmaechea</v>
      </c>
      <c r="AP134" t="str">
        <f t="shared" si="25"/>
        <v>SydneyOrmaecheaSuarez</v>
      </c>
      <c r="AQ134">
        <f t="shared" si="26"/>
        <v>1</v>
      </c>
      <c r="AR134">
        <f t="shared" si="27"/>
        <v>2</v>
      </c>
      <c r="AS134">
        <f t="shared" si="28"/>
        <v>30</v>
      </c>
      <c r="AT134" t="b">
        <f t="shared" si="29"/>
        <v>1</v>
      </c>
      <c r="AU134" t="str">
        <f t="shared" si="30"/>
        <v>Ormaechea</v>
      </c>
      <c r="AV134" t="b">
        <f t="shared" si="31"/>
        <v>1</v>
      </c>
      <c r="AW134" t="str">
        <f t="shared" si="32"/>
        <v>Sydney1st Round</v>
      </c>
    </row>
    <row r="135" spans="1:49" x14ac:dyDescent="0.25">
      <c r="A135">
        <v>5</v>
      </c>
      <c r="B135" t="s">
        <v>428</v>
      </c>
      <c r="C135" s="8" t="s">
        <v>429</v>
      </c>
      <c r="D135" s="1">
        <v>41645</v>
      </c>
      <c r="E135" t="s">
        <v>351</v>
      </c>
      <c r="F135" s="1" t="s">
        <v>307</v>
      </c>
      <c r="G135" s="1" t="s">
        <v>308</v>
      </c>
      <c r="H135" t="s">
        <v>309</v>
      </c>
      <c r="I135" s="9">
        <v>3</v>
      </c>
      <c r="J135" t="s">
        <v>436</v>
      </c>
      <c r="K135" t="s">
        <v>366</v>
      </c>
      <c r="L135">
        <v>23</v>
      </c>
      <c r="M135">
        <v>8</v>
      </c>
      <c r="N135">
        <v>2066</v>
      </c>
      <c r="O135">
        <v>4230</v>
      </c>
      <c r="P135">
        <v>6</v>
      </c>
      <c r="Q135">
        <v>4</v>
      </c>
      <c r="R135">
        <v>6</v>
      </c>
      <c r="S135">
        <v>2</v>
      </c>
      <c r="V135">
        <v>2</v>
      </c>
      <c r="W135">
        <v>0</v>
      </c>
      <c r="X135" t="s">
        <v>312</v>
      </c>
      <c r="Y135">
        <v>3.75</v>
      </c>
      <c r="Z135">
        <v>1.25</v>
      </c>
      <c r="AA135">
        <v>3.75</v>
      </c>
      <c r="AB135">
        <v>1.25</v>
      </c>
      <c r="AC135">
        <v>3.75</v>
      </c>
      <c r="AD135">
        <v>1.25</v>
      </c>
      <c r="AE135">
        <v>4.3</v>
      </c>
      <c r="AF135">
        <v>1.26</v>
      </c>
      <c r="AG135">
        <v>4</v>
      </c>
      <c r="AH135">
        <v>1.22</v>
      </c>
      <c r="AI135">
        <v>4.5</v>
      </c>
      <c r="AJ135">
        <v>1.3</v>
      </c>
      <c r="AK135">
        <v>3.97</v>
      </c>
      <c r="AL135">
        <v>1.24</v>
      </c>
      <c r="AM135" t="str">
        <f t="shared" si="22"/>
        <v>Makarova</v>
      </c>
      <c r="AN135" t="str">
        <f t="shared" si="23"/>
        <v>Jankovic</v>
      </c>
      <c r="AO135" t="str">
        <f t="shared" si="24"/>
        <v>SydneyMakarovaJankovic</v>
      </c>
      <c r="AP135" t="str">
        <f t="shared" si="25"/>
        <v>SydneyJankovicMakarova</v>
      </c>
      <c r="AQ135">
        <f t="shared" si="26"/>
        <v>2</v>
      </c>
      <c r="AR135">
        <f t="shared" si="27"/>
        <v>6</v>
      </c>
      <c r="AS135">
        <f t="shared" si="28"/>
        <v>18</v>
      </c>
      <c r="AT135" t="b">
        <f t="shared" si="29"/>
        <v>0</v>
      </c>
      <c r="AU135" t="str">
        <f t="shared" si="30"/>
        <v>Makarova</v>
      </c>
      <c r="AV135" t="b">
        <f t="shared" si="31"/>
        <v>0</v>
      </c>
      <c r="AW135" t="str">
        <f t="shared" si="32"/>
        <v>Sydney1st Round</v>
      </c>
    </row>
    <row r="136" spans="1:49" x14ac:dyDescent="0.25">
      <c r="A136">
        <v>5</v>
      </c>
      <c r="B136" t="s">
        <v>428</v>
      </c>
      <c r="C136" s="8" t="s">
        <v>429</v>
      </c>
      <c r="D136" s="1">
        <v>41645</v>
      </c>
      <c r="E136" t="s">
        <v>351</v>
      </c>
      <c r="F136" s="1" t="s">
        <v>307</v>
      </c>
      <c r="G136" s="1" t="s">
        <v>308</v>
      </c>
      <c r="H136" t="s">
        <v>309</v>
      </c>
      <c r="I136" s="9">
        <v>3</v>
      </c>
      <c r="J136" t="s">
        <v>311</v>
      </c>
      <c r="K136" t="s">
        <v>437</v>
      </c>
      <c r="L136">
        <v>65</v>
      </c>
      <c r="M136">
        <v>26</v>
      </c>
      <c r="N136">
        <v>882</v>
      </c>
      <c r="O136">
        <v>1840</v>
      </c>
      <c r="P136">
        <v>6</v>
      </c>
      <c r="Q136">
        <v>7</v>
      </c>
      <c r="R136">
        <v>6</v>
      </c>
      <c r="S136">
        <v>2</v>
      </c>
      <c r="T136">
        <v>7</v>
      </c>
      <c r="U136">
        <v>5</v>
      </c>
      <c r="V136">
        <v>2</v>
      </c>
      <c r="W136">
        <v>1</v>
      </c>
      <c r="X136" t="s">
        <v>312</v>
      </c>
      <c r="Y136">
        <v>2</v>
      </c>
      <c r="Z136">
        <v>1.72</v>
      </c>
      <c r="AA136">
        <v>2</v>
      </c>
      <c r="AB136">
        <v>1.8</v>
      </c>
      <c r="AC136">
        <v>2.2000000000000002</v>
      </c>
      <c r="AD136">
        <v>1.62</v>
      </c>
      <c r="AE136">
        <v>2.16</v>
      </c>
      <c r="AF136">
        <v>1.76</v>
      </c>
      <c r="AG136">
        <v>2</v>
      </c>
      <c r="AH136">
        <v>1.8</v>
      </c>
      <c r="AI136">
        <v>2.2000000000000002</v>
      </c>
      <c r="AJ136">
        <v>1.87</v>
      </c>
      <c r="AK136">
        <v>2.02</v>
      </c>
      <c r="AL136">
        <v>1.76</v>
      </c>
      <c r="AM136" t="str">
        <f t="shared" si="22"/>
        <v>Mchale</v>
      </c>
      <c r="AN136" t="str">
        <f t="shared" si="23"/>
        <v>Cornet</v>
      </c>
      <c r="AO136" t="str">
        <f t="shared" si="24"/>
        <v>SydneyMchaleCornet</v>
      </c>
      <c r="AP136" t="str">
        <f t="shared" si="25"/>
        <v>SydneyCornetMchale</v>
      </c>
      <c r="AQ136">
        <f t="shared" si="26"/>
        <v>1</v>
      </c>
      <c r="AR136">
        <f t="shared" si="27"/>
        <v>5</v>
      </c>
      <c r="AS136">
        <f t="shared" si="28"/>
        <v>33</v>
      </c>
      <c r="AT136" t="b">
        <f t="shared" si="29"/>
        <v>1</v>
      </c>
      <c r="AU136" t="str">
        <f t="shared" si="30"/>
        <v>Cornet</v>
      </c>
      <c r="AV136" t="b">
        <f t="shared" si="31"/>
        <v>1</v>
      </c>
      <c r="AW136" t="str">
        <f t="shared" si="32"/>
        <v>Sydney1st Round</v>
      </c>
    </row>
    <row r="137" spans="1:49" x14ac:dyDescent="0.25">
      <c r="A137">
        <v>5</v>
      </c>
      <c r="B137" t="s">
        <v>428</v>
      </c>
      <c r="C137" s="8" t="s">
        <v>429</v>
      </c>
      <c r="D137" s="1">
        <v>41645</v>
      </c>
      <c r="E137" t="s">
        <v>351</v>
      </c>
      <c r="F137" s="1" t="s">
        <v>307</v>
      </c>
      <c r="G137" s="1" t="s">
        <v>308</v>
      </c>
      <c r="H137" t="s">
        <v>309</v>
      </c>
      <c r="I137" s="9">
        <v>3</v>
      </c>
      <c r="J137" t="s">
        <v>438</v>
      </c>
      <c r="K137" t="s">
        <v>340</v>
      </c>
      <c r="L137">
        <v>10</v>
      </c>
      <c r="M137">
        <v>73</v>
      </c>
      <c r="N137">
        <v>3520</v>
      </c>
      <c r="O137">
        <v>836</v>
      </c>
      <c r="P137">
        <v>3</v>
      </c>
      <c r="Q137">
        <v>6</v>
      </c>
      <c r="R137">
        <v>6</v>
      </c>
      <c r="S137">
        <v>2</v>
      </c>
      <c r="T137">
        <v>6</v>
      </c>
      <c r="U137">
        <v>4</v>
      </c>
      <c r="V137">
        <v>2</v>
      </c>
      <c r="W137">
        <v>1</v>
      </c>
      <c r="X137" t="s">
        <v>312</v>
      </c>
      <c r="Y137">
        <v>1.1399999999999999</v>
      </c>
      <c r="Z137">
        <v>5</v>
      </c>
      <c r="AA137">
        <v>1.18</v>
      </c>
      <c r="AB137">
        <v>4.5</v>
      </c>
      <c r="AC137">
        <v>1.17</v>
      </c>
      <c r="AD137">
        <v>4.5</v>
      </c>
      <c r="AE137">
        <v>1.19</v>
      </c>
      <c r="AF137">
        <v>5.39</v>
      </c>
      <c r="AG137">
        <v>1.1399999999999999</v>
      </c>
      <c r="AH137">
        <v>5.5</v>
      </c>
      <c r="AI137">
        <v>1.19</v>
      </c>
      <c r="AJ137">
        <v>6</v>
      </c>
      <c r="AK137">
        <v>1.1599999999999999</v>
      </c>
      <c r="AL137">
        <v>4.9800000000000004</v>
      </c>
      <c r="AM137" t="str">
        <f t="shared" si="22"/>
        <v>Wozniacki</v>
      </c>
      <c r="AN137" t="str">
        <f t="shared" si="23"/>
        <v>Goerges</v>
      </c>
      <c r="AO137" t="str">
        <f t="shared" si="24"/>
        <v>SydneyWozniackiGoerges</v>
      </c>
      <c r="AP137" t="str">
        <f t="shared" si="25"/>
        <v>SydneyGoergesWozniacki</v>
      </c>
      <c r="AQ137">
        <f t="shared" si="26"/>
        <v>1</v>
      </c>
      <c r="AR137">
        <f t="shared" si="27"/>
        <v>3</v>
      </c>
      <c r="AS137">
        <f t="shared" si="28"/>
        <v>27</v>
      </c>
      <c r="AT137" t="b">
        <f t="shared" si="29"/>
        <v>0</v>
      </c>
      <c r="AU137" t="str">
        <f t="shared" si="30"/>
        <v>Goerges</v>
      </c>
      <c r="AV137" t="b">
        <f t="shared" si="31"/>
        <v>1</v>
      </c>
      <c r="AW137" t="str">
        <f t="shared" si="32"/>
        <v>Sydney1st Round</v>
      </c>
    </row>
    <row r="138" spans="1:49" x14ac:dyDescent="0.25">
      <c r="A138">
        <v>5</v>
      </c>
      <c r="B138" t="s">
        <v>428</v>
      </c>
      <c r="C138" s="8" t="s">
        <v>429</v>
      </c>
      <c r="D138" s="1">
        <v>41646</v>
      </c>
      <c r="E138" t="s">
        <v>351</v>
      </c>
      <c r="F138" s="1" t="s">
        <v>307</v>
      </c>
      <c r="G138" s="1" t="s">
        <v>308</v>
      </c>
      <c r="H138" t="s">
        <v>344</v>
      </c>
      <c r="I138" s="9">
        <v>3</v>
      </c>
      <c r="J138" t="s">
        <v>378</v>
      </c>
      <c r="K138" t="s">
        <v>362</v>
      </c>
      <c r="L138">
        <v>9</v>
      </c>
      <c r="M138">
        <v>25</v>
      </c>
      <c r="N138">
        <v>3965</v>
      </c>
      <c r="O138">
        <v>1868</v>
      </c>
      <c r="P138">
        <v>6</v>
      </c>
      <c r="Q138">
        <v>3</v>
      </c>
      <c r="R138">
        <v>6</v>
      </c>
      <c r="S138">
        <v>4</v>
      </c>
      <c r="V138">
        <v>2</v>
      </c>
      <c r="W138">
        <v>0</v>
      </c>
      <c r="X138" t="s">
        <v>312</v>
      </c>
      <c r="Y138">
        <v>1.4</v>
      </c>
      <c r="Z138">
        <v>2.75</v>
      </c>
      <c r="AA138">
        <v>1.5</v>
      </c>
      <c r="AB138">
        <v>2.5</v>
      </c>
      <c r="AC138">
        <v>1.44</v>
      </c>
      <c r="AD138">
        <v>2.62</v>
      </c>
      <c r="AE138">
        <v>1.46</v>
      </c>
      <c r="AF138">
        <v>2.93</v>
      </c>
      <c r="AG138">
        <v>1.5</v>
      </c>
      <c r="AH138">
        <v>2.63</v>
      </c>
      <c r="AI138">
        <v>1.53</v>
      </c>
      <c r="AJ138">
        <v>2.95</v>
      </c>
      <c r="AK138">
        <v>1.46</v>
      </c>
      <c r="AL138">
        <v>2.64</v>
      </c>
      <c r="AM138" t="str">
        <f t="shared" si="22"/>
        <v>Kerber</v>
      </c>
      <c r="AN138" t="str">
        <f t="shared" si="23"/>
        <v>Kanepi</v>
      </c>
      <c r="AO138" t="str">
        <f t="shared" si="24"/>
        <v>SydneyKerberKanepi</v>
      </c>
      <c r="AP138" t="str">
        <f t="shared" si="25"/>
        <v>SydneyKanepiKerber</v>
      </c>
      <c r="AQ138">
        <f t="shared" si="26"/>
        <v>2</v>
      </c>
      <c r="AR138">
        <f t="shared" si="27"/>
        <v>5</v>
      </c>
      <c r="AS138">
        <f t="shared" si="28"/>
        <v>19</v>
      </c>
      <c r="AT138" t="b">
        <f t="shared" si="29"/>
        <v>0</v>
      </c>
      <c r="AU138" t="str">
        <f t="shared" si="30"/>
        <v>Kerber</v>
      </c>
      <c r="AV138" t="b">
        <f t="shared" si="31"/>
        <v>0</v>
      </c>
      <c r="AW138" t="str">
        <f t="shared" si="32"/>
        <v>Sydney2nd Round</v>
      </c>
    </row>
    <row r="139" spans="1:49" x14ac:dyDescent="0.25">
      <c r="A139">
        <v>5</v>
      </c>
      <c r="B139" t="s">
        <v>428</v>
      </c>
      <c r="C139" s="8" t="s">
        <v>429</v>
      </c>
      <c r="D139" s="1">
        <v>41646</v>
      </c>
      <c r="E139" t="s">
        <v>351</v>
      </c>
      <c r="F139" s="1" t="s">
        <v>307</v>
      </c>
      <c r="G139" s="1" t="s">
        <v>308</v>
      </c>
      <c r="H139" t="s">
        <v>344</v>
      </c>
      <c r="I139" s="9">
        <v>3</v>
      </c>
      <c r="J139" t="s">
        <v>361</v>
      </c>
      <c r="K139" t="s">
        <v>439</v>
      </c>
      <c r="L139">
        <v>48</v>
      </c>
      <c r="M139">
        <v>5</v>
      </c>
      <c r="N139">
        <v>1133</v>
      </c>
      <c r="O139">
        <v>5820</v>
      </c>
      <c r="P139">
        <v>7</v>
      </c>
      <c r="Q139">
        <v>5</v>
      </c>
      <c r="R139">
        <v>6</v>
      </c>
      <c r="S139">
        <v>2</v>
      </c>
      <c r="V139">
        <v>2</v>
      </c>
      <c r="W139">
        <v>0</v>
      </c>
      <c r="X139" t="s">
        <v>312</v>
      </c>
      <c r="Y139">
        <v>5</v>
      </c>
      <c r="Z139">
        <v>1.1599999999999999</v>
      </c>
      <c r="AA139">
        <v>4.75</v>
      </c>
      <c r="AB139">
        <v>1.17</v>
      </c>
      <c r="AC139">
        <v>4.5</v>
      </c>
      <c r="AD139">
        <v>1.17</v>
      </c>
      <c r="AE139">
        <v>4.72</v>
      </c>
      <c r="AF139">
        <v>1.23</v>
      </c>
      <c r="AG139">
        <v>4.5</v>
      </c>
      <c r="AH139">
        <v>1.2</v>
      </c>
      <c r="AI139">
        <v>5</v>
      </c>
      <c r="AJ139">
        <v>1.23</v>
      </c>
      <c r="AK139">
        <v>4.51</v>
      </c>
      <c r="AL139">
        <v>1.19</v>
      </c>
      <c r="AM139" t="str">
        <f t="shared" si="22"/>
        <v>Mattek-Sands</v>
      </c>
      <c r="AN139" t="str">
        <f t="shared" si="23"/>
        <v>Radwanska</v>
      </c>
      <c r="AO139" t="str">
        <f t="shared" si="24"/>
        <v>SydneyMattek-SandsRadwanska</v>
      </c>
      <c r="AP139" t="str">
        <f t="shared" si="25"/>
        <v>SydneyRadwanskaMattek-Sands</v>
      </c>
      <c r="AQ139">
        <f t="shared" si="26"/>
        <v>2</v>
      </c>
      <c r="AR139">
        <f t="shared" si="27"/>
        <v>6</v>
      </c>
      <c r="AS139">
        <f t="shared" si="28"/>
        <v>20</v>
      </c>
      <c r="AT139" t="b">
        <f t="shared" si="29"/>
        <v>0</v>
      </c>
      <c r="AU139" t="str">
        <f t="shared" si="30"/>
        <v>Mattek-Sands</v>
      </c>
      <c r="AV139" t="b">
        <f t="shared" si="31"/>
        <v>0</v>
      </c>
      <c r="AW139" t="str">
        <f t="shared" si="32"/>
        <v>Sydney2nd Round</v>
      </c>
    </row>
    <row r="140" spans="1:49" x14ac:dyDescent="0.25">
      <c r="A140">
        <v>5</v>
      </c>
      <c r="B140" t="s">
        <v>428</v>
      </c>
      <c r="C140" s="8" t="s">
        <v>429</v>
      </c>
      <c r="D140" s="1">
        <v>41646</v>
      </c>
      <c r="E140" t="s">
        <v>351</v>
      </c>
      <c r="F140" s="1" t="s">
        <v>307</v>
      </c>
      <c r="G140" s="1" t="s">
        <v>308</v>
      </c>
      <c r="H140" t="s">
        <v>344</v>
      </c>
      <c r="I140" s="9">
        <v>3</v>
      </c>
      <c r="J140" t="s">
        <v>359</v>
      </c>
      <c r="K140" t="s">
        <v>392</v>
      </c>
      <c r="L140">
        <v>36</v>
      </c>
      <c r="M140">
        <v>75</v>
      </c>
      <c r="N140">
        <v>1380</v>
      </c>
      <c r="O140">
        <v>830</v>
      </c>
      <c r="P140">
        <v>6</v>
      </c>
      <c r="Q140">
        <v>0</v>
      </c>
      <c r="R140">
        <v>3</v>
      </c>
      <c r="S140">
        <v>6</v>
      </c>
      <c r="T140">
        <v>7</v>
      </c>
      <c r="U140">
        <v>6</v>
      </c>
      <c r="V140">
        <v>2</v>
      </c>
      <c r="W140">
        <v>1</v>
      </c>
      <c r="X140" t="s">
        <v>312</v>
      </c>
      <c r="Y140">
        <v>1.28</v>
      </c>
      <c r="Z140">
        <v>3.5</v>
      </c>
      <c r="AA140">
        <v>1.33</v>
      </c>
      <c r="AB140">
        <v>3.2</v>
      </c>
      <c r="AC140">
        <v>1.33</v>
      </c>
      <c r="AD140">
        <v>3.25</v>
      </c>
      <c r="AE140">
        <v>1.35</v>
      </c>
      <c r="AF140">
        <v>3.55</v>
      </c>
      <c r="AG140">
        <v>1.29</v>
      </c>
      <c r="AH140">
        <v>3.5</v>
      </c>
      <c r="AI140">
        <v>1.36</v>
      </c>
      <c r="AJ140">
        <v>3.7</v>
      </c>
      <c r="AK140">
        <v>1.31</v>
      </c>
      <c r="AL140">
        <v>3.35</v>
      </c>
      <c r="AM140" t="str">
        <f t="shared" si="22"/>
        <v>Keys</v>
      </c>
      <c r="AN140" t="str">
        <f t="shared" si="23"/>
        <v>Tomljanovic</v>
      </c>
      <c r="AO140" t="str">
        <f t="shared" si="24"/>
        <v>SydneyKeysTomljanovic</v>
      </c>
      <c r="AP140" t="str">
        <f t="shared" si="25"/>
        <v>SydneyTomljanovicKeys</v>
      </c>
      <c r="AQ140">
        <f t="shared" si="26"/>
        <v>1</v>
      </c>
      <c r="AR140">
        <f t="shared" si="27"/>
        <v>4</v>
      </c>
      <c r="AS140">
        <f t="shared" si="28"/>
        <v>28</v>
      </c>
      <c r="AT140" t="b">
        <f t="shared" si="29"/>
        <v>1</v>
      </c>
      <c r="AU140" t="str">
        <f t="shared" si="30"/>
        <v>Keys</v>
      </c>
      <c r="AV140" t="b">
        <f t="shared" si="31"/>
        <v>1</v>
      </c>
      <c r="AW140" t="str">
        <f t="shared" si="32"/>
        <v>Sydney2nd Round</v>
      </c>
    </row>
    <row r="141" spans="1:49" x14ac:dyDescent="0.25">
      <c r="A141">
        <v>5</v>
      </c>
      <c r="B141" t="s">
        <v>428</v>
      </c>
      <c r="C141" s="8" t="s">
        <v>429</v>
      </c>
      <c r="D141" s="1">
        <v>41646</v>
      </c>
      <c r="E141" t="s">
        <v>351</v>
      </c>
      <c r="F141" s="1" t="s">
        <v>307</v>
      </c>
      <c r="G141" s="1" t="s">
        <v>308</v>
      </c>
      <c r="H141" t="s">
        <v>344</v>
      </c>
      <c r="I141" s="9">
        <v>3</v>
      </c>
      <c r="J141" t="s">
        <v>440</v>
      </c>
      <c r="K141" t="s">
        <v>311</v>
      </c>
      <c r="L141">
        <v>6</v>
      </c>
      <c r="M141">
        <v>65</v>
      </c>
      <c r="N141">
        <v>4775</v>
      </c>
      <c r="O141">
        <v>882</v>
      </c>
      <c r="P141">
        <v>6</v>
      </c>
      <c r="Q141">
        <v>1</v>
      </c>
      <c r="R141">
        <v>6</v>
      </c>
      <c r="S141">
        <v>0</v>
      </c>
      <c r="V141">
        <v>2</v>
      </c>
      <c r="W141">
        <v>0</v>
      </c>
      <c r="X141" t="s">
        <v>312</v>
      </c>
      <c r="Y141" t="s">
        <v>386</v>
      </c>
      <c r="Z141" t="s">
        <v>386</v>
      </c>
      <c r="AA141">
        <v>1.18</v>
      </c>
      <c r="AB141">
        <v>4.5</v>
      </c>
      <c r="AC141">
        <v>1.17</v>
      </c>
      <c r="AD141">
        <v>4.5</v>
      </c>
      <c r="AE141">
        <v>1.23</v>
      </c>
      <c r="AF141">
        <v>4.6900000000000004</v>
      </c>
      <c r="AG141">
        <v>1.2</v>
      </c>
      <c r="AH141">
        <v>4.5</v>
      </c>
      <c r="AI141">
        <v>1.24</v>
      </c>
      <c r="AJ141">
        <v>4.7</v>
      </c>
      <c r="AK141">
        <v>1.2</v>
      </c>
      <c r="AL141">
        <v>4.3499999999999996</v>
      </c>
      <c r="AM141" t="str">
        <f t="shared" si="22"/>
        <v>Kvitova</v>
      </c>
      <c r="AN141" t="str">
        <f t="shared" si="23"/>
        <v>Mchale</v>
      </c>
      <c r="AO141" t="str">
        <f t="shared" si="24"/>
        <v>SydneyKvitovaMchale</v>
      </c>
      <c r="AP141" t="str">
        <f t="shared" si="25"/>
        <v>SydneyMchaleKvitova</v>
      </c>
      <c r="AQ141">
        <f t="shared" si="26"/>
        <v>2</v>
      </c>
      <c r="AR141">
        <f t="shared" si="27"/>
        <v>11</v>
      </c>
      <c r="AS141">
        <f t="shared" si="28"/>
        <v>13</v>
      </c>
      <c r="AT141" t="b">
        <f t="shared" si="29"/>
        <v>0</v>
      </c>
      <c r="AU141" t="str">
        <f t="shared" si="30"/>
        <v>Kvitova</v>
      </c>
      <c r="AV141" t="b">
        <f t="shared" si="31"/>
        <v>0</v>
      </c>
      <c r="AW141" t="str">
        <f t="shared" si="32"/>
        <v>Sydney2nd Round</v>
      </c>
    </row>
    <row r="142" spans="1:49" x14ac:dyDescent="0.25">
      <c r="A142">
        <v>5</v>
      </c>
      <c r="B142" t="s">
        <v>428</v>
      </c>
      <c r="C142" s="8" t="s">
        <v>429</v>
      </c>
      <c r="D142" s="1">
        <v>41646</v>
      </c>
      <c r="E142" t="s">
        <v>351</v>
      </c>
      <c r="F142" s="1" t="s">
        <v>307</v>
      </c>
      <c r="G142" s="1" t="s">
        <v>308</v>
      </c>
      <c r="H142" t="s">
        <v>344</v>
      </c>
      <c r="I142" s="9">
        <v>3</v>
      </c>
      <c r="J142" t="s">
        <v>368</v>
      </c>
      <c r="K142" t="s">
        <v>436</v>
      </c>
      <c r="L142">
        <v>16</v>
      </c>
      <c r="M142">
        <v>23</v>
      </c>
      <c r="N142">
        <v>2735</v>
      </c>
      <c r="O142">
        <v>2066</v>
      </c>
      <c r="P142">
        <v>7</v>
      </c>
      <c r="Q142">
        <v>6</v>
      </c>
      <c r="R142">
        <v>6</v>
      </c>
      <c r="S142">
        <v>3</v>
      </c>
      <c r="V142">
        <v>2</v>
      </c>
      <c r="W142">
        <v>0</v>
      </c>
      <c r="X142" t="s">
        <v>312</v>
      </c>
      <c r="Y142">
        <v>3.25</v>
      </c>
      <c r="Z142">
        <v>1.33</v>
      </c>
      <c r="AA142">
        <v>3</v>
      </c>
      <c r="AB142">
        <v>1.38</v>
      </c>
      <c r="AC142">
        <v>2.75</v>
      </c>
      <c r="AD142">
        <v>1.4</v>
      </c>
      <c r="AE142">
        <v>3.1</v>
      </c>
      <c r="AF142">
        <v>1.43</v>
      </c>
      <c r="AG142">
        <v>2.88</v>
      </c>
      <c r="AH142">
        <v>1.4</v>
      </c>
      <c r="AI142">
        <v>3.35</v>
      </c>
      <c r="AJ142">
        <v>1.43</v>
      </c>
      <c r="AK142">
        <v>2.97</v>
      </c>
      <c r="AL142">
        <v>1.37</v>
      </c>
      <c r="AM142" t="str">
        <f t="shared" si="22"/>
        <v>Suarez</v>
      </c>
      <c r="AN142" t="str">
        <f t="shared" si="23"/>
        <v>Makarova</v>
      </c>
      <c r="AO142" t="str">
        <f t="shared" si="24"/>
        <v>SydneySuarezMakarova</v>
      </c>
      <c r="AP142" t="str">
        <f t="shared" si="25"/>
        <v>SydneyMakarovaSuarez</v>
      </c>
      <c r="AQ142">
        <f t="shared" si="26"/>
        <v>2</v>
      </c>
      <c r="AR142">
        <f t="shared" si="27"/>
        <v>4</v>
      </c>
      <c r="AS142">
        <f t="shared" si="28"/>
        <v>22</v>
      </c>
      <c r="AT142" t="b">
        <f t="shared" si="29"/>
        <v>1</v>
      </c>
      <c r="AU142" t="str">
        <f t="shared" si="30"/>
        <v>Suarez</v>
      </c>
      <c r="AV142" t="b">
        <f t="shared" si="31"/>
        <v>0</v>
      </c>
      <c r="AW142" t="str">
        <f t="shared" si="32"/>
        <v>Sydney2nd Round</v>
      </c>
    </row>
    <row r="143" spans="1:49" x14ac:dyDescent="0.25">
      <c r="A143">
        <v>5</v>
      </c>
      <c r="B143" t="s">
        <v>428</v>
      </c>
      <c r="C143" s="8" t="s">
        <v>429</v>
      </c>
      <c r="D143" s="1">
        <v>41646</v>
      </c>
      <c r="E143" t="s">
        <v>351</v>
      </c>
      <c r="F143" s="1" t="s">
        <v>307</v>
      </c>
      <c r="G143" s="1" t="s">
        <v>308</v>
      </c>
      <c r="H143" t="s">
        <v>344</v>
      </c>
      <c r="I143" s="9">
        <v>3</v>
      </c>
      <c r="J143" t="s">
        <v>432</v>
      </c>
      <c r="K143" t="s">
        <v>355</v>
      </c>
      <c r="L143">
        <v>107</v>
      </c>
      <c r="M143">
        <v>52</v>
      </c>
      <c r="N143">
        <v>611</v>
      </c>
      <c r="O143">
        <v>1087</v>
      </c>
      <c r="P143">
        <v>6</v>
      </c>
      <c r="Q143">
        <v>3</v>
      </c>
      <c r="R143">
        <v>6</v>
      </c>
      <c r="S143">
        <v>2</v>
      </c>
      <c r="V143">
        <v>2</v>
      </c>
      <c r="W143">
        <v>0</v>
      </c>
      <c r="X143" t="s">
        <v>312</v>
      </c>
      <c r="Y143">
        <v>1.83</v>
      </c>
      <c r="Z143">
        <v>1.83</v>
      </c>
      <c r="AA143">
        <v>2</v>
      </c>
      <c r="AB143">
        <v>1.8</v>
      </c>
      <c r="AC143">
        <v>1.91</v>
      </c>
      <c r="AD143">
        <v>1.8</v>
      </c>
      <c r="AE143">
        <v>1.96</v>
      </c>
      <c r="AF143">
        <v>1.94</v>
      </c>
      <c r="AG143">
        <v>2.1</v>
      </c>
      <c r="AH143">
        <v>1.73</v>
      </c>
      <c r="AI143">
        <v>2.1</v>
      </c>
      <c r="AJ143">
        <v>1.94</v>
      </c>
      <c r="AK143">
        <v>1.96</v>
      </c>
      <c r="AL143">
        <v>1.8</v>
      </c>
      <c r="AM143" t="str">
        <f t="shared" si="22"/>
        <v>Pironkova</v>
      </c>
      <c r="AN143" t="str">
        <f t="shared" si="23"/>
        <v>Lepchenko</v>
      </c>
      <c r="AO143" t="str">
        <f t="shared" si="24"/>
        <v>SydneyPironkovaLepchenko</v>
      </c>
      <c r="AP143" t="str">
        <f t="shared" si="25"/>
        <v>SydneyLepchenkoPironkova</v>
      </c>
      <c r="AQ143">
        <f t="shared" si="26"/>
        <v>2</v>
      </c>
      <c r="AR143">
        <f t="shared" si="27"/>
        <v>7</v>
      </c>
      <c r="AS143">
        <f t="shared" si="28"/>
        <v>17</v>
      </c>
      <c r="AT143" t="b">
        <f t="shared" si="29"/>
        <v>0</v>
      </c>
      <c r="AU143" t="str">
        <f t="shared" si="30"/>
        <v>Pironkova</v>
      </c>
      <c r="AV143" t="b">
        <f t="shared" si="31"/>
        <v>0</v>
      </c>
      <c r="AW143" t="str">
        <f t="shared" si="32"/>
        <v>Sydney2nd Round</v>
      </c>
    </row>
    <row r="144" spans="1:49" x14ac:dyDescent="0.25">
      <c r="A144">
        <v>5</v>
      </c>
      <c r="B144" t="s">
        <v>428</v>
      </c>
      <c r="C144" s="8" t="s">
        <v>429</v>
      </c>
      <c r="D144" s="1">
        <v>41646</v>
      </c>
      <c r="E144" t="s">
        <v>351</v>
      </c>
      <c r="F144" s="1" t="s">
        <v>307</v>
      </c>
      <c r="G144" s="1" t="s">
        <v>308</v>
      </c>
      <c r="H144" t="s">
        <v>344</v>
      </c>
      <c r="I144" s="9">
        <v>3</v>
      </c>
      <c r="J144" t="s">
        <v>337</v>
      </c>
      <c r="K144" t="s">
        <v>438</v>
      </c>
      <c r="L144">
        <v>27</v>
      </c>
      <c r="M144">
        <v>10</v>
      </c>
      <c r="N144">
        <v>1775</v>
      </c>
      <c r="O144">
        <v>3520</v>
      </c>
      <c r="P144">
        <v>6</v>
      </c>
      <c r="Q144">
        <v>4</v>
      </c>
      <c r="R144">
        <v>7</v>
      </c>
      <c r="S144">
        <v>6</v>
      </c>
      <c r="V144">
        <v>2</v>
      </c>
      <c r="W144">
        <v>0</v>
      </c>
      <c r="X144" t="s">
        <v>312</v>
      </c>
      <c r="Y144">
        <v>2.62</v>
      </c>
      <c r="Z144">
        <v>1.44</v>
      </c>
      <c r="AA144">
        <v>2.4500000000000002</v>
      </c>
      <c r="AB144">
        <v>1.52</v>
      </c>
      <c r="AC144">
        <v>2.5</v>
      </c>
      <c r="AD144">
        <v>1.5</v>
      </c>
      <c r="AE144">
        <v>2.84</v>
      </c>
      <c r="AF144">
        <v>1.49</v>
      </c>
      <c r="AG144">
        <v>2.5</v>
      </c>
      <c r="AH144">
        <v>1.53</v>
      </c>
      <c r="AI144">
        <v>2.84</v>
      </c>
      <c r="AJ144">
        <v>1.57</v>
      </c>
      <c r="AK144">
        <v>2.52</v>
      </c>
      <c r="AL144">
        <v>1.5</v>
      </c>
      <c r="AM144" t="str">
        <f t="shared" si="22"/>
        <v>Safarova</v>
      </c>
      <c r="AN144" t="str">
        <f t="shared" si="23"/>
        <v>Wozniacki</v>
      </c>
      <c r="AO144" t="str">
        <f t="shared" si="24"/>
        <v>SydneySafarovaWozniacki</v>
      </c>
      <c r="AP144" t="str">
        <f t="shared" si="25"/>
        <v>SydneyWozniackiSafarova</v>
      </c>
      <c r="AQ144">
        <f t="shared" si="26"/>
        <v>2</v>
      </c>
      <c r="AR144">
        <f t="shared" si="27"/>
        <v>3</v>
      </c>
      <c r="AS144">
        <f t="shared" si="28"/>
        <v>23</v>
      </c>
      <c r="AT144" t="b">
        <f t="shared" si="29"/>
        <v>1</v>
      </c>
      <c r="AU144" t="str">
        <f t="shared" si="30"/>
        <v>Safarova</v>
      </c>
      <c r="AV144" t="b">
        <f t="shared" si="31"/>
        <v>0</v>
      </c>
      <c r="AW144" t="str">
        <f t="shared" si="32"/>
        <v>Sydney2nd Round</v>
      </c>
    </row>
    <row r="145" spans="1:49" x14ac:dyDescent="0.25">
      <c r="A145">
        <v>5</v>
      </c>
      <c r="B145" t="s">
        <v>428</v>
      </c>
      <c r="C145" s="8" t="s">
        <v>429</v>
      </c>
      <c r="D145" s="1">
        <v>41646</v>
      </c>
      <c r="E145" t="s">
        <v>351</v>
      </c>
      <c r="F145" s="1" t="s">
        <v>307</v>
      </c>
      <c r="G145" s="1" t="s">
        <v>308</v>
      </c>
      <c r="H145" t="s">
        <v>344</v>
      </c>
      <c r="I145" s="9">
        <v>3</v>
      </c>
      <c r="J145" t="s">
        <v>403</v>
      </c>
      <c r="K145" t="s">
        <v>338</v>
      </c>
      <c r="L145">
        <v>7</v>
      </c>
      <c r="M145">
        <v>67</v>
      </c>
      <c r="N145">
        <v>4435</v>
      </c>
      <c r="O145">
        <v>871</v>
      </c>
      <c r="P145">
        <v>7</v>
      </c>
      <c r="Q145">
        <v>5</v>
      </c>
      <c r="R145">
        <v>6</v>
      </c>
      <c r="S145">
        <v>2</v>
      </c>
      <c r="V145">
        <v>2</v>
      </c>
      <c r="W145">
        <v>0</v>
      </c>
      <c r="X145" t="s">
        <v>312</v>
      </c>
      <c r="Y145">
        <v>1.2</v>
      </c>
      <c r="Z145">
        <v>4.33</v>
      </c>
      <c r="AA145">
        <v>1.28</v>
      </c>
      <c r="AB145">
        <v>3.5</v>
      </c>
      <c r="AC145">
        <v>1.29</v>
      </c>
      <c r="AD145">
        <v>3.5</v>
      </c>
      <c r="AE145">
        <v>1.23</v>
      </c>
      <c r="AF145">
        <v>4.7699999999999996</v>
      </c>
      <c r="AG145">
        <v>1.25</v>
      </c>
      <c r="AH145">
        <v>3.75</v>
      </c>
      <c r="AI145">
        <v>1.29</v>
      </c>
      <c r="AJ145">
        <v>4.7699999999999996</v>
      </c>
      <c r="AK145">
        <v>1.24</v>
      </c>
      <c r="AL145">
        <v>3.89</v>
      </c>
      <c r="AM145" t="str">
        <f t="shared" si="22"/>
        <v>Errani</v>
      </c>
      <c r="AN145" t="str">
        <f t="shared" si="23"/>
        <v>Davis</v>
      </c>
      <c r="AO145" t="str">
        <f t="shared" si="24"/>
        <v>SydneyErraniDavis</v>
      </c>
      <c r="AP145" t="str">
        <f t="shared" si="25"/>
        <v>SydneyDavisErrani</v>
      </c>
      <c r="AQ145">
        <f t="shared" si="26"/>
        <v>2</v>
      </c>
      <c r="AR145">
        <f t="shared" si="27"/>
        <v>6</v>
      </c>
      <c r="AS145">
        <f t="shared" si="28"/>
        <v>20</v>
      </c>
      <c r="AT145" t="b">
        <f t="shared" si="29"/>
        <v>0</v>
      </c>
      <c r="AU145" t="str">
        <f t="shared" si="30"/>
        <v>Errani</v>
      </c>
      <c r="AV145" t="b">
        <f t="shared" si="31"/>
        <v>0</v>
      </c>
      <c r="AW145" t="str">
        <f t="shared" si="32"/>
        <v>Sydney2nd Round</v>
      </c>
    </row>
    <row r="146" spans="1:49" x14ac:dyDescent="0.25">
      <c r="A146">
        <v>5</v>
      </c>
      <c r="B146" t="s">
        <v>428</v>
      </c>
      <c r="C146" s="8" t="s">
        <v>429</v>
      </c>
      <c r="D146" s="1">
        <v>41647</v>
      </c>
      <c r="E146" t="s">
        <v>351</v>
      </c>
      <c r="F146" s="1" t="s">
        <v>307</v>
      </c>
      <c r="G146" s="1" t="s">
        <v>308</v>
      </c>
      <c r="H146" t="s">
        <v>345</v>
      </c>
      <c r="I146" s="9">
        <v>3</v>
      </c>
      <c r="J146" t="s">
        <v>440</v>
      </c>
      <c r="K146" t="s">
        <v>337</v>
      </c>
      <c r="L146">
        <v>6</v>
      </c>
      <c r="M146">
        <v>27</v>
      </c>
      <c r="N146">
        <v>4775</v>
      </c>
      <c r="O146">
        <v>1775</v>
      </c>
      <c r="P146">
        <v>7</v>
      </c>
      <c r="Q146">
        <v>6</v>
      </c>
      <c r="R146">
        <v>6</v>
      </c>
      <c r="S146">
        <v>2</v>
      </c>
      <c r="V146">
        <v>2</v>
      </c>
      <c r="W146">
        <v>0</v>
      </c>
      <c r="X146" t="s">
        <v>312</v>
      </c>
      <c r="Y146">
        <v>1.25</v>
      </c>
      <c r="Z146">
        <v>3.75</v>
      </c>
      <c r="AA146">
        <v>1.3</v>
      </c>
      <c r="AB146">
        <v>3.4</v>
      </c>
      <c r="AC146">
        <v>1.29</v>
      </c>
      <c r="AD146">
        <v>3.5</v>
      </c>
      <c r="AE146">
        <v>1.34</v>
      </c>
      <c r="AF146">
        <v>3.67</v>
      </c>
      <c r="AG146">
        <v>1.29</v>
      </c>
      <c r="AH146">
        <v>3.5</v>
      </c>
      <c r="AI146">
        <v>1.35</v>
      </c>
      <c r="AJ146">
        <v>3.8</v>
      </c>
      <c r="AK146">
        <v>1.3</v>
      </c>
      <c r="AL146">
        <v>3.42</v>
      </c>
      <c r="AM146" t="str">
        <f t="shared" si="22"/>
        <v>Kvitova</v>
      </c>
      <c r="AN146" t="str">
        <f t="shared" si="23"/>
        <v>Safarova</v>
      </c>
      <c r="AO146" t="str">
        <f t="shared" si="24"/>
        <v>SydneyKvitovaSafarova</v>
      </c>
      <c r="AP146" t="str">
        <f t="shared" si="25"/>
        <v>SydneySafarovaKvitova</v>
      </c>
      <c r="AQ146">
        <f t="shared" si="26"/>
        <v>2</v>
      </c>
      <c r="AR146">
        <f t="shared" si="27"/>
        <v>5</v>
      </c>
      <c r="AS146">
        <f t="shared" si="28"/>
        <v>21</v>
      </c>
      <c r="AT146" t="b">
        <f t="shared" si="29"/>
        <v>1</v>
      </c>
      <c r="AU146" t="str">
        <f t="shared" si="30"/>
        <v>Kvitova</v>
      </c>
      <c r="AV146" t="b">
        <f t="shared" si="31"/>
        <v>0</v>
      </c>
      <c r="AW146" t="str">
        <f t="shared" si="32"/>
        <v>SydneyQuarterfinals</v>
      </c>
    </row>
    <row r="147" spans="1:49" x14ac:dyDescent="0.25">
      <c r="A147">
        <v>5</v>
      </c>
      <c r="B147" t="s">
        <v>428</v>
      </c>
      <c r="C147" s="8" t="s">
        <v>429</v>
      </c>
      <c r="D147" s="1">
        <v>41647</v>
      </c>
      <c r="E147" t="s">
        <v>351</v>
      </c>
      <c r="F147" s="1" t="s">
        <v>307</v>
      </c>
      <c r="G147" s="1" t="s">
        <v>308</v>
      </c>
      <c r="H147" t="s">
        <v>345</v>
      </c>
      <c r="I147" s="9">
        <v>3</v>
      </c>
      <c r="J147" t="s">
        <v>432</v>
      </c>
      <c r="K147" t="s">
        <v>403</v>
      </c>
      <c r="L147">
        <v>107</v>
      </c>
      <c r="M147">
        <v>7</v>
      </c>
      <c r="N147">
        <v>611</v>
      </c>
      <c r="O147">
        <v>4435</v>
      </c>
      <c r="P147">
        <v>7</v>
      </c>
      <c r="Q147">
        <v>6</v>
      </c>
      <c r="R147">
        <v>6</v>
      </c>
      <c r="S147">
        <v>3</v>
      </c>
      <c r="V147">
        <v>2</v>
      </c>
      <c r="W147">
        <v>0</v>
      </c>
      <c r="X147" t="s">
        <v>312</v>
      </c>
      <c r="Y147">
        <v>3.75</v>
      </c>
      <c r="Z147">
        <v>1.25</v>
      </c>
      <c r="AA147">
        <v>3.4</v>
      </c>
      <c r="AB147">
        <v>1.3</v>
      </c>
      <c r="AC147">
        <v>3.4</v>
      </c>
      <c r="AD147">
        <v>1.3</v>
      </c>
      <c r="AE147">
        <v>3.67</v>
      </c>
      <c r="AF147">
        <v>1.34</v>
      </c>
      <c r="AG147">
        <v>3.25</v>
      </c>
      <c r="AH147">
        <v>1.33</v>
      </c>
      <c r="AI147">
        <v>3.8</v>
      </c>
      <c r="AJ147">
        <v>1.34</v>
      </c>
      <c r="AK147">
        <v>3.44</v>
      </c>
      <c r="AL147">
        <v>1.3</v>
      </c>
      <c r="AM147" t="str">
        <f t="shared" si="22"/>
        <v>Pironkova</v>
      </c>
      <c r="AN147" t="str">
        <f t="shared" si="23"/>
        <v>Errani</v>
      </c>
      <c r="AO147" t="str">
        <f t="shared" si="24"/>
        <v>SydneyPironkovaErrani</v>
      </c>
      <c r="AP147" t="str">
        <f t="shared" si="25"/>
        <v>SydneyErraniPironkova</v>
      </c>
      <c r="AQ147">
        <f t="shared" si="26"/>
        <v>2</v>
      </c>
      <c r="AR147">
        <f t="shared" si="27"/>
        <v>4</v>
      </c>
      <c r="AS147">
        <f t="shared" si="28"/>
        <v>22</v>
      </c>
      <c r="AT147" t="b">
        <f t="shared" si="29"/>
        <v>1</v>
      </c>
      <c r="AU147" t="str">
        <f t="shared" si="30"/>
        <v>Pironkova</v>
      </c>
      <c r="AV147" t="b">
        <f t="shared" si="31"/>
        <v>0</v>
      </c>
      <c r="AW147" t="str">
        <f t="shared" si="32"/>
        <v>SydneyQuarterfinals</v>
      </c>
    </row>
    <row r="148" spans="1:49" x14ac:dyDescent="0.25">
      <c r="A148">
        <v>5</v>
      </c>
      <c r="B148" t="s">
        <v>428</v>
      </c>
      <c r="C148" s="8" t="s">
        <v>429</v>
      </c>
      <c r="D148" s="1">
        <v>41647</v>
      </c>
      <c r="E148" t="s">
        <v>351</v>
      </c>
      <c r="F148" s="1" t="s">
        <v>307</v>
      </c>
      <c r="G148" s="1" t="s">
        <v>308</v>
      </c>
      <c r="H148" t="s">
        <v>345</v>
      </c>
      <c r="I148" s="9">
        <v>3</v>
      </c>
      <c r="J148" t="s">
        <v>359</v>
      </c>
      <c r="K148" t="s">
        <v>361</v>
      </c>
      <c r="L148">
        <v>36</v>
      </c>
      <c r="M148">
        <v>48</v>
      </c>
      <c r="N148">
        <v>1380</v>
      </c>
      <c r="O148">
        <v>1133</v>
      </c>
      <c r="P148">
        <v>3</v>
      </c>
      <c r="Q148">
        <v>2</v>
      </c>
      <c r="V148">
        <v>0</v>
      </c>
      <c r="W148">
        <v>0</v>
      </c>
      <c r="X148" s="8" t="s">
        <v>323</v>
      </c>
      <c r="Y148">
        <v>2.1</v>
      </c>
      <c r="Z148">
        <v>1.66</v>
      </c>
      <c r="AA148">
        <v>2.0499999999999998</v>
      </c>
      <c r="AB148">
        <v>1.75</v>
      </c>
      <c r="AC148">
        <v>1.83</v>
      </c>
      <c r="AD148">
        <v>1.83</v>
      </c>
      <c r="AE148">
        <v>2.06</v>
      </c>
      <c r="AF148">
        <v>1.88</v>
      </c>
      <c r="AG148">
        <v>2.1</v>
      </c>
      <c r="AH148">
        <v>1.73</v>
      </c>
      <c r="AI148">
        <v>2.1</v>
      </c>
      <c r="AJ148">
        <v>1.88</v>
      </c>
      <c r="AK148">
        <v>2.0099999999999998</v>
      </c>
      <c r="AL148">
        <v>1.77</v>
      </c>
      <c r="AM148" t="str">
        <f t="shared" si="22"/>
        <v>Keys</v>
      </c>
      <c r="AN148" t="str">
        <f t="shared" si="23"/>
        <v>Mattek-Sands</v>
      </c>
      <c r="AO148" t="str">
        <f t="shared" si="24"/>
        <v>SydneyKeysMattek-Sands</v>
      </c>
      <c r="AP148" t="str">
        <f t="shared" si="25"/>
        <v>SydneyMattek-SandsKeys</v>
      </c>
      <c r="AQ148">
        <f t="shared" si="26"/>
        <v>0</v>
      </c>
      <c r="AR148">
        <f t="shared" si="27"/>
        <v>1</v>
      </c>
      <c r="AS148">
        <f t="shared" si="28"/>
        <v>5</v>
      </c>
      <c r="AT148" t="b">
        <f t="shared" si="29"/>
        <v>0</v>
      </c>
      <c r="AU148" t="str">
        <f t="shared" si="30"/>
        <v>Keys</v>
      </c>
      <c r="AV148" t="b">
        <f t="shared" si="31"/>
        <v>0</v>
      </c>
      <c r="AW148" t="str">
        <f t="shared" si="32"/>
        <v>SydneyQuarterfinals</v>
      </c>
    </row>
    <row r="149" spans="1:49" x14ac:dyDescent="0.25">
      <c r="A149">
        <v>5</v>
      </c>
      <c r="B149" t="s">
        <v>428</v>
      </c>
      <c r="C149" s="8" t="s">
        <v>429</v>
      </c>
      <c r="D149" s="1">
        <v>41647</v>
      </c>
      <c r="E149" t="s">
        <v>351</v>
      </c>
      <c r="F149" s="1" t="s">
        <v>307</v>
      </c>
      <c r="G149" s="1" t="s">
        <v>308</v>
      </c>
      <c r="H149" t="s">
        <v>345</v>
      </c>
      <c r="I149" s="9">
        <v>3</v>
      </c>
      <c r="J149" t="s">
        <v>378</v>
      </c>
      <c r="K149" t="s">
        <v>368</v>
      </c>
      <c r="L149">
        <v>9</v>
      </c>
      <c r="M149">
        <v>16</v>
      </c>
      <c r="N149">
        <v>3965</v>
      </c>
      <c r="O149">
        <v>2735</v>
      </c>
      <c r="P149">
        <v>6</v>
      </c>
      <c r="Q149">
        <v>2</v>
      </c>
      <c r="R149">
        <v>6</v>
      </c>
      <c r="S149">
        <v>4</v>
      </c>
      <c r="V149">
        <v>2</v>
      </c>
      <c r="W149">
        <v>0</v>
      </c>
      <c r="X149" t="s">
        <v>312</v>
      </c>
      <c r="Y149">
        <v>1.18</v>
      </c>
      <c r="Z149">
        <v>4.5</v>
      </c>
      <c r="AA149">
        <v>1.22</v>
      </c>
      <c r="AB149">
        <v>4</v>
      </c>
      <c r="AC149">
        <v>1.25</v>
      </c>
      <c r="AD149">
        <v>3.75</v>
      </c>
      <c r="AE149">
        <v>1.25</v>
      </c>
      <c r="AF149">
        <v>4.55</v>
      </c>
      <c r="AG149">
        <v>1.22</v>
      </c>
      <c r="AH149">
        <v>4</v>
      </c>
      <c r="AI149">
        <v>1.25</v>
      </c>
      <c r="AJ149">
        <v>4.7</v>
      </c>
      <c r="AK149">
        <v>1.22</v>
      </c>
      <c r="AL149">
        <v>4.1399999999999997</v>
      </c>
      <c r="AM149" t="str">
        <f t="shared" si="22"/>
        <v>Kerber</v>
      </c>
      <c r="AN149" t="str">
        <f t="shared" si="23"/>
        <v>Suarez</v>
      </c>
      <c r="AO149" t="str">
        <f t="shared" si="24"/>
        <v>SydneyKerberSuarez</v>
      </c>
      <c r="AP149" t="str">
        <f t="shared" si="25"/>
        <v>SydneySuarezKerber</v>
      </c>
      <c r="AQ149">
        <f t="shared" si="26"/>
        <v>2</v>
      </c>
      <c r="AR149">
        <f t="shared" si="27"/>
        <v>6</v>
      </c>
      <c r="AS149">
        <f t="shared" si="28"/>
        <v>18</v>
      </c>
      <c r="AT149" t="b">
        <f t="shared" si="29"/>
        <v>0</v>
      </c>
      <c r="AU149" t="str">
        <f t="shared" si="30"/>
        <v>Kerber</v>
      </c>
      <c r="AV149" t="b">
        <f t="shared" si="31"/>
        <v>0</v>
      </c>
      <c r="AW149" t="str">
        <f t="shared" si="32"/>
        <v>SydneyQuarterfinals</v>
      </c>
    </row>
    <row r="150" spans="1:49" x14ac:dyDescent="0.25">
      <c r="A150">
        <v>5</v>
      </c>
      <c r="B150" t="s">
        <v>428</v>
      </c>
      <c r="C150" s="8" t="s">
        <v>429</v>
      </c>
      <c r="D150" s="1">
        <v>41648</v>
      </c>
      <c r="E150" t="s">
        <v>351</v>
      </c>
      <c r="F150" s="1" t="s">
        <v>307</v>
      </c>
      <c r="G150" s="1" t="s">
        <v>308</v>
      </c>
      <c r="H150" t="s">
        <v>346</v>
      </c>
      <c r="I150" s="9">
        <v>3</v>
      </c>
      <c r="J150" t="s">
        <v>432</v>
      </c>
      <c r="K150" t="s">
        <v>440</v>
      </c>
      <c r="L150">
        <v>107</v>
      </c>
      <c r="M150">
        <v>6</v>
      </c>
      <c r="N150">
        <v>611</v>
      </c>
      <c r="O150">
        <v>4775</v>
      </c>
      <c r="P150">
        <v>6</v>
      </c>
      <c r="Q150">
        <v>4</v>
      </c>
      <c r="R150">
        <v>6</v>
      </c>
      <c r="S150">
        <v>3</v>
      </c>
      <c r="V150">
        <v>2</v>
      </c>
      <c r="W150">
        <v>0</v>
      </c>
      <c r="X150" t="s">
        <v>312</v>
      </c>
      <c r="Y150">
        <v>5.5</v>
      </c>
      <c r="Z150">
        <v>1.1399999999999999</v>
      </c>
      <c r="AA150">
        <v>5.5</v>
      </c>
      <c r="AB150">
        <v>1.1299999999999999</v>
      </c>
      <c r="AC150">
        <v>5.5</v>
      </c>
      <c r="AD150">
        <v>1.1399999999999999</v>
      </c>
      <c r="AE150">
        <v>6.77</v>
      </c>
      <c r="AF150">
        <v>1.1499999999999999</v>
      </c>
      <c r="AG150">
        <v>5.5</v>
      </c>
      <c r="AH150">
        <v>1.1399999999999999</v>
      </c>
      <c r="AI150">
        <v>6.77</v>
      </c>
      <c r="AJ150">
        <v>1.17</v>
      </c>
      <c r="AK150">
        <v>5.52</v>
      </c>
      <c r="AL150">
        <v>1.1399999999999999</v>
      </c>
      <c r="AM150" t="str">
        <f t="shared" si="22"/>
        <v>Pironkova</v>
      </c>
      <c r="AN150" t="str">
        <f t="shared" si="23"/>
        <v>Kvitova</v>
      </c>
      <c r="AO150" t="str">
        <f t="shared" si="24"/>
        <v>SydneyPironkovaKvitova</v>
      </c>
      <c r="AP150" t="str">
        <f t="shared" si="25"/>
        <v>SydneyKvitovaPironkova</v>
      </c>
      <c r="AQ150">
        <f t="shared" si="26"/>
        <v>2</v>
      </c>
      <c r="AR150">
        <f t="shared" si="27"/>
        <v>5</v>
      </c>
      <c r="AS150">
        <f t="shared" si="28"/>
        <v>19</v>
      </c>
      <c r="AT150" t="b">
        <f t="shared" si="29"/>
        <v>0</v>
      </c>
      <c r="AU150" t="str">
        <f t="shared" si="30"/>
        <v>Pironkova</v>
      </c>
      <c r="AV150" t="b">
        <f t="shared" si="31"/>
        <v>0</v>
      </c>
      <c r="AW150" t="str">
        <f t="shared" si="32"/>
        <v>SydneySemifinals</v>
      </c>
    </row>
    <row r="151" spans="1:49" x14ac:dyDescent="0.25">
      <c r="A151">
        <v>5</v>
      </c>
      <c r="B151" t="s">
        <v>428</v>
      </c>
      <c r="C151" s="8" t="s">
        <v>429</v>
      </c>
      <c r="D151" s="1">
        <v>41648</v>
      </c>
      <c r="E151" t="s">
        <v>351</v>
      </c>
      <c r="F151" s="1" t="s">
        <v>307</v>
      </c>
      <c r="G151" s="1" t="s">
        <v>308</v>
      </c>
      <c r="H151" t="s">
        <v>346</v>
      </c>
      <c r="I151" s="9">
        <v>3</v>
      </c>
      <c r="J151" t="s">
        <v>378</v>
      </c>
      <c r="K151" t="s">
        <v>359</v>
      </c>
      <c r="L151">
        <v>9</v>
      </c>
      <c r="M151">
        <v>36</v>
      </c>
      <c r="N151">
        <v>3965</v>
      </c>
      <c r="O151">
        <v>1380</v>
      </c>
      <c r="P151">
        <v>6</v>
      </c>
      <c r="Q151">
        <v>4</v>
      </c>
      <c r="R151">
        <v>6</v>
      </c>
      <c r="S151">
        <v>2</v>
      </c>
      <c r="V151">
        <v>2</v>
      </c>
      <c r="W151">
        <v>0</v>
      </c>
      <c r="X151" t="s">
        <v>312</v>
      </c>
      <c r="Y151">
        <v>1.28</v>
      </c>
      <c r="Z151">
        <v>3.5</v>
      </c>
      <c r="AA151">
        <v>1.3</v>
      </c>
      <c r="AB151">
        <v>3.4</v>
      </c>
      <c r="AC151">
        <v>1.33</v>
      </c>
      <c r="AD151">
        <v>3.4</v>
      </c>
      <c r="AE151">
        <v>1.27</v>
      </c>
      <c r="AF151">
        <v>4.26</v>
      </c>
      <c r="AG151">
        <v>1.33</v>
      </c>
      <c r="AH151">
        <v>3.25</v>
      </c>
      <c r="AI151">
        <v>1.33</v>
      </c>
      <c r="AJ151">
        <v>4.26</v>
      </c>
      <c r="AK151">
        <v>1.29</v>
      </c>
      <c r="AL151">
        <v>3.49</v>
      </c>
      <c r="AM151" t="str">
        <f t="shared" si="22"/>
        <v>Kerber</v>
      </c>
      <c r="AN151" t="str">
        <f t="shared" si="23"/>
        <v>Keys</v>
      </c>
      <c r="AO151" t="str">
        <f t="shared" si="24"/>
        <v>SydneyKerberKeys</v>
      </c>
      <c r="AP151" t="str">
        <f t="shared" si="25"/>
        <v>SydneyKeysKerber</v>
      </c>
      <c r="AQ151">
        <f t="shared" si="26"/>
        <v>2</v>
      </c>
      <c r="AR151">
        <f t="shared" si="27"/>
        <v>6</v>
      </c>
      <c r="AS151">
        <f t="shared" si="28"/>
        <v>18</v>
      </c>
      <c r="AT151" t="b">
        <f t="shared" si="29"/>
        <v>0</v>
      </c>
      <c r="AU151" t="str">
        <f t="shared" si="30"/>
        <v>Kerber</v>
      </c>
      <c r="AV151" t="b">
        <f t="shared" si="31"/>
        <v>0</v>
      </c>
      <c r="AW151" t="str">
        <f t="shared" si="32"/>
        <v>SydneySemifinals</v>
      </c>
    </row>
    <row r="152" spans="1:49" x14ac:dyDescent="0.25">
      <c r="A152">
        <v>5</v>
      </c>
      <c r="B152" t="s">
        <v>428</v>
      </c>
      <c r="C152" s="8" t="s">
        <v>429</v>
      </c>
      <c r="D152" s="1">
        <v>41649</v>
      </c>
      <c r="E152" t="s">
        <v>351</v>
      </c>
      <c r="F152" s="1" t="s">
        <v>307</v>
      </c>
      <c r="G152" s="1" t="s">
        <v>308</v>
      </c>
      <c r="H152" t="s">
        <v>348</v>
      </c>
      <c r="I152" s="9">
        <v>3</v>
      </c>
      <c r="J152" t="s">
        <v>432</v>
      </c>
      <c r="K152" t="s">
        <v>378</v>
      </c>
      <c r="L152">
        <v>107</v>
      </c>
      <c r="M152">
        <v>9</v>
      </c>
      <c r="N152">
        <v>611</v>
      </c>
      <c r="O152">
        <v>3965</v>
      </c>
      <c r="P152">
        <v>6</v>
      </c>
      <c r="Q152">
        <v>4</v>
      </c>
      <c r="R152">
        <v>6</v>
      </c>
      <c r="S152">
        <v>4</v>
      </c>
      <c r="V152">
        <v>2</v>
      </c>
      <c r="W152">
        <v>0</v>
      </c>
      <c r="X152" t="s">
        <v>312</v>
      </c>
      <c r="Y152">
        <v>4.5</v>
      </c>
      <c r="Z152">
        <v>1.18</v>
      </c>
      <c r="AA152">
        <v>4.3</v>
      </c>
      <c r="AB152">
        <v>1.2</v>
      </c>
      <c r="AC152">
        <v>4.33</v>
      </c>
      <c r="AD152">
        <v>1.22</v>
      </c>
      <c r="AE152">
        <v>4.88</v>
      </c>
      <c r="AF152">
        <v>1.23</v>
      </c>
      <c r="AG152">
        <v>4</v>
      </c>
      <c r="AH152">
        <v>1.22</v>
      </c>
      <c r="AI152">
        <v>4.88</v>
      </c>
      <c r="AJ152">
        <v>1.24</v>
      </c>
      <c r="AK152">
        <v>4.43</v>
      </c>
      <c r="AL152">
        <v>1.2</v>
      </c>
      <c r="AM152" t="str">
        <f t="shared" si="22"/>
        <v>Pironkova</v>
      </c>
      <c r="AN152" t="str">
        <f t="shared" si="23"/>
        <v>Kerber</v>
      </c>
      <c r="AO152" t="str">
        <f t="shared" si="24"/>
        <v>SydneyPironkovaKerber</v>
      </c>
      <c r="AP152" t="str">
        <f t="shared" si="25"/>
        <v>SydneyKerberPironkova</v>
      </c>
      <c r="AQ152">
        <f t="shared" si="26"/>
        <v>2</v>
      </c>
      <c r="AR152">
        <f t="shared" si="27"/>
        <v>4</v>
      </c>
      <c r="AS152">
        <f t="shared" si="28"/>
        <v>20</v>
      </c>
      <c r="AT152" t="b">
        <f t="shared" si="29"/>
        <v>0</v>
      </c>
      <c r="AU152" t="str">
        <f t="shared" si="30"/>
        <v>Pironkova</v>
      </c>
      <c r="AV152" t="b">
        <f t="shared" si="31"/>
        <v>0</v>
      </c>
      <c r="AW152" t="str">
        <f t="shared" si="32"/>
        <v>SydneyThe Final</v>
      </c>
    </row>
    <row r="153" spans="1:49" x14ac:dyDescent="0.25">
      <c r="A153">
        <v>6</v>
      </c>
      <c r="B153" t="s">
        <v>441</v>
      </c>
      <c r="C153" t="s">
        <v>442</v>
      </c>
      <c r="D153" s="1">
        <v>41652</v>
      </c>
      <c r="E153" s="10" t="s">
        <v>443</v>
      </c>
      <c r="F153" t="s">
        <v>307</v>
      </c>
      <c r="G153" t="s">
        <v>308</v>
      </c>
      <c r="H153" t="s">
        <v>309</v>
      </c>
      <c r="I153" s="9">
        <v>3</v>
      </c>
      <c r="J153" t="s">
        <v>444</v>
      </c>
      <c r="K153" t="s">
        <v>352</v>
      </c>
      <c r="L153">
        <v>187</v>
      </c>
      <c r="M153">
        <v>80</v>
      </c>
      <c r="N153">
        <v>339</v>
      </c>
      <c r="O153">
        <v>772</v>
      </c>
      <c r="P153">
        <v>6</v>
      </c>
      <c r="Q153">
        <v>4</v>
      </c>
      <c r="R153">
        <v>4</v>
      </c>
      <c r="S153">
        <v>6</v>
      </c>
      <c r="T153">
        <v>6</v>
      </c>
      <c r="U153">
        <v>3</v>
      </c>
      <c r="V153">
        <v>2</v>
      </c>
      <c r="W153">
        <v>1</v>
      </c>
      <c r="X153" t="s">
        <v>312</v>
      </c>
      <c r="Y153">
        <v>1.53</v>
      </c>
      <c r="Z153">
        <v>2.37</v>
      </c>
      <c r="AA153">
        <v>1.58</v>
      </c>
      <c r="AB153">
        <v>2.35</v>
      </c>
      <c r="AC153">
        <v>1.53</v>
      </c>
      <c r="AD153">
        <v>2.38</v>
      </c>
      <c r="AE153">
        <v>1.65</v>
      </c>
      <c r="AF153">
        <v>2.4</v>
      </c>
      <c r="AG153">
        <v>1.53</v>
      </c>
      <c r="AH153">
        <v>2.5</v>
      </c>
      <c r="AI153">
        <v>1.65</v>
      </c>
      <c r="AJ153">
        <v>2.68</v>
      </c>
      <c r="AK153">
        <v>1.56</v>
      </c>
      <c r="AL153">
        <v>2.37</v>
      </c>
      <c r="AM153" t="str">
        <f t="shared" si="22"/>
        <v>Bencic</v>
      </c>
      <c r="AN153" t="str">
        <f t="shared" si="23"/>
        <v>Date</v>
      </c>
      <c r="AO153" t="str">
        <f t="shared" si="24"/>
        <v>MelbourneBencicDate</v>
      </c>
      <c r="AP153" t="str">
        <f t="shared" si="25"/>
        <v>MelbourneDateBencic</v>
      </c>
      <c r="AQ153">
        <f t="shared" si="26"/>
        <v>1</v>
      </c>
      <c r="AR153">
        <f t="shared" si="27"/>
        <v>3</v>
      </c>
      <c r="AS153">
        <f t="shared" si="28"/>
        <v>29</v>
      </c>
      <c r="AT153" t="b">
        <f t="shared" si="29"/>
        <v>0</v>
      </c>
      <c r="AU153" t="str">
        <f t="shared" si="30"/>
        <v>Bencic</v>
      </c>
      <c r="AV153" t="b">
        <f t="shared" si="31"/>
        <v>1</v>
      </c>
      <c r="AW153" t="str">
        <f t="shared" si="32"/>
        <v>Melbourne1st Round</v>
      </c>
    </row>
    <row r="154" spans="1:49" x14ac:dyDescent="0.25">
      <c r="A154">
        <v>6</v>
      </c>
      <c r="B154" t="s">
        <v>441</v>
      </c>
      <c r="C154" t="s">
        <v>442</v>
      </c>
      <c r="D154" s="1">
        <v>41652</v>
      </c>
      <c r="E154" s="10" t="s">
        <v>443</v>
      </c>
      <c r="F154" t="s">
        <v>307</v>
      </c>
      <c r="G154" t="s">
        <v>308</v>
      </c>
      <c r="H154" t="s">
        <v>309</v>
      </c>
      <c r="I154" s="9">
        <v>3</v>
      </c>
      <c r="J154" t="s">
        <v>375</v>
      </c>
      <c r="K154" t="s">
        <v>377</v>
      </c>
      <c r="L154">
        <v>162</v>
      </c>
      <c r="M154">
        <v>76</v>
      </c>
      <c r="N154">
        <v>399</v>
      </c>
      <c r="O154">
        <v>806</v>
      </c>
      <c r="P154">
        <v>6</v>
      </c>
      <c r="Q154">
        <v>2</v>
      </c>
      <c r="R154">
        <v>7</v>
      </c>
      <c r="S154">
        <v>6</v>
      </c>
      <c r="V154">
        <v>2</v>
      </c>
      <c r="W154">
        <v>0</v>
      </c>
      <c r="X154" t="s">
        <v>312</v>
      </c>
      <c r="Y154">
        <v>1.4</v>
      </c>
      <c r="Z154">
        <v>2.75</v>
      </c>
      <c r="AA154">
        <v>1.42</v>
      </c>
      <c r="AB154">
        <v>2.8</v>
      </c>
      <c r="AC154">
        <v>1.44</v>
      </c>
      <c r="AD154">
        <v>2.62</v>
      </c>
      <c r="AE154">
        <v>1.45</v>
      </c>
      <c r="AF154">
        <v>2.99</v>
      </c>
      <c r="AG154">
        <v>1.44</v>
      </c>
      <c r="AH154">
        <v>2.75</v>
      </c>
      <c r="AI154">
        <v>1.48</v>
      </c>
      <c r="AJ154">
        <v>3.45</v>
      </c>
      <c r="AK154">
        <v>1.43</v>
      </c>
      <c r="AL154">
        <v>2.77</v>
      </c>
      <c r="AM154" t="str">
        <f t="shared" si="22"/>
        <v>Kudryavtseva</v>
      </c>
      <c r="AN154" t="str">
        <f t="shared" si="23"/>
        <v>Garcia</v>
      </c>
      <c r="AO154" t="str">
        <f t="shared" si="24"/>
        <v>MelbourneKudryavtsevaGarcia</v>
      </c>
      <c r="AP154" t="str">
        <f t="shared" si="25"/>
        <v>MelbourneGarciaKudryavtseva</v>
      </c>
      <c r="AQ154">
        <f t="shared" si="26"/>
        <v>2</v>
      </c>
      <c r="AR154">
        <f t="shared" si="27"/>
        <v>5</v>
      </c>
      <c r="AS154">
        <f t="shared" si="28"/>
        <v>21</v>
      </c>
      <c r="AT154" t="b">
        <f t="shared" si="29"/>
        <v>1</v>
      </c>
      <c r="AU154" t="str">
        <f t="shared" si="30"/>
        <v>Kudryavtseva</v>
      </c>
      <c r="AV154" t="b">
        <f t="shared" si="31"/>
        <v>0</v>
      </c>
      <c r="AW154" t="str">
        <f t="shared" si="32"/>
        <v>Melbourne1st Round</v>
      </c>
    </row>
    <row r="155" spans="1:49" x14ac:dyDescent="0.25">
      <c r="A155">
        <v>6</v>
      </c>
      <c r="B155" t="s">
        <v>441</v>
      </c>
      <c r="C155" t="s">
        <v>442</v>
      </c>
      <c r="D155" s="1">
        <v>41652</v>
      </c>
      <c r="E155" s="10" t="s">
        <v>443</v>
      </c>
      <c r="F155" t="s">
        <v>307</v>
      </c>
      <c r="G155" t="s">
        <v>308</v>
      </c>
      <c r="H155" t="s">
        <v>309</v>
      </c>
      <c r="I155" s="9">
        <v>3</v>
      </c>
      <c r="J155" t="s">
        <v>378</v>
      </c>
      <c r="K155" t="s">
        <v>435</v>
      </c>
      <c r="L155">
        <v>9</v>
      </c>
      <c r="M155">
        <v>329</v>
      </c>
      <c r="N155">
        <v>4070</v>
      </c>
      <c r="O155">
        <v>141</v>
      </c>
      <c r="P155">
        <v>6</v>
      </c>
      <c r="Q155">
        <v>3</v>
      </c>
      <c r="R155">
        <v>0</v>
      </c>
      <c r="S155">
        <v>6</v>
      </c>
      <c r="T155">
        <v>6</v>
      </c>
      <c r="U155">
        <v>2</v>
      </c>
      <c r="V155">
        <v>2</v>
      </c>
      <c r="W155">
        <v>1</v>
      </c>
      <c r="X155" t="s">
        <v>312</v>
      </c>
      <c r="Y155">
        <v>1.04</v>
      </c>
      <c r="Z155">
        <v>13</v>
      </c>
      <c r="AA155">
        <v>1.05</v>
      </c>
      <c r="AB155">
        <v>9</v>
      </c>
      <c r="AC155">
        <v>1.06</v>
      </c>
      <c r="AD155">
        <v>9</v>
      </c>
      <c r="AE155">
        <v>1.05</v>
      </c>
      <c r="AF155">
        <v>13</v>
      </c>
      <c r="AG155">
        <v>1.06</v>
      </c>
      <c r="AH155">
        <v>8.5</v>
      </c>
      <c r="AI155">
        <v>1.1000000000000001</v>
      </c>
      <c r="AJ155">
        <v>13</v>
      </c>
      <c r="AK155">
        <v>1.05</v>
      </c>
      <c r="AL155">
        <v>9.7100000000000009</v>
      </c>
      <c r="AM155" t="str">
        <f t="shared" si="22"/>
        <v>Kerber</v>
      </c>
      <c r="AN155" t="str">
        <f t="shared" si="23"/>
        <v>Gajdosova</v>
      </c>
      <c r="AO155" t="str">
        <f t="shared" si="24"/>
        <v>MelbourneKerberGajdosova</v>
      </c>
      <c r="AP155" t="str">
        <f t="shared" si="25"/>
        <v>MelbourneGajdosovaKerber</v>
      </c>
      <c r="AQ155">
        <f t="shared" si="26"/>
        <v>1</v>
      </c>
      <c r="AR155">
        <f t="shared" si="27"/>
        <v>1</v>
      </c>
      <c r="AS155">
        <f t="shared" si="28"/>
        <v>23</v>
      </c>
      <c r="AT155" t="b">
        <f t="shared" si="29"/>
        <v>0</v>
      </c>
      <c r="AU155" t="str">
        <f t="shared" si="30"/>
        <v>Kerber</v>
      </c>
      <c r="AV155" t="b">
        <f t="shared" si="31"/>
        <v>1</v>
      </c>
      <c r="AW155" t="str">
        <f t="shared" si="32"/>
        <v>Melbourne1st Round</v>
      </c>
    </row>
    <row r="156" spans="1:49" x14ac:dyDescent="0.25">
      <c r="A156">
        <v>6</v>
      </c>
      <c r="B156" t="s">
        <v>441</v>
      </c>
      <c r="C156" t="s">
        <v>442</v>
      </c>
      <c r="D156" s="1">
        <v>41652</v>
      </c>
      <c r="E156" s="10" t="s">
        <v>443</v>
      </c>
      <c r="F156" t="s">
        <v>307</v>
      </c>
      <c r="G156" t="s">
        <v>308</v>
      </c>
      <c r="H156" t="s">
        <v>309</v>
      </c>
      <c r="I156" s="9">
        <v>3</v>
      </c>
      <c r="J156" t="s">
        <v>315</v>
      </c>
      <c r="K156" t="s">
        <v>445</v>
      </c>
      <c r="L156">
        <v>70</v>
      </c>
      <c r="M156">
        <v>238</v>
      </c>
      <c r="N156">
        <v>849</v>
      </c>
      <c r="O156">
        <v>255</v>
      </c>
      <c r="P156">
        <v>6</v>
      </c>
      <c r="Q156">
        <v>0</v>
      </c>
      <c r="R156">
        <v>6</v>
      </c>
      <c r="S156">
        <v>1</v>
      </c>
      <c r="V156">
        <v>2</v>
      </c>
      <c r="W156">
        <v>0</v>
      </c>
      <c r="X156" t="s">
        <v>312</v>
      </c>
      <c r="Y156">
        <v>1.36</v>
      </c>
      <c r="Z156">
        <v>3</v>
      </c>
      <c r="AA156">
        <v>1.4</v>
      </c>
      <c r="AB156">
        <v>2.9</v>
      </c>
      <c r="AC156">
        <v>1.36</v>
      </c>
      <c r="AD156">
        <v>3</v>
      </c>
      <c r="AE156">
        <v>1.45</v>
      </c>
      <c r="AF156">
        <v>2.97</v>
      </c>
      <c r="AG156">
        <v>1.36</v>
      </c>
      <c r="AH156">
        <v>3</v>
      </c>
      <c r="AI156">
        <v>1.45</v>
      </c>
      <c r="AJ156">
        <v>3.3</v>
      </c>
      <c r="AK156">
        <v>1.39</v>
      </c>
      <c r="AL156">
        <v>2.9</v>
      </c>
      <c r="AM156" t="str">
        <f t="shared" si="22"/>
        <v>Pliskova</v>
      </c>
      <c r="AN156" t="str">
        <f t="shared" si="23"/>
        <v>Parmentier</v>
      </c>
      <c r="AO156" t="str">
        <f t="shared" si="24"/>
        <v>MelbournePliskovaParmentier</v>
      </c>
      <c r="AP156" t="str">
        <f t="shared" si="25"/>
        <v>MelbourneParmentierPliskova</v>
      </c>
      <c r="AQ156">
        <f t="shared" si="26"/>
        <v>2</v>
      </c>
      <c r="AR156">
        <f t="shared" si="27"/>
        <v>11</v>
      </c>
      <c r="AS156">
        <f t="shared" si="28"/>
        <v>13</v>
      </c>
      <c r="AT156" t="b">
        <f t="shared" si="29"/>
        <v>0</v>
      </c>
      <c r="AU156" t="str">
        <f t="shared" si="30"/>
        <v>Pliskova</v>
      </c>
      <c r="AV156" t="b">
        <f t="shared" si="31"/>
        <v>0</v>
      </c>
      <c r="AW156" t="str">
        <f t="shared" si="32"/>
        <v>Melbourne1st Round</v>
      </c>
    </row>
    <row r="157" spans="1:49" x14ac:dyDescent="0.25">
      <c r="A157">
        <v>6</v>
      </c>
      <c r="B157" t="s">
        <v>441</v>
      </c>
      <c r="C157" t="s">
        <v>442</v>
      </c>
      <c r="D157" s="1">
        <v>41652</v>
      </c>
      <c r="E157" s="10" t="s">
        <v>443</v>
      </c>
      <c r="F157" t="s">
        <v>307</v>
      </c>
      <c r="G157" t="s">
        <v>308</v>
      </c>
      <c r="H157" t="s">
        <v>309</v>
      </c>
      <c r="I157" s="9">
        <v>3</v>
      </c>
      <c r="J157" t="s">
        <v>373</v>
      </c>
      <c r="K157" t="s">
        <v>365</v>
      </c>
      <c r="L157">
        <v>33</v>
      </c>
      <c r="M157">
        <v>121</v>
      </c>
      <c r="N157">
        <v>1475</v>
      </c>
      <c r="O157">
        <v>525</v>
      </c>
      <c r="P157">
        <v>7</v>
      </c>
      <c r="Q157">
        <v>5</v>
      </c>
      <c r="R157">
        <v>3</v>
      </c>
      <c r="S157">
        <v>6</v>
      </c>
      <c r="T157">
        <v>6</v>
      </c>
      <c r="U157">
        <v>3</v>
      </c>
      <c r="V157">
        <v>2</v>
      </c>
      <c r="W157">
        <v>1</v>
      </c>
      <c r="X157" t="s">
        <v>312</v>
      </c>
      <c r="Y157">
        <v>2.1</v>
      </c>
      <c r="Z157">
        <v>1.66</v>
      </c>
      <c r="AA157">
        <v>2.2000000000000002</v>
      </c>
      <c r="AB157">
        <v>1.65</v>
      </c>
      <c r="AC157">
        <v>2.2000000000000002</v>
      </c>
      <c r="AD157">
        <v>1.67</v>
      </c>
      <c r="AE157">
        <v>2.27</v>
      </c>
      <c r="AF157">
        <v>1.71</v>
      </c>
      <c r="AG157">
        <v>2.2000000000000002</v>
      </c>
      <c r="AH157">
        <v>1.67</v>
      </c>
      <c r="AI157">
        <v>2.27</v>
      </c>
      <c r="AJ157">
        <v>1.85</v>
      </c>
      <c r="AK157">
        <v>2.15</v>
      </c>
      <c r="AL157">
        <v>1.67</v>
      </c>
      <c r="AM157" t="str">
        <f t="shared" si="22"/>
        <v>Hantuchova</v>
      </c>
      <c r="AN157" t="str">
        <f t="shared" si="23"/>
        <v>Watson</v>
      </c>
      <c r="AO157" t="str">
        <f t="shared" si="24"/>
        <v>MelbourneHantuchovaWatson</v>
      </c>
      <c r="AP157" t="str">
        <f t="shared" si="25"/>
        <v>MelbourneWatsonHantuchova</v>
      </c>
      <c r="AQ157">
        <f t="shared" si="26"/>
        <v>1</v>
      </c>
      <c r="AR157">
        <f t="shared" si="27"/>
        <v>2</v>
      </c>
      <c r="AS157">
        <f t="shared" si="28"/>
        <v>30</v>
      </c>
      <c r="AT157" t="b">
        <f t="shared" si="29"/>
        <v>0</v>
      </c>
      <c r="AU157" t="str">
        <f t="shared" si="30"/>
        <v>Hantuchova</v>
      </c>
      <c r="AV157" t="b">
        <f t="shared" si="31"/>
        <v>1</v>
      </c>
      <c r="AW157" t="str">
        <f t="shared" si="32"/>
        <v>Melbourne1st Round</v>
      </c>
    </row>
    <row r="158" spans="1:49" x14ac:dyDescent="0.25">
      <c r="A158">
        <v>6</v>
      </c>
      <c r="B158" t="s">
        <v>441</v>
      </c>
      <c r="C158" t="s">
        <v>442</v>
      </c>
      <c r="D158" s="1">
        <v>41652</v>
      </c>
      <c r="E158" s="10" t="s">
        <v>443</v>
      </c>
      <c r="F158" t="s">
        <v>307</v>
      </c>
      <c r="G158" t="s">
        <v>308</v>
      </c>
      <c r="H158" t="s">
        <v>309</v>
      </c>
      <c r="I158" s="9">
        <v>3</v>
      </c>
      <c r="J158" t="s">
        <v>436</v>
      </c>
      <c r="K158" t="s">
        <v>324</v>
      </c>
      <c r="L158">
        <v>22</v>
      </c>
      <c r="M158">
        <v>37</v>
      </c>
      <c r="N158">
        <v>2061</v>
      </c>
      <c r="O158">
        <v>1327</v>
      </c>
      <c r="P158">
        <v>2</v>
      </c>
      <c r="Q158">
        <v>6</v>
      </c>
      <c r="R158">
        <v>6</v>
      </c>
      <c r="S158">
        <v>4</v>
      </c>
      <c r="T158">
        <v>6</v>
      </c>
      <c r="U158">
        <v>4</v>
      </c>
      <c r="V158">
        <v>2</v>
      </c>
      <c r="W158">
        <v>1</v>
      </c>
      <c r="X158" t="s">
        <v>312</v>
      </c>
      <c r="Y158">
        <v>2.2000000000000002</v>
      </c>
      <c r="Z158">
        <v>1.61</v>
      </c>
      <c r="AA158">
        <v>2.2000000000000002</v>
      </c>
      <c r="AB158">
        <v>1.65</v>
      </c>
      <c r="AC158">
        <v>2.2000000000000002</v>
      </c>
      <c r="AD158">
        <v>1.67</v>
      </c>
      <c r="AE158">
        <v>2.2000000000000002</v>
      </c>
      <c r="AF158">
        <v>1.75</v>
      </c>
      <c r="AG158">
        <v>2.25</v>
      </c>
      <c r="AH158">
        <v>1.62</v>
      </c>
      <c r="AI158">
        <v>2.38</v>
      </c>
      <c r="AJ158">
        <v>1.79</v>
      </c>
      <c r="AK158">
        <v>2.16</v>
      </c>
      <c r="AL158">
        <v>1.67</v>
      </c>
      <c r="AM158" t="str">
        <f t="shared" si="22"/>
        <v>Makarova</v>
      </c>
      <c r="AN158" t="str">
        <f t="shared" si="23"/>
        <v>Williams</v>
      </c>
      <c r="AO158" t="str">
        <f t="shared" si="24"/>
        <v>MelbourneMakarovaWilliams</v>
      </c>
      <c r="AP158" t="str">
        <f t="shared" si="25"/>
        <v>MelbourneWilliamsMakarova</v>
      </c>
      <c r="AQ158">
        <f t="shared" si="26"/>
        <v>1</v>
      </c>
      <c r="AR158">
        <f t="shared" si="27"/>
        <v>0</v>
      </c>
      <c r="AS158">
        <f t="shared" si="28"/>
        <v>28</v>
      </c>
      <c r="AT158" t="b">
        <f t="shared" si="29"/>
        <v>0</v>
      </c>
      <c r="AU158" t="str">
        <f t="shared" si="30"/>
        <v>Williams</v>
      </c>
      <c r="AV158" t="b">
        <f t="shared" si="31"/>
        <v>1</v>
      </c>
      <c r="AW158" t="str">
        <f t="shared" si="32"/>
        <v>Melbourne1st Round</v>
      </c>
    </row>
    <row r="159" spans="1:49" x14ac:dyDescent="0.25">
      <c r="A159">
        <v>6</v>
      </c>
      <c r="B159" t="s">
        <v>441</v>
      </c>
      <c r="C159" t="s">
        <v>442</v>
      </c>
      <c r="D159" s="1">
        <v>41652</v>
      </c>
      <c r="E159" s="10" t="s">
        <v>443</v>
      </c>
      <c r="F159" t="s">
        <v>307</v>
      </c>
      <c r="G159" t="s">
        <v>308</v>
      </c>
      <c r="H159" t="s">
        <v>309</v>
      </c>
      <c r="I159" s="9">
        <v>3</v>
      </c>
      <c r="J159" t="s">
        <v>446</v>
      </c>
      <c r="K159" t="s">
        <v>447</v>
      </c>
      <c r="L159">
        <v>142</v>
      </c>
      <c r="M159">
        <v>101</v>
      </c>
      <c r="N159">
        <v>446</v>
      </c>
      <c r="O159">
        <v>665</v>
      </c>
      <c r="P159">
        <v>6</v>
      </c>
      <c r="Q159">
        <v>3</v>
      </c>
      <c r="R159">
        <v>6</v>
      </c>
      <c r="S159">
        <v>1</v>
      </c>
      <c r="V159">
        <v>2</v>
      </c>
      <c r="W159">
        <v>0</v>
      </c>
      <c r="X159" t="s">
        <v>312</v>
      </c>
      <c r="Y159">
        <v>1.57</v>
      </c>
      <c r="Z159">
        <v>2.25</v>
      </c>
      <c r="AA159">
        <v>1.68</v>
      </c>
      <c r="AB159">
        <v>2.15</v>
      </c>
      <c r="AC159">
        <v>1.62</v>
      </c>
      <c r="AD159">
        <v>2.2000000000000002</v>
      </c>
      <c r="AE159">
        <v>1.75</v>
      </c>
      <c r="AF159">
        <v>2.21</v>
      </c>
      <c r="AG159">
        <v>1.67</v>
      </c>
      <c r="AH159">
        <v>2.2000000000000002</v>
      </c>
      <c r="AI159">
        <v>1.75</v>
      </c>
      <c r="AJ159">
        <v>2.31</v>
      </c>
      <c r="AK159">
        <v>1.68</v>
      </c>
      <c r="AL159">
        <v>2.16</v>
      </c>
      <c r="AM159" t="str">
        <f t="shared" si="22"/>
        <v>Falconi</v>
      </c>
      <c r="AN159" t="str">
        <f t="shared" si="23"/>
        <v>Medina</v>
      </c>
      <c r="AO159" t="str">
        <f t="shared" si="24"/>
        <v>MelbourneFalconiMedina</v>
      </c>
      <c r="AP159" t="str">
        <f t="shared" si="25"/>
        <v>MelbourneMedinaFalconi</v>
      </c>
      <c r="AQ159">
        <f t="shared" si="26"/>
        <v>2</v>
      </c>
      <c r="AR159">
        <f t="shared" si="27"/>
        <v>8</v>
      </c>
      <c r="AS159">
        <f t="shared" si="28"/>
        <v>16</v>
      </c>
      <c r="AT159" t="b">
        <f t="shared" si="29"/>
        <v>0</v>
      </c>
      <c r="AU159" t="str">
        <f t="shared" si="30"/>
        <v>Falconi</v>
      </c>
      <c r="AV159" t="b">
        <f t="shared" si="31"/>
        <v>0</v>
      </c>
      <c r="AW159" t="str">
        <f t="shared" si="32"/>
        <v>Melbourne1st Round</v>
      </c>
    </row>
    <row r="160" spans="1:49" x14ac:dyDescent="0.25">
      <c r="A160">
        <v>6</v>
      </c>
      <c r="B160" t="s">
        <v>441</v>
      </c>
      <c r="C160" t="s">
        <v>442</v>
      </c>
      <c r="D160" s="1">
        <v>41652</v>
      </c>
      <c r="E160" s="10" t="s">
        <v>443</v>
      </c>
      <c r="F160" t="s">
        <v>307</v>
      </c>
      <c r="G160" t="s">
        <v>308</v>
      </c>
      <c r="H160" t="s">
        <v>309</v>
      </c>
      <c r="I160" s="9">
        <v>3</v>
      </c>
      <c r="J160" t="s">
        <v>329</v>
      </c>
      <c r="K160" t="s">
        <v>448</v>
      </c>
      <c r="L160">
        <v>58</v>
      </c>
      <c r="M160">
        <v>126</v>
      </c>
      <c r="N160">
        <v>995</v>
      </c>
      <c r="O160">
        <v>499</v>
      </c>
      <c r="P160">
        <v>6</v>
      </c>
      <c r="Q160">
        <v>2</v>
      </c>
      <c r="R160">
        <v>6</v>
      </c>
      <c r="S160">
        <v>4</v>
      </c>
      <c r="V160">
        <v>2</v>
      </c>
      <c r="W160">
        <v>0</v>
      </c>
      <c r="X160" t="s">
        <v>312</v>
      </c>
      <c r="Y160">
        <v>1.8</v>
      </c>
      <c r="Z160">
        <v>1.9</v>
      </c>
      <c r="AA160">
        <v>1.8</v>
      </c>
      <c r="AB160">
        <v>2</v>
      </c>
      <c r="AC160">
        <v>1.67</v>
      </c>
      <c r="AD160">
        <v>2.1</v>
      </c>
      <c r="AE160">
        <v>1.95</v>
      </c>
      <c r="AF160">
        <v>1.95</v>
      </c>
      <c r="AG160">
        <v>1.73</v>
      </c>
      <c r="AH160">
        <v>2.1</v>
      </c>
      <c r="AI160">
        <v>1.95</v>
      </c>
      <c r="AJ160">
        <v>2.1</v>
      </c>
      <c r="AK160">
        <v>1.8</v>
      </c>
      <c r="AL160">
        <v>1.96</v>
      </c>
      <c r="AM160" t="str">
        <f t="shared" si="22"/>
        <v>Puig</v>
      </c>
      <c r="AN160" t="str">
        <f t="shared" si="23"/>
        <v>Tatishvili</v>
      </c>
      <c r="AO160" t="str">
        <f t="shared" si="24"/>
        <v>MelbournePuigTatishvili</v>
      </c>
      <c r="AP160" t="str">
        <f t="shared" si="25"/>
        <v>MelbourneTatishviliPuig</v>
      </c>
      <c r="AQ160">
        <f t="shared" si="26"/>
        <v>2</v>
      </c>
      <c r="AR160">
        <f t="shared" si="27"/>
        <v>6</v>
      </c>
      <c r="AS160">
        <f t="shared" si="28"/>
        <v>18</v>
      </c>
      <c r="AT160" t="b">
        <f t="shared" si="29"/>
        <v>0</v>
      </c>
      <c r="AU160" t="str">
        <f t="shared" si="30"/>
        <v>Puig</v>
      </c>
      <c r="AV160" t="b">
        <f t="shared" si="31"/>
        <v>0</v>
      </c>
      <c r="AW160" t="str">
        <f t="shared" si="32"/>
        <v>Melbourne1st Round</v>
      </c>
    </row>
    <row r="161" spans="1:49" x14ac:dyDescent="0.25">
      <c r="A161">
        <v>6</v>
      </c>
      <c r="B161" t="s">
        <v>441</v>
      </c>
      <c r="C161" t="s">
        <v>442</v>
      </c>
      <c r="D161" s="1">
        <v>41652</v>
      </c>
      <c r="E161" s="10" t="s">
        <v>443</v>
      </c>
      <c r="F161" t="s">
        <v>307</v>
      </c>
      <c r="G161" t="s">
        <v>308</v>
      </c>
      <c r="H161" t="s">
        <v>309</v>
      </c>
      <c r="I161" s="9">
        <v>3</v>
      </c>
      <c r="J161" t="s">
        <v>328</v>
      </c>
      <c r="K161" t="s">
        <v>424</v>
      </c>
      <c r="L161">
        <v>19</v>
      </c>
      <c r="M161">
        <v>48</v>
      </c>
      <c r="N161">
        <v>2465</v>
      </c>
      <c r="O161">
        <v>1183</v>
      </c>
      <c r="P161">
        <v>6</v>
      </c>
      <c r="Q161">
        <v>3</v>
      </c>
      <c r="R161">
        <v>6</v>
      </c>
      <c r="S161">
        <v>0</v>
      </c>
      <c r="V161">
        <v>2</v>
      </c>
      <c r="W161">
        <v>0</v>
      </c>
      <c r="X161" t="s">
        <v>312</v>
      </c>
      <c r="Y161">
        <v>1.4</v>
      </c>
      <c r="Z161">
        <v>2.75</v>
      </c>
      <c r="AA161">
        <v>1.45</v>
      </c>
      <c r="AB161">
        <v>2.7</v>
      </c>
      <c r="AC161">
        <v>1.44</v>
      </c>
      <c r="AD161">
        <v>2.75</v>
      </c>
      <c r="AE161">
        <v>1.48</v>
      </c>
      <c r="AF161">
        <v>2.88</v>
      </c>
      <c r="AG161">
        <v>1.44</v>
      </c>
      <c r="AH161">
        <v>2.75</v>
      </c>
      <c r="AI161">
        <v>1.48</v>
      </c>
      <c r="AJ161">
        <v>3.45</v>
      </c>
      <c r="AK161">
        <v>1.44</v>
      </c>
      <c r="AL161">
        <v>2.74</v>
      </c>
      <c r="AM161" t="str">
        <f t="shared" si="22"/>
        <v>Flipkens</v>
      </c>
      <c r="AN161" t="str">
        <f t="shared" si="23"/>
        <v>Robson</v>
      </c>
      <c r="AO161" t="str">
        <f t="shared" si="24"/>
        <v>MelbourneFlipkensRobson</v>
      </c>
      <c r="AP161" t="str">
        <f t="shared" si="25"/>
        <v>MelbourneRobsonFlipkens</v>
      </c>
      <c r="AQ161">
        <f t="shared" si="26"/>
        <v>2</v>
      </c>
      <c r="AR161">
        <f t="shared" si="27"/>
        <v>9</v>
      </c>
      <c r="AS161">
        <f t="shared" si="28"/>
        <v>15</v>
      </c>
      <c r="AT161" t="b">
        <f t="shared" si="29"/>
        <v>0</v>
      </c>
      <c r="AU161" t="str">
        <f t="shared" si="30"/>
        <v>Flipkens</v>
      </c>
      <c r="AV161" t="b">
        <f t="shared" si="31"/>
        <v>0</v>
      </c>
      <c r="AW161" t="str">
        <f t="shared" si="32"/>
        <v>Melbourne1st Round</v>
      </c>
    </row>
    <row r="162" spans="1:49" x14ac:dyDescent="0.25">
      <c r="A162">
        <v>6</v>
      </c>
      <c r="B162" t="s">
        <v>441</v>
      </c>
      <c r="C162" t="s">
        <v>442</v>
      </c>
      <c r="D162" s="1">
        <v>41652</v>
      </c>
      <c r="E162" s="10" t="s">
        <v>443</v>
      </c>
      <c r="F162" t="s">
        <v>307</v>
      </c>
      <c r="G162" t="s">
        <v>308</v>
      </c>
      <c r="H162" t="s">
        <v>309</v>
      </c>
      <c r="I162" s="9">
        <v>3</v>
      </c>
      <c r="J162" t="s">
        <v>370</v>
      </c>
      <c r="K162" t="s">
        <v>416</v>
      </c>
      <c r="L162">
        <v>120</v>
      </c>
      <c r="M162" t="s">
        <v>4</v>
      </c>
      <c r="N162">
        <v>532</v>
      </c>
      <c r="O162" t="s">
        <v>4</v>
      </c>
      <c r="P162">
        <v>6</v>
      </c>
      <c r="Q162">
        <v>2</v>
      </c>
      <c r="R162">
        <v>6</v>
      </c>
      <c r="S162">
        <v>2</v>
      </c>
      <c r="V162">
        <v>2</v>
      </c>
      <c r="W162">
        <v>0</v>
      </c>
      <c r="X162" t="s">
        <v>312</v>
      </c>
      <c r="Y162">
        <v>2.25</v>
      </c>
      <c r="Z162">
        <v>1.57</v>
      </c>
      <c r="AA162">
        <v>2.25</v>
      </c>
      <c r="AB162">
        <v>1.62</v>
      </c>
      <c r="AC162">
        <v>2.25</v>
      </c>
      <c r="AD162">
        <v>1.57</v>
      </c>
      <c r="AE162">
        <v>2.27</v>
      </c>
      <c r="AF162">
        <v>1.71</v>
      </c>
      <c r="AG162">
        <v>2.25</v>
      </c>
      <c r="AH162">
        <v>1.62</v>
      </c>
      <c r="AI162">
        <v>2.67</v>
      </c>
      <c r="AJ162">
        <v>1.71</v>
      </c>
      <c r="AK162">
        <v>2.2400000000000002</v>
      </c>
      <c r="AL162">
        <v>1.62</v>
      </c>
      <c r="AM162" t="str">
        <f t="shared" si="22"/>
        <v>Dellacqua</v>
      </c>
      <c r="AN162" t="str">
        <f t="shared" si="23"/>
        <v>Zvonareva</v>
      </c>
      <c r="AO162" t="str">
        <f t="shared" si="24"/>
        <v>MelbourneDellacquaZvonareva</v>
      </c>
      <c r="AP162" t="str">
        <f t="shared" si="25"/>
        <v>MelbourneZvonarevaDellacqua</v>
      </c>
      <c r="AQ162">
        <f t="shared" si="26"/>
        <v>2</v>
      </c>
      <c r="AR162">
        <f t="shared" si="27"/>
        <v>8</v>
      </c>
      <c r="AS162">
        <f t="shared" si="28"/>
        <v>16</v>
      </c>
      <c r="AT162" t="b">
        <f t="shared" si="29"/>
        <v>0</v>
      </c>
      <c r="AU162" t="str">
        <f t="shared" si="30"/>
        <v>Dellacqua</v>
      </c>
      <c r="AV162" t="b">
        <f t="shared" si="31"/>
        <v>0</v>
      </c>
      <c r="AW162" t="str">
        <f t="shared" si="32"/>
        <v>Melbourne1st Round</v>
      </c>
    </row>
    <row r="163" spans="1:49" x14ac:dyDescent="0.25">
      <c r="A163">
        <v>6</v>
      </c>
      <c r="B163" t="s">
        <v>441</v>
      </c>
      <c r="C163" t="s">
        <v>442</v>
      </c>
      <c r="D163" s="1">
        <v>41652</v>
      </c>
      <c r="E163" s="10" t="s">
        <v>443</v>
      </c>
      <c r="F163" t="s">
        <v>307</v>
      </c>
      <c r="G163" t="s">
        <v>308</v>
      </c>
      <c r="H163" t="s">
        <v>309</v>
      </c>
      <c r="I163" s="9">
        <v>3</v>
      </c>
      <c r="J163" t="s">
        <v>415</v>
      </c>
      <c r="K163" t="s">
        <v>342</v>
      </c>
      <c r="L163">
        <v>4</v>
      </c>
      <c r="M163">
        <v>241</v>
      </c>
      <c r="N163">
        <v>5970</v>
      </c>
      <c r="O163">
        <v>255</v>
      </c>
      <c r="P163">
        <v>6</v>
      </c>
      <c r="Q163">
        <v>2</v>
      </c>
      <c r="R163">
        <v>6</v>
      </c>
      <c r="S163">
        <v>0</v>
      </c>
      <c r="V163">
        <v>2</v>
      </c>
      <c r="W163">
        <v>0</v>
      </c>
      <c r="X163" t="s">
        <v>312</v>
      </c>
      <c r="Y163">
        <v>1.04</v>
      </c>
      <c r="Z163">
        <v>13</v>
      </c>
      <c r="AA163">
        <v>1.04</v>
      </c>
      <c r="AB163">
        <v>10</v>
      </c>
      <c r="AC163">
        <v>1.05</v>
      </c>
      <c r="AD163">
        <v>10</v>
      </c>
      <c r="AE163">
        <v>1.05</v>
      </c>
      <c r="AF163">
        <v>13</v>
      </c>
      <c r="AG163">
        <v>1.04</v>
      </c>
      <c r="AH163">
        <v>10</v>
      </c>
      <c r="AI163">
        <v>1.08</v>
      </c>
      <c r="AJ163">
        <v>13</v>
      </c>
      <c r="AK163">
        <v>1.05</v>
      </c>
      <c r="AL163">
        <v>10.24</v>
      </c>
      <c r="AM163" t="str">
        <f t="shared" si="22"/>
        <v>Li</v>
      </c>
      <c r="AN163" t="str">
        <f t="shared" si="23"/>
        <v>Konjuh</v>
      </c>
      <c r="AO163" t="str">
        <f t="shared" si="24"/>
        <v>MelbourneLiKonjuh</v>
      </c>
      <c r="AP163" t="str">
        <f t="shared" si="25"/>
        <v>MelbourneKonjuhLi</v>
      </c>
      <c r="AQ163">
        <f t="shared" si="26"/>
        <v>2</v>
      </c>
      <c r="AR163">
        <f t="shared" si="27"/>
        <v>10</v>
      </c>
      <c r="AS163">
        <f t="shared" si="28"/>
        <v>14</v>
      </c>
      <c r="AT163" t="b">
        <f t="shared" si="29"/>
        <v>0</v>
      </c>
      <c r="AU163" t="str">
        <f t="shared" si="30"/>
        <v>Li</v>
      </c>
      <c r="AV163" t="b">
        <f t="shared" si="31"/>
        <v>0</v>
      </c>
      <c r="AW163" t="str">
        <f t="shared" si="32"/>
        <v>Melbourne1st Round</v>
      </c>
    </row>
    <row r="164" spans="1:49" x14ac:dyDescent="0.25">
      <c r="A164">
        <v>6</v>
      </c>
      <c r="B164" t="s">
        <v>441</v>
      </c>
      <c r="C164" t="s">
        <v>442</v>
      </c>
      <c r="D164" s="1">
        <v>41652</v>
      </c>
      <c r="E164" s="10" t="s">
        <v>443</v>
      </c>
      <c r="F164" t="s">
        <v>307</v>
      </c>
      <c r="G164" t="s">
        <v>308</v>
      </c>
      <c r="H164" t="s">
        <v>309</v>
      </c>
      <c r="I164" s="9">
        <v>3</v>
      </c>
      <c r="J164" t="s">
        <v>449</v>
      </c>
      <c r="K164" t="s">
        <v>419</v>
      </c>
      <c r="L164">
        <v>100</v>
      </c>
      <c r="M164">
        <v>110</v>
      </c>
      <c r="N164">
        <v>666</v>
      </c>
      <c r="O164">
        <v>608</v>
      </c>
      <c r="P164">
        <v>7</v>
      </c>
      <c r="Q164">
        <v>6</v>
      </c>
      <c r="R164">
        <v>7</v>
      </c>
      <c r="S164">
        <v>6</v>
      </c>
      <c r="V164">
        <v>2</v>
      </c>
      <c r="W164">
        <v>0</v>
      </c>
      <c r="X164" t="s">
        <v>312</v>
      </c>
      <c r="Y164">
        <v>2.37</v>
      </c>
      <c r="Z164">
        <v>1.53</v>
      </c>
      <c r="AA164">
        <v>2.2999999999999998</v>
      </c>
      <c r="AB164">
        <v>1.6</v>
      </c>
      <c r="AC164">
        <v>2.1</v>
      </c>
      <c r="AD164">
        <v>1.67</v>
      </c>
      <c r="AE164">
        <v>2.3199999999999998</v>
      </c>
      <c r="AF164">
        <v>1.68</v>
      </c>
      <c r="AG164">
        <v>2.25</v>
      </c>
      <c r="AH164">
        <v>1.62</v>
      </c>
      <c r="AI164">
        <v>2.56</v>
      </c>
      <c r="AJ164">
        <v>1.68</v>
      </c>
      <c r="AK164">
        <v>2.27</v>
      </c>
      <c r="AL164">
        <v>1.61</v>
      </c>
      <c r="AM164" t="str">
        <f t="shared" si="22"/>
        <v>Razzano</v>
      </c>
      <c r="AN164" t="str">
        <f t="shared" si="23"/>
        <v>Van</v>
      </c>
      <c r="AO164" t="str">
        <f t="shared" si="24"/>
        <v>MelbourneRazzanoVan</v>
      </c>
      <c r="AP164" t="str">
        <f t="shared" si="25"/>
        <v>MelbourneVanRazzano</v>
      </c>
      <c r="AQ164">
        <f t="shared" si="26"/>
        <v>2</v>
      </c>
      <c r="AR164">
        <f t="shared" si="27"/>
        <v>2</v>
      </c>
      <c r="AS164">
        <f t="shared" si="28"/>
        <v>26</v>
      </c>
      <c r="AT164" t="b">
        <f t="shared" si="29"/>
        <v>1</v>
      </c>
      <c r="AU164" t="str">
        <f t="shared" si="30"/>
        <v>Razzano</v>
      </c>
      <c r="AV164" t="b">
        <f t="shared" si="31"/>
        <v>0</v>
      </c>
      <c r="AW164" t="str">
        <f t="shared" si="32"/>
        <v>Melbourne1st Round</v>
      </c>
    </row>
    <row r="165" spans="1:49" x14ac:dyDescent="0.25">
      <c r="A165">
        <v>6</v>
      </c>
      <c r="B165" t="s">
        <v>441</v>
      </c>
      <c r="C165" t="s">
        <v>442</v>
      </c>
      <c r="D165" s="1">
        <v>41652</v>
      </c>
      <c r="E165" s="10" t="s">
        <v>443</v>
      </c>
      <c r="F165" t="s">
        <v>307</v>
      </c>
      <c r="G165" t="s">
        <v>308</v>
      </c>
      <c r="H165" t="s">
        <v>309</v>
      </c>
      <c r="I165" s="9">
        <v>3</v>
      </c>
      <c r="J165" t="s">
        <v>450</v>
      </c>
      <c r="K165" t="s">
        <v>322</v>
      </c>
      <c r="L165">
        <v>29</v>
      </c>
      <c r="M165">
        <v>60</v>
      </c>
      <c r="N165">
        <v>1735</v>
      </c>
      <c r="O165">
        <v>967</v>
      </c>
      <c r="P165">
        <v>6</v>
      </c>
      <c r="Q165">
        <v>0</v>
      </c>
      <c r="R165">
        <v>6</v>
      </c>
      <c r="S165">
        <v>2</v>
      </c>
      <c r="V165">
        <v>2</v>
      </c>
      <c r="W165">
        <v>0</v>
      </c>
      <c r="X165" t="s">
        <v>312</v>
      </c>
      <c r="Y165">
        <v>1.1599999999999999</v>
      </c>
      <c r="Z165">
        <v>5</v>
      </c>
      <c r="AA165">
        <v>1.17</v>
      </c>
      <c r="AB165">
        <v>4.75</v>
      </c>
      <c r="AC165">
        <v>1.22</v>
      </c>
      <c r="AD165">
        <v>4</v>
      </c>
      <c r="AG165">
        <v>1.2</v>
      </c>
      <c r="AH165">
        <v>4.5</v>
      </c>
      <c r="AI165">
        <v>1.22</v>
      </c>
      <c r="AJ165">
        <v>5.7</v>
      </c>
      <c r="AK165">
        <v>1.18</v>
      </c>
      <c r="AL165">
        <v>4.68</v>
      </c>
      <c r="AM165" t="str">
        <f t="shared" si="22"/>
        <v>Pennetta</v>
      </c>
      <c r="AN165" t="str">
        <f t="shared" si="23"/>
        <v>Cadantu</v>
      </c>
      <c r="AO165" t="str">
        <f t="shared" si="24"/>
        <v>MelbournePennettaCadantu</v>
      </c>
      <c r="AP165" t="str">
        <f t="shared" si="25"/>
        <v>MelbourneCadantuPennetta</v>
      </c>
      <c r="AQ165">
        <f t="shared" si="26"/>
        <v>2</v>
      </c>
      <c r="AR165">
        <f t="shared" si="27"/>
        <v>10</v>
      </c>
      <c r="AS165">
        <f t="shared" si="28"/>
        <v>14</v>
      </c>
      <c r="AT165" t="b">
        <f t="shared" si="29"/>
        <v>0</v>
      </c>
      <c r="AU165" t="str">
        <f t="shared" si="30"/>
        <v>Pennetta</v>
      </c>
      <c r="AV165" t="b">
        <f t="shared" si="31"/>
        <v>0</v>
      </c>
      <c r="AW165" t="str">
        <f t="shared" si="32"/>
        <v>Melbourne1st Round</v>
      </c>
    </row>
    <row r="166" spans="1:49" x14ac:dyDescent="0.25">
      <c r="A166">
        <v>6</v>
      </c>
      <c r="B166" t="s">
        <v>441</v>
      </c>
      <c r="C166" t="s">
        <v>442</v>
      </c>
      <c r="D166" s="1">
        <v>41652</v>
      </c>
      <c r="E166" s="10" t="s">
        <v>443</v>
      </c>
      <c r="F166" t="s">
        <v>307</v>
      </c>
      <c r="G166" t="s">
        <v>308</v>
      </c>
      <c r="H166" t="s">
        <v>309</v>
      </c>
      <c r="I166" s="9">
        <v>3</v>
      </c>
      <c r="J166" t="s">
        <v>451</v>
      </c>
      <c r="K166" t="s">
        <v>394</v>
      </c>
      <c r="L166">
        <v>146</v>
      </c>
      <c r="M166">
        <v>94</v>
      </c>
      <c r="N166">
        <v>431</v>
      </c>
      <c r="O166">
        <v>696</v>
      </c>
      <c r="P166">
        <v>6</v>
      </c>
      <c r="Q166">
        <v>3</v>
      </c>
      <c r="R166">
        <v>6</v>
      </c>
      <c r="S166">
        <v>1</v>
      </c>
      <c r="V166">
        <v>2</v>
      </c>
      <c r="W166">
        <v>0</v>
      </c>
      <c r="X166" t="s">
        <v>312</v>
      </c>
      <c r="Y166">
        <v>2.1</v>
      </c>
      <c r="Z166">
        <v>1.66</v>
      </c>
      <c r="AA166">
        <v>2.2000000000000002</v>
      </c>
      <c r="AB166">
        <v>1.65</v>
      </c>
      <c r="AC166">
        <v>2.1</v>
      </c>
      <c r="AD166">
        <v>1.67</v>
      </c>
      <c r="AE166">
        <v>2.2200000000000002</v>
      </c>
      <c r="AF166">
        <v>1.74</v>
      </c>
      <c r="AG166">
        <v>2.2000000000000002</v>
      </c>
      <c r="AH166">
        <v>1.67</v>
      </c>
      <c r="AI166">
        <v>2.36</v>
      </c>
      <c r="AJ166">
        <v>1.74</v>
      </c>
      <c r="AK166">
        <v>2.17</v>
      </c>
      <c r="AL166">
        <v>1.67</v>
      </c>
      <c r="AM166" t="str">
        <f t="shared" si="22"/>
        <v>Hradecka</v>
      </c>
      <c r="AN166" t="str">
        <f t="shared" si="23"/>
        <v>Vekic</v>
      </c>
      <c r="AO166" t="str">
        <f t="shared" si="24"/>
        <v>MelbourneHradeckaVekic</v>
      </c>
      <c r="AP166" t="str">
        <f t="shared" si="25"/>
        <v>MelbourneVekicHradecka</v>
      </c>
      <c r="AQ166">
        <f t="shared" si="26"/>
        <v>2</v>
      </c>
      <c r="AR166">
        <f t="shared" si="27"/>
        <v>8</v>
      </c>
      <c r="AS166">
        <f t="shared" si="28"/>
        <v>16</v>
      </c>
      <c r="AT166" t="b">
        <f t="shared" si="29"/>
        <v>0</v>
      </c>
      <c r="AU166" t="str">
        <f t="shared" si="30"/>
        <v>Hradecka</v>
      </c>
      <c r="AV166" t="b">
        <f t="shared" si="31"/>
        <v>0</v>
      </c>
      <c r="AW166" t="str">
        <f t="shared" si="32"/>
        <v>Melbourne1st Round</v>
      </c>
    </row>
    <row r="167" spans="1:49" x14ac:dyDescent="0.25">
      <c r="A167">
        <v>6</v>
      </c>
      <c r="B167" t="s">
        <v>441</v>
      </c>
      <c r="C167" t="s">
        <v>442</v>
      </c>
      <c r="D167" s="1">
        <v>41652</v>
      </c>
      <c r="E167" s="10" t="s">
        <v>443</v>
      </c>
      <c r="F167" t="s">
        <v>307</v>
      </c>
      <c r="G167" t="s">
        <v>308</v>
      </c>
      <c r="H167" t="s">
        <v>309</v>
      </c>
      <c r="I167" s="9">
        <v>3</v>
      </c>
      <c r="J167" t="s">
        <v>334</v>
      </c>
      <c r="K167" t="s">
        <v>452</v>
      </c>
      <c r="L167">
        <v>14</v>
      </c>
      <c r="M167">
        <v>93</v>
      </c>
      <c r="N167">
        <v>3010</v>
      </c>
      <c r="O167">
        <v>697</v>
      </c>
      <c r="P167">
        <v>6</v>
      </c>
      <c r="Q167">
        <v>4</v>
      </c>
      <c r="R167">
        <v>6</v>
      </c>
      <c r="S167">
        <v>4</v>
      </c>
      <c r="V167">
        <v>2</v>
      </c>
      <c r="W167">
        <v>0</v>
      </c>
      <c r="X167" t="s">
        <v>312</v>
      </c>
      <c r="Y167">
        <v>1.05</v>
      </c>
      <c r="Z167">
        <v>11</v>
      </c>
      <c r="AA167">
        <v>1.06</v>
      </c>
      <c r="AB167">
        <v>8.5</v>
      </c>
      <c r="AC167">
        <v>1.06</v>
      </c>
      <c r="AD167">
        <v>9</v>
      </c>
      <c r="AE167">
        <v>1.06</v>
      </c>
      <c r="AF167">
        <v>12.75</v>
      </c>
      <c r="AG167">
        <v>1.06</v>
      </c>
      <c r="AH167">
        <v>8</v>
      </c>
      <c r="AI167">
        <v>1.07</v>
      </c>
      <c r="AJ167">
        <v>13</v>
      </c>
      <c r="AK167">
        <v>1.05</v>
      </c>
      <c r="AL167">
        <v>9.5</v>
      </c>
      <c r="AM167" t="str">
        <f t="shared" si="22"/>
        <v>Ivanovic</v>
      </c>
      <c r="AN167" t="str">
        <f t="shared" si="23"/>
        <v>Bertens</v>
      </c>
      <c r="AO167" t="str">
        <f t="shared" si="24"/>
        <v>MelbourneIvanovicBertens</v>
      </c>
      <c r="AP167" t="str">
        <f t="shared" si="25"/>
        <v>MelbourneBertensIvanovic</v>
      </c>
      <c r="AQ167">
        <f t="shared" si="26"/>
        <v>2</v>
      </c>
      <c r="AR167">
        <f t="shared" si="27"/>
        <v>4</v>
      </c>
      <c r="AS167">
        <f t="shared" si="28"/>
        <v>20</v>
      </c>
      <c r="AT167" t="b">
        <f t="shared" si="29"/>
        <v>0</v>
      </c>
      <c r="AU167" t="str">
        <f t="shared" si="30"/>
        <v>Ivanovic</v>
      </c>
      <c r="AV167" t="b">
        <f t="shared" si="31"/>
        <v>0</v>
      </c>
      <c r="AW167" t="str">
        <f t="shared" si="32"/>
        <v>Melbourne1st Round</v>
      </c>
    </row>
    <row r="168" spans="1:49" x14ac:dyDescent="0.25">
      <c r="A168">
        <v>6</v>
      </c>
      <c r="B168" t="s">
        <v>441</v>
      </c>
      <c r="C168" t="s">
        <v>442</v>
      </c>
      <c r="D168" s="1">
        <v>41652</v>
      </c>
      <c r="E168" s="10" t="s">
        <v>443</v>
      </c>
      <c r="F168" t="s">
        <v>307</v>
      </c>
      <c r="G168" t="s">
        <v>308</v>
      </c>
      <c r="H168" t="s">
        <v>309</v>
      </c>
      <c r="I168" s="9">
        <v>3</v>
      </c>
      <c r="J168" t="s">
        <v>431</v>
      </c>
      <c r="K168" t="s">
        <v>453</v>
      </c>
      <c r="L168">
        <v>31</v>
      </c>
      <c r="M168">
        <v>487</v>
      </c>
      <c r="N168">
        <v>1629</v>
      </c>
      <c r="O168">
        <v>72</v>
      </c>
      <c r="P168">
        <v>7</v>
      </c>
      <c r="Q168">
        <v>5</v>
      </c>
      <c r="R168">
        <v>6</v>
      </c>
      <c r="S168">
        <v>1</v>
      </c>
      <c r="V168">
        <v>2</v>
      </c>
      <c r="W168">
        <v>0</v>
      </c>
      <c r="X168" t="s">
        <v>312</v>
      </c>
      <c r="AA168">
        <v>1.03</v>
      </c>
      <c r="AB168">
        <v>11</v>
      </c>
      <c r="AC168">
        <v>1.03</v>
      </c>
      <c r="AD168">
        <v>10</v>
      </c>
      <c r="AE168">
        <v>1.02</v>
      </c>
      <c r="AF168">
        <v>22.73</v>
      </c>
      <c r="AG168">
        <v>1.02</v>
      </c>
      <c r="AH168">
        <v>13</v>
      </c>
      <c r="AI168">
        <v>1.04</v>
      </c>
      <c r="AJ168">
        <v>22.75</v>
      </c>
      <c r="AK168">
        <v>1.02</v>
      </c>
      <c r="AL168">
        <v>14.55</v>
      </c>
      <c r="AM168" t="str">
        <f t="shared" si="22"/>
        <v>Bouchard</v>
      </c>
      <c r="AN168" t="str">
        <f t="shared" si="23"/>
        <v>Tang</v>
      </c>
      <c r="AO168" t="str">
        <f t="shared" si="24"/>
        <v>MelbourneBouchardTang</v>
      </c>
      <c r="AP168" t="str">
        <f t="shared" si="25"/>
        <v>MelbourneTangBouchard</v>
      </c>
      <c r="AQ168">
        <f t="shared" si="26"/>
        <v>2</v>
      </c>
      <c r="AR168">
        <f t="shared" si="27"/>
        <v>7</v>
      </c>
      <c r="AS168">
        <f t="shared" si="28"/>
        <v>19</v>
      </c>
      <c r="AT168" t="b">
        <f t="shared" si="29"/>
        <v>0</v>
      </c>
      <c r="AU168" t="str">
        <f t="shared" si="30"/>
        <v>Bouchard</v>
      </c>
      <c r="AV168" t="b">
        <f t="shared" si="31"/>
        <v>0</v>
      </c>
      <c r="AW168" t="str">
        <f t="shared" si="32"/>
        <v>Melbourne1st Round</v>
      </c>
    </row>
    <row r="169" spans="1:49" x14ac:dyDescent="0.25">
      <c r="A169">
        <v>6</v>
      </c>
      <c r="B169" t="s">
        <v>441</v>
      </c>
      <c r="C169" t="s">
        <v>442</v>
      </c>
      <c r="D169" s="1">
        <v>41652</v>
      </c>
      <c r="E169" s="10" t="s">
        <v>443</v>
      </c>
      <c r="F169" t="s">
        <v>307</v>
      </c>
      <c r="G169" t="s">
        <v>308</v>
      </c>
      <c r="H169" t="s">
        <v>309</v>
      </c>
      <c r="I169" s="9">
        <v>3</v>
      </c>
      <c r="J169" t="s">
        <v>359</v>
      </c>
      <c r="K169" t="s">
        <v>395</v>
      </c>
      <c r="L169">
        <v>36</v>
      </c>
      <c r="M169">
        <v>85</v>
      </c>
      <c r="N169">
        <v>1425</v>
      </c>
      <c r="O169">
        <v>764</v>
      </c>
      <c r="P169">
        <v>6</v>
      </c>
      <c r="Q169">
        <v>2</v>
      </c>
      <c r="R169">
        <v>6</v>
      </c>
      <c r="S169">
        <v>7</v>
      </c>
      <c r="T169">
        <v>9</v>
      </c>
      <c r="U169">
        <v>7</v>
      </c>
      <c r="V169">
        <v>2</v>
      </c>
      <c r="W169">
        <v>1</v>
      </c>
      <c r="X169" t="s">
        <v>312</v>
      </c>
      <c r="Y169">
        <v>1.18</v>
      </c>
      <c r="Z169">
        <v>4.5</v>
      </c>
      <c r="AA169">
        <v>1.1499999999999999</v>
      </c>
      <c r="AB169">
        <v>5.25</v>
      </c>
      <c r="AC169">
        <v>1.17</v>
      </c>
      <c r="AD169">
        <v>4.5</v>
      </c>
      <c r="AE169">
        <v>1.22</v>
      </c>
      <c r="AF169">
        <v>4.83</v>
      </c>
      <c r="AG169">
        <v>1.1399999999999999</v>
      </c>
      <c r="AH169">
        <v>5.5</v>
      </c>
      <c r="AI169">
        <v>1.22</v>
      </c>
      <c r="AJ169">
        <v>5.5</v>
      </c>
      <c r="AK169">
        <v>1.18</v>
      </c>
      <c r="AL169">
        <v>4.75</v>
      </c>
      <c r="AM169" t="str">
        <f t="shared" si="22"/>
        <v>Keys</v>
      </c>
      <c r="AN169" t="str">
        <f t="shared" si="23"/>
        <v>Mayr</v>
      </c>
      <c r="AO169" t="str">
        <f t="shared" si="24"/>
        <v>MelbourneKeysMayr</v>
      </c>
      <c r="AP169" t="str">
        <f t="shared" si="25"/>
        <v>MelbourneMayrKeys</v>
      </c>
      <c r="AQ169">
        <f t="shared" si="26"/>
        <v>1</v>
      </c>
      <c r="AR169">
        <f t="shared" si="27"/>
        <v>5</v>
      </c>
      <c r="AS169">
        <f t="shared" si="28"/>
        <v>37</v>
      </c>
      <c r="AT169" t="b">
        <f t="shared" si="29"/>
        <v>1</v>
      </c>
      <c r="AU169" t="str">
        <f t="shared" si="30"/>
        <v>Keys</v>
      </c>
      <c r="AV169" t="b">
        <f t="shared" si="31"/>
        <v>1</v>
      </c>
      <c r="AW169" t="str">
        <f t="shared" si="32"/>
        <v>Melbourne1st Round</v>
      </c>
    </row>
    <row r="170" spans="1:49" x14ac:dyDescent="0.25">
      <c r="A170">
        <v>6</v>
      </c>
      <c r="B170" t="s">
        <v>441</v>
      </c>
      <c r="C170" t="s">
        <v>442</v>
      </c>
      <c r="D170" s="1">
        <v>41652</v>
      </c>
      <c r="E170" s="10" t="s">
        <v>443</v>
      </c>
      <c r="F170" t="s">
        <v>307</v>
      </c>
      <c r="G170" t="s">
        <v>308</v>
      </c>
      <c r="H170" t="s">
        <v>309</v>
      </c>
      <c r="I170" s="9">
        <v>3</v>
      </c>
      <c r="J170" t="s">
        <v>391</v>
      </c>
      <c r="K170" t="s">
        <v>390</v>
      </c>
      <c r="L170">
        <v>54</v>
      </c>
      <c r="M170">
        <v>109</v>
      </c>
      <c r="N170">
        <v>1086</v>
      </c>
      <c r="O170">
        <v>608</v>
      </c>
      <c r="P170">
        <v>6</v>
      </c>
      <c r="Q170">
        <v>0</v>
      </c>
      <c r="R170">
        <v>6</v>
      </c>
      <c r="S170">
        <v>0</v>
      </c>
      <c r="V170">
        <v>2</v>
      </c>
      <c r="W170">
        <v>0</v>
      </c>
      <c r="X170" t="s">
        <v>312</v>
      </c>
      <c r="Y170">
        <v>1.66</v>
      </c>
      <c r="Z170">
        <v>2.1</v>
      </c>
      <c r="AA170">
        <v>1.62</v>
      </c>
      <c r="AB170">
        <v>2.25</v>
      </c>
      <c r="AC170">
        <v>1.57</v>
      </c>
      <c r="AD170">
        <v>2.25</v>
      </c>
      <c r="AE170">
        <v>1.74</v>
      </c>
      <c r="AF170">
        <v>2.23</v>
      </c>
      <c r="AG170">
        <v>1.67</v>
      </c>
      <c r="AH170">
        <v>2.2000000000000002</v>
      </c>
      <c r="AI170">
        <v>1.74</v>
      </c>
      <c r="AJ170">
        <v>2.35</v>
      </c>
      <c r="AK170">
        <v>1.65</v>
      </c>
      <c r="AL170">
        <v>2.2000000000000002</v>
      </c>
      <c r="AM170" t="str">
        <f t="shared" si="22"/>
        <v>Beck</v>
      </c>
      <c r="AN170" t="str">
        <f t="shared" si="23"/>
        <v>Martic</v>
      </c>
      <c r="AO170" t="str">
        <f t="shared" si="24"/>
        <v>MelbourneBeckMartic</v>
      </c>
      <c r="AP170" t="str">
        <f t="shared" si="25"/>
        <v>MelbourneMarticBeck</v>
      </c>
      <c r="AQ170">
        <f t="shared" si="26"/>
        <v>2</v>
      </c>
      <c r="AR170">
        <f t="shared" si="27"/>
        <v>12</v>
      </c>
      <c r="AS170">
        <f t="shared" si="28"/>
        <v>12</v>
      </c>
      <c r="AT170" t="b">
        <f t="shared" si="29"/>
        <v>0</v>
      </c>
      <c r="AU170" t="str">
        <f t="shared" si="30"/>
        <v>Beck</v>
      </c>
      <c r="AV170" t="b">
        <f t="shared" si="31"/>
        <v>0</v>
      </c>
      <c r="AW170" t="str">
        <f t="shared" si="32"/>
        <v>Melbourne1st Round</v>
      </c>
    </row>
    <row r="171" spans="1:49" x14ac:dyDescent="0.25">
      <c r="A171">
        <v>6</v>
      </c>
      <c r="B171" t="s">
        <v>441</v>
      </c>
      <c r="C171" t="s">
        <v>442</v>
      </c>
      <c r="D171" s="1">
        <v>41652</v>
      </c>
      <c r="E171" s="10" t="s">
        <v>443</v>
      </c>
      <c r="F171" t="s">
        <v>307</v>
      </c>
      <c r="G171" t="s">
        <v>308</v>
      </c>
      <c r="H171" t="s">
        <v>309</v>
      </c>
      <c r="I171" s="9">
        <v>3</v>
      </c>
      <c r="J171" t="s">
        <v>422</v>
      </c>
      <c r="K171" t="s">
        <v>393</v>
      </c>
      <c r="L171">
        <v>17</v>
      </c>
      <c r="M171">
        <v>32</v>
      </c>
      <c r="N171">
        <v>2675</v>
      </c>
      <c r="O171">
        <v>1515</v>
      </c>
      <c r="P171">
        <v>6</v>
      </c>
      <c r="Q171">
        <v>3</v>
      </c>
      <c r="R171">
        <v>6</v>
      </c>
      <c r="S171">
        <v>4</v>
      </c>
      <c r="V171">
        <v>2</v>
      </c>
      <c r="W171">
        <v>0</v>
      </c>
      <c r="X171" t="s">
        <v>312</v>
      </c>
      <c r="Y171">
        <v>1.44</v>
      </c>
      <c r="Z171">
        <v>2.62</v>
      </c>
      <c r="AA171">
        <v>1.45</v>
      </c>
      <c r="AB171">
        <v>2.7</v>
      </c>
      <c r="AC171">
        <v>1.5</v>
      </c>
      <c r="AD171">
        <v>2.62</v>
      </c>
      <c r="AE171">
        <v>1.52</v>
      </c>
      <c r="AF171">
        <v>2.72</v>
      </c>
      <c r="AG171">
        <v>1.5</v>
      </c>
      <c r="AH171">
        <v>2.63</v>
      </c>
      <c r="AI171">
        <v>1.56</v>
      </c>
      <c r="AJ171">
        <v>2.75</v>
      </c>
      <c r="AK171">
        <v>1.49</v>
      </c>
      <c r="AL171">
        <v>2.6</v>
      </c>
      <c r="AM171" t="str">
        <f t="shared" si="22"/>
        <v>Stosur</v>
      </c>
      <c r="AN171" t="str">
        <f t="shared" si="23"/>
        <v>Zakopalova</v>
      </c>
      <c r="AO171" t="str">
        <f t="shared" si="24"/>
        <v>MelbourneStosurZakopalova</v>
      </c>
      <c r="AP171" t="str">
        <f t="shared" si="25"/>
        <v>MelbourneZakopalovaStosur</v>
      </c>
      <c r="AQ171">
        <f t="shared" si="26"/>
        <v>2</v>
      </c>
      <c r="AR171">
        <f t="shared" si="27"/>
        <v>5</v>
      </c>
      <c r="AS171">
        <f t="shared" si="28"/>
        <v>19</v>
      </c>
      <c r="AT171" t="b">
        <f t="shared" si="29"/>
        <v>0</v>
      </c>
      <c r="AU171" t="str">
        <f t="shared" si="30"/>
        <v>Stosur</v>
      </c>
      <c r="AV171" t="b">
        <f t="shared" si="31"/>
        <v>0</v>
      </c>
      <c r="AW171" t="str">
        <f t="shared" si="32"/>
        <v>Melbourne1st Round</v>
      </c>
    </row>
    <row r="172" spans="1:49" x14ac:dyDescent="0.25">
      <c r="A172">
        <v>6</v>
      </c>
      <c r="B172" t="s">
        <v>441</v>
      </c>
      <c r="C172" t="s">
        <v>442</v>
      </c>
      <c r="D172" s="1">
        <v>41652</v>
      </c>
      <c r="E172" s="10" t="s">
        <v>443</v>
      </c>
      <c r="F172" t="s">
        <v>307</v>
      </c>
      <c r="G172" t="s">
        <v>308</v>
      </c>
      <c r="H172" t="s">
        <v>309</v>
      </c>
      <c r="I172" s="9">
        <v>3</v>
      </c>
      <c r="J172" t="s">
        <v>340</v>
      </c>
      <c r="K172" t="s">
        <v>403</v>
      </c>
      <c r="L172">
        <v>73</v>
      </c>
      <c r="M172">
        <v>7</v>
      </c>
      <c r="N172">
        <v>836</v>
      </c>
      <c r="O172">
        <v>4435</v>
      </c>
      <c r="P172">
        <v>6</v>
      </c>
      <c r="Q172">
        <v>3</v>
      </c>
      <c r="R172">
        <v>6</v>
      </c>
      <c r="S172">
        <v>2</v>
      </c>
      <c r="V172">
        <v>2</v>
      </c>
      <c r="W172">
        <v>0</v>
      </c>
      <c r="X172" t="s">
        <v>312</v>
      </c>
      <c r="Y172">
        <v>3.25</v>
      </c>
      <c r="Z172">
        <v>1.33</v>
      </c>
      <c r="AA172">
        <v>3.4</v>
      </c>
      <c r="AB172">
        <v>1.3</v>
      </c>
      <c r="AC172">
        <v>3.5</v>
      </c>
      <c r="AD172">
        <v>1.3</v>
      </c>
      <c r="AE172">
        <v>3.64</v>
      </c>
      <c r="AF172">
        <v>1.33</v>
      </c>
      <c r="AG172">
        <v>3.25</v>
      </c>
      <c r="AH172">
        <v>1.33</v>
      </c>
      <c r="AI172">
        <v>3.75</v>
      </c>
      <c r="AJ172">
        <v>1.4</v>
      </c>
      <c r="AK172">
        <v>3.27</v>
      </c>
      <c r="AL172">
        <v>1.32</v>
      </c>
      <c r="AM172" t="str">
        <f t="shared" si="22"/>
        <v>Goerges</v>
      </c>
      <c r="AN172" t="str">
        <f t="shared" si="23"/>
        <v>Errani</v>
      </c>
      <c r="AO172" t="str">
        <f t="shared" si="24"/>
        <v>MelbourneGoergesErrani</v>
      </c>
      <c r="AP172" t="str">
        <f t="shared" si="25"/>
        <v>MelbourneErraniGoerges</v>
      </c>
      <c r="AQ172">
        <f t="shared" si="26"/>
        <v>2</v>
      </c>
      <c r="AR172">
        <f t="shared" si="27"/>
        <v>7</v>
      </c>
      <c r="AS172">
        <f t="shared" si="28"/>
        <v>17</v>
      </c>
      <c r="AT172" t="b">
        <f t="shared" si="29"/>
        <v>0</v>
      </c>
      <c r="AU172" t="str">
        <f t="shared" si="30"/>
        <v>Goerges</v>
      </c>
      <c r="AV172" t="b">
        <f t="shared" si="31"/>
        <v>0</v>
      </c>
      <c r="AW172" t="str">
        <f t="shared" si="32"/>
        <v>Melbourne1st Round</v>
      </c>
    </row>
    <row r="173" spans="1:49" x14ac:dyDescent="0.25">
      <c r="A173">
        <v>6</v>
      </c>
      <c r="B173" t="s">
        <v>441</v>
      </c>
      <c r="C173" t="s">
        <v>442</v>
      </c>
      <c r="D173" s="1">
        <v>41652</v>
      </c>
      <c r="E173" s="10" t="s">
        <v>443</v>
      </c>
      <c r="F173" t="s">
        <v>307</v>
      </c>
      <c r="G173" t="s">
        <v>308</v>
      </c>
      <c r="H173" t="s">
        <v>309</v>
      </c>
      <c r="I173" s="9">
        <v>3</v>
      </c>
      <c r="J173" t="s">
        <v>337</v>
      </c>
      <c r="K173" t="s">
        <v>454</v>
      </c>
      <c r="L173">
        <v>26</v>
      </c>
      <c r="M173">
        <v>90</v>
      </c>
      <c r="N173">
        <v>1775</v>
      </c>
      <c r="O173">
        <v>721</v>
      </c>
      <c r="P173">
        <v>7</v>
      </c>
      <c r="Q173">
        <v>5</v>
      </c>
      <c r="R173">
        <v>3</v>
      </c>
      <c r="S173">
        <v>6</v>
      </c>
      <c r="T173">
        <v>6</v>
      </c>
      <c r="U173">
        <v>1</v>
      </c>
      <c r="V173">
        <v>2</v>
      </c>
      <c r="W173">
        <v>1</v>
      </c>
      <c r="X173" t="s">
        <v>312</v>
      </c>
      <c r="Y173">
        <v>1.07</v>
      </c>
      <c r="Z173">
        <v>9</v>
      </c>
      <c r="AA173">
        <v>1.05</v>
      </c>
      <c r="AB173">
        <v>9</v>
      </c>
      <c r="AC173">
        <v>1.05</v>
      </c>
      <c r="AD173">
        <v>8.5</v>
      </c>
      <c r="AE173">
        <v>1.1000000000000001</v>
      </c>
      <c r="AF173">
        <v>8.6</v>
      </c>
      <c r="AG173">
        <v>1.05</v>
      </c>
      <c r="AH173">
        <v>9</v>
      </c>
      <c r="AI173">
        <v>1.1000000000000001</v>
      </c>
      <c r="AJ173">
        <v>9.8000000000000007</v>
      </c>
      <c r="AK173">
        <v>1.07</v>
      </c>
      <c r="AL173">
        <v>8.36</v>
      </c>
      <c r="AM173" t="str">
        <f t="shared" si="22"/>
        <v>Safarova</v>
      </c>
      <c r="AN173" t="str">
        <f t="shared" si="23"/>
        <v>Glushko</v>
      </c>
      <c r="AO173" t="str">
        <f t="shared" si="24"/>
        <v>MelbourneSafarovaGlushko</v>
      </c>
      <c r="AP173" t="str">
        <f t="shared" si="25"/>
        <v>MelbourneGlushkoSafarova</v>
      </c>
      <c r="AQ173">
        <f t="shared" si="26"/>
        <v>1</v>
      </c>
      <c r="AR173">
        <f t="shared" si="27"/>
        <v>4</v>
      </c>
      <c r="AS173">
        <f t="shared" si="28"/>
        <v>28</v>
      </c>
      <c r="AT173" t="b">
        <f t="shared" si="29"/>
        <v>0</v>
      </c>
      <c r="AU173" t="str">
        <f t="shared" si="30"/>
        <v>Safarova</v>
      </c>
      <c r="AV173" t="b">
        <f t="shared" si="31"/>
        <v>1</v>
      </c>
      <c r="AW173" t="str">
        <f t="shared" si="32"/>
        <v>Melbourne1st Round</v>
      </c>
    </row>
    <row r="174" spans="1:49" x14ac:dyDescent="0.25">
      <c r="A174">
        <v>6</v>
      </c>
      <c r="B174" t="s">
        <v>441</v>
      </c>
      <c r="C174" t="s">
        <v>442</v>
      </c>
      <c r="D174" s="1">
        <v>41652</v>
      </c>
      <c r="E174" s="10" t="s">
        <v>443</v>
      </c>
      <c r="F174" t="s">
        <v>307</v>
      </c>
      <c r="G174" t="s">
        <v>308</v>
      </c>
      <c r="H174" t="s">
        <v>309</v>
      </c>
      <c r="I174" s="9">
        <v>3</v>
      </c>
      <c r="J174" t="s">
        <v>314</v>
      </c>
      <c r="K174" t="s">
        <v>410</v>
      </c>
      <c r="L174">
        <v>39</v>
      </c>
      <c r="M174">
        <v>51</v>
      </c>
      <c r="N174">
        <v>1275</v>
      </c>
      <c r="O174">
        <v>1135</v>
      </c>
      <c r="P174">
        <v>7</v>
      </c>
      <c r="Q174">
        <v>6</v>
      </c>
      <c r="R174">
        <v>6</v>
      </c>
      <c r="S174">
        <v>3</v>
      </c>
      <c r="V174">
        <v>2</v>
      </c>
      <c r="W174">
        <v>0</v>
      </c>
      <c r="X174" t="s">
        <v>312</v>
      </c>
      <c r="Y174">
        <v>2.1</v>
      </c>
      <c r="Z174">
        <v>1.66</v>
      </c>
      <c r="AA174">
        <v>2.15</v>
      </c>
      <c r="AB174">
        <v>1.68</v>
      </c>
      <c r="AC174">
        <v>2.2000000000000002</v>
      </c>
      <c r="AD174">
        <v>1.62</v>
      </c>
      <c r="AE174">
        <v>2.2200000000000002</v>
      </c>
      <c r="AF174">
        <v>1.74</v>
      </c>
      <c r="AG174">
        <v>2.2000000000000002</v>
      </c>
      <c r="AH174">
        <v>1.67</v>
      </c>
      <c r="AI174">
        <v>2.2999999999999998</v>
      </c>
      <c r="AJ174">
        <v>1.74</v>
      </c>
      <c r="AK174">
        <v>2.14</v>
      </c>
      <c r="AL174">
        <v>1.67</v>
      </c>
      <c r="AM174" t="str">
        <f t="shared" si="22"/>
        <v>Barthel</v>
      </c>
      <c r="AN174" t="str">
        <f t="shared" si="23"/>
        <v>Zhang</v>
      </c>
      <c r="AO174" t="str">
        <f t="shared" si="24"/>
        <v>MelbourneBarthelZhang</v>
      </c>
      <c r="AP174" t="str">
        <f t="shared" si="25"/>
        <v>MelbourneZhangBarthel</v>
      </c>
      <c r="AQ174">
        <f t="shared" si="26"/>
        <v>2</v>
      </c>
      <c r="AR174">
        <f t="shared" si="27"/>
        <v>4</v>
      </c>
      <c r="AS174">
        <f t="shared" si="28"/>
        <v>22</v>
      </c>
      <c r="AT174" t="b">
        <f t="shared" si="29"/>
        <v>1</v>
      </c>
      <c r="AU174" t="str">
        <f t="shared" si="30"/>
        <v>Barthel</v>
      </c>
      <c r="AV174" t="b">
        <f t="shared" si="31"/>
        <v>0</v>
      </c>
      <c r="AW174" t="str">
        <f t="shared" si="32"/>
        <v>Melbourne1st Round</v>
      </c>
    </row>
    <row r="175" spans="1:49" x14ac:dyDescent="0.25">
      <c r="A175">
        <v>6</v>
      </c>
      <c r="B175" t="s">
        <v>441</v>
      </c>
      <c r="C175" t="s">
        <v>442</v>
      </c>
      <c r="D175" s="1">
        <v>41652</v>
      </c>
      <c r="E175" s="10" t="s">
        <v>443</v>
      </c>
      <c r="F175" t="s">
        <v>307</v>
      </c>
      <c r="G175" t="s">
        <v>308</v>
      </c>
      <c r="H175" t="s">
        <v>309</v>
      </c>
      <c r="I175" s="9">
        <v>3</v>
      </c>
      <c r="J175" t="s">
        <v>455</v>
      </c>
      <c r="K175" t="s">
        <v>456</v>
      </c>
      <c r="L175">
        <v>104</v>
      </c>
      <c r="M175">
        <v>102</v>
      </c>
      <c r="N175">
        <v>627</v>
      </c>
      <c r="O175">
        <v>635</v>
      </c>
      <c r="P175">
        <v>2</v>
      </c>
      <c r="Q175">
        <v>6</v>
      </c>
      <c r="R175">
        <v>6</v>
      </c>
      <c r="S175">
        <v>2</v>
      </c>
      <c r="T175">
        <v>6</v>
      </c>
      <c r="U175">
        <v>4</v>
      </c>
      <c r="V175">
        <v>2</v>
      </c>
      <c r="W175">
        <v>1</v>
      </c>
      <c r="X175" t="s">
        <v>312</v>
      </c>
      <c r="Y175">
        <v>1.8</v>
      </c>
      <c r="Z175">
        <v>1.9</v>
      </c>
      <c r="AA175">
        <v>1.75</v>
      </c>
      <c r="AB175">
        <v>2.0499999999999998</v>
      </c>
      <c r="AC175">
        <v>1.73</v>
      </c>
      <c r="AD175">
        <v>2</v>
      </c>
      <c r="AE175">
        <v>1.88</v>
      </c>
      <c r="AF175">
        <v>2.02</v>
      </c>
      <c r="AG175">
        <v>1.73</v>
      </c>
      <c r="AH175">
        <v>2.1</v>
      </c>
      <c r="AI175">
        <v>1.9</v>
      </c>
      <c r="AJ175">
        <v>2.12</v>
      </c>
      <c r="AK175">
        <v>1.77</v>
      </c>
      <c r="AL175">
        <v>2.0099999999999998</v>
      </c>
      <c r="AM175" t="str">
        <f t="shared" si="22"/>
        <v>Dolonc</v>
      </c>
      <c r="AN175" t="str">
        <f t="shared" si="23"/>
        <v>Arruabarrena-Vecino</v>
      </c>
      <c r="AO175" t="str">
        <f t="shared" si="24"/>
        <v>MelbourneDoloncArruabarrena-Vecino</v>
      </c>
      <c r="AP175" t="str">
        <f t="shared" si="25"/>
        <v>MelbourneArruabarrena-VecinoDolonc</v>
      </c>
      <c r="AQ175">
        <f t="shared" si="26"/>
        <v>1</v>
      </c>
      <c r="AR175">
        <f t="shared" si="27"/>
        <v>2</v>
      </c>
      <c r="AS175">
        <f t="shared" si="28"/>
        <v>26</v>
      </c>
      <c r="AT175" t="b">
        <f t="shared" si="29"/>
        <v>0</v>
      </c>
      <c r="AU175" t="str">
        <f t="shared" si="30"/>
        <v>Arruabarrena-Vecino</v>
      </c>
      <c r="AV175" t="b">
        <f t="shared" si="31"/>
        <v>1</v>
      </c>
      <c r="AW175" t="str">
        <f t="shared" si="32"/>
        <v>Melbourne1st Round</v>
      </c>
    </row>
    <row r="176" spans="1:49" x14ac:dyDescent="0.25">
      <c r="A176">
        <v>6</v>
      </c>
      <c r="B176" t="s">
        <v>441</v>
      </c>
      <c r="C176" t="s">
        <v>442</v>
      </c>
      <c r="D176" s="1">
        <v>41652</v>
      </c>
      <c r="E176" s="10" t="s">
        <v>443</v>
      </c>
      <c r="F176" t="s">
        <v>307</v>
      </c>
      <c r="G176" t="s">
        <v>308</v>
      </c>
      <c r="H176" t="s">
        <v>309</v>
      </c>
      <c r="I176" s="9">
        <v>3</v>
      </c>
      <c r="J176" t="s">
        <v>397</v>
      </c>
      <c r="K176" t="s">
        <v>343</v>
      </c>
      <c r="L176">
        <v>56</v>
      </c>
      <c r="M176">
        <v>12</v>
      </c>
      <c r="N176">
        <v>1073</v>
      </c>
      <c r="O176">
        <v>3170</v>
      </c>
      <c r="P176">
        <v>6</v>
      </c>
      <c r="Q176">
        <v>4</v>
      </c>
      <c r="R176">
        <v>6</v>
      </c>
      <c r="S176">
        <v>3</v>
      </c>
      <c r="V176">
        <v>2</v>
      </c>
      <c r="W176">
        <v>0</v>
      </c>
      <c r="X176" t="s">
        <v>312</v>
      </c>
      <c r="Y176">
        <v>2.37</v>
      </c>
      <c r="Z176">
        <v>1.53</v>
      </c>
      <c r="AA176">
        <v>2.4500000000000002</v>
      </c>
      <c r="AB176">
        <v>1.52</v>
      </c>
      <c r="AC176">
        <v>2.25</v>
      </c>
      <c r="AD176">
        <v>1.57</v>
      </c>
      <c r="AE176">
        <v>2.62</v>
      </c>
      <c r="AF176">
        <v>1.56</v>
      </c>
      <c r="AG176">
        <v>2.5</v>
      </c>
      <c r="AH176">
        <v>1.53</v>
      </c>
      <c r="AI176">
        <v>2.62</v>
      </c>
      <c r="AJ176">
        <v>1.65</v>
      </c>
      <c r="AK176">
        <v>2.41</v>
      </c>
      <c r="AL176">
        <v>1.55</v>
      </c>
      <c r="AM176" t="str">
        <f t="shared" si="22"/>
        <v>Zheng</v>
      </c>
      <c r="AN176" t="str">
        <f t="shared" si="23"/>
        <v>Vinci</v>
      </c>
      <c r="AO176" t="str">
        <f t="shared" si="24"/>
        <v>MelbourneZhengVinci</v>
      </c>
      <c r="AP176" t="str">
        <f t="shared" si="25"/>
        <v>MelbourneVinciZheng</v>
      </c>
      <c r="AQ176">
        <f t="shared" si="26"/>
        <v>2</v>
      </c>
      <c r="AR176">
        <f t="shared" si="27"/>
        <v>5</v>
      </c>
      <c r="AS176">
        <f t="shared" si="28"/>
        <v>19</v>
      </c>
      <c r="AT176" t="b">
        <f t="shared" si="29"/>
        <v>0</v>
      </c>
      <c r="AU176" t="str">
        <f t="shared" si="30"/>
        <v>Zheng</v>
      </c>
      <c r="AV176" t="b">
        <f t="shared" si="31"/>
        <v>0</v>
      </c>
      <c r="AW176" t="str">
        <f t="shared" si="32"/>
        <v>Melbourne1st Round</v>
      </c>
    </row>
    <row r="177" spans="1:49" x14ac:dyDescent="0.25">
      <c r="A177">
        <v>6</v>
      </c>
      <c r="B177" t="s">
        <v>441</v>
      </c>
      <c r="C177" t="s">
        <v>442</v>
      </c>
      <c r="D177" s="1">
        <v>41652</v>
      </c>
      <c r="E177" s="10" t="s">
        <v>443</v>
      </c>
      <c r="F177" t="s">
        <v>307</v>
      </c>
      <c r="G177" t="s">
        <v>308</v>
      </c>
      <c r="H177" t="s">
        <v>309</v>
      </c>
      <c r="I177" s="9">
        <v>3</v>
      </c>
      <c r="J177" t="s">
        <v>413</v>
      </c>
      <c r="K177" t="s">
        <v>398</v>
      </c>
      <c r="L177">
        <v>64</v>
      </c>
      <c r="M177">
        <v>75</v>
      </c>
      <c r="N177">
        <v>955</v>
      </c>
      <c r="O177">
        <v>818</v>
      </c>
      <c r="P177">
        <v>6</v>
      </c>
      <c r="Q177">
        <v>4</v>
      </c>
      <c r="R177">
        <v>6</v>
      </c>
      <c r="S177">
        <v>1</v>
      </c>
      <c r="V177">
        <v>2</v>
      </c>
      <c r="W177">
        <v>0</v>
      </c>
      <c r="X177" t="s">
        <v>312</v>
      </c>
      <c r="Y177">
        <v>1.3</v>
      </c>
      <c r="Z177">
        <v>3.4</v>
      </c>
      <c r="AA177">
        <v>1.3</v>
      </c>
      <c r="AB177">
        <v>3.4</v>
      </c>
      <c r="AC177">
        <v>1.29</v>
      </c>
      <c r="AD177">
        <v>3.5</v>
      </c>
      <c r="AE177">
        <v>1.36</v>
      </c>
      <c r="AF177">
        <v>3.47</v>
      </c>
      <c r="AG177">
        <v>1.29</v>
      </c>
      <c r="AH177">
        <v>3.5</v>
      </c>
      <c r="AI177">
        <v>1.38</v>
      </c>
      <c r="AJ177">
        <v>3.75</v>
      </c>
      <c r="AK177">
        <v>1.31</v>
      </c>
      <c r="AL177">
        <v>3.36</v>
      </c>
      <c r="AM177" t="str">
        <f t="shared" si="22"/>
        <v>Niculescu</v>
      </c>
      <c r="AN177" t="str">
        <f t="shared" si="23"/>
        <v>Peer</v>
      </c>
      <c r="AO177" t="str">
        <f t="shared" si="24"/>
        <v>MelbourneNiculescuPeer</v>
      </c>
      <c r="AP177" t="str">
        <f t="shared" si="25"/>
        <v>MelbournePeerNiculescu</v>
      </c>
      <c r="AQ177">
        <f t="shared" si="26"/>
        <v>2</v>
      </c>
      <c r="AR177">
        <f t="shared" si="27"/>
        <v>7</v>
      </c>
      <c r="AS177">
        <f t="shared" si="28"/>
        <v>17</v>
      </c>
      <c r="AT177" t="b">
        <f t="shared" si="29"/>
        <v>0</v>
      </c>
      <c r="AU177" t="str">
        <f t="shared" si="30"/>
        <v>Niculescu</v>
      </c>
      <c r="AV177" t="b">
        <f t="shared" si="31"/>
        <v>0</v>
      </c>
      <c r="AW177" t="str">
        <f t="shared" si="32"/>
        <v>Melbourne1st Round</v>
      </c>
    </row>
    <row r="178" spans="1:49" x14ac:dyDescent="0.25">
      <c r="A178">
        <v>6</v>
      </c>
      <c r="B178" t="s">
        <v>441</v>
      </c>
      <c r="C178" t="s">
        <v>442</v>
      </c>
      <c r="D178" s="1">
        <v>41652</v>
      </c>
      <c r="E178" s="10" t="s">
        <v>443</v>
      </c>
      <c r="F178" t="s">
        <v>307</v>
      </c>
      <c r="G178" t="s">
        <v>308</v>
      </c>
      <c r="H178" t="s">
        <v>309</v>
      </c>
      <c r="I178" s="9">
        <v>3</v>
      </c>
      <c r="J178" t="s">
        <v>457</v>
      </c>
      <c r="K178" t="s">
        <v>440</v>
      </c>
      <c r="L178">
        <v>88</v>
      </c>
      <c r="M178">
        <v>6</v>
      </c>
      <c r="N178">
        <v>732</v>
      </c>
      <c r="O178">
        <v>4835</v>
      </c>
      <c r="P178">
        <v>6</v>
      </c>
      <c r="Q178">
        <v>2</v>
      </c>
      <c r="R178">
        <v>1</v>
      </c>
      <c r="S178">
        <v>6</v>
      </c>
      <c r="T178">
        <v>6</v>
      </c>
      <c r="U178">
        <v>4</v>
      </c>
      <c r="V178">
        <v>2</v>
      </c>
      <c r="W178">
        <v>1</v>
      </c>
      <c r="X178" t="s">
        <v>312</v>
      </c>
      <c r="Y178">
        <v>10</v>
      </c>
      <c r="Z178">
        <v>1.06</v>
      </c>
      <c r="AA178">
        <v>8</v>
      </c>
      <c r="AB178">
        <v>1.07</v>
      </c>
      <c r="AC178">
        <v>10</v>
      </c>
      <c r="AD178">
        <v>1.05</v>
      </c>
      <c r="AE178">
        <v>10.5</v>
      </c>
      <c r="AF178">
        <v>1.07</v>
      </c>
      <c r="AG178">
        <v>10</v>
      </c>
      <c r="AH178">
        <v>1.04</v>
      </c>
      <c r="AI178">
        <v>13</v>
      </c>
      <c r="AJ178">
        <v>1.0900000000000001</v>
      </c>
      <c r="AK178">
        <v>8.89</v>
      </c>
      <c r="AL178">
        <v>1.06</v>
      </c>
      <c r="AM178" t="str">
        <f t="shared" si="22"/>
        <v>Kumkhum</v>
      </c>
      <c r="AN178" t="str">
        <f t="shared" si="23"/>
        <v>Kvitova</v>
      </c>
      <c r="AO178" t="str">
        <f t="shared" si="24"/>
        <v>MelbourneKumkhumKvitova</v>
      </c>
      <c r="AP178" t="str">
        <f t="shared" si="25"/>
        <v>MelbourneKvitovaKumkhum</v>
      </c>
      <c r="AQ178">
        <f t="shared" si="26"/>
        <v>1</v>
      </c>
      <c r="AR178">
        <f t="shared" si="27"/>
        <v>1</v>
      </c>
      <c r="AS178">
        <f t="shared" si="28"/>
        <v>25</v>
      </c>
      <c r="AT178" t="b">
        <f t="shared" si="29"/>
        <v>0</v>
      </c>
      <c r="AU178" t="str">
        <f t="shared" si="30"/>
        <v>Kumkhum</v>
      </c>
      <c r="AV178" t="b">
        <f t="shared" si="31"/>
        <v>1</v>
      </c>
      <c r="AW178" t="str">
        <f t="shared" si="32"/>
        <v>Melbourne1st Round</v>
      </c>
    </row>
    <row r="179" spans="1:49" x14ac:dyDescent="0.25">
      <c r="A179">
        <v>6</v>
      </c>
      <c r="B179" t="s">
        <v>441</v>
      </c>
      <c r="C179" t="s">
        <v>442</v>
      </c>
      <c r="D179" s="1">
        <v>41652</v>
      </c>
      <c r="E179" s="10" t="s">
        <v>443</v>
      </c>
      <c r="F179" t="s">
        <v>307</v>
      </c>
      <c r="G179" t="s">
        <v>308</v>
      </c>
      <c r="H179" t="s">
        <v>309</v>
      </c>
      <c r="I179" s="9">
        <v>3</v>
      </c>
      <c r="J179" t="s">
        <v>335</v>
      </c>
      <c r="K179" t="s">
        <v>426</v>
      </c>
      <c r="L179">
        <v>53</v>
      </c>
      <c r="M179">
        <v>28</v>
      </c>
      <c r="N179">
        <v>1110</v>
      </c>
      <c r="O179">
        <v>1745</v>
      </c>
      <c r="P179">
        <v>6</v>
      </c>
      <c r="Q179">
        <v>2</v>
      </c>
      <c r="R179">
        <v>6</v>
      </c>
      <c r="S179">
        <v>2</v>
      </c>
      <c r="V179">
        <v>2</v>
      </c>
      <c r="W179">
        <v>0</v>
      </c>
      <c r="X179" t="s">
        <v>312</v>
      </c>
      <c r="Y179">
        <v>1.61</v>
      </c>
      <c r="Z179">
        <v>2.2000000000000002</v>
      </c>
      <c r="AA179">
        <v>1.7</v>
      </c>
      <c r="AB179">
        <v>2.1</v>
      </c>
      <c r="AC179">
        <v>1.67</v>
      </c>
      <c r="AD179">
        <v>2.1</v>
      </c>
      <c r="AE179">
        <v>1.74</v>
      </c>
      <c r="AF179">
        <v>2.23</v>
      </c>
      <c r="AG179">
        <v>1.67</v>
      </c>
      <c r="AH179">
        <v>2.2000000000000002</v>
      </c>
      <c r="AI179">
        <v>1.75</v>
      </c>
      <c r="AJ179">
        <v>2.34</v>
      </c>
      <c r="AK179">
        <v>1.68</v>
      </c>
      <c r="AL179">
        <v>2.13</v>
      </c>
      <c r="AM179" t="str">
        <f t="shared" si="22"/>
        <v>Riske</v>
      </c>
      <c r="AN179" t="str">
        <f t="shared" si="23"/>
        <v>Vesnina</v>
      </c>
      <c r="AO179" t="str">
        <f t="shared" si="24"/>
        <v>MelbourneRiskeVesnina</v>
      </c>
      <c r="AP179" t="str">
        <f t="shared" si="25"/>
        <v>MelbourneVesninaRiske</v>
      </c>
      <c r="AQ179">
        <f t="shared" si="26"/>
        <v>2</v>
      </c>
      <c r="AR179">
        <f t="shared" si="27"/>
        <v>8</v>
      </c>
      <c r="AS179">
        <f t="shared" si="28"/>
        <v>16</v>
      </c>
      <c r="AT179" t="b">
        <f t="shared" si="29"/>
        <v>0</v>
      </c>
      <c r="AU179" t="str">
        <f t="shared" si="30"/>
        <v>Riske</v>
      </c>
      <c r="AV179" t="b">
        <f t="shared" si="31"/>
        <v>0</v>
      </c>
      <c r="AW179" t="str">
        <f t="shared" si="32"/>
        <v>Melbourne1st Round</v>
      </c>
    </row>
    <row r="180" spans="1:49" x14ac:dyDescent="0.25">
      <c r="A180">
        <v>6</v>
      </c>
      <c r="B180" t="s">
        <v>441</v>
      </c>
      <c r="C180" t="s">
        <v>442</v>
      </c>
      <c r="D180" s="1">
        <v>41652</v>
      </c>
      <c r="E180" s="10" t="s">
        <v>443</v>
      </c>
      <c r="F180" t="s">
        <v>307</v>
      </c>
      <c r="G180" t="s">
        <v>308</v>
      </c>
      <c r="H180" t="s">
        <v>309</v>
      </c>
      <c r="I180" s="9">
        <v>3</v>
      </c>
      <c r="J180" t="s">
        <v>356</v>
      </c>
      <c r="K180" t="s">
        <v>458</v>
      </c>
      <c r="L180">
        <v>15</v>
      </c>
      <c r="M180">
        <v>111</v>
      </c>
      <c r="N180">
        <v>2915</v>
      </c>
      <c r="O180">
        <v>607</v>
      </c>
      <c r="P180">
        <v>6</v>
      </c>
      <c r="Q180">
        <v>2</v>
      </c>
      <c r="R180">
        <v>6</v>
      </c>
      <c r="S180">
        <v>1</v>
      </c>
      <c r="V180">
        <v>2</v>
      </c>
      <c r="W180">
        <v>0</v>
      </c>
      <c r="X180" t="s">
        <v>312</v>
      </c>
      <c r="Y180">
        <v>1.08</v>
      </c>
      <c r="Z180">
        <v>8</v>
      </c>
      <c r="AA180">
        <v>1.08</v>
      </c>
      <c r="AB180">
        <v>7.5</v>
      </c>
      <c r="AC180">
        <v>1.08</v>
      </c>
      <c r="AD180">
        <v>7</v>
      </c>
      <c r="AE180">
        <v>1.1200000000000001</v>
      </c>
      <c r="AF180">
        <v>7.45</v>
      </c>
      <c r="AG180">
        <v>1.08</v>
      </c>
      <c r="AH180">
        <v>7.5</v>
      </c>
      <c r="AI180">
        <v>1.1299999999999999</v>
      </c>
      <c r="AJ180">
        <v>8.6999999999999993</v>
      </c>
      <c r="AK180">
        <v>1.0900000000000001</v>
      </c>
      <c r="AL180">
        <v>7.22</v>
      </c>
      <c r="AM180" t="str">
        <f t="shared" si="22"/>
        <v>Lisicki</v>
      </c>
      <c r="AN180" t="str">
        <f t="shared" si="23"/>
        <v>Lucic</v>
      </c>
      <c r="AO180" t="str">
        <f t="shared" si="24"/>
        <v>MelbourneLisickiLucic</v>
      </c>
      <c r="AP180" t="str">
        <f t="shared" si="25"/>
        <v>MelbourneLucicLisicki</v>
      </c>
      <c r="AQ180">
        <f t="shared" si="26"/>
        <v>2</v>
      </c>
      <c r="AR180">
        <f t="shared" si="27"/>
        <v>9</v>
      </c>
      <c r="AS180">
        <f t="shared" si="28"/>
        <v>15</v>
      </c>
      <c r="AT180" t="b">
        <f t="shared" si="29"/>
        <v>0</v>
      </c>
      <c r="AU180" t="str">
        <f t="shared" si="30"/>
        <v>Lisicki</v>
      </c>
      <c r="AV180" t="b">
        <f t="shared" si="31"/>
        <v>0</v>
      </c>
      <c r="AW180" t="str">
        <f t="shared" si="32"/>
        <v>Melbourne1st Round</v>
      </c>
    </row>
    <row r="181" spans="1:49" x14ac:dyDescent="0.25">
      <c r="A181">
        <v>6</v>
      </c>
      <c r="B181" t="s">
        <v>441</v>
      </c>
      <c r="C181" t="s">
        <v>442</v>
      </c>
      <c r="D181" s="1">
        <v>41652</v>
      </c>
      <c r="E181" s="10" t="s">
        <v>443</v>
      </c>
      <c r="F181" t="s">
        <v>307</v>
      </c>
      <c r="G181" t="s">
        <v>308</v>
      </c>
      <c r="H181" t="s">
        <v>309</v>
      </c>
      <c r="I181" s="9">
        <v>3</v>
      </c>
      <c r="J181" t="s">
        <v>327</v>
      </c>
      <c r="K181" t="s">
        <v>459</v>
      </c>
      <c r="L181">
        <v>63</v>
      </c>
      <c r="M181">
        <v>92</v>
      </c>
      <c r="N181">
        <v>957</v>
      </c>
      <c r="O181">
        <v>698</v>
      </c>
      <c r="P181">
        <v>7</v>
      </c>
      <c r="Q181">
        <v>6</v>
      </c>
      <c r="R181">
        <v>6</v>
      </c>
      <c r="S181">
        <v>3</v>
      </c>
      <c r="V181">
        <v>2</v>
      </c>
      <c r="W181">
        <v>0</v>
      </c>
      <c r="X181" t="s">
        <v>312</v>
      </c>
      <c r="Y181">
        <v>1.4</v>
      </c>
      <c r="Z181">
        <v>2.75</v>
      </c>
      <c r="AA181">
        <v>1.45</v>
      </c>
      <c r="AB181">
        <v>2.7</v>
      </c>
      <c r="AC181">
        <v>1.44</v>
      </c>
      <c r="AD181">
        <v>2.62</v>
      </c>
      <c r="AE181">
        <v>1.42</v>
      </c>
      <c r="AF181">
        <v>3.12</v>
      </c>
      <c r="AG181">
        <v>1.44</v>
      </c>
      <c r="AH181">
        <v>2.75</v>
      </c>
      <c r="AI181">
        <v>1.5</v>
      </c>
      <c r="AJ181">
        <v>3.15</v>
      </c>
      <c r="AK181">
        <v>1.43</v>
      </c>
      <c r="AL181">
        <v>2.74</v>
      </c>
      <c r="AM181" t="str">
        <f t="shared" si="22"/>
        <v>Wickmayer</v>
      </c>
      <c r="AN181" t="str">
        <f t="shared" si="23"/>
        <v>Pfizenmaier</v>
      </c>
      <c r="AO181" t="str">
        <f t="shared" si="24"/>
        <v>MelbourneWickmayerPfizenmaier</v>
      </c>
      <c r="AP181" t="str">
        <f t="shared" si="25"/>
        <v>MelbournePfizenmaierWickmayer</v>
      </c>
      <c r="AQ181">
        <f t="shared" si="26"/>
        <v>2</v>
      </c>
      <c r="AR181">
        <f t="shared" si="27"/>
        <v>4</v>
      </c>
      <c r="AS181">
        <f t="shared" si="28"/>
        <v>22</v>
      </c>
      <c r="AT181" t="b">
        <f t="shared" si="29"/>
        <v>1</v>
      </c>
      <c r="AU181" t="str">
        <f t="shared" si="30"/>
        <v>Wickmayer</v>
      </c>
      <c r="AV181" t="b">
        <f t="shared" si="31"/>
        <v>0</v>
      </c>
      <c r="AW181" t="str">
        <f t="shared" si="32"/>
        <v>Melbourne1st Round</v>
      </c>
    </row>
    <row r="182" spans="1:49" x14ac:dyDescent="0.25">
      <c r="A182">
        <v>6</v>
      </c>
      <c r="B182" t="s">
        <v>441</v>
      </c>
      <c r="C182" t="s">
        <v>442</v>
      </c>
      <c r="D182" s="1">
        <v>41652</v>
      </c>
      <c r="E182" s="10" t="s">
        <v>443</v>
      </c>
      <c r="F182" t="s">
        <v>307</v>
      </c>
      <c r="G182" t="s">
        <v>308</v>
      </c>
      <c r="H182" t="s">
        <v>309</v>
      </c>
      <c r="I182" s="9">
        <v>3</v>
      </c>
      <c r="J182" t="s">
        <v>432</v>
      </c>
      <c r="K182" t="s">
        <v>384</v>
      </c>
      <c r="L182">
        <v>57</v>
      </c>
      <c r="M182">
        <v>78</v>
      </c>
      <c r="N182">
        <v>1036</v>
      </c>
      <c r="O182">
        <v>787</v>
      </c>
      <c r="P182">
        <v>6</v>
      </c>
      <c r="Q182">
        <v>3</v>
      </c>
      <c r="R182">
        <v>6</v>
      </c>
      <c r="S182">
        <v>2</v>
      </c>
      <c r="V182">
        <v>2</v>
      </c>
      <c r="W182">
        <v>0</v>
      </c>
      <c r="X182" t="s">
        <v>312</v>
      </c>
      <c r="Y182">
        <v>1.25</v>
      </c>
      <c r="Z182">
        <v>3.75</v>
      </c>
      <c r="AA182">
        <v>1.25</v>
      </c>
      <c r="AB182">
        <v>3.75</v>
      </c>
      <c r="AC182">
        <v>1.25</v>
      </c>
      <c r="AD182">
        <v>3.75</v>
      </c>
      <c r="AE182">
        <v>1.3</v>
      </c>
      <c r="AF182">
        <v>3.9</v>
      </c>
      <c r="AG182">
        <v>1.22</v>
      </c>
      <c r="AH182">
        <v>4</v>
      </c>
      <c r="AI182">
        <v>1.34</v>
      </c>
      <c r="AJ182">
        <v>4</v>
      </c>
      <c r="AK182">
        <v>1.26</v>
      </c>
      <c r="AL182">
        <v>3.68</v>
      </c>
      <c r="AM182" t="str">
        <f t="shared" si="22"/>
        <v>Pironkova</v>
      </c>
      <c r="AN182" t="str">
        <f t="shared" si="23"/>
        <v>Soler</v>
      </c>
      <c r="AO182" t="str">
        <f t="shared" si="24"/>
        <v>MelbournePironkovaSoler</v>
      </c>
      <c r="AP182" t="str">
        <f t="shared" si="25"/>
        <v>MelbourneSolerPironkova</v>
      </c>
      <c r="AQ182">
        <f t="shared" si="26"/>
        <v>2</v>
      </c>
      <c r="AR182">
        <f t="shared" si="27"/>
        <v>7</v>
      </c>
      <c r="AS182">
        <f t="shared" si="28"/>
        <v>17</v>
      </c>
      <c r="AT182" t="b">
        <f t="shared" si="29"/>
        <v>0</v>
      </c>
      <c r="AU182" t="str">
        <f t="shared" si="30"/>
        <v>Pironkova</v>
      </c>
      <c r="AV182" t="b">
        <f t="shared" si="31"/>
        <v>0</v>
      </c>
      <c r="AW182" t="str">
        <f t="shared" si="32"/>
        <v>Melbourne1st Round</v>
      </c>
    </row>
    <row r="183" spans="1:49" x14ac:dyDescent="0.25">
      <c r="A183">
        <v>6</v>
      </c>
      <c r="B183" t="s">
        <v>441</v>
      </c>
      <c r="C183" t="s">
        <v>442</v>
      </c>
      <c r="D183" s="1">
        <v>41652</v>
      </c>
      <c r="E183" s="10" t="s">
        <v>443</v>
      </c>
      <c r="F183" t="s">
        <v>307</v>
      </c>
      <c r="G183" t="s">
        <v>308</v>
      </c>
      <c r="H183" t="s">
        <v>309</v>
      </c>
      <c r="I183" s="9">
        <v>3</v>
      </c>
      <c r="J183" t="s">
        <v>338</v>
      </c>
      <c r="K183" t="s">
        <v>460</v>
      </c>
      <c r="L183">
        <v>68</v>
      </c>
      <c r="M183">
        <v>190</v>
      </c>
      <c r="N183">
        <v>865</v>
      </c>
      <c r="O183">
        <v>331</v>
      </c>
      <c r="P183">
        <v>6</v>
      </c>
      <c r="Q183">
        <v>3</v>
      </c>
      <c r="R183">
        <v>6</v>
      </c>
      <c r="S183">
        <v>3</v>
      </c>
      <c r="V183">
        <v>2</v>
      </c>
      <c r="W183">
        <v>0</v>
      </c>
      <c r="X183" t="s">
        <v>312</v>
      </c>
      <c r="Y183">
        <v>1.3</v>
      </c>
      <c r="Z183">
        <v>3.4</v>
      </c>
      <c r="AA183">
        <v>1.35</v>
      </c>
      <c r="AB183">
        <v>3.1</v>
      </c>
      <c r="AC183">
        <v>1.36</v>
      </c>
      <c r="AD183">
        <v>3</v>
      </c>
      <c r="AE183">
        <v>1.38</v>
      </c>
      <c r="AF183">
        <v>3.35</v>
      </c>
      <c r="AG183">
        <v>1.33</v>
      </c>
      <c r="AH183">
        <v>3.25</v>
      </c>
      <c r="AI183">
        <v>1.38</v>
      </c>
      <c r="AJ183">
        <v>3.65</v>
      </c>
      <c r="AK183">
        <v>1.34</v>
      </c>
      <c r="AL183">
        <v>3.16</v>
      </c>
      <c r="AM183" t="str">
        <f t="shared" si="22"/>
        <v>Davis</v>
      </c>
      <c r="AN183" t="str">
        <f t="shared" si="23"/>
        <v>Vickery</v>
      </c>
      <c r="AO183" t="str">
        <f t="shared" si="24"/>
        <v>MelbourneDavisVickery</v>
      </c>
      <c r="AP183" t="str">
        <f t="shared" si="25"/>
        <v>MelbourneVickeryDavis</v>
      </c>
      <c r="AQ183">
        <f t="shared" si="26"/>
        <v>2</v>
      </c>
      <c r="AR183">
        <f t="shared" si="27"/>
        <v>6</v>
      </c>
      <c r="AS183">
        <f t="shared" si="28"/>
        <v>18</v>
      </c>
      <c r="AT183" t="b">
        <f t="shared" si="29"/>
        <v>0</v>
      </c>
      <c r="AU183" t="str">
        <f t="shared" si="30"/>
        <v>Davis</v>
      </c>
      <c r="AV183" t="b">
        <f t="shared" si="31"/>
        <v>0</v>
      </c>
      <c r="AW183" t="str">
        <f t="shared" si="32"/>
        <v>Melbourne1st Round</v>
      </c>
    </row>
    <row r="184" spans="1:49" x14ac:dyDescent="0.25">
      <c r="A184">
        <v>6</v>
      </c>
      <c r="B184" t="s">
        <v>441</v>
      </c>
      <c r="C184" t="s">
        <v>442</v>
      </c>
      <c r="D184" s="1">
        <v>41652</v>
      </c>
      <c r="E184" s="10" t="s">
        <v>443</v>
      </c>
      <c r="F184" t="s">
        <v>307</v>
      </c>
      <c r="G184" t="s">
        <v>308</v>
      </c>
      <c r="H184" t="s">
        <v>309</v>
      </c>
      <c r="I184" s="9">
        <v>3</v>
      </c>
      <c r="J184" t="s">
        <v>380</v>
      </c>
      <c r="K184" t="s">
        <v>372</v>
      </c>
      <c r="L184">
        <v>1</v>
      </c>
      <c r="M184">
        <v>155</v>
      </c>
      <c r="N184">
        <v>13260</v>
      </c>
      <c r="O184">
        <v>412</v>
      </c>
      <c r="P184">
        <v>6</v>
      </c>
      <c r="Q184">
        <v>2</v>
      </c>
      <c r="R184">
        <v>6</v>
      </c>
      <c r="S184">
        <v>1</v>
      </c>
      <c r="V184">
        <v>2</v>
      </c>
      <c r="W184">
        <v>0</v>
      </c>
      <c r="X184" t="s">
        <v>312</v>
      </c>
      <c r="Y184">
        <v>1.01</v>
      </c>
      <c r="Z184">
        <v>26</v>
      </c>
      <c r="AA184">
        <v>1.01</v>
      </c>
      <c r="AB184">
        <v>13</v>
      </c>
      <c r="AE184">
        <v>1.01</v>
      </c>
      <c r="AF184">
        <v>26</v>
      </c>
      <c r="AG184">
        <v>1.01</v>
      </c>
      <c r="AH184">
        <v>21</v>
      </c>
      <c r="AI184">
        <v>1.02</v>
      </c>
      <c r="AJ184">
        <v>39</v>
      </c>
      <c r="AK184">
        <v>1.01</v>
      </c>
      <c r="AL184">
        <v>19.309999999999999</v>
      </c>
      <c r="AM184" t="str">
        <f t="shared" si="22"/>
        <v>Williams</v>
      </c>
      <c r="AN184" t="str">
        <f t="shared" si="23"/>
        <v>Barty</v>
      </c>
      <c r="AO184" t="str">
        <f t="shared" si="24"/>
        <v>MelbourneWilliamsBarty</v>
      </c>
      <c r="AP184" t="str">
        <f t="shared" si="25"/>
        <v>MelbourneBartyWilliams</v>
      </c>
      <c r="AQ184">
        <f t="shared" si="26"/>
        <v>2</v>
      </c>
      <c r="AR184">
        <f t="shared" si="27"/>
        <v>9</v>
      </c>
      <c r="AS184">
        <f t="shared" si="28"/>
        <v>15</v>
      </c>
      <c r="AT184" t="b">
        <f t="shared" si="29"/>
        <v>0</v>
      </c>
      <c r="AU184" t="str">
        <f t="shared" si="30"/>
        <v>Williams</v>
      </c>
      <c r="AV184" t="b">
        <f t="shared" si="31"/>
        <v>0</v>
      </c>
      <c r="AW184" t="str">
        <f t="shared" si="32"/>
        <v>Melbourne1st Round</v>
      </c>
    </row>
    <row r="185" spans="1:49" x14ac:dyDescent="0.25">
      <c r="A185">
        <v>6</v>
      </c>
      <c r="B185" t="s">
        <v>441</v>
      </c>
      <c r="C185" t="s">
        <v>442</v>
      </c>
      <c r="D185" s="1">
        <v>41653</v>
      </c>
      <c r="E185" s="10" t="s">
        <v>443</v>
      </c>
      <c r="F185" t="s">
        <v>307</v>
      </c>
      <c r="G185" t="s">
        <v>308</v>
      </c>
      <c r="H185" t="s">
        <v>309</v>
      </c>
      <c r="I185" s="9">
        <v>3</v>
      </c>
      <c r="J185" t="s">
        <v>437</v>
      </c>
      <c r="K185" t="s">
        <v>461</v>
      </c>
      <c r="L185">
        <v>25</v>
      </c>
      <c r="M185">
        <v>66</v>
      </c>
      <c r="N185">
        <v>1840</v>
      </c>
      <c r="O185">
        <v>902</v>
      </c>
      <c r="P185">
        <v>1</v>
      </c>
      <c r="Q185">
        <v>0</v>
      </c>
      <c r="V185">
        <v>0</v>
      </c>
      <c r="W185">
        <v>0</v>
      </c>
      <c r="X185" t="s">
        <v>323</v>
      </c>
      <c r="Y185">
        <v>1.4</v>
      </c>
      <c r="Z185">
        <v>2.75</v>
      </c>
      <c r="AA185">
        <v>1.4</v>
      </c>
      <c r="AB185">
        <v>2.9</v>
      </c>
      <c r="AC185">
        <v>1.4</v>
      </c>
      <c r="AD185">
        <v>2.75</v>
      </c>
      <c r="AE185">
        <v>1.45</v>
      </c>
      <c r="AF185">
        <v>2.97</v>
      </c>
      <c r="AG185">
        <v>1.4</v>
      </c>
      <c r="AH185">
        <v>2.88</v>
      </c>
      <c r="AI185">
        <v>1.45</v>
      </c>
      <c r="AJ185">
        <v>3.35</v>
      </c>
      <c r="AK185">
        <v>1.41</v>
      </c>
      <c r="AL185">
        <v>2.85</v>
      </c>
      <c r="AM185" t="str">
        <f t="shared" si="22"/>
        <v>Cornet</v>
      </c>
      <c r="AN185" t="str">
        <f t="shared" si="23"/>
        <v>Hercog</v>
      </c>
      <c r="AO185" t="str">
        <f t="shared" si="24"/>
        <v>MelbourneCornetHercog</v>
      </c>
      <c r="AP185" t="str">
        <f t="shared" si="25"/>
        <v>MelbourneHercogCornet</v>
      </c>
      <c r="AQ185">
        <f t="shared" si="26"/>
        <v>0</v>
      </c>
      <c r="AR185">
        <f t="shared" si="27"/>
        <v>1</v>
      </c>
      <c r="AS185">
        <f t="shared" si="28"/>
        <v>1</v>
      </c>
      <c r="AT185" t="b">
        <f t="shared" si="29"/>
        <v>0</v>
      </c>
      <c r="AU185" t="str">
        <f t="shared" si="30"/>
        <v>Cornet</v>
      </c>
      <c r="AV185" t="b">
        <f t="shared" si="31"/>
        <v>0</v>
      </c>
      <c r="AW185" t="str">
        <f t="shared" si="32"/>
        <v>Melbourne1st Round</v>
      </c>
    </row>
    <row r="186" spans="1:49" x14ac:dyDescent="0.25">
      <c r="A186">
        <v>6</v>
      </c>
      <c r="B186" t="s">
        <v>441</v>
      </c>
      <c r="C186" t="s">
        <v>442</v>
      </c>
      <c r="D186" s="1">
        <v>41653</v>
      </c>
      <c r="E186" s="10" t="s">
        <v>443</v>
      </c>
      <c r="F186" t="s">
        <v>307</v>
      </c>
      <c r="G186" t="s">
        <v>308</v>
      </c>
      <c r="H186" t="s">
        <v>309</v>
      </c>
      <c r="I186" s="9">
        <v>3</v>
      </c>
      <c r="J186" t="s">
        <v>438</v>
      </c>
      <c r="K186" t="s">
        <v>320</v>
      </c>
      <c r="L186">
        <v>10</v>
      </c>
      <c r="M186">
        <v>72</v>
      </c>
      <c r="N186">
        <v>3520</v>
      </c>
      <c r="O186">
        <v>842</v>
      </c>
      <c r="P186">
        <v>6</v>
      </c>
      <c r="Q186">
        <v>0</v>
      </c>
      <c r="R186">
        <v>6</v>
      </c>
      <c r="S186">
        <v>2</v>
      </c>
      <c r="V186">
        <v>2</v>
      </c>
      <c r="W186">
        <v>0</v>
      </c>
      <c r="X186" t="s">
        <v>312</v>
      </c>
      <c r="Y186">
        <v>1.03</v>
      </c>
      <c r="Z186">
        <v>15</v>
      </c>
      <c r="AA186">
        <v>1.03</v>
      </c>
      <c r="AB186">
        <v>11</v>
      </c>
      <c r="AC186">
        <v>1.03</v>
      </c>
      <c r="AD186">
        <v>12</v>
      </c>
      <c r="AE186">
        <v>1.04</v>
      </c>
      <c r="AF186">
        <v>15</v>
      </c>
      <c r="AG186">
        <v>1.03</v>
      </c>
      <c r="AH186">
        <v>11</v>
      </c>
      <c r="AI186">
        <v>1.04</v>
      </c>
      <c r="AJ186">
        <v>16</v>
      </c>
      <c r="AK186">
        <v>1.03</v>
      </c>
      <c r="AL186">
        <v>12.08</v>
      </c>
      <c r="AM186" t="str">
        <f t="shared" si="22"/>
        <v>Wozniacki</v>
      </c>
      <c r="AN186" t="str">
        <f t="shared" si="23"/>
        <v>Dominguez</v>
      </c>
      <c r="AO186" t="str">
        <f t="shared" si="24"/>
        <v>MelbourneWozniackiDominguez</v>
      </c>
      <c r="AP186" t="str">
        <f t="shared" si="25"/>
        <v>MelbourneDominguezWozniacki</v>
      </c>
      <c r="AQ186">
        <f t="shared" si="26"/>
        <v>2</v>
      </c>
      <c r="AR186">
        <f t="shared" si="27"/>
        <v>10</v>
      </c>
      <c r="AS186">
        <f t="shared" si="28"/>
        <v>14</v>
      </c>
      <c r="AT186" t="b">
        <f t="shared" si="29"/>
        <v>0</v>
      </c>
      <c r="AU186" t="str">
        <f t="shared" si="30"/>
        <v>Wozniacki</v>
      </c>
      <c r="AV186" t="b">
        <f t="shared" si="31"/>
        <v>0</v>
      </c>
      <c r="AW186" t="str">
        <f t="shared" si="32"/>
        <v>Melbourne1st Round</v>
      </c>
    </row>
    <row r="187" spans="1:49" x14ac:dyDescent="0.25">
      <c r="A187">
        <v>6</v>
      </c>
      <c r="B187" t="s">
        <v>441</v>
      </c>
      <c r="C187" t="s">
        <v>442</v>
      </c>
      <c r="D187" s="1">
        <v>41653</v>
      </c>
      <c r="E187" s="10" t="s">
        <v>443</v>
      </c>
      <c r="F187" t="s">
        <v>307</v>
      </c>
      <c r="G187" t="s">
        <v>308</v>
      </c>
      <c r="H187" t="s">
        <v>309</v>
      </c>
      <c r="I187" s="9">
        <v>3</v>
      </c>
      <c r="J187" t="s">
        <v>399</v>
      </c>
      <c r="K187" t="s">
        <v>369</v>
      </c>
      <c r="L187">
        <v>84</v>
      </c>
      <c r="M187">
        <v>86</v>
      </c>
      <c r="N187">
        <v>764</v>
      </c>
      <c r="O187">
        <v>738</v>
      </c>
      <c r="P187">
        <v>6</v>
      </c>
      <c r="Q187">
        <v>1</v>
      </c>
      <c r="R187">
        <v>4</v>
      </c>
      <c r="S187">
        <v>6</v>
      </c>
      <c r="T187">
        <v>6</v>
      </c>
      <c r="U187">
        <v>1</v>
      </c>
      <c r="V187">
        <v>2</v>
      </c>
      <c r="W187">
        <v>1</v>
      </c>
      <c r="X187" t="s">
        <v>312</v>
      </c>
      <c r="Y187">
        <v>1.36</v>
      </c>
      <c r="Z187">
        <v>3</v>
      </c>
      <c r="AA187">
        <v>1.45</v>
      </c>
      <c r="AB187">
        <v>2.7</v>
      </c>
      <c r="AC187">
        <v>1.44</v>
      </c>
      <c r="AD187">
        <v>2.62</v>
      </c>
      <c r="AE187">
        <v>1.46</v>
      </c>
      <c r="AF187">
        <v>2.93</v>
      </c>
      <c r="AG187">
        <v>1.44</v>
      </c>
      <c r="AH187">
        <v>2.75</v>
      </c>
      <c r="AI187">
        <v>1.49</v>
      </c>
      <c r="AJ187">
        <v>3.2</v>
      </c>
      <c r="AK187">
        <v>1.44</v>
      </c>
      <c r="AL187">
        <v>2.74</v>
      </c>
      <c r="AM187" t="str">
        <f t="shared" si="22"/>
        <v>Zahlavova</v>
      </c>
      <c r="AN187" t="str">
        <f t="shared" si="23"/>
        <v>Hsieh</v>
      </c>
      <c r="AO187" t="str">
        <f t="shared" si="24"/>
        <v>MelbourneZahlavovaHsieh</v>
      </c>
      <c r="AP187" t="str">
        <f t="shared" si="25"/>
        <v>MelbourneHsiehZahlavova</v>
      </c>
      <c r="AQ187">
        <f t="shared" si="26"/>
        <v>1</v>
      </c>
      <c r="AR187">
        <f t="shared" si="27"/>
        <v>8</v>
      </c>
      <c r="AS187">
        <f t="shared" si="28"/>
        <v>24</v>
      </c>
      <c r="AT187" t="b">
        <f t="shared" si="29"/>
        <v>0</v>
      </c>
      <c r="AU187" t="str">
        <f t="shared" si="30"/>
        <v>Zahlavova</v>
      </c>
      <c r="AV187" t="b">
        <f t="shared" si="31"/>
        <v>1</v>
      </c>
      <c r="AW187" t="str">
        <f t="shared" si="32"/>
        <v>Melbourne1st Round</v>
      </c>
    </row>
    <row r="188" spans="1:49" x14ac:dyDescent="0.25">
      <c r="A188">
        <v>6</v>
      </c>
      <c r="B188" t="s">
        <v>441</v>
      </c>
      <c r="C188" t="s">
        <v>442</v>
      </c>
      <c r="D188" s="1">
        <v>41653</v>
      </c>
      <c r="E188" s="10" t="s">
        <v>443</v>
      </c>
      <c r="F188" t="s">
        <v>307</v>
      </c>
      <c r="G188" t="s">
        <v>308</v>
      </c>
      <c r="H188" t="s">
        <v>309</v>
      </c>
      <c r="I188" s="9">
        <v>3</v>
      </c>
      <c r="J188" t="s">
        <v>381</v>
      </c>
      <c r="K188" t="s">
        <v>319</v>
      </c>
      <c r="L188">
        <v>2</v>
      </c>
      <c r="M188">
        <v>91</v>
      </c>
      <c r="N188">
        <v>8151</v>
      </c>
      <c r="O188">
        <v>706</v>
      </c>
      <c r="P188">
        <v>7</v>
      </c>
      <c r="Q188">
        <v>6</v>
      </c>
      <c r="R188">
        <v>6</v>
      </c>
      <c r="S188">
        <v>2</v>
      </c>
      <c r="V188">
        <v>2</v>
      </c>
      <c r="W188">
        <v>0</v>
      </c>
      <c r="X188" t="s">
        <v>312</v>
      </c>
      <c r="AA188">
        <v>1.01</v>
      </c>
      <c r="AB188">
        <v>13</v>
      </c>
      <c r="AC188">
        <v>1.01</v>
      </c>
      <c r="AD188">
        <v>26</v>
      </c>
      <c r="AG188">
        <v>1.01</v>
      </c>
      <c r="AH188">
        <v>17</v>
      </c>
      <c r="AI188">
        <v>1.02</v>
      </c>
      <c r="AJ188">
        <v>28</v>
      </c>
      <c r="AK188">
        <v>1.01</v>
      </c>
      <c r="AL188">
        <v>16.829999999999998</v>
      </c>
      <c r="AM188" t="str">
        <f t="shared" si="22"/>
        <v>Azarenka</v>
      </c>
      <c r="AN188" t="str">
        <f t="shared" si="23"/>
        <v>Larsson</v>
      </c>
      <c r="AO188" t="str">
        <f t="shared" si="24"/>
        <v>MelbourneAzarenkaLarsson</v>
      </c>
      <c r="AP188" t="str">
        <f t="shared" si="25"/>
        <v>MelbourneLarssonAzarenka</v>
      </c>
      <c r="AQ188">
        <f t="shared" si="26"/>
        <v>2</v>
      </c>
      <c r="AR188">
        <f t="shared" si="27"/>
        <v>5</v>
      </c>
      <c r="AS188">
        <f t="shared" si="28"/>
        <v>21</v>
      </c>
      <c r="AT188" t="b">
        <f t="shared" si="29"/>
        <v>1</v>
      </c>
      <c r="AU188" t="str">
        <f t="shared" si="30"/>
        <v>Azarenka</v>
      </c>
      <c r="AV188" t="b">
        <f t="shared" si="31"/>
        <v>0</v>
      </c>
      <c r="AW188" t="str">
        <f t="shared" si="32"/>
        <v>Melbourne1st Round</v>
      </c>
    </row>
    <row r="189" spans="1:49" x14ac:dyDescent="0.25">
      <c r="A189">
        <v>6</v>
      </c>
      <c r="B189" t="s">
        <v>441</v>
      </c>
      <c r="C189" t="s">
        <v>442</v>
      </c>
      <c r="D189" s="1">
        <v>41653</v>
      </c>
      <c r="E189" s="10" t="s">
        <v>443</v>
      </c>
      <c r="F189" t="s">
        <v>307</v>
      </c>
      <c r="G189" t="s">
        <v>308</v>
      </c>
      <c r="H189" t="s">
        <v>309</v>
      </c>
      <c r="I189" s="9">
        <v>3</v>
      </c>
      <c r="J189" t="s">
        <v>311</v>
      </c>
      <c r="K189" t="s">
        <v>409</v>
      </c>
      <c r="L189">
        <v>62</v>
      </c>
      <c r="M189">
        <v>232</v>
      </c>
      <c r="N189">
        <v>961</v>
      </c>
      <c r="O189">
        <v>258</v>
      </c>
      <c r="P189">
        <v>7</v>
      </c>
      <c r="Q189">
        <v>5</v>
      </c>
      <c r="R189">
        <v>6</v>
      </c>
      <c r="S189">
        <v>4</v>
      </c>
      <c r="V189">
        <v>2</v>
      </c>
      <c r="W189">
        <v>0</v>
      </c>
      <c r="X189" t="s">
        <v>312</v>
      </c>
      <c r="Y189">
        <v>1.4</v>
      </c>
      <c r="Z189">
        <v>2.75</v>
      </c>
      <c r="AA189">
        <v>1.42</v>
      </c>
      <c r="AB189">
        <v>2.8</v>
      </c>
      <c r="AC189">
        <v>1.36</v>
      </c>
      <c r="AD189">
        <v>3</v>
      </c>
      <c r="AE189">
        <v>1.43</v>
      </c>
      <c r="AF189">
        <v>3.05</v>
      </c>
      <c r="AG189">
        <v>1.36</v>
      </c>
      <c r="AH189">
        <v>3</v>
      </c>
      <c r="AI189">
        <v>1.48</v>
      </c>
      <c r="AJ189">
        <v>3.1</v>
      </c>
      <c r="AK189">
        <v>1.41</v>
      </c>
      <c r="AL189">
        <v>2.81</v>
      </c>
      <c r="AM189" t="str">
        <f t="shared" si="22"/>
        <v>Mchale</v>
      </c>
      <c r="AN189" t="str">
        <f t="shared" si="23"/>
        <v>Chan</v>
      </c>
      <c r="AO189" t="str">
        <f t="shared" si="24"/>
        <v>MelbourneMchaleChan</v>
      </c>
      <c r="AP189" t="str">
        <f t="shared" si="25"/>
        <v>MelbourneChanMchale</v>
      </c>
      <c r="AQ189">
        <f t="shared" si="26"/>
        <v>2</v>
      </c>
      <c r="AR189">
        <f t="shared" si="27"/>
        <v>4</v>
      </c>
      <c r="AS189">
        <f t="shared" si="28"/>
        <v>22</v>
      </c>
      <c r="AT189" t="b">
        <f t="shared" si="29"/>
        <v>0</v>
      </c>
      <c r="AU189" t="str">
        <f t="shared" si="30"/>
        <v>Mchale</v>
      </c>
      <c r="AV189" t="b">
        <f t="shared" si="31"/>
        <v>0</v>
      </c>
      <c r="AW189" t="str">
        <f t="shared" si="32"/>
        <v>Melbourne1st Round</v>
      </c>
    </row>
    <row r="190" spans="1:49" x14ac:dyDescent="0.25">
      <c r="A190">
        <v>6</v>
      </c>
      <c r="B190" t="s">
        <v>441</v>
      </c>
      <c r="C190" t="s">
        <v>442</v>
      </c>
      <c r="D190" s="1">
        <v>41653</v>
      </c>
      <c r="E190" s="10" t="s">
        <v>443</v>
      </c>
      <c r="F190" t="s">
        <v>307</v>
      </c>
      <c r="G190" t="s">
        <v>308</v>
      </c>
      <c r="H190" t="s">
        <v>309</v>
      </c>
      <c r="I190" s="9">
        <v>3</v>
      </c>
      <c r="J190" t="s">
        <v>430</v>
      </c>
      <c r="K190" t="s">
        <v>462</v>
      </c>
      <c r="L190">
        <v>11</v>
      </c>
      <c r="M190">
        <v>119</v>
      </c>
      <c r="N190">
        <v>3335</v>
      </c>
      <c r="O190">
        <v>551</v>
      </c>
      <c r="P190">
        <v>6</v>
      </c>
      <c r="Q190">
        <v>0</v>
      </c>
      <c r="R190">
        <v>6</v>
      </c>
      <c r="S190">
        <v>1</v>
      </c>
      <c r="V190">
        <v>2</v>
      </c>
      <c r="W190">
        <v>0</v>
      </c>
      <c r="X190" t="s">
        <v>312</v>
      </c>
      <c r="Y190">
        <v>1.1000000000000001</v>
      </c>
      <c r="Z190">
        <v>7</v>
      </c>
      <c r="AA190">
        <v>1.1000000000000001</v>
      </c>
      <c r="AB190">
        <v>6.5</v>
      </c>
      <c r="AC190">
        <v>1.08</v>
      </c>
      <c r="AD190">
        <v>8</v>
      </c>
      <c r="AE190">
        <v>1.1299999999999999</v>
      </c>
      <c r="AF190">
        <v>7.71</v>
      </c>
      <c r="AG190">
        <v>1.08</v>
      </c>
      <c r="AH190">
        <v>7.5</v>
      </c>
      <c r="AI190">
        <v>1.1399999999999999</v>
      </c>
      <c r="AJ190">
        <v>8</v>
      </c>
      <c r="AK190">
        <v>1.1000000000000001</v>
      </c>
      <c r="AL190">
        <v>6.85</v>
      </c>
      <c r="AM190" t="str">
        <f t="shared" si="22"/>
        <v>Halep</v>
      </c>
      <c r="AN190" t="str">
        <f t="shared" si="23"/>
        <v>Piter</v>
      </c>
      <c r="AO190" t="str">
        <f t="shared" si="24"/>
        <v>MelbourneHalepPiter</v>
      </c>
      <c r="AP190" t="str">
        <f t="shared" si="25"/>
        <v>MelbournePiterHalep</v>
      </c>
      <c r="AQ190">
        <f t="shared" si="26"/>
        <v>2</v>
      </c>
      <c r="AR190">
        <f t="shared" si="27"/>
        <v>11</v>
      </c>
      <c r="AS190">
        <f t="shared" si="28"/>
        <v>13</v>
      </c>
      <c r="AT190" t="b">
        <f t="shared" si="29"/>
        <v>0</v>
      </c>
      <c r="AU190" t="str">
        <f t="shared" si="30"/>
        <v>Halep</v>
      </c>
      <c r="AV190" t="b">
        <f t="shared" si="31"/>
        <v>0</v>
      </c>
      <c r="AW190" t="str">
        <f t="shared" si="32"/>
        <v>Melbourne1st Round</v>
      </c>
    </row>
    <row r="191" spans="1:49" x14ac:dyDescent="0.25">
      <c r="A191">
        <v>6</v>
      </c>
      <c r="B191" t="s">
        <v>441</v>
      </c>
      <c r="C191" t="s">
        <v>442</v>
      </c>
      <c r="D191" s="1">
        <v>41653</v>
      </c>
      <c r="E191" s="10" t="s">
        <v>443</v>
      </c>
      <c r="F191" t="s">
        <v>307</v>
      </c>
      <c r="G191" t="s">
        <v>308</v>
      </c>
      <c r="H191" t="s">
        <v>309</v>
      </c>
      <c r="I191" s="9">
        <v>3</v>
      </c>
      <c r="J191" t="s">
        <v>368</v>
      </c>
      <c r="K191" t="s">
        <v>389</v>
      </c>
      <c r="L191">
        <v>16</v>
      </c>
      <c r="M191">
        <v>71</v>
      </c>
      <c r="N191">
        <v>2775</v>
      </c>
      <c r="O191">
        <v>842</v>
      </c>
      <c r="P191">
        <v>6</v>
      </c>
      <c r="Q191">
        <v>3</v>
      </c>
      <c r="R191">
        <v>6</v>
      </c>
      <c r="S191">
        <v>2</v>
      </c>
      <c r="V191">
        <v>2</v>
      </c>
      <c r="W191">
        <v>0</v>
      </c>
      <c r="X191" t="s">
        <v>312</v>
      </c>
      <c r="Y191">
        <v>1.33</v>
      </c>
      <c r="Z191">
        <v>3.25</v>
      </c>
      <c r="AA191">
        <v>1.35</v>
      </c>
      <c r="AB191">
        <v>3.1</v>
      </c>
      <c r="AC191">
        <v>1.33</v>
      </c>
      <c r="AD191">
        <v>3.25</v>
      </c>
      <c r="AE191">
        <v>1.38</v>
      </c>
      <c r="AF191">
        <v>3.31</v>
      </c>
      <c r="AG191">
        <v>1.36</v>
      </c>
      <c r="AH191">
        <v>3</v>
      </c>
      <c r="AI191">
        <v>1.41</v>
      </c>
      <c r="AJ191">
        <v>3.4</v>
      </c>
      <c r="AK191">
        <v>1.36</v>
      </c>
      <c r="AL191">
        <v>3.06</v>
      </c>
      <c r="AM191" t="str">
        <f t="shared" si="22"/>
        <v>Suarez</v>
      </c>
      <c r="AN191" t="str">
        <f t="shared" si="23"/>
        <v>King</v>
      </c>
      <c r="AO191" t="str">
        <f t="shared" si="24"/>
        <v>MelbourneSuarezKing</v>
      </c>
      <c r="AP191" t="str">
        <f t="shared" si="25"/>
        <v>MelbourneKingSuarez</v>
      </c>
      <c r="AQ191">
        <f t="shared" si="26"/>
        <v>2</v>
      </c>
      <c r="AR191">
        <f t="shared" si="27"/>
        <v>7</v>
      </c>
      <c r="AS191">
        <f t="shared" si="28"/>
        <v>17</v>
      </c>
      <c r="AT191" t="b">
        <f t="shared" si="29"/>
        <v>0</v>
      </c>
      <c r="AU191" t="str">
        <f t="shared" si="30"/>
        <v>Suarez</v>
      </c>
      <c r="AV191" t="b">
        <f t="shared" si="31"/>
        <v>0</v>
      </c>
      <c r="AW191" t="str">
        <f t="shared" si="32"/>
        <v>Melbourne1st Round</v>
      </c>
    </row>
    <row r="192" spans="1:49" x14ac:dyDescent="0.25">
      <c r="A192">
        <v>6</v>
      </c>
      <c r="B192" t="s">
        <v>441</v>
      </c>
      <c r="C192" t="s">
        <v>442</v>
      </c>
      <c r="D192" s="1">
        <v>41653</v>
      </c>
      <c r="E192" s="10" t="s">
        <v>443</v>
      </c>
      <c r="F192" t="s">
        <v>307</v>
      </c>
      <c r="G192" t="s">
        <v>308</v>
      </c>
      <c r="H192" t="s">
        <v>309</v>
      </c>
      <c r="I192" s="9">
        <v>3</v>
      </c>
      <c r="J192" t="s">
        <v>371</v>
      </c>
      <c r="K192" t="s">
        <v>463</v>
      </c>
      <c r="L192">
        <v>77</v>
      </c>
      <c r="M192">
        <v>127</v>
      </c>
      <c r="N192">
        <v>798</v>
      </c>
      <c r="O192">
        <v>498</v>
      </c>
      <c r="P192">
        <v>7</v>
      </c>
      <c r="Q192">
        <v>5</v>
      </c>
      <c r="R192">
        <v>4</v>
      </c>
      <c r="S192">
        <v>6</v>
      </c>
      <c r="T192">
        <v>7</v>
      </c>
      <c r="U192">
        <v>5</v>
      </c>
      <c r="V192">
        <v>2</v>
      </c>
      <c r="W192">
        <v>1</v>
      </c>
      <c r="X192" t="s">
        <v>312</v>
      </c>
      <c r="Y192">
        <v>1.53</v>
      </c>
      <c r="Z192">
        <v>2.37</v>
      </c>
      <c r="AA192">
        <v>1.55</v>
      </c>
      <c r="AB192">
        <v>2.4</v>
      </c>
      <c r="AC192">
        <v>1.62</v>
      </c>
      <c r="AD192">
        <v>2.2000000000000002</v>
      </c>
      <c r="AE192">
        <v>1.65</v>
      </c>
      <c r="AF192">
        <v>2.4</v>
      </c>
      <c r="AG192">
        <v>1.62</v>
      </c>
      <c r="AH192">
        <v>2.25</v>
      </c>
      <c r="AI192">
        <v>1.65</v>
      </c>
      <c r="AJ192">
        <v>2.52</v>
      </c>
      <c r="AK192">
        <v>1.59</v>
      </c>
      <c r="AL192">
        <v>2.3199999999999998</v>
      </c>
      <c r="AM192" t="str">
        <f t="shared" si="22"/>
        <v>Voskoboeva</v>
      </c>
      <c r="AN192" t="str">
        <f t="shared" si="23"/>
        <v>Begu</v>
      </c>
      <c r="AO192" t="str">
        <f t="shared" si="24"/>
        <v>MelbourneVoskoboevaBegu</v>
      </c>
      <c r="AP192" t="str">
        <f t="shared" si="25"/>
        <v>MelbourneBeguVoskoboeva</v>
      </c>
      <c r="AQ192">
        <f t="shared" si="26"/>
        <v>1</v>
      </c>
      <c r="AR192">
        <f t="shared" si="27"/>
        <v>2</v>
      </c>
      <c r="AS192">
        <f t="shared" si="28"/>
        <v>34</v>
      </c>
      <c r="AT192" t="b">
        <f t="shared" si="29"/>
        <v>0</v>
      </c>
      <c r="AU192" t="str">
        <f t="shared" si="30"/>
        <v>Voskoboeva</v>
      </c>
      <c r="AV192" t="b">
        <f t="shared" si="31"/>
        <v>1</v>
      </c>
      <c r="AW192" t="str">
        <f t="shared" si="32"/>
        <v>Melbourne1st Round</v>
      </c>
    </row>
    <row r="193" spans="1:49" x14ac:dyDescent="0.25">
      <c r="A193">
        <v>6</v>
      </c>
      <c r="B193" t="s">
        <v>441</v>
      </c>
      <c r="C193" t="s">
        <v>442</v>
      </c>
      <c r="D193" s="1">
        <v>41653</v>
      </c>
      <c r="E193" s="10" t="s">
        <v>443</v>
      </c>
      <c r="F193" t="s">
        <v>307</v>
      </c>
      <c r="G193" t="s">
        <v>308</v>
      </c>
      <c r="H193" t="s">
        <v>309</v>
      </c>
      <c r="I193" s="9">
        <v>3</v>
      </c>
      <c r="J193" t="s">
        <v>364</v>
      </c>
      <c r="K193" t="s">
        <v>367</v>
      </c>
      <c r="L193">
        <v>24</v>
      </c>
      <c r="M193">
        <v>42</v>
      </c>
      <c r="N193">
        <v>1856</v>
      </c>
      <c r="O193">
        <v>1250</v>
      </c>
      <c r="P193">
        <v>6</v>
      </c>
      <c r="Q193">
        <v>3</v>
      </c>
      <c r="R193">
        <v>6</v>
      </c>
      <c r="S193">
        <v>4</v>
      </c>
      <c r="V193">
        <v>2</v>
      </c>
      <c r="W193">
        <v>0</v>
      </c>
      <c r="X193" t="s">
        <v>312</v>
      </c>
      <c r="Y193">
        <v>1.28</v>
      </c>
      <c r="Z193">
        <v>3.5</v>
      </c>
      <c r="AA193">
        <v>1.3</v>
      </c>
      <c r="AB193">
        <v>3.4</v>
      </c>
      <c r="AC193">
        <v>1.33</v>
      </c>
      <c r="AD193">
        <v>3.4</v>
      </c>
      <c r="AE193">
        <v>1.33</v>
      </c>
      <c r="AF193">
        <v>3.69</v>
      </c>
      <c r="AG193">
        <v>1.33</v>
      </c>
      <c r="AH193">
        <v>3.25</v>
      </c>
      <c r="AI193">
        <v>1.33</v>
      </c>
      <c r="AJ193">
        <v>3.85</v>
      </c>
      <c r="AK193">
        <v>1.3</v>
      </c>
      <c r="AL193">
        <v>3.44</v>
      </c>
      <c r="AM193" t="str">
        <f t="shared" si="22"/>
        <v>Cibulkova</v>
      </c>
      <c r="AN193" t="str">
        <f t="shared" si="23"/>
        <v>Schiavone</v>
      </c>
      <c r="AO193" t="str">
        <f t="shared" si="24"/>
        <v>MelbourneCibulkovaSchiavone</v>
      </c>
      <c r="AP193" t="str">
        <f t="shared" si="25"/>
        <v>MelbourneSchiavoneCibulkova</v>
      </c>
      <c r="AQ193">
        <f t="shared" si="26"/>
        <v>2</v>
      </c>
      <c r="AR193">
        <f t="shared" si="27"/>
        <v>5</v>
      </c>
      <c r="AS193">
        <f t="shared" si="28"/>
        <v>19</v>
      </c>
      <c r="AT193" t="b">
        <f t="shared" si="29"/>
        <v>0</v>
      </c>
      <c r="AU193" t="str">
        <f t="shared" si="30"/>
        <v>Cibulkova</v>
      </c>
      <c r="AV193" t="b">
        <f t="shared" si="31"/>
        <v>0</v>
      </c>
      <c r="AW193" t="str">
        <f t="shared" si="32"/>
        <v>Melbourne1st Round</v>
      </c>
    </row>
    <row r="194" spans="1:49" x14ac:dyDescent="0.25">
      <c r="A194">
        <v>6</v>
      </c>
      <c r="B194" t="s">
        <v>441</v>
      </c>
      <c r="C194" t="s">
        <v>442</v>
      </c>
      <c r="D194" s="1">
        <v>41653</v>
      </c>
      <c r="E194" s="10" t="s">
        <v>443</v>
      </c>
      <c r="F194" t="s">
        <v>307</v>
      </c>
      <c r="G194" t="s">
        <v>308</v>
      </c>
      <c r="H194" t="s">
        <v>309</v>
      </c>
      <c r="I194" s="9">
        <v>3</v>
      </c>
      <c r="J194" t="s">
        <v>464</v>
      </c>
      <c r="K194" t="s">
        <v>425</v>
      </c>
      <c r="L194">
        <v>99</v>
      </c>
      <c r="M194">
        <v>219</v>
      </c>
      <c r="N194">
        <v>670</v>
      </c>
      <c r="O194">
        <v>280</v>
      </c>
      <c r="P194">
        <v>4</v>
      </c>
      <c r="Q194">
        <v>6</v>
      </c>
      <c r="R194">
        <v>6</v>
      </c>
      <c r="S194">
        <v>1</v>
      </c>
      <c r="T194">
        <v>6</v>
      </c>
      <c r="U194">
        <v>4</v>
      </c>
      <c r="V194">
        <v>2</v>
      </c>
      <c r="W194">
        <v>1</v>
      </c>
      <c r="X194" t="s">
        <v>312</v>
      </c>
      <c r="Y194">
        <v>1.5</v>
      </c>
      <c r="Z194">
        <v>2.5</v>
      </c>
      <c r="AA194">
        <v>1.52</v>
      </c>
      <c r="AB194">
        <v>2.4500000000000002</v>
      </c>
      <c r="AC194">
        <v>1.53</v>
      </c>
      <c r="AD194">
        <v>2.38</v>
      </c>
      <c r="AE194">
        <v>1.54</v>
      </c>
      <c r="AF194">
        <v>2.66</v>
      </c>
      <c r="AG194">
        <v>1.53</v>
      </c>
      <c r="AH194">
        <v>2.5</v>
      </c>
      <c r="AI194">
        <v>1.65</v>
      </c>
      <c r="AJ194">
        <v>2.66</v>
      </c>
      <c r="AK194">
        <v>1.53</v>
      </c>
      <c r="AL194">
        <v>2.44</v>
      </c>
      <c r="AM194" t="str">
        <f t="shared" si="22"/>
        <v>Giorgi</v>
      </c>
      <c r="AN194" t="str">
        <f t="shared" si="23"/>
        <v>Sanders</v>
      </c>
      <c r="AO194" t="str">
        <f t="shared" si="24"/>
        <v>MelbourneGiorgiSanders</v>
      </c>
      <c r="AP194" t="str">
        <f t="shared" si="25"/>
        <v>MelbourneSandersGiorgi</v>
      </c>
      <c r="AQ194">
        <f t="shared" si="26"/>
        <v>1</v>
      </c>
      <c r="AR194">
        <f t="shared" si="27"/>
        <v>5</v>
      </c>
      <c r="AS194">
        <f t="shared" si="28"/>
        <v>27</v>
      </c>
      <c r="AT194" t="b">
        <f t="shared" si="29"/>
        <v>0</v>
      </c>
      <c r="AU194" t="str">
        <f t="shared" si="30"/>
        <v>Sanders</v>
      </c>
      <c r="AV194" t="b">
        <f t="shared" si="31"/>
        <v>1</v>
      </c>
      <c r="AW194" t="str">
        <f t="shared" si="32"/>
        <v>Melbourne1st Round</v>
      </c>
    </row>
    <row r="195" spans="1:49" x14ac:dyDescent="0.25">
      <c r="A195">
        <v>6</v>
      </c>
      <c r="B195" t="s">
        <v>441</v>
      </c>
      <c r="C195" t="s">
        <v>442</v>
      </c>
      <c r="D195" s="1">
        <v>41653</v>
      </c>
      <c r="E195" s="10" t="s">
        <v>443</v>
      </c>
      <c r="F195" t="s">
        <v>307</v>
      </c>
      <c r="G195" t="s">
        <v>308</v>
      </c>
      <c r="H195" t="s">
        <v>309</v>
      </c>
      <c r="I195" s="9">
        <v>3</v>
      </c>
      <c r="J195" t="s">
        <v>465</v>
      </c>
      <c r="K195" t="s">
        <v>466</v>
      </c>
      <c r="L195">
        <v>152</v>
      </c>
      <c r="M195">
        <v>173</v>
      </c>
      <c r="N195">
        <v>414</v>
      </c>
      <c r="O195">
        <v>370</v>
      </c>
      <c r="P195">
        <v>6</v>
      </c>
      <c r="Q195">
        <v>2</v>
      </c>
      <c r="R195">
        <v>6</v>
      </c>
      <c r="S195">
        <v>4</v>
      </c>
      <c r="V195">
        <v>2</v>
      </c>
      <c r="W195">
        <v>0</v>
      </c>
      <c r="X195" t="s">
        <v>312</v>
      </c>
      <c r="Y195">
        <v>2.1</v>
      </c>
      <c r="Z195">
        <v>1.66</v>
      </c>
      <c r="AA195">
        <v>2.2000000000000002</v>
      </c>
      <c r="AB195">
        <v>1.65</v>
      </c>
      <c r="AC195">
        <v>2</v>
      </c>
      <c r="AD195">
        <v>1.73</v>
      </c>
      <c r="AE195">
        <v>2.1800000000000002</v>
      </c>
      <c r="AF195">
        <v>1.77</v>
      </c>
      <c r="AG195">
        <v>2.1</v>
      </c>
      <c r="AH195">
        <v>1.73</v>
      </c>
      <c r="AI195">
        <v>2.34</v>
      </c>
      <c r="AJ195">
        <v>1.77</v>
      </c>
      <c r="AK195">
        <v>2.14</v>
      </c>
      <c r="AL195">
        <v>1.68</v>
      </c>
      <c r="AM195" t="str">
        <f t="shared" ref="AM195:AM258" si="33">LEFT(J195,FIND(" ",J195)-1)</f>
        <v>Diyas</v>
      </c>
      <c r="AN195" t="str">
        <f t="shared" ref="AN195:AN258" si="34">LEFT(K195,FIND(" ",K195)-1)</f>
        <v>Siniakova</v>
      </c>
      <c r="AO195" t="str">
        <f t="shared" ref="AO195:AO258" si="35">B195&amp;AM195&amp;AN195</f>
        <v>MelbourneDiyasSiniakova</v>
      </c>
      <c r="AP195" t="str">
        <f t="shared" ref="AP195:AP258" si="36">B195&amp;AN195&amp;AM195</f>
        <v>MelbourneSiniakovaDiyas</v>
      </c>
      <c r="AQ195">
        <f t="shared" ref="AQ195:AQ258" si="37">V195-W195</f>
        <v>2</v>
      </c>
      <c r="AR195">
        <f t="shared" ref="AR195:AR258" si="38">T195+R195+P195-U195-S195-Q195</f>
        <v>6</v>
      </c>
      <c r="AS195">
        <f t="shared" ref="AS195:AS258" si="39">T195+R195+P195+U195+S195+Q195</f>
        <v>18</v>
      </c>
      <c r="AT195" t="b">
        <f t="shared" ref="AT195:AT258" si="40">OR(P195+Q195=13,R195+S195=13,T195+U195=13)</f>
        <v>0</v>
      </c>
      <c r="AU195" t="str">
        <f t="shared" ref="AU195:AU258" si="41">IF(P195&gt;Q195,AM195,AN195)</f>
        <v>Diyas</v>
      </c>
      <c r="AV195" t="b">
        <f t="shared" ref="AV195:AV258" si="42">W195&lt;&gt;0</f>
        <v>0</v>
      </c>
      <c r="AW195" t="str">
        <f t="shared" ref="AW195:AW258" si="43">B195&amp;H195</f>
        <v>Melbourne1st Round</v>
      </c>
    </row>
    <row r="196" spans="1:49" x14ac:dyDescent="0.25">
      <c r="A196">
        <v>6</v>
      </c>
      <c r="B196" t="s">
        <v>441</v>
      </c>
      <c r="C196" t="s">
        <v>442</v>
      </c>
      <c r="D196" s="1">
        <v>41653</v>
      </c>
      <c r="E196" s="10" t="s">
        <v>443</v>
      </c>
      <c r="F196" t="s">
        <v>307</v>
      </c>
      <c r="G196" t="s">
        <v>308</v>
      </c>
      <c r="H196" t="s">
        <v>309</v>
      </c>
      <c r="I196" s="9">
        <v>3</v>
      </c>
      <c r="J196" t="s">
        <v>358</v>
      </c>
      <c r="K196" t="s">
        <v>379</v>
      </c>
      <c r="L196">
        <v>46</v>
      </c>
      <c r="M196">
        <v>55</v>
      </c>
      <c r="N196">
        <v>1190</v>
      </c>
      <c r="O196">
        <v>1075</v>
      </c>
      <c r="P196">
        <v>7</v>
      </c>
      <c r="Q196">
        <v>5</v>
      </c>
      <c r="R196">
        <v>7</v>
      </c>
      <c r="S196">
        <v>5</v>
      </c>
      <c r="V196">
        <v>2</v>
      </c>
      <c r="W196">
        <v>0</v>
      </c>
      <c r="X196" t="s">
        <v>312</v>
      </c>
      <c r="Y196">
        <v>1.44</v>
      </c>
      <c r="Z196">
        <v>2.62</v>
      </c>
      <c r="AA196">
        <v>1.45</v>
      </c>
      <c r="AB196">
        <v>2.7</v>
      </c>
      <c r="AC196">
        <v>1.5</v>
      </c>
      <c r="AD196">
        <v>2.5</v>
      </c>
      <c r="AE196">
        <v>1.5</v>
      </c>
      <c r="AF196">
        <v>2.8</v>
      </c>
      <c r="AG196">
        <v>1.5</v>
      </c>
      <c r="AH196">
        <v>2.63</v>
      </c>
      <c r="AI196">
        <v>1.53</v>
      </c>
      <c r="AJ196">
        <v>2.9</v>
      </c>
      <c r="AK196">
        <v>1.46</v>
      </c>
      <c r="AL196">
        <v>2.64</v>
      </c>
      <c r="AM196" t="str">
        <f t="shared" si="33"/>
        <v>Voegele</v>
      </c>
      <c r="AN196" t="str">
        <f t="shared" si="34"/>
        <v>Mladenovic</v>
      </c>
      <c r="AO196" t="str">
        <f t="shared" si="35"/>
        <v>MelbourneVoegeleMladenovic</v>
      </c>
      <c r="AP196" t="str">
        <f t="shared" si="36"/>
        <v>MelbourneMladenovicVoegele</v>
      </c>
      <c r="AQ196">
        <f t="shared" si="37"/>
        <v>2</v>
      </c>
      <c r="AR196">
        <f t="shared" si="38"/>
        <v>4</v>
      </c>
      <c r="AS196">
        <f t="shared" si="39"/>
        <v>24</v>
      </c>
      <c r="AT196" t="b">
        <f t="shared" si="40"/>
        <v>0</v>
      </c>
      <c r="AU196" t="str">
        <f t="shared" si="41"/>
        <v>Voegele</v>
      </c>
      <c r="AV196" t="b">
        <f t="shared" si="42"/>
        <v>0</v>
      </c>
      <c r="AW196" t="str">
        <f t="shared" si="43"/>
        <v>Melbourne1st Round</v>
      </c>
    </row>
    <row r="197" spans="1:49" x14ac:dyDescent="0.25">
      <c r="A197">
        <v>6</v>
      </c>
      <c r="B197" t="s">
        <v>441</v>
      </c>
      <c r="C197" t="s">
        <v>442</v>
      </c>
      <c r="D197" s="1">
        <v>41653</v>
      </c>
      <c r="E197" s="10" t="s">
        <v>443</v>
      </c>
      <c r="F197" t="s">
        <v>307</v>
      </c>
      <c r="G197" t="s">
        <v>308</v>
      </c>
      <c r="H197" t="s">
        <v>309</v>
      </c>
      <c r="I197" s="9">
        <v>3</v>
      </c>
      <c r="J197" t="s">
        <v>355</v>
      </c>
      <c r="K197" t="s">
        <v>385</v>
      </c>
      <c r="L197">
        <v>50</v>
      </c>
      <c r="M197">
        <v>96</v>
      </c>
      <c r="N197">
        <v>1141</v>
      </c>
      <c r="O197">
        <v>685</v>
      </c>
      <c r="P197">
        <v>2</v>
      </c>
      <c r="Q197">
        <v>6</v>
      </c>
      <c r="R197">
        <v>6</v>
      </c>
      <c r="S197">
        <v>3</v>
      </c>
      <c r="T197">
        <v>6</v>
      </c>
      <c r="U197">
        <v>4</v>
      </c>
      <c r="V197">
        <v>2</v>
      </c>
      <c r="W197">
        <v>1</v>
      </c>
      <c r="X197" t="s">
        <v>312</v>
      </c>
      <c r="Y197">
        <v>1.5</v>
      </c>
      <c r="Z197">
        <v>2.5</v>
      </c>
      <c r="AA197">
        <v>1.5</v>
      </c>
      <c r="AB197">
        <v>2.5</v>
      </c>
      <c r="AC197">
        <v>1.5</v>
      </c>
      <c r="AD197">
        <v>2.5</v>
      </c>
      <c r="AE197">
        <v>1.56</v>
      </c>
      <c r="AF197">
        <v>2.6</v>
      </c>
      <c r="AG197">
        <v>1.53</v>
      </c>
      <c r="AH197">
        <v>2.5</v>
      </c>
      <c r="AI197">
        <v>1.62</v>
      </c>
      <c r="AJ197">
        <v>2.6</v>
      </c>
      <c r="AK197">
        <v>1.53</v>
      </c>
      <c r="AL197">
        <v>2.46</v>
      </c>
      <c r="AM197" t="str">
        <f t="shared" si="33"/>
        <v>Lepchenko</v>
      </c>
      <c r="AN197" t="str">
        <f t="shared" si="34"/>
        <v>Tsurenko</v>
      </c>
      <c r="AO197" t="str">
        <f t="shared" si="35"/>
        <v>MelbourneLepchenkoTsurenko</v>
      </c>
      <c r="AP197" t="str">
        <f t="shared" si="36"/>
        <v>MelbourneTsurenkoLepchenko</v>
      </c>
      <c r="AQ197">
        <f t="shared" si="37"/>
        <v>1</v>
      </c>
      <c r="AR197">
        <f t="shared" si="38"/>
        <v>1</v>
      </c>
      <c r="AS197">
        <f t="shared" si="39"/>
        <v>27</v>
      </c>
      <c r="AT197" t="b">
        <f t="shared" si="40"/>
        <v>0</v>
      </c>
      <c r="AU197" t="str">
        <f t="shared" si="41"/>
        <v>Tsurenko</v>
      </c>
      <c r="AV197" t="b">
        <f t="shared" si="42"/>
        <v>1</v>
      </c>
      <c r="AW197" t="str">
        <f t="shared" si="43"/>
        <v>Melbourne1st Round</v>
      </c>
    </row>
    <row r="198" spans="1:49" x14ac:dyDescent="0.25">
      <c r="A198">
        <v>6</v>
      </c>
      <c r="B198" t="s">
        <v>441</v>
      </c>
      <c r="C198" t="s">
        <v>442</v>
      </c>
      <c r="D198" s="1">
        <v>41653</v>
      </c>
      <c r="E198" s="10" t="s">
        <v>443</v>
      </c>
      <c r="F198" t="s">
        <v>307</v>
      </c>
      <c r="G198" t="s">
        <v>308</v>
      </c>
      <c r="H198" t="s">
        <v>309</v>
      </c>
      <c r="I198" s="9">
        <v>3</v>
      </c>
      <c r="J198" t="s">
        <v>321</v>
      </c>
      <c r="K198" t="s">
        <v>387</v>
      </c>
      <c r="L198">
        <v>74</v>
      </c>
      <c r="M198">
        <v>43</v>
      </c>
      <c r="N198">
        <v>832</v>
      </c>
      <c r="O198">
        <v>1249</v>
      </c>
      <c r="P198">
        <v>7</v>
      </c>
      <c r="Q198">
        <v>5</v>
      </c>
      <c r="R198">
        <v>4</v>
      </c>
      <c r="S198">
        <v>6</v>
      </c>
      <c r="T198">
        <v>6</v>
      </c>
      <c r="U198">
        <v>3</v>
      </c>
      <c r="V198">
        <v>2</v>
      </c>
      <c r="W198">
        <v>1</v>
      </c>
      <c r="X198" t="s">
        <v>312</v>
      </c>
      <c r="Y198">
        <v>2.5</v>
      </c>
      <c r="Z198">
        <v>1.5</v>
      </c>
      <c r="AA198">
        <v>2.5</v>
      </c>
      <c r="AB198">
        <v>1.5</v>
      </c>
      <c r="AC198">
        <v>2.62</v>
      </c>
      <c r="AD198">
        <v>1.44</v>
      </c>
      <c r="AE198">
        <v>2.5299999999999998</v>
      </c>
      <c r="AF198">
        <v>1.59</v>
      </c>
      <c r="AG198">
        <v>2.63</v>
      </c>
      <c r="AH198">
        <v>1.5</v>
      </c>
      <c r="AI198">
        <v>2.7</v>
      </c>
      <c r="AJ198">
        <v>1.59</v>
      </c>
      <c r="AK198">
        <v>2.5</v>
      </c>
      <c r="AL198">
        <v>1.51</v>
      </c>
      <c r="AM198" t="str">
        <f t="shared" si="33"/>
        <v>Nara</v>
      </c>
      <c r="AN198" t="str">
        <f t="shared" si="34"/>
        <v>Peng</v>
      </c>
      <c r="AO198" t="str">
        <f t="shared" si="35"/>
        <v>MelbourneNaraPeng</v>
      </c>
      <c r="AP198" t="str">
        <f t="shared" si="36"/>
        <v>MelbournePengNara</v>
      </c>
      <c r="AQ198">
        <f t="shared" si="37"/>
        <v>1</v>
      </c>
      <c r="AR198">
        <f t="shared" si="38"/>
        <v>3</v>
      </c>
      <c r="AS198">
        <f t="shared" si="39"/>
        <v>31</v>
      </c>
      <c r="AT198" t="b">
        <f t="shared" si="40"/>
        <v>0</v>
      </c>
      <c r="AU198" t="str">
        <f t="shared" si="41"/>
        <v>Nara</v>
      </c>
      <c r="AV198" t="b">
        <f t="shared" si="42"/>
        <v>1</v>
      </c>
      <c r="AW198" t="str">
        <f t="shared" si="43"/>
        <v>Melbourne1st Round</v>
      </c>
    </row>
    <row r="199" spans="1:49" x14ac:dyDescent="0.25">
      <c r="A199">
        <v>6</v>
      </c>
      <c r="B199" t="s">
        <v>441</v>
      </c>
      <c r="C199" t="s">
        <v>442</v>
      </c>
      <c r="D199" s="1">
        <v>41653</v>
      </c>
      <c r="E199" s="10" t="s">
        <v>443</v>
      </c>
      <c r="F199" t="s">
        <v>307</v>
      </c>
      <c r="G199" t="s">
        <v>308</v>
      </c>
      <c r="H199" t="s">
        <v>309</v>
      </c>
      <c r="I199" s="9">
        <v>3</v>
      </c>
      <c r="J199" t="s">
        <v>374</v>
      </c>
      <c r="K199" t="s">
        <v>467</v>
      </c>
      <c r="L199">
        <v>30</v>
      </c>
      <c r="M199">
        <v>97</v>
      </c>
      <c r="N199">
        <v>1715</v>
      </c>
      <c r="O199">
        <v>682</v>
      </c>
      <c r="P199">
        <v>7</v>
      </c>
      <c r="Q199">
        <v>6</v>
      </c>
      <c r="R199">
        <v>6</v>
      </c>
      <c r="S199">
        <v>4</v>
      </c>
      <c r="V199">
        <v>2</v>
      </c>
      <c r="W199">
        <v>0</v>
      </c>
      <c r="X199" t="s">
        <v>312</v>
      </c>
      <c r="Y199">
        <v>1.1599999999999999</v>
      </c>
      <c r="Z199">
        <v>5</v>
      </c>
      <c r="AA199">
        <v>1.17</v>
      </c>
      <c r="AB199">
        <v>4.75</v>
      </c>
      <c r="AC199">
        <v>1.1200000000000001</v>
      </c>
      <c r="AD199">
        <v>5.5</v>
      </c>
      <c r="AE199">
        <v>1.2</v>
      </c>
      <c r="AF199">
        <v>5.23</v>
      </c>
      <c r="AG199">
        <v>1.1399999999999999</v>
      </c>
      <c r="AH199">
        <v>5.5</v>
      </c>
      <c r="AI199">
        <v>1.2</v>
      </c>
      <c r="AJ199">
        <v>5.5</v>
      </c>
      <c r="AK199">
        <v>1.17</v>
      </c>
      <c r="AL199">
        <v>4.8600000000000003</v>
      </c>
      <c r="AM199" t="str">
        <f t="shared" si="33"/>
        <v>Pavlyuchenkova</v>
      </c>
      <c r="AN199" t="str">
        <f t="shared" si="34"/>
        <v>Pereira</v>
      </c>
      <c r="AO199" t="str">
        <f t="shared" si="35"/>
        <v>MelbournePavlyuchenkovaPereira</v>
      </c>
      <c r="AP199" t="str">
        <f t="shared" si="36"/>
        <v>MelbournePereiraPavlyuchenkova</v>
      </c>
      <c r="AQ199">
        <f t="shared" si="37"/>
        <v>2</v>
      </c>
      <c r="AR199">
        <f t="shared" si="38"/>
        <v>3</v>
      </c>
      <c r="AS199">
        <f t="shared" si="39"/>
        <v>23</v>
      </c>
      <c r="AT199" t="b">
        <f t="shared" si="40"/>
        <v>1</v>
      </c>
      <c r="AU199" t="str">
        <f t="shared" si="41"/>
        <v>Pavlyuchenkova</v>
      </c>
      <c r="AV199" t="b">
        <f t="shared" si="42"/>
        <v>0</v>
      </c>
      <c r="AW199" t="str">
        <f t="shared" si="43"/>
        <v>Melbourne1st Round</v>
      </c>
    </row>
    <row r="200" spans="1:49" x14ac:dyDescent="0.25">
      <c r="A200">
        <v>6</v>
      </c>
      <c r="B200" t="s">
        <v>441</v>
      </c>
      <c r="C200" t="s">
        <v>442</v>
      </c>
      <c r="D200" s="1">
        <v>41653</v>
      </c>
      <c r="E200" s="10" t="s">
        <v>443</v>
      </c>
      <c r="F200" t="s">
        <v>307</v>
      </c>
      <c r="G200" t="s">
        <v>308</v>
      </c>
      <c r="H200" t="s">
        <v>309</v>
      </c>
      <c r="I200" s="9">
        <v>3</v>
      </c>
      <c r="J200" t="s">
        <v>468</v>
      </c>
      <c r="K200" t="s">
        <v>469</v>
      </c>
      <c r="L200">
        <v>107</v>
      </c>
      <c r="M200">
        <v>207</v>
      </c>
      <c r="N200">
        <v>621</v>
      </c>
      <c r="O200">
        <v>296</v>
      </c>
      <c r="P200">
        <v>6</v>
      </c>
      <c r="Q200">
        <v>1</v>
      </c>
      <c r="R200">
        <v>6</v>
      </c>
      <c r="S200">
        <v>4</v>
      </c>
      <c r="V200">
        <v>2</v>
      </c>
      <c r="W200">
        <v>0</v>
      </c>
      <c r="X200" t="s">
        <v>312</v>
      </c>
      <c r="Y200">
        <v>2.2000000000000002</v>
      </c>
      <c r="Z200">
        <v>1.61</v>
      </c>
      <c r="AA200">
        <v>2.1</v>
      </c>
      <c r="AB200">
        <v>1.7</v>
      </c>
      <c r="AC200">
        <v>2.1</v>
      </c>
      <c r="AD200">
        <v>1.67</v>
      </c>
      <c r="AE200">
        <v>2.16</v>
      </c>
      <c r="AF200">
        <v>1.78</v>
      </c>
      <c r="AG200">
        <v>2.2000000000000002</v>
      </c>
      <c r="AH200">
        <v>1.67</v>
      </c>
      <c r="AI200">
        <v>2.2999999999999998</v>
      </c>
      <c r="AJ200">
        <v>1.78</v>
      </c>
      <c r="AK200">
        <v>2.15</v>
      </c>
      <c r="AL200">
        <v>1.68</v>
      </c>
      <c r="AM200" t="str">
        <f t="shared" si="33"/>
        <v>Minella</v>
      </c>
      <c r="AN200" t="str">
        <f t="shared" si="34"/>
        <v>Witthoeft</v>
      </c>
      <c r="AO200" t="str">
        <f t="shared" si="35"/>
        <v>MelbourneMinellaWitthoeft</v>
      </c>
      <c r="AP200" t="str">
        <f t="shared" si="36"/>
        <v>MelbourneWitthoeftMinella</v>
      </c>
      <c r="AQ200">
        <f t="shared" si="37"/>
        <v>2</v>
      </c>
      <c r="AR200">
        <f t="shared" si="38"/>
        <v>7</v>
      </c>
      <c r="AS200">
        <f t="shared" si="39"/>
        <v>17</v>
      </c>
      <c r="AT200" t="b">
        <f t="shared" si="40"/>
        <v>0</v>
      </c>
      <c r="AU200" t="str">
        <f t="shared" si="41"/>
        <v>Minella</v>
      </c>
      <c r="AV200" t="b">
        <f t="shared" si="42"/>
        <v>0</v>
      </c>
      <c r="AW200" t="str">
        <f t="shared" si="43"/>
        <v>Melbourne1st Round</v>
      </c>
    </row>
    <row r="201" spans="1:49" x14ac:dyDescent="0.25">
      <c r="A201">
        <v>6</v>
      </c>
      <c r="B201" t="s">
        <v>441</v>
      </c>
      <c r="C201" t="s">
        <v>442</v>
      </c>
      <c r="D201" s="1">
        <v>41653</v>
      </c>
      <c r="E201" s="10" t="s">
        <v>443</v>
      </c>
      <c r="F201" t="s">
        <v>307</v>
      </c>
      <c r="G201" t="s">
        <v>308</v>
      </c>
      <c r="H201" t="s">
        <v>309</v>
      </c>
      <c r="I201" s="9">
        <v>3</v>
      </c>
      <c r="J201" t="s">
        <v>366</v>
      </c>
      <c r="K201" t="s">
        <v>470</v>
      </c>
      <c r="L201">
        <v>8</v>
      </c>
      <c r="M201">
        <v>89</v>
      </c>
      <c r="N201">
        <v>4230</v>
      </c>
      <c r="O201">
        <v>724</v>
      </c>
      <c r="P201">
        <v>6</v>
      </c>
      <c r="Q201">
        <v>1</v>
      </c>
      <c r="R201">
        <v>6</v>
      </c>
      <c r="S201">
        <v>2</v>
      </c>
      <c r="V201">
        <v>2</v>
      </c>
      <c r="W201">
        <v>0</v>
      </c>
      <c r="X201" t="s">
        <v>312</v>
      </c>
      <c r="Y201">
        <v>1.04</v>
      </c>
      <c r="Z201">
        <v>13</v>
      </c>
      <c r="AA201">
        <v>1.03</v>
      </c>
      <c r="AB201">
        <v>11</v>
      </c>
      <c r="AC201">
        <v>1.05</v>
      </c>
      <c r="AD201">
        <v>10</v>
      </c>
      <c r="AE201">
        <v>1.04</v>
      </c>
      <c r="AF201">
        <v>14.31</v>
      </c>
      <c r="AG201">
        <v>1.05</v>
      </c>
      <c r="AH201">
        <v>9</v>
      </c>
      <c r="AI201">
        <v>1.06</v>
      </c>
      <c r="AJ201">
        <v>16</v>
      </c>
      <c r="AK201">
        <v>1.04</v>
      </c>
      <c r="AL201">
        <v>11.23</v>
      </c>
      <c r="AM201" t="str">
        <f t="shared" si="33"/>
        <v>Jankovic</v>
      </c>
      <c r="AN201" t="str">
        <f t="shared" si="34"/>
        <v>Doi</v>
      </c>
      <c r="AO201" t="str">
        <f t="shared" si="35"/>
        <v>MelbourneJankovicDoi</v>
      </c>
      <c r="AP201" t="str">
        <f t="shared" si="36"/>
        <v>MelbourneDoiJankovic</v>
      </c>
      <c r="AQ201">
        <f t="shared" si="37"/>
        <v>2</v>
      </c>
      <c r="AR201">
        <f t="shared" si="38"/>
        <v>9</v>
      </c>
      <c r="AS201">
        <f t="shared" si="39"/>
        <v>15</v>
      </c>
      <c r="AT201" t="b">
        <f t="shared" si="40"/>
        <v>0</v>
      </c>
      <c r="AU201" t="str">
        <f t="shared" si="41"/>
        <v>Jankovic</v>
      </c>
      <c r="AV201" t="b">
        <f t="shared" si="42"/>
        <v>0</v>
      </c>
      <c r="AW201" t="str">
        <f t="shared" si="43"/>
        <v>Melbourne1st Round</v>
      </c>
    </row>
    <row r="202" spans="1:49" x14ac:dyDescent="0.25">
      <c r="A202">
        <v>6</v>
      </c>
      <c r="B202" t="s">
        <v>441</v>
      </c>
      <c r="C202" t="s">
        <v>442</v>
      </c>
      <c r="D202" s="1">
        <v>41653</v>
      </c>
      <c r="E202" s="10" t="s">
        <v>443</v>
      </c>
      <c r="F202" t="s">
        <v>307</v>
      </c>
      <c r="G202" t="s">
        <v>308</v>
      </c>
      <c r="H202" t="s">
        <v>309</v>
      </c>
      <c r="I202" s="9">
        <v>3</v>
      </c>
      <c r="J202" t="s">
        <v>439</v>
      </c>
      <c r="K202" t="s">
        <v>471</v>
      </c>
      <c r="L202">
        <v>5</v>
      </c>
      <c r="M202">
        <v>112</v>
      </c>
      <c r="N202">
        <v>5470</v>
      </c>
      <c r="O202">
        <v>600</v>
      </c>
      <c r="P202">
        <v>6</v>
      </c>
      <c r="Q202">
        <v>0</v>
      </c>
      <c r="R202">
        <v>5</v>
      </c>
      <c r="S202">
        <v>7</v>
      </c>
      <c r="T202">
        <v>6</v>
      </c>
      <c r="U202">
        <v>2</v>
      </c>
      <c r="V202">
        <v>2</v>
      </c>
      <c r="W202">
        <v>1</v>
      </c>
      <c r="X202" t="s">
        <v>312</v>
      </c>
      <c r="Y202">
        <v>1.03</v>
      </c>
      <c r="Z202">
        <v>15</v>
      </c>
      <c r="AA202">
        <v>1.03</v>
      </c>
      <c r="AB202">
        <v>11</v>
      </c>
      <c r="AC202">
        <v>1.03</v>
      </c>
      <c r="AD202">
        <v>12</v>
      </c>
      <c r="AG202">
        <v>1.03</v>
      </c>
      <c r="AH202">
        <v>11</v>
      </c>
      <c r="AI202">
        <v>1.05</v>
      </c>
      <c r="AJ202">
        <v>16</v>
      </c>
      <c r="AK202">
        <v>1.03</v>
      </c>
      <c r="AL202">
        <v>11.56</v>
      </c>
      <c r="AM202" t="str">
        <f t="shared" si="33"/>
        <v>Radwanska</v>
      </c>
      <c r="AN202" t="str">
        <f t="shared" si="34"/>
        <v>Putintseva</v>
      </c>
      <c r="AO202" t="str">
        <f t="shared" si="35"/>
        <v>MelbourneRadwanskaPutintseva</v>
      </c>
      <c r="AP202" t="str">
        <f t="shared" si="36"/>
        <v>MelbournePutintsevaRadwanska</v>
      </c>
      <c r="AQ202">
        <f t="shared" si="37"/>
        <v>1</v>
      </c>
      <c r="AR202">
        <f t="shared" si="38"/>
        <v>8</v>
      </c>
      <c r="AS202">
        <f t="shared" si="39"/>
        <v>26</v>
      </c>
      <c r="AT202" t="b">
        <f t="shared" si="40"/>
        <v>0</v>
      </c>
      <c r="AU202" t="str">
        <f t="shared" si="41"/>
        <v>Radwanska</v>
      </c>
      <c r="AV202" t="b">
        <f t="shared" si="42"/>
        <v>1</v>
      </c>
      <c r="AW202" t="str">
        <f t="shared" si="43"/>
        <v>Melbourne1st Round</v>
      </c>
    </row>
    <row r="203" spans="1:49" x14ac:dyDescent="0.25">
      <c r="A203">
        <v>6</v>
      </c>
      <c r="B203" t="s">
        <v>441</v>
      </c>
      <c r="C203" t="s">
        <v>442</v>
      </c>
      <c r="D203" s="1">
        <v>41653</v>
      </c>
      <c r="E203" s="10" t="s">
        <v>443</v>
      </c>
      <c r="F203" t="s">
        <v>307</v>
      </c>
      <c r="G203" t="s">
        <v>308</v>
      </c>
      <c r="H203" t="s">
        <v>309</v>
      </c>
      <c r="I203" s="9">
        <v>3</v>
      </c>
      <c r="J203" t="s">
        <v>400</v>
      </c>
      <c r="K203" t="s">
        <v>472</v>
      </c>
      <c r="L203">
        <v>98</v>
      </c>
      <c r="M203">
        <v>193</v>
      </c>
      <c r="N203">
        <v>681</v>
      </c>
      <c r="O203">
        <v>326</v>
      </c>
      <c r="P203">
        <v>6</v>
      </c>
      <c r="Q203">
        <v>0</v>
      </c>
      <c r="R203">
        <v>7</v>
      </c>
      <c r="S203">
        <v>6</v>
      </c>
      <c r="V203">
        <v>2</v>
      </c>
      <c r="W203">
        <v>0</v>
      </c>
      <c r="X203" t="s">
        <v>312</v>
      </c>
      <c r="Y203">
        <v>2.25</v>
      </c>
      <c r="Z203">
        <v>1.57</v>
      </c>
      <c r="AA203">
        <v>2.2000000000000002</v>
      </c>
      <c r="AB203">
        <v>1.65</v>
      </c>
      <c r="AC203">
        <v>2.1</v>
      </c>
      <c r="AD203">
        <v>1.67</v>
      </c>
      <c r="AE203">
        <v>2.3199999999999998</v>
      </c>
      <c r="AF203">
        <v>1.68</v>
      </c>
      <c r="AG203">
        <v>2.2000000000000002</v>
      </c>
      <c r="AH203">
        <v>1.67</v>
      </c>
      <c r="AI203">
        <v>2.4</v>
      </c>
      <c r="AJ203">
        <v>1.68</v>
      </c>
      <c r="AK203">
        <v>2.23</v>
      </c>
      <c r="AL203">
        <v>1.64</v>
      </c>
      <c r="AM203" t="str">
        <f t="shared" si="33"/>
        <v>Govortsova</v>
      </c>
      <c r="AN203" t="str">
        <f t="shared" si="34"/>
        <v>Duan</v>
      </c>
      <c r="AO203" t="str">
        <f t="shared" si="35"/>
        <v>MelbourneGovortsovaDuan</v>
      </c>
      <c r="AP203" t="str">
        <f t="shared" si="36"/>
        <v>MelbourneDuanGovortsova</v>
      </c>
      <c r="AQ203">
        <f t="shared" si="37"/>
        <v>2</v>
      </c>
      <c r="AR203">
        <f t="shared" si="38"/>
        <v>7</v>
      </c>
      <c r="AS203">
        <f t="shared" si="39"/>
        <v>19</v>
      </c>
      <c r="AT203" t="b">
        <f t="shared" si="40"/>
        <v>1</v>
      </c>
      <c r="AU203" t="str">
        <f t="shared" si="41"/>
        <v>Govortsova</v>
      </c>
      <c r="AV203" t="b">
        <f t="shared" si="42"/>
        <v>0</v>
      </c>
      <c r="AW203" t="str">
        <f t="shared" si="43"/>
        <v>Melbourne1st Round</v>
      </c>
    </row>
    <row r="204" spans="1:49" x14ac:dyDescent="0.25">
      <c r="A204">
        <v>6</v>
      </c>
      <c r="B204" t="s">
        <v>441</v>
      </c>
      <c r="C204" t="s">
        <v>442</v>
      </c>
      <c r="D204" s="1">
        <v>41653</v>
      </c>
      <c r="E204" s="10" t="s">
        <v>443</v>
      </c>
      <c r="F204" t="s">
        <v>307</v>
      </c>
      <c r="G204" t="s">
        <v>308</v>
      </c>
      <c r="H204" t="s">
        <v>309</v>
      </c>
      <c r="I204" s="9">
        <v>3</v>
      </c>
      <c r="J204" t="s">
        <v>310</v>
      </c>
      <c r="K204" t="s">
        <v>362</v>
      </c>
      <c r="L204">
        <v>38</v>
      </c>
      <c r="M204">
        <v>23</v>
      </c>
      <c r="N204">
        <v>1280</v>
      </c>
      <c r="O204">
        <v>1922</v>
      </c>
      <c r="P204">
        <v>6</v>
      </c>
      <c r="Q204">
        <v>2</v>
      </c>
      <c r="R204">
        <v>2</v>
      </c>
      <c r="S204">
        <v>6</v>
      </c>
      <c r="T204">
        <v>6</v>
      </c>
      <c r="U204">
        <v>2</v>
      </c>
      <c r="V204">
        <v>2</v>
      </c>
      <c r="W204">
        <v>1</v>
      </c>
      <c r="X204" t="s">
        <v>312</v>
      </c>
      <c r="Y204">
        <v>1.72</v>
      </c>
      <c r="Z204">
        <v>2</v>
      </c>
      <c r="AA204">
        <v>1.8</v>
      </c>
      <c r="AB204">
        <v>2</v>
      </c>
      <c r="AC204">
        <v>1.83</v>
      </c>
      <c r="AD204">
        <v>1.83</v>
      </c>
      <c r="AE204">
        <v>1.72</v>
      </c>
      <c r="AF204">
        <v>2.25</v>
      </c>
      <c r="AG204">
        <v>1.8</v>
      </c>
      <c r="AH204">
        <v>2</v>
      </c>
      <c r="AI204">
        <v>1.91</v>
      </c>
      <c r="AJ204">
        <v>2.25</v>
      </c>
      <c r="AK204">
        <v>1.82</v>
      </c>
      <c r="AL204">
        <v>1.95</v>
      </c>
      <c r="AM204" t="str">
        <f t="shared" si="33"/>
        <v>Muguruza</v>
      </c>
      <c r="AN204" t="str">
        <f t="shared" si="34"/>
        <v>Kanepi</v>
      </c>
      <c r="AO204" t="str">
        <f t="shared" si="35"/>
        <v>MelbourneMuguruzaKanepi</v>
      </c>
      <c r="AP204" t="str">
        <f t="shared" si="36"/>
        <v>MelbourneKanepiMuguruza</v>
      </c>
      <c r="AQ204">
        <f t="shared" si="37"/>
        <v>1</v>
      </c>
      <c r="AR204">
        <f t="shared" si="38"/>
        <v>4</v>
      </c>
      <c r="AS204">
        <f t="shared" si="39"/>
        <v>24</v>
      </c>
      <c r="AT204" t="b">
        <f t="shared" si="40"/>
        <v>0</v>
      </c>
      <c r="AU204" t="str">
        <f t="shared" si="41"/>
        <v>Muguruza</v>
      </c>
      <c r="AV204" t="b">
        <f t="shared" si="42"/>
        <v>1</v>
      </c>
      <c r="AW204" t="str">
        <f t="shared" si="43"/>
        <v>Melbourne1st Round</v>
      </c>
    </row>
    <row r="205" spans="1:49" x14ac:dyDescent="0.25">
      <c r="A205">
        <v>6</v>
      </c>
      <c r="B205" t="s">
        <v>441</v>
      </c>
      <c r="C205" t="s">
        <v>442</v>
      </c>
      <c r="D205" s="1">
        <v>41653</v>
      </c>
      <c r="E205" s="10" t="s">
        <v>443</v>
      </c>
      <c r="F205" t="s">
        <v>307</v>
      </c>
      <c r="G205" t="s">
        <v>308</v>
      </c>
      <c r="H205" t="s">
        <v>309</v>
      </c>
      <c r="I205" s="9">
        <v>3</v>
      </c>
      <c r="J205" t="s">
        <v>414</v>
      </c>
      <c r="K205" t="s">
        <v>412</v>
      </c>
      <c r="L205">
        <v>81</v>
      </c>
      <c r="M205">
        <v>87</v>
      </c>
      <c r="N205">
        <v>768</v>
      </c>
      <c r="O205">
        <v>735</v>
      </c>
      <c r="P205">
        <v>4</v>
      </c>
      <c r="Q205">
        <v>6</v>
      </c>
      <c r="R205">
        <v>6</v>
      </c>
      <c r="S205">
        <v>4</v>
      </c>
      <c r="T205">
        <v>7</v>
      </c>
      <c r="U205">
        <v>5</v>
      </c>
      <c r="V205">
        <v>2</v>
      </c>
      <c r="W205">
        <v>1</v>
      </c>
      <c r="X205" t="s">
        <v>312</v>
      </c>
      <c r="Y205">
        <v>1.4</v>
      </c>
      <c r="Z205">
        <v>2.75</v>
      </c>
      <c r="AA205">
        <v>1.45</v>
      </c>
      <c r="AB205">
        <v>2.7</v>
      </c>
      <c r="AC205">
        <v>1.4</v>
      </c>
      <c r="AD205">
        <v>2.75</v>
      </c>
      <c r="AE205">
        <v>1.5</v>
      </c>
      <c r="AF205">
        <v>2.8</v>
      </c>
      <c r="AG205">
        <v>1.44</v>
      </c>
      <c r="AH205">
        <v>2.75</v>
      </c>
      <c r="AI205">
        <v>1.53</v>
      </c>
      <c r="AJ205">
        <v>2.85</v>
      </c>
      <c r="AK205">
        <v>1.45</v>
      </c>
      <c r="AL205">
        <v>2.69</v>
      </c>
      <c r="AM205" t="str">
        <f t="shared" si="33"/>
        <v>Schmiedlova</v>
      </c>
      <c r="AN205" t="str">
        <f t="shared" si="34"/>
        <v>Babos</v>
      </c>
      <c r="AO205" t="str">
        <f t="shared" si="35"/>
        <v>MelbourneSchmiedlovaBabos</v>
      </c>
      <c r="AP205" t="str">
        <f t="shared" si="36"/>
        <v>MelbourneBabosSchmiedlova</v>
      </c>
      <c r="AQ205">
        <f t="shared" si="37"/>
        <v>1</v>
      </c>
      <c r="AR205">
        <f t="shared" si="38"/>
        <v>2</v>
      </c>
      <c r="AS205">
        <f t="shared" si="39"/>
        <v>32</v>
      </c>
      <c r="AT205" t="b">
        <f t="shared" si="40"/>
        <v>0</v>
      </c>
      <c r="AU205" t="str">
        <f t="shared" si="41"/>
        <v>Babos</v>
      </c>
      <c r="AV205" t="b">
        <f t="shared" si="42"/>
        <v>1</v>
      </c>
      <c r="AW205" t="str">
        <f t="shared" si="43"/>
        <v>Melbourne1st Round</v>
      </c>
    </row>
    <row r="206" spans="1:49" x14ac:dyDescent="0.25">
      <c r="A206">
        <v>6</v>
      </c>
      <c r="B206" t="s">
        <v>441</v>
      </c>
      <c r="C206" t="s">
        <v>442</v>
      </c>
      <c r="D206" s="1">
        <v>41653</v>
      </c>
      <c r="E206" s="10" t="s">
        <v>443</v>
      </c>
      <c r="F206" t="s">
        <v>307</v>
      </c>
      <c r="G206" t="s">
        <v>308</v>
      </c>
      <c r="H206" t="s">
        <v>309</v>
      </c>
      <c r="I206" s="9">
        <v>3</v>
      </c>
      <c r="J206" t="s">
        <v>353</v>
      </c>
      <c r="K206" t="s">
        <v>473</v>
      </c>
      <c r="L206">
        <v>169</v>
      </c>
      <c r="M206">
        <v>105</v>
      </c>
      <c r="N206">
        <v>381</v>
      </c>
      <c r="O206">
        <v>626</v>
      </c>
      <c r="P206">
        <v>6</v>
      </c>
      <c r="Q206">
        <v>3</v>
      </c>
      <c r="R206">
        <v>6</v>
      </c>
      <c r="S206">
        <v>3</v>
      </c>
      <c r="V206">
        <v>2</v>
      </c>
      <c r="W206">
        <v>0</v>
      </c>
      <c r="X206" t="s">
        <v>312</v>
      </c>
      <c r="Y206">
        <v>1.83</v>
      </c>
      <c r="Z206">
        <v>1.83</v>
      </c>
      <c r="AA206">
        <v>1.9</v>
      </c>
      <c r="AB206">
        <v>1.85</v>
      </c>
      <c r="AC206">
        <v>1.8</v>
      </c>
      <c r="AD206">
        <v>1.91</v>
      </c>
      <c r="AE206">
        <v>1.98</v>
      </c>
      <c r="AF206">
        <v>1.93</v>
      </c>
      <c r="AG206">
        <v>1.91</v>
      </c>
      <c r="AH206">
        <v>1.91</v>
      </c>
      <c r="AI206">
        <v>2</v>
      </c>
      <c r="AJ206">
        <v>2.02</v>
      </c>
      <c r="AK206">
        <v>1.86</v>
      </c>
      <c r="AL206">
        <v>1.9</v>
      </c>
      <c r="AM206" t="str">
        <f t="shared" si="33"/>
        <v>Rogowska</v>
      </c>
      <c r="AN206" t="str">
        <f t="shared" si="34"/>
        <v>Duque</v>
      </c>
      <c r="AO206" t="str">
        <f t="shared" si="35"/>
        <v>MelbourneRogowskaDuque</v>
      </c>
      <c r="AP206" t="str">
        <f t="shared" si="36"/>
        <v>MelbourneDuqueRogowska</v>
      </c>
      <c r="AQ206">
        <f t="shared" si="37"/>
        <v>2</v>
      </c>
      <c r="AR206">
        <f t="shared" si="38"/>
        <v>6</v>
      </c>
      <c r="AS206">
        <f t="shared" si="39"/>
        <v>18</v>
      </c>
      <c r="AT206" t="b">
        <f t="shared" si="40"/>
        <v>0</v>
      </c>
      <c r="AU206" t="str">
        <f t="shared" si="41"/>
        <v>Rogowska</v>
      </c>
      <c r="AV206" t="b">
        <f t="shared" si="42"/>
        <v>0</v>
      </c>
      <c r="AW206" t="str">
        <f t="shared" si="43"/>
        <v>Melbourne1st Round</v>
      </c>
    </row>
    <row r="207" spans="1:49" x14ac:dyDescent="0.25">
      <c r="A207">
        <v>6</v>
      </c>
      <c r="B207" t="s">
        <v>441</v>
      </c>
      <c r="C207" t="s">
        <v>442</v>
      </c>
      <c r="D207" s="1">
        <v>41653</v>
      </c>
      <c r="E207" s="10" t="s">
        <v>443</v>
      </c>
      <c r="F207" t="s">
        <v>307</v>
      </c>
      <c r="G207" t="s">
        <v>308</v>
      </c>
      <c r="H207" t="s">
        <v>309</v>
      </c>
      <c r="I207" s="9">
        <v>3</v>
      </c>
      <c r="J207" t="s">
        <v>336</v>
      </c>
      <c r="K207" t="s">
        <v>411</v>
      </c>
      <c r="L207">
        <v>61</v>
      </c>
      <c r="M207">
        <v>106</v>
      </c>
      <c r="N207">
        <v>962</v>
      </c>
      <c r="O207">
        <v>623</v>
      </c>
      <c r="P207">
        <v>6</v>
      </c>
      <c r="Q207">
        <v>2</v>
      </c>
      <c r="R207">
        <v>7</v>
      </c>
      <c r="S207">
        <v>6</v>
      </c>
      <c r="V207">
        <v>2</v>
      </c>
      <c r="W207">
        <v>0</v>
      </c>
      <c r="X207" t="s">
        <v>312</v>
      </c>
      <c r="Y207">
        <v>1.61</v>
      </c>
      <c r="Z207">
        <v>2.2000000000000002</v>
      </c>
      <c r="AA207">
        <v>1.6</v>
      </c>
      <c r="AB207">
        <v>2.2999999999999998</v>
      </c>
      <c r="AC207">
        <v>1.53</v>
      </c>
      <c r="AD207">
        <v>2.38</v>
      </c>
      <c r="AE207">
        <v>1.71</v>
      </c>
      <c r="AF207">
        <v>2.2799999999999998</v>
      </c>
      <c r="AG207">
        <v>1.62</v>
      </c>
      <c r="AH207">
        <v>2.25</v>
      </c>
      <c r="AI207">
        <v>1.72</v>
      </c>
      <c r="AJ207">
        <v>2.38</v>
      </c>
      <c r="AK207">
        <v>1.61</v>
      </c>
      <c r="AL207">
        <v>2.2599999999999998</v>
      </c>
      <c r="AM207" t="str">
        <f t="shared" si="33"/>
        <v>Morita</v>
      </c>
      <c r="AN207" t="str">
        <f t="shared" si="34"/>
        <v>Kichenok</v>
      </c>
      <c r="AO207" t="str">
        <f t="shared" si="35"/>
        <v>MelbourneMoritaKichenok</v>
      </c>
      <c r="AP207" t="str">
        <f t="shared" si="36"/>
        <v>MelbourneKichenokMorita</v>
      </c>
      <c r="AQ207">
        <f t="shared" si="37"/>
        <v>2</v>
      </c>
      <c r="AR207">
        <f t="shared" si="38"/>
        <v>5</v>
      </c>
      <c r="AS207">
        <f t="shared" si="39"/>
        <v>21</v>
      </c>
      <c r="AT207" t="b">
        <f t="shared" si="40"/>
        <v>1</v>
      </c>
      <c r="AU207" t="str">
        <f t="shared" si="41"/>
        <v>Morita</v>
      </c>
      <c r="AV207" t="b">
        <f t="shared" si="42"/>
        <v>0</v>
      </c>
      <c r="AW207" t="str">
        <f t="shared" si="43"/>
        <v>Melbourne1st Round</v>
      </c>
    </row>
    <row r="208" spans="1:49" x14ac:dyDescent="0.25">
      <c r="A208">
        <v>6</v>
      </c>
      <c r="B208" t="s">
        <v>441</v>
      </c>
      <c r="C208" t="s">
        <v>442</v>
      </c>
      <c r="D208" s="1">
        <v>41653</v>
      </c>
      <c r="E208" s="10" t="s">
        <v>443</v>
      </c>
      <c r="F208" t="s">
        <v>307</v>
      </c>
      <c r="G208" t="s">
        <v>308</v>
      </c>
      <c r="H208" t="s">
        <v>309</v>
      </c>
      <c r="I208" s="9">
        <v>3</v>
      </c>
      <c r="J208" t="s">
        <v>392</v>
      </c>
      <c r="K208" t="s">
        <v>474</v>
      </c>
      <c r="L208">
        <v>67</v>
      </c>
      <c r="M208">
        <v>117</v>
      </c>
      <c r="N208">
        <v>871</v>
      </c>
      <c r="O208">
        <v>554</v>
      </c>
      <c r="P208">
        <v>3</v>
      </c>
      <c r="Q208">
        <v>6</v>
      </c>
      <c r="R208">
        <v>7</v>
      </c>
      <c r="S208">
        <v>6</v>
      </c>
      <c r="T208">
        <v>6</v>
      </c>
      <c r="U208">
        <v>4</v>
      </c>
      <c r="V208">
        <v>2</v>
      </c>
      <c r="W208">
        <v>1</v>
      </c>
      <c r="X208" t="s">
        <v>312</v>
      </c>
      <c r="Y208">
        <v>1.18</v>
      </c>
      <c r="Z208">
        <v>4.5</v>
      </c>
      <c r="AA208">
        <v>1.18</v>
      </c>
      <c r="AB208">
        <v>4.5</v>
      </c>
      <c r="AC208">
        <v>1.2</v>
      </c>
      <c r="AD208">
        <v>4.33</v>
      </c>
      <c r="AE208">
        <v>1.1599999999999999</v>
      </c>
      <c r="AF208">
        <v>6.16</v>
      </c>
      <c r="AG208">
        <v>1.2</v>
      </c>
      <c r="AH208">
        <v>4.5</v>
      </c>
      <c r="AI208">
        <v>1.22</v>
      </c>
      <c r="AJ208">
        <v>6.16</v>
      </c>
      <c r="AK208">
        <v>1.18</v>
      </c>
      <c r="AL208">
        <v>4.7</v>
      </c>
      <c r="AM208" t="str">
        <f t="shared" si="33"/>
        <v>Tomljanovic</v>
      </c>
      <c r="AN208" t="str">
        <f t="shared" si="34"/>
        <v>Majeric</v>
      </c>
      <c r="AO208" t="str">
        <f t="shared" si="35"/>
        <v>MelbourneTomljanovicMajeric</v>
      </c>
      <c r="AP208" t="str">
        <f t="shared" si="36"/>
        <v>MelbourneMajericTomljanovic</v>
      </c>
      <c r="AQ208">
        <f t="shared" si="37"/>
        <v>1</v>
      </c>
      <c r="AR208">
        <f t="shared" si="38"/>
        <v>0</v>
      </c>
      <c r="AS208">
        <f t="shared" si="39"/>
        <v>32</v>
      </c>
      <c r="AT208" t="b">
        <f t="shared" si="40"/>
        <v>1</v>
      </c>
      <c r="AU208" t="str">
        <f t="shared" si="41"/>
        <v>Majeric</v>
      </c>
      <c r="AV208" t="b">
        <f t="shared" si="42"/>
        <v>1</v>
      </c>
      <c r="AW208" t="str">
        <f t="shared" si="43"/>
        <v>Melbourne1st Round</v>
      </c>
    </row>
    <row r="209" spans="1:49" x14ac:dyDescent="0.25">
      <c r="A209">
        <v>6</v>
      </c>
      <c r="B209" t="s">
        <v>441</v>
      </c>
      <c r="C209" t="s">
        <v>442</v>
      </c>
      <c r="D209" s="1">
        <v>41653</v>
      </c>
      <c r="E209" s="10" t="s">
        <v>443</v>
      </c>
      <c r="F209" t="s">
        <v>307</v>
      </c>
      <c r="G209" t="s">
        <v>308</v>
      </c>
      <c r="H209" t="s">
        <v>309</v>
      </c>
      <c r="I209" s="9">
        <v>3</v>
      </c>
      <c r="J209" t="s">
        <v>339</v>
      </c>
      <c r="K209" t="s">
        <v>333</v>
      </c>
      <c r="L209">
        <v>52</v>
      </c>
      <c r="M209">
        <v>21</v>
      </c>
      <c r="N209">
        <v>1121</v>
      </c>
      <c r="O209">
        <v>2170</v>
      </c>
      <c r="P209">
        <v>6</v>
      </c>
      <c r="Q209">
        <v>4</v>
      </c>
      <c r="R209">
        <v>7</v>
      </c>
      <c r="S209">
        <v>6</v>
      </c>
      <c r="V209">
        <v>2</v>
      </c>
      <c r="W209">
        <v>0</v>
      </c>
      <c r="X209" t="s">
        <v>312</v>
      </c>
      <c r="Y209">
        <v>2.5</v>
      </c>
      <c r="Z209">
        <v>1.5</v>
      </c>
      <c r="AA209">
        <v>2.5</v>
      </c>
      <c r="AB209">
        <v>1.5</v>
      </c>
      <c r="AC209">
        <v>2.62</v>
      </c>
      <c r="AD209">
        <v>1.44</v>
      </c>
      <c r="AE209">
        <v>2.58</v>
      </c>
      <c r="AF209">
        <v>1.57</v>
      </c>
      <c r="AG209">
        <v>2.38</v>
      </c>
      <c r="AH209">
        <v>1.57</v>
      </c>
      <c r="AI209">
        <v>2.62</v>
      </c>
      <c r="AJ209">
        <v>1.6</v>
      </c>
      <c r="AK209">
        <v>2.4700000000000002</v>
      </c>
      <c r="AL209">
        <v>1.52</v>
      </c>
      <c r="AM209" t="str">
        <f t="shared" si="33"/>
        <v>Erakovic</v>
      </c>
      <c r="AN209" t="str">
        <f t="shared" si="34"/>
        <v>Cirstea</v>
      </c>
      <c r="AO209" t="str">
        <f t="shared" si="35"/>
        <v>MelbourneErakovicCirstea</v>
      </c>
      <c r="AP209" t="str">
        <f t="shared" si="36"/>
        <v>MelbourneCirsteaErakovic</v>
      </c>
      <c r="AQ209">
        <f t="shared" si="37"/>
        <v>2</v>
      </c>
      <c r="AR209">
        <f t="shared" si="38"/>
        <v>3</v>
      </c>
      <c r="AS209">
        <f t="shared" si="39"/>
        <v>23</v>
      </c>
      <c r="AT209" t="b">
        <f t="shared" si="40"/>
        <v>1</v>
      </c>
      <c r="AU209" t="str">
        <f t="shared" si="41"/>
        <v>Erakovic</v>
      </c>
      <c r="AV209" t="b">
        <f t="shared" si="42"/>
        <v>0</v>
      </c>
      <c r="AW209" t="str">
        <f t="shared" si="43"/>
        <v>Melbourne1st Round</v>
      </c>
    </row>
    <row r="210" spans="1:49" x14ac:dyDescent="0.25">
      <c r="A210">
        <v>6</v>
      </c>
      <c r="B210" t="s">
        <v>441</v>
      </c>
      <c r="C210" t="s">
        <v>442</v>
      </c>
      <c r="D210" s="1">
        <v>41653</v>
      </c>
      <c r="E210" s="10" t="s">
        <v>443</v>
      </c>
      <c r="F210" t="s">
        <v>307</v>
      </c>
      <c r="G210" t="s">
        <v>308</v>
      </c>
      <c r="H210" t="s">
        <v>309</v>
      </c>
      <c r="I210" s="9">
        <v>3</v>
      </c>
      <c r="J210" t="s">
        <v>341</v>
      </c>
      <c r="K210" t="s">
        <v>316</v>
      </c>
      <c r="L210">
        <v>44</v>
      </c>
      <c r="M210">
        <v>59</v>
      </c>
      <c r="N210">
        <v>1230</v>
      </c>
      <c r="O210">
        <v>978</v>
      </c>
      <c r="P210">
        <v>6</v>
      </c>
      <c r="Q210">
        <v>4</v>
      </c>
      <c r="R210">
        <v>6</v>
      </c>
      <c r="S210">
        <v>2</v>
      </c>
      <c r="V210">
        <v>2</v>
      </c>
      <c r="W210">
        <v>0</v>
      </c>
      <c r="X210" t="s">
        <v>312</v>
      </c>
      <c r="Y210">
        <v>1.53</v>
      </c>
      <c r="Z210">
        <v>2.37</v>
      </c>
      <c r="AA210">
        <v>1.52</v>
      </c>
      <c r="AB210">
        <v>2.4500000000000002</v>
      </c>
      <c r="AC210">
        <v>1.5</v>
      </c>
      <c r="AD210">
        <v>2.5</v>
      </c>
      <c r="AE210">
        <v>1.57</v>
      </c>
      <c r="AF210">
        <v>2.58</v>
      </c>
      <c r="AG210">
        <v>1.53</v>
      </c>
      <c r="AH210">
        <v>2.5</v>
      </c>
      <c r="AI210">
        <v>1.65</v>
      </c>
      <c r="AJ210">
        <v>2.58</v>
      </c>
      <c r="AK210">
        <v>1.54</v>
      </c>
      <c r="AL210">
        <v>2.44</v>
      </c>
      <c r="AM210" t="str">
        <f t="shared" si="33"/>
        <v>Knapp</v>
      </c>
      <c r="AN210" t="str">
        <f t="shared" si="34"/>
        <v>Ormaechea</v>
      </c>
      <c r="AO210" t="str">
        <f t="shared" si="35"/>
        <v>MelbourneKnappOrmaechea</v>
      </c>
      <c r="AP210" t="str">
        <f t="shared" si="36"/>
        <v>MelbourneOrmaecheaKnapp</v>
      </c>
      <c r="AQ210">
        <f t="shared" si="37"/>
        <v>2</v>
      </c>
      <c r="AR210">
        <f t="shared" si="38"/>
        <v>6</v>
      </c>
      <c r="AS210">
        <f t="shared" si="39"/>
        <v>18</v>
      </c>
      <c r="AT210" t="b">
        <f t="shared" si="40"/>
        <v>0</v>
      </c>
      <c r="AU210" t="str">
        <f t="shared" si="41"/>
        <v>Knapp</v>
      </c>
      <c r="AV210" t="b">
        <f t="shared" si="42"/>
        <v>0</v>
      </c>
      <c r="AW210" t="str">
        <f t="shared" si="43"/>
        <v>Melbourne1st Round</v>
      </c>
    </row>
    <row r="211" spans="1:49" x14ac:dyDescent="0.25">
      <c r="A211">
        <v>6</v>
      </c>
      <c r="B211" t="s">
        <v>441</v>
      </c>
      <c r="C211" t="s">
        <v>442</v>
      </c>
      <c r="D211" s="1">
        <v>41653</v>
      </c>
      <c r="E211" s="10" t="s">
        <v>443</v>
      </c>
      <c r="F211" t="s">
        <v>307</v>
      </c>
      <c r="G211" t="s">
        <v>308</v>
      </c>
      <c r="H211" t="s">
        <v>309</v>
      </c>
      <c r="I211" s="9">
        <v>3</v>
      </c>
      <c r="J211" t="s">
        <v>357</v>
      </c>
      <c r="K211" t="s">
        <v>360</v>
      </c>
      <c r="L211">
        <v>35</v>
      </c>
      <c r="M211">
        <v>40</v>
      </c>
      <c r="N211">
        <v>1450</v>
      </c>
      <c r="O211">
        <v>1271</v>
      </c>
      <c r="P211">
        <v>6</v>
      </c>
      <c r="Q211">
        <v>2</v>
      </c>
      <c r="R211">
        <v>6</v>
      </c>
      <c r="S211">
        <v>3</v>
      </c>
      <c r="V211">
        <v>2</v>
      </c>
      <c r="W211">
        <v>0</v>
      </c>
      <c r="X211" t="s">
        <v>312</v>
      </c>
      <c r="Y211">
        <v>3.75</v>
      </c>
      <c r="Z211">
        <v>1.25</v>
      </c>
      <c r="AA211">
        <v>3.5</v>
      </c>
      <c r="AB211">
        <v>1.28</v>
      </c>
      <c r="AC211">
        <v>3.4</v>
      </c>
      <c r="AD211">
        <v>1.3</v>
      </c>
      <c r="AE211">
        <v>3.89</v>
      </c>
      <c r="AF211">
        <v>1.3</v>
      </c>
      <c r="AG211">
        <v>3.25</v>
      </c>
      <c r="AH211">
        <v>1.33</v>
      </c>
      <c r="AI211">
        <v>4.05</v>
      </c>
      <c r="AJ211">
        <v>1.33</v>
      </c>
      <c r="AK211">
        <v>3.51</v>
      </c>
      <c r="AL211">
        <v>1.29</v>
      </c>
      <c r="AM211" t="str">
        <f t="shared" si="33"/>
        <v>Rybarikova</v>
      </c>
      <c r="AN211" t="str">
        <f t="shared" si="34"/>
        <v>Petkovic</v>
      </c>
      <c r="AO211" t="str">
        <f t="shared" si="35"/>
        <v>MelbourneRybarikovaPetkovic</v>
      </c>
      <c r="AP211" t="str">
        <f t="shared" si="36"/>
        <v>MelbournePetkovicRybarikova</v>
      </c>
      <c r="AQ211">
        <f t="shared" si="37"/>
        <v>2</v>
      </c>
      <c r="AR211">
        <f t="shared" si="38"/>
        <v>7</v>
      </c>
      <c r="AS211">
        <f t="shared" si="39"/>
        <v>17</v>
      </c>
      <c r="AT211" t="b">
        <f t="shared" si="40"/>
        <v>0</v>
      </c>
      <c r="AU211" t="str">
        <f t="shared" si="41"/>
        <v>Rybarikova</v>
      </c>
      <c r="AV211" t="b">
        <f t="shared" si="42"/>
        <v>0</v>
      </c>
      <c r="AW211" t="str">
        <f t="shared" si="43"/>
        <v>Melbourne1st Round</v>
      </c>
    </row>
    <row r="212" spans="1:49" x14ac:dyDescent="0.25">
      <c r="A212">
        <v>6</v>
      </c>
      <c r="B212" t="s">
        <v>441</v>
      </c>
      <c r="C212" t="s">
        <v>442</v>
      </c>
      <c r="D212" s="1">
        <v>41653</v>
      </c>
      <c r="E212" s="10" t="s">
        <v>443</v>
      </c>
      <c r="F212" t="s">
        <v>307</v>
      </c>
      <c r="G212" t="s">
        <v>308</v>
      </c>
      <c r="H212" t="s">
        <v>309</v>
      </c>
      <c r="I212" s="9">
        <v>3</v>
      </c>
      <c r="J212" t="s">
        <v>475</v>
      </c>
      <c r="K212" t="s">
        <v>476</v>
      </c>
      <c r="L212">
        <v>13</v>
      </c>
      <c r="M212">
        <v>82</v>
      </c>
      <c r="N212">
        <v>3075</v>
      </c>
      <c r="O212">
        <v>766</v>
      </c>
      <c r="P212">
        <v>7</v>
      </c>
      <c r="Q212">
        <v>6</v>
      </c>
      <c r="R212">
        <v>6</v>
      </c>
      <c r="S212">
        <v>3</v>
      </c>
      <c r="V212">
        <v>2</v>
      </c>
      <c r="W212">
        <v>0</v>
      </c>
      <c r="X212" t="s">
        <v>312</v>
      </c>
      <c r="Y212">
        <v>1.18</v>
      </c>
      <c r="Z212">
        <v>4.5</v>
      </c>
      <c r="AA212">
        <v>1.2</v>
      </c>
      <c r="AB212">
        <v>4.3</v>
      </c>
      <c r="AC212">
        <v>1.1399999999999999</v>
      </c>
      <c r="AD212">
        <v>5</v>
      </c>
      <c r="AE212">
        <v>1.27</v>
      </c>
      <c r="AF212">
        <v>4.18</v>
      </c>
      <c r="AG212">
        <v>1.2</v>
      </c>
      <c r="AH212">
        <v>4.5</v>
      </c>
      <c r="AI212">
        <v>1.27</v>
      </c>
      <c r="AJ212">
        <v>5</v>
      </c>
      <c r="AK212">
        <v>1.2</v>
      </c>
      <c r="AL212">
        <v>4.32</v>
      </c>
      <c r="AM212" t="str">
        <f t="shared" si="33"/>
        <v>Stephens</v>
      </c>
      <c r="AN212" t="str">
        <f t="shared" si="34"/>
        <v>Shvedova</v>
      </c>
      <c r="AO212" t="str">
        <f t="shared" si="35"/>
        <v>MelbourneStephensShvedova</v>
      </c>
      <c r="AP212" t="str">
        <f t="shared" si="36"/>
        <v>MelbourneShvedovaStephens</v>
      </c>
      <c r="AQ212">
        <f t="shared" si="37"/>
        <v>2</v>
      </c>
      <c r="AR212">
        <f t="shared" si="38"/>
        <v>4</v>
      </c>
      <c r="AS212">
        <f t="shared" si="39"/>
        <v>22</v>
      </c>
      <c r="AT212" t="b">
        <f t="shared" si="40"/>
        <v>1</v>
      </c>
      <c r="AU212" t="str">
        <f t="shared" si="41"/>
        <v>Stephens</v>
      </c>
      <c r="AV212" t="b">
        <f t="shared" si="42"/>
        <v>0</v>
      </c>
      <c r="AW212" t="str">
        <f t="shared" si="43"/>
        <v>Melbourne1st Round</v>
      </c>
    </row>
    <row r="213" spans="1:49" x14ac:dyDescent="0.25">
      <c r="A213">
        <v>6</v>
      </c>
      <c r="B213" t="s">
        <v>441</v>
      </c>
      <c r="C213" t="s">
        <v>442</v>
      </c>
      <c r="D213" s="1">
        <v>41653</v>
      </c>
      <c r="E213" s="10" t="s">
        <v>443</v>
      </c>
      <c r="F213" t="s">
        <v>307</v>
      </c>
      <c r="G213" t="s">
        <v>308</v>
      </c>
      <c r="H213" t="s">
        <v>309</v>
      </c>
      <c r="I213" s="9">
        <v>3</v>
      </c>
      <c r="J213" t="s">
        <v>408</v>
      </c>
      <c r="K213" t="s">
        <v>401</v>
      </c>
      <c r="L213">
        <v>34</v>
      </c>
      <c r="M213">
        <v>69</v>
      </c>
      <c r="N213">
        <v>1475</v>
      </c>
      <c r="O213">
        <v>849</v>
      </c>
      <c r="P213">
        <v>6</v>
      </c>
      <c r="Q213">
        <v>7</v>
      </c>
      <c r="R213">
        <v>6</v>
      </c>
      <c r="S213">
        <v>1</v>
      </c>
      <c r="T213">
        <v>6</v>
      </c>
      <c r="U213">
        <v>3</v>
      </c>
      <c r="V213">
        <v>2</v>
      </c>
      <c r="W213">
        <v>1</v>
      </c>
      <c r="X213" t="s">
        <v>312</v>
      </c>
      <c r="Y213">
        <v>1.44</v>
      </c>
      <c r="Z213">
        <v>2.62</v>
      </c>
      <c r="AA213">
        <v>1.5</v>
      </c>
      <c r="AB213">
        <v>2.5</v>
      </c>
      <c r="AC213">
        <v>1.53</v>
      </c>
      <c r="AD213">
        <v>2.38</v>
      </c>
      <c r="AE213">
        <v>1.45</v>
      </c>
      <c r="AF213">
        <v>2.97</v>
      </c>
      <c r="AG213">
        <v>1.53</v>
      </c>
      <c r="AH213">
        <v>2.5</v>
      </c>
      <c r="AI213">
        <v>1.56</v>
      </c>
      <c r="AJ213">
        <v>2.97</v>
      </c>
      <c r="AK213">
        <v>1.49</v>
      </c>
      <c r="AL213">
        <v>2.58</v>
      </c>
      <c r="AM213" t="str">
        <f t="shared" si="33"/>
        <v>Jovanovski</v>
      </c>
      <c r="AN213" t="str">
        <f t="shared" si="34"/>
        <v>Cepelova</v>
      </c>
      <c r="AO213" t="str">
        <f t="shared" si="35"/>
        <v>MelbourneJovanovskiCepelova</v>
      </c>
      <c r="AP213" t="str">
        <f t="shared" si="36"/>
        <v>MelbourneCepelovaJovanovski</v>
      </c>
      <c r="AQ213">
        <f t="shared" si="37"/>
        <v>1</v>
      </c>
      <c r="AR213">
        <f t="shared" si="38"/>
        <v>7</v>
      </c>
      <c r="AS213">
        <f t="shared" si="39"/>
        <v>29</v>
      </c>
      <c r="AT213" t="b">
        <f t="shared" si="40"/>
        <v>1</v>
      </c>
      <c r="AU213" t="str">
        <f t="shared" si="41"/>
        <v>Cepelova</v>
      </c>
      <c r="AV213" t="b">
        <f t="shared" si="42"/>
        <v>1</v>
      </c>
      <c r="AW213" t="str">
        <f t="shared" si="43"/>
        <v>Melbourne1st Round</v>
      </c>
    </row>
    <row r="214" spans="1:49" x14ac:dyDescent="0.25">
      <c r="A214">
        <v>6</v>
      </c>
      <c r="B214" t="s">
        <v>441</v>
      </c>
      <c r="C214" t="s">
        <v>442</v>
      </c>
      <c r="D214" s="1">
        <v>41653</v>
      </c>
      <c r="E214" s="10" t="s">
        <v>443</v>
      </c>
      <c r="F214" t="s">
        <v>307</v>
      </c>
      <c r="G214" t="s">
        <v>308</v>
      </c>
      <c r="H214" t="s">
        <v>309</v>
      </c>
      <c r="I214" s="9">
        <v>3</v>
      </c>
      <c r="J214" t="s">
        <v>354</v>
      </c>
      <c r="K214" t="s">
        <v>433</v>
      </c>
      <c r="L214">
        <v>47</v>
      </c>
      <c r="M214">
        <v>20</v>
      </c>
      <c r="N214">
        <v>1185</v>
      </c>
      <c r="O214">
        <v>2202</v>
      </c>
      <c r="P214">
        <v>6</v>
      </c>
      <c r="Q214">
        <v>3</v>
      </c>
      <c r="R214">
        <v>6</v>
      </c>
      <c r="S214">
        <v>3</v>
      </c>
      <c r="V214">
        <v>2</v>
      </c>
      <c r="W214">
        <v>0</v>
      </c>
      <c r="X214" t="s">
        <v>312</v>
      </c>
      <c r="Y214">
        <v>3</v>
      </c>
      <c r="Z214">
        <v>1.36</v>
      </c>
      <c r="AA214">
        <v>3.2</v>
      </c>
      <c r="AB214">
        <v>1.33</v>
      </c>
      <c r="AC214">
        <v>3.25</v>
      </c>
      <c r="AD214">
        <v>1.33</v>
      </c>
      <c r="AE214">
        <v>3.36</v>
      </c>
      <c r="AF214">
        <v>1.38</v>
      </c>
      <c r="AG214">
        <v>3</v>
      </c>
      <c r="AH214">
        <v>1.36</v>
      </c>
      <c r="AI214">
        <v>3.5</v>
      </c>
      <c r="AJ214">
        <v>1.43</v>
      </c>
      <c r="AK214">
        <v>3.07</v>
      </c>
      <c r="AL214">
        <v>1.36</v>
      </c>
      <c r="AM214" t="str">
        <f t="shared" si="33"/>
        <v>Svitolina</v>
      </c>
      <c r="AN214" t="str">
        <f t="shared" si="34"/>
        <v>Kuznetsova</v>
      </c>
      <c r="AO214" t="str">
        <f t="shared" si="35"/>
        <v>MelbourneSvitolinaKuznetsova</v>
      </c>
      <c r="AP214" t="str">
        <f t="shared" si="36"/>
        <v>MelbourneKuznetsovaSvitolina</v>
      </c>
      <c r="AQ214">
        <f t="shared" si="37"/>
        <v>2</v>
      </c>
      <c r="AR214">
        <f t="shared" si="38"/>
        <v>6</v>
      </c>
      <c r="AS214">
        <f t="shared" si="39"/>
        <v>18</v>
      </c>
      <c r="AT214" t="b">
        <f t="shared" si="40"/>
        <v>0</v>
      </c>
      <c r="AU214" t="str">
        <f t="shared" si="41"/>
        <v>Svitolina</v>
      </c>
      <c r="AV214" t="b">
        <f t="shared" si="42"/>
        <v>0</v>
      </c>
      <c r="AW214" t="str">
        <f t="shared" si="43"/>
        <v>Melbourne1st Round</v>
      </c>
    </row>
    <row r="215" spans="1:49" x14ac:dyDescent="0.25">
      <c r="A215">
        <v>6</v>
      </c>
      <c r="B215" t="s">
        <v>441</v>
      </c>
      <c r="C215" t="s">
        <v>442</v>
      </c>
      <c r="D215" s="1">
        <v>41653</v>
      </c>
      <c r="E215" s="10" t="s">
        <v>443</v>
      </c>
      <c r="F215" t="s">
        <v>307</v>
      </c>
      <c r="G215" t="s">
        <v>308</v>
      </c>
      <c r="H215" t="s">
        <v>309</v>
      </c>
      <c r="I215" s="9">
        <v>3</v>
      </c>
      <c r="J215" t="s">
        <v>313</v>
      </c>
      <c r="K215" t="s">
        <v>477</v>
      </c>
      <c r="L215">
        <v>49</v>
      </c>
      <c r="M215">
        <v>79</v>
      </c>
      <c r="N215">
        <v>1158</v>
      </c>
      <c r="O215">
        <v>780</v>
      </c>
      <c r="P215">
        <v>7</v>
      </c>
      <c r="Q215">
        <v>6</v>
      </c>
      <c r="R215">
        <v>6</v>
      </c>
      <c r="S215">
        <v>4</v>
      </c>
      <c r="V215">
        <v>2</v>
      </c>
      <c r="W215">
        <v>0</v>
      </c>
      <c r="X215" t="s">
        <v>312</v>
      </c>
      <c r="Y215">
        <v>1.57</v>
      </c>
      <c r="Z215">
        <v>2.25</v>
      </c>
      <c r="AA215">
        <v>1.65</v>
      </c>
      <c r="AB215">
        <v>2.2000000000000002</v>
      </c>
      <c r="AC215">
        <v>1.53</v>
      </c>
      <c r="AD215">
        <v>2.38</v>
      </c>
      <c r="AE215">
        <v>1.69</v>
      </c>
      <c r="AF215">
        <v>2.29</v>
      </c>
      <c r="AG215">
        <v>1.62</v>
      </c>
      <c r="AH215">
        <v>2.25</v>
      </c>
      <c r="AI215">
        <v>1.81</v>
      </c>
      <c r="AJ215">
        <v>2.4500000000000002</v>
      </c>
      <c r="AK215">
        <v>1.67</v>
      </c>
      <c r="AL215">
        <v>2.17</v>
      </c>
      <c r="AM215" t="str">
        <f t="shared" si="33"/>
        <v>Meusburger</v>
      </c>
      <c r="AN215" t="str">
        <f t="shared" si="34"/>
        <v>Scheepers</v>
      </c>
      <c r="AO215" t="str">
        <f t="shared" si="35"/>
        <v>MelbourneMeusburgerScheepers</v>
      </c>
      <c r="AP215" t="str">
        <f t="shared" si="36"/>
        <v>MelbourneScheepersMeusburger</v>
      </c>
      <c r="AQ215">
        <f t="shared" si="37"/>
        <v>2</v>
      </c>
      <c r="AR215">
        <f t="shared" si="38"/>
        <v>3</v>
      </c>
      <c r="AS215">
        <f t="shared" si="39"/>
        <v>23</v>
      </c>
      <c r="AT215" t="b">
        <f t="shared" si="40"/>
        <v>1</v>
      </c>
      <c r="AU215" t="str">
        <f t="shared" si="41"/>
        <v>Meusburger</v>
      </c>
      <c r="AV215" t="b">
        <f t="shared" si="42"/>
        <v>0</v>
      </c>
      <c r="AW215" t="str">
        <f t="shared" si="43"/>
        <v>Melbourne1st Round</v>
      </c>
    </row>
    <row r="216" spans="1:49" x14ac:dyDescent="0.25">
      <c r="A216">
        <v>6</v>
      </c>
      <c r="B216" t="s">
        <v>441</v>
      </c>
      <c r="C216" t="s">
        <v>442</v>
      </c>
      <c r="D216" s="1">
        <v>41653</v>
      </c>
      <c r="E216" s="10" t="s">
        <v>443</v>
      </c>
      <c r="F216" t="s">
        <v>307</v>
      </c>
      <c r="G216" t="s">
        <v>308</v>
      </c>
      <c r="H216" t="s">
        <v>309</v>
      </c>
      <c r="I216" s="9">
        <v>3</v>
      </c>
      <c r="J216" t="s">
        <v>376</v>
      </c>
      <c r="K216" t="s">
        <v>361</v>
      </c>
      <c r="L216">
        <v>3</v>
      </c>
      <c r="M216">
        <v>41</v>
      </c>
      <c r="N216">
        <v>6076</v>
      </c>
      <c r="O216">
        <v>1257</v>
      </c>
      <c r="P216">
        <v>6</v>
      </c>
      <c r="Q216">
        <v>3</v>
      </c>
      <c r="R216">
        <v>6</v>
      </c>
      <c r="S216">
        <v>4</v>
      </c>
      <c r="V216">
        <v>2</v>
      </c>
      <c r="W216">
        <v>0</v>
      </c>
      <c r="X216" t="s">
        <v>312</v>
      </c>
      <c r="Y216">
        <v>1.08</v>
      </c>
      <c r="Z216">
        <v>8</v>
      </c>
      <c r="AA216">
        <v>1.08</v>
      </c>
      <c r="AB216">
        <v>7.5</v>
      </c>
      <c r="AC216">
        <v>1.08</v>
      </c>
      <c r="AD216">
        <v>8</v>
      </c>
      <c r="AE216">
        <v>1.0900000000000001</v>
      </c>
      <c r="AF216">
        <v>9.16</v>
      </c>
      <c r="AG216">
        <v>1.07</v>
      </c>
      <c r="AH216">
        <v>8</v>
      </c>
      <c r="AI216">
        <v>1.1299999999999999</v>
      </c>
      <c r="AJ216">
        <v>9.16</v>
      </c>
      <c r="AK216">
        <v>1.08</v>
      </c>
      <c r="AL216">
        <v>7.38</v>
      </c>
      <c r="AM216" t="str">
        <f t="shared" si="33"/>
        <v>Sharapova</v>
      </c>
      <c r="AN216" t="str">
        <f t="shared" si="34"/>
        <v>Mattek-Sands</v>
      </c>
      <c r="AO216" t="str">
        <f t="shared" si="35"/>
        <v>MelbourneSharapovaMattek-Sands</v>
      </c>
      <c r="AP216" t="str">
        <f t="shared" si="36"/>
        <v>MelbourneMattek-SandsSharapova</v>
      </c>
      <c r="AQ216">
        <f t="shared" si="37"/>
        <v>2</v>
      </c>
      <c r="AR216">
        <f t="shared" si="38"/>
        <v>5</v>
      </c>
      <c r="AS216">
        <f t="shared" si="39"/>
        <v>19</v>
      </c>
      <c r="AT216" t="b">
        <f t="shared" si="40"/>
        <v>0</v>
      </c>
      <c r="AU216" t="str">
        <f t="shared" si="41"/>
        <v>Sharapova</v>
      </c>
      <c r="AV216" t="b">
        <f t="shared" si="42"/>
        <v>0</v>
      </c>
      <c r="AW216" t="str">
        <f t="shared" si="43"/>
        <v>Melbourne1st Round</v>
      </c>
    </row>
    <row r="217" spans="1:49" x14ac:dyDescent="0.25">
      <c r="A217">
        <v>6</v>
      </c>
      <c r="B217" t="s">
        <v>441</v>
      </c>
      <c r="C217" t="s">
        <v>442</v>
      </c>
      <c r="D217" s="1">
        <v>41654</v>
      </c>
      <c r="E217" s="10" t="s">
        <v>443</v>
      </c>
      <c r="F217" t="s">
        <v>307</v>
      </c>
      <c r="G217" t="s">
        <v>308</v>
      </c>
      <c r="H217" t="s">
        <v>344</v>
      </c>
      <c r="I217" s="9">
        <v>3</v>
      </c>
      <c r="J217" t="s">
        <v>314</v>
      </c>
      <c r="K217" t="s">
        <v>457</v>
      </c>
      <c r="L217">
        <v>39</v>
      </c>
      <c r="M217">
        <v>88</v>
      </c>
      <c r="N217">
        <v>1275</v>
      </c>
      <c r="O217">
        <v>732</v>
      </c>
      <c r="P217">
        <v>4</v>
      </c>
      <c r="Q217">
        <v>6</v>
      </c>
      <c r="R217">
        <v>6</v>
      </c>
      <c r="S217">
        <v>3</v>
      </c>
      <c r="T217">
        <v>6</v>
      </c>
      <c r="U217">
        <v>4</v>
      </c>
      <c r="V217">
        <v>2</v>
      </c>
      <c r="W217">
        <v>1</v>
      </c>
      <c r="X217" t="s">
        <v>312</v>
      </c>
      <c r="Y217">
        <v>1.53</v>
      </c>
      <c r="Z217">
        <v>2.37</v>
      </c>
      <c r="AA217">
        <v>1.6</v>
      </c>
      <c r="AB217">
        <v>2.2999999999999998</v>
      </c>
      <c r="AC217">
        <v>1.62</v>
      </c>
      <c r="AD217">
        <v>2.2000000000000002</v>
      </c>
      <c r="AE217">
        <v>1.6</v>
      </c>
      <c r="AF217">
        <v>2.5</v>
      </c>
      <c r="AG217">
        <v>1.67</v>
      </c>
      <c r="AH217">
        <v>2.2000000000000002</v>
      </c>
      <c r="AI217">
        <v>1.73</v>
      </c>
      <c r="AJ217">
        <v>2.58</v>
      </c>
      <c r="AK217">
        <v>1.6</v>
      </c>
      <c r="AL217">
        <v>2.2999999999999998</v>
      </c>
      <c r="AM217" t="str">
        <f t="shared" si="33"/>
        <v>Barthel</v>
      </c>
      <c r="AN217" t="str">
        <f t="shared" si="34"/>
        <v>Kumkhum</v>
      </c>
      <c r="AO217" t="str">
        <f t="shared" si="35"/>
        <v>MelbourneBarthelKumkhum</v>
      </c>
      <c r="AP217" t="str">
        <f t="shared" si="36"/>
        <v>MelbourneKumkhumBarthel</v>
      </c>
      <c r="AQ217">
        <f t="shared" si="37"/>
        <v>1</v>
      </c>
      <c r="AR217">
        <f t="shared" si="38"/>
        <v>3</v>
      </c>
      <c r="AS217">
        <f t="shared" si="39"/>
        <v>29</v>
      </c>
      <c r="AT217" t="b">
        <f t="shared" si="40"/>
        <v>0</v>
      </c>
      <c r="AU217" t="str">
        <f t="shared" si="41"/>
        <v>Kumkhum</v>
      </c>
      <c r="AV217" t="b">
        <f t="shared" si="42"/>
        <v>1</v>
      </c>
      <c r="AW217" t="str">
        <f t="shared" si="43"/>
        <v>Melbourne2nd Round</v>
      </c>
    </row>
    <row r="218" spans="1:49" x14ac:dyDescent="0.25">
      <c r="A218">
        <v>6</v>
      </c>
      <c r="B218" t="s">
        <v>441</v>
      </c>
      <c r="C218" t="s">
        <v>442</v>
      </c>
      <c r="D218" s="1">
        <v>41654</v>
      </c>
      <c r="E218" s="10" t="s">
        <v>443</v>
      </c>
      <c r="F218" t="s">
        <v>307</v>
      </c>
      <c r="G218" t="s">
        <v>308</v>
      </c>
      <c r="H218" t="s">
        <v>344</v>
      </c>
      <c r="I218" s="9">
        <v>3</v>
      </c>
      <c r="J218" t="s">
        <v>337</v>
      </c>
      <c r="K218" t="s">
        <v>451</v>
      </c>
      <c r="L218">
        <v>26</v>
      </c>
      <c r="M218">
        <v>146</v>
      </c>
      <c r="N218">
        <v>1775</v>
      </c>
      <c r="O218">
        <v>431</v>
      </c>
      <c r="P218">
        <v>6</v>
      </c>
      <c r="Q218">
        <v>7</v>
      </c>
      <c r="R218">
        <v>6</v>
      </c>
      <c r="S218">
        <v>3</v>
      </c>
      <c r="T218">
        <v>6</v>
      </c>
      <c r="U218">
        <v>0</v>
      </c>
      <c r="V218">
        <v>2</v>
      </c>
      <c r="W218">
        <v>1</v>
      </c>
      <c r="X218" t="s">
        <v>312</v>
      </c>
      <c r="Y218">
        <v>1.22</v>
      </c>
      <c r="Z218">
        <v>4</v>
      </c>
      <c r="AA218">
        <v>1.25</v>
      </c>
      <c r="AB218">
        <v>3.75</v>
      </c>
      <c r="AC218">
        <v>1.29</v>
      </c>
      <c r="AD218">
        <v>3.5</v>
      </c>
      <c r="AE218">
        <v>1.25</v>
      </c>
      <c r="AF218">
        <v>4.5</v>
      </c>
      <c r="AG218">
        <v>1.25</v>
      </c>
      <c r="AH218">
        <v>3.75</v>
      </c>
      <c r="AI218">
        <v>1.29</v>
      </c>
      <c r="AJ218">
        <v>4.5</v>
      </c>
      <c r="AK218">
        <v>1.24</v>
      </c>
      <c r="AL218">
        <v>3.9</v>
      </c>
      <c r="AM218" t="str">
        <f t="shared" si="33"/>
        <v>Safarova</v>
      </c>
      <c r="AN218" t="str">
        <f t="shared" si="34"/>
        <v>Hradecka</v>
      </c>
      <c r="AO218" t="str">
        <f t="shared" si="35"/>
        <v>MelbourneSafarovaHradecka</v>
      </c>
      <c r="AP218" t="str">
        <f t="shared" si="36"/>
        <v>MelbourneHradeckaSafarova</v>
      </c>
      <c r="AQ218">
        <f t="shared" si="37"/>
        <v>1</v>
      </c>
      <c r="AR218">
        <f t="shared" si="38"/>
        <v>8</v>
      </c>
      <c r="AS218">
        <f t="shared" si="39"/>
        <v>28</v>
      </c>
      <c r="AT218" t="b">
        <f t="shared" si="40"/>
        <v>1</v>
      </c>
      <c r="AU218" t="str">
        <f t="shared" si="41"/>
        <v>Hradecka</v>
      </c>
      <c r="AV218" t="b">
        <f t="shared" si="42"/>
        <v>1</v>
      </c>
      <c r="AW218" t="str">
        <f t="shared" si="43"/>
        <v>Melbourne2nd Round</v>
      </c>
    </row>
    <row r="219" spans="1:49" x14ac:dyDescent="0.25">
      <c r="A219">
        <v>6</v>
      </c>
      <c r="B219" t="s">
        <v>441</v>
      </c>
      <c r="C219" t="s">
        <v>442</v>
      </c>
      <c r="D219" s="1">
        <v>41654</v>
      </c>
      <c r="E219" s="10" t="s">
        <v>443</v>
      </c>
      <c r="F219" t="s">
        <v>307</v>
      </c>
      <c r="G219" t="s">
        <v>308</v>
      </c>
      <c r="H219" t="s">
        <v>344</v>
      </c>
      <c r="I219" s="9">
        <v>3</v>
      </c>
      <c r="J219" t="s">
        <v>415</v>
      </c>
      <c r="K219" t="s">
        <v>444</v>
      </c>
      <c r="L219">
        <v>4</v>
      </c>
      <c r="M219">
        <v>187</v>
      </c>
      <c r="N219">
        <v>5970</v>
      </c>
      <c r="O219">
        <v>339</v>
      </c>
      <c r="P219">
        <v>6</v>
      </c>
      <c r="Q219">
        <v>0</v>
      </c>
      <c r="R219">
        <v>7</v>
      </c>
      <c r="S219">
        <v>6</v>
      </c>
      <c r="V219">
        <v>2</v>
      </c>
      <c r="W219">
        <v>0</v>
      </c>
      <c r="X219" t="s">
        <v>312</v>
      </c>
      <c r="Y219">
        <v>1.04</v>
      </c>
      <c r="Z219">
        <v>13</v>
      </c>
      <c r="AA219">
        <v>1.05</v>
      </c>
      <c r="AB219">
        <v>9</v>
      </c>
      <c r="AC219">
        <v>1.03</v>
      </c>
      <c r="AD219">
        <v>12</v>
      </c>
      <c r="AE219">
        <v>1.04</v>
      </c>
      <c r="AF219">
        <v>14.29</v>
      </c>
      <c r="AI219">
        <v>1.07</v>
      </c>
      <c r="AJ219">
        <v>17</v>
      </c>
      <c r="AK219">
        <v>1.04</v>
      </c>
      <c r="AL219">
        <v>10.87</v>
      </c>
      <c r="AM219" t="str">
        <f t="shared" si="33"/>
        <v>Li</v>
      </c>
      <c r="AN219" t="str">
        <f t="shared" si="34"/>
        <v>Bencic</v>
      </c>
      <c r="AO219" t="str">
        <f t="shared" si="35"/>
        <v>MelbourneLiBencic</v>
      </c>
      <c r="AP219" t="str">
        <f t="shared" si="36"/>
        <v>MelbourneBencicLi</v>
      </c>
      <c r="AQ219">
        <f t="shared" si="37"/>
        <v>2</v>
      </c>
      <c r="AR219">
        <f t="shared" si="38"/>
        <v>7</v>
      </c>
      <c r="AS219">
        <f t="shared" si="39"/>
        <v>19</v>
      </c>
      <c r="AT219" t="b">
        <f t="shared" si="40"/>
        <v>1</v>
      </c>
      <c r="AU219" t="str">
        <f t="shared" si="41"/>
        <v>Li</v>
      </c>
      <c r="AV219" t="b">
        <f t="shared" si="42"/>
        <v>0</v>
      </c>
      <c r="AW219" t="str">
        <f t="shared" si="43"/>
        <v>Melbourne2nd Round</v>
      </c>
    </row>
    <row r="220" spans="1:49" x14ac:dyDescent="0.25">
      <c r="A220">
        <v>6</v>
      </c>
      <c r="B220" t="s">
        <v>441</v>
      </c>
      <c r="C220" t="s">
        <v>442</v>
      </c>
      <c r="D220" s="1">
        <v>41654</v>
      </c>
      <c r="E220" s="10" t="s">
        <v>443</v>
      </c>
      <c r="F220" t="s">
        <v>307</v>
      </c>
      <c r="G220" t="s">
        <v>308</v>
      </c>
      <c r="H220" t="s">
        <v>344</v>
      </c>
      <c r="I220" s="9">
        <v>3</v>
      </c>
      <c r="J220" t="s">
        <v>436</v>
      </c>
      <c r="K220" t="s">
        <v>446</v>
      </c>
      <c r="L220">
        <v>22</v>
      </c>
      <c r="M220">
        <v>142</v>
      </c>
      <c r="N220">
        <v>2061</v>
      </c>
      <c r="O220">
        <v>446</v>
      </c>
      <c r="P220">
        <v>6</v>
      </c>
      <c r="Q220">
        <v>2</v>
      </c>
      <c r="R220">
        <v>7</v>
      </c>
      <c r="S220">
        <v>5</v>
      </c>
      <c r="V220">
        <v>2</v>
      </c>
      <c r="W220">
        <v>0</v>
      </c>
      <c r="X220" t="s">
        <v>312</v>
      </c>
      <c r="Y220">
        <v>1.08</v>
      </c>
      <c r="Z220">
        <v>8</v>
      </c>
      <c r="AA220">
        <v>1.1200000000000001</v>
      </c>
      <c r="AB220">
        <v>5.75</v>
      </c>
      <c r="AC220">
        <v>1.1200000000000001</v>
      </c>
      <c r="AD220">
        <v>5.5</v>
      </c>
      <c r="AE220">
        <v>1.1299999999999999</v>
      </c>
      <c r="AF220">
        <v>7.71</v>
      </c>
      <c r="AG220">
        <v>1.1299999999999999</v>
      </c>
      <c r="AH220">
        <v>6</v>
      </c>
      <c r="AI220">
        <v>1.1399999999999999</v>
      </c>
      <c r="AJ220">
        <v>8</v>
      </c>
      <c r="AK220">
        <v>1.1100000000000001</v>
      </c>
      <c r="AL220">
        <v>6.34</v>
      </c>
      <c r="AM220" t="str">
        <f t="shared" si="33"/>
        <v>Makarova</v>
      </c>
      <c r="AN220" t="str">
        <f t="shared" si="34"/>
        <v>Falconi</v>
      </c>
      <c r="AO220" t="str">
        <f t="shared" si="35"/>
        <v>MelbourneMakarovaFalconi</v>
      </c>
      <c r="AP220" t="str">
        <f t="shared" si="36"/>
        <v>MelbourneFalconiMakarova</v>
      </c>
      <c r="AQ220">
        <f t="shared" si="37"/>
        <v>2</v>
      </c>
      <c r="AR220">
        <f t="shared" si="38"/>
        <v>6</v>
      </c>
      <c r="AS220">
        <f t="shared" si="39"/>
        <v>20</v>
      </c>
      <c r="AT220" t="b">
        <f t="shared" si="40"/>
        <v>0</v>
      </c>
      <c r="AU220" t="str">
        <f t="shared" si="41"/>
        <v>Makarova</v>
      </c>
      <c r="AV220" t="b">
        <f t="shared" si="42"/>
        <v>0</v>
      </c>
      <c r="AW220" t="str">
        <f t="shared" si="43"/>
        <v>Melbourne2nd Round</v>
      </c>
    </row>
    <row r="221" spans="1:49" x14ac:dyDescent="0.25">
      <c r="A221">
        <v>6</v>
      </c>
      <c r="B221" t="s">
        <v>441</v>
      </c>
      <c r="C221" t="s">
        <v>442</v>
      </c>
      <c r="D221" s="1">
        <v>41654</v>
      </c>
      <c r="E221" s="10" t="s">
        <v>443</v>
      </c>
      <c r="F221" t="s">
        <v>307</v>
      </c>
      <c r="G221" t="s">
        <v>308</v>
      </c>
      <c r="H221" t="s">
        <v>344</v>
      </c>
      <c r="I221" s="9">
        <v>3</v>
      </c>
      <c r="J221" t="s">
        <v>413</v>
      </c>
      <c r="K221" t="s">
        <v>356</v>
      </c>
      <c r="L221">
        <v>64</v>
      </c>
      <c r="M221">
        <v>15</v>
      </c>
      <c r="N221">
        <v>955</v>
      </c>
      <c r="O221">
        <v>2915</v>
      </c>
      <c r="P221">
        <v>2</v>
      </c>
      <c r="Q221">
        <v>6</v>
      </c>
      <c r="R221">
        <v>6</v>
      </c>
      <c r="S221">
        <v>2</v>
      </c>
      <c r="T221">
        <v>6</v>
      </c>
      <c r="U221">
        <v>2</v>
      </c>
      <c r="V221">
        <v>2</v>
      </c>
      <c r="W221">
        <v>1</v>
      </c>
      <c r="X221" t="s">
        <v>312</v>
      </c>
      <c r="Y221">
        <v>2.75</v>
      </c>
      <c r="Z221">
        <v>1.4</v>
      </c>
      <c r="AA221">
        <v>2.7</v>
      </c>
      <c r="AB221">
        <v>1.45</v>
      </c>
      <c r="AC221">
        <v>3</v>
      </c>
      <c r="AD221">
        <v>1.4</v>
      </c>
      <c r="AE221">
        <v>2.81</v>
      </c>
      <c r="AF221">
        <v>1.49</v>
      </c>
      <c r="AG221">
        <v>2.75</v>
      </c>
      <c r="AH221">
        <v>1.44</v>
      </c>
      <c r="AI221">
        <v>3.15</v>
      </c>
      <c r="AJ221">
        <v>1.5</v>
      </c>
      <c r="AK221">
        <v>2.82</v>
      </c>
      <c r="AL221">
        <v>1.41</v>
      </c>
      <c r="AM221" t="str">
        <f t="shared" si="33"/>
        <v>Niculescu</v>
      </c>
      <c r="AN221" t="str">
        <f t="shared" si="34"/>
        <v>Lisicki</v>
      </c>
      <c r="AO221" t="str">
        <f t="shared" si="35"/>
        <v>MelbourneNiculescuLisicki</v>
      </c>
      <c r="AP221" t="str">
        <f t="shared" si="36"/>
        <v>MelbourneLisickiNiculescu</v>
      </c>
      <c r="AQ221">
        <f t="shared" si="37"/>
        <v>1</v>
      </c>
      <c r="AR221">
        <f t="shared" si="38"/>
        <v>4</v>
      </c>
      <c r="AS221">
        <f t="shared" si="39"/>
        <v>24</v>
      </c>
      <c r="AT221" t="b">
        <f t="shared" si="40"/>
        <v>0</v>
      </c>
      <c r="AU221" t="str">
        <f t="shared" si="41"/>
        <v>Lisicki</v>
      </c>
      <c r="AV221" t="b">
        <f t="shared" si="42"/>
        <v>1</v>
      </c>
      <c r="AW221" t="str">
        <f t="shared" si="43"/>
        <v>Melbourne2nd Round</v>
      </c>
    </row>
    <row r="222" spans="1:49" x14ac:dyDescent="0.25">
      <c r="A222">
        <v>6</v>
      </c>
      <c r="B222" t="s">
        <v>441</v>
      </c>
      <c r="C222" t="s">
        <v>442</v>
      </c>
      <c r="D222" s="1">
        <v>41654</v>
      </c>
      <c r="E222" s="10" t="s">
        <v>443</v>
      </c>
      <c r="F222" t="s">
        <v>307</v>
      </c>
      <c r="G222" t="s">
        <v>308</v>
      </c>
      <c r="H222" t="s">
        <v>344</v>
      </c>
      <c r="I222" s="9">
        <v>3</v>
      </c>
      <c r="J222" t="s">
        <v>380</v>
      </c>
      <c r="K222" t="s">
        <v>455</v>
      </c>
      <c r="L222">
        <v>1</v>
      </c>
      <c r="M222">
        <v>104</v>
      </c>
      <c r="N222">
        <v>13260</v>
      </c>
      <c r="O222">
        <v>627</v>
      </c>
      <c r="P222">
        <v>6</v>
      </c>
      <c r="Q222">
        <v>1</v>
      </c>
      <c r="R222">
        <v>6</v>
      </c>
      <c r="S222">
        <v>2</v>
      </c>
      <c r="V222">
        <v>2</v>
      </c>
      <c r="W222">
        <v>0</v>
      </c>
      <c r="X222" t="s">
        <v>312</v>
      </c>
      <c r="Y222">
        <v>1.002</v>
      </c>
      <c r="Z222">
        <v>34</v>
      </c>
      <c r="AA222">
        <v>1.01</v>
      </c>
      <c r="AB222">
        <v>13</v>
      </c>
      <c r="AC222">
        <v>1</v>
      </c>
      <c r="AD222">
        <v>34</v>
      </c>
      <c r="AE222">
        <v>1.01</v>
      </c>
      <c r="AF222">
        <v>41</v>
      </c>
      <c r="AG222">
        <v>1.01</v>
      </c>
      <c r="AH222">
        <v>21</v>
      </c>
      <c r="AI222">
        <v>1.01</v>
      </c>
      <c r="AJ222">
        <v>46.5</v>
      </c>
      <c r="AK222">
        <v>1.01</v>
      </c>
      <c r="AL222">
        <v>21.76</v>
      </c>
      <c r="AM222" t="str">
        <f t="shared" si="33"/>
        <v>Williams</v>
      </c>
      <c r="AN222" t="str">
        <f t="shared" si="34"/>
        <v>Dolonc</v>
      </c>
      <c r="AO222" t="str">
        <f t="shared" si="35"/>
        <v>MelbourneWilliamsDolonc</v>
      </c>
      <c r="AP222" t="str">
        <f t="shared" si="36"/>
        <v>MelbourneDoloncWilliams</v>
      </c>
      <c r="AQ222">
        <f t="shared" si="37"/>
        <v>2</v>
      </c>
      <c r="AR222">
        <f t="shared" si="38"/>
        <v>9</v>
      </c>
      <c r="AS222">
        <f t="shared" si="39"/>
        <v>15</v>
      </c>
      <c r="AT222" t="b">
        <f t="shared" si="40"/>
        <v>0</v>
      </c>
      <c r="AU222" t="str">
        <f t="shared" si="41"/>
        <v>Williams</v>
      </c>
      <c r="AV222" t="b">
        <f t="shared" si="42"/>
        <v>0</v>
      </c>
      <c r="AW222" t="str">
        <f t="shared" si="43"/>
        <v>Melbourne2nd Round</v>
      </c>
    </row>
    <row r="223" spans="1:49" x14ac:dyDescent="0.25">
      <c r="A223">
        <v>6</v>
      </c>
      <c r="B223" t="s">
        <v>441</v>
      </c>
      <c r="C223" t="s">
        <v>442</v>
      </c>
      <c r="D223" s="1">
        <v>41654</v>
      </c>
      <c r="E223" s="10" t="s">
        <v>443</v>
      </c>
      <c r="F223" t="s">
        <v>307</v>
      </c>
      <c r="G223" t="s">
        <v>308</v>
      </c>
      <c r="H223" t="s">
        <v>344</v>
      </c>
      <c r="I223" s="9">
        <v>3</v>
      </c>
      <c r="J223" t="s">
        <v>450</v>
      </c>
      <c r="K223" t="s">
        <v>329</v>
      </c>
      <c r="L223">
        <v>29</v>
      </c>
      <c r="M223">
        <v>58</v>
      </c>
      <c r="N223">
        <v>1735</v>
      </c>
      <c r="O223">
        <v>995</v>
      </c>
      <c r="P223">
        <v>6</v>
      </c>
      <c r="Q223">
        <v>3</v>
      </c>
      <c r="R223">
        <v>6</v>
      </c>
      <c r="S223">
        <v>4</v>
      </c>
      <c r="V223">
        <v>2</v>
      </c>
      <c r="W223">
        <v>0</v>
      </c>
      <c r="X223" t="s">
        <v>312</v>
      </c>
      <c r="Y223">
        <v>1.4</v>
      </c>
      <c r="Z223">
        <v>2.75</v>
      </c>
      <c r="AA223">
        <v>1.45</v>
      </c>
      <c r="AB223">
        <v>2.7</v>
      </c>
      <c r="AC223">
        <v>1.5</v>
      </c>
      <c r="AD223">
        <v>2.62</v>
      </c>
      <c r="AE223">
        <v>1.44</v>
      </c>
      <c r="AF223">
        <v>3.01</v>
      </c>
      <c r="AG223">
        <v>1.44</v>
      </c>
      <c r="AH223">
        <v>2.75</v>
      </c>
      <c r="AI223">
        <v>1.5</v>
      </c>
      <c r="AJ223">
        <v>3.1</v>
      </c>
      <c r="AK223">
        <v>1.45</v>
      </c>
      <c r="AL223">
        <v>2.69</v>
      </c>
      <c r="AM223" t="str">
        <f t="shared" si="33"/>
        <v>Pennetta</v>
      </c>
      <c r="AN223" t="str">
        <f t="shared" si="34"/>
        <v>Puig</v>
      </c>
      <c r="AO223" t="str">
        <f t="shared" si="35"/>
        <v>MelbournePennettaPuig</v>
      </c>
      <c r="AP223" t="str">
        <f t="shared" si="36"/>
        <v>MelbournePuigPennetta</v>
      </c>
      <c r="AQ223">
        <f t="shared" si="37"/>
        <v>2</v>
      </c>
      <c r="AR223">
        <f t="shared" si="38"/>
        <v>5</v>
      </c>
      <c r="AS223">
        <f t="shared" si="39"/>
        <v>19</v>
      </c>
      <c r="AT223" t="b">
        <f t="shared" si="40"/>
        <v>0</v>
      </c>
      <c r="AU223" t="str">
        <f t="shared" si="41"/>
        <v>Pennetta</v>
      </c>
      <c r="AV223" t="b">
        <f t="shared" si="42"/>
        <v>0</v>
      </c>
      <c r="AW223" t="str">
        <f t="shared" si="43"/>
        <v>Melbourne2nd Round</v>
      </c>
    </row>
    <row r="224" spans="1:49" x14ac:dyDescent="0.25">
      <c r="A224">
        <v>6</v>
      </c>
      <c r="B224" t="s">
        <v>441</v>
      </c>
      <c r="C224" t="s">
        <v>442</v>
      </c>
      <c r="D224" s="1">
        <v>41654</v>
      </c>
      <c r="E224" s="10" t="s">
        <v>443</v>
      </c>
      <c r="F224" t="s">
        <v>307</v>
      </c>
      <c r="G224" t="s">
        <v>308</v>
      </c>
      <c r="H224" t="s">
        <v>344</v>
      </c>
      <c r="I224" s="9">
        <v>3</v>
      </c>
      <c r="J224" t="s">
        <v>373</v>
      </c>
      <c r="K224" t="s">
        <v>315</v>
      </c>
      <c r="L224">
        <v>33</v>
      </c>
      <c r="M224">
        <v>70</v>
      </c>
      <c r="N224">
        <v>1475</v>
      </c>
      <c r="O224">
        <v>849</v>
      </c>
      <c r="P224">
        <v>6</v>
      </c>
      <c r="Q224">
        <v>3</v>
      </c>
      <c r="R224">
        <v>3</v>
      </c>
      <c r="S224">
        <v>6</v>
      </c>
      <c r="T224">
        <v>12</v>
      </c>
      <c r="U224">
        <v>10</v>
      </c>
      <c r="V224">
        <v>2</v>
      </c>
      <c r="W224">
        <v>1</v>
      </c>
      <c r="X224" t="s">
        <v>312</v>
      </c>
      <c r="Y224">
        <v>1.57</v>
      </c>
      <c r="Z224">
        <v>2.25</v>
      </c>
      <c r="AA224">
        <v>1.62</v>
      </c>
      <c r="AB224">
        <v>2.25</v>
      </c>
      <c r="AC224">
        <v>1.67</v>
      </c>
      <c r="AD224">
        <v>2.1</v>
      </c>
      <c r="AE224">
        <v>1.65</v>
      </c>
      <c r="AF224">
        <v>2.4</v>
      </c>
      <c r="AG224">
        <v>1.62</v>
      </c>
      <c r="AH224">
        <v>2.25</v>
      </c>
      <c r="AI224">
        <v>1.67</v>
      </c>
      <c r="AJ224">
        <v>2.44</v>
      </c>
      <c r="AK224">
        <v>1.62</v>
      </c>
      <c r="AL224">
        <v>2.2599999999999998</v>
      </c>
      <c r="AM224" t="str">
        <f t="shared" si="33"/>
        <v>Hantuchova</v>
      </c>
      <c r="AN224" t="str">
        <f t="shared" si="34"/>
        <v>Pliskova</v>
      </c>
      <c r="AO224" t="str">
        <f t="shared" si="35"/>
        <v>MelbourneHantuchovaPliskova</v>
      </c>
      <c r="AP224" t="str">
        <f t="shared" si="36"/>
        <v>MelbournePliskovaHantuchova</v>
      </c>
      <c r="AQ224">
        <f t="shared" si="37"/>
        <v>1</v>
      </c>
      <c r="AR224">
        <f t="shared" si="38"/>
        <v>2</v>
      </c>
      <c r="AS224">
        <f t="shared" si="39"/>
        <v>40</v>
      </c>
      <c r="AT224" t="b">
        <f t="shared" si="40"/>
        <v>0</v>
      </c>
      <c r="AU224" t="str">
        <f t="shared" si="41"/>
        <v>Hantuchova</v>
      </c>
      <c r="AV224" t="b">
        <f t="shared" si="42"/>
        <v>1</v>
      </c>
      <c r="AW224" t="str">
        <f t="shared" si="43"/>
        <v>Melbourne2nd Round</v>
      </c>
    </row>
    <row r="225" spans="1:49" x14ac:dyDescent="0.25">
      <c r="A225">
        <v>6</v>
      </c>
      <c r="B225" t="s">
        <v>441</v>
      </c>
      <c r="C225" t="s">
        <v>442</v>
      </c>
      <c r="D225" s="1">
        <v>41654</v>
      </c>
      <c r="E225" s="10" t="s">
        <v>443</v>
      </c>
      <c r="F225" t="s">
        <v>307</v>
      </c>
      <c r="G225" t="s">
        <v>308</v>
      </c>
      <c r="H225" t="s">
        <v>344</v>
      </c>
      <c r="I225" s="9">
        <v>3</v>
      </c>
      <c r="J225" t="s">
        <v>378</v>
      </c>
      <c r="K225" t="s">
        <v>375</v>
      </c>
      <c r="L225">
        <v>9</v>
      </c>
      <c r="M225">
        <v>162</v>
      </c>
      <c r="N225">
        <v>4070</v>
      </c>
      <c r="O225">
        <v>399</v>
      </c>
      <c r="P225">
        <v>6</v>
      </c>
      <c r="Q225">
        <v>4</v>
      </c>
      <c r="R225">
        <v>6</v>
      </c>
      <c r="S225">
        <v>2</v>
      </c>
      <c r="V225">
        <v>2</v>
      </c>
      <c r="W225">
        <v>0</v>
      </c>
      <c r="X225" t="s">
        <v>312</v>
      </c>
      <c r="Y225">
        <v>1.06</v>
      </c>
      <c r="Z225">
        <v>10</v>
      </c>
      <c r="AA225">
        <v>1.07</v>
      </c>
      <c r="AB225">
        <v>8</v>
      </c>
      <c r="AC225">
        <v>1.08</v>
      </c>
      <c r="AD225">
        <v>8</v>
      </c>
      <c r="AE225">
        <v>1.08</v>
      </c>
      <c r="AF225">
        <v>10.15</v>
      </c>
      <c r="AG225">
        <v>1.07</v>
      </c>
      <c r="AH225">
        <v>8</v>
      </c>
      <c r="AI225">
        <v>1.1100000000000001</v>
      </c>
      <c r="AJ225">
        <v>10.9</v>
      </c>
      <c r="AK225">
        <v>1.07</v>
      </c>
      <c r="AL225">
        <v>8.18</v>
      </c>
      <c r="AM225" t="str">
        <f t="shared" si="33"/>
        <v>Kerber</v>
      </c>
      <c r="AN225" t="str">
        <f t="shared" si="34"/>
        <v>Kudryavtseva</v>
      </c>
      <c r="AO225" t="str">
        <f t="shared" si="35"/>
        <v>MelbourneKerberKudryavtseva</v>
      </c>
      <c r="AP225" t="str">
        <f t="shared" si="36"/>
        <v>MelbourneKudryavtsevaKerber</v>
      </c>
      <c r="AQ225">
        <f t="shared" si="37"/>
        <v>2</v>
      </c>
      <c r="AR225">
        <f t="shared" si="38"/>
        <v>6</v>
      </c>
      <c r="AS225">
        <f t="shared" si="39"/>
        <v>18</v>
      </c>
      <c r="AT225" t="b">
        <f t="shared" si="40"/>
        <v>0</v>
      </c>
      <c r="AU225" t="str">
        <f t="shared" si="41"/>
        <v>Kerber</v>
      </c>
      <c r="AV225" t="b">
        <f t="shared" si="42"/>
        <v>0</v>
      </c>
      <c r="AW225" t="str">
        <f t="shared" si="43"/>
        <v>Melbourne2nd Round</v>
      </c>
    </row>
    <row r="226" spans="1:49" x14ac:dyDescent="0.25">
      <c r="A226">
        <v>6</v>
      </c>
      <c r="B226" t="s">
        <v>441</v>
      </c>
      <c r="C226" t="s">
        <v>442</v>
      </c>
      <c r="D226" s="1">
        <v>41654</v>
      </c>
      <c r="E226" s="10" t="s">
        <v>443</v>
      </c>
      <c r="F226" t="s">
        <v>307</v>
      </c>
      <c r="G226" t="s">
        <v>308</v>
      </c>
      <c r="H226" t="s">
        <v>344</v>
      </c>
      <c r="I226" s="9">
        <v>3</v>
      </c>
      <c r="J226" t="s">
        <v>370</v>
      </c>
      <c r="K226" t="s">
        <v>328</v>
      </c>
      <c r="L226">
        <v>120</v>
      </c>
      <c r="M226">
        <v>19</v>
      </c>
      <c r="N226">
        <v>532</v>
      </c>
      <c r="O226">
        <v>2465</v>
      </c>
      <c r="P226">
        <v>6</v>
      </c>
      <c r="Q226">
        <v>3</v>
      </c>
      <c r="R226">
        <v>6</v>
      </c>
      <c r="S226">
        <v>0</v>
      </c>
      <c r="V226">
        <v>2</v>
      </c>
      <c r="W226">
        <v>0</v>
      </c>
      <c r="X226" t="s">
        <v>312</v>
      </c>
      <c r="Y226">
        <v>2.75</v>
      </c>
      <c r="Z226">
        <v>1.4</v>
      </c>
      <c r="AA226">
        <v>2.5</v>
      </c>
      <c r="AB226">
        <v>1.5</v>
      </c>
      <c r="AC226">
        <v>2.5</v>
      </c>
      <c r="AD226">
        <v>1.53</v>
      </c>
      <c r="AE226">
        <v>2.97</v>
      </c>
      <c r="AF226">
        <v>1.45</v>
      </c>
      <c r="AG226">
        <v>2.38</v>
      </c>
      <c r="AH226">
        <v>1.57</v>
      </c>
      <c r="AI226">
        <v>3.1</v>
      </c>
      <c r="AJ226">
        <v>1.58</v>
      </c>
      <c r="AK226">
        <v>2.58</v>
      </c>
      <c r="AL226">
        <v>1.49</v>
      </c>
      <c r="AM226" t="str">
        <f t="shared" si="33"/>
        <v>Dellacqua</v>
      </c>
      <c r="AN226" t="str">
        <f t="shared" si="34"/>
        <v>Flipkens</v>
      </c>
      <c r="AO226" t="str">
        <f t="shared" si="35"/>
        <v>MelbourneDellacquaFlipkens</v>
      </c>
      <c r="AP226" t="str">
        <f t="shared" si="36"/>
        <v>MelbourneFlipkensDellacqua</v>
      </c>
      <c r="AQ226">
        <f t="shared" si="37"/>
        <v>2</v>
      </c>
      <c r="AR226">
        <f t="shared" si="38"/>
        <v>9</v>
      </c>
      <c r="AS226">
        <f t="shared" si="39"/>
        <v>15</v>
      </c>
      <c r="AT226" t="b">
        <f t="shared" si="40"/>
        <v>0</v>
      </c>
      <c r="AU226" t="str">
        <f t="shared" si="41"/>
        <v>Dellacqua</v>
      </c>
      <c r="AV226" t="b">
        <f t="shared" si="42"/>
        <v>0</v>
      </c>
      <c r="AW226" t="str">
        <f t="shared" si="43"/>
        <v>Melbourne2nd Round</v>
      </c>
    </row>
    <row r="227" spans="1:49" x14ac:dyDescent="0.25">
      <c r="A227">
        <v>6</v>
      </c>
      <c r="B227" t="s">
        <v>441</v>
      </c>
      <c r="C227" t="s">
        <v>442</v>
      </c>
      <c r="D227" s="1">
        <v>41654</v>
      </c>
      <c r="E227" s="10" t="s">
        <v>443</v>
      </c>
      <c r="F227" t="s">
        <v>307</v>
      </c>
      <c r="G227" t="s">
        <v>308</v>
      </c>
      <c r="H227" t="s">
        <v>344</v>
      </c>
      <c r="I227" s="9">
        <v>3</v>
      </c>
      <c r="J227" t="s">
        <v>335</v>
      </c>
      <c r="K227" t="s">
        <v>327</v>
      </c>
      <c r="L227">
        <v>53</v>
      </c>
      <c r="M227">
        <v>63</v>
      </c>
      <c r="N227">
        <v>1110</v>
      </c>
      <c r="O227">
        <v>957</v>
      </c>
      <c r="P227">
        <v>6</v>
      </c>
      <c r="Q227">
        <v>1</v>
      </c>
      <c r="R227">
        <v>6</v>
      </c>
      <c r="S227">
        <v>1</v>
      </c>
      <c r="V227">
        <v>2</v>
      </c>
      <c r="W227">
        <v>0</v>
      </c>
      <c r="X227" t="s">
        <v>312</v>
      </c>
      <c r="Y227">
        <v>1.3</v>
      </c>
      <c r="Z227">
        <v>3.4</v>
      </c>
      <c r="AA227">
        <v>1.33</v>
      </c>
      <c r="AB227">
        <v>3.2</v>
      </c>
      <c r="AC227">
        <v>1.33</v>
      </c>
      <c r="AD227">
        <v>3.25</v>
      </c>
      <c r="AG227">
        <v>1.33</v>
      </c>
      <c r="AH227">
        <v>3.25</v>
      </c>
      <c r="AI227">
        <v>1.36</v>
      </c>
      <c r="AJ227">
        <v>3.75</v>
      </c>
      <c r="AK227">
        <v>1.32</v>
      </c>
      <c r="AL227">
        <v>3.27</v>
      </c>
      <c r="AM227" t="str">
        <f t="shared" si="33"/>
        <v>Riske</v>
      </c>
      <c r="AN227" t="str">
        <f t="shared" si="34"/>
        <v>Wickmayer</v>
      </c>
      <c r="AO227" t="str">
        <f t="shared" si="35"/>
        <v>MelbourneRiskeWickmayer</v>
      </c>
      <c r="AP227" t="str">
        <f t="shared" si="36"/>
        <v>MelbourneWickmayerRiske</v>
      </c>
      <c r="AQ227">
        <f t="shared" si="37"/>
        <v>2</v>
      </c>
      <c r="AR227">
        <f t="shared" si="38"/>
        <v>10</v>
      </c>
      <c r="AS227">
        <f t="shared" si="39"/>
        <v>14</v>
      </c>
      <c r="AT227" t="b">
        <f t="shared" si="40"/>
        <v>0</v>
      </c>
      <c r="AU227" t="str">
        <f t="shared" si="41"/>
        <v>Riske</v>
      </c>
      <c r="AV227" t="b">
        <f t="shared" si="42"/>
        <v>0</v>
      </c>
      <c r="AW227" t="str">
        <f t="shared" si="43"/>
        <v>Melbourne2nd Round</v>
      </c>
    </row>
    <row r="228" spans="1:49" x14ac:dyDescent="0.25">
      <c r="A228">
        <v>6</v>
      </c>
      <c r="B228" t="s">
        <v>441</v>
      </c>
      <c r="C228" t="s">
        <v>442</v>
      </c>
      <c r="D228" s="1">
        <v>41654</v>
      </c>
      <c r="E228" s="10" t="s">
        <v>443</v>
      </c>
      <c r="F228" t="s">
        <v>307</v>
      </c>
      <c r="G228" t="s">
        <v>308</v>
      </c>
      <c r="H228" t="s">
        <v>344</v>
      </c>
      <c r="I228" s="9">
        <v>3</v>
      </c>
      <c r="J228" t="s">
        <v>397</v>
      </c>
      <c r="K228" t="s">
        <v>359</v>
      </c>
      <c r="L228">
        <v>56</v>
      </c>
      <c r="M228">
        <v>36</v>
      </c>
      <c r="N228">
        <v>1073</v>
      </c>
      <c r="O228">
        <v>1425</v>
      </c>
      <c r="P228">
        <v>7</v>
      </c>
      <c r="Q228">
        <v>6</v>
      </c>
      <c r="R228">
        <v>1</v>
      </c>
      <c r="S228">
        <v>6</v>
      </c>
      <c r="T228">
        <v>7</v>
      </c>
      <c r="U228">
        <v>5</v>
      </c>
      <c r="V228">
        <v>2</v>
      </c>
      <c r="W228">
        <v>1</v>
      </c>
      <c r="X228" t="s">
        <v>312</v>
      </c>
      <c r="Y228">
        <v>3.25</v>
      </c>
      <c r="Z228">
        <v>1.33</v>
      </c>
      <c r="AA228">
        <v>3.1</v>
      </c>
      <c r="AB228">
        <v>1.35</v>
      </c>
      <c r="AC228">
        <v>2.75</v>
      </c>
      <c r="AD228">
        <v>1.4</v>
      </c>
      <c r="AE228">
        <v>3.52</v>
      </c>
      <c r="AF228">
        <v>1.35</v>
      </c>
      <c r="AG228">
        <v>2.88</v>
      </c>
      <c r="AH228">
        <v>1.4</v>
      </c>
      <c r="AI228">
        <v>3.52</v>
      </c>
      <c r="AJ228">
        <v>1.4</v>
      </c>
      <c r="AK228">
        <v>3.11</v>
      </c>
      <c r="AL228">
        <v>1.35</v>
      </c>
      <c r="AM228" t="str">
        <f t="shared" si="33"/>
        <v>Zheng</v>
      </c>
      <c r="AN228" t="str">
        <f t="shared" si="34"/>
        <v>Keys</v>
      </c>
      <c r="AO228" t="str">
        <f t="shared" si="35"/>
        <v>MelbourneZhengKeys</v>
      </c>
      <c r="AP228" t="str">
        <f t="shared" si="36"/>
        <v>MelbourneKeysZheng</v>
      </c>
      <c r="AQ228">
        <f t="shared" si="37"/>
        <v>1</v>
      </c>
      <c r="AR228">
        <f t="shared" si="38"/>
        <v>-2</v>
      </c>
      <c r="AS228">
        <f t="shared" si="39"/>
        <v>32</v>
      </c>
      <c r="AT228" t="b">
        <f t="shared" si="40"/>
        <v>1</v>
      </c>
      <c r="AU228" t="str">
        <f t="shared" si="41"/>
        <v>Zheng</v>
      </c>
      <c r="AV228" t="b">
        <f t="shared" si="42"/>
        <v>1</v>
      </c>
      <c r="AW228" t="str">
        <f t="shared" si="43"/>
        <v>Melbourne2nd Round</v>
      </c>
    </row>
    <row r="229" spans="1:49" x14ac:dyDescent="0.25">
      <c r="A229">
        <v>6</v>
      </c>
      <c r="B229" t="s">
        <v>441</v>
      </c>
      <c r="C229" t="s">
        <v>442</v>
      </c>
      <c r="D229" s="1">
        <v>41654</v>
      </c>
      <c r="E229" s="10" t="s">
        <v>443</v>
      </c>
      <c r="F229" t="s">
        <v>307</v>
      </c>
      <c r="G229" t="s">
        <v>308</v>
      </c>
      <c r="H229" t="s">
        <v>344</v>
      </c>
      <c r="I229" s="9">
        <v>3</v>
      </c>
      <c r="J229" t="s">
        <v>431</v>
      </c>
      <c r="K229" t="s">
        <v>449</v>
      </c>
      <c r="L229">
        <v>31</v>
      </c>
      <c r="M229">
        <v>100</v>
      </c>
      <c r="N229">
        <v>1629</v>
      </c>
      <c r="O229">
        <v>666</v>
      </c>
      <c r="P229">
        <v>6</v>
      </c>
      <c r="Q229">
        <v>2</v>
      </c>
      <c r="R229">
        <v>7</v>
      </c>
      <c r="S229">
        <v>6</v>
      </c>
      <c r="V229">
        <v>2</v>
      </c>
      <c r="W229">
        <v>0</v>
      </c>
      <c r="X229" t="s">
        <v>312</v>
      </c>
      <c r="Y229">
        <v>1.1399999999999999</v>
      </c>
      <c r="Z229">
        <v>5.5</v>
      </c>
      <c r="AA229">
        <v>1.17</v>
      </c>
      <c r="AB229">
        <v>4.75</v>
      </c>
      <c r="AC229">
        <v>1.2</v>
      </c>
      <c r="AD229">
        <v>4.33</v>
      </c>
      <c r="AE229">
        <v>1.1599999999999999</v>
      </c>
      <c r="AF229">
        <v>6.09</v>
      </c>
      <c r="AG229">
        <v>1.17</v>
      </c>
      <c r="AH229">
        <v>5</v>
      </c>
      <c r="AI229">
        <v>1.2</v>
      </c>
      <c r="AJ229">
        <v>6.09</v>
      </c>
      <c r="AK229">
        <v>1.1599999999999999</v>
      </c>
      <c r="AL229">
        <v>5</v>
      </c>
      <c r="AM229" t="str">
        <f t="shared" si="33"/>
        <v>Bouchard</v>
      </c>
      <c r="AN229" t="str">
        <f t="shared" si="34"/>
        <v>Razzano</v>
      </c>
      <c r="AO229" t="str">
        <f t="shared" si="35"/>
        <v>MelbourneBouchardRazzano</v>
      </c>
      <c r="AP229" t="str">
        <f t="shared" si="36"/>
        <v>MelbourneRazzanoBouchard</v>
      </c>
      <c r="AQ229">
        <f t="shared" si="37"/>
        <v>2</v>
      </c>
      <c r="AR229">
        <f t="shared" si="38"/>
        <v>5</v>
      </c>
      <c r="AS229">
        <f t="shared" si="39"/>
        <v>21</v>
      </c>
      <c r="AT229" t="b">
        <f t="shared" si="40"/>
        <v>1</v>
      </c>
      <c r="AU229" t="str">
        <f t="shared" si="41"/>
        <v>Bouchard</v>
      </c>
      <c r="AV229" t="b">
        <f t="shared" si="42"/>
        <v>0</v>
      </c>
      <c r="AW229" t="str">
        <f t="shared" si="43"/>
        <v>Melbourne2nd Round</v>
      </c>
    </row>
    <row r="230" spans="1:49" x14ac:dyDescent="0.25">
      <c r="A230">
        <v>6</v>
      </c>
      <c r="B230" t="s">
        <v>441</v>
      </c>
      <c r="C230" t="s">
        <v>442</v>
      </c>
      <c r="D230" s="1">
        <v>41654</v>
      </c>
      <c r="E230" s="10" t="s">
        <v>443</v>
      </c>
      <c r="F230" t="s">
        <v>307</v>
      </c>
      <c r="G230" t="s">
        <v>308</v>
      </c>
      <c r="H230" t="s">
        <v>344</v>
      </c>
      <c r="I230" s="9">
        <v>3</v>
      </c>
      <c r="J230" t="s">
        <v>422</v>
      </c>
      <c r="K230" t="s">
        <v>432</v>
      </c>
      <c r="L230">
        <v>17</v>
      </c>
      <c r="M230">
        <v>57</v>
      </c>
      <c r="N230">
        <v>2675</v>
      </c>
      <c r="O230">
        <v>1036</v>
      </c>
      <c r="P230">
        <v>6</v>
      </c>
      <c r="Q230">
        <v>2</v>
      </c>
      <c r="R230">
        <v>6</v>
      </c>
      <c r="S230">
        <v>0</v>
      </c>
      <c r="V230">
        <v>2</v>
      </c>
      <c r="W230">
        <v>0</v>
      </c>
      <c r="X230" t="s">
        <v>312</v>
      </c>
      <c r="Y230">
        <v>1.57</v>
      </c>
      <c r="Z230">
        <v>2.25</v>
      </c>
      <c r="AA230">
        <v>1.58</v>
      </c>
      <c r="AB230">
        <v>2.35</v>
      </c>
      <c r="AC230">
        <v>1.57</v>
      </c>
      <c r="AD230">
        <v>2.38</v>
      </c>
      <c r="AE230">
        <v>1.69</v>
      </c>
      <c r="AF230">
        <v>2.31</v>
      </c>
      <c r="AG230">
        <v>1.57</v>
      </c>
      <c r="AH230">
        <v>2.38</v>
      </c>
      <c r="AI230">
        <v>1.69</v>
      </c>
      <c r="AJ230">
        <v>2.5</v>
      </c>
      <c r="AK230">
        <v>1.58</v>
      </c>
      <c r="AL230">
        <v>2.33</v>
      </c>
      <c r="AM230" t="str">
        <f t="shared" si="33"/>
        <v>Stosur</v>
      </c>
      <c r="AN230" t="str">
        <f t="shared" si="34"/>
        <v>Pironkova</v>
      </c>
      <c r="AO230" t="str">
        <f t="shared" si="35"/>
        <v>MelbourneStosurPironkova</v>
      </c>
      <c r="AP230" t="str">
        <f t="shared" si="36"/>
        <v>MelbournePironkovaStosur</v>
      </c>
      <c r="AQ230">
        <f t="shared" si="37"/>
        <v>2</v>
      </c>
      <c r="AR230">
        <f t="shared" si="38"/>
        <v>10</v>
      </c>
      <c r="AS230">
        <f t="shared" si="39"/>
        <v>14</v>
      </c>
      <c r="AT230" t="b">
        <f t="shared" si="40"/>
        <v>0</v>
      </c>
      <c r="AU230" t="str">
        <f t="shared" si="41"/>
        <v>Stosur</v>
      </c>
      <c r="AV230" t="b">
        <f t="shared" si="42"/>
        <v>0</v>
      </c>
      <c r="AW230" t="str">
        <f t="shared" si="43"/>
        <v>Melbourne2nd Round</v>
      </c>
    </row>
    <row r="231" spans="1:49" x14ac:dyDescent="0.25">
      <c r="A231">
        <v>6</v>
      </c>
      <c r="B231" t="s">
        <v>441</v>
      </c>
      <c r="C231" t="s">
        <v>442</v>
      </c>
      <c r="D231" s="1">
        <v>41654</v>
      </c>
      <c r="E231" s="10" t="s">
        <v>443</v>
      </c>
      <c r="F231" t="s">
        <v>307</v>
      </c>
      <c r="G231" t="s">
        <v>308</v>
      </c>
      <c r="H231" t="s">
        <v>344</v>
      </c>
      <c r="I231" s="9">
        <v>3</v>
      </c>
      <c r="J231" t="s">
        <v>338</v>
      </c>
      <c r="K231" t="s">
        <v>340</v>
      </c>
      <c r="L231">
        <v>68</v>
      </c>
      <c r="M231">
        <v>73</v>
      </c>
      <c r="N231">
        <v>865</v>
      </c>
      <c r="O231">
        <v>836</v>
      </c>
      <c r="P231">
        <v>7</v>
      </c>
      <c r="Q231">
        <v>5</v>
      </c>
      <c r="R231">
        <v>2</v>
      </c>
      <c r="S231">
        <v>6</v>
      </c>
      <c r="T231">
        <v>6</v>
      </c>
      <c r="U231">
        <v>4</v>
      </c>
      <c r="V231">
        <v>2</v>
      </c>
      <c r="W231">
        <v>1</v>
      </c>
      <c r="X231" t="s">
        <v>312</v>
      </c>
      <c r="Y231">
        <v>2.1</v>
      </c>
      <c r="Z231">
        <v>1.66</v>
      </c>
      <c r="AA231">
        <v>2.1</v>
      </c>
      <c r="AB231">
        <v>1.7</v>
      </c>
      <c r="AC231">
        <v>2</v>
      </c>
      <c r="AD231">
        <v>1.73</v>
      </c>
      <c r="AE231">
        <v>2.29</v>
      </c>
      <c r="AF231">
        <v>1.7</v>
      </c>
      <c r="AG231">
        <v>2.2000000000000002</v>
      </c>
      <c r="AH231">
        <v>1.62</v>
      </c>
      <c r="AI231">
        <v>2.29</v>
      </c>
      <c r="AJ231">
        <v>1.75</v>
      </c>
      <c r="AK231">
        <v>2.13</v>
      </c>
      <c r="AL231">
        <v>1.68</v>
      </c>
      <c r="AM231" t="str">
        <f t="shared" si="33"/>
        <v>Davis</v>
      </c>
      <c r="AN231" t="str">
        <f t="shared" si="34"/>
        <v>Goerges</v>
      </c>
      <c r="AO231" t="str">
        <f t="shared" si="35"/>
        <v>MelbourneDavisGoerges</v>
      </c>
      <c r="AP231" t="str">
        <f t="shared" si="36"/>
        <v>MelbourneGoergesDavis</v>
      </c>
      <c r="AQ231">
        <f t="shared" si="37"/>
        <v>1</v>
      </c>
      <c r="AR231">
        <f t="shared" si="38"/>
        <v>0</v>
      </c>
      <c r="AS231">
        <f t="shared" si="39"/>
        <v>30</v>
      </c>
      <c r="AT231" t="b">
        <f t="shared" si="40"/>
        <v>0</v>
      </c>
      <c r="AU231" t="str">
        <f t="shared" si="41"/>
        <v>Davis</v>
      </c>
      <c r="AV231" t="b">
        <f t="shared" si="42"/>
        <v>1</v>
      </c>
      <c r="AW231" t="str">
        <f t="shared" si="43"/>
        <v>Melbourne2nd Round</v>
      </c>
    </row>
    <row r="232" spans="1:49" x14ac:dyDescent="0.25">
      <c r="A232">
        <v>6</v>
      </c>
      <c r="B232" t="s">
        <v>441</v>
      </c>
      <c r="C232" t="s">
        <v>442</v>
      </c>
      <c r="D232" s="1">
        <v>41654</v>
      </c>
      <c r="E232" s="10" t="s">
        <v>443</v>
      </c>
      <c r="F232" t="s">
        <v>307</v>
      </c>
      <c r="G232" t="s">
        <v>308</v>
      </c>
      <c r="H232" t="s">
        <v>344</v>
      </c>
      <c r="I232" s="9">
        <v>3</v>
      </c>
      <c r="J232" t="s">
        <v>334</v>
      </c>
      <c r="K232" t="s">
        <v>391</v>
      </c>
      <c r="L232">
        <v>14</v>
      </c>
      <c r="M232">
        <v>54</v>
      </c>
      <c r="N232">
        <v>3010</v>
      </c>
      <c r="O232">
        <v>1086</v>
      </c>
      <c r="P232">
        <v>6</v>
      </c>
      <c r="Q232">
        <v>1</v>
      </c>
      <c r="R232">
        <v>6</v>
      </c>
      <c r="S232">
        <v>2</v>
      </c>
      <c r="V232">
        <v>2</v>
      </c>
      <c r="W232">
        <v>0</v>
      </c>
      <c r="X232" t="s">
        <v>312</v>
      </c>
      <c r="Y232">
        <v>1.1200000000000001</v>
      </c>
      <c r="Z232">
        <v>6</v>
      </c>
      <c r="AA232">
        <v>1.1499999999999999</v>
      </c>
      <c r="AB232">
        <v>5.25</v>
      </c>
      <c r="AC232">
        <v>1.1399999999999999</v>
      </c>
      <c r="AD232">
        <v>5</v>
      </c>
      <c r="AE232">
        <v>1.1599999999999999</v>
      </c>
      <c r="AF232">
        <v>6.27</v>
      </c>
      <c r="AG232">
        <v>1.1399999999999999</v>
      </c>
      <c r="AH232">
        <v>5.5</v>
      </c>
      <c r="AI232">
        <v>1.1599999999999999</v>
      </c>
      <c r="AJ232">
        <v>7</v>
      </c>
      <c r="AK232">
        <v>1.1399999999999999</v>
      </c>
      <c r="AL232">
        <v>5.58</v>
      </c>
      <c r="AM232" t="str">
        <f t="shared" si="33"/>
        <v>Ivanovic</v>
      </c>
      <c r="AN232" t="str">
        <f t="shared" si="34"/>
        <v>Beck</v>
      </c>
      <c r="AO232" t="str">
        <f t="shared" si="35"/>
        <v>MelbourneIvanovicBeck</v>
      </c>
      <c r="AP232" t="str">
        <f t="shared" si="36"/>
        <v>MelbourneBeckIvanovic</v>
      </c>
      <c r="AQ232">
        <f t="shared" si="37"/>
        <v>2</v>
      </c>
      <c r="AR232">
        <f t="shared" si="38"/>
        <v>9</v>
      </c>
      <c r="AS232">
        <f t="shared" si="39"/>
        <v>15</v>
      </c>
      <c r="AT232" t="b">
        <f t="shared" si="40"/>
        <v>0</v>
      </c>
      <c r="AU232" t="str">
        <f t="shared" si="41"/>
        <v>Ivanovic</v>
      </c>
      <c r="AV232" t="b">
        <f t="shared" si="42"/>
        <v>0</v>
      </c>
      <c r="AW232" t="str">
        <f t="shared" si="43"/>
        <v>Melbourne2nd Round</v>
      </c>
    </row>
    <row r="233" spans="1:49" x14ac:dyDescent="0.25">
      <c r="A233">
        <v>6</v>
      </c>
      <c r="B233" t="s">
        <v>441</v>
      </c>
      <c r="C233" t="s">
        <v>442</v>
      </c>
      <c r="D233" s="1">
        <v>41655</v>
      </c>
      <c r="E233" s="10" t="s">
        <v>443</v>
      </c>
      <c r="F233" t="s">
        <v>307</v>
      </c>
      <c r="G233" t="s">
        <v>308</v>
      </c>
      <c r="H233" t="s">
        <v>344</v>
      </c>
      <c r="I233" s="9">
        <v>3</v>
      </c>
      <c r="J233" t="s">
        <v>465</v>
      </c>
      <c r="K233" t="s">
        <v>339</v>
      </c>
      <c r="L233">
        <v>152</v>
      </c>
      <c r="M233">
        <v>52</v>
      </c>
      <c r="N233">
        <v>414</v>
      </c>
      <c r="O233">
        <v>1121</v>
      </c>
      <c r="P233">
        <v>6</v>
      </c>
      <c r="Q233">
        <v>4</v>
      </c>
      <c r="R233">
        <v>6</v>
      </c>
      <c r="S233">
        <v>0</v>
      </c>
      <c r="V233">
        <v>2</v>
      </c>
      <c r="W233">
        <v>0</v>
      </c>
      <c r="X233" t="s">
        <v>312</v>
      </c>
      <c r="Y233">
        <v>2.2000000000000002</v>
      </c>
      <c r="Z233">
        <v>1.61</v>
      </c>
      <c r="AA233">
        <v>2.25</v>
      </c>
      <c r="AB233">
        <v>1.62</v>
      </c>
      <c r="AC233">
        <v>2.25</v>
      </c>
      <c r="AD233">
        <v>1.57</v>
      </c>
      <c r="AE233">
        <v>2.27</v>
      </c>
      <c r="AF233">
        <v>1.71</v>
      </c>
      <c r="AG233">
        <v>2.25</v>
      </c>
      <c r="AH233">
        <v>1.62</v>
      </c>
      <c r="AI233">
        <v>2.2999999999999998</v>
      </c>
      <c r="AJ233">
        <v>1.74</v>
      </c>
      <c r="AK233">
        <v>2.21</v>
      </c>
      <c r="AL233">
        <v>1.64</v>
      </c>
      <c r="AM233" t="str">
        <f t="shared" si="33"/>
        <v>Diyas</v>
      </c>
      <c r="AN233" t="str">
        <f t="shared" si="34"/>
        <v>Erakovic</v>
      </c>
      <c r="AO233" t="str">
        <f t="shared" si="35"/>
        <v>MelbourneDiyasErakovic</v>
      </c>
      <c r="AP233" t="str">
        <f t="shared" si="36"/>
        <v>MelbourneErakovicDiyas</v>
      </c>
      <c r="AQ233">
        <f t="shared" si="37"/>
        <v>2</v>
      </c>
      <c r="AR233">
        <f t="shared" si="38"/>
        <v>8</v>
      </c>
      <c r="AS233">
        <f t="shared" si="39"/>
        <v>16</v>
      </c>
      <c r="AT233" t="b">
        <f t="shared" si="40"/>
        <v>0</v>
      </c>
      <c r="AU233" t="str">
        <f t="shared" si="41"/>
        <v>Diyas</v>
      </c>
      <c r="AV233" t="b">
        <f t="shared" si="42"/>
        <v>0</v>
      </c>
      <c r="AW233" t="str">
        <f t="shared" si="43"/>
        <v>Melbourne2nd Round</v>
      </c>
    </row>
    <row r="234" spans="1:49" x14ac:dyDescent="0.25">
      <c r="A234">
        <v>6</v>
      </c>
      <c r="B234" t="s">
        <v>441</v>
      </c>
      <c r="C234" t="s">
        <v>442</v>
      </c>
      <c r="D234" s="1">
        <v>41655</v>
      </c>
      <c r="E234" s="10" t="s">
        <v>443</v>
      </c>
      <c r="F234" t="s">
        <v>307</v>
      </c>
      <c r="G234" t="s">
        <v>308</v>
      </c>
      <c r="H234" t="s">
        <v>344</v>
      </c>
      <c r="I234" s="9">
        <v>3</v>
      </c>
      <c r="J234" t="s">
        <v>376</v>
      </c>
      <c r="K234" t="s">
        <v>341</v>
      </c>
      <c r="L234">
        <v>3</v>
      </c>
      <c r="M234">
        <v>44</v>
      </c>
      <c r="N234">
        <v>6076</v>
      </c>
      <c r="O234">
        <v>1230</v>
      </c>
      <c r="P234">
        <v>6</v>
      </c>
      <c r="Q234">
        <v>3</v>
      </c>
      <c r="R234">
        <v>4</v>
      </c>
      <c r="S234">
        <v>6</v>
      </c>
      <c r="T234">
        <v>10</v>
      </c>
      <c r="U234">
        <v>8</v>
      </c>
      <c r="V234">
        <v>2</v>
      </c>
      <c r="W234">
        <v>1</v>
      </c>
      <c r="X234" t="s">
        <v>312</v>
      </c>
      <c r="Y234">
        <v>1.05</v>
      </c>
      <c r="Z234">
        <v>11</v>
      </c>
      <c r="AA234">
        <v>1.04</v>
      </c>
      <c r="AB234">
        <v>10</v>
      </c>
      <c r="AC234">
        <v>1.05</v>
      </c>
      <c r="AD234">
        <v>10</v>
      </c>
      <c r="AE234">
        <v>1.05</v>
      </c>
      <c r="AF234">
        <v>13</v>
      </c>
      <c r="AG234">
        <v>1.04</v>
      </c>
      <c r="AH234">
        <v>10</v>
      </c>
      <c r="AI234">
        <v>1.07</v>
      </c>
      <c r="AJ234">
        <v>14</v>
      </c>
      <c r="AK234">
        <v>1.04</v>
      </c>
      <c r="AL234">
        <v>10.55</v>
      </c>
      <c r="AM234" t="str">
        <f t="shared" si="33"/>
        <v>Sharapova</v>
      </c>
      <c r="AN234" t="str">
        <f t="shared" si="34"/>
        <v>Knapp</v>
      </c>
      <c r="AO234" t="str">
        <f t="shared" si="35"/>
        <v>MelbourneSharapovaKnapp</v>
      </c>
      <c r="AP234" t="str">
        <f t="shared" si="36"/>
        <v>MelbourneKnappSharapova</v>
      </c>
      <c r="AQ234">
        <f t="shared" si="37"/>
        <v>1</v>
      </c>
      <c r="AR234">
        <f t="shared" si="38"/>
        <v>3</v>
      </c>
      <c r="AS234">
        <f t="shared" si="39"/>
        <v>37</v>
      </c>
      <c r="AT234" t="b">
        <f t="shared" si="40"/>
        <v>0</v>
      </c>
      <c r="AU234" t="str">
        <f t="shared" si="41"/>
        <v>Sharapova</v>
      </c>
      <c r="AV234" t="b">
        <f t="shared" si="42"/>
        <v>1</v>
      </c>
      <c r="AW234" t="str">
        <f t="shared" si="43"/>
        <v>Melbourne2nd Round</v>
      </c>
    </row>
    <row r="235" spans="1:49" x14ac:dyDescent="0.25">
      <c r="A235">
        <v>6</v>
      </c>
      <c r="B235" t="s">
        <v>441</v>
      </c>
      <c r="C235" t="s">
        <v>442</v>
      </c>
      <c r="D235" s="1">
        <v>41655</v>
      </c>
      <c r="E235" s="10" t="s">
        <v>443</v>
      </c>
      <c r="F235" t="s">
        <v>307</v>
      </c>
      <c r="G235" t="s">
        <v>308</v>
      </c>
      <c r="H235" t="s">
        <v>344</v>
      </c>
      <c r="I235" s="9">
        <v>3</v>
      </c>
      <c r="J235" t="s">
        <v>437</v>
      </c>
      <c r="K235" t="s">
        <v>464</v>
      </c>
      <c r="L235">
        <v>25</v>
      </c>
      <c r="M235">
        <v>99</v>
      </c>
      <c r="N235">
        <v>1840</v>
      </c>
      <c r="O235">
        <v>670</v>
      </c>
      <c r="P235">
        <v>6</v>
      </c>
      <c r="Q235">
        <v>3</v>
      </c>
      <c r="R235">
        <v>4</v>
      </c>
      <c r="S235">
        <v>6</v>
      </c>
      <c r="T235">
        <v>6</v>
      </c>
      <c r="U235">
        <v>4</v>
      </c>
      <c r="V235">
        <v>2</v>
      </c>
      <c r="W235">
        <v>1</v>
      </c>
      <c r="X235" t="s">
        <v>312</v>
      </c>
      <c r="Y235">
        <v>1.4</v>
      </c>
      <c r="Z235">
        <v>2.75</v>
      </c>
      <c r="AA235">
        <v>1.45</v>
      </c>
      <c r="AB235">
        <v>2.7</v>
      </c>
      <c r="AC235">
        <v>1.44</v>
      </c>
      <c r="AD235">
        <v>2.75</v>
      </c>
      <c r="AE235">
        <v>1.46</v>
      </c>
      <c r="AF235">
        <v>2.95</v>
      </c>
      <c r="AG235">
        <v>1.44</v>
      </c>
      <c r="AH235">
        <v>2.75</v>
      </c>
      <c r="AI235">
        <v>1.5</v>
      </c>
      <c r="AJ235">
        <v>3.1</v>
      </c>
      <c r="AK235">
        <v>1.43</v>
      </c>
      <c r="AL235">
        <v>2.75</v>
      </c>
      <c r="AM235" t="str">
        <f t="shared" si="33"/>
        <v>Cornet</v>
      </c>
      <c r="AN235" t="str">
        <f t="shared" si="34"/>
        <v>Giorgi</v>
      </c>
      <c r="AO235" t="str">
        <f t="shared" si="35"/>
        <v>MelbourneCornetGiorgi</v>
      </c>
      <c r="AP235" t="str">
        <f t="shared" si="36"/>
        <v>MelbourneGiorgiCornet</v>
      </c>
      <c r="AQ235">
        <f t="shared" si="37"/>
        <v>1</v>
      </c>
      <c r="AR235">
        <f t="shared" si="38"/>
        <v>3</v>
      </c>
      <c r="AS235">
        <f t="shared" si="39"/>
        <v>29</v>
      </c>
      <c r="AT235" t="b">
        <f t="shared" si="40"/>
        <v>0</v>
      </c>
      <c r="AU235" t="str">
        <f t="shared" si="41"/>
        <v>Cornet</v>
      </c>
      <c r="AV235" t="b">
        <f t="shared" si="42"/>
        <v>1</v>
      </c>
      <c r="AW235" t="str">
        <f t="shared" si="43"/>
        <v>Melbourne2nd Round</v>
      </c>
    </row>
    <row r="236" spans="1:49" x14ac:dyDescent="0.25">
      <c r="A236">
        <v>6</v>
      </c>
      <c r="B236" t="s">
        <v>441</v>
      </c>
      <c r="C236" t="s">
        <v>442</v>
      </c>
      <c r="D236" s="1">
        <v>41655</v>
      </c>
      <c r="E236" s="10" t="s">
        <v>443</v>
      </c>
      <c r="F236" t="s">
        <v>307</v>
      </c>
      <c r="G236" t="s">
        <v>308</v>
      </c>
      <c r="H236" t="s">
        <v>344</v>
      </c>
      <c r="I236" s="9">
        <v>3</v>
      </c>
      <c r="J236" t="s">
        <v>374</v>
      </c>
      <c r="K236" t="s">
        <v>468</v>
      </c>
      <c r="L236">
        <v>30</v>
      </c>
      <c r="M236">
        <v>107</v>
      </c>
      <c r="N236">
        <v>1715</v>
      </c>
      <c r="O236">
        <v>621</v>
      </c>
      <c r="P236">
        <v>6</v>
      </c>
      <c r="Q236">
        <v>2</v>
      </c>
      <c r="R236">
        <v>6</v>
      </c>
      <c r="S236">
        <v>2</v>
      </c>
      <c r="V236">
        <v>2</v>
      </c>
      <c r="W236">
        <v>0</v>
      </c>
      <c r="X236" t="s">
        <v>312</v>
      </c>
      <c r="Y236">
        <v>1.4</v>
      </c>
      <c r="Z236">
        <v>2.75</v>
      </c>
      <c r="AA236">
        <v>1.38</v>
      </c>
      <c r="AB236">
        <v>3</v>
      </c>
      <c r="AC236">
        <v>1.36</v>
      </c>
      <c r="AD236">
        <v>3</v>
      </c>
      <c r="AE236">
        <v>1.43</v>
      </c>
      <c r="AF236">
        <v>3.05</v>
      </c>
      <c r="AG236">
        <v>1.36</v>
      </c>
      <c r="AH236">
        <v>3</v>
      </c>
      <c r="AI236">
        <v>1.45</v>
      </c>
      <c r="AJ236">
        <v>3.2</v>
      </c>
      <c r="AK236">
        <v>1.39</v>
      </c>
      <c r="AL236">
        <v>2.9</v>
      </c>
      <c r="AM236" t="str">
        <f t="shared" si="33"/>
        <v>Pavlyuchenkova</v>
      </c>
      <c r="AN236" t="str">
        <f t="shared" si="34"/>
        <v>Minella</v>
      </c>
      <c r="AO236" t="str">
        <f t="shared" si="35"/>
        <v>MelbournePavlyuchenkovaMinella</v>
      </c>
      <c r="AP236" t="str">
        <f t="shared" si="36"/>
        <v>MelbourneMinellaPavlyuchenkova</v>
      </c>
      <c r="AQ236">
        <f t="shared" si="37"/>
        <v>2</v>
      </c>
      <c r="AR236">
        <f t="shared" si="38"/>
        <v>8</v>
      </c>
      <c r="AS236">
        <f t="shared" si="39"/>
        <v>16</v>
      </c>
      <c r="AT236" t="b">
        <f t="shared" si="40"/>
        <v>0</v>
      </c>
      <c r="AU236" t="str">
        <f t="shared" si="41"/>
        <v>Pavlyuchenkova</v>
      </c>
      <c r="AV236" t="b">
        <f t="shared" si="42"/>
        <v>0</v>
      </c>
      <c r="AW236" t="str">
        <f t="shared" si="43"/>
        <v>Melbourne2nd Round</v>
      </c>
    </row>
    <row r="237" spans="1:49" x14ac:dyDescent="0.25">
      <c r="A237">
        <v>6</v>
      </c>
      <c r="B237" t="s">
        <v>441</v>
      </c>
      <c r="C237" t="s">
        <v>442</v>
      </c>
      <c r="D237" s="1">
        <v>41655</v>
      </c>
      <c r="E237" s="10" t="s">
        <v>443</v>
      </c>
      <c r="F237" t="s">
        <v>307</v>
      </c>
      <c r="G237" t="s">
        <v>308</v>
      </c>
      <c r="H237" t="s">
        <v>344</v>
      </c>
      <c r="I237" s="9">
        <v>3</v>
      </c>
      <c r="J237" t="s">
        <v>354</v>
      </c>
      <c r="K237" t="s">
        <v>353</v>
      </c>
      <c r="L237">
        <v>47</v>
      </c>
      <c r="M237">
        <v>169</v>
      </c>
      <c r="N237">
        <v>1185</v>
      </c>
      <c r="O237">
        <v>381</v>
      </c>
      <c r="P237">
        <v>6</v>
      </c>
      <c r="Q237">
        <v>4</v>
      </c>
      <c r="R237">
        <v>7</v>
      </c>
      <c r="S237">
        <v>5</v>
      </c>
      <c r="V237">
        <v>2</v>
      </c>
      <c r="W237">
        <v>0</v>
      </c>
      <c r="X237" t="s">
        <v>312</v>
      </c>
      <c r="Y237">
        <v>1.3</v>
      </c>
      <c r="Z237">
        <v>3.4</v>
      </c>
      <c r="AA237">
        <v>1.28</v>
      </c>
      <c r="AB237">
        <v>3.5</v>
      </c>
      <c r="AC237">
        <v>1.3</v>
      </c>
      <c r="AD237">
        <v>3.5</v>
      </c>
      <c r="AE237">
        <v>1.33</v>
      </c>
      <c r="AF237">
        <v>3.64</v>
      </c>
      <c r="AG237">
        <v>1.25</v>
      </c>
      <c r="AH237">
        <v>3.75</v>
      </c>
      <c r="AI237">
        <v>1.35</v>
      </c>
      <c r="AJ237">
        <v>3.8</v>
      </c>
      <c r="AK237">
        <v>1.3</v>
      </c>
      <c r="AL237">
        <v>3.41</v>
      </c>
      <c r="AM237" t="str">
        <f t="shared" si="33"/>
        <v>Svitolina</v>
      </c>
      <c r="AN237" t="str">
        <f t="shared" si="34"/>
        <v>Rogowska</v>
      </c>
      <c r="AO237" t="str">
        <f t="shared" si="35"/>
        <v>MelbourneSvitolinaRogowska</v>
      </c>
      <c r="AP237" t="str">
        <f t="shared" si="36"/>
        <v>MelbourneRogowskaSvitolina</v>
      </c>
      <c r="AQ237">
        <f t="shared" si="37"/>
        <v>2</v>
      </c>
      <c r="AR237">
        <f t="shared" si="38"/>
        <v>4</v>
      </c>
      <c r="AS237">
        <f t="shared" si="39"/>
        <v>22</v>
      </c>
      <c r="AT237" t="b">
        <f t="shared" si="40"/>
        <v>0</v>
      </c>
      <c r="AU237" t="str">
        <f t="shared" si="41"/>
        <v>Svitolina</v>
      </c>
      <c r="AV237" t="b">
        <f t="shared" si="42"/>
        <v>0</v>
      </c>
      <c r="AW237" t="str">
        <f t="shared" si="43"/>
        <v>Melbourne2nd Round</v>
      </c>
    </row>
    <row r="238" spans="1:49" x14ac:dyDescent="0.25">
      <c r="A238">
        <v>6</v>
      </c>
      <c r="B238" t="s">
        <v>441</v>
      </c>
      <c r="C238" t="s">
        <v>442</v>
      </c>
      <c r="D238" s="1">
        <v>41655</v>
      </c>
      <c r="E238" s="10" t="s">
        <v>443</v>
      </c>
      <c r="F238" t="s">
        <v>307</v>
      </c>
      <c r="G238" t="s">
        <v>308</v>
      </c>
      <c r="H238" t="s">
        <v>344</v>
      </c>
      <c r="I238" s="9">
        <v>3</v>
      </c>
      <c r="J238" t="s">
        <v>368</v>
      </c>
      <c r="K238" t="s">
        <v>371</v>
      </c>
      <c r="L238">
        <v>16</v>
      </c>
      <c r="M238">
        <v>77</v>
      </c>
      <c r="N238">
        <v>2775</v>
      </c>
      <c r="O238">
        <v>798</v>
      </c>
      <c r="P238">
        <v>7</v>
      </c>
      <c r="Q238">
        <v>6</v>
      </c>
      <c r="R238">
        <v>3</v>
      </c>
      <c r="S238">
        <v>6</v>
      </c>
      <c r="T238">
        <v>8</v>
      </c>
      <c r="U238">
        <v>6</v>
      </c>
      <c r="V238">
        <v>2</v>
      </c>
      <c r="W238">
        <v>1</v>
      </c>
      <c r="X238" t="s">
        <v>312</v>
      </c>
      <c r="Y238">
        <v>1.25</v>
      </c>
      <c r="Z238">
        <v>3.75</v>
      </c>
      <c r="AA238">
        <v>1.25</v>
      </c>
      <c r="AB238">
        <v>3.75</v>
      </c>
      <c r="AC238">
        <v>1.25</v>
      </c>
      <c r="AD238">
        <v>3.75</v>
      </c>
      <c r="AE238">
        <v>1.3</v>
      </c>
      <c r="AF238">
        <v>3.89</v>
      </c>
      <c r="AG238">
        <v>1.22</v>
      </c>
      <c r="AH238">
        <v>4</v>
      </c>
      <c r="AI238">
        <v>1.33</v>
      </c>
      <c r="AJ238">
        <v>4.05</v>
      </c>
      <c r="AK238">
        <v>1.27</v>
      </c>
      <c r="AL238">
        <v>3.69</v>
      </c>
      <c r="AM238" t="str">
        <f t="shared" si="33"/>
        <v>Suarez</v>
      </c>
      <c r="AN238" t="str">
        <f t="shared" si="34"/>
        <v>Voskoboeva</v>
      </c>
      <c r="AO238" t="str">
        <f t="shared" si="35"/>
        <v>MelbourneSuarezVoskoboeva</v>
      </c>
      <c r="AP238" t="str">
        <f t="shared" si="36"/>
        <v>MelbourneVoskoboevaSuarez</v>
      </c>
      <c r="AQ238">
        <f t="shared" si="37"/>
        <v>1</v>
      </c>
      <c r="AR238">
        <f t="shared" si="38"/>
        <v>0</v>
      </c>
      <c r="AS238">
        <f t="shared" si="39"/>
        <v>36</v>
      </c>
      <c r="AT238" t="b">
        <f t="shared" si="40"/>
        <v>1</v>
      </c>
      <c r="AU238" t="str">
        <f t="shared" si="41"/>
        <v>Suarez</v>
      </c>
      <c r="AV238" t="b">
        <f t="shared" si="42"/>
        <v>1</v>
      </c>
      <c r="AW238" t="str">
        <f t="shared" si="43"/>
        <v>Melbourne2nd Round</v>
      </c>
    </row>
    <row r="239" spans="1:49" x14ac:dyDescent="0.25">
      <c r="A239">
        <v>6</v>
      </c>
      <c r="B239" t="s">
        <v>441</v>
      </c>
      <c r="C239" t="s">
        <v>442</v>
      </c>
      <c r="D239" s="1">
        <v>41655</v>
      </c>
      <c r="E239" s="10" t="s">
        <v>443</v>
      </c>
      <c r="F239" t="s">
        <v>307</v>
      </c>
      <c r="G239" t="s">
        <v>308</v>
      </c>
      <c r="H239" t="s">
        <v>344</v>
      </c>
      <c r="I239" s="9">
        <v>3</v>
      </c>
      <c r="J239" t="s">
        <v>430</v>
      </c>
      <c r="K239" t="s">
        <v>355</v>
      </c>
      <c r="L239">
        <v>11</v>
      </c>
      <c r="M239">
        <v>50</v>
      </c>
      <c r="N239">
        <v>3335</v>
      </c>
      <c r="O239">
        <v>1141</v>
      </c>
      <c r="P239">
        <v>4</v>
      </c>
      <c r="Q239">
        <v>6</v>
      </c>
      <c r="R239">
        <v>6</v>
      </c>
      <c r="S239">
        <v>0</v>
      </c>
      <c r="T239">
        <v>6</v>
      </c>
      <c r="U239">
        <v>1</v>
      </c>
      <c r="V239">
        <v>2</v>
      </c>
      <c r="W239">
        <v>1</v>
      </c>
      <c r="X239" t="s">
        <v>312</v>
      </c>
      <c r="Y239">
        <v>1.1000000000000001</v>
      </c>
      <c r="Z239">
        <v>7</v>
      </c>
      <c r="AA239">
        <v>1.1200000000000001</v>
      </c>
      <c r="AB239">
        <v>5.75</v>
      </c>
      <c r="AC239">
        <v>1.1399999999999999</v>
      </c>
      <c r="AD239">
        <v>5</v>
      </c>
      <c r="AE239">
        <v>1.1399999999999999</v>
      </c>
      <c r="AF239">
        <v>6.69</v>
      </c>
      <c r="AG239">
        <v>1.1000000000000001</v>
      </c>
      <c r="AH239">
        <v>6</v>
      </c>
      <c r="AI239">
        <v>1.1499999999999999</v>
      </c>
      <c r="AJ239">
        <v>8</v>
      </c>
      <c r="AK239">
        <v>1.1100000000000001</v>
      </c>
      <c r="AL239">
        <v>6.12</v>
      </c>
      <c r="AM239" t="str">
        <f t="shared" si="33"/>
        <v>Halep</v>
      </c>
      <c r="AN239" t="str">
        <f t="shared" si="34"/>
        <v>Lepchenko</v>
      </c>
      <c r="AO239" t="str">
        <f t="shared" si="35"/>
        <v>MelbourneHalepLepchenko</v>
      </c>
      <c r="AP239" t="str">
        <f t="shared" si="36"/>
        <v>MelbourneLepchenkoHalep</v>
      </c>
      <c r="AQ239">
        <f t="shared" si="37"/>
        <v>1</v>
      </c>
      <c r="AR239">
        <f t="shared" si="38"/>
        <v>9</v>
      </c>
      <c r="AS239">
        <f t="shared" si="39"/>
        <v>23</v>
      </c>
      <c r="AT239" t="b">
        <f t="shared" si="40"/>
        <v>0</v>
      </c>
      <c r="AU239" t="str">
        <f t="shared" si="41"/>
        <v>Lepchenko</v>
      </c>
      <c r="AV239" t="b">
        <f t="shared" si="42"/>
        <v>1</v>
      </c>
      <c r="AW239" t="str">
        <f t="shared" si="43"/>
        <v>Melbourne2nd Round</v>
      </c>
    </row>
    <row r="240" spans="1:49" x14ac:dyDescent="0.25">
      <c r="A240">
        <v>6</v>
      </c>
      <c r="B240" t="s">
        <v>441</v>
      </c>
      <c r="C240" t="s">
        <v>442</v>
      </c>
      <c r="D240" s="1">
        <v>41655</v>
      </c>
      <c r="E240" s="10" t="s">
        <v>443</v>
      </c>
      <c r="F240" t="s">
        <v>307</v>
      </c>
      <c r="G240" t="s">
        <v>308</v>
      </c>
      <c r="H240" t="s">
        <v>344</v>
      </c>
      <c r="I240" s="9">
        <v>3</v>
      </c>
      <c r="J240" t="s">
        <v>364</v>
      </c>
      <c r="K240" t="s">
        <v>358</v>
      </c>
      <c r="L240">
        <v>24</v>
      </c>
      <c r="M240">
        <v>46</v>
      </c>
      <c r="N240">
        <v>1856</v>
      </c>
      <c r="O240">
        <v>1190</v>
      </c>
      <c r="P240">
        <v>6</v>
      </c>
      <c r="Q240">
        <v>0</v>
      </c>
      <c r="R240">
        <v>6</v>
      </c>
      <c r="S240">
        <v>1</v>
      </c>
      <c r="V240">
        <v>2</v>
      </c>
      <c r="W240">
        <v>0</v>
      </c>
      <c r="X240" t="s">
        <v>312</v>
      </c>
      <c r="Y240">
        <v>1.44</v>
      </c>
      <c r="Z240">
        <v>2.62</v>
      </c>
      <c r="AA240">
        <v>1.48</v>
      </c>
      <c r="AB240">
        <v>2.6</v>
      </c>
      <c r="AC240">
        <v>1.5</v>
      </c>
      <c r="AD240">
        <v>2.5</v>
      </c>
      <c r="AE240">
        <v>1.5</v>
      </c>
      <c r="AF240">
        <v>2.81</v>
      </c>
      <c r="AG240">
        <v>1.44</v>
      </c>
      <c r="AH240">
        <v>2.75</v>
      </c>
      <c r="AI240">
        <v>1.57</v>
      </c>
      <c r="AJ240">
        <v>2.8</v>
      </c>
      <c r="AK240">
        <v>1.47</v>
      </c>
      <c r="AL240">
        <v>2.61</v>
      </c>
      <c r="AM240" t="str">
        <f t="shared" si="33"/>
        <v>Cibulkova</v>
      </c>
      <c r="AN240" t="str">
        <f t="shared" si="34"/>
        <v>Voegele</v>
      </c>
      <c r="AO240" t="str">
        <f t="shared" si="35"/>
        <v>MelbourneCibulkovaVoegele</v>
      </c>
      <c r="AP240" t="str">
        <f t="shared" si="36"/>
        <v>MelbourneVoegeleCibulkova</v>
      </c>
      <c r="AQ240">
        <f t="shared" si="37"/>
        <v>2</v>
      </c>
      <c r="AR240">
        <f t="shared" si="38"/>
        <v>11</v>
      </c>
      <c r="AS240">
        <f t="shared" si="39"/>
        <v>13</v>
      </c>
      <c r="AT240" t="b">
        <f t="shared" si="40"/>
        <v>0</v>
      </c>
      <c r="AU240" t="str">
        <f t="shared" si="41"/>
        <v>Cibulkova</v>
      </c>
      <c r="AV240" t="b">
        <f t="shared" si="42"/>
        <v>0</v>
      </c>
      <c r="AW240" t="str">
        <f t="shared" si="43"/>
        <v>Melbourne2nd Round</v>
      </c>
    </row>
    <row r="241" spans="1:49" x14ac:dyDescent="0.25">
      <c r="A241">
        <v>6</v>
      </c>
      <c r="B241" t="s">
        <v>441</v>
      </c>
      <c r="C241" t="s">
        <v>442</v>
      </c>
      <c r="D241" s="1">
        <v>41655</v>
      </c>
      <c r="E241" s="10" t="s">
        <v>443</v>
      </c>
      <c r="F241" t="s">
        <v>307</v>
      </c>
      <c r="G241" t="s">
        <v>308</v>
      </c>
      <c r="H241" t="s">
        <v>344</v>
      </c>
      <c r="I241" s="9">
        <v>3</v>
      </c>
      <c r="J241" t="s">
        <v>310</v>
      </c>
      <c r="K241" t="s">
        <v>414</v>
      </c>
      <c r="L241">
        <v>38</v>
      </c>
      <c r="M241">
        <v>81</v>
      </c>
      <c r="N241">
        <v>1280</v>
      </c>
      <c r="O241">
        <v>768</v>
      </c>
      <c r="P241">
        <v>6</v>
      </c>
      <c r="Q241">
        <v>3</v>
      </c>
      <c r="R241">
        <v>6</v>
      </c>
      <c r="S241">
        <v>3</v>
      </c>
      <c r="V241">
        <v>2</v>
      </c>
      <c r="W241">
        <v>0</v>
      </c>
      <c r="X241" t="s">
        <v>312</v>
      </c>
      <c r="Y241">
        <v>1.1200000000000001</v>
      </c>
      <c r="Z241">
        <v>6</v>
      </c>
      <c r="AA241">
        <v>1.1499999999999999</v>
      </c>
      <c r="AB241">
        <v>5.25</v>
      </c>
      <c r="AC241">
        <v>1.17</v>
      </c>
      <c r="AD241">
        <v>4.5</v>
      </c>
      <c r="AE241">
        <v>1.1599999999999999</v>
      </c>
      <c r="AF241">
        <v>6.16</v>
      </c>
      <c r="AG241">
        <v>1.17</v>
      </c>
      <c r="AH241">
        <v>5</v>
      </c>
      <c r="AI241">
        <v>1.17</v>
      </c>
      <c r="AJ241">
        <v>6.3</v>
      </c>
      <c r="AK241">
        <v>1.1399999999999999</v>
      </c>
      <c r="AL241">
        <v>5.43</v>
      </c>
      <c r="AM241" t="str">
        <f t="shared" si="33"/>
        <v>Muguruza</v>
      </c>
      <c r="AN241" t="str">
        <f t="shared" si="34"/>
        <v>Schmiedlova</v>
      </c>
      <c r="AO241" t="str">
        <f t="shared" si="35"/>
        <v>MelbourneMuguruzaSchmiedlova</v>
      </c>
      <c r="AP241" t="str">
        <f t="shared" si="36"/>
        <v>MelbourneSchmiedlovaMuguruza</v>
      </c>
      <c r="AQ241">
        <f t="shared" si="37"/>
        <v>2</v>
      </c>
      <c r="AR241">
        <f t="shared" si="38"/>
        <v>6</v>
      </c>
      <c r="AS241">
        <f t="shared" si="39"/>
        <v>18</v>
      </c>
      <c r="AT241" t="b">
        <f t="shared" si="40"/>
        <v>0</v>
      </c>
      <c r="AU241" t="str">
        <f t="shared" si="41"/>
        <v>Muguruza</v>
      </c>
      <c r="AV241" t="b">
        <f t="shared" si="42"/>
        <v>0</v>
      </c>
      <c r="AW241" t="str">
        <f t="shared" si="43"/>
        <v>Melbourne2nd Round</v>
      </c>
    </row>
    <row r="242" spans="1:49" x14ac:dyDescent="0.25">
      <c r="A242">
        <v>6</v>
      </c>
      <c r="B242" t="s">
        <v>441</v>
      </c>
      <c r="C242" t="s">
        <v>442</v>
      </c>
      <c r="D242" s="1">
        <v>41655</v>
      </c>
      <c r="E242" s="10" t="s">
        <v>443</v>
      </c>
      <c r="F242" t="s">
        <v>307</v>
      </c>
      <c r="G242" t="s">
        <v>308</v>
      </c>
      <c r="H242" t="s">
        <v>344</v>
      </c>
      <c r="I242" s="9">
        <v>3</v>
      </c>
      <c r="J242" t="s">
        <v>438</v>
      </c>
      <c r="K242" t="s">
        <v>311</v>
      </c>
      <c r="L242">
        <v>10</v>
      </c>
      <c r="M242">
        <v>62</v>
      </c>
      <c r="N242">
        <v>3520</v>
      </c>
      <c r="O242">
        <v>961</v>
      </c>
      <c r="P242">
        <v>6</v>
      </c>
      <c r="Q242">
        <v>0</v>
      </c>
      <c r="R242">
        <v>1</v>
      </c>
      <c r="S242">
        <v>6</v>
      </c>
      <c r="T242">
        <v>6</v>
      </c>
      <c r="U242">
        <v>2</v>
      </c>
      <c r="V242">
        <v>2</v>
      </c>
      <c r="W242">
        <v>1</v>
      </c>
      <c r="X242" t="s">
        <v>312</v>
      </c>
      <c r="Y242">
        <v>1.25</v>
      </c>
      <c r="Z242">
        <v>3.75</v>
      </c>
      <c r="AA242">
        <v>1.25</v>
      </c>
      <c r="AB242">
        <v>3.75</v>
      </c>
      <c r="AC242">
        <v>1.25</v>
      </c>
      <c r="AD242">
        <v>4</v>
      </c>
      <c r="AE242">
        <v>1.26</v>
      </c>
      <c r="AF242">
        <v>4.3</v>
      </c>
      <c r="AG242">
        <v>1.22</v>
      </c>
      <c r="AH242">
        <v>4</v>
      </c>
      <c r="AI242">
        <v>1.3</v>
      </c>
      <c r="AJ242">
        <v>4.25</v>
      </c>
      <c r="AK242">
        <v>1.25</v>
      </c>
      <c r="AL242">
        <v>3.8</v>
      </c>
      <c r="AM242" t="str">
        <f t="shared" si="33"/>
        <v>Wozniacki</v>
      </c>
      <c r="AN242" t="str">
        <f t="shared" si="34"/>
        <v>Mchale</v>
      </c>
      <c r="AO242" t="str">
        <f t="shared" si="35"/>
        <v>MelbourneWozniackiMchale</v>
      </c>
      <c r="AP242" t="str">
        <f t="shared" si="36"/>
        <v>MelbourneMchaleWozniacki</v>
      </c>
      <c r="AQ242">
        <f t="shared" si="37"/>
        <v>1</v>
      </c>
      <c r="AR242">
        <f t="shared" si="38"/>
        <v>5</v>
      </c>
      <c r="AS242">
        <f t="shared" si="39"/>
        <v>21</v>
      </c>
      <c r="AT242" t="b">
        <f t="shared" si="40"/>
        <v>0</v>
      </c>
      <c r="AU242" t="str">
        <f t="shared" si="41"/>
        <v>Wozniacki</v>
      </c>
      <c r="AV242" t="b">
        <f t="shared" si="42"/>
        <v>1</v>
      </c>
      <c r="AW242" t="str">
        <f t="shared" si="43"/>
        <v>Melbourne2nd Round</v>
      </c>
    </row>
    <row r="243" spans="1:49" x14ac:dyDescent="0.25">
      <c r="A243">
        <v>6</v>
      </c>
      <c r="B243" t="s">
        <v>441</v>
      </c>
      <c r="C243" t="s">
        <v>442</v>
      </c>
      <c r="D243" s="1">
        <v>41655</v>
      </c>
      <c r="E243" s="10" t="s">
        <v>443</v>
      </c>
      <c r="F243" t="s">
        <v>307</v>
      </c>
      <c r="G243" t="s">
        <v>308</v>
      </c>
      <c r="H243" t="s">
        <v>344</v>
      </c>
      <c r="I243" s="9">
        <v>3</v>
      </c>
      <c r="J243" t="s">
        <v>439</v>
      </c>
      <c r="K243" t="s">
        <v>400</v>
      </c>
      <c r="L243">
        <v>5</v>
      </c>
      <c r="M243">
        <v>98</v>
      </c>
      <c r="N243">
        <v>5470</v>
      </c>
      <c r="O243">
        <v>681</v>
      </c>
      <c r="P243">
        <v>6</v>
      </c>
      <c r="Q243">
        <v>0</v>
      </c>
      <c r="R243">
        <v>7</v>
      </c>
      <c r="S243">
        <v>5</v>
      </c>
      <c r="V243">
        <v>2</v>
      </c>
      <c r="W243">
        <v>0</v>
      </c>
      <c r="X243" t="s">
        <v>312</v>
      </c>
      <c r="Y243">
        <v>1.05</v>
      </c>
      <c r="Z243">
        <v>11</v>
      </c>
      <c r="AA243">
        <v>1.04</v>
      </c>
      <c r="AB243">
        <v>10</v>
      </c>
      <c r="AC243">
        <v>1.05</v>
      </c>
      <c r="AD243">
        <v>10</v>
      </c>
      <c r="AE243">
        <v>1.07</v>
      </c>
      <c r="AF243">
        <v>11.25</v>
      </c>
      <c r="AG243">
        <v>1.06</v>
      </c>
      <c r="AH243">
        <v>8.5</v>
      </c>
      <c r="AI243">
        <v>1.08</v>
      </c>
      <c r="AJ243">
        <v>15</v>
      </c>
      <c r="AK243">
        <v>1.05</v>
      </c>
      <c r="AL243">
        <v>9.67</v>
      </c>
      <c r="AM243" t="str">
        <f t="shared" si="33"/>
        <v>Radwanska</v>
      </c>
      <c r="AN243" t="str">
        <f t="shared" si="34"/>
        <v>Govortsova</v>
      </c>
      <c r="AO243" t="str">
        <f t="shared" si="35"/>
        <v>MelbourneRadwanskaGovortsova</v>
      </c>
      <c r="AP243" t="str">
        <f t="shared" si="36"/>
        <v>MelbourneGovortsovaRadwanska</v>
      </c>
      <c r="AQ243">
        <f t="shared" si="37"/>
        <v>2</v>
      </c>
      <c r="AR243">
        <f t="shared" si="38"/>
        <v>8</v>
      </c>
      <c r="AS243">
        <f t="shared" si="39"/>
        <v>18</v>
      </c>
      <c r="AT243" t="b">
        <f t="shared" si="40"/>
        <v>0</v>
      </c>
      <c r="AU243" t="str">
        <f t="shared" si="41"/>
        <v>Radwanska</v>
      </c>
      <c r="AV243" t="b">
        <f t="shared" si="42"/>
        <v>0</v>
      </c>
      <c r="AW243" t="str">
        <f t="shared" si="43"/>
        <v>Melbourne2nd Round</v>
      </c>
    </row>
    <row r="244" spans="1:49" x14ac:dyDescent="0.25">
      <c r="A244">
        <v>6</v>
      </c>
      <c r="B244" t="s">
        <v>441</v>
      </c>
      <c r="C244" t="s">
        <v>442</v>
      </c>
      <c r="D244" s="1">
        <v>41655</v>
      </c>
      <c r="E244" s="10" t="s">
        <v>443</v>
      </c>
      <c r="F244" t="s">
        <v>307</v>
      </c>
      <c r="G244" t="s">
        <v>308</v>
      </c>
      <c r="H244" t="s">
        <v>344</v>
      </c>
      <c r="I244" s="9">
        <v>3</v>
      </c>
      <c r="J244" t="s">
        <v>475</v>
      </c>
      <c r="K244" t="s">
        <v>392</v>
      </c>
      <c r="L244">
        <v>13</v>
      </c>
      <c r="M244">
        <v>67</v>
      </c>
      <c r="N244">
        <v>3075</v>
      </c>
      <c r="O244">
        <v>871</v>
      </c>
      <c r="P244">
        <v>3</v>
      </c>
      <c r="Q244">
        <v>6</v>
      </c>
      <c r="R244">
        <v>6</v>
      </c>
      <c r="S244">
        <v>2</v>
      </c>
      <c r="T244">
        <v>7</v>
      </c>
      <c r="U244">
        <v>5</v>
      </c>
      <c r="V244">
        <v>2</v>
      </c>
      <c r="W244">
        <v>1</v>
      </c>
      <c r="X244" t="s">
        <v>312</v>
      </c>
      <c r="Y244">
        <v>1.1599999999999999</v>
      </c>
      <c r="Z244">
        <v>4.5</v>
      </c>
      <c r="AA244">
        <v>1.18</v>
      </c>
      <c r="AB244">
        <v>4.5</v>
      </c>
      <c r="AC244">
        <v>1.2</v>
      </c>
      <c r="AD244">
        <v>4.5</v>
      </c>
      <c r="AE244">
        <v>1.22</v>
      </c>
      <c r="AF244">
        <v>4.97</v>
      </c>
      <c r="AG244">
        <v>1.2</v>
      </c>
      <c r="AH244">
        <v>4.5</v>
      </c>
      <c r="AI244">
        <v>1.22</v>
      </c>
      <c r="AJ244">
        <v>5.5</v>
      </c>
      <c r="AK244">
        <v>1.18</v>
      </c>
      <c r="AL244">
        <v>4.6100000000000003</v>
      </c>
      <c r="AM244" t="str">
        <f t="shared" si="33"/>
        <v>Stephens</v>
      </c>
      <c r="AN244" t="str">
        <f t="shared" si="34"/>
        <v>Tomljanovic</v>
      </c>
      <c r="AO244" t="str">
        <f t="shared" si="35"/>
        <v>MelbourneStephensTomljanovic</v>
      </c>
      <c r="AP244" t="str">
        <f t="shared" si="36"/>
        <v>MelbourneTomljanovicStephens</v>
      </c>
      <c r="AQ244">
        <f t="shared" si="37"/>
        <v>1</v>
      </c>
      <c r="AR244">
        <f t="shared" si="38"/>
        <v>3</v>
      </c>
      <c r="AS244">
        <f t="shared" si="39"/>
        <v>29</v>
      </c>
      <c r="AT244" t="b">
        <f t="shared" si="40"/>
        <v>0</v>
      </c>
      <c r="AU244" t="str">
        <f t="shared" si="41"/>
        <v>Tomljanovic</v>
      </c>
      <c r="AV244" t="b">
        <f t="shared" si="42"/>
        <v>1</v>
      </c>
      <c r="AW244" t="str">
        <f t="shared" si="43"/>
        <v>Melbourne2nd Round</v>
      </c>
    </row>
    <row r="245" spans="1:49" x14ac:dyDescent="0.25">
      <c r="A245">
        <v>6</v>
      </c>
      <c r="B245" t="s">
        <v>441</v>
      </c>
      <c r="C245" t="s">
        <v>442</v>
      </c>
      <c r="D245" s="1">
        <v>41655</v>
      </c>
      <c r="E245" s="10" t="s">
        <v>443</v>
      </c>
      <c r="F245" t="s">
        <v>307</v>
      </c>
      <c r="G245" t="s">
        <v>308</v>
      </c>
      <c r="H245" t="s">
        <v>344</v>
      </c>
      <c r="I245" s="9">
        <v>3</v>
      </c>
      <c r="J245" t="s">
        <v>381</v>
      </c>
      <c r="K245" t="s">
        <v>399</v>
      </c>
      <c r="L245">
        <v>2</v>
      </c>
      <c r="M245">
        <v>84</v>
      </c>
      <c r="N245">
        <v>8151</v>
      </c>
      <c r="O245">
        <v>764</v>
      </c>
      <c r="P245">
        <v>6</v>
      </c>
      <c r="Q245">
        <v>1</v>
      </c>
      <c r="R245">
        <v>6</v>
      </c>
      <c r="S245">
        <v>4</v>
      </c>
      <c r="V245">
        <v>2</v>
      </c>
      <c r="W245">
        <v>0</v>
      </c>
      <c r="X245" t="s">
        <v>312</v>
      </c>
      <c r="Y245">
        <v>1.04</v>
      </c>
      <c r="Z245">
        <v>13</v>
      </c>
      <c r="AA245">
        <v>1.03</v>
      </c>
      <c r="AB245">
        <v>11</v>
      </c>
      <c r="AC245">
        <v>1.03</v>
      </c>
      <c r="AD245">
        <v>12</v>
      </c>
      <c r="AE245">
        <v>1.04</v>
      </c>
      <c r="AF245">
        <v>14.5</v>
      </c>
      <c r="AG245">
        <v>1.03</v>
      </c>
      <c r="AH245">
        <v>11</v>
      </c>
      <c r="AI245">
        <v>1.06</v>
      </c>
      <c r="AJ245">
        <v>16</v>
      </c>
      <c r="AK245">
        <v>1.03</v>
      </c>
      <c r="AL245">
        <v>11.27</v>
      </c>
      <c r="AM245" t="str">
        <f t="shared" si="33"/>
        <v>Azarenka</v>
      </c>
      <c r="AN245" t="str">
        <f t="shared" si="34"/>
        <v>Zahlavova</v>
      </c>
      <c r="AO245" t="str">
        <f t="shared" si="35"/>
        <v>MelbourneAzarenkaZahlavova</v>
      </c>
      <c r="AP245" t="str">
        <f t="shared" si="36"/>
        <v>MelbourneZahlavovaAzarenka</v>
      </c>
      <c r="AQ245">
        <f t="shared" si="37"/>
        <v>2</v>
      </c>
      <c r="AR245">
        <f t="shared" si="38"/>
        <v>7</v>
      </c>
      <c r="AS245">
        <f t="shared" si="39"/>
        <v>17</v>
      </c>
      <c r="AT245" t="b">
        <f t="shared" si="40"/>
        <v>0</v>
      </c>
      <c r="AU245" t="str">
        <f t="shared" si="41"/>
        <v>Azarenka</v>
      </c>
      <c r="AV245" t="b">
        <f t="shared" si="42"/>
        <v>0</v>
      </c>
      <c r="AW245" t="str">
        <f t="shared" si="43"/>
        <v>Melbourne2nd Round</v>
      </c>
    </row>
    <row r="246" spans="1:49" x14ac:dyDescent="0.25">
      <c r="A246">
        <v>6</v>
      </c>
      <c r="B246" t="s">
        <v>441</v>
      </c>
      <c r="C246" t="s">
        <v>442</v>
      </c>
      <c r="D246" s="1">
        <v>41655</v>
      </c>
      <c r="E246" s="10" t="s">
        <v>443</v>
      </c>
      <c r="F246" t="s">
        <v>307</v>
      </c>
      <c r="G246" t="s">
        <v>308</v>
      </c>
      <c r="H246" t="s">
        <v>344</v>
      </c>
      <c r="I246" s="9">
        <v>3</v>
      </c>
      <c r="J246" t="s">
        <v>366</v>
      </c>
      <c r="K246" t="s">
        <v>336</v>
      </c>
      <c r="L246">
        <v>8</v>
      </c>
      <c r="M246">
        <v>61</v>
      </c>
      <c r="N246">
        <v>4230</v>
      </c>
      <c r="O246">
        <v>962</v>
      </c>
      <c r="P246">
        <v>6</v>
      </c>
      <c r="Q246">
        <v>2</v>
      </c>
      <c r="R246">
        <v>6</v>
      </c>
      <c r="S246">
        <v>0</v>
      </c>
      <c r="V246">
        <v>2</v>
      </c>
      <c r="W246">
        <v>0</v>
      </c>
      <c r="X246" t="s">
        <v>312</v>
      </c>
      <c r="Y246">
        <v>1.07</v>
      </c>
      <c r="Z246">
        <v>9</v>
      </c>
      <c r="AA246">
        <v>1.08</v>
      </c>
      <c r="AB246">
        <v>7.5</v>
      </c>
      <c r="AC246">
        <v>1.08</v>
      </c>
      <c r="AD246">
        <v>7</v>
      </c>
      <c r="AE246">
        <v>1.08</v>
      </c>
      <c r="AF246">
        <v>10.25</v>
      </c>
      <c r="AG246">
        <v>1.08</v>
      </c>
      <c r="AH246">
        <v>7.5</v>
      </c>
      <c r="AI246">
        <v>1.1000000000000001</v>
      </c>
      <c r="AJ246">
        <v>9.5</v>
      </c>
      <c r="AK246">
        <v>1.07</v>
      </c>
      <c r="AL246">
        <v>8.19</v>
      </c>
      <c r="AM246" t="str">
        <f t="shared" si="33"/>
        <v>Jankovic</v>
      </c>
      <c r="AN246" t="str">
        <f t="shared" si="34"/>
        <v>Morita</v>
      </c>
      <c r="AO246" t="str">
        <f t="shared" si="35"/>
        <v>MelbourneJankovicMorita</v>
      </c>
      <c r="AP246" t="str">
        <f t="shared" si="36"/>
        <v>MelbourneMoritaJankovic</v>
      </c>
      <c r="AQ246">
        <f t="shared" si="37"/>
        <v>2</v>
      </c>
      <c r="AR246">
        <f t="shared" si="38"/>
        <v>10</v>
      </c>
      <c r="AS246">
        <f t="shared" si="39"/>
        <v>14</v>
      </c>
      <c r="AT246" t="b">
        <f t="shared" si="40"/>
        <v>0</v>
      </c>
      <c r="AU246" t="str">
        <f t="shared" si="41"/>
        <v>Jankovic</v>
      </c>
      <c r="AV246" t="b">
        <f t="shared" si="42"/>
        <v>0</v>
      </c>
      <c r="AW246" t="str">
        <f t="shared" si="43"/>
        <v>Melbourne2nd Round</v>
      </c>
    </row>
    <row r="247" spans="1:49" x14ac:dyDescent="0.25">
      <c r="A247">
        <v>6</v>
      </c>
      <c r="B247" t="s">
        <v>441</v>
      </c>
      <c r="C247" t="s">
        <v>442</v>
      </c>
      <c r="D247" s="1">
        <v>41655</v>
      </c>
      <c r="E247" s="10" t="s">
        <v>443</v>
      </c>
      <c r="F247" t="s">
        <v>307</v>
      </c>
      <c r="G247" t="s">
        <v>308</v>
      </c>
      <c r="H247" t="s">
        <v>344</v>
      </c>
      <c r="I247" s="9">
        <v>3</v>
      </c>
      <c r="J247" t="s">
        <v>321</v>
      </c>
      <c r="K247" t="s">
        <v>357</v>
      </c>
      <c r="L247">
        <v>74</v>
      </c>
      <c r="M247">
        <v>35</v>
      </c>
      <c r="N247">
        <v>832</v>
      </c>
      <c r="O247">
        <v>1450</v>
      </c>
      <c r="P247">
        <v>6</v>
      </c>
      <c r="Q247">
        <v>4</v>
      </c>
      <c r="R247">
        <v>6</v>
      </c>
      <c r="S247">
        <v>3</v>
      </c>
      <c r="V247">
        <v>2</v>
      </c>
      <c r="W247">
        <v>0</v>
      </c>
      <c r="X247" t="s">
        <v>312</v>
      </c>
      <c r="Y247">
        <v>2.37</v>
      </c>
      <c r="Z247">
        <v>1.53</v>
      </c>
      <c r="AA247">
        <v>2.4500000000000002</v>
      </c>
      <c r="AB247">
        <v>1.52</v>
      </c>
      <c r="AC247">
        <v>2.38</v>
      </c>
      <c r="AD247">
        <v>1.53</v>
      </c>
      <c r="AE247">
        <v>2.52</v>
      </c>
      <c r="AF247">
        <v>1.59</v>
      </c>
      <c r="AG247">
        <v>2.25</v>
      </c>
      <c r="AH247">
        <v>1.62</v>
      </c>
      <c r="AI247">
        <v>2.5</v>
      </c>
      <c r="AJ247">
        <v>1.67</v>
      </c>
      <c r="AK247">
        <v>2.31</v>
      </c>
      <c r="AL247">
        <v>1.58</v>
      </c>
      <c r="AM247" t="str">
        <f t="shared" si="33"/>
        <v>Nara</v>
      </c>
      <c r="AN247" t="str">
        <f t="shared" si="34"/>
        <v>Rybarikova</v>
      </c>
      <c r="AO247" t="str">
        <f t="shared" si="35"/>
        <v>MelbourneNaraRybarikova</v>
      </c>
      <c r="AP247" t="str">
        <f t="shared" si="36"/>
        <v>MelbourneRybarikovaNara</v>
      </c>
      <c r="AQ247">
        <f t="shared" si="37"/>
        <v>2</v>
      </c>
      <c r="AR247">
        <f t="shared" si="38"/>
        <v>5</v>
      </c>
      <c r="AS247">
        <f t="shared" si="39"/>
        <v>19</v>
      </c>
      <c r="AT247" t="b">
        <f t="shared" si="40"/>
        <v>0</v>
      </c>
      <c r="AU247" t="str">
        <f t="shared" si="41"/>
        <v>Nara</v>
      </c>
      <c r="AV247" t="b">
        <f t="shared" si="42"/>
        <v>0</v>
      </c>
      <c r="AW247" t="str">
        <f t="shared" si="43"/>
        <v>Melbourne2nd Round</v>
      </c>
    </row>
    <row r="248" spans="1:49" x14ac:dyDescent="0.25">
      <c r="A248">
        <v>6</v>
      </c>
      <c r="B248" t="s">
        <v>441</v>
      </c>
      <c r="C248" t="s">
        <v>442</v>
      </c>
      <c r="D248" s="1">
        <v>41655</v>
      </c>
      <c r="E248" s="10" t="s">
        <v>443</v>
      </c>
      <c r="F248" t="s">
        <v>307</v>
      </c>
      <c r="G248" t="s">
        <v>308</v>
      </c>
      <c r="H248" t="s">
        <v>344</v>
      </c>
      <c r="I248" s="9">
        <v>3</v>
      </c>
      <c r="J248" t="s">
        <v>313</v>
      </c>
      <c r="K248" t="s">
        <v>408</v>
      </c>
      <c r="L248">
        <v>49</v>
      </c>
      <c r="M248">
        <v>34</v>
      </c>
      <c r="N248">
        <v>1158</v>
      </c>
      <c r="O248">
        <v>1475</v>
      </c>
      <c r="P248">
        <v>3</v>
      </c>
      <c r="Q248">
        <v>6</v>
      </c>
      <c r="R248">
        <v>6</v>
      </c>
      <c r="S248">
        <v>3</v>
      </c>
      <c r="T248">
        <v>6</v>
      </c>
      <c r="U248">
        <v>2</v>
      </c>
      <c r="V248">
        <v>2</v>
      </c>
      <c r="W248">
        <v>1</v>
      </c>
      <c r="X248" t="s">
        <v>312</v>
      </c>
      <c r="Y248">
        <v>2.37</v>
      </c>
      <c r="Z248">
        <v>1.53</v>
      </c>
      <c r="AA248">
        <v>2.4</v>
      </c>
      <c r="AB248">
        <v>1.55</v>
      </c>
      <c r="AC248">
        <v>2.25</v>
      </c>
      <c r="AD248">
        <v>1.57</v>
      </c>
      <c r="AE248">
        <v>2.44</v>
      </c>
      <c r="AF248">
        <v>1.63</v>
      </c>
      <c r="AG248">
        <v>2.5</v>
      </c>
      <c r="AH248">
        <v>1.53</v>
      </c>
      <c r="AI248">
        <v>2.5</v>
      </c>
      <c r="AJ248">
        <v>1.67</v>
      </c>
      <c r="AK248">
        <v>2.36</v>
      </c>
      <c r="AL248">
        <v>1.57</v>
      </c>
      <c r="AM248" t="str">
        <f t="shared" si="33"/>
        <v>Meusburger</v>
      </c>
      <c r="AN248" t="str">
        <f t="shared" si="34"/>
        <v>Jovanovski</v>
      </c>
      <c r="AO248" t="str">
        <f t="shared" si="35"/>
        <v>MelbourneMeusburgerJovanovski</v>
      </c>
      <c r="AP248" t="str">
        <f t="shared" si="36"/>
        <v>MelbourneJovanovskiMeusburger</v>
      </c>
      <c r="AQ248">
        <f t="shared" si="37"/>
        <v>1</v>
      </c>
      <c r="AR248">
        <f t="shared" si="38"/>
        <v>4</v>
      </c>
      <c r="AS248">
        <f t="shared" si="39"/>
        <v>26</v>
      </c>
      <c r="AT248" t="b">
        <f t="shared" si="40"/>
        <v>0</v>
      </c>
      <c r="AU248" t="str">
        <f t="shared" si="41"/>
        <v>Jovanovski</v>
      </c>
      <c r="AV248" t="b">
        <f t="shared" si="42"/>
        <v>1</v>
      </c>
      <c r="AW248" t="str">
        <f t="shared" si="43"/>
        <v>Melbourne2nd Round</v>
      </c>
    </row>
    <row r="249" spans="1:49" x14ac:dyDescent="0.25">
      <c r="A249">
        <v>6</v>
      </c>
      <c r="B249" t="s">
        <v>441</v>
      </c>
      <c r="C249" t="s">
        <v>442</v>
      </c>
      <c r="D249" s="1">
        <v>41656</v>
      </c>
      <c r="E249" s="10" t="s">
        <v>443</v>
      </c>
      <c r="F249" t="s">
        <v>307</v>
      </c>
      <c r="G249" t="s">
        <v>308</v>
      </c>
      <c r="H249" t="s">
        <v>478</v>
      </c>
      <c r="I249" s="9">
        <v>3</v>
      </c>
      <c r="J249" t="s">
        <v>378</v>
      </c>
      <c r="K249" t="s">
        <v>335</v>
      </c>
      <c r="L249">
        <v>9</v>
      </c>
      <c r="M249">
        <v>53</v>
      </c>
      <c r="N249">
        <v>4070</v>
      </c>
      <c r="O249">
        <v>1110</v>
      </c>
      <c r="P249">
        <v>6</v>
      </c>
      <c r="Q249">
        <v>3</v>
      </c>
      <c r="R249">
        <v>6</v>
      </c>
      <c r="S249">
        <v>4</v>
      </c>
      <c r="V249">
        <v>2</v>
      </c>
      <c r="W249">
        <v>0</v>
      </c>
      <c r="X249" t="s">
        <v>312</v>
      </c>
      <c r="Y249">
        <v>1.3</v>
      </c>
      <c r="Z249">
        <v>3.4</v>
      </c>
      <c r="AA249">
        <v>1.28</v>
      </c>
      <c r="AB249">
        <v>3.5</v>
      </c>
      <c r="AC249">
        <v>1.29</v>
      </c>
      <c r="AD249">
        <v>3.75</v>
      </c>
      <c r="AE249">
        <v>1.33</v>
      </c>
      <c r="AF249">
        <v>3.77</v>
      </c>
      <c r="AG249">
        <v>1.29</v>
      </c>
      <c r="AH249">
        <v>3.5</v>
      </c>
      <c r="AI249">
        <v>1.35</v>
      </c>
      <c r="AJ249">
        <v>4</v>
      </c>
      <c r="AK249">
        <v>1.28</v>
      </c>
      <c r="AL249">
        <v>3.57</v>
      </c>
      <c r="AM249" t="str">
        <f t="shared" si="33"/>
        <v>Kerber</v>
      </c>
      <c r="AN249" t="str">
        <f t="shared" si="34"/>
        <v>Riske</v>
      </c>
      <c r="AO249" t="str">
        <f t="shared" si="35"/>
        <v>MelbourneKerberRiske</v>
      </c>
      <c r="AP249" t="str">
        <f t="shared" si="36"/>
        <v>MelbourneRiskeKerber</v>
      </c>
      <c r="AQ249">
        <f t="shared" si="37"/>
        <v>2</v>
      </c>
      <c r="AR249">
        <f t="shared" si="38"/>
        <v>5</v>
      </c>
      <c r="AS249">
        <f t="shared" si="39"/>
        <v>19</v>
      </c>
      <c r="AT249" t="b">
        <f t="shared" si="40"/>
        <v>0</v>
      </c>
      <c r="AU249" t="str">
        <f t="shared" si="41"/>
        <v>Kerber</v>
      </c>
      <c r="AV249" t="b">
        <f t="shared" si="42"/>
        <v>0</v>
      </c>
      <c r="AW249" t="str">
        <f t="shared" si="43"/>
        <v>Melbourne3rd Round</v>
      </c>
    </row>
    <row r="250" spans="1:49" x14ac:dyDescent="0.25">
      <c r="A250">
        <v>6</v>
      </c>
      <c r="B250" t="s">
        <v>441</v>
      </c>
      <c r="C250" t="s">
        <v>442</v>
      </c>
      <c r="D250" s="1">
        <v>41656</v>
      </c>
      <c r="E250" s="10" t="s">
        <v>443</v>
      </c>
      <c r="F250" t="s">
        <v>307</v>
      </c>
      <c r="G250" t="s">
        <v>308</v>
      </c>
      <c r="H250" t="s">
        <v>478</v>
      </c>
      <c r="I250" s="9">
        <v>3</v>
      </c>
      <c r="J250" t="s">
        <v>450</v>
      </c>
      <c r="K250" t="s">
        <v>314</v>
      </c>
      <c r="L250">
        <v>29</v>
      </c>
      <c r="M250">
        <v>39</v>
      </c>
      <c r="N250">
        <v>1735</v>
      </c>
      <c r="O250">
        <v>1275</v>
      </c>
      <c r="P250">
        <v>6</v>
      </c>
      <c r="Q250">
        <v>1</v>
      </c>
      <c r="R250">
        <v>7</v>
      </c>
      <c r="S250">
        <v>5</v>
      </c>
      <c r="V250">
        <v>2</v>
      </c>
      <c r="W250">
        <v>0</v>
      </c>
      <c r="X250" t="s">
        <v>312</v>
      </c>
      <c r="Y250">
        <v>1.33</v>
      </c>
      <c r="Z250">
        <v>3.25</v>
      </c>
      <c r="AA250">
        <v>1.35</v>
      </c>
      <c r="AB250">
        <v>3.1</v>
      </c>
      <c r="AC250">
        <v>1.4</v>
      </c>
      <c r="AD250">
        <v>3</v>
      </c>
      <c r="AE250">
        <v>1.45</v>
      </c>
      <c r="AF250">
        <v>3.04</v>
      </c>
      <c r="AG250">
        <v>1.4</v>
      </c>
      <c r="AH250">
        <v>2.88</v>
      </c>
      <c r="AI250">
        <v>1.5</v>
      </c>
      <c r="AJ250">
        <v>3.25</v>
      </c>
      <c r="AK250">
        <v>1.37</v>
      </c>
      <c r="AL250">
        <v>3.01</v>
      </c>
      <c r="AM250" t="str">
        <f t="shared" si="33"/>
        <v>Pennetta</v>
      </c>
      <c r="AN250" t="str">
        <f t="shared" si="34"/>
        <v>Barthel</v>
      </c>
      <c r="AO250" t="str">
        <f t="shared" si="35"/>
        <v>MelbournePennettaBarthel</v>
      </c>
      <c r="AP250" t="str">
        <f t="shared" si="36"/>
        <v>MelbourneBarthelPennetta</v>
      </c>
      <c r="AQ250">
        <f t="shared" si="37"/>
        <v>2</v>
      </c>
      <c r="AR250">
        <f t="shared" si="38"/>
        <v>7</v>
      </c>
      <c r="AS250">
        <f t="shared" si="39"/>
        <v>19</v>
      </c>
      <c r="AT250" t="b">
        <f t="shared" si="40"/>
        <v>0</v>
      </c>
      <c r="AU250" t="str">
        <f t="shared" si="41"/>
        <v>Pennetta</v>
      </c>
      <c r="AV250" t="b">
        <f t="shared" si="42"/>
        <v>0</v>
      </c>
      <c r="AW250" t="str">
        <f t="shared" si="43"/>
        <v>Melbourne3rd Round</v>
      </c>
    </row>
    <row r="251" spans="1:49" x14ac:dyDescent="0.25">
      <c r="A251">
        <v>6</v>
      </c>
      <c r="B251" t="s">
        <v>441</v>
      </c>
      <c r="C251" t="s">
        <v>442</v>
      </c>
      <c r="D251" s="1">
        <v>41656</v>
      </c>
      <c r="E251" s="10" t="s">
        <v>443</v>
      </c>
      <c r="F251" t="s">
        <v>307</v>
      </c>
      <c r="G251" t="s">
        <v>308</v>
      </c>
      <c r="H251" t="s">
        <v>478</v>
      </c>
      <c r="I251" s="9">
        <v>3</v>
      </c>
      <c r="J251" t="s">
        <v>380</v>
      </c>
      <c r="K251" t="s">
        <v>373</v>
      </c>
      <c r="L251">
        <v>1</v>
      </c>
      <c r="M251">
        <v>33</v>
      </c>
      <c r="N251">
        <v>13260</v>
      </c>
      <c r="O251">
        <v>1475</v>
      </c>
      <c r="P251">
        <v>6</v>
      </c>
      <c r="Q251">
        <v>3</v>
      </c>
      <c r="R251">
        <v>6</v>
      </c>
      <c r="S251">
        <v>3</v>
      </c>
      <c r="V251">
        <v>2</v>
      </c>
      <c r="W251">
        <v>0</v>
      </c>
      <c r="X251" t="s">
        <v>312</v>
      </c>
      <c r="Y251">
        <v>1.01</v>
      </c>
      <c r="Z251">
        <v>26</v>
      </c>
      <c r="AA251">
        <v>1.01</v>
      </c>
      <c r="AB251">
        <v>13</v>
      </c>
      <c r="AC251">
        <v>1.02</v>
      </c>
      <c r="AD251">
        <v>17</v>
      </c>
      <c r="AE251">
        <v>1.03</v>
      </c>
      <c r="AF251">
        <v>21</v>
      </c>
      <c r="AG251">
        <v>1.01</v>
      </c>
      <c r="AH251">
        <v>15</v>
      </c>
      <c r="AI251">
        <v>1.03</v>
      </c>
      <c r="AJ251">
        <v>31</v>
      </c>
      <c r="AK251">
        <v>1.01</v>
      </c>
      <c r="AL251">
        <v>17.57</v>
      </c>
      <c r="AM251" t="str">
        <f t="shared" si="33"/>
        <v>Williams</v>
      </c>
      <c r="AN251" t="str">
        <f t="shared" si="34"/>
        <v>Hantuchova</v>
      </c>
      <c r="AO251" t="str">
        <f t="shared" si="35"/>
        <v>MelbourneWilliamsHantuchova</v>
      </c>
      <c r="AP251" t="str">
        <f t="shared" si="36"/>
        <v>MelbourneHantuchovaWilliams</v>
      </c>
      <c r="AQ251">
        <f t="shared" si="37"/>
        <v>2</v>
      </c>
      <c r="AR251">
        <f t="shared" si="38"/>
        <v>6</v>
      </c>
      <c r="AS251">
        <f t="shared" si="39"/>
        <v>18</v>
      </c>
      <c r="AT251" t="b">
        <f t="shared" si="40"/>
        <v>0</v>
      </c>
      <c r="AU251" t="str">
        <f t="shared" si="41"/>
        <v>Williams</v>
      </c>
      <c r="AV251" t="b">
        <f t="shared" si="42"/>
        <v>0</v>
      </c>
      <c r="AW251" t="str">
        <f t="shared" si="43"/>
        <v>Melbourne3rd Round</v>
      </c>
    </row>
    <row r="252" spans="1:49" x14ac:dyDescent="0.25">
      <c r="A252">
        <v>6</v>
      </c>
      <c r="B252" t="s">
        <v>441</v>
      </c>
      <c r="C252" t="s">
        <v>442</v>
      </c>
      <c r="D252" s="1">
        <v>41656</v>
      </c>
      <c r="E252" s="10" t="s">
        <v>443</v>
      </c>
      <c r="F252" t="s">
        <v>307</v>
      </c>
      <c r="G252" t="s">
        <v>308</v>
      </c>
      <c r="H252" t="s">
        <v>478</v>
      </c>
      <c r="I252" s="9">
        <v>3</v>
      </c>
      <c r="J252" t="s">
        <v>415</v>
      </c>
      <c r="K252" t="s">
        <v>337</v>
      </c>
      <c r="L252">
        <v>4</v>
      </c>
      <c r="M252">
        <v>26</v>
      </c>
      <c r="N252">
        <v>5970</v>
      </c>
      <c r="O252">
        <v>1775</v>
      </c>
      <c r="P252">
        <v>1</v>
      </c>
      <c r="Q252">
        <v>6</v>
      </c>
      <c r="R252">
        <v>7</v>
      </c>
      <c r="S252">
        <v>6</v>
      </c>
      <c r="T252">
        <v>6</v>
      </c>
      <c r="U252">
        <v>3</v>
      </c>
      <c r="V252">
        <v>2</v>
      </c>
      <c r="W252">
        <v>1</v>
      </c>
      <c r="X252" t="s">
        <v>312</v>
      </c>
      <c r="Y252">
        <v>1.1200000000000001</v>
      </c>
      <c r="Z252">
        <v>6</v>
      </c>
      <c r="AA252">
        <v>1.1000000000000001</v>
      </c>
      <c r="AB252">
        <v>6.5</v>
      </c>
      <c r="AC252">
        <v>1.1200000000000001</v>
      </c>
      <c r="AD252">
        <v>6</v>
      </c>
      <c r="AE252">
        <v>1.1399999999999999</v>
      </c>
      <c r="AF252">
        <v>7.08</v>
      </c>
      <c r="AG252">
        <v>1.1299999999999999</v>
      </c>
      <c r="AH252">
        <v>6</v>
      </c>
      <c r="AI252">
        <v>1.1399999999999999</v>
      </c>
      <c r="AJ252">
        <v>7.05</v>
      </c>
      <c r="AK252">
        <v>1.1200000000000001</v>
      </c>
      <c r="AL252">
        <v>6.13</v>
      </c>
      <c r="AM252" t="str">
        <f t="shared" si="33"/>
        <v>Li</v>
      </c>
      <c r="AN252" t="str">
        <f t="shared" si="34"/>
        <v>Safarova</v>
      </c>
      <c r="AO252" t="str">
        <f t="shared" si="35"/>
        <v>MelbourneLiSafarova</v>
      </c>
      <c r="AP252" t="str">
        <f t="shared" si="36"/>
        <v>MelbourneSafarovaLi</v>
      </c>
      <c r="AQ252">
        <f t="shared" si="37"/>
        <v>1</v>
      </c>
      <c r="AR252">
        <f t="shared" si="38"/>
        <v>-1</v>
      </c>
      <c r="AS252">
        <f t="shared" si="39"/>
        <v>29</v>
      </c>
      <c r="AT252" t="b">
        <f t="shared" si="40"/>
        <v>1</v>
      </c>
      <c r="AU252" t="str">
        <f t="shared" si="41"/>
        <v>Safarova</v>
      </c>
      <c r="AV252" t="b">
        <f t="shared" si="42"/>
        <v>1</v>
      </c>
      <c r="AW252" t="str">
        <f t="shared" si="43"/>
        <v>Melbourne3rd Round</v>
      </c>
    </row>
    <row r="253" spans="1:49" x14ac:dyDescent="0.25">
      <c r="A253">
        <v>6</v>
      </c>
      <c r="B253" t="s">
        <v>441</v>
      </c>
      <c r="C253" t="s">
        <v>442</v>
      </c>
      <c r="D253" s="1">
        <v>41656</v>
      </c>
      <c r="E253" s="10" t="s">
        <v>443</v>
      </c>
      <c r="F253" t="s">
        <v>307</v>
      </c>
      <c r="G253" t="s">
        <v>308</v>
      </c>
      <c r="H253" t="s">
        <v>478</v>
      </c>
      <c r="I253" s="9">
        <v>3</v>
      </c>
      <c r="J253" t="s">
        <v>436</v>
      </c>
      <c r="K253" t="s">
        <v>413</v>
      </c>
      <c r="L253">
        <v>22</v>
      </c>
      <c r="M253">
        <v>64</v>
      </c>
      <c r="N253">
        <v>2061</v>
      </c>
      <c r="O253">
        <v>955</v>
      </c>
      <c r="P253">
        <v>6</v>
      </c>
      <c r="Q253">
        <v>4</v>
      </c>
      <c r="R253">
        <v>6</v>
      </c>
      <c r="S253">
        <v>4</v>
      </c>
      <c r="V253">
        <v>2</v>
      </c>
      <c r="W253">
        <v>0</v>
      </c>
      <c r="X253" t="s">
        <v>312</v>
      </c>
      <c r="Y253">
        <v>1.44</v>
      </c>
      <c r="Z253">
        <v>2.62</v>
      </c>
      <c r="AA253">
        <v>1.45</v>
      </c>
      <c r="AB253">
        <v>2.7</v>
      </c>
      <c r="AC253">
        <v>1.44</v>
      </c>
      <c r="AD253">
        <v>2.75</v>
      </c>
      <c r="AE253">
        <v>1.49</v>
      </c>
      <c r="AF253">
        <v>2.87</v>
      </c>
      <c r="AG253">
        <v>1.44</v>
      </c>
      <c r="AH253">
        <v>2.75</v>
      </c>
      <c r="AI253">
        <v>1.53</v>
      </c>
      <c r="AJ253">
        <v>2.88</v>
      </c>
      <c r="AK253">
        <v>1.45</v>
      </c>
      <c r="AL253">
        <v>2.68</v>
      </c>
      <c r="AM253" t="str">
        <f t="shared" si="33"/>
        <v>Makarova</v>
      </c>
      <c r="AN253" t="str">
        <f t="shared" si="34"/>
        <v>Niculescu</v>
      </c>
      <c r="AO253" t="str">
        <f t="shared" si="35"/>
        <v>MelbourneMakarovaNiculescu</v>
      </c>
      <c r="AP253" t="str">
        <f t="shared" si="36"/>
        <v>MelbourneNiculescuMakarova</v>
      </c>
      <c r="AQ253">
        <f t="shared" si="37"/>
        <v>2</v>
      </c>
      <c r="AR253">
        <f t="shared" si="38"/>
        <v>4</v>
      </c>
      <c r="AS253">
        <f t="shared" si="39"/>
        <v>20</v>
      </c>
      <c r="AT253" t="b">
        <f t="shared" si="40"/>
        <v>0</v>
      </c>
      <c r="AU253" t="str">
        <f t="shared" si="41"/>
        <v>Makarova</v>
      </c>
      <c r="AV253" t="b">
        <f t="shared" si="42"/>
        <v>0</v>
      </c>
      <c r="AW253" t="str">
        <f t="shared" si="43"/>
        <v>Melbourne3rd Round</v>
      </c>
    </row>
    <row r="254" spans="1:49" x14ac:dyDescent="0.25">
      <c r="A254">
        <v>6</v>
      </c>
      <c r="B254" t="s">
        <v>441</v>
      </c>
      <c r="C254" t="s">
        <v>442</v>
      </c>
      <c r="D254" s="1">
        <v>41656</v>
      </c>
      <c r="E254" s="10" t="s">
        <v>443</v>
      </c>
      <c r="F254" t="s">
        <v>307</v>
      </c>
      <c r="G254" t="s">
        <v>308</v>
      </c>
      <c r="H254" t="s">
        <v>478</v>
      </c>
      <c r="I254" s="9">
        <v>3</v>
      </c>
      <c r="J254" t="s">
        <v>431</v>
      </c>
      <c r="K254" t="s">
        <v>338</v>
      </c>
      <c r="L254">
        <v>31</v>
      </c>
      <c r="M254">
        <v>68</v>
      </c>
      <c r="N254">
        <v>1629</v>
      </c>
      <c r="O254">
        <v>865</v>
      </c>
      <c r="P254">
        <v>6</v>
      </c>
      <c r="Q254">
        <v>2</v>
      </c>
      <c r="R254">
        <v>6</v>
      </c>
      <c r="S254">
        <v>2</v>
      </c>
      <c r="V254">
        <v>2</v>
      </c>
      <c r="W254">
        <v>0</v>
      </c>
      <c r="X254" t="s">
        <v>312</v>
      </c>
      <c r="Y254">
        <v>1.28</v>
      </c>
      <c r="Z254">
        <v>3.5</v>
      </c>
      <c r="AA254">
        <v>1.28</v>
      </c>
      <c r="AB254">
        <v>3.5</v>
      </c>
      <c r="AC254">
        <v>1.33</v>
      </c>
      <c r="AD254">
        <v>3.4</v>
      </c>
      <c r="AE254">
        <v>1.36</v>
      </c>
      <c r="AF254">
        <v>3.49</v>
      </c>
      <c r="AG254">
        <v>1.33</v>
      </c>
      <c r="AH254">
        <v>3.25</v>
      </c>
      <c r="AI254">
        <v>1.36</v>
      </c>
      <c r="AJ254">
        <v>3.73</v>
      </c>
      <c r="AK254">
        <v>1.31</v>
      </c>
      <c r="AL254">
        <v>3.35</v>
      </c>
      <c r="AM254" t="str">
        <f t="shared" si="33"/>
        <v>Bouchard</v>
      </c>
      <c r="AN254" t="str">
        <f t="shared" si="34"/>
        <v>Davis</v>
      </c>
      <c r="AO254" t="str">
        <f t="shared" si="35"/>
        <v>MelbourneBouchardDavis</v>
      </c>
      <c r="AP254" t="str">
        <f t="shared" si="36"/>
        <v>MelbourneDavisBouchard</v>
      </c>
      <c r="AQ254">
        <f t="shared" si="37"/>
        <v>2</v>
      </c>
      <c r="AR254">
        <f t="shared" si="38"/>
        <v>8</v>
      </c>
      <c r="AS254">
        <f t="shared" si="39"/>
        <v>16</v>
      </c>
      <c r="AT254" t="b">
        <f t="shared" si="40"/>
        <v>0</v>
      </c>
      <c r="AU254" t="str">
        <f t="shared" si="41"/>
        <v>Bouchard</v>
      </c>
      <c r="AV254" t="b">
        <f t="shared" si="42"/>
        <v>0</v>
      </c>
      <c r="AW254" t="str">
        <f t="shared" si="43"/>
        <v>Melbourne3rd Round</v>
      </c>
    </row>
    <row r="255" spans="1:49" x14ac:dyDescent="0.25">
      <c r="A255">
        <v>6</v>
      </c>
      <c r="B255" t="s">
        <v>441</v>
      </c>
      <c r="C255" t="s">
        <v>442</v>
      </c>
      <c r="D255" s="1">
        <v>41656</v>
      </c>
      <c r="E255" s="10" t="s">
        <v>443</v>
      </c>
      <c r="F255" t="s">
        <v>307</v>
      </c>
      <c r="G255" t="s">
        <v>308</v>
      </c>
      <c r="H255" t="s">
        <v>478</v>
      </c>
      <c r="I255" s="9">
        <v>3</v>
      </c>
      <c r="J255" t="s">
        <v>370</v>
      </c>
      <c r="K255" t="s">
        <v>397</v>
      </c>
      <c r="L255">
        <v>120</v>
      </c>
      <c r="M255">
        <v>56</v>
      </c>
      <c r="N255">
        <v>532</v>
      </c>
      <c r="O255">
        <v>1073</v>
      </c>
      <c r="P255">
        <v>6</v>
      </c>
      <c r="Q255">
        <v>2</v>
      </c>
      <c r="R255">
        <v>6</v>
      </c>
      <c r="S255">
        <v>4</v>
      </c>
      <c r="V255">
        <v>2</v>
      </c>
      <c r="W255">
        <v>0</v>
      </c>
      <c r="X255" t="s">
        <v>312</v>
      </c>
      <c r="Y255">
        <v>1.61</v>
      </c>
      <c r="Z255">
        <v>2.2000000000000002</v>
      </c>
      <c r="AA255">
        <v>1.65</v>
      </c>
      <c r="AB255">
        <v>2.2000000000000002</v>
      </c>
      <c r="AC255">
        <v>1.73</v>
      </c>
      <c r="AD255">
        <v>2.1</v>
      </c>
      <c r="AE255">
        <v>1.78</v>
      </c>
      <c r="AF255">
        <v>2.19</v>
      </c>
      <c r="AG255">
        <v>1.67</v>
      </c>
      <c r="AH255">
        <v>2.2000000000000002</v>
      </c>
      <c r="AI255">
        <v>1.78</v>
      </c>
      <c r="AJ255">
        <v>2.35</v>
      </c>
      <c r="AK255">
        <v>1.66</v>
      </c>
      <c r="AL255">
        <v>2.1800000000000002</v>
      </c>
      <c r="AM255" t="str">
        <f t="shared" si="33"/>
        <v>Dellacqua</v>
      </c>
      <c r="AN255" t="str">
        <f t="shared" si="34"/>
        <v>Zheng</v>
      </c>
      <c r="AO255" t="str">
        <f t="shared" si="35"/>
        <v>MelbourneDellacquaZheng</v>
      </c>
      <c r="AP255" t="str">
        <f t="shared" si="36"/>
        <v>MelbourneZhengDellacqua</v>
      </c>
      <c r="AQ255">
        <f t="shared" si="37"/>
        <v>2</v>
      </c>
      <c r="AR255">
        <f t="shared" si="38"/>
        <v>6</v>
      </c>
      <c r="AS255">
        <f t="shared" si="39"/>
        <v>18</v>
      </c>
      <c r="AT255" t="b">
        <f t="shared" si="40"/>
        <v>0</v>
      </c>
      <c r="AU255" t="str">
        <f t="shared" si="41"/>
        <v>Dellacqua</v>
      </c>
      <c r="AV255" t="b">
        <f t="shared" si="42"/>
        <v>0</v>
      </c>
      <c r="AW255" t="str">
        <f t="shared" si="43"/>
        <v>Melbourne3rd Round</v>
      </c>
    </row>
    <row r="256" spans="1:49" x14ac:dyDescent="0.25">
      <c r="A256">
        <v>6</v>
      </c>
      <c r="B256" t="s">
        <v>441</v>
      </c>
      <c r="C256" t="s">
        <v>442</v>
      </c>
      <c r="D256" s="1">
        <v>41656</v>
      </c>
      <c r="E256" s="10" t="s">
        <v>443</v>
      </c>
      <c r="F256" t="s">
        <v>307</v>
      </c>
      <c r="G256" t="s">
        <v>308</v>
      </c>
      <c r="H256" t="s">
        <v>478</v>
      </c>
      <c r="I256" s="9">
        <v>3</v>
      </c>
      <c r="J256" t="s">
        <v>334</v>
      </c>
      <c r="K256" t="s">
        <v>422</v>
      </c>
      <c r="L256">
        <v>14</v>
      </c>
      <c r="M256">
        <v>17</v>
      </c>
      <c r="N256">
        <v>3010</v>
      </c>
      <c r="O256">
        <v>2675</v>
      </c>
      <c r="P256">
        <v>6</v>
      </c>
      <c r="Q256">
        <v>7</v>
      </c>
      <c r="R256">
        <v>6</v>
      </c>
      <c r="S256">
        <v>4</v>
      </c>
      <c r="T256">
        <v>6</v>
      </c>
      <c r="U256">
        <v>2</v>
      </c>
      <c r="V256">
        <v>2</v>
      </c>
      <c r="W256">
        <v>1</v>
      </c>
      <c r="X256" t="s">
        <v>312</v>
      </c>
      <c r="Y256">
        <v>1.61</v>
      </c>
      <c r="Z256">
        <v>2.2000000000000002</v>
      </c>
      <c r="AA256">
        <v>1.62</v>
      </c>
      <c r="AB256">
        <v>2.25</v>
      </c>
      <c r="AC256">
        <v>1.73</v>
      </c>
      <c r="AD256">
        <v>2.1</v>
      </c>
      <c r="AE256">
        <v>1.65</v>
      </c>
      <c r="AF256">
        <v>2.4300000000000002</v>
      </c>
      <c r="AG256">
        <v>1.67</v>
      </c>
      <c r="AH256">
        <v>2.2000000000000002</v>
      </c>
      <c r="AI256">
        <v>1.74</v>
      </c>
      <c r="AJ256">
        <v>2.38</v>
      </c>
      <c r="AK256">
        <v>1.65</v>
      </c>
      <c r="AL256">
        <v>2.19</v>
      </c>
      <c r="AM256" t="str">
        <f t="shared" si="33"/>
        <v>Ivanovic</v>
      </c>
      <c r="AN256" t="str">
        <f t="shared" si="34"/>
        <v>Stosur</v>
      </c>
      <c r="AO256" t="str">
        <f t="shared" si="35"/>
        <v>MelbourneIvanovicStosur</v>
      </c>
      <c r="AP256" t="str">
        <f t="shared" si="36"/>
        <v>MelbourneStosurIvanovic</v>
      </c>
      <c r="AQ256">
        <f t="shared" si="37"/>
        <v>1</v>
      </c>
      <c r="AR256">
        <f t="shared" si="38"/>
        <v>5</v>
      </c>
      <c r="AS256">
        <f t="shared" si="39"/>
        <v>31</v>
      </c>
      <c r="AT256" t="b">
        <f t="shared" si="40"/>
        <v>1</v>
      </c>
      <c r="AU256" t="str">
        <f t="shared" si="41"/>
        <v>Stosur</v>
      </c>
      <c r="AV256" t="b">
        <f t="shared" si="42"/>
        <v>1</v>
      </c>
      <c r="AW256" t="str">
        <f t="shared" si="43"/>
        <v>Melbourne3rd Round</v>
      </c>
    </row>
    <row r="257" spans="1:49" x14ac:dyDescent="0.25">
      <c r="A257">
        <v>6</v>
      </c>
      <c r="B257" t="s">
        <v>441</v>
      </c>
      <c r="C257" t="s">
        <v>442</v>
      </c>
      <c r="D257" s="1">
        <v>41657</v>
      </c>
      <c r="E257" s="10" t="s">
        <v>443</v>
      </c>
      <c r="F257" t="s">
        <v>307</v>
      </c>
      <c r="G257" t="s">
        <v>308</v>
      </c>
      <c r="H257" t="s">
        <v>478</v>
      </c>
      <c r="I257" s="9">
        <v>3</v>
      </c>
      <c r="J257" t="s">
        <v>376</v>
      </c>
      <c r="K257" t="s">
        <v>437</v>
      </c>
      <c r="L257">
        <v>3</v>
      </c>
      <c r="M257">
        <v>25</v>
      </c>
      <c r="N257">
        <v>6076</v>
      </c>
      <c r="O257">
        <v>1840</v>
      </c>
      <c r="P257">
        <v>6</v>
      </c>
      <c r="Q257">
        <v>1</v>
      </c>
      <c r="R257">
        <v>7</v>
      </c>
      <c r="S257">
        <v>6</v>
      </c>
      <c r="V257">
        <v>2</v>
      </c>
      <c r="W257">
        <v>0</v>
      </c>
      <c r="X257" t="s">
        <v>312</v>
      </c>
      <c r="Y257">
        <v>1.1000000000000001</v>
      </c>
      <c r="Z257">
        <v>7</v>
      </c>
      <c r="AA257">
        <v>1.1100000000000001</v>
      </c>
      <c r="AB257">
        <v>6</v>
      </c>
      <c r="AC257">
        <v>1.1100000000000001</v>
      </c>
      <c r="AD257">
        <v>6.5</v>
      </c>
      <c r="AE257">
        <v>1.1599999999999999</v>
      </c>
      <c r="AF257">
        <v>6.47</v>
      </c>
      <c r="AG257">
        <v>1.1000000000000001</v>
      </c>
      <c r="AH257">
        <v>7</v>
      </c>
      <c r="AI257">
        <v>1.1599999999999999</v>
      </c>
      <c r="AJ257">
        <v>7</v>
      </c>
      <c r="AK257">
        <v>1.1200000000000001</v>
      </c>
      <c r="AL257">
        <v>6.25</v>
      </c>
      <c r="AM257" t="str">
        <f t="shared" si="33"/>
        <v>Sharapova</v>
      </c>
      <c r="AN257" t="str">
        <f t="shared" si="34"/>
        <v>Cornet</v>
      </c>
      <c r="AO257" t="str">
        <f t="shared" si="35"/>
        <v>MelbourneSharapovaCornet</v>
      </c>
      <c r="AP257" t="str">
        <f t="shared" si="36"/>
        <v>MelbourneCornetSharapova</v>
      </c>
      <c r="AQ257">
        <f t="shared" si="37"/>
        <v>2</v>
      </c>
      <c r="AR257">
        <f t="shared" si="38"/>
        <v>6</v>
      </c>
      <c r="AS257">
        <f t="shared" si="39"/>
        <v>20</v>
      </c>
      <c r="AT257" t="b">
        <f t="shared" si="40"/>
        <v>1</v>
      </c>
      <c r="AU257" t="str">
        <f t="shared" si="41"/>
        <v>Sharapova</v>
      </c>
      <c r="AV257" t="b">
        <f t="shared" si="42"/>
        <v>0</v>
      </c>
      <c r="AW257" t="str">
        <f t="shared" si="43"/>
        <v>Melbourne3rd Round</v>
      </c>
    </row>
    <row r="258" spans="1:49" x14ac:dyDescent="0.25">
      <c r="A258">
        <v>6</v>
      </c>
      <c r="B258" t="s">
        <v>441</v>
      </c>
      <c r="C258" t="s">
        <v>442</v>
      </c>
      <c r="D258" s="1">
        <v>41657</v>
      </c>
      <c r="E258" s="10" t="s">
        <v>443</v>
      </c>
      <c r="F258" t="s">
        <v>307</v>
      </c>
      <c r="G258" t="s">
        <v>308</v>
      </c>
      <c r="H258" t="s">
        <v>478</v>
      </c>
      <c r="I258" s="9">
        <v>3</v>
      </c>
      <c r="J258" t="s">
        <v>430</v>
      </c>
      <c r="K258" t="s">
        <v>465</v>
      </c>
      <c r="L258">
        <v>11</v>
      </c>
      <c r="M258">
        <v>152</v>
      </c>
      <c r="N258">
        <v>3335</v>
      </c>
      <c r="O258">
        <v>414</v>
      </c>
      <c r="P258">
        <v>6</v>
      </c>
      <c r="Q258">
        <v>1</v>
      </c>
      <c r="R258">
        <v>6</v>
      </c>
      <c r="S258">
        <v>4</v>
      </c>
      <c r="V258">
        <v>2</v>
      </c>
      <c r="W258">
        <v>0</v>
      </c>
      <c r="X258" t="s">
        <v>312</v>
      </c>
      <c r="Y258">
        <v>1.06</v>
      </c>
      <c r="Z258">
        <v>10</v>
      </c>
      <c r="AA258">
        <v>1.05</v>
      </c>
      <c r="AB258">
        <v>9</v>
      </c>
      <c r="AC258">
        <v>1.08</v>
      </c>
      <c r="AD258">
        <v>8</v>
      </c>
      <c r="AE258">
        <v>1.07</v>
      </c>
      <c r="AF258">
        <v>11.97</v>
      </c>
      <c r="AG258">
        <v>1.05</v>
      </c>
      <c r="AH258">
        <v>9</v>
      </c>
      <c r="AI258">
        <v>1.08</v>
      </c>
      <c r="AJ258">
        <v>13</v>
      </c>
      <c r="AK258">
        <v>1.06</v>
      </c>
      <c r="AL258">
        <v>9.3800000000000008</v>
      </c>
      <c r="AM258" t="str">
        <f t="shared" si="33"/>
        <v>Halep</v>
      </c>
      <c r="AN258" t="str">
        <f t="shared" si="34"/>
        <v>Diyas</v>
      </c>
      <c r="AO258" t="str">
        <f t="shared" si="35"/>
        <v>MelbourneHalepDiyas</v>
      </c>
      <c r="AP258" t="str">
        <f t="shared" si="36"/>
        <v>MelbourneDiyasHalep</v>
      </c>
      <c r="AQ258">
        <f t="shared" si="37"/>
        <v>2</v>
      </c>
      <c r="AR258">
        <f t="shared" si="38"/>
        <v>7</v>
      </c>
      <c r="AS258">
        <f t="shared" si="39"/>
        <v>17</v>
      </c>
      <c r="AT258" t="b">
        <f t="shared" si="40"/>
        <v>0</v>
      </c>
      <c r="AU258" t="str">
        <f t="shared" si="41"/>
        <v>Halep</v>
      </c>
      <c r="AV258" t="b">
        <f t="shared" si="42"/>
        <v>0</v>
      </c>
      <c r="AW258" t="str">
        <f t="shared" si="43"/>
        <v>Melbourne3rd Round</v>
      </c>
    </row>
    <row r="259" spans="1:49" x14ac:dyDescent="0.25">
      <c r="A259">
        <v>6</v>
      </c>
      <c r="B259" t="s">
        <v>441</v>
      </c>
      <c r="C259" t="s">
        <v>442</v>
      </c>
      <c r="D259" s="1">
        <v>41657</v>
      </c>
      <c r="E259" s="10" t="s">
        <v>443</v>
      </c>
      <c r="F259" t="s">
        <v>307</v>
      </c>
      <c r="G259" t="s">
        <v>308</v>
      </c>
      <c r="H259" t="s">
        <v>478</v>
      </c>
      <c r="I259" s="9">
        <v>3</v>
      </c>
      <c r="J259" t="s">
        <v>366</v>
      </c>
      <c r="K259" t="s">
        <v>321</v>
      </c>
      <c r="L259">
        <v>8</v>
      </c>
      <c r="M259">
        <v>74</v>
      </c>
      <c r="N259">
        <v>4230</v>
      </c>
      <c r="O259">
        <v>832</v>
      </c>
      <c r="P259">
        <v>6</v>
      </c>
      <c r="Q259">
        <v>4</v>
      </c>
      <c r="R259">
        <v>7</v>
      </c>
      <c r="S259">
        <v>5</v>
      </c>
      <c r="V259">
        <v>2</v>
      </c>
      <c r="W259">
        <v>0</v>
      </c>
      <c r="X259" t="s">
        <v>312</v>
      </c>
      <c r="Y259">
        <v>1.1100000000000001</v>
      </c>
      <c r="Z259">
        <v>6.5</v>
      </c>
      <c r="AA259">
        <v>1.1100000000000001</v>
      </c>
      <c r="AB259">
        <v>6</v>
      </c>
      <c r="AC259">
        <v>1.1200000000000001</v>
      </c>
      <c r="AD259">
        <v>6</v>
      </c>
      <c r="AE259">
        <v>1.1399999999999999</v>
      </c>
      <c r="AF259">
        <v>7.1</v>
      </c>
      <c r="AG259">
        <v>1.1399999999999999</v>
      </c>
      <c r="AH259">
        <v>5.5</v>
      </c>
      <c r="AI259">
        <v>1.1399999999999999</v>
      </c>
      <c r="AJ259">
        <v>7.5</v>
      </c>
      <c r="AK259">
        <v>1.1200000000000001</v>
      </c>
      <c r="AL259">
        <v>6.11</v>
      </c>
      <c r="AM259" t="str">
        <f t="shared" ref="AM259:AM322" si="44">LEFT(J259,FIND(" ",J259)-1)</f>
        <v>Jankovic</v>
      </c>
      <c r="AN259" t="str">
        <f t="shared" ref="AN259:AN322" si="45">LEFT(K259,FIND(" ",K259)-1)</f>
        <v>Nara</v>
      </c>
      <c r="AO259" t="str">
        <f t="shared" ref="AO259:AO322" si="46">B259&amp;AM259&amp;AN259</f>
        <v>MelbourneJankovicNara</v>
      </c>
      <c r="AP259" t="str">
        <f t="shared" ref="AP259:AP322" si="47">B259&amp;AN259&amp;AM259</f>
        <v>MelbourneNaraJankovic</v>
      </c>
      <c r="AQ259">
        <f t="shared" ref="AQ259:AQ322" si="48">V259-W259</f>
        <v>2</v>
      </c>
      <c r="AR259">
        <f t="shared" ref="AR259:AR322" si="49">T259+R259+P259-U259-S259-Q259</f>
        <v>4</v>
      </c>
      <c r="AS259">
        <f t="shared" ref="AS259:AS322" si="50">T259+R259+P259+U259+S259+Q259</f>
        <v>22</v>
      </c>
      <c r="AT259" t="b">
        <f t="shared" ref="AT259:AT322" si="51">OR(P259+Q259=13,R259+S259=13,T259+U259=13)</f>
        <v>0</v>
      </c>
      <c r="AU259" t="str">
        <f t="shared" ref="AU259:AU322" si="52">IF(P259&gt;Q259,AM259,AN259)</f>
        <v>Jankovic</v>
      </c>
      <c r="AV259" t="b">
        <f t="shared" ref="AV259:AV322" si="53">W259&lt;&gt;0</f>
        <v>0</v>
      </c>
      <c r="AW259" t="str">
        <f t="shared" ref="AW259:AW322" si="54">B259&amp;H259</f>
        <v>Melbourne3rd Round</v>
      </c>
    </row>
    <row r="260" spans="1:49" x14ac:dyDescent="0.25">
      <c r="A260">
        <v>6</v>
      </c>
      <c r="B260" t="s">
        <v>441</v>
      </c>
      <c r="C260" t="s">
        <v>442</v>
      </c>
      <c r="D260" s="1">
        <v>41657</v>
      </c>
      <c r="E260" s="10" t="s">
        <v>443</v>
      </c>
      <c r="F260" t="s">
        <v>307</v>
      </c>
      <c r="G260" t="s">
        <v>308</v>
      </c>
      <c r="H260" t="s">
        <v>478</v>
      </c>
      <c r="I260" s="9">
        <v>3</v>
      </c>
      <c r="J260" t="s">
        <v>364</v>
      </c>
      <c r="K260" t="s">
        <v>368</v>
      </c>
      <c r="L260">
        <v>24</v>
      </c>
      <c r="M260">
        <v>16</v>
      </c>
      <c r="N260">
        <v>1856</v>
      </c>
      <c r="O260">
        <v>2775</v>
      </c>
      <c r="P260">
        <v>6</v>
      </c>
      <c r="Q260">
        <v>1</v>
      </c>
      <c r="R260">
        <v>6</v>
      </c>
      <c r="S260">
        <v>0</v>
      </c>
      <c r="V260">
        <v>2</v>
      </c>
      <c r="W260">
        <v>0</v>
      </c>
      <c r="X260" t="s">
        <v>312</v>
      </c>
      <c r="Y260">
        <v>1.44</v>
      </c>
      <c r="Z260">
        <v>2.75</v>
      </c>
      <c r="AA260">
        <v>1.45</v>
      </c>
      <c r="AB260">
        <v>2.7</v>
      </c>
      <c r="AC260">
        <v>1.5</v>
      </c>
      <c r="AD260">
        <v>2.62</v>
      </c>
      <c r="AE260">
        <v>1.55</v>
      </c>
      <c r="AF260">
        <v>2.67</v>
      </c>
      <c r="AG260">
        <v>1.44</v>
      </c>
      <c r="AH260">
        <v>2.75</v>
      </c>
      <c r="AI260">
        <v>1.57</v>
      </c>
      <c r="AJ260">
        <v>2.85</v>
      </c>
      <c r="AK260">
        <v>1.48</v>
      </c>
      <c r="AL260">
        <v>2.61</v>
      </c>
      <c r="AM260" t="str">
        <f t="shared" si="44"/>
        <v>Cibulkova</v>
      </c>
      <c r="AN260" t="str">
        <f t="shared" si="45"/>
        <v>Suarez</v>
      </c>
      <c r="AO260" t="str">
        <f t="shared" si="46"/>
        <v>MelbourneCibulkovaSuarez</v>
      </c>
      <c r="AP260" t="str">
        <f t="shared" si="47"/>
        <v>MelbourneSuarezCibulkova</v>
      </c>
      <c r="AQ260">
        <f t="shared" si="48"/>
        <v>2</v>
      </c>
      <c r="AR260">
        <f t="shared" si="49"/>
        <v>11</v>
      </c>
      <c r="AS260">
        <f t="shared" si="50"/>
        <v>13</v>
      </c>
      <c r="AT260" t="b">
        <f t="shared" si="51"/>
        <v>0</v>
      </c>
      <c r="AU260" t="str">
        <f t="shared" si="52"/>
        <v>Cibulkova</v>
      </c>
      <c r="AV260" t="b">
        <f t="shared" si="53"/>
        <v>0</v>
      </c>
      <c r="AW260" t="str">
        <f t="shared" si="54"/>
        <v>Melbourne3rd Round</v>
      </c>
    </row>
    <row r="261" spans="1:49" x14ac:dyDescent="0.25">
      <c r="A261">
        <v>6</v>
      </c>
      <c r="B261" t="s">
        <v>441</v>
      </c>
      <c r="C261" t="s">
        <v>442</v>
      </c>
      <c r="D261" s="1">
        <v>41657</v>
      </c>
      <c r="E261" s="10" t="s">
        <v>443</v>
      </c>
      <c r="F261" t="s">
        <v>307</v>
      </c>
      <c r="G261" t="s">
        <v>308</v>
      </c>
      <c r="H261" t="s">
        <v>478</v>
      </c>
      <c r="I261" s="9">
        <v>3</v>
      </c>
      <c r="J261" t="s">
        <v>475</v>
      </c>
      <c r="K261" t="s">
        <v>354</v>
      </c>
      <c r="L261">
        <v>13</v>
      </c>
      <c r="M261">
        <v>47</v>
      </c>
      <c r="N261">
        <v>3075</v>
      </c>
      <c r="O261">
        <v>1185</v>
      </c>
      <c r="P261">
        <v>7</v>
      </c>
      <c r="Q261">
        <v>5</v>
      </c>
      <c r="R261">
        <v>6</v>
      </c>
      <c r="S261">
        <v>4</v>
      </c>
      <c r="V261">
        <v>2</v>
      </c>
      <c r="W261">
        <v>0</v>
      </c>
      <c r="X261" t="s">
        <v>312</v>
      </c>
      <c r="Y261">
        <v>1.28</v>
      </c>
      <c r="Z261">
        <v>3.75</v>
      </c>
      <c r="AA261">
        <v>1.25</v>
      </c>
      <c r="AB261">
        <v>3.75</v>
      </c>
      <c r="AC261">
        <v>1.25</v>
      </c>
      <c r="AD261">
        <v>4</v>
      </c>
      <c r="AE261">
        <v>1.29</v>
      </c>
      <c r="AF261">
        <v>4.09</v>
      </c>
      <c r="AG261">
        <v>1.25</v>
      </c>
      <c r="AH261">
        <v>3.75</v>
      </c>
      <c r="AI261">
        <v>1.33</v>
      </c>
      <c r="AJ261">
        <v>4.09</v>
      </c>
      <c r="AK261">
        <v>1.27</v>
      </c>
      <c r="AL261">
        <v>3.67</v>
      </c>
      <c r="AM261" t="str">
        <f t="shared" si="44"/>
        <v>Stephens</v>
      </c>
      <c r="AN261" t="str">
        <f t="shared" si="45"/>
        <v>Svitolina</v>
      </c>
      <c r="AO261" t="str">
        <f t="shared" si="46"/>
        <v>MelbourneStephensSvitolina</v>
      </c>
      <c r="AP261" t="str">
        <f t="shared" si="47"/>
        <v>MelbourneSvitolinaStephens</v>
      </c>
      <c r="AQ261">
        <f t="shared" si="48"/>
        <v>2</v>
      </c>
      <c r="AR261">
        <f t="shared" si="49"/>
        <v>4</v>
      </c>
      <c r="AS261">
        <f t="shared" si="50"/>
        <v>22</v>
      </c>
      <c r="AT261" t="b">
        <f t="shared" si="51"/>
        <v>0</v>
      </c>
      <c r="AU261" t="str">
        <f t="shared" si="52"/>
        <v>Stephens</v>
      </c>
      <c r="AV261" t="b">
        <f t="shared" si="53"/>
        <v>0</v>
      </c>
      <c r="AW261" t="str">
        <f t="shared" si="54"/>
        <v>Melbourne3rd Round</v>
      </c>
    </row>
    <row r="262" spans="1:49" x14ac:dyDescent="0.25">
      <c r="A262">
        <v>6</v>
      </c>
      <c r="B262" t="s">
        <v>441</v>
      </c>
      <c r="C262" t="s">
        <v>442</v>
      </c>
      <c r="D262" s="1">
        <v>41657</v>
      </c>
      <c r="E262" s="10" t="s">
        <v>443</v>
      </c>
      <c r="F262" t="s">
        <v>307</v>
      </c>
      <c r="G262" t="s">
        <v>308</v>
      </c>
      <c r="H262" t="s">
        <v>478</v>
      </c>
      <c r="I262" s="9">
        <v>3</v>
      </c>
      <c r="J262" t="s">
        <v>439</v>
      </c>
      <c r="K262" t="s">
        <v>374</v>
      </c>
      <c r="L262">
        <v>5</v>
      </c>
      <c r="M262">
        <v>30</v>
      </c>
      <c r="N262">
        <v>5470</v>
      </c>
      <c r="O262">
        <v>1715</v>
      </c>
      <c r="P262">
        <v>5</v>
      </c>
      <c r="Q262">
        <v>7</v>
      </c>
      <c r="R262">
        <v>6</v>
      </c>
      <c r="S262">
        <v>2</v>
      </c>
      <c r="T262">
        <v>6</v>
      </c>
      <c r="U262">
        <v>2</v>
      </c>
      <c r="V262">
        <v>2</v>
      </c>
      <c r="W262">
        <v>1</v>
      </c>
      <c r="X262" t="s">
        <v>312</v>
      </c>
      <c r="Y262">
        <v>1.22</v>
      </c>
      <c r="Z262">
        <v>4.33</v>
      </c>
      <c r="AA262">
        <v>1.18</v>
      </c>
      <c r="AB262">
        <v>4.5</v>
      </c>
      <c r="AC262">
        <v>1.2</v>
      </c>
      <c r="AD262">
        <v>4.5</v>
      </c>
      <c r="AE262">
        <v>1.26</v>
      </c>
      <c r="AF262">
        <v>4.43</v>
      </c>
      <c r="AG262">
        <v>1.17</v>
      </c>
      <c r="AH262">
        <v>5</v>
      </c>
      <c r="AI262">
        <v>1.26</v>
      </c>
      <c r="AJ262">
        <v>5</v>
      </c>
      <c r="AK262">
        <v>1.2</v>
      </c>
      <c r="AL262">
        <v>4.41</v>
      </c>
      <c r="AM262" t="str">
        <f t="shared" si="44"/>
        <v>Radwanska</v>
      </c>
      <c r="AN262" t="str">
        <f t="shared" si="45"/>
        <v>Pavlyuchenkova</v>
      </c>
      <c r="AO262" t="str">
        <f t="shared" si="46"/>
        <v>MelbourneRadwanskaPavlyuchenkova</v>
      </c>
      <c r="AP262" t="str">
        <f t="shared" si="47"/>
        <v>MelbournePavlyuchenkovaRadwanska</v>
      </c>
      <c r="AQ262">
        <f t="shared" si="48"/>
        <v>1</v>
      </c>
      <c r="AR262">
        <f t="shared" si="49"/>
        <v>6</v>
      </c>
      <c r="AS262">
        <f t="shared" si="50"/>
        <v>28</v>
      </c>
      <c r="AT262" t="b">
        <f t="shared" si="51"/>
        <v>0</v>
      </c>
      <c r="AU262" t="str">
        <f t="shared" si="52"/>
        <v>Pavlyuchenkova</v>
      </c>
      <c r="AV262" t="b">
        <f t="shared" si="53"/>
        <v>1</v>
      </c>
      <c r="AW262" t="str">
        <f t="shared" si="54"/>
        <v>Melbourne3rd Round</v>
      </c>
    </row>
    <row r="263" spans="1:49" x14ac:dyDescent="0.25">
      <c r="A263">
        <v>6</v>
      </c>
      <c r="B263" t="s">
        <v>441</v>
      </c>
      <c r="C263" t="s">
        <v>442</v>
      </c>
      <c r="D263" s="1">
        <v>41657</v>
      </c>
      <c r="E263" s="10" t="s">
        <v>443</v>
      </c>
      <c r="F263" t="s">
        <v>307</v>
      </c>
      <c r="G263" t="s">
        <v>308</v>
      </c>
      <c r="H263" t="s">
        <v>478</v>
      </c>
      <c r="I263" s="9">
        <v>3</v>
      </c>
      <c r="J263" t="s">
        <v>310</v>
      </c>
      <c r="K263" t="s">
        <v>438</v>
      </c>
      <c r="L263">
        <v>38</v>
      </c>
      <c r="M263">
        <v>10</v>
      </c>
      <c r="N263">
        <v>1280</v>
      </c>
      <c r="O263">
        <v>3520</v>
      </c>
      <c r="P263">
        <v>4</v>
      </c>
      <c r="Q263">
        <v>6</v>
      </c>
      <c r="R263">
        <v>7</v>
      </c>
      <c r="S263">
        <v>5</v>
      </c>
      <c r="T263">
        <v>6</v>
      </c>
      <c r="U263">
        <v>3</v>
      </c>
      <c r="V263">
        <v>2</v>
      </c>
      <c r="W263">
        <v>1</v>
      </c>
      <c r="X263" t="s">
        <v>312</v>
      </c>
      <c r="Y263">
        <v>2</v>
      </c>
      <c r="Z263">
        <v>1.8</v>
      </c>
      <c r="AA263">
        <v>2.0499999999999998</v>
      </c>
      <c r="AB263">
        <v>1.75</v>
      </c>
      <c r="AC263">
        <v>2</v>
      </c>
      <c r="AD263">
        <v>1.8</v>
      </c>
      <c r="AE263">
        <v>2.23</v>
      </c>
      <c r="AF263">
        <v>1.75</v>
      </c>
      <c r="AG263">
        <v>2</v>
      </c>
      <c r="AH263">
        <v>1.8</v>
      </c>
      <c r="AI263">
        <v>2.2999999999999998</v>
      </c>
      <c r="AJ263">
        <v>1.85</v>
      </c>
      <c r="AK263">
        <v>2.02</v>
      </c>
      <c r="AL263">
        <v>1.77</v>
      </c>
      <c r="AM263" t="str">
        <f t="shared" si="44"/>
        <v>Muguruza</v>
      </c>
      <c r="AN263" t="str">
        <f t="shared" si="45"/>
        <v>Wozniacki</v>
      </c>
      <c r="AO263" t="str">
        <f t="shared" si="46"/>
        <v>MelbourneMuguruzaWozniacki</v>
      </c>
      <c r="AP263" t="str">
        <f t="shared" si="47"/>
        <v>MelbourneWozniackiMuguruza</v>
      </c>
      <c r="AQ263">
        <f t="shared" si="48"/>
        <v>1</v>
      </c>
      <c r="AR263">
        <f t="shared" si="49"/>
        <v>3</v>
      </c>
      <c r="AS263">
        <f t="shared" si="50"/>
        <v>31</v>
      </c>
      <c r="AT263" t="b">
        <f t="shared" si="51"/>
        <v>0</v>
      </c>
      <c r="AU263" t="str">
        <f t="shared" si="52"/>
        <v>Wozniacki</v>
      </c>
      <c r="AV263" t="b">
        <f t="shared" si="53"/>
        <v>1</v>
      </c>
      <c r="AW263" t="str">
        <f t="shared" si="54"/>
        <v>Melbourne3rd Round</v>
      </c>
    </row>
    <row r="264" spans="1:49" x14ac:dyDescent="0.25">
      <c r="A264">
        <v>6</v>
      </c>
      <c r="B264" t="s">
        <v>441</v>
      </c>
      <c r="C264" t="s">
        <v>442</v>
      </c>
      <c r="D264" s="1">
        <v>41657</v>
      </c>
      <c r="E264" s="10" t="s">
        <v>443</v>
      </c>
      <c r="F264" t="s">
        <v>307</v>
      </c>
      <c r="G264" t="s">
        <v>308</v>
      </c>
      <c r="H264" t="s">
        <v>478</v>
      </c>
      <c r="I264" s="9">
        <v>3</v>
      </c>
      <c r="J264" t="s">
        <v>381</v>
      </c>
      <c r="K264" t="s">
        <v>313</v>
      </c>
      <c r="L264">
        <v>2</v>
      </c>
      <c r="M264">
        <v>49</v>
      </c>
      <c r="N264">
        <v>8151</v>
      </c>
      <c r="O264">
        <v>1158</v>
      </c>
      <c r="P264">
        <v>6</v>
      </c>
      <c r="Q264">
        <v>1</v>
      </c>
      <c r="R264">
        <v>6</v>
      </c>
      <c r="S264">
        <v>0</v>
      </c>
      <c r="V264">
        <v>2</v>
      </c>
      <c r="W264">
        <v>0</v>
      </c>
      <c r="X264" t="s">
        <v>312</v>
      </c>
      <c r="Y264">
        <v>1.04</v>
      </c>
      <c r="Z264">
        <v>13</v>
      </c>
      <c r="AA264">
        <v>1.03</v>
      </c>
      <c r="AB264">
        <v>11</v>
      </c>
      <c r="AC264">
        <v>1.05</v>
      </c>
      <c r="AD264">
        <v>10</v>
      </c>
      <c r="AE264">
        <v>1.04</v>
      </c>
      <c r="AF264">
        <v>17</v>
      </c>
      <c r="AG264">
        <v>1.05</v>
      </c>
      <c r="AH264">
        <v>9</v>
      </c>
      <c r="AI264">
        <v>1.05</v>
      </c>
      <c r="AJ264">
        <v>17.75</v>
      </c>
      <c r="AK264">
        <v>1.03</v>
      </c>
      <c r="AL264">
        <v>12.11</v>
      </c>
      <c r="AM264" t="str">
        <f t="shared" si="44"/>
        <v>Azarenka</v>
      </c>
      <c r="AN264" t="str">
        <f t="shared" si="45"/>
        <v>Meusburger</v>
      </c>
      <c r="AO264" t="str">
        <f t="shared" si="46"/>
        <v>MelbourneAzarenkaMeusburger</v>
      </c>
      <c r="AP264" t="str">
        <f t="shared" si="47"/>
        <v>MelbourneMeusburgerAzarenka</v>
      </c>
      <c r="AQ264">
        <f t="shared" si="48"/>
        <v>2</v>
      </c>
      <c r="AR264">
        <f t="shared" si="49"/>
        <v>11</v>
      </c>
      <c r="AS264">
        <f t="shared" si="50"/>
        <v>13</v>
      </c>
      <c r="AT264" t="b">
        <f t="shared" si="51"/>
        <v>0</v>
      </c>
      <c r="AU264" t="str">
        <f t="shared" si="52"/>
        <v>Azarenka</v>
      </c>
      <c r="AV264" t="b">
        <f t="shared" si="53"/>
        <v>0</v>
      </c>
      <c r="AW264" t="str">
        <f t="shared" si="54"/>
        <v>Melbourne3rd Round</v>
      </c>
    </row>
    <row r="265" spans="1:49" x14ac:dyDescent="0.25">
      <c r="A265">
        <v>6</v>
      </c>
      <c r="B265" t="s">
        <v>441</v>
      </c>
      <c r="C265" t="s">
        <v>442</v>
      </c>
      <c r="D265" s="1">
        <v>41658</v>
      </c>
      <c r="E265" s="10" t="s">
        <v>443</v>
      </c>
      <c r="F265" t="s">
        <v>307</v>
      </c>
      <c r="G265" t="s">
        <v>308</v>
      </c>
      <c r="H265" t="s">
        <v>479</v>
      </c>
      <c r="I265" s="9">
        <v>3</v>
      </c>
      <c r="J265" t="s">
        <v>450</v>
      </c>
      <c r="K265" t="s">
        <v>378</v>
      </c>
      <c r="L265">
        <v>29</v>
      </c>
      <c r="M265">
        <v>9</v>
      </c>
      <c r="N265">
        <v>1735</v>
      </c>
      <c r="O265">
        <v>4070</v>
      </c>
      <c r="P265">
        <v>6</v>
      </c>
      <c r="Q265">
        <v>1</v>
      </c>
      <c r="R265">
        <v>4</v>
      </c>
      <c r="S265">
        <v>6</v>
      </c>
      <c r="T265">
        <v>7</v>
      </c>
      <c r="U265">
        <v>5</v>
      </c>
      <c r="V265">
        <v>2</v>
      </c>
      <c r="W265">
        <v>1</v>
      </c>
      <c r="X265" t="s">
        <v>312</v>
      </c>
      <c r="Y265">
        <v>2.75</v>
      </c>
      <c r="Z265">
        <v>1.44</v>
      </c>
      <c r="AA265">
        <v>2.7</v>
      </c>
      <c r="AB265">
        <v>1.45</v>
      </c>
      <c r="AC265">
        <v>2.62</v>
      </c>
      <c r="AD265">
        <v>1.5</v>
      </c>
      <c r="AE265">
        <v>2.92</v>
      </c>
      <c r="AF265">
        <v>1.48</v>
      </c>
      <c r="AG265">
        <v>2.63</v>
      </c>
      <c r="AH265">
        <v>1.5</v>
      </c>
      <c r="AI265">
        <v>2.92</v>
      </c>
      <c r="AJ265">
        <v>1.5</v>
      </c>
      <c r="AK265">
        <v>2.69</v>
      </c>
      <c r="AL265">
        <v>1.45</v>
      </c>
      <c r="AM265" t="str">
        <f t="shared" si="44"/>
        <v>Pennetta</v>
      </c>
      <c r="AN265" t="str">
        <f t="shared" si="45"/>
        <v>Kerber</v>
      </c>
      <c r="AO265" t="str">
        <f t="shared" si="46"/>
        <v>MelbournePennettaKerber</v>
      </c>
      <c r="AP265" t="str">
        <f t="shared" si="47"/>
        <v>MelbourneKerberPennetta</v>
      </c>
      <c r="AQ265">
        <f t="shared" si="48"/>
        <v>1</v>
      </c>
      <c r="AR265">
        <f t="shared" si="49"/>
        <v>5</v>
      </c>
      <c r="AS265">
        <f t="shared" si="50"/>
        <v>29</v>
      </c>
      <c r="AT265" t="b">
        <f t="shared" si="51"/>
        <v>0</v>
      </c>
      <c r="AU265" t="str">
        <f t="shared" si="52"/>
        <v>Pennetta</v>
      </c>
      <c r="AV265" t="b">
        <f t="shared" si="53"/>
        <v>1</v>
      </c>
      <c r="AW265" t="str">
        <f t="shared" si="54"/>
        <v>Melbourne4th Round</v>
      </c>
    </row>
    <row r="266" spans="1:49" x14ac:dyDescent="0.25">
      <c r="A266">
        <v>6</v>
      </c>
      <c r="B266" t="s">
        <v>441</v>
      </c>
      <c r="C266" t="s">
        <v>442</v>
      </c>
      <c r="D266" s="1">
        <v>41658</v>
      </c>
      <c r="E266" s="10" t="s">
        <v>443</v>
      </c>
      <c r="F266" t="s">
        <v>307</v>
      </c>
      <c r="G266" t="s">
        <v>308</v>
      </c>
      <c r="H266" t="s">
        <v>479</v>
      </c>
      <c r="I266" s="9">
        <v>3</v>
      </c>
      <c r="J266" t="s">
        <v>415</v>
      </c>
      <c r="K266" t="s">
        <v>436</v>
      </c>
      <c r="L266">
        <v>4</v>
      </c>
      <c r="M266">
        <v>22</v>
      </c>
      <c r="N266">
        <v>5970</v>
      </c>
      <c r="O266">
        <v>2061</v>
      </c>
      <c r="P266">
        <v>6</v>
      </c>
      <c r="Q266">
        <v>2</v>
      </c>
      <c r="R266">
        <v>6</v>
      </c>
      <c r="S266">
        <v>0</v>
      </c>
      <c r="V266">
        <v>2</v>
      </c>
      <c r="W266">
        <v>0</v>
      </c>
      <c r="X266" t="s">
        <v>312</v>
      </c>
      <c r="Y266">
        <v>1.25</v>
      </c>
      <c r="Z266">
        <v>4</v>
      </c>
      <c r="AA266">
        <v>1.25</v>
      </c>
      <c r="AB266">
        <v>3.75</v>
      </c>
      <c r="AC266">
        <v>1.29</v>
      </c>
      <c r="AD266">
        <v>3.75</v>
      </c>
      <c r="AE266">
        <v>1.29</v>
      </c>
      <c r="AF266">
        <v>4.05</v>
      </c>
      <c r="AG266">
        <v>1.25</v>
      </c>
      <c r="AH266">
        <v>4</v>
      </c>
      <c r="AI266">
        <v>1.33</v>
      </c>
      <c r="AJ266">
        <v>4.05</v>
      </c>
      <c r="AK266">
        <v>1.26</v>
      </c>
      <c r="AL266">
        <v>3.75</v>
      </c>
      <c r="AM266" t="str">
        <f t="shared" si="44"/>
        <v>Li</v>
      </c>
      <c r="AN266" t="str">
        <f t="shared" si="45"/>
        <v>Makarova</v>
      </c>
      <c r="AO266" t="str">
        <f t="shared" si="46"/>
        <v>MelbourneLiMakarova</v>
      </c>
      <c r="AP266" t="str">
        <f t="shared" si="47"/>
        <v>MelbourneMakarovaLi</v>
      </c>
      <c r="AQ266">
        <f t="shared" si="48"/>
        <v>2</v>
      </c>
      <c r="AR266">
        <f t="shared" si="49"/>
        <v>10</v>
      </c>
      <c r="AS266">
        <f t="shared" si="50"/>
        <v>14</v>
      </c>
      <c r="AT266" t="b">
        <f t="shared" si="51"/>
        <v>0</v>
      </c>
      <c r="AU266" t="str">
        <f t="shared" si="52"/>
        <v>Li</v>
      </c>
      <c r="AV266" t="b">
        <f t="shared" si="53"/>
        <v>0</v>
      </c>
      <c r="AW266" t="str">
        <f t="shared" si="54"/>
        <v>Melbourne4th Round</v>
      </c>
    </row>
    <row r="267" spans="1:49" x14ac:dyDescent="0.25">
      <c r="A267">
        <v>6</v>
      </c>
      <c r="B267" t="s">
        <v>441</v>
      </c>
      <c r="C267" t="s">
        <v>442</v>
      </c>
      <c r="D267" s="1">
        <v>41658</v>
      </c>
      <c r="E267" s="10" t="s">
        <v>443</v>
      </c>
      <c r="F267" t="s">
        <v>307</v>
      </c>
      <c r="G267" t="s">
        <v>308</v>
      </c>
      <c r="H267" t="s">
        <v>479</v>
      </c>
      <c r="I267" s="9">
        <v>3</v>
      </c>
      <c r="J267" t="s">
        <v>334</v>
      </c>
      <c r="K267" t="s">
        <v>380</v>
      </c>
      <c r="L267">
        <v>14</v>
      </c>
      <c r="M267">
        <v>1</v>
      </c>
      <c r="N267">
        <v>3010</v>
      </c>
      <c r="O267">
        <v>13260</v>
      </c>
      <c r="P267">
        <v>4</v>
      </c>
      <c r="Q267">
        <v>6</v>
      </c>
      <c r="R267">
        <v>6</v>
      </c>
      <c r="S267">
        <v>3</v>
      </c>
      <c r="T267">
        <v>6</v>
      </c>
      <c r="U267">
        <v>3</v>
      </c>
      <c r="V267">
        <v>2</v>
      </c>
      <c r="W267">
        <v>1</v>
      </c>
      <c r="X267" t="s">
        <v>312</v>
      </c>
      <c r="Y267">
        <v>10</v>
      </c>
      <c r="Z267">
        <v>1.06</v>
      </c>
      <c r="AA267">
        <v>8.5</v>
      </c>
      <c r="AB267">
        <v>1.06</v>
      </c>
      <c r="AC267">
        <v>10</v>
      </c>
      <c r="AD267">
        <v>1.05</v>
      </c>
      <c r="AE267">
        <v>12.25</v>
      </c>
      <c r="AF267">
        <v>1.05</v>
      </c>
      <c r="AG267">
        <v>9</v>
      </c>
      <c r="AH267">
        <v>1.06</v>
      </c>
      <c r="AI267">
        <v>13</v>
      </c>
      <c r="AJ267">
        <v>1.0900000000000001</v>
      </c>
      <c r="AK267">
        <v>9.4</v>
      </c>
      <c r="AL267">
        <v>1.06</v>
      </c>
      <c r="AM267" t="str">
        <f t="shared" si="44"/>
        <v>Ivanovic</v>
      </c>
      <c r="AN267" t="str">
        <f t="shared" si="45"/>
        <v>Williams</v>
      </c>
      <c r="AO267" t="str">
        <f t="shared" si="46"/>
        <v>MelbourneIvanovicWilliams</v>
      </c>
      <c r="AP267" t="str">
        <f t="shared" si="47"/>
        <v>MelbourneWilliamsIvanovic</v>
      </c>
      <c r="AQ267">
        <f t="shared" si="48"/>
        <v>1</v>
      </c>
      <c r="AR267">
        <f t="shared" si="49"/>
        <v>4</v>
      </c>
      <c r="AS267">
        <f t="shared" si="50"/>
        <v>28</v>
      </c>
      <c r="AT267" t="b">
        <f t="shared" si="51"/>
        <v>0</v>
      </c>
      <c r="AU267" t="str">
        <f t="shared" si="52"/>
        <v>Williams</v>
      </c>
      <c r="AV267" t="b">
        <f t="shared" si="53"/>
        <v>1</v>
      </c>
      <c r="AW267" t="str">
        <f t="shared" si="54"/>
        <v>Melbourne4th Round</v>
      </c>
    </row>
    <row r="268" spans="1:49" x14ac:dyDescent="0.25">
      <c r="A268">
        <v>6</v>
      </c>
      <c r="B268" t="s">
        <v>441</v>
      </c>
      <c r="C268" t="s">
        <v>442</v>
      </c>
      <c r="D268" s="1">
        <v>41658</v>
      </c>
      <c r="E268" s="10" t="s">
        <v>443</v>
      </c>
      <c r="F268" t="s">
        <v>307</v>
      </c>
      <c r="G268" t="s">
        <v>308</v>
      </c>
      <c r="H268" t="s">
        <v>479</v>
      </c>
      <c r="I268" s="9">
        <v>3</v>
      </c>
      <c r="J268" t="s">
        <v>431</v>
      </c>
      <c r="K268" t="s">
        <v>370</v>
      </c>
      <c r="L268">
        <v>31</v>
      </c>
      <c r="M268">
        <v>120</v>
      </c>
      <c r="N268">
        <v>1629</v>
      </c>
      <c r="O268">
        <v>532</v>
      </c>
      <c r="P268">
        <v>6</v>
      </c>
      <c r="Q268">
        <v>7</v>
      </c>
      <c r="R268">
        <v>6</v>
      </c>
      <c r="S268">
        <v>2</v>
      </c>
      <c r="T268">
        <v>6</v>
      </c>
      <c r="U268">
        <v>0</v>
      </c>
      <c r="V268">
        <v>2</v>
      </c>
      <c r="W268">
        <v>1</v>
      </c>
      <c r="X268" t="s">
        <v>312</v>
      </c>
      <c r="Y268">
        <v>1.4</v>
      </c>
      <c r="Z268">
        <v>3</v>
      </c>
      <c r="AA268">
        <v>1.4</v>
      </c>
      <c r="AB268">
        <v>2.9</v>
      </c>
      <c r="AC268">
        <v>1.4</v>
      </c>
      <c r="AD268">
        <v>3</v>
      </c>
      <c r="AE268">
        <v>1.43</v>
      </c>
      <c r="AF268">
        <v>3.1</v>
      </c>
      <c r="AG268">
        <v>1.4</v>
      </c>
      <c r="AH268">
        <v>3</v>
      </c>
      <c r="AI268">
        <v>1.45</v>
      </c>
      <c r="AJ268">
        <v>3.2</v>
      </c>
      <c r="AK268">
        <v>1.4</v>
      </c>
      <c r="AL268">
        <v>2.87</v>
      </c>
      <c r="AM268" t="str">
        <f t="shared" si="44"/>
        <v>Bouchard</v>
      </c>
      <c r="AN268" t="str">
        <f t="shared" si="45"/>
        <v>Dellacqua</v>
      </c>
      <c r="AO268" t="str">
        <f t="shared" si="46"/>
        <v>MelbourneBouchardDellacqua</v>
      </c>
      <c r="AP268" t="str">
        <f t="shared" si="47"/>
        <v>MelbourneDellacquaBouchard</v>
      </c>
      <c r="AQ268">
        <f t="shared" si="48"/>
        <v>1</v>
      </c>
      <c r="AR268">
        <f t="shared" si="49"/>
        <v>9</v>
      </c>
      <c r="AS268">
        <f t="shared" si="50"/>
        <v>27</v>
      </c>
      <c r="AT268" t="b">
        <f t="shared" si="51"/>
        <v>1</v>
      </c>
      <c r="AU268" t="str">
        <f t="shared" si="52"/>
        <v>Dellacqua</v>
      </c>
      <c r="AV268" t="b">
        <f t="shared" si="53"/>
        <v>1</v>
      </c>
      <c r="AW268" t="str">
        <f t="shared" si="54"/>
        <v>Melbourne4th Round</v>
      </c>
    </row>
    <row r="269" spans="1:49" x14ac:dyDescent="0.25">
      <c r="A269">
        <v>6</v>
      </c>
      <c r="B269" t="s">
        <v>441</v>
      </c>
      <c r="C269" t="s">
        <v>442</v>
      </c>
      <c r="D269" s="1">
        <v>41659</v>
      </c>
      <c r="E269" s="10" t="s">
        <v>443</v>
      </c>
      <c r="F269" t="s">
        <v>307</v>
      </c>
      <c r="G269" t="s">
        <v>308</v>
      </c>
      <c r="H269" t="s">
        <v>479</v>
      </c>
      <c r="I269" s="9">
        <v>3</v>
      </c>
      <c r="J269" t="s">
        <v>364</v>
      </c>
      <c r="K269" t="s">
        <v>376</v>
      </c>
      <c r="L269">
        <v>24</v>
      </c>
      <c r="M269">
        <v>3</v>
      </c>
      <c r="N269">
        <v>1856</v>
      </c>
      <c r="O269">
        <v>6076</v>
      </c>
      <c r="P269">
        <v>3</v>
      </c>
      <c r="Q269">
        <v>6</v>
      </c>
      <c r="R269">
        <v>6</v>
      </c>
      <c r="S269">
        <v>4</v>
      </c>
      <c r="T269">
        <v>6</v>
      </c>
      <c r="U269">
        <v>1</v>
      </c>
      <c r="V269">
        <v>2</v>
      </c>
      <c r="W269">
        <v>1</v>
      </c>
      <c r="X269" t="s">
        <v>312</v>
      </c>
      <c r="Y269">
        <v>3.25</v>
      </c>
      <c r="Z269">
        <v>1.36</v>
      </c>
      <c r="AA269">
        <v>3.1</v>
      </c>
      <c r="AB269">
        <v>1.35</v>
      </c>
      <c r="AC269">
        <v>3.25</v>
      </c>
      <c r="AD269">
        <v>1.36</v>
      </c>
      <c r="AE269">
        <v>3.49</v>
      </c>
      <c r="AF269">
        <v>1.36</v>
      </c>
      <c r="AG269">
        <v>3.25</v>
      </c>
      <c r="AH269">
        <v>1.36</v>
      </c>
      <c r="AI269">
        <v>3.55</v>
      </c>
      <c r="AJ269">
        <v>1.42</v>
      </c>
      <c r="AK269">
        <v>3.16</v>
      </c>
      <c r="AL269">
        <v>1.35</v>
      </c>
      <c r="AM269" t="str">
        <f t="shared" si="44"/>
        <v>Cibulkova</v>
      </c>
      <c r="AN269" t="str">
        <f t="shared" si="45"/>
        <v>Sharapova</v>
      </c>
      <c r="AO269" t="str">
        <f t="shared" si="46"/>
        <v>MelbourneCibulkovaSharapova</v>
      </c>
      <c r="AP269" t="str">
        <f t="shared" si="47"/>
        <v>MelbourneSharapovaCibulkova</v>
      </c>
      <c r="AQ269">
        <f t="shared" si="48"/>
        <v>1</v>
      </c>
      <c r="AR269">
        <f t="shared" si="49"/>
        <v>4</v>
      </c>
      <c r="AS269">
        <f t="shared" si="50"/>
        <v>26</v>
      </c>
      <c r="AT269" t="b">
        <f t="shared" si="51"/>
        <v>0</v>
      </c>
      <c r="AU269" t="str">
        <f t="shared" si="52"/>
        <v>Sharapova</v>
      </c>
      <c r="AV269" t="b">
        <f t="shared" si="53"/>
        <v>1</v>
      </c>
      <c r="AW269" t="str">
        <f t="shared" si="54"/>
        <v>Melbourne4th Round</v>
      </c>
    </row>
    <row r="270" spans="1:49" x14ac:dyDescent="0.25">
      <c r="A270">
        <v>6</v>
      </c>
      <c r="B270" t="s">
        <v>441</v>
      </c>
      <c r="C270" t="s">
        <v>442</v>
      </c>
      <c r="D270" s="1">
        <v>41659</v>
      </c>
      <c r="E270" s="10" t="s">
        <v>443</v>
      </c>
      <c r="F270" t="s">
        <v>307</v>
      </c>
      <c r="G270" t="s">
        <v>308</v>
      </c>
      <c r="H270" t="s">
        <v>479</v>
      </c>
      <c r="I270" s="9">
        <v>3</v>
      </c>
      <c r="J270" t="s">
        <v>430</v>
      </c>
      <c r="K270" t="s">
        <v>366</v>
      </c>
      <c r="L270">
        <v>11</v>
      </c>
      <c r="M270">
        <v>8</v>
      </c>
      <c r="N270">
        <v>3335</v>
      </c>
      <c r="O270">
        <v>4230</v>
      </c>
      <c r="P270">
        <v>6</v>
      </c>
      <c r="Q270">
        <v>4</v>
      </c>
      <c r="R270">
        <v>2</v>
      </c>
      <c r="S270">
        <v>6</v>
      </c>
      <c r="T270">
        <v>6</v>
      </c>
      <c r="U270">
        <v>0</v>
      </c>
      <c r="V270">
        <v>2</v>
      </c>
      <c r="W270">
        <v>1</v>
      </c>
      <c r="X270" t="s">
        <v>312</v>
      </c>
      <c r="Y270">
        <v>1.72</v>
      </c>
      <c r="Z270">
        <v>2.1</v>
      </c>
      <c r="AA270">
        <v>1.7</v>
      </c>
      <c r="AB270">
        <v>2.1</v>
      </c>
      <c r="AC270">
        <v>1.67</v>
      </c>
      <c r="AD270">
        <v>2.2000000000000002</v>
      </c>
      <c r="AE270">
        <v>1.71</v>
      </c>
      <c r="AF270">
        <v>2.29</v>
      </c>
      <c r="AG270">
        <v>1.67</v>
      </c>
      <c r="AH270">
        <v>2.25</v>
      </c>
      <c r="AI270">
        <v>1.78</v>
      </c>
      <c r="AJ270">
        <v>2.29</v>
      </c>
      <c r="AK270">
        <v>1.69</v>
      </c>
      <c r="AL270">
        <v>2.13</v>
      </c>
      <c r="AM270" t="str">
        <f t="shared" si="44"/>
        <v>Halep</v>
      </c>
      <c r="AN270" t="str">
        <f t="shared" si="45"/>
        <v>Jankovic</v>
      </c>
      <c r="AO270" t="str">
        <f t="shared" si="46"/>
        <v>MelbourneHalepJankovic</v>
      </c>
      <c r="AP270" t="str">
        <f t="shared" si="47"/>
        <v>MelbourneJankovicHalep</v>
      </c>
      <c r="AQ270">
        <f t="shared" si="48"/>
        <v>1</v>
      </c>
      <c r="AR270">
        <f t="shared" si="49"/>
        <v>4</v>
      </c>
      <c r="AS270">
        <f t="shared" si="50"/>
        <v>24</v>
      </c>
      <c r="AT270" t="b">
        <f t="shared" si="51"/>
        <v>0</v>
      </c>
      <c r="AU270" t="str">
        <f t="shared" si="52"/>
        <v>Halep</v>
      </c>
      <c r="AV270" t="b">
        <f t="shared" si="53"/>
        <v>1</v>
      </c>
      <c r="AW270" t="str">
        <f t="shared" si="54"/>
        <v>Melbourne4th Round</v>
      </c>
    </row>
    <row r="271" spans="1:49" x14ac:dyDescent="0.25">
      <c r="A271">
        <v>6</v>
      </c>
      <c r="B271" t="s">
        <v>441</v>
      </c>
      <c r="C271" t="s">
        <v>442</v>
      </c>
      <c r="D271" s="1">
        <v>41659</v>
      </c>
      <c r="E271" s="10" t="s">
        <v>443</v>
      </c>
      <c r="F271" t="s">
        <v>307</v>
      </c>
      <c r="G271" t="s">
        <v>308</v>
      </c>
      <c r="H271" t="s">
        <v>479</v>
      </c>
      <c r="I271" s="9">
        <v>3</v>
      </c>
      <c r="J271" t="s">
        <v>381</v>
      </c>
      <c r="K271" t="s">
        <v>475</v>
      </c>
      <c r="L271">
        <v>2</v>
      </c>
      <c r="M271">
        <v>13</v>
      </c>
      <c r="N271">
        <v>8151</v>
      </c>
      <c r="O271">
        <v>3075</v>
      </c>
      <c r="P271">
        <v>6</v>
      </c>
      <c r="Q271">
        <v>3</v>
      </c>
      <c r="R271">
        <v>6</v>
      </c>
      <c r="S271">
        <v>2</v>
      </c>
      <c r="V271">
        <v>2</v>
      </c>
      <c r="W271">
        <v>0</v>
      </c>
      <c r="X271" t="s">
        <v>312</v>
      </c>
      <c r="Y271">
        <v>1.1200000000000001</v>
      </c>
      <c r="Z271">
        <v>6</v>
      </c>
      <c r="AA271">
        <v>1.1499999999999999</v>
      </c>
      <c r="AB271">
        <v>5.25</v>
      </c>
      <c r="AC271">
        <v>1.17</v>
      </c>
      <c r="AD271">
        <v>5</v>
      </c>
      <c r="AE271">
        <v>1.1499999999999999</v>
      </c>
      <c r="AF271">
        <v>6.54</v>
      </c>
      <c r="AG271">
        <v>1.18</v>
      </c>
      <c r="AH271">
        <v>5</v>
      </c>
      <c r="AI271">
        <v>1.18</v>
      </c>
      <c r="AJ271">
        <v>6.54</v>
      </c>
      <c r="AK271">
        <v>1.1499999999999999</v>
      </c>
      <c r="AL271">
        <v>5.41</v>
      </c>
      <c r="AM271" t="str">
        <f t="shared" si="44"/>
        <v>Azarenka</v>
      </c>
      <c r="AN271" t="str">
        <f t="shared" si="45"/>
        <v>Stephens</v>
      </c>
      <c r="AO271" t="str">
        <f t="shared" si="46"/>
        <v>MelbourneAzarenkaStephens</v>
      </c>
      <c r="AP271" t="str">
        <f t="shared" si="47"/>
        <v>MelbourneStephensAzarenka</v>
      </c>
      <c r="AQ271">
        <f t="shared" si="48"/>
        <v>2</v>
      </c>
      <c r="AR271">
        <f t="shared" si="49"/>
        <v>7</v>
      </c>
      <c r="AS271">
        <f t="shared" si="50"/>
        <v>17</v>
      </c>
      <c r="AT271" t="b">
        <f t="shared" si="51"/>
        <v>0</v>
      </c>
      <c r="AU271" t="str">
        <f t="shared" si="52"/>
        <v>Azarenka</v>
      </c>
      <c r="AV271" t="b">
        <f t="shared" si="53"/>
        <v>0</v>
      </c>
      <c r="AW271" t="str">
        <f t="shared" si="54"/>
        <v>Melbourne4th Round</v>
      </c>
    </row>
    <row r="272" spans="1:49" x14ac:dyDescent="0.25">
      <c r="A272">
        <v>6</v>
      </c>
      <c r="B272" t="s">
        <v>441</v>
      </c>
      <c r="C272" t="s">
        <v>442</v>
      </c>
      <c r="D272" s="1">
        <v>41659</v>
      </c>
      <c r="E272" s="10" t="s">
        <v>443</v>
      </c>
      <c r="F272" t="s">
        <v>307</v>
      </c>
      <c r="G272" t="s">
        <v>308</v>
      </c>
      <c r="H272" t="s">
        <v>479</v>
      </c>
      <c r="I272" s="9">
        <v>3</v>
      </c>
      <c r="J272" t="s">
        <v>439</v>
      </c>
      <c r="K272" t="s">
        <v>310</v>
      </c>
      <c r="L272">
        <v>5</v>
      </c>
      <c r="M272">
        <v>38</v>
      </c>
      <c r="N272">
        <v>5470</v>
      </c>
      <c r="O272">
        <v>1280</v>
      </c>
      <c r="P272">
        <v>6</v>
      </c>
      <c r="Q272">
        <v>1</v>
      </c>
      <c r="R272">
        <v>6</v>
      </c>
      <c r="S272">
        <v>3</v>
      </c>
      <c r="V272">
        <v>2</v>
      </c>
      <c r="W272">
        <v>0</v>
      </c>
      <c r="X272" t="s">
        <v>312</v>
      </c>
      <c r="Y272">
        <v>1.44</v>
      </c>
      <c r="Z272">
        <v>2.75</v>
      </c>
      <c r="AA272">
        <v>1.45</v>
      </c>
      <c r="AB272">
        <v>2.7</v>
      </c>
      <c r="AC272">
        <v>1.44</v>
      </c>
      <c r="AD272">
        <v>2.75</v>
      </c>
      <c r="AE272">
        <v>1.45</v>
      </c>
      <c r="AF272">
        <v>3.02</v>
      </c>
      <c r="AG272">
        <v>1.5</v>
      </c>
      <c r="AH272">
        <v>2.63</v>
      </c>
      <c r="AI272">
        <v>1.5</v>
      </c>
      <c r="AJ272">
        <v>3.15</v>
      </c>
      <c r="AK272">
        <v>1.44</v>
      </c>
      <c r="AL272">
        <v>2.78</v>
      </c>
      <c r="AM272" t="str">
        <f t="shared" si="44"/>
        <v>Radwanska</v>
      </c>
      <c r="AN272" t="str">
        <f t="shared" si="45"/>
        <v>Muguruza</v>
      </c>
      <c r="AO272" t="str">
        <f t="shared" si="46"/>
        <v>MelbourneRadwanskaMuguruza</v>
      </c>
      <c r="AP272" t="str">
        <f t="shared" si="47"/>
        <v>MelbourneMuguruzaRadwanska</v>
      </c>
      <c r="AQ272">
        <f t="shared" si="48"/>
        <v>2</v>
      </c>
      <c r="AR272">
        <f t="shared" si="49"/>
        <v>8</v>
      </c>
      <c r="AS272">
        <f t="shared" si="50"/>
        <v>16</v>
      </c>
      <c r="AT272" t="b">
        <f t="shared" si="51"/>
        <v>0</v>
      </c>
      <c r="AU272" t="str">
        <f t="shared" si="52"/>
        <v>Radwanska</v>
      </c>
      <c r="AV272" t="b">
        <f t="shared" si="53"/>
        <v>0</v>
      </c>
      <c r="AW272" t="str">
        <f t="shared" si="54"/>
        <v>Melbourne4th Round</v>
      </c>
    </row>
    <row r="273" spans="1:49" x14ac:dyDescent="0.25">
      <c r="A273">
        <v>6</v>
      </c>
      <c r="B273" t="s">
        <v>441</v>
      </c>
      <c r="C273" t="s">
        <v>442</v>
      </c>
      <c r="D273" s="1">
        <v>41660</v>
      </c>
      <c r="E273" s="10" t="s">
        <v>443</v>
      </c>
      <c r="F273" t="s">
        <v>307</v>
      </c>
      <c r="G273" t="s">
        <v>308</v>
      </c>
      <c r="H273" t="s">
        <v>345</v>
      </c>
      <c r="I273" s="9">
        <v>3</v>
      </c>
      <c r="J273" t="s">
        <v>415</v>
      </c>
      <c r="K273" t="s">
        <v>450</v>
      </c>
      <c r="L273">
        <v>4</v>
      </c>
      <c r="M273">
        <v>29</v>
      </c>
      <c r="N273">
        <v>5970</v>
      </c>
      <c r="O273">
        <v>1735</v>
      </c>
      <c r="P273">
        <v>6</v>
      </c>
      <c r="Q273">
        <v>2</v>
      </c>
      <c r="R273">
        <v>6</v>
      </c>
      <c r="S273">
        <v>2</v>
      </c>
      <c r="V273">
        <v>2</v>
      </c>
      <c r="W273">
        <v>0</v>
      </c>
      <c r="X273" t="s">
        <v>312</v>
      </c>
      <c r="Y273">
        <v>1.2</v>
      </c>
      <c r="Z273">
        <v>4.5</v>
      </c>
      <c r="AA273">
        <v>1.22</v>
      </c>
      <c r="AB273">
        <v>4</v>
      </c>
      <c r="AC273">
        <v>1.22</v>
      </c>
      <c r="AD273">
        <v>4.33</v>
      </c>
      <c r="AE273">
        <v>1.23</v>
      </c>
      <c r="AF273">
        <v>4.9000000000000004</v>
      </c>
      <c r="AG273">
        <v>1.25</v>
      </c>
      <c r="AH273">
        <v>4</v>
      </c>
      <c r="AI273">
        <v>1.27</v>
      </c>
      <c r="AJ273">
        <v>4.9000000000000004</v>
      </c>
      <c r="AK273">
        <v>1.22</v>
      </c>
      <c r="AL273">
        <v>4.2300000000000004</v>
      </c>
      <c r="AM273" t="str">
        <f t="shared" si="44"/>
        <v>Li</v>
      </c>
      <c r="AN273" t="str">
        <f t="shared" si="45"/>
        <v>Pennetta</v>
      </c>
      <c r="AO273" t="str">
        <f t="shared" si="46"/>
        <v>MelbourneLiPennetta</v>
      </c>
      <c r="AP273" t="str">
        <f t="shared" si="47"/>
        <v>MelbournePennettaLi</v>
      </c>
      <c r="AQ273">
        <f t="shared" si="48"/>
        <v>2</v>
      </c>
      <c r="AR273">
        <f t="shared" si="49"/>
        <v>8</v>
      </c>
      <c r="AS273">
        <f t="shared" si="50"/>
        <v>16</v>
      </c>
      <c r="AT273" t="b">
        <f t="shared" si="51"/>
        <v>0</v>
      </c>
      <c r="AU273" t="str">
        <f t="shared" si="52"/>
        <v>Li</v>
      </c>
      <c r="AV273" t="b">
        <f t="shared" si="53"/>
        <v>0</v>
      </c>
      <c r="AW273" t="str">
        <f t="shared" si="54"/>
        <v>MelbourneQuarterfinals</v>
      </c>
    </row>
    <row r="274" spans="1:49" x14ac:dyDescent="0.25">
      <c r="A274">
        <v>6</v>
      </c>
      <c r="B274" t="s">
        <v>441</v>
      </c>
      <c r="C274" t="s">
        <v>442</v>
      </c>
      <c r="D274" s="1">
        <v>41660</v>
      </c>
      <c r="E274" s="10" t="s">
        <v>443</v>
      </c>
      <c r="F274" t="s">
        <v>307</v>
      </c>
      <c r="G274" t="s">
        <v>308</v>
      </c>
      <c r="H274" t="s">
        <v>345</v>
      </c>
      <c r="I274" s="9">
        <v>3</v>
      </c>
      <c r="J274" t="s">
        <v>431</v>
      </c>
      <c r="K274" t="s">
        <v>334</v>
      </c>
      <c r="L274">
        <v>31</v>
      </c>
      <c r="M274">
        <v>14</v>
      </c>
      <c r="N274">
        <v>1629</v>
      </c>
      <c r="O274">
        <v>3010</v>
      </c>
      <c r="P274">
        <v>5</v>
      </c>
      <c r="Q274">
        <v>7</v>
      </c>
      <c r="R274">
        <v>7</v>
      </c>
      <c r="S274">
        <v>5</v>
      </c>
      <c r="T274">
        <v>6</v>
      </c>
      <c r="U274">
        <v>2</v>
      </c>
      <c r="V274">
        <v>2</v>
      </c>
      <c r="W274">
        <v>1</v>
      </c>
      <c r="X274" t="s">
        <v>312</v>
      </c>
      <c r="Y274">
        <v>3.5</v>
      </c>
      <c r="Z274">
        <v>1.3</v>
      </c>
      <c r="AA274">
        <v>3.1</v>
      </c>
      <c r="AB274">
        <v>1.35</v>
      </c>
      <c r="AC274">
        <v>3.25</v>
      </c>
      <c r="AD274">
        <v>1.36</v>
      </c>
      <c r="AE274">
        <v>3.6</v>
      </c>
      <c r="AF274">
        <v>1.35</v>
      </c>
      <c r="AG274">
        <v>3.25</v>
      </c>
      <c r="AH274">
        <v>1.36</v>
      </c>
      <c r="AI274">
        <v>3.6</v>
      </c>
      <c r="AJ274">
        <v>1.4</v>
      </c>
      <c r="AK274">
        <v>3.21</v>
      </c>
      <c r="AL274">
        <v>1.34</v>
      </c>
      <c r="AM274" t="str">
        <f t="shared" si="44"/>
        <v>Bouchard</v>
      </c>
      <c r="AN274" t="str">
        <f t="shared" si="45"/>
        <v>Ivanovic</v>
      </c>
      <c r="AO274" t="str">
        <f t="shared" si="46"/>
        <v>MelbourneBouchardIvanovic</v>
      </c>
      <c r="AP274" t="str">
        <f t="shared" si="47"/>
        <v>MelbourneIvanovicBouchard</v>
      </c>
      <c r="AQ274">
        <f t="shared" si="48"/>
        <v>1</v>
      </c>
      <c r="AR274">
        <f t="shared" si="49"/>
        <v>4</v>
      </c>
      <c r="AS274">
        <f t="shared" si="50"/>
        <v>32</v>
      </c>
      <c r="AT274" t="b">
        <f t="shared" si="51"/>
        <v>0</v>
      </c>
      <c r="AU274" t="str">
        <f t="shared" si="52"/>
        <v>Ivanovic</v>
      </c>
      <c r="AV274" t="b">
        <f t="shared" si="53"/>
        <v>1</v>
      </c>
      <c r="AW274" t="str">
        <f t="shared" si="54"/>
        <v>MelbourneQuarterfinals</v>
      </c>
    </row>
    <row r="275" spans="1:49" x14ac:dyDescent="0.25">
      <c r="A275">
        <v>6</v>
      </c>
      <c r="B275" t="s">
        <v>441</v>
      </c>
      <c r="C275" t="s">
        <v>442</v>
      </c>
      <c r="D275" s="1">
        <v>41661</v>
      </c>
      <c r="E275" s="10" t="s">
        <v>443</v>
      </c>
      <c r="F275" t="s">
        <v>307</v>
      </c>
      <c r="G275" t="s">
        <v>308</v>
      </c>
      <c r="H275" t="s">
        <v>345</v>
      </c>
      <c r="I275" s="9">
        <v>3</v>
      </c>
      <c r="J275" t="s">
        <v>364</v>
      </c>
      <c r="K275" t="s">
        <v>430</v>
      </c>
      <c r="L275">
        <v>24</v>
      </c>
      <c r="M275">
        <v>11</v>
      </c>
      <c r="N275">
        <v>1856</v>
      </c>
      <c r="O275">
        <v>3335</v>
      </c>
      <c r="P275">
        <v>6</v>
      </c>
      <c r="Q275">
        <v>3</v>
      </c>
      <c r="R275">
        <v>6</v>
      </c>
      <c r="S275">
        <v>0</v>
      </c>
      <c r="V275">
        <v>2</v>
      </c>
      <c r="W275">
        <v>0</v>
      </c>
      <c r="X275" t="s">
        <v>312</v>
      </c>
      <c r="Y275">
        <v>2.37</v>
      </c>
      <c r="Z275">
        <v>1.57</v>
      </c>
      <c r="AA275">
        <v>2.35</v>
      </c>
      <c r="AB275">
        <v>1.58</v>
      </c>
      <c r="AC275">
        <v>2.25</v>
      </c>
      <c r="AD275">
        <v>1.62</v>
      </c>
      <c r="AE275">
        <v>2.5499999999999998</v>
      </c>
      <c r="AF275">
        <v>1.6</v>
      </c>
      <c r="AG275">
        <v>2.38</v>
      </c>
      <c r="AH275">
        <v>1.57</v>
      </c>
      <c r="AI275">
        <v>2.5499999999999998</v>
      </c>
      <c r="AJ275">
        <v>1.65</v>
      </c>
      <c r="AK275">
        <v>2.35</v>
      </c>
      <c r="AL275">
        <v>1.59</v>
      </c>
      <c r="AM275" t="str">
        <f t="shared" si="44"/>
        <v>Cibulkova</v>
      </c>
      <c r="AN275" t="str">
        <f t="shared" si="45"/>
        <v>Halep</v>
      </c>
      <c r="AO275" t="str">
        <f t="shared" si="46"/>
        <v>MelbourneCibulkovaHalep</v>
      </c>
      <c r="AP275" t="str">
        <f t="shared" si="47"/>
        <v>MelbourneHalepCibulkova</v>
      </c>
      <c r="AQ275">
        <f t="shared" si="48"/>
        <v>2</v>
      </c>
      <c r="AR275">
        <f t="shared" si="49"/>
        <v>9</v>
      </c>
      <c r="AS275">
        <f t="shared" si="50"/>
        <v>15</v>
      </c>
      <c r="AT275" t="b">
        <f t="shared" si="51"/>
        <v>0</v>
      </c>
      <c r="AU275" t="str">
        <f t="shared" si="52"/>
        <v>Cibulkova</v>
      </c>
      <c r="AV275" t="b">
        <f t="shared" si="53"/>
        <v>0</v>
      </c>
      <c r="AW275" t="str">
        <f t="shared" si="54"/>
        <v>MelbourneQuarterfinals</v>
      </c>
    </row>
    <row r="276" spans="1:49" x14ac:dyDescent="0.25">
      <c r="A276">
        <v>6</v>
      </c>
      <c r="B276" t="s">
        <v>441</v>
      </c>
      <c r="C276" t="s">
        <v>442</v>
      </c>
      <c r="D276" s="1">
        <v>41661</v>
      </c>
      <c r="E276" s="10" t="s">
        <v>443</v>
      </c>
      <c r="F276" t="s">
        <v>307</v>
      </c>
      <c r="G276" t="s">
        <v>308</v>
      </c>
      <c r="H276" t="s">
        <v>345</v>
      </c>
      <c r="I276" s="9">
        <v>3</v>
      </c>
      <c r="J276" t="s">
        <v>439</v>
      </c>
      <c r="K276" t="s">
        <v>381</v>
      </c>
      <c r="L276">
        <v>5</v>
      </c>
      <c r="M276">
        <v>2</v>
      </c>
      <c r="N276">
        <v>5470</v>
      </c>
      <c r="O276">
        <v>8151</v>
      </c>
      <c r="P276">
        <v>6</v>
      </c>
      <c r="Q276">
        <v>1</v>
      </c>
      <c r="R276">
        <v>5</v>
      </c>
      <c r="S276">
        <v>7</v>
      </c>
      <c r="T276">
        <v>6</v>
      </c>
      <c r="U276">
        <v>0</v>
      </c>
      <c r="V276">
        <v>2</v>
      </c>
      <c r="W276">
        <v>1</v>
      </c>
      <c r="X276" t="s">
        <v>312</v>
      </c>
      <c r="Y276">
        <v>5</v>
      </c>
      <c r="Z276">
        <v>1.1599999999999999</v>
      </c>
      <c r="AA276">
        <v>4.75</v>
      </c>
      <c r="AB276">
        <v>1.17</v>
      </c>
      <c r="AC276">
        <v>5</v>
      </c>
      <c r="AD276">
        <v>1.17</v>
      </c>
      <c r="AE276">
        <v>5.17</v>
      </c>
      <c r="AF276">
        <v>1.21</v>
      </c>
      <c r="AG276">
        <v>5.5</v>
      </c>
      <c r="AH276">
        <v>1.17</v>
      </c>
      <c r="AI276">
        <v>5.75</v>
      </c>
      <c r="AJ276">
        <v>1.22</v>
      </c>
      <c r="AK276">
        <v>4.97</v>
      </c>
      <c r="AL276">
        <v>1.17</v>
      </c>
      <c r="AM276" t="str">
        <f t="shared" si="44"/>
        <v>Radwanska</v>
      </c>
      <c r="AN276" t="str">
        <f t="shared" si="45"/>
        <v>Azarenka</v>
      </c>
      <c r="AO276" t="str">
        <f t="shared" si="46"/>
        <v>MelbourneRadwanskaAzarenka</v>
      </c>
      <c r="AP276" t="str">
        <f t="shared" si="47"/>
        <v>MelbourneAzarenkaRadwanska</v>
      </c>
      <c r="AQ276">
        <f t="shared" si="48"/>
        <v>1</v>
      </c>
      <c r="AR276">
        <f t="shared" si="49"/>
        <v>9</v>
      </c>
      <c r="AS276">
        <f t="shared" si="50"/>
        <v>25</v>
      </c>
      <c r="AT276" t="b">
        <f t="shared" si="51"/>
        <v>0</v>
      </c>
      <c r="AU276" t="str">
        <f t="shared" si="52"/>
        <v>Radwanska</v>
      </c>
      <c r="AV276" t="b">
        <f t="shared" si="53"/>
        <v>1</v>
      </c>
      <c r="AW276" t="str">
        <f t="shared" si="54"/>
        <v>MelbourneQuarterfinals</v>
      </c>
    </row>
    <row r="277" spans="1:49" x14ac:dyDescent="0.25">
      <c r="A277">
        <v>6</v>
      </c>
      <c r="B277" t="s">
        <v>441</v>
      </c>
      <c r="C277" t="s">
        <v>442</v>
      </c>
      <c r="D277" s="1">
        <v>41662</v>
      </c>
      <c r="E277" s="10" t="s">
        <v>443</v>
      </c>
      <c r="F277" t="s">
        <v>307</v>
      </c>
      <c r="G277" t="s">
        <v>308</v>
      </c>
      <c r="H277" t="s">
        <v>346</v>
      </c>
      <c r="I277" s="9">
        <v>3</v>
      </c>
      <c r="J277" t="s">
        <v>415</v>
      </c>
      <c r="K277" t="s">
        <v>431</v>
      </c>
      <c r="L277">
        <v>4</v>
      </c>
      <c r="M277">
        <v>31</v>
      </c>
      <c r="N277">
        <v>5970</v>
      </c>
      <c r="O277">
        <v>1629</v>
      </c>
      <c r="P277">
        <v>6</v>
      </c>
      <c r="Q277">
        <v>2</v>
      </c>
      <c r="R277">
        <v>6</v>
      </c>
      <c r="S277">
        <v>4</v>
      </c>
      <c r="V277">
        <v>2</v>
      </c>
      <c r="W277">
        <v>0</v>
      </c>
      <c r="X277" t="s">
        <v>312</v>
      </c>
      <c r="Y277">
        <v>1.2</v>
      </c>
      <c r="Z277">
        <v>4.5</v>
      </c>
      <c r="AA277">
        <v>1.22</v>
      </c>
      <c r="AB277">
        <v>4</v>
      </c>
      <c r="AC277">
        <v>1.22</v>
      </c>
      <c r="AD277">
        <v>4.33</v>
      </c>
      <c r="AE277">
        <v>1.25</v>
      </c>
      <c r="AF277">
        <v>4.7</v>
      </c>
      <c r="AG277">
        <v>1.22</v>
      </c>
      <c r="AH277">
        <v>4.33</v>
      </c>
      <c r="AI277">
        <v>1.27</v>
      </c>
      <c r="AJ277">
        <v>4.8</v>
      </c>
      <c r="AK277">
        <v>1.22</v>
      </c>
      <c r="AL277">
        <v>4.3</v>
      </c>
      <c r="AM277" t="str">
        <f t="shared" si="44"/>
        <v>Li</v>
      </c>
      <c r="AN277" t="str">
        <f t="shared" si="45"/>
        <v>Bouchard</v>
      </c>
      <c r="AO277" t="str">
        <f t="shared" si="46"/>
        <v>MelbourneLiBouchard</v>
      </c>
      <c r="AP277" t="str">
        <f t="shared" si="47"/>
        <v>MelbourneBouchardLi</v>
      </c>
      <c r="AQ277">
        <f t="shared" si="48"/>
        <v>2</v>
      </c>
      <c r="AR277">
        <f t="shared" si="49"/>
        <v>6</v>
      </c>
      <c r="AS277">
        <f t="shared" si="50"/>
        <v>18</v>
      </c>
      <c r="AT277" t="b">
        <f t="shared" si="51"/>
        <v>0</v>
      </c>
      <c r="AU277" t="str">
        <f t="shared" si="52"/>
        <v>Li</v>
      </c>
      <c r="AV277" t="b">
        <f t="shared" si="53"/>
        <v>0</v>
      </c>
      <c r="AW277" t="str">
        <f t="shared" si="54"/>
        <v>MelbourneSemifinals</v>
      </c>
    </row>
    <row r="278" spans="1:49" x14ac:dyDescent="0.25">
      <c r="A278">
        <v>6</v>
      </c>
      <c r="B278" t="s">
        <v>441</v>
      </c>
      <c r="C278" t="s">
        <v>442</v>
      </c>
      <c r="D278" s="1">
        <v>41662</v>
      </c>
      <c r="E278" s="10" t="s">
        <v>443</v>
      </c>
      <c r="F278" t="s">
        <v>307</v>
      </c>
      <c r="G278" t="s">
        <v>308</v>
      </c>
      <c r="H278" t="s">
        <v>346</v>
      </c>
      <c r="I278" s="9">
        <v>3</v>
      </c>
      <c r="J278" t="s">
        <v>364</v>
      </c>
      <c r="K278" t="s">
        <v>439</v>
      </c>
      <c r="L278">
        <v>24</v>
      </c>
      <c r="M278">
        <v>5</v>
      </c>
      <c r="N278">
        <v>1856</v>
      </c>
      <c r="O278">
        <v>5470</v>
      </c>
      <c r="P278">
        <v>6</v>
      </c>
      <c r="Q278">
        <v>1</v>
      </c>
      <c r="R278">
        <v>6</v>
      </c>
      <c r="S278">
        <v>2</v>
      </c>
      <c r="V278">
        <v>2</v>
      </c>
      <c r="W278">
        <v>0</v>
      </c>
      <c r="X278" t="s">
        <v>312</v>
      </c>
      <c r="Y278">
        <v>2.75</v>
      </c>
      <c r="Z278">
        <v>1.44</v>
      </c>
      <c r="AA278">
        <v>2.7</v>
      </c>
      <c r="AB278">
        <v>1.45</v>
      </c>
      <c r="AC278">
        <v>2.75</v>
      </c>
      <c r="AD278">
        <v>1.44</v>
      </c>
      <c r="AE278">
        <v>3.1</v>
      </c>
      <c r="AF278">
        <v>1.44</v>
      </c>
      <c r="AG278">
        <v>2.88</v>
      </c>
      <c r="AH278">
        <v>1.44</v>
      </c>
      <c r="AI278">
        <v>3.2</v>
      </c>
      <c r="AJ278">
        <v>1.48</v>
      </c>
      <c r="AK278">
        <v>2.83</v>
      </c>
      <c r="AL278">
        <v>1.43</v>
      </c>
      <c r="AM278" t="str">
        <f t="shared" si="44"/>
        <v>Cibulkova</v>
      </c>
      <c r="AN278" t="str">
        <f t="shared" si="45"/>
        <v>Radwanska</v>
      </c>
      <c r="AO278" t="str">
        <f t="shared" si="46"/>
        <v>MelbourneCibulkovaRadwanska</v>
      </c>
      <c r="AP278" t="str">
        <f t="shared" si="47"/>
        <v>MelbourneRadwanskaCibulkova</v>
      </c>
      <c r="AQ278">
        <f t="shared" si="48"/>
        <v>2</v>
      </c>
      <c r="AR278">
        <f t="shared" si="49"/>
        <v>9</v>
      </c>
      <c r="AS278">
        <f t="shared" si="50"/>
        <v>15</v>
      </c>
      <c r="AT278" t="b">
        <f t="shared" si="51"/>
        <v>0</v>
      </c>
      <c r="AU278" t="str">
        <f t="shared" si="52"/>
        <v>Cibulkova</v>
      </c>
      <c r="AV278" t="b">
        <f t="shared" si="53"/>
        <v>0</v>
      </c>
      <c r="AW278" t="str">
        <f t="shared" si="54"/>
        <v>MelbourneSemifinals</v>
      </c>
    </row>
    <row r="279" spans="1:49" x14ac:dyDescent="0.25">
      <c r="A279">
        <v>6</v>
      </c>
      <c r="B279" t="s">
        <v>441</v>
      </c>
      <c r="C279" t="s">
        <v>442</v>
      </c>
      <c r="D279" s="1">
        <v>41664</v>
      </c>
      <c r="E279" s="10" t="s">
        <v>443</v>
      </c>
      <c r="F279" t="s">
        <v>307</v>
      </c>
      <c r="G279" t="s">
        <v>308</v>
      </c>
      <c r="H279" t="s">
        <v>348</v>
      </c>
      <c r="I279" s="9">
        <v>3</v>
      </c>
      <c r="J279" t="s">
        <v>415</v>
      </c>
      <c r="K279" t="s">
        <v>364</v>
      </c>
      <c r="L279">
        <v>4</v>
      </c>
      <c r="M279">
        <v>24</v>
      </c>
      <c r="N279">
        <v>5970</v>
      </c>
      <c r="O279">
        <v>1856</v>
      </c>
      <c r="P279">
        <v>7</v>
      </c>
      <c r="Q279">
        <v>6</v>
      </c>
      <c r="R279">
        <v>6</v>
      </c>
      <c r="S279">
        <v>0</v>
      </c>
      <c r="V279">
        <v>2</v>
      </c>
      <c r="W279">
        <v>0</v>
      </c>
      <c r="X279" t="s">
        <v>312</v>
      </c>
      <c r="Y279">
        <v>1.36</v>
      </c>
      <c r="Z279">
        <v>3.25</v>
      </c>
      <c r="AA279">
        <v>1.35</v>
      </c>
      <c r="AB279">
        <v>3.1</v>
      </c>
      <c r="AC279">
        <v>1.4</v>
      </c>
      <c r="AD279">
        <v>3</v>
      </c>
      <c r="AE279">
        <v>1.41</v>
      </c>
      <c r="AF279">
        <v>3.28</v>
      </c>
      <c r="AG279">
        <v>1.36</v>
      </c>
      <c r="AH279">
        <v>3.25</v>
      </c>
      <c r="AI279">
        <v>1.44</v>
      </c>
      <c r="AJ279">
        <v>3.35</v>
      </c>
      <c r="AK279">
        <v>1.37</v>
      </c>
      <c r="AL279">
        <v>3.11</v>
      </c>
      <c r="AM279" t="str">
        <f t="shared" si="44"/>
        <v>Li</v>
      </c>
      <c r="AN279" t="str">
        <f t="shared" si="45"/>
        <v>Cibulkova</v>
      </c>
      <c r="AO279" t="str">
        <f t="shared" si="46"/>
        <v>MelbourneLiCibulkova</v>
      </c>
      <c r="AP279" t="str">
        <f t="shared" si="47"/>
        <v>MelbourneCibulkovaLi</v>
      </c>
      <c r="AQ279">
        <f t="shared" si="48"/>
        <v>2</v>
      </c>
      <c r="AR279">
        <f t="shared" si="49"/>
        <v>7</v>
      </c>
      <c r="AS279">
        <f t="shared" si="50"/>
        <v>19</v>
      </c>
      <c r="AT279" t="b">
        <f t="shared" si="51"/>
        <v>1</v>
      </c>
      <c r="AU279" t="str">
        <f t="shared" si="52"/>
        <v>Li</v>
      </c>
      <c r="AV279" t="b">
        <f t="shared" si="53"/>
        <v>0</v>
      </c>
      <c r="AW279" t="str">
        <f t="shared" si="54"/>
        <v>MelbourneThe Final</v>
      </c>
    </row>
    <row r="280" spans="1:49" x14ac:dyDescent="0.25">
      <c r="A280">
        <v>7</v>
      </c>
      <c r="B280" t="s">
        <v>480</v>
      </c>
      <c r="C280" t="s">
        <v>481</v>
      </c>
      <c r="D280" s="1">
        <v>41666</v>
      </c>
      <c r="E280" t="s">
        <v>351</v>
      </c>
      <c r="F280" s="1" t="s">
        <v>482</v>
      </c>
      <c r="G280" t="s">
        <v>308</v>
      </c>
      <c r="H280" t="s">
        <v>309</v>
      </c>
      <c r="I280" s="9">
        <v>3</v>
      </c>
      <c r="J280" t="s">
        <v>393</v>
      </c>
      <c r="K280" t="s">
        <v>377</v>
      </c>
      <c r="L280">
        <v>34</v>
      </c>
      <c r="M280">
        <v>76</v>
      </c>
      <c r="N280">
        <v>1425</v>
      </c>
      <c r="O280">
        <v>811</v>
      </c>
      <c r="P280">
        <v>7</v>
      </c>
      <c r="Q280">
        <v>6</v>
      </c>
      <c r="R280">
        <v>6</v>
      </c>
      <c r="S280">
        <v>2</v>
      </c>
      <c r="V280">
        <v>2</v>
      </c>
      <c r="W280">
        <v>0</v>
      </c>
      <c r="X280" t="s">
        <v>312</v>
      </c>
      <c r="Y280">
        <v>1.25</v>
      </c>
      <c r="Z280">
        <v>3.75</v>
      </c>
      <c r="AA280">
        <v>1.33</v>
      </c>
      <c r="AB280">
        <v>3.2</v>
      </c>
      <c r="AC280">
        <v>1.29</v>
      </c>
      <c r="AD280">
        <v>3.5</v>
      </c>
      <c r="AE280">
        <v>1.3</v>
      </c>
      <c r="AF280">
        <v>3.85</v>
      </c>
      <c r="AG280">
        <v>1.29</v>
      </c>
      <c r="AH280">
        <v>3.5</v>
      </c>
      <c r="AI280">
        <v>1.33</v>
      </c>
      <c r="AJ280">
        <v>3.95</v>
      </c>
      <c r="AK280">
        <v>1.28</v>
      </c>
      <c r="AL280">
        <v>3.56</v>
      </c>
      <c r="AM280" t="str">
        <f t="shared" si="44"/>
        <v>Zakopalova</v>
      </c>
      <c r="AN280" t="str">
        <f t="shared" si="45"/>
        <v>Garcia</v>
      </c>
      <c r="AO280" t="str">
        <f t="shared" si="46"/>
        <v>ParisZakopalovaGarcia</v>
      </c>
      <c r="AP280" t="str">
        <f t="shared" si="47"/>
        <v>ParisGarciaZakopalova</v>
      </c>
      <c r="AQ280">
        <f t="shared" si="48"/>
        <v>2</v>
      </c>
      <c r="AR280">
        <f t="shared" si="49"/>
        <v>5</v>
      </c>
      <c r="AS280">
        <f t="shared" si="50"/>
        <v>21</v>
      </c>
      <c r="AT280" t="b">
        <f t="shared" si="51"/>
        <v>1</v>
      </c>
      <c r="AU280" t="str">
        <f t="shared" si="52"/>
        <v>Zakopalova</v>
      </c>
      <c r="AV280" t="b">
        <f t="shared" si="53"/>
        <v>0</v>
      </c>
      <c r="AW280" t="str">
        <f t="shared" si="54"/>
        <v>Paris1st Round</v>
      </c>
    </row>
    <row r="281" spans="1:49" x14ac:dyDescent="0.25">
      <c r="A281">
        <v>7</v>
      </c>
      <c r="B281" t="s">
        <v>480</v>
      </c>
      <c r="C281" t="s">
        <v>481</v>
      </c>
      <c r="D281" s="1">
        <v>41666</v>
      </c>
      <c r="E281" t="s">
        <v>351</v>
      </c>
      <c r="F281" s="1" t="s">
        <v>482</v>
      </c>
      <c r="G281" t="s">
        <v>308</v>
      </c>
      <c r="H281" t="s">
        <v>309</v>
      </c>
      <c r="I281" s="9">
        <v>3</v>
      </c>
      <c r="J281" t="s">
        <v>374</v>
      </c>
      <c r="K281" t="s">
        <v>367</v>
      </c>
      <c r="L281">
        <v>26</v>
      </c>
      <c r="M281">
        <v>43</v>
      </c>
      <c r="N281">
        <v>1840</v>
      </c>
      <c r="O281">
        <v>1255</v>
      </c>
      <c r="P281">
        <v>1</v>
      </c>
      <c r="Q281">
        <v>6</v>
      </c>
      <c r="R281">
        <v>6</v>
      </c>
      <c r="S281">
        <v>4</v>
      </c>
      <c r="T281">
        <v>6</v>
      </c>
      <c r="U281">
        <v>1</v>
      </c>
      <c r="V281">
        <v>2</v>
      </c>
      <c r="W281">
        <v>1</v>
      </c>
      <c r="X281" t="s">
        <v>312</v>
      </c>
      <c r="Y281">
        <v>1.3</v>
      </c>
      <c r="Z281">
        <v>3.4</v>
      </c>
      <c r="AA281">
        <v>1.3</v>
      </c>
      <c r="AB281">
        <v>3.4</v>
      </c>
      <c r="AC281">
        <v>1.33</v>
      </c>
      <c r="AD281">
        <v>3.25</v>
      </c>
      <c r="AE281">
        <v>1.34</v>
      </c>
      <c r="AF281">
        <v>3.53</v>
      </c>
      <c r="AG281">
        <v>1.29</v>
      </c>
      <c r="AH281">
        <v>3.5</v>
      </c>
      <c r="AI281">
        <v>1.35</v>
      </c>
      <c r="AJ281">
        <v>3.95</v>
      </c>
      <c r="AK281">
        <v>1.31</v>
      </c>
      <c r="AL281">
        <v>3.34</v>
      </c>
      <c r="AM281" t="str">
        <f t="shared" si="44"/>
        <v>Pavlyuchenkova</v>
      </c>
      <c r="AN281" t="str">
        <f t="shared" si="45"/>
        <v>Schiavone</v>
      </c>
      <c r="AO281" t="str">
        <f t="shared" si="46"/>
        <v>ParisPavlyuchenkovaSchiavone</v>
      </c>
      <c r="AP281" t="str">
        <f t="shared" si="47"/>
        <v>ParisSchiavonePavlyuchenkova</v>
      </c>
      <c r="AQ281">
        <f t="shared" si="48"/>
        <v>1</v>
      </c>
      <c r="AR281">
        <f t="shared" si="49"/>
        <v>2</v>
      </c>
      <c r="AS281">
        <f t="shared" si="50"/>
        <v>24</v>
      </c>
      <c r="AT281" t="b">
        <f t="shared" si="51"/>
        <v>0</v>
      </c>
      <c r="AU281" t="str">
        <f t="shared" si="52"/>
        <v>Schiavone</v>
      </c>
      <c r="AV281" t="b">
        <f t="shared" si="53"/>
        <v>1</v>
      </c>
      <c r="AW281" t="str">
        <f t="shared" si="54"/>
        <v>Paris1st Round</v>
      </c>
    </row>
    <row r="282" spans="1:49" x14ac:dyDescent="0.25">
      <c r="A282">
        <v>7</v>
      </c>
      <c r="B282" t="s">
        <v>480</v>
      </c>
      <c r="C282" t="s">
        <v>481</v>
      </c>
      <c r="D282" s="1">
        <v>41667</v>
      </c>
      <c r="E282" t="s">
        <v>351</v>
      </c>
      <c r="F282" s="1" t="s">
        <v>482</v>
      </c>
      <c r="G282" t="s">
        <v>308</v>
      </c>
      <c r="H282" t="s">
        <v>309</v>
      </c>
      <c r="I282" s="9">
        <v>3</v>
      </c>
      <c r="J282" t="s">
        <v>373</v>
      </c>
      <c r="K282" t="s">
        <v>339</v>
      </c>
      <c r="L282">
        <v>31</v>
      </c>
      <c r="M282">
        <v>48</v>
      </c>
      <c r="N282">
        <v>1600</v>
      </c>
      <c r="O282">
        <v>1186</v>
      </c>
      <c r="P282">
        <v>6</v>
      </c>
      <c r="Q282">
        <v>3</v>
      </c>
      <c r="R282">
        <v>3</v>
      </c>
      <c r="S282">
        <v>0</v>
      </c>
      <c r="V282">
        <v>1</v>
      </c>
      <c r="W282">
        <v>0</v>
      </c>
      <c r="X282" t="s">
        <v>323</v>
      </c>
      <c r="Y282">
        <v>1.44</v>
      </c>
      <c r="Z282">
        <v>2.62</v>
      </c>
      <c r="AA282">
        <v>1.5</v>
      </c>
      <c r="AB282">
        <v>2.5</v>
      </c>
      <c r="AC282">
        <v>1.44</v>
      </c>
      <c r="AD282">
        <v>2.62</v>
      </c>
      <c r="AE282">
        <v>1.6</v>
      </c>
      <c r="AF282">
        <v>2.4700000000000002</v>
      </c>
      <c r="AG282">
        <v>1.53</v>
      </c>
      <c r="AH282">
        <v>2.5</v>
      </c>
      <c r="AI282">
        <v>1.61</v>
      </c>
      <c r="AJ282">
        <v>2.75</v>
      </c>
      <c r="AK282">
        <v>1.5</v>
      </c>
      <c r="AL282">
        <v>2.5299999999999998</v>
      </c>
      <c r="AM282" t="str">
        <f t="shared" si="44"/>
        <v>Hantuchova</v>
      </c>
      <c r="AN282" t="str">
        <f t="shared" si="45"/>
        <v>Erakovic</v>
      </c>
      <c r="AO282" t="str">
        <f t="shared" si="46"/>
        <v>ParisHantuchovaErakovic</v>
      </c>
      <c r="AP282" t="str">
        <f t="shared" si="47"/>
        <v>ParisErakovicHantuchova</v>
      </c>
      <c r="AQ282">
        <f t="shared" si="48"/>
        <v>1</v>
      </c>
      <c r="AR282">
        <f t="shared" si="49"/>
        <v>6</v>
      </c>
      <c r="AS282">
        <f t="shared" si="50"/>
        <v>12</v>
      </c>
      <c r="AT282" t="b">
        <f t="shared" si="51"/>
        <v>0</v>
      </c>
      <c r="AU282" t="str">
        <f t="shared" si="52"/>
        <v>Hantuchova</v>
      </c>
      <c r="AV282" t="b">
        <f t="shared" si="53"/>
        <v>0</v>
      </c>
      <c r="AW282" t="str">
        <f t="shared" si="54"/>
        <v>Paris1st Round</v>
      </c>
    </row>
    <row r="283" spans="1:49" x14ac:dyDescent="0.25">
      <c r="A283">
        <v>7</v>
      </c>
      <c r="B283" t="s">
        <v>480</v>
      </c>
      <c r="C283" t="s">
        <v>481</v>
      </c>
      <c r="D283" s="1">
        <v>41667</v>
      </c>
      <c r="E283" t="s">
        <v>351</v>
      </c>
      <c r="F283" s="1" t="s">
        <v>482</v>
      </c>
      <c r="G283" t="s">
        <v>308</v>
      </c>
      <c r="H283" t="s">
        <v>309</v>
      </c>
      <c r="I283" s="9">
        <v>3</v>
      </c>
      <c r="J283" t="s">
        <v>313</v>
      </c>
      <c r="K283" t="s">
        <v>407</v>
      </c>
      <c r="L283">
        <v>40</v>
      </c>
      <c r="M283">
        <v>115</v>
      </c>
      <c r="N283">
        <v>1270</v>
      </c>
      <c r="O283">
        <v>560</v>
      </c>
      <c r="P283">
        <v>7</v>
      </c>
      <c r="Q283">
        <v>5</v>
      </c>
      <c r="R283">
        <v>6</v>
      </c>
      <c r="S283">
        <v>1</v>
      </c>
      <c r="V283">
        <v>2</v>
      </c>
      <c r="W283">
        <v>0</v>
      </c>
      <c r="X283" t="s">
        <v>312</v>
      </c>
      <c r="Y283">
        <v>1.83</v>
      </c>
      <c r="Z283">
        <v>1.83</v>
      </c>
      <c r="AA283">
        <v>1.85</v>
      </c>
      <c r="AB283">
        <v>1.9</v>
      </c>
      <c r="AC283">
        <v>1.73</v>
      </c>
      <c r="AD283">
        <v>2</v>
      </c>
      <c r="AE283">
        <v>1.98</v>
      </c>
      <c r="AF283">
        <v>1.91</v>
      </c>
      <c r="AG283">
        <v>1.91</v>
      </c>
      <c r="AH283">
        <v>1.91</v>
      </c>
      <c r="AI283">
        <v>2</v>
      </c>
      <c r="AJ283">
        <v>2.1</v>
      </c>
      <c r="AK283">
        <v>1.83</v>
      </c>
      <c r="AL283">
        <v>1.93</v>
      </c>
      <c r="AM283" t="str">
        <f t="shared" si="44"/>
        <v>Meusburger</v>
      </c>
      <c r="AN283" t="str">
        <f t="shared" si="45"/>
        <v>Friedsam</v>
      </c>
      <c r="AO283" t="str">
        <f t="shared" si="46"/>
        <v>ParisMeusburgerFriedsam</v>
      </c>
      <c r="AP283" t="str">
        <f t="shared" si="47"/>
        <v>ParisFriedsamMeusburger</v>
      </c>
      <c r="AQ283">
        <f t="shared" si="48"/>
        <v>2</v>
      </c>
      <c r="AR283">
        <f t="shared" si="49"/>
        <v>7</v>
      </c>
      <c r="AS283">
        <f t="shared" si="50"/>
        <v>19</v>
      </c>
      <c r="AT283" t="b">
        <f t="shared" si="51"/>
        <v>0</v>
      </c>
      <c r="AU283" t="str">
        <f t="shared" si="52"/>
        <v>Meusburger</v>
      </c>
      <c r="AV283" t="b">
        <f t="shared" si="53"/>
        <v>0</v>
      </c>
      <c r="AW283" t="str">
        <f t="shared" si="54"/>
        <v>Paris1st Round</v>
      </c>
    </row>
    <row r="284" spans="1:49" x14ac:dyDescent="0.25">
      <c r="A284">
        <v>7</v>
      </c>
      <c r="B284" t="s">
        <v>480</v>
      </c>
      <c r="C284" t="s">
        <v>481</v>
      </c>
      <c r="D284" s="1">
        <v>41667</v>
      </c>
      <c r="E284" t="s">
        <v>351</v>
      </c>
      <c r="F284" s="1" t="s">
        <v>482</v>
      </c>
      <c r="G284" t="s">
        <v>308</v>
      </c>
      <c r="H284" t="s">
        <v>309</v>
      </c>
      <c r="I284" s="9">
        <v>3</v>
      </c>
      <c r="J284" t="s">
        <v>437</v>
      </c>
      <c r="K284" t="s">
        <v>357</v>
      </c>
      <c r="L284">
        <v>25</v>
      </c>
      <c r="M284">
        <v>32</v>
      </c>
      <c r="N284">
        <v>1870</v>
      </c>
      <c r="O284">
        <v>1515</v>
      </c>
      <c r="P284">
        <v>6</v>
      </c>
      <c r="Q284">
        <v>3</v>
      </c>
      <c r="R284">
        <v>5</v>
      </c>
      <c r="S284">
        <v>7</v>
      </c>
      <c r="T284">
        <v>6</v>
      </c>
      <c r="U284">
        <v>2</v>
      </c>
      <c r="V284">
        <v>2</v>
      </c>
      <c r="W284">
        <v>1</v>
      </c>
      <c r="X284" t="s">
        <v>312</v>
      </c>
      <c r="Y284">
        <v>1.53</v>
      </c>
      <c r="Z284">
        <v>2.37</v>
      </c>
      <c r="AA284">
        <v>1.62</v>
      </c>
      <c r="AB284">
        <v>2.25</v>
      </c>
      <c r="AC284">
        <v>1.67</v>
      </c>
      <c r="AD284">
        <v>2.1</v>
      </c>
      <c r="AE284">
        <v>1.61</v>
      </c>
      <c r="AF284">
        <v>2.44</v>
      </c>
      <c r="AG284">
        <v>1.62</v>
      </c>
      <c r="AH284">
        <v>2.25</v>
      </c>
      <c r="AI284">
        <v>1.67</v>
      </c>
      <c r="AJ284">
        <v>2.4500000000000002</v>
      </c>
      <c r="AK284">
        <v>1.6</v>
      </c>
      <c r="AL284">
        <v>2.29</v>
      </c>
      <c r="AM284" t="str">
        <f t="shared" si="44"/>
        <v>Cornet</v>
      </c>
      <c r="AN284" t="str">
        <f t="shared" si="45"/>
        <v>Rybarikova</v>
      </c>
      <c r="AO284" t="str">
        <f t="shared" si="46"/>
        <v>ParisCornetRybarikova</v>
      </c>
      <c r="AP284" t="str">
        <f t="shared" si="47"/>
        <v>ParisRybarikovaCornet</v>
      </c>
      <c r="AQ284">
        <f t="shared" si="48"/>
        <v>1</v>
      </c>
      <c r="AR284">
        <f t="shared" si="49"/>
        <v>5</v>
      </c>
      <c r="AS284">
        <f t="shared" si="50"/>
        <v>29</v>
      </c>
      <c r="AT284" t="b">
        <f t="shared" si="51"/>
        <v>0</v>
      </c>
      <c r="AU284" t="str">
        <f t="shared" si="52"/>
        <v>Cornet</v>
      </c>
      <c r="AV284" t="b">
        <f t="shared" si="53"/>
        <v>1</v>
      </c>
      <c r="AW284" t="str">
        <f t="shared" si="54"/>
        <v>Paris1st Round</v>
      </c>
    </row>
    <row r="285" spans="1:49" x14ac:dyDescent="0.25">
      <c r="A285">
        <v>7</v>
      </c>
      <c r="B285" t="s">
        <v>480</v>
      </c>
      <c r="C285" t="s">
        <v>481</v>
      </c>
      <c r="D285" s="1">
        <v>41667</v>
      </c>
      <c r="E285" t="s">
        <v>351</v>
      </c>
      <c r="F285" s="1" t="s">
        <v>482</v>
      </c>
      <c r="G285" t="s">
        <v>308</v>
      </c>
      <c r="H285" t="s">
        <v>309</v>
      </c>
      <c r="I285" s="9">
        <v>3</v>
      </c>
      <c r="J285" t="s">
        <v>341</v>
      </c>
      <c r="K285" t="s">
        <v>483</v>
      </c>
      <c r="L285">
        <v>45</v>
      </c>
      <c r="M285">
        <v>99</v>
      </c>
      <c r="N285">
        <v>1240</v>
      </c>
      <c r="O285">
        <v>640</v>
      </c>
      <c r="P285">
        <v>6</v>
      </c>
      <c r="Q285">
        <v>4</v>
      </c>
      <c r="R285">
        <v>6</v>
      </c>
      <c r="S285">
        <v>1</v>
      </c>
      <c r="V285">
        <v>2</v>
      </c>
      <c r="W285">
        <v>0</v>
      </c>
      <c r="X285" t="s">
        <v>312</v>
      </c>
      <c r="Y285">
        <v>1.44</v>
      </c>
      <c r="Z285">
        <v>2.62</v>
      </c>
      <c r="AA285">
        <v>1.48</v>
      </c>
      <c r="AB285">
        <v>2.6</v>
      </c>
      <c r="AC285">
        <v>1.4</v>
      </c>
      <c r="AD285">
        <v>2.75</v>
      </c>
      <c r="AE285">
        <v>1.49</v>
      </c>
      <c r="AF285">
        <v>2.8</v>
      </c>
      <c r="AG285">
        <v>1.5</v>
      </c>
      <c r="AH285">
        <v>2.63</v>
      </c>
      <c r="AI285">
        <v>1.54</v>
      </c>
      <c r="AJ285">
        <v>3</v>
      </c>
      <c r="AK285">
        <v>1.46</v>
      </c>
      <c r="AL285">
        <v>2.66</v>
      </c>
      <c r="AM285" t="str">
        <f t="shared" si="44"/>
        <v>Knapp</v>
      </c>
      <c r="AN285" t="str">
        <f t="shared" si="45"/>
        <v>Arruabarrena</v>
      </c>
      <c r="AO285" t="str">
        <f t="shared" si="46"/>
        <v>ParisKnappArruabarrena</v>
      </c>
      <c r="AP285" t="str">
        <f t="shared" si="47"/>
        <v>ParisArruabarrenaKnapp</v>
      </c>
      <c r="AQ285">
        <f t="shared" si="48"/>
        <v>2</v>
      </c>
      <c r="AR285">
        <f t="shared" si="49"/>
        <v>7</v>
      </c>
      <c r="AS285">
        <f t="shared" si="50"/>
        <v>17</v>
      </c>
      <c r="AT285" t="b">
        <f t="shared" si="51"/>
        <v>0</v>
      </c>
      <c r="AU285" t="str">
        <f t="shared" si="52"/>
        <v>Knapp</v>
      </c>
      <c r="AV285" t="b">
        <f t="shared" si="53"/>
        <v>0</v>
      </c>
      <c r="AW285" t="str">
        <f t="shared" si="54"/>
        <v>Paris1st Round</v>
      </c>
    </row>
    <row r="286" spans="1:49" x14ac:dyDescent="0.25">
      <c r="A286">
        <v>7</v>
      </c>
      <c r="B286" t="s">
        <v>480</v>
      </c>
      <c r="C286" t="s">
        <v>481</v>
      </c>
      <c r="D286" s="1">
        <v>41667</v>
      </c>
      <c r="E286" t="s">
        <v>351</v>
      </c>
      <c r="F286" s="1" t="s">
        <v>482</v>
      </c>
      <c r="G286" t="s">
        <v>308</v>
      </c>
      <c r="H286" t="s">
        <v>309</v>
      </c>
      <c r="I286" s="9">
        <v>3</v>
      </c>
      <c r="J286" t="s">
        <v>360</v>
      </c>
      <c r="K286" t="s">
        <v>408</v>
      </c>
      <c r="L286">
        <v>39</v>
      </c>
      <c r="M286">
        <v>41</v>
      </c>
      <c r="N286">
        <v>1280</v>
      </c>
      <c r="O286">
        <v>1265</v>
      </c>
      <c r="P286">
        <v>6</v>
      </c>
      <c r="Q286">
        <v>2</v>
      </c>
      <c r="R286">
        <v>6</v>
      </c>
      <c r="S286">
        <v>3</v>
      </c>
      <c r="V286">
        <v>2</v>
      </c>
      <c r="W286">
        <v>0</v>
      </c>
      <c r="X286" t="s">
        <v>312</v>
      </c>
      <c r="Y286">
        <v>1.53</v>
      </c>
      <c r="Z286">
        <v>2.37</v>
      </c>
      <c r="AA286">
        <v>1.5</v>
      </c>
      <c r="AB286">
        <v>2.5</v>
      </c>
      <c r="AC286">
        <v>1.53</v>
      </c>
      <c r="AD286">
        <v>2.38</v>
      </c>
      <c r="AE286">
        <v>1.55</v>
      </c>
      <c r="AF286">
        <v>2.61</v>
      </c>
      <c r="AG286">
        <v>1.53</v>
      </c>
      <c r="AH286">
        <v>2.5</v>
      </c>
      <c r="AI286">
        <v>1.59</v>
      </c>
      <c r="AJ286">
        <v>2.75</v>
      </c>
      <c r="AK286">
        <v>1.52</v>
      </c>
      <c r="AL286">
        <v>2.48</v>
      </c>
      <c r="AM286" t="str">
        <f t="shared" si="44"/>
        <v>Petkovic</v>
      </c>
      <c r="AN286" t="str">
        <f t="shared" si="45"/>
        <v>Jovanovski</v>
      </c>
      <c r="AO286" t="str">
        <f t="shared" si="46"/>
        <v>ParisPetkovicJovanovski</v>
      </c>
      <c r="AP286" t="str">
        <f t="shared" si="47"/>
        <v>ParisJovanovskiPetkovic</v>
      </c>
      <c r="AQ286">
        <f t="shared" si="48"/>
        <v>2</v>
      </c>
      <c r="AR286">
        <f t="shared" si="49"/>
        <v>7</v>
      </c>
      <c r="AS286">
        <f t="shared" si="50"/>
        <v>17</v>
      </c>
      <c r="AT286" t="b">
        <f t="shared" si="51"/>
        <v>0</v>
      </c>
      <c r="AU286" t="str">
        <f t="shared" si="52"/>
        <v>Petkovic</v>
      </c>
      <c r="AV286" t="b">
        <f t="shared" si="53"/>
        <v>0</v>
      </c>
      <c r="AW286" t="str">
        <f t="shared" si="54"/>
        <v>Paris1st Round</v>
      </c>
    </row>
    <row r="287" spans="1:49" x14ac:dyDescent="0.25">
      <c r="A287">
        <v>7</v>
      </c>
      <c r="B287" t="s">
        <v>480</v>
      </c>
      <c r="C287" t="s">
        <v>481</v>
      </c>
      <c r="D287" s="1">
        <v>41667</v>
      </c>
      <c r="E287" t="s">
        <v>351</v>
      </c>
      <c r="F287" s="1" t="s">
        <v>482</v>
      </c>
      <c r="G287" t="s">
        <v>308</v>
      </c>
      <c r="H287" t="s">
        <v>309</v>
      </c>
      <c r="I287" s="9">
        <v>3</v>
      </c>
      <c r="J287" t="s">
        <v>368</v>
      </c>
      <c r="K287" t="s">
        <v>319</v>
      </c>
      <c r="L287">
        <v>16</v>
      </c>
      <c r="M287">
        <v>87</v>
      </c>
      <c r="N287">
        <v>2745</v>
      </c>
      <c r="O287">
        <v>711</v>
      </c>
      <c r="P287">
        <v>6</v>
      </c>
      <c r="Q287">
        <v>1</v>
      </c>
      <c r="R287">
        <v>6</v>
      </c>
      <c r="S287">
        <v>4</v>
      </c>
      <c r="V287">
        <v>2</v>
      </c>
      <c r="W287">
        <v>0</v>
      </c>
      <c r="X287" t="s">
        <v>312</v>
      </c>
      <c r="Y287">
        <v>1.44</v>
      </c>
      <c r="Z287">
        <v>2.62</v>
      </c>
      <c r="AA287">
        <v>1.45</v>
      </c>
      <c r="AB287">
        <v>2.7</v>
      </c>
      <c r="AC287">
        <v>1.44</v>
      </c>
      <c r="AD287">
        <v>2.62</v>
      </c>
      <c r="AE287">
        <v>1.49</v>
      </c>
      <c r="AF287">
        <v>2.8</v>
      </c>
      <c r="AG287">
        <v>1.5</v>
      </c>
      <c r="AH287">
        <v>2.63</v>
      </c>
      <c r="AI287">
        <v>1.54</v>
      </c>
      <c r="AJ287">
        <v>3.1</v>
      </c>
      <c r="AK287">
        <v>1.46</v>
      </c>
      <c r="AL287">
        <v>2.66</v>
      </c>
      <c r="AM287" t="str">
        <f t="shared" si="44"/>
        <v>Suarez</v>
      </c>
      <c r="AN287" t="str">
        <f t="shared" si="45"/>
        <v>Larsson</v>
      </c>
      <c r="AO287" t="str">
        <f t="shared" si="46"/>
        <v>ParisSuarezLarsson</v>
      </c>
      <c r="AP287" t="str">
        <f t="shared" si="47"/>
        <v>ParisLarssonSuarez</v>
      </c>
      <c r="AQ287">
        <f t="shared" si="48"/>
        <v>2</v>
      </c>
      <c r="AR287">
        <f t="shared" si="49"/>
        <v>7</v>
      </c>
      <c r="AS287">
        <f t="shared" si="50"/>
        <v>17</v>
      </c>
      <c r="AT287" t="b">
        <f t="shared" si="51"/>
        <v>0</v>
      </c>
      <c r="AU287" t="str">
        <f t="shared" si="52"/>
        <v>Suarez</v>
      </c>
      <c r="AV287" t="b">
        <f t="shared" si="53"/>
        <v>0</v>
      </c>
      <c r="AW287" t="str">
        <f t="shared" si="54"/>
        <v>Paris1st Round</v>
      </c>
    </row>
    <row r="288" spans="1:49" x14ac:dyDescent="0.25">
      <c r="A288">
        <v>7</v>
      </c>
      <c r="B288" t="s">
        <v>480</v>
      </c>
      <c r="C288" t="s">
        <v>481</v>
      </c>
      <c r="D288" s="1">
        <v>41668</v>
      </c>
      <c r="E288" t="s">
        <v>351</v>
      </c>
      <c r="F288" s="1" t="s">
        <v>482</v>
      </c>
      <c r="G288" t="s">
        <v>308</v>
      </c>
      <c r="H288" t="s">
        <v>309</v>
      </c>
      <c r="I288" s="9">
        <v>3</v>
      </c>
      <c r="J288" t="s">
        <v>354</v>
      </c>
      <c r="K288" t="s">
        <v>343</v>
      </c>
      <c r="L288">
        <v>38</v>
      </c>
      <c r="M288">
        <v>14</v>
      </c>
      <c r="N288">
        <v>1310</v>
      </c>
      <c r="O288">
        <v>3020</v>
      </c>
      <c r="P288">
        <v>6</v>
      </c>
      <c r="Q288">
        <v>3</v>
      </c>
      <c r="R288">
        <v>0</v>
      </c>
      <c r="S288">
        <v>6</v>
      </c>
      <c r="T288">
        <v>7</v>
      </c>
      <c r="U288">
        <v>5</v>
      </c>
      <c r="V288">
        <v>2</v>
      </c>
      <c r="W288">
        <v>1</v>
      </c>
      <c r="X288" t="s">
        <v>312</v>
      </c>
      <c r="Y288">
        <v>2.75</v>
      </c>
      <c r="Z288">
        <v>1.4</v>
      </c>
      <c r="AA288">
        <v>2.6</v>
      </c>
      <c r="AB288">
        <v>1.48</v>
      </c>
      <c r="AC288">
        <v>2.5</v>
      </c>
      <c r="AD288">
        <v>1.5</v>
      </c>
      <c r="AE288">
        <v>2.62</v>
      </c>
      <c r="AF288">
        <v>1.54</v>
      </c>
      <c r="AG288">
        <v>2.63</v>
      </c>
      <c r="AH288">
        <v>1.5</v>
      </c>
      <c r="AI288">
        <v>2.75</v>
      </c>
      <c r="AJ288">
        <v>1.55</v>
      </c>
      <c r="AK288">
        <v>2.57</v>
      </c>
      <c r="AL288">
        <v>1.49</v>
      </c>
      <c r="AM288" t="str">
        <f t="shared" si="44"/>
        <v>Svitolina</v>
      </c>
      <c r="AN288" t="str">
        <f t="shared" si="45"/>
        <v>Vinci</v>
      </c>
      <c r="AO288" t="str">
        <f t="shared" si="46"/>
        <v>ParisSvitolinaVinci</v>
      </c>
      <c r="AP288" t="str">
        <f t="shared" si="47"/>
        <v>ParisVinciSvitolina</v>
      </c>
      <c r="AQ288">
        <f t="shared" si="48"/>
        <v>1</v>
      </c>
      <c r="AR288">
        <f t="shared" si="49"/>
        <v>-1</v>
      </c>
      <c r="AS288">
        <f t="shared" si="50"/>
        <v>27</v>
      </c>
      <c r="AT288" t="b">
        <f t="shared" si="51"/>
        <v>0</v>
      </c>
      <c r="AU288" t="str">
        <f t="shared" si="52"/>
        <v>Svitolina</v>
      </c>
      <c r="AV288" t="b">
        <f t="shared" si="53"/>
        <v>1</v>
      </c>
      <c r="AW288" t="str">
        <f t="shared" si="54"/>
        <v>Paris1st Round</v>
      </c>
    </row>
    <row r="289" spans="1:49" x14ac:dyDescent="0.25">
      <c r="A289">
        <v>7</v>
      </c>
      <c r="B289" t="s">
        <v>480</v>
      </c>
      <c r="C289" t="s">
        <v>481</v>
      </c>
      <c r="D289" s="1">
        <v>41668</v>
      </c>
      <c r="E289" t="s">
        <v>351</v>
      </c>
      <c r="F289" s="1" t="s">
        <v>482</v>
      </c>
      <c r="G289" t="s">
        <v>308</v>
      </c>
      <c r="H289" t="s">
        <v>309</v>
      </c>
      <c r="I289" s="9">
        <v>3</v>
      </c>
      <c r="J289" t="s">
        <v>328</v>
      </c>
      <c r="K289" t="s">
        <v>314</v>
      </c>
      <c r="L289">
        <v>21</v>
      </c>
      <c r="M289">
        <v>36</v>
      </c>
      <c r="N289">
        <v>2255</v>
      </c>
      <c r="O289">
        <v>1400</v>
      </c>
      <c r="P289">
        <v>6</v>
      </c>
      <c r="Q289">
        <v>3</v>
      </c>
      <c r="R289">
        <v>4</v>
      </c>
      <c r="S289">
        <v>6</v>
      </c>
      <c r="T289">
        <v>6</v>
      </c>
      <c r="U289">
        <v>2</v>
      </c>
      <c r="V289">
        <v>2</v>
      </c>
      <c r="W289">
        <v>1</v>
      </c>
      <c r="X289" t="s">
        <v>312</v>
      </c>
      <c r="Y289">
        <v>1.8</v>
      </c>
      <c r="Z289">
        <v>1.9</v>
      </c>
      <c r="AA289">
        <v>1.8</v>
      </c>
      <c r="AB289">
        <v>2</v>
      </c>
      <c r="AC289">
        <v>1.83</v>
      </c>
      <c r="AD289">
        <v>1.83</v>
      </c>
      <c r="AE289">
        <v>1.93</v>
      </c>
      <c r="AF289">
        <v>1.96</v>
      </c>
      <c r="AG289">
        <v>1.73</v>
      </c>
      <c r="AH289">
        <v>2.1</v>
      </c>
      <c r="AI289">
        <v>1.93</v>
      </c>
      <c r="AJ289">
        <v>2.1</v>
      </c>
      <c r="AK289">
        <v>1.81</v>
      </c>
      <c r="AL289">
        <v>1.95</v>
      </c>
      <c r="AM289" t="str">
        <f t="shared" si="44"/>
        <v>Flipkens</v>
      </c>
      <c r="AN289" t="str">
        <f t="shared" si="45"/>
        <v>Barthel</v>
      </c>
      <c r="AO289" t="str">
        <f t="shared" si="46"/>
        <v>ParisFlipkensBarthel</v>
      </c>
      <c r="AP289" t="str">
        <f t="shared" si="47"/>
        <v>ParisBarthelFlipkens</v>
      </c>
      <c r="AQ289">
        <f t="shared" si="48"/>
        <v>1</v>
      </c>
      <c r="AR289">
        <f t="shared" si="49"/>
        <v>5</v>
      </c>
      <c r="AS289">
        <f t="shared" si="50"/>
        <v>27</v>
      </c>
      <c r="AT289" t="b">
        <f t="shared" si="51"/>
        <v>0</v>
      </c>
      <c r="AU289" t="str">
        <f t="shared" si="52"/>
        <v>Flipkens</v>
      </c>
      <c r="AV289" t="b">
        <f t="shared" si="53"/>
        <v>1</v>
      </c>
      <c r="AW289" t="str">
        <f t="shared" si="54"/>
        <v>Paris1st Round</v>
      </c>
    </row>
    <row r="290" spans="1:49" x14ac:dyDescent="0.25">
      <c r="A290">
        <v>7</v>
      </c>
      <c r="B290" t="s">
        <v>480</v>
      </c>
      <c r="C290" t="s">
        <v>481</v>
      </c>
      <c r="D290" s="1">
        <v>41668</v>
      </c>
      <c r="E290" t="s">
        <v>351</v>
      </c>
      <c r="F290" s="1" t="s">
        <v>482</v>
      </c>
      <c r="G290" t="s">
        <v>308</v>
      </c>
      <c r="H290" t="s">
        <v>309</v>
      </c>
      <c r="I290" s="9">
        <v>3</v>
      </c>
      <c r="J290" t="s">
        <v>371</v>
      </c>
      <c r="K290" t="s">
        <v>358</v>
      </c>
      <c r="L290">
        <v>71</v>
      </c>
      <c r="M290">
        <v>44</v>
      </c>
      <c r="N290">
        <v>863</v>
      </c>
      <c r="O290">
        <v>1255</v>
      </c>
      <c r="P290">
        <v>5</v>
      </c>
      <c r="Q290">
        <v>7</v>
      </c>
      <c r="R290">
        <v>7</v>
      </c>
      <c r="S290">
        <v>5</v>
      </c>
      <c r="T290">
        <v>7</v>
      </c>
      <c r="U290">
        <v>6</v>
      </c>
      <c r="V290">
        <v>2</v>
      </c>
      <c r="W290">
        <v>1</v>
      </c>
      <c r="X290" t="s">
        <v>312</v>
      </c>
      <c r="Y290">
        <v>2.37</v>
      </c>
      <c r="Z290">
        <v>1.53</v>
      </c>
      <c r="AA290">
        <v>2.2999999999999998</v>
      </c>
      <c r="AB290">
        <v>1.6</v>
      </c>
      <c r="AC290">
        <v>2.25</v>
      </c>
      <c r="AD290">
        <v>1.57</v>
      </c>
      <c r="AE290">
        <v>2.37</v>
      </c>
      <c r="AF290">
        <v>1.65</v>
      </c>
      <c r="AG290">
        <v>2.38</v>
      </c>
      <c r="AH290">
        <v>1.57</v>
      </c>
      <c r="AI290">
        <v>2.5</v>
      </c>
      <c r="AJ290">
        <v>1.66</v>
      </c>
      <c r="AK290">
        <v>2.2999999999999998</v>
      </c>
      <c r="AL290">
        <v>1.59</v>
      </c>
      <c r="AM290" t="str">
        <f t="shared" si="44"/>
        <v>Voskoboeva</v>
      </c>
      <c r="AN290" t="str">
        <f t="shared" si="45"/>
        <v>Voegele</v>
      </c>
      <c r="AO290" t="str">
        <f t="shared" si="46"/>
        <v>ParisVoskoboevaVoegele</v>
      </c>
      <c r="AP290" t="str">
        <f t="shared" si="47"/>
        <v>ParisVoegeleVoskoboeva</v>
      </c>
      <c r="AQ290">
        <f t="shared" si="48"/>
        <v>1</v>
      </c>
      <c r="AR290">
        <f t="shared" si="49"/>
        <v>1</v>
      </c>
      <c r="AS290">
        <f t="shared" si="50"/>
        <v>37</v>
      </c>
      <c r="AT290" t="b">
        <f t="shared" si="51"/>
        <v>1</v>
      </c>
      <c r="AU290" t="str">
        <f t="shared" si="52"/>
        <v>Voegele</v>
      </c>
      <c r="AV290" t="b">
        <f t="shared" si="53"/>
        <v>1</v>
      </c>
      <c r="AW290" t="str">
        <f t="shared" si="54"/>
        <v>Paris1st Round</v>
      </c>
    </row>
    <row r="291" spans="1:49" x14ac:dyDescent="0.25">
      <c r="A291">
        <v>7</v>
      </c>
      <c r="B291" t="s">
        <v>480</v>
      </c>
      <c r="C291" t="s">
        <v>481</v>
      </c>
      <c r="D291" s="1">
        <v>41668</v>
      </c>
      <c r="E291" t="s">
        <v>351</v>
      </c>
      <c r="F291" s="1" t="s">
        <v>482</v>
      </c>
      <c r="G291" t="s">
        <v>308</v>
      </c>
      <c r="H291" t="s">
        <v>309</v>
      </c>
      <c r="I291" s="9">
        <v>3</v>
      </c>
      <c r="J291" t="s">
        <v>379</v>
      </c>
      <c r="K291" t="s">
        <v>430</v>
      </c>
      <c r="L291">
        <v>62</v>
      </c>
      <c r="M291">
        <v>10</v>
      </c>
      <c r="N291">
        <v>985</v>
      </c>
      <c r="O291">
        <v>3760</v>
      </c>
      <c r="P291">
        <v>7</v>
      </c>
      <c r="Q291">
        <v>6</v>
      </c>
      <c r="R291">
        <v>6</v>
      </c>
      <c r="S291">
        <v>4</v>
      </c>
      <c r="V291">
        <v>2</v>
      </c>
      <c r="W291">
        <v>0</v>
      </c>
      <c r="X291" t="s">
        <v>312</v>
      </c>
      <c r="Y291">
        <v>4.33</v>
      </c>
      <c r="Z291">
        <v>1.2</v>
      </c>
      <c r="AA291">
        <v>4.3</v>
      </c>
      <c r="AB291">
        <v>1.2</v>
      </c>
      <c r="AC291">
        <v>4.5</v>
      </c>
      <c r="AD291">
        <v>1.17</v>
      </c>
      <c r="AE291">
        <v>5.1100000000000003</v>
      </c>
      <c r="AF291">
        <v>1.2</v>
      </c>
      <c r="AG291">
        <v>4</v>
      </c>
      <c r="AH291">
        <v>1.22</v>
      </c>
      <c r="AI291">
        <v>5.75</v>
      </c>
      <c r="AJ291">
        <v>1.23</v>
      </c>
      <c r="AK291">
        <v>4.49</v>
      </c>
      <c r="AL291">
        <v>1.19</v>
      </c>
      <c r="AM291" t="str">
        <f t="shared" si="44"/>
        <v>Mladenovic</v>
      </c>
      <c r="AN291" t="str">
        <f t="shared" si="45"/>
        <v>Halep</v>
      </c>
      <c r="AO291" t="str">
        <f t="shared" si="46"/>
        <v>ParisMladenovicHalep</v>
      </c>
      <c r="AP291" t="str">
        <f t="shared" si="47"/>
        <v>ParisHalepMladenovic</v>
      </c>
      <c r="AQ291">
        <f t="shared" si="48"/>
        <v>2</v>
      </c>
      <c r="AR291">
        <f t="shared" si="49"/>
        <v>3</v>
      </c>
      <c r="AS291">
        <f t="shared" si="50"/>
        <v>23</v>
      </c>
      <c r="AT291" t="b">
        <f t="shared" si="51"/>
        <v>1</v>
      </c>
      <c r="AU291" t="str">
        <f t="shared" si="52"/>
        <v>Mladenovic</v>
      </c>
      <c r="AV291" t="b">
        <f t="shared" si="53"/>
        <v>0</v>
      </c>
      <c r="AW291" t="str">
        <f t="shared" si="54"/>
        <v>Paris1st Round</v>
      </c>
    </row>
    <row r="292" spans="1:49" x14ac:dyDescent="0.25">
      <c r="A292">
        <v>7</v>
      </c>
      <c r="B292" t="s">
        <v>480</v>
      </c>
      <c r="C292" t="s">
        <v>481</v>
      </c>
      <c r="D292" s="1">
        <v>41668</v>
      </c>
      <c r="E292" t="s">
        <v>351</v>
      </c>
      <c r="F292" s="1" t="s">
        <v>482</v>
      </c>
      <c r="G292" t="s">
        <v>308</v>
      </c>
      <c r="H292" t="s">
        <v>344</v>
      </c>
      <c r="I292" s="9">
        <v>3</v>
      </c>
      <c r="J292" t="s">
        <v>376</v>
      </c>
      <c r="K292" t="s">
        <v>373</v>
      </c>
      <c r="L292">
        <v>5</v>
      </c>
      <c r="M292">
        <v>31</v>
      </c>
      <c r="N292">
        <v>5416</v>
      </c>
      <c r="O292">
        <v>1600</v>
      </c>
      <c r="P292">
        <v>6</v>
      </c>
      <c r="Q292">
        <v>0</v>
      </c>
      <c r="R292">
        <v>6</v>
      </c>
      <c r="S292">
        <v>1</v>
      </c>
      <c r="V292">
        <v>2</v>
      </c>
      <c r="W292">
        <v>0</v>
      </c>
      <c r="X292" t="s">
        <v>312</v>
      </c>
      <c r="Y292">
        <v>1.1399999999999999</v>
      </c>
      <c r="Z292">
        <v>5.5</v>
      </c>
      <c r="AA292">
        <v>1.1499999999999999</v>
      </c>
      <c r="AB292">
        <v>5.25</v>
      </c>
      <c r="AC292">
        <v>1.1200000000000001</v>
      </c>
      <c r="AD292">
        <v>5.5</v>
      </c>
      <c r="AE292">
        <v>1.19</v>
      </c>
      <c r="AF292">
        <v>5.54</v>
      </c>
      <c r="AG292">
        <v>1.17</v>
      </c>
      <c r="AH292">
        <v>5</v>
      </c>
      <c r="AI292">
        <v>1.19</v>
      </c>
      <c r="AJ292">
        <v>6</v>
      </c>
      <c r="AK292">
        <v>1.1499999999999999</v>
      </c>
      <c r="AL292">
        <v>5.2</v>
      </c>
      <c r="AM292" t="str">
        <f t="shared" si="44"/>
        <v>Sharapova</v>
      </c>
      <c r="AN292" t="str">
        <f t="shared" si="45"/>
        <v>Hantuchova</v>
      </c>
      <c r="AO292" t="str">
        <f t="shared" si="46"/>
        <v>ParisSharapovaHantuchova</v>
      </c>
      <c r="AP292" t="str">
        <f t="shared" si="47"/>
        <v>ParisHantuchovaSharapova</v>
      </c>
      <c r="AQ292">
        <f t="shared" si="48"/>
        <v>2</v>
      </c>
      <c r="AR292">
        <f t="shared" si="49"/>
        <v>11</v>
      </c>
      <c r="AS292">
        <f t="shared" si="50"/>
        <v>13</v>
      </c>
      <c r="AT292" t="b">
        <f t="shared" si="51"/>
        <v>0</v>
      </c>
      <c r="AU292" t="str">
        <f t="shared" si="52"/>
        <v>Sharapova</v>
      </c>
      <c r="AV292" t="b">
        <f t="shared" si="53"/>
        <v>0</v>
      </c>
      <c r="AW292" t="str">
        <f t="shared" si="54"/>
        <v>Paris2nd Round</v>
      </c>
    </row>
    <row r="293" spans="1:49" x14ac:dyDescent="0.25">
      <c r="A293">
        <v>7</v>
      </c>
      <c r="B293" t="s">
        <v>480</v>
      </c>
      <c r="C293" t="s">
        <v>481</v>
      </c>
      <c r="D293" s="1">
        <v>41668</v>
      </c>
      <c r="E293" t="s">
        <v>351</v>
      </c>
      <c r="F293" s="1" t="s">
        <v>482</v>
      </c>
      <c r="G293" t="s">
        <v>308</v>
      </c>
      <c r="H293" t="s">
        <v>344</v>
      </c>
      <c r="I293" s="9">
        <v>3</v>
      </c>
      <c r="J293" t="s">
        <v>374</v>
      </c>
      <c r="K293" t="s">
        <v>368</v>
      </c>
      <c r="L293">
        <v>26</v>
      </c>
      <c r="M293">
        <v>16</v>
      </c>
      <c r="N293">
        <v>1840</v>
      </c>
      <c r="O293">
        <v>2745</v>
      </c>
      <c r="P293">
        <v>6</v>
      </c>
      <c r="Q293">
        <v>2</v>
      </c>
      <c r="R293">
        <v>3</v>
      </c>
      <c r="S293">
        <v>6</v>
      </c>
      <c r="T293">
        <v>6</v>
      </c>
      <c r="U293">
        <v>3</v>
      </c>
      <c r="V293">
        <v>2</v>
      </c>
      <c r="W293">
        <v>1</v>
      </c>
      <c r="X293" t="s">
        <v>312</v>
      </c>
      <c r="Y293">
        <v>1.57</v>
      </c>
      <c r="Z293">
        <v>2.25</v>
      </c>
      <c r="AA293">
        <v>1.58</v>
      </c>
      <c r="AB293">
        <v>2.35</v>
      </c>
      <c r="AC293">
        <v>1.62</v>
      </c>
      <c r="AD293">
        <v>2.2000000000000002</v>
      </c>
      <c r="AE293">
        <v>1.65</v>
      </c>
      <c r="AF293">
        <v>2.4</v>
      </c>
      <c r="AG293">
        <v>1.57</v>
      </c>
      <c r="AH293">
        <v>2.38</v>
      </c>
      <c r="AI293">
        <v>1.67</v>
      </c>
      <c r="AJ293">
        <v>2.52</v>
      </c>
      <c r="AK293">
        <v>1.58</v>
      </c>
      <c r="AL293">
        <v>2.34</v>
      </c>
      <c r="AM293" t="str">
        <f t="shared" si="44"/>
        <v>Pavlyuchenkova</v>
      </c>
      <c r="AN293" t="str">
        <f t="shared" si="45"/>
        <v>Suarez</v>
      </c>
      <c r="AO293" t="str">
        <f t="shared" si="46"/>
        <v>ParisPavlyuchenkovaSuarez</v>
      </c>
      <c r="AP293" t="str">
        <f t="shared" si="47"/>
        <v>ParisSuarezPavlyuchenkova</v>
      </c>
      <c r="AQ293">
        <f t="shared" si="48"/>
        <v>1</v>
      </c>
      <c r="AR293">
        <f t="shared" si="49"/>
        <v>4</v>
      </c>
      <c r="AS293">
        <f t="shared" si="50"/>
        <v>26</v>
      </c>
      <c r="AT293" t="b">
        <f t="shared" si="51"/>
        <v>0</v>
      </c>
      <c r="AU293" t="str">
        <f t="shared" si="52"/>
        <v>Pavlyuchenkova</v>
      </c>
      <c r="AV293" t="b">
        <f t="shared" si="53"/>
        <v>1</v>
      </c>
      <c r="AW293" t="str">
        <f t="shared" si="54"/>
        <v>Paris2nd Round</v>
      </c>
    </row>
    <row r="294" spans="1:49" x14ac:dyDescent="0.25">
      <c r="A294">
        <v>7</v>
      </c>
      <c r="B294" t="s">
        <v>480</v>
      </c>
      <c r="C294" t="s">
        <v>481</v>
      </c>
      <c r="D294" s="1">
        <v>41668</v>
      </c>
      <c r="E294" t="s">
        <v>351</v>
      </c>
      <c r="F294" s="1" t="s">
        <v>482</v>
      </c>
      <c r="G294" t="s">
        <v>308</v>
      </c>
      <c r="H294" t="s">
        <v>344</v>
      </c>
      <c r="I294" s="9">
        <v>3</v>
      </c>
      <c r="J294" t="s">
        <v>378</v>
      </c>
      <c r="K294" t="s">
        <v>393</v>
      </c>
      <c r="L294">
        <v>9</v>
      </c>
      <c r="M294">
        <v>34</v>
      </c>
      <c r="N294">
        <v>4030</v>
      </c>
      <c r="O294">
        <v>1425</v>
      </c>
      <c r="P294">
        <v>6</v>
      </c>
      <c r="Q294">
        <v>2</v>
      </c>
      <c r="R294">
        <v>7</v>
      </c>
      <c r="S294">
        <v>5</v>
      </c>
      <c r="V294">
        <v>2</v>
      </c>
      <c r="W294">
        <v>0</v>
      </c>
      <c r="X294" t="s">
        <v>312</v>
      </c>
      <c r="Y294">
        <v>1.2</v>
      </c>
      <c r="Z294">
        <v>4.33</v>
      </c>
      <c r="AA294">
        <v>1.2</v>
      </c>
      <c r="AB294">
        <v>4.3</v>
      </c>
      <c r="AC294">
        <v>1.25</v>
      </c>
      <c r="AD294">
        <v>3.75</v>
      </c>
      <c r="AE294">
        <v>1.26</v>
      </c>
      <c r="AF294">
        <v>4.38</v>
      </c>
      <c r="AG294">
        <v>1.22</v>
      </c>
      <c r="AH294">
        <v>4</v>
      </c>
      <c r="AI294">
        <v>1.26</v>
      </c>
      <c r="AJ294">
        <v>4.55</v>
      </c>
      <c r="AK294">
        <v>1.22</v>
      </c>
      <c r="AL294">
        <v>4.13</v>
      </c>
      <c r="AM294" t="str">
        <f t="shared" si="44"/>
        <v>Kerber</v>
      </c>
      <c r="AN294" t="str">
        <f t="shared" si="45"/>
        <v>Zakopalova</v>
      </c>
      <c r="AO294" t="str">
        <f t="shared" si="46"/>
        <v>ParisKerberZakopalova</v>
      </c>
      <c r="AP294" t="str">
        <f t="shared" si="47"/>
        <v>ParisZakopalovaKerber</v>
      </c>
      <c r="AQ294">
        <f t="shared" si="48"/>
        <v>2</v>
      </c>
      <c r="AR294">
        <f t="shared" si="49"/>
        <v>6</v>
      </c>
      <c r="AS294">
        <f t="shared" si="50"/>
        <v>20</v>
      </c>
      <c r="AT294" t="b">
        <f t="shared" si="51"/>
        <v>0</v>
      </c>
      <c r="AU294" t="str">
        <f t="shared" si="52"/>
        <v>Kerber</v>
      </c>
      <c r="AV294" t="b">
        <f t="shared" si="53"/>
        <v>0</v>
      </c>
      <c r="AW294" t="str">
        <f t="shared" si="54"/>
        <v>Paris2nd Round</v>
      </c>
    </row>
    <row r="295" spans="1:49" x14ac:dyDescent="0.25">
      <c r="A295">
        <v>7</v>
      </c>
      <c r="B295" t="s">
        <v>480</v>
      </c>
      <c r="C295" t="s">
        <v>481</v>
      </c>
      <c r="D295" s="1">
        <v>41669</v>
      </c>
      <c r="E295" t="s">
        <v>351</v>
      </c>
      <c r="F295" s="1" t="s">
        <v>482</v>
      </c>
      <c r="G295" t="s">
        <v>308</v>
      </c>
      <c r="H295" t="s">
        <v>344</v>
      </c>
      <c r="I295" s="9">
        <v>3</v>
      </c>
      <c r="J295" t="s">
        <v>354</v>
      </c>
      <c r="K295" t="s">
        <v>371</v>
      </c>
      <c r="L295">
        <v>38</v>
      </c>
      <c r="M295">
        <v>71</v>
      </c>
      <c r="N295">
        <v>1310</v>
      </c>
      <c r="O295">
        <v>863</v>
      </c>
      <c r="P295">
        <v>6</v>
      </c>
      <c r="Q295">
        <v>1</v>
      </c>
      <c r="R295">
        <v>6</v>
      </c>
      <c r="S295">
        <v>2</v>
      </c>
      <c r="V295">
        <v>2</v>
      </c>
      <c r="W295">
        <v>0</v>
      </c>
      <c r="X295" t="s">
        <v>312</v>
      </c>
      <c r="Y295">
        <v>1.83</v>
      </c>
      <c r="Z295">
        <v>1.83</v>
      </c>
      <c r="AA295">
        <v>1.9</v>
      </c>
      <c r="AB295">
        <v>1.85</v>
      </c>
      <c r="AC295">
        <v>1.83</v>
      </c>
      <c r="AD295">
        <v>1.83</v>
      </c>
      <c r="AE295">
        <v>1.95</v>
      </c>
      <c r="AF295">
        <v>1.95</v>
      </c>
      <c r="AG295">
        <v>1.91</v>
      </c>
      <c r="AH295">
        <v>1.91</v>
      </c>
      <c r="AI295">
        <v>1.96</v>
      </c>
      <c r="AJ295">
        <v>1.95</v>
      </c>
      <c r="AK295">
        <v>1.88</v>
      </c>
      <c r="AL295">
        <v>1.87</v>
      </c>
      <c r="AM295" t="str">
        <f t="shared" si="44"/>
        <v>Svitolina</v>
      </c>
      <c r="AN295" t="str">
        <f t="shared" si="45"/>
        <v>Voskoboeva</v>
      </c>
      <c r="AO295" t="str">
        <f t="shared" si="46"/>
        <v>ParisSvitolinaVoskoboeva</v>
      </c>
      <c r="AP295" t="str">
        <f t="shared" si="47"/>
        <v>ParisVoskoboevaSvitolina</v>
      </c>
      <c r="AQ295">
        <f t="shared" si="48"/>
        <v>2</v>
      </c>
      <c r="AR295">
        <f t="shared" si="49"/>
        <v>9</v>
      </c>
      <c r="AS295">
        <f t="shared" si="50"/>
        <v>15</v>
      </c>
      <c r="AT295" t="b">
        <f t="shared" si="51"/>
        <v>0</v>
      </c>
      <c r="AU295" t="str">
        <f t="shared" si="52"/>
        <v>Svitolina</v>
      </c>
      <c r="AV295" t="b">
        <f t="shared" si="53"/>
        <v>0</v>
      </c>
      <c r="AW295" t="str">
        <f t="shared" si="54"/>
        <v>Paris2nd Round</v>
      </c>
    </row>
    <row r="296" spans="1:49" x14ac:dyDescent="0.25">
      <c r="A296">
        <v>7</v>
      </c>
      <c r="B296" t="s">
        <v>480</v>
      </c>
      <c r="C296" t="s">
        <v>481</v>
      </c>
      <c r="D296" s="1">
        <v>41669</v>
      </c>
      <c r="E296" t="s">
        <v>351</v>
      </c>
      <c r="F296" s="1" t="s">
        <v>482</v>
      </c>
      <c r="G296" t="s">
        <v>308</v>
      </c>
      <c r="H296" t="s">
        <v>344</v>
      </c>
      <c r="I296" s="9">
        <v>3</v>
      </c>
      <c r="J296" t="s">
        <v>328</v>
      </c>
      <c r="K296" t="s">
        <v>313</v>
      </c>
      <c r="L296">
        <v>21</v>
      </c>
      <c r="M296">
        <v>40</v>
      </c>
      <c r="N296">
        <v>2255</v>
      </c>
      <c r="O296">
        <v>1270</v>
      </c>
      <c r="P296">
        <v>6</v>
      </c>
      <c r="Q296">
        <v>1</v>
      </c>
      <c r="R296">
        <v>6</v>
      </c>
      <c r="S296">
        <v>3</v>
      </c>
      <c r="V296">
        <v>2</v>
      </c>
      <c r="W296">
        <v>0</v>
      </c>
      <c r="X296" t="s">
        <v>312</v>
      </c>
      <c r="Y296">
        <v>1.5</v>
      </c>
      <c r="Z296">
        <v>2.5</v>
      </c>
      <c r="AA296">
        <v>1.55</v>
      </c>
      <c r="AB296">
        <v>2.4</v>
      </c>
      <c r="AC296">
        <v>1.53</v>
      </c>
      <c r="AD296">
        <v>2.38</v>
      </c>
      <c r="AE296">
        <v>1.6</v>
      </c>
      <c r="AF296">
        <v>2.52</v>
      </c>
      <c r="AG296">
        <v>1.53</v>
      </c>
      <c r="AH296">
        <v>2.5</v>
      </c>
      <c r="AI296">
        <v>1.61</v>
      </c>
      <c r="AJ296">
        <v>2.63</v>
      </c>
      <c r="AK296">
        <v>1.53</v>
      </c>
      <c r="AL296">
        <v>2.44</v>
      </c>
      <c r="AM296" t="str">
        <f t="shared" si="44"/>
        <v>Flipkens</v>
      </c>
      <c r="AN296" t="str">
        <f t="shared" si="45"/>
        <v>Meusburger</v>
      </c>
      <c r="AO296" t="str">
        <f t="shared" si="46"/>
        <v>ParisFlipkensMeusburger</v>
      </c>
      <c r="AP296" t="str">
        <f t="shared" si="47"/>
        <v>ParisMeusburgerFlipkens</v>
      </c>
      <c r="AQ296">
        <f t="shared" si="48"/>
        <v>2</v>
      </c>
      <c r="AR296">
        <f t="shared" si="49"/>
        <v>8</v>
      </c>
      <c r="AS296">
        <f t="shared" si="50"/>
        <v>16</v>
      </c>
      <c r="AT296" t="b">
        <f t="shared" si="51"/>
        <v>0</v>
      </c>
      <c r="AU296" t="str">
        <f t="shared" si="52"/>
        <v>Flipkens</v>
      </c>
      <c r="AV296" t="b">
        <f t="shared" si="53"/>
        <v>0</v>
      </c>
      <c r="AW296" t="str">
        <f t="shared" si="54"/>
        <v>Paris2nd Round</v>
      </c>
    </row>
    <row r="297" spans="1:49" x14ac:dyDescent="0.25">
      <c r="A297">
        <v>7</v>
      </c>
      <c r="B297" t="s">
        <v>480</v>
      </c>
      <c r="C297" t="s">
        <v>481</v>
      </c>
      <c r="D297" s="1">
        <v>41669</v>
      </c>
      <c r="E297" t="s">
        <v>351</v>
      </c>
      <c r="F297" s="1" t="s">
        <v>482</v>
      </c>
      <c r="G297" t="s">
        <v>308</v>
      </c>
      <c r="H297" t="s">
        <v>344</v>
      </c>
      <c r="I297" s="9">
        <v>3</v>
      </c>
      <c r="J297" t="s">
        <v>360</v>
      </c>
      <c r="K297" t="s">
        <v>379</v>
      </c>
      <c r="L297">
        <v>39</v>
      </c>
      <c r="M297">
        <v>62</v>
      </c>
      <c r="N297">
        <v>1280</v>
      </c>
      <c r="O297">
        <v>985</v>
      </c>
      <c r="P297">
        <v>6</v>
      </c>
      <c r="Q297">
        <v>4</v>
      </c>
      <c r="R297">
        <v>6</v>
      </c>
      <c r="S297">
        <v>2</v>
      </c>
      <c r="V297">
        <v>2</v>
      </c>
      <c r="W297">
        <v>0</v>
      </c>
      <c r="X297" t="s">
        <v>312</v>
      </c>
      <c r="Y297">
        <v>1.53</v>
      </c>
      <c r="Z297">
        <v>2.37</v>
      </c>
      <c r="AA297">
        <v>1.52</v>
      </c>
      <c r="AB297">
        <v>2.4500000000000002</v>
      </c>
      <c r="AC297">
        <v>1.57</v>
      </c>
      <c r="AD297">
        <v>2.25</v>
      </c>
      <c r="AE297">
        <v>1.58</v>
      </c>
      <c r="AF297">
        <v>2.54</v>
      </c>
      <c r="AG297">
        <v>1.62</v>
      </c>
      <c r="AH297">
        <v>2.25</v>
      </c>
      <c r="AI297">
        <v>1.63</v>
      </c>
      <c r="AJ297">
        <v>2.62</v>
      </c>
      <c r="AK297">
        <v>1.54</v>
      </c>
      <c r="AL297">
        <v>2.41</v>
      </c>
      <c r="AM297" t="str">
        <f t="shared" si="44"/>
        <v>Petkovic</v>
      </c>
      <c r="AN297" t="str">
        <f t="shared" si="45"/>
        <v>Mladenovic</v>
      </c>
      <c r="AO297" t="str">
        <f t="shared" si="46"/>
        <v>ParisPetkovicMladenovic</v>
      </c>
      <c r="AP297" t="str">
        <f t="shared" si="47"/>
        <v>ParisMladenovicPetkovic</v>
      </c>
      <c r="AQ297">
        <f t="shared" si="48"/>
        <v>2</v>
      </c>
      <c r="AR297">
        <f t="shared" si="49"/>
        <v>6</v>
      </c>
      <c r="AS297">
        <f t="shared" si="50"/>
        <v>18</v>
      </c>
      <c r="AT297" t="b">
        <f t="shared" si="51"/>
        <v>0</v>
      </c>
      <c r="AU297" t="str">
        <f t="shared" si="52"/>
        <v>Petkovic</v>
      </c>
      <c r="AV297" t="b">
        <f t="shared" si="53"/>
        <v>0</v>
      </c>
      <c r="AW297" t="str">
        <f t="shared" si="54"/>
        <v>Paris2nd Round</v>
      </c>
    </row>
    <row r="298" spans="1:49" x14ac:dyDescent="0.25">
      <c r="A298">
        <v>7</v>
      </c>
      <c r="B298" t="s">
        <v>480</v>
      </c>
      <c r="C298" t="s">
        <v>481</v>
      </c>
      <c r="D298" s="1">
        <v>41669</v>
      </c>
      <c r="E298" t="s">
        <v>351</v>
      </c>
      <c r="F298" s="1" t="s">
        <v>482</v>
      </c>
      <c r="G298" t="s">
        <v>308</v>
      </c>
      <c r="H298" t="s">
        <v>344</v>
      </c>
      <c r="I298" s="9">
        <v>3</v>
      </c>
      <c r="J298" t="s">
        <v>403</v>
      </c>
      <c r="K298" t="s">
        <v>341</v>
      </c>
      <c r="L298">
        <v>7</v>
      </c>
      <c r="M298">
        <v>45</v>
      </c>
      <c r="N298">
        <v>4440</v>
      </c>
      <c r="O298">
        <v>1240</v>
      </c>
      <c r="P298">
        <v>6</v>
      </c>
      <c r="Q298">
        <v>4</v>
      </c>
      <c r="R298">
        <v>6</v>
      </c>
      <c r="S298">
        <v>3</v>
      </c>
      <c r="V298">
        <v>2</v>
      </c>
      <c r="W298">
        <v>0</v>
      </c>
      <c r="X298" t="s">
        <v>312</v>
      </c>
      <c r="Y298">
        <v>1.61</v>
      </c>
      <c r="Z298">
        <v>2.2000000000000002</v>
      </c>
      <c r="AA298">
        <v>1.7</v>
      </c>
      <c r="AB298">
        <v>2.1</v>
      </c>
      <c r="AC298">
        <v>1.67</v>
      </c>
      <c r="AD298">
        <v>2.1</v>
      </c>
      <c r="AE298">
        <v>1.73</v>
      </c>
      <c r="AF298">
        <v>2.2400000000000002</v>
      </c>
      <c r="AG298">
        <v>1.73</v>
      </c>
      <c r="AH298">
        <v>2.1</v>
      </c>
      <c r="AI298">
        <v>1.75</v>
      </c>
      <c r="AJ298">
        <v>2.2999999999999998</v>
      </c>
      <c r="AK298">
        <v>1.68</v>
      </c>
      <c r="AL298">
        <v>2.13</v>
      </c>
      <c r="AM298" t="str">
        <f t="shared" si="44"/>
        <v>Errani</v>
      </c>
      <c r="AN298" t="str">
        <f t="shared" si="45"/>
        <v>Knapp</v>
      </c>
      <c r="AO298" t="str">
        <f t="shared" si="46"/>
        <v>ParisErraniKnapp</v>
      </c>
      <c r="AP298" t="str">
        <f t="shared" si="47"/>
        <v>ParisKnappErrani</v>
      </c>
      <c r="AQ298">
        <f t="shared" si="48"/>
        <v>2</v>
      </c>
      <c r="AR298">
        <f t="shared" si="49"/>
        <v>5</v>
      </c>
      <c r="AS298">
        <f t="shared" si="50"/>
        <v>19</v>
      </c>
      <c r="AT298" t="b">
        <f t="shared" si="51"/>
        <v>0</v>
      </c>
      <c r="AU298" t="str">
        <f t="shared" si="52"/>
        <v>Errani</v>
      </c>
      <c r="AV298" t="b">
        <f t="shared" si="53"/>
        <v>0</v>
      </c>
      <c r="AW298" t="str">
        <f t="shared" si="54"/>
        <v>Paris2nd Round</v>
      </c>
    </row>
    <row r="299" spans="1:49" x14ac:dyDescent="0.25">
      <c r="A299">
        <v>7</v>
      </c>
      <c r="B299" t="s">
        <v>480</v>
      </c>
      <c r="C299" t="s">
        <v>481</v>
      </c>
      <c r="D299" s="1">
        <v>41669</v>
      </c>
      <c r="E299" t="s">
        <v>351</v>
      </c>
      <c r="F299" s="1" t="s">
        <v>482</v>
      </c>
      <c r="G299" t="s">
        <v>308</v>
      </c>
      <c r="H299" t="s">
        <v>344</v>
      </c>
      <c r="I299" s="9">
        <v>3</v>
      </c>
      <c r="J299" t="s">
        <v>437</v>
      </c>
      <c r="K299" t="s">
        <v>399</v>
      </c>
      <c r="L299">
        <v>25</v>
      </c>
      <c r="M299">
        <v>74</v>
      </c>
      <c r="N299">
        <v>1870</v>
      </c>
      <c r="O299">
        <v>834</v>
      </c>
      <c r="P299">
        <v>6</v>
      </c>
      <c r="Q299">
        <v>3</v>
      </c>
      <c r="R299">
        <v>6</v>
      </c>
      <c r="S299">
        <v>7</v>
      </c>
      <c r="T299">
        <v>6</v>
      </c>
      <c r="U299">
        <v>3</v>
      </c>
      <c r="V299">
        <v>2</v>
      </c>
      <c r="W299">
        <v>1</v>
      </c>
      <c r="X299" t="s">
        <v>312</v>
      </c>
      <c r="Y299">
        <v>1.3</v>
      </c>
      <c r="Z299">
        <v>3.4</v>
      </c>
      <c r="AA299">
        <v>1.33</v>
      </c>
      <c r="AB299">
        <v>3.2</v>
      </c>
      <c r="AC299">
        <v>1.3</v>
      </c>
      <c r="AD299">
        <v>3.4</v>
      </c>
      <c r="AE299">
        <v>1.34</v>
      </c>
      <c r="AF299">
        <v>3.56</v>
      </c>
      <c r="AG299">
        <v>1.36</v>
      </c>
      <c r="AH299">
        <v>3</v>
      </c>
      <c r="AI299">
        <v>1.37</v>
      </c>
      <c r="AJ299">
        <v>3.63</v>
      </c>
      <c r="AK299">
        <v>1.32</v>
      </c>
      <c r="AL299">
        <v>3.25</v>
      </c>
      <c r="AM299" t="str">
        <f t="shared" si="44"/>
        <v>Cornet</v>
      </c>
      <c r="AN299" t="str">
        <f t="shared" si="45"/>
        <v>Zahlavova</v>
      </c>
      <c r="AO299" t="str">
        <f t="shared" si="46"/>
        <v>ParisCornetZahlavova</v>
      </c>
      <c r="AP299" t="str">
        <f t="shared" si="47"/>
        <v>ParisZahlavovaCornet</v>
      </c>
      <c r="AQ299">
        <f t="shared" si="48"/>
        <v>1</v>
      </c>
      <c r="AR299">
        <f t="shared" si="49"/>
        <v>5</v>
      </c>
      <c r="AS299">
        <f t="shared" si="50"/>
        <v>31</v>
      </c>
      <c r="AT299" t="b">
        <f t="shared" si="51"/>
        <v>1</v>
      </c>
      <c r="AU299" t="str">
        <f t="shared" si="52"/>
        <v>Cornet</v>
      </c>
      <c r="AV299" t="b">
        <f t="shared" si="53"/>
        <v>1</v>
      </c>
      <c r="AW299" t="str">
        <f t="shared" si="54"/>
        <v>Paris2nd Round</v>
      </c>
    </row>
    <row r="300" spans="1:49" x14ac:dyDescent="0.25">
      <c r="A300">
        <v>7</v>
      </c>
      <c r="B300" t="s">
        <v>480</v>
      </c>
      <c r="C300" t="s">
        <v>481</v>
      </c>
      <c r="D300" s="1">
        <v>41670</v>
      </c>
      <c r="E300" t="s">
        <v>351</v>
      </c>
      <c r="F300" s="1" t="s">
        <v>482</v>
      </c>
      <c r="G300" t="s">
        <v>308</v>
      </c>
      <c r="H300" t="s">
        <v>345</v>
      </c>
      <c r="I300" s="9">
        <v>3</v>
      </c>
      <c r="J300" t="s">
        <v>374</v>
      </c>
      <c r="K300" t="s">
        <v>378</v>
      </c>
      <c r="L300">
        <v>26</v>
      </c>
      <c r="M300">
        <v>9</v>
      </c>
      <c r="N300">
        <v>1840</v>
      </c>
      <c r="O300">
        <v>4030</v>
      </c>
      <c r="P300">
        <v>5</v>
      </c>
      <c r="Q300">
        <v>7</v>
      </c>
      <c r="R300">
        <v>6</v>
      </c>
      <c r="S300">
        <v>3</v>
      </c>
      <c r="T300">
        <v>7</v>
      </c>
      <c r="U300">
        <v>6</v>
      </c>
      <c r="V300">
        <v>2</v>
      </c>
      <c r="W300">
        <v>1</v>
      </c>
      <c r="X300" t="s">
        <v>312</v>
      </c>
      <c r="Y300">
        <v>3.5</v>
      </c>
      <c r="Z300">
        <v>1.28</v>
      </c>
      <c r="AA300">
        <v>3.4</v>
      </c>
      <c r="AB300">
        <v>1.3</v>
      </c>
      <c r="AC300">
        <v>3.4</v>
      </c>
      <c r="AD300">
        <v>1.3</v>
      </c>
      <c r="AE300">
        <v>3.57</v>
      </c>
      <c r="AF300">
        <v>1.35</v>
      </c>
      <c r="AG300">
        <v>3.25</v>
      </c>
      <c r="AH300">
        <v>1.33</v>
      </c>
      <c r="AI300">
        <v>4</v>
      </c>
      <c r="AJ300">
        <v>1.35</v>
      </c>
      <c r="AK300">
        <v>3.49</v>
      </c>
      <c r="AL300">
        <v>1.29</v>
      </c>
      <c r="AM300" t="str">
        <f t="shared" si="44"/>
        <v>Pavlyuchenkova</v>
      </c>
      <c r="AN300" t="str">
        <f t="shared" si="45"/>
        <v>Kerber</v>
      </c>
      <c r="AO300" t="str">
        <f t="shared" si="46"/>
        <v>ParisPavlyuchenkovaKerber</v>
      </c>
      <c r="AP300" t="str">
        <f t="shared" si="47"/>
        <v>ParisKerberPavlyuchenkova</v>
      </c>
      <c r="AQ300">
        <f t="shared" si="48"/>
        <v>1</v>
      </c>
      <c r="AR300">
        <f t="shared" si="49"/>
        <v>2</v>
      </c>
      <c r="AS300">
        <f t="shared" si="50"/>
        <v>34</v>
      </c>
      <c r="AT300" t="b">
        <f t="shared" si="51"/>
        <v>1</v>
      </c>
      <c r="AU300" t="str">
        <f t="shared" si="52"/>
        <v>Kerber</v>
      </c>
      <c r="AV300" t="b">
        <f t="shared" si="53"/>
        <v>1</v>
      </c>
      <c r="AW300" t="str">
        <f t="shared" si="54"/>
        <v>ParisQuarterfinals</v>
      </c>
    </row>
    <row r="301" spans="1:49" x14ac:dyDescent="0.25">
      <c r="A301">
        <v>7</v>
      </c>
      <c r="B301" t="s">
        <v>480</v>
      </c>
      <c r="C301" t="s">
        <v>481</v>
      </c>
      <c r="D301" s="1">
        <v>41670</v>
      </c>
      <c r="E301" t="s">
        <v>351</v>
      </c>
      <c r="F301" s="1" t="s">
        <v>482</v>
      </c>
      <c r="G301" t="s">
        <v>308</v>
      </c>
      <c r="H301" t="s">
        <v>345</v>
      </c>
      <c r="I301" s="9">
        <v>3</v>
      </c>
      <c r="J301" t="s">
        <v>376</v>
      </c>
      <c r="K301" t="s">
        <v>328</v>
      </c>
      <c r="L301">
        <v>5</v>
      </c>
      <c r="M301">
        <v>21</v>
      </c>
      <c r="N301">
        <v>5416</v>
      </c>
      <c r="O301">
        <v>2255</v>
      </c>
      <c r="P301">
        <v>6</v>
      </c>
      <c r="Q301">
        <v>2</v>
      </c>
      <c r="R301">
        <v>6</v>
      </c>
      <c r="S301">
        <v>2</v>
      </c>
      <c r="V301">
        <v>2</v>
      </c>
      <c r="W301">
        <v>0</v>
      </c>
      <c r="X301" t="s">
        <v>312</v>
      </c>
      <c r="Y301">
        <v>1.1000000000000001</v>
      </c>
      <c r="Z301">
        <v>7</v>
      </c>
      <c r="AA301">
        <v>1.1200000000000001</v>
      </c>
      <c r="AB301">
        <v>5.75</v>
      </c>
      <c r="AC301">
        <v>1.1000000000000001</v>
      </c>
      <c r="AD301">
        <v>6.5</v>
      </c>
      <c r="AE301">
        <v>1.1299999999999999</v>
      </c>
      <c r="AF301">
        <v>7.77</v>
      </c>
      <c r="AG301">
        <v>1.1100000000000001</v>
      </c>
      <c r="AH301">
        <v>6.5</v>
      </c>
      <c r="AI301">
        <v>1.1399999999999999</v>
      </c>
      <c r="AJ301">
        <v>7.77</v>
      </c>
      <c r="AK301">
        <v>1.1100000000000001</v>
      </c>
      <c r="AL301">
        <v>6.25</v>
      </c>
      <c r="AM301" t="str">
        <f t="shared" si="44"/>
        <v>Sharapova</v>
      </c>
      <c r="AN301" t="str">
        <f t="shared" si="45"/>
        <v>Flipkens</v>
      </c>
      <c r="AO301" t="str">
        <f t="shared" si="46"/>
        <v>ParisSharapovaFlipkens</v>
      </c>
      <c r="AP301" t="str">
        <f t="shared" si="47"/>
        <v>ParisFlipkensSharapova</v>
      </c>
      <c r="AQ301">
        <f t="shared" si="48"/>
        <v>2</v>
      </c>
      <c r="AR301">
        <f t="shared" si="49"/>
        <v>8</v>
      </c>
      <c r="AS301">
        <f t="shared" si="50"/>
        <v>16</v>
      </c>
      <c r="AT301" t="b">
        <f t="shared" si="51"/>
        <v>0</v>
      </c>
      <c r="AU301" t="str">
        <f t="shared" si="52"/>
        <v>Sharapova</v>
      </c>
      <c r="AV301" t="b">
        <f t="shared" si="53"/>
        <v>0</v>
      </c>
      <c r="AW301" t="str">
        <f t="shared" si="54"/>
        <v>ParisQuarterfinals</v>
      </c>
    </row>
    <row r="302" spans="1:49" x14ac:dyDescent="0.25">
      <c r="A302">
        <v>7</v>
      </c>
      <c r="B302" t="s">
        <v>480</v>
      </c>
      <c r="C302" t="s">
        <v>481</v>
      </c>
      <c r="D302" s="1">
        <v>41670</v>
      </c>
      <c r="E302" t="s">
        <v>351</v>
      </c>
      <c r="F302" s="1" t="s">
        <v>482</v>
      </c>
      <c r="G302" t="s">
        <v>308</v>
      </c>
      <c r="H302" t="s">
        <v>345</v>
      </c>
      <c r="I302" s="9">
        <v>3</v>
      </c>
      <c r="J302" t="s">
        <v>437</v>
      </c>
      <c r="K302" t="s">
        <v>360</v>
      </c>
      <c r="L302">
        <v>25</v>
      </c>
      <c r="M302">
        <v>39</v>
      </c>
      <c r="N302">
        <v>1870</v>
      </c>
      <c r="O302">
        <v>1280</v>
      </c>
      <c r="P302">
        <v>7</v>
      </c>
      <c r="Q302">
        <v>6</v>
      </c>
      <c r="R302">
        <v>5</v>
      </c>
      <c r="S302">
        <v>7</v>
      </c>
      <c r="T302">
        <v>6</v>
      </c>
      <c r="U302">
        <v>3</v>
      </c>
      <c r="V302">
        <v>2</v>
      </c>
      <c r="W302">
        <v>1</v>
      </c>
      <c r="X302" t="s">
        <v>312</v>
      </c>
      <c r="Y302">
        <v>2.75</v>
      </c>
      <c r="Z302">
        <v>1.4</v>
      </c>
      <c r="AA302">
        <v>2.7</v>
      </c>
      <c r="AB302">
        <v>1.45</v>
      </c>
      <c r="AC302">
        <v>2.62</v>
      </c>
      <c r="AD302">
        <v>1.44</v>
      </c>
      <c r="AE302">
        <v>3.19</v>
      </c>
      <c r="AF302">
        <v>1.42</v>
      </c>
      <c r="AG302">
        <v>2.75</v>
      </c>
      <c r="AH302">
        <v>1.44</v>
      </c>
      <c r="AI302">
        <v>3.19</v>
      </c>
      <c r="AJ302">
        <v>1.5</v>
      </c>
      <c r="AK302">
        <v>2.79</v>
      </c>
      <c r="AL302">
        <v>1.42</v>
      </c>
      <c r="AM302" t="str">
        <f t="shared" si="44"/>
        <v>Cornet</v>
      </c>
      <c r="AN302" t="str">
        <f t="shared" si="45"/>
        <v>Petkovic</v>
      </c>
      <c r="AO302" t="str">
        <f t="shared" si="46"/>
        <v>ParisCornetPetkovic</v>
      </c>
      <c r="AP302" t="str">
        <f t="shared" si="47"/>
        <v>ParisPetkovicCornet</v>
      </c>
      <c r="AQ302">
        <f t="shared" si="48"/>
        <v>1</v>
      </c>
      <c r="AR302">
        <f t="shared" si="49"/>
        <v>2</v>
      </c>
      <c r="AS302">
        <f t="shared" si="50"/>
        <v>34</v>
      </c>
      <c r="AT302" t="b">
        <f t="shared" si="51"/>
        <v>1</v>
      </c>
      <c r="AU302" t="str">
        <f t="shared" si="52"/>
        <v>Cornet</v>
      </c>
      <c r="AV302" t="b">
        <f t="shared" si="53"/>
        <v>1</v>
      </c>
      <c r="AW302" t="str">
        <f t="shared" si="54"/>
        <v>ParisQuarterfinals</v>
      </c>
    </row>
    <row r="303" spans="1:49" x14ac:dyDescent="0.25">
      <c r="A303">
        <v>7</v>
      </c>
      <c r="B303" t="s">
        <v>480</v>
      </c>
      <c r="C303" t="s">
        <v>481</v>
      </c>
      <c r="D303" s="1">
        <v>41670</v>
      </c>
      <c r="E303" t="s">
        <v>351</v>
      </c>
      <c r="F303" s="1" t="s">
        <v>482</v>
      </c>
      <c r="G303" t="s">
        <v>308</v>
      </c>
      <c r="H303" t="s">
        <v>345</v>
      </c>
      <c r="I303" s="9">
        <v>3</v>
      </c>
      <c r="J303" t="s">
        <v>403</v>
      </c>
      <c r="K303" t="s">
        <v>354</v>
      </c>
      <c r="L303">
        <v>7</v>
      </c>
      <c r="M303">
        <v>38</v>
      </c>
      <c r="N303">
        <v>4440</v>
      </c>
      <c r="O303">
        <v>1310</v>
      </c>
      <c r="P303">
        <v>6</v>
      </c>
      <c r="Q303">
        <v>2</v>
      </c>
      <c r="R303">
        <v>6</v>
      </c>
      <c r="S303">
        <v>3</v>
      </c>
      <c r="V303">
        <v>2</v>
      </c>
      <c r="W303">
        <v>0</v>
      </c>
      <c r="X303" t="s">
        <v>312</v>
      </c>
      <c r="Y303">
        <v>1.33</v>
      </c>
      <c r="Z303">
        <v>3.25</v>
      </c>
      <c r="AA303">
        <v>1.35</v>
      </c>
      <c r="AB303">
        <v>3.1</v>
      </c>
      <c r="AC303">
        <v>1.4</v>
      </c>
      <c r="AD303">
        <v>2.75</v>
      </c>
      <c r="AE303">
        <v>1.38</v>
      </c>
      <c r="AF303">
        <v>3.4</v>
      </c>
      <c r="AG303">
        <v>1.4</v>
      </c>
      <c r="AH303">
        <v>2.88</v>
      </c>
      <c r="AI303">
        <v>1.42</v>
      </c>
      <c r="AJ303">
        <v>3.4</v>
      </c>
      <c r="AK303">
        <v>1.37</v>
      </c>
      <c r="AL303">
        <v>3</v>
      </c>
      <c r="AM303" t="str">
        <f t="shared" si="44"/>
        <v>Errani</v>
      </c>
      <c r="AN303" t="str">
        <f t="shared" si="45"/>
        <v>Svitolina</v>
      </c>
      <c r="AO303" t="str">
        <f t="shared" si="46"/>
        <v>ParisErraniSvitolina</v>
      </c>
      <c r="AP303" t="str">
        <f t="shared" si="47"/>
        <v>ParisSvitolinaErrani</v>
      </c>
      <c r="AQ303">
        <f t="shared" si="48"/>
        <v>2</v>
      </c>
      <c r="AR303">
        <f t="shared" si="49"/>
        <v>7</v>
      </c>
      <c r="AS303">
        <f t="shared" si="50"/>
        <v>17</v>
      </c>
      <c r="AT303" t="b">
        <f t="shared" si="51"/>
        <v>0</v>
      </c>
      <c r="AU303" t="str">
        <f t="shared" si="52"/>
        <v>Errani</v>
      </c>
      <c r="AV303" t="b">
        <f t="shared" si="53"/>
        <v>0</v>
      </c>
      <c r="AW303" t="str">
        <f t="shared" si="54"/>
        <v>ParisQuarterfinals</v>
      </c>
    </row>
    <row r="304" spans="1:49" x14ac:dyDescent="0.25">
      <c r="A304">
        <v>7</v>
      </c>
      <c r="B304" t="s">
        <v>480</v>
      </c>
      <c r="C304" t="s">
        <v>481</v>
      </c>
      <c r="D304" s="1">
        <v>41671</v>
      </c>
      <c r="E304" t="s">
        <v>351</v>
      </c>
      <c r="F304" s="1" t="s">
        <v>482</v>
      </c>
      <c r="G304" t="s">
        <v>308</v>
      </c>
      <c r="H304" t="s">
        <v>346</v>
      </c>
      <c r="I304" s="9">
        <v>3</v>
      </c>
      <c r="J304" t="s">
        <v>374</v>
      </c>
      <c r="K304" t="s">
        <v>376</v>
      </c>
      <c r="L304">
        <v>26</v>
      </c>
      <c r="M304">
        <v>5</v>
      </c>
      <c r="N304">
        <v>1840</v>
      </c>
      <c r="O304">
        <v>5416</v>
      </c>
      <c r="P304">
        <v>4</v>
      </c>
      <c r="Q304">
        <v>6</v>
      </c>
      <c r="R304">
        <v>6</v>
      </c>
      <c r="S304">
        <v>3</v>
      </c>
      <c r="T304">
        <v>6</v>
      </c>
      <c r="U304">
        <v>4</v>
      </c>
      <c r="V304">
        <v>2</v>
      </c>
      <c r="W304">
        <v>1</v>
      </c>
      <c r="X304" t="s">
        <v>312</v>
      </c>
      <c r="Y304">
        <v>6</v>
      </c>
      <c r="Z304">
        <v>1.1200000000000001</v>
      </c>
      <c r="AA304">
        <v>5</v>
      </c>
      <c r="AB304">
        <v>1.1599999999999999</v>
      </c>
      <c r="AC304">
        <v>5</v>
      </c>
      <c r="AD304">
        <v>1.17</v>
      </c>
      <c r="AE304">
        <v>5.21</v>
      </c>
      <c r="AF304">
        <v>1.21</v>
      </c>
      <c r="AG304">
        <v>5.5</v>
      </c>
      <c r="AH304">
        <v>1.1399999999999999</v>
      </c>
      <c r="AI304">
        <v>6</v>
      </c>
      <c r="AJ304">
        <v>1.21</v>
      </c>
      <c r="AK304">
        <v>5.1100000000000003</v>
      </c>
      <c r="AL304">
        <v>1.1599999999999999</v>
      </c>
      <c r="AM304" t="str">
        <f t="shared" si="44"/>
        <v>Pavlyuchenkova</v>
      </c>
      <c r="AN304" t="str">
        <f t="shared" si="45"/>
        <v>Sharapova</v>
      </c>
      <c r="AO304" t="str">
        <f t="shared" si="46"/>
        <v>ParisPavlyuchenkovaSharapova</v>
      </c>
      <c r="AP304" t="str">
        <f t="shared" si="47"/>
        <v>ParisSharapovaPavlyuchenkova</v>
      </c>
      <c r="AQ304">
        <f t="shared" si="48"/>
        <v>1</v>
      </c>
      <c r="AR304">
        <f t="shared" si="49"/>
        <v>3</v>
      </c>
      <c r="AS304">
        <f t="shared" si="50"/>
        <v>29</v>
      </c>
      <c r="AT304" t="b">
        <f t="shared" si="51"/>
        <v>0</v>
      </c>
      <c r="AU304" t="str">
        <f t="shared" si="52"/>
        <v>Sharapova</v>
      </c>
      <c r="AV304" t="b">
        <f t="shared" si="53"/>
        <v>1</v>
      </c>
      <c r="AW304" t="str">
        <f t="shared" si="54"/>
        <v>ParisSemifinals</v>
      </c>
    </row>
    <row r="305" spans="1:49" x14ac:dyDescent="0.25">
      <c r="A305">
        <v>7</v>
      </c>
      <c r="B305" t="s">
        <v>480</v>
      </c>
      <c r="C305" t="s">
        <v>481</v>
      </c>
      <c r="D305" s="1">
        <v>41671</v>
      </c>
      <c r="E305" t="s">
        <v>351</v>
      </c>
      <c r="F305" s="1" t="s">
        <v>482</v>
      </c>
      <c r="G305" t="s">
        <v>308</v>
      </c>
      <c r="H305" t="s">
        <v>346</v>
      </c>
      <c r="I305" s="9">
        <v>3</v>
      </c>
      <c r="J305" t="s">
        <v>403</v>
      </c>
      <c r="K305" t="s">
        <v>437</v>
      </c>
      <c r="L305">
        <v>7</v>
      </c>
      <c r="M305">
        <v>25</v>
      </c>
      <c r="N305">
        <v>4440</v>
      </c>
      <c r="O305">
        <v>1870</v>
      </c>
      <c r="P305">
        <v>7</v>
      </c>
      <c r="Q305">
        <v>6</v>
      </c>
      <c r="R305">
        <v>3</v>
      </c>
      <c r="S305">
        <v>6</v>
      </c>
      <c r="T305">
        <v>7</v>
      </c>
      <c r="U305">
        <v>6</v>
      </c>
      <c r="V305">
        <v>2</v>
      </c>
      <c r="W305">
        <v>1</v>
      </c>
      <c r="X305" t="s">
        <v>312</v>
      </c>
      <c r="Y305">
        <v>1.33</v>
      </c>
      <c r="Z305">
        <v>3.4</v>
      </c>
      <c r="AA305">
        <v>1.33</v>
      </c>
      <c r="AB305">
        <v>3.2</v>
      </c>
      <c r="AC305">
        <v>1.4</v>
      </c>
      <c r="AD305">
        <v>3</v>
      </c>
      <c r="AE305">
        <v>1.39</v>
      </c>
      <c r="AF305">
        <v>3.32</v>
      </c>
      <c r="AG305">
        <v>1.36</v>
      </c>
      <c r="AH305">
        <v>3</v>
      </c>
      <c r="AI305">
        <v>1.4</v>
      </c>
      <c r="AJ305">
        <v>3.55</v>
      </c>
      <c r="AK305">
        <v>1.34</v>
      </c>
      <c r="AL305">
        <v>3.17</v>
      </c>
      <c r="AM305" t="str">
        <f t="shared" si="44"/>
        <v>Errani</v>
      </c>
      <c r="AN305" t="str">
        <f t="shared" si="45"/>
        <v>Cornet</v>
      </c>
      <c r="AO305" t="str">
        <f t="shared" si="46"/>
        <v>ParisErraniCornet</v>
      </c>
      <c r="AP305" t="str">
        <f t="shared" si="47"/>
        <v>ParisCornetErrani</v>
      </c>
      <c r="AQ305">
        <f t="shared" si="48"/>
        <v>1</v>
      </c>
      <c r="AR305">
        <f t="shared" si="49"/>
        <v>-1</v>
      </c>
      <c r="AS305">
        <f t="shared" si="50"/>
        <v>35</v>
      </c>
      <c r="AT305" t="b">
        <f t="shared" si="51"/>
        <v>1</v>
      </c>
      <c r="AU305" t="str">
        <f t="shared" si="52"/>
        <v>Errani</v>
      </c>
      <c r="AV305" t="b">
        <f t="shared" si="53"/>
        <v>1</v>
      </c>
      <c r="AW305" t="str">
        <f t="shared" si="54"/>
        <v>ParisSemifinals</v>
      </c>
    </row>
    <row r="306" spans="1:49" x14ac:dyDescent="0.25">
      <c r="A306">
        <v>7</v>
      </c>
      <c r="B306" t="s">
        <v>480</v>
      </c>
      <c r="C306" t="s">
        <v>481</v>
      </c>
      <c r="D306" s="1">
        <v>41672</v>
      </c>
      <c r="E306" t="s">
        <v>351</v>
      </c>
      <c r="F306" s="1" t="s">
        <v>482</v>
      </c>
      <c r="G306" t="s">
        <v>308</v>
      </c>
      <c r="H306" t="s">
        <v>348</v>
      </c>
      <c r="I306" s="9">
        <v>3</v>
      </c>
      <c r="J306" t="s">
        <v>374</v>
      </c>
      <c r="K306" t="s">
        <v>403</v>
      </c>
      <c r="L306">
        <v>26</v>
      </c>
      <c r="M306">
        <v>7</v>
      </c>
      <c r="N306">
        <v>1840</v>
      </c>
      <c r="O306">
        <v>4440</v>
      </c>
      <c r="P306">
        <v>3</v>
      </c>
      <c r="Q306">
        <v>6</v>
      </c>
      <c r="R306">
        <v>6</v>
      </c>
      <c r="S306">
        <v>2</v>
      </c>
      <c r="T306">
        <v>6</v>
      </c>
      <c r="U306">
        <v>3</v>
      </c>
      <c r="V306">
        <v>2</v>
      </c>
      <c r="W306">
        <v>1</v>
      </c>
      <c r="X306" t="s">
        <v>312</v>
      </c>
      <c r="Y306">
        <v>1.5</v>
      </c>
      <c r="Z306">
        <v>2.62</v>
      </c>
      <c r="AA306">
        <v>1.52</v>
      </c>
      <c r="AB306">
        <v>2.4500000000000002</v>
      </c>
      <c r="AC306">
        <v>1.57</v>
      </c>
      <c r="AD306">
        <v>2.38</v>
      </c>
      <c r="AE306">
        <v>1.54</v>
      </c>
      <c r="AF306">
        <v>2.7</v>
      </c>
      <c r="AG306">
        <v>1.57</v>
      </c>
      <c r="AH306">
        <v>2.38</v>
      </c>
      <c r="AI306">
        <v>1.57</v>
      </c>
      <c r="AJ306">
        <v>2.73</v>
      </c>
      <c r="AK306">
        <v>1.53</v>
      </c>
      <c r="AL306">
        <v>2.48</v>
      </c>
      <c r="AM306" t="str">
        <f t="shared" si="44"/>
        <v>Pavlyuchenkova</v>
      </c>
      <c r="AN306" t="str">
        <f t="shared" si="45"/>
        <v>Errani</v>
      </c>
      <c r="AO306" t="str">
        <f t="shared" si="46"/>
        <v>ParisPavlyuchenkovaErrani</v>
      </c>
      <c r="AP306" t="str">
        <f t="shared" si="47"/>
        <v>ParisErraniPavlyuchenkova</v>
      </c>
      <c r="AQ306">
        <f t="shared" si="48"/>
        <v>1</v>
      </c>
      <c r="AR306">
        <f t="shared" si="49"/>
        <v>4</v>
      </c>
      <c r="AS306">
        <f t="shared" si="50"/>
        <v>26</v>
      </c>
      <c r="AT306" t="b">
        <f t="shared" si="51"/>
        <v>0</v>
      </c>
      <c r="AU306" t="str">
        <f t="shared" si="52"/>
        <v>Errani</v>
      </c>
      <c r="AV306" t="b">
        <f t="shared" si="53"/>
        <v>1</v>
      </c>
      <c r="AW306" t="str">
        <f t="shared" si="54"/>
        <v>ParisThe Final</v>
      </c>
    </row>
    <row r="307" spans="1:49" x14ac:dyDescent="0.25">
      <c r="A307">
        <v>8</v>
      </c>
      <c r="B307" t="s">
        <v>484</v>
      </c>
      <c r="C307" t="s">
        <v>485</v>
      </c>
      <c r="D307" s="1">
        <v>41666</v>
      </c>
      <c r="E307" t="s">
        <v>306</v>
      </c>
      <c r="F307" s="1" t="s">
        <v>307</v>
      </c>
      <c r="G307" t="s">
        <v>308</v>
      </c>
      <c r="H307" t="s">
        <v>309</v>
      </c>
      <c r="I307">
        <v>3</v>
      </c>
      <c r="J307" t="s">
        <v>387</v>
      </c>
      <c r="K307" t="s">
        <v>395</v>
      </c>
      <c r="L307">
        <v>50</v>
      </c>
      <c r="M307">
        <v>81</v>
      </c>
      <c r="N307">
        <v>1159</v>
      </c>
      <c r="O307">
        <v>760</v>
      </c>
      <c r="P307">
        <v>6</v>
      </c>
      <c r="Q307">
        <v>1</v>
      </c>
      <c r="R307">
        <v>7</v>
      </c>
      <c r="S307">
        <v>6</v>
      </c>
      <c r="V307">
        <v>2</v>
      </c>
      <c r="W307">
        <v>0</v>
      </c>
      <c r="X307" t="s">
        <v>312</v>
      </c>
      <c r="Y307">
        <v>1.4</v>
      </c>
      <c r="Z307">
        <v>2.75</v>
      </c>
      <c r="AA307">
        <v>1.38</v>
      </c>
      <c r="AB307">
        <v>3</v>
      </c>
      <c r="AC307">
        <v>1.4</v>
      </c>
      <c r="AD307">
        <v>2.75</v>
      </c>
      <c r="AE307">
        <v>1.39</v>
      </c>
      <c r="AF307">
        <v>3.23</v>
      </c>
      <c r="AG307">
        <v>1.44</v>
      </c>
      <c r="AH307">
        <v>2.63</v>
      </c>
      <c r="AI307">
        <v>1.44</v>
      </c>
      <c r="AJ307">
        <v>3.23</v>
      </c>
      <c r="AK307">
        <v>1.38</v>
      </c>
      <c r="AL307">
        <v>2.93</v>
      </c>
      <c r="AM307" t="str">
        <f t="shared" si="44"/>
        <v>Peng</v>
      </c>
      <c r="AN307" t="str">
        <f t="shared" si="45"/>
        <v>Mayr</v>
      </c>
      <c r="AO307" t="str">
        <f t="shared" si="46"/>
        <v>PattayaPengMayr</v>
      </c>
      <c r="AP307" t="str">
        <f t="shared" si="47"/>
        <v>PattayaMayrPeng</v>
      </c>
      <c r="AQ307">
        <f t="shared" si="48"/>
        <v>2</v>
      </c>
      <c r="AR307">
        <f t="shared" si="49"/>
        <v>6</v>
      </c>
      <c r="AS307">
        <f t="shared" si="50"/>
        <v>20</v>
      </c>
      <c r="AT307" t="b">
        <f t="shared" si="51"/>
        <v>1</v>
      </c>
      <c r="AU307" t="str">
        <f t="shared" si="52"/>
        <v>Peng</v>
      </c>
      <c r="AV307" t="b">
        <f t="shared" si="53"/>
        <v>0</v>
      </c>
      <c r="AW307" t="str">
        <f t="shared" si="54"/>
        <v>Pattaya1st Round</v>
      </c>
    </row>
    <row r="308" spans="1:49" x14ac:dyDescent="0.25">
      <c r="A308">
        <v>8</v>
      </c>
      <c r="B308" t="s">
        <v>484</v>
      </c>
      <c r="C308" t="s">
        <v>485</v>
      </c>
      <c r="D308" s="1">
        <v>41666</v>
      </c>
      <c r="E308" t="s">
        <v>306</v>
      </c>
      <c r="F308" s="1" t="s">
        <v>307</v>
      </c>
      <c r="G308" t="s">
        <v>308</v>
      </c>
      <c r="H308" t="s">
        <v>309</v>
      </c>
      <c r="I308">
        <v>3</v>
      </c>
      <c r="J308" t="s">
        <v>356</v>
      </c>
      <c r="K308" t="s">
        <v>394</v>
      </c>
      <c r="L308">
        <v>15</v>
      </c>
      <c r="M308">
        <v>109</v>
      </c>
      <c r="N308">
        <v>2980</v>
      </c>
      <c r="O308">
        <v>606</v>
      </c>
      <c r="P308">
        <v>7</v>
      </c>
      <c r="Q308">
        <v>5</v>
      </c>
      <c r="R308">
        <v>2</v>
      </c>
      <c r="S308">
        <v>6</v>
      </c>
      <c r="T308">
        <v>6</v>
      </c>
      <c r="U308">
        <v>4</v>
      </c>
      <c r="V308">
        <v>2</v>
      </c>
      <c r="W308">
        <v>1</v>
      </c>
      <c r="X308" t="s">
        <v>312</v>
      </c>
      <c r="Y308">
        <v>1.1599999999999999</v>
      </c>
      <c r="Z308">
        <v>5</v>
      </c>
      <c r="AA308">
        <v>1.1599999999999999</v>
      </c>
      <c r="AB308">
        <v>5</v>
      </c>
      <c r="AC308">
        <v>1.17</v>
      </c>
      <c r="AD308">
        <v>4.5</v>
      </c>
      <c r="AE308">
        <v>1.19</v>
      </c>
      <c r="AF308">
        <v>5.39</v>
      </c>
      <c r="AG308">
        <v>1.17</v>
      </c>
      <c r="AH308">
        <v>4.5</v>
      </c>
      <c r="AI308">
        <v>1.21</v>
      </c>
      <c r="AJ308">
        <v>5.8</v>
      </c>
      <c r="AK308">
        <v>1.17</v>
      </c>
      <c r="AL308">
        <v>4.87</v>
      </c>
      <c r="AM308" t="str">
        <f t="shared" si="44"/>
        <v>Lisicki</v>
      </c>
      <c r="AN308" t="str">
        <f t="shared" si="45"/>
        <v>Vekic</v>
      </c>
      <c r="AO308" t="str">
        <f t="shared" si="46"/>
        <v>PattayaLisickiVekic</v>
      </c>
      <c r="AP308" t="str">
        <f t="shared" si="47"/>
        <v>PattayaVekicLisicki</v>
      </c>
      <c r="AQ308">
        <f t="shared" si="48"/>
        <v>1</v>
      </c>
      <c r="AR308">
        <f t="shared" si="49"/>
        <v>0</v>
      </c>
      <c r="AS308">
        <f t="shared" si="50"/>
        <v>30</v>
      </c>
      <c r="AT308" t="b">
        <f t="shared" si="51"/>
        <v>0</v>
      </c>
      <c r="AU308" t="str">
        <f t="shared" si="52"/>
        <v>Lisicki</v>
      </c>
      <c r="AV308" t="b">
        <f t="shared" si="53"/>
        <v>1</v>
      </c>
      <c r="AW308" t="str">
        <f t="shared" si="54"/>
        <v>Pattaya1st Round</v>
      </c>
    </row>
    <row r="309" spans="1:49" x14ac:dyDescent="0.25">
      <c r="A309">
        <v>8</v>
      </c>
      <c r="B309" t="s">
        <v>484</v>
      </c>
      <c r="C309" t="s">
        <v>485</v>
      </c>
      <c r="D309" s="1">
        <v>41666</v>
      </c>
      <c r="E309" t="s">
        <v>306</v>
      </c>
      <c r="F309" s="1" t="s">
        <v>307</v>
      </c>
      <c r="G309" t="s">
        <v>308</v>
      </c>
      <c r="H309" t="s">
        <v>309</v>
      </c>
      <c r="I309">
        <v>3</v>
      </c>
      <c r="J309" t="s">
        <v>335</v>
      </c>
      <c r="K309" t="s">
        <v>447</v>
      </c>
      <c r="L309">
        <v>47</v>
      </c>
      <c r="M309">
        <v>93</v>
      </c>
      <c r="N309">
        <v>1190</v>
      </c>
      <c r="O309">
        <v>670</v>
      </c>
      <c r="P309">
        <v>6</v>
      </c>
      <c r="Q309">
        <v>0</v>
      </c>
      <c r="R309">
        <v>6</v>
      </c>
      <c r="S309">
        <v>0</v>
      </c>
      <c r="V309">
        <v>2</v>
      </c>
      <c r="W309">
        <v>0</v>
      </c>
      <c r="X309" t="s">
        <v>312</v>
      </c>
      <c r="Y309">
        <v>1.1200000000000001</v>
      </c>
      <c r="Z309">
        <v>6</v>
      </c>
      <c r="AA309">
        <v>1.1299999999999999</v>
      </c>
      <c r="AB309">
        <v>5.5</v>
      </c>
      <c r="AC309">
        <v>1.1399999999999999</v>
      </c>
      <c r="AD309">
        <v>5</v>
      </c>
      <c r="AE309">
        <v>1.1399999999999999</v>
      </c>
      <c r="AF309">
        <v>6.49</v>
      </c>
      <c r="AG309">
        <v>1.1399999999999999</v>
      </c>
      <c r="AH309">
        <v>5</v>
      </c>
      <c r="AI309">
        <v>1.17</v>
      </c>
      <c r="AJ309">
        <v>6.8</v>
      </c>
      <c r="AK309">
        <v>1.1399999999999999</v>
      </c>
      <c r="AL309">
        <v>5.49</v>
      </c>
      <c r="AM309" t="str">
        <f t="shared" si="44"/>
        <v>Riske</v>
      </c>
      <c r="AN309" t="str">
        <f t="shared" si="45"/>
        <v>Medina</v>
      </c>
      <c r="AO309" t="str">
        <f t="shared" si="46"/>
        <v>PattayaRiskeMedina</v>
      </c>
      <c r="AP309" t="str">
        <f t="shared" si="47"/>
        <v>PattayaMedinaRiske</v>
      </c>
      <c r="AQ309">
        <f t="shared" si="48"/>
        <v>2</v>
      </c>
      <c r="AR309">
        <f t="shared" si="49"/>
        <v>12</v>
      </c>
      <c r="AS309">
        <f t="shared" si="50"/>
        <v>12</v>
      </c>
      <c r="AT309" t="b">
        <f t="shared" si="51"/>
        <v>0</v>
      </c>
      <c r="AU309" t="str">
        <f t="shared" si="52"/>
        <v>Riske</v>
      </c>
      <c r="AV309" t="b">
        <f t="shared" si="53"/>
        <v>0</v>
      </c>
      <c r="AW309" t="str">
        <f t="shared" si="54"/>
        <v>Pattaya1st Round</v>
      </c>
    </row>
    <row r="310" spans="1:49" x14ac:dyDescent="0.25">
      <c r="A310">
        <v>8</v>
      </c>
      <c r="B310" t="s">
        <v>484</v>
      </c>
      <c r="C310" t="s">
        <v>485</v>
      </c>
      <c r="D310" s="1">
        <v>41666</v>
      </c>
      <c r="E310" t="s">
        <v>306</v>
      </c>
      <c r="F310" s="1" t="s">
        <v>307</v>
      </c>
      <c r="G310" t="s">
        <v>308</v>
      </c>
      <c r="H310" t="s">
        <v>309</v>
      </c>
      <c r="I310">
        <v>3</v>
      </c>
      <c r="J310" t="s">
        <v>325</v>
      </c>
      <c r="K310" t="s">
        <v>420</v>
      </c>
      <c r="L310">
        <v>126</v>
      </c>
      <c r="M310">
        <v>95</v>
      </c>
      <c r="N310">
        <v>487</v>
      </c>
      <c r="O310">
        <v>656</v>
      </c>
      <c r="P310">
        <v>6</v>
      </c>
      <c r="Q310">
        <v>2</v>
      </c>
      <c r="R310">
        <v>6</v>
      </c>
      <c r="S310">
        <v>4</v>
      </c>
      <c r="V310">
        <v>2</v>
      </c>
      <c r="W310">
        <v>0</v>
      </c>
      <c r="X310" t="s">
        <v>312</v>
      </c>
      <c r="Y310">
        <v>2.1</v>
      </c>
      <c r="Z310">
        <v>1.66</v>
      </c>
      <c r="AA310">
        <v>2.1</v>
      </c>
      <c r="AB310">
        <v>1.7</v>
      </c>
      <c r="AC310">
        <v>2.2000000000000002</v>
      </c>
      <c r="AD310">
        <v>1.62</v>
      </c>
      <c r="AE310">
        <v>2.16</v>
      </c>
      <c r="AF310">
        <v>1.77</v>
      </c>
      <c r="AG310">
        <v>2.1</v>
      </c>
      <c r="AH310">
        <v>1.67</v>
      </c>
      <c r="AI310">
        <v>2.3199999999999998</v>
      </c>
      <c r="AJ310">
        <v>1.77</v>
      </c>
      <c r="AK310">
        <v>2.12</v>
      </c>
      <c r="AL310">
        <v>1.69</v>
      </c>
      <c r="AM310" t="str">
        <f t="shared" si="44"/>
        <v>Hlavackova</v>
      </c>
      <c r="AN310" t="str">
        <f t="shared" si="45"/>
        <v>Cabeza-Candela</v>
      </c>
      <c r="AO310" t="str">
        <f t="shared" si="46"/>
        <v>PattayaHlavackovaCabeza-Candela</v>
      </c>
      <c r="AP310" t="str">
        <f t="shared" si="47"/>
        <v>PattayaCabeza-CandelaHlavackova</v>
      </c>
      <c r="AQ310">
        <f t="shared" si="48"/>
        <v>2</v>
      </c>
      <c r="AR310">
        <f t="shared" si="49"/>
        <v>6</v>
      </c>
      <c r="AS310">
        <f t="shared" si="50"/>
        <v>18</v>
      </c>
      <c r="AT310" t="b">
        <f t="shared" si="51"/>
        <v>0</v>
      </c>
      <c r="AU310" t="str">
        <f t="shared" si="52"/>
        <v>Hlavackova</v>
      </c>
      <c r="AV310" t="b">
        <f t="shared" si="53"/>
        <v>0</v>
      </c>
      <c r="AW310" t="str">
        <f t="shared" si="54"/>
        <v>Pattaya1st Round</v>
      </c>
    </row>
    <row r="311" spans="1:49" x14ac:dyDescent="0.25">
      <c r="A311">
        <v>8</v>
      </c>
      <c r="B311" t="s">
        <v>484</v>
      </c>
      <c r="C311" t="s">
        <v>485</v>
      </c>
      <c r="D311" s="1">
        <v>41666</v>
      </c>
      <c r="E311" t="s">
        <v>306</v>
      </c>
      <c r="F311" s="1" t="s">
        <v>307</v>
      </c>
      <c r="G311" t="s">
        <v>308</v>
      </c>
      <c r="H311" t="s">
        <v>309</v>
      </c>
      <c r="I311">
        <v>3</v>
      </c>
      <c r="J311" t="s">
        <v>433</v>
      </c>
      <c r="K311" t="s">
        <v>410</v>
      </c>
      <c r="L311">
        <v>29</v>
      </c>
      <c r="M311">
        <v>51</v>
      </c>
      <c r="N311">
        <v>1712</v>
      </c>
      <c r="O311">
        <v>1121</v>
      </c>
      <c r="P311">
        <v>6</v>
      </c>
      <c r="Q311">
        <v>0</v>
      </c>
      <c r="R311">
        <v>7</v>
      </c>
      <c r="S311">
        <v>6</v>
      </c>
      <c r="V311">
        <v>2</v>
      </c>
      <c r="W311">
        <v>0</v>
      </c>
      <c r="X311" t="s">
        <v>312</v>
      </c>
      <c r="Y311">
        <v>1.57</v>
      </c>
      <c r="Z311">
        <v>2.25</v>
      </c>
      <c r="AA311">
        <v>1.6</v>
      </c>
      <c r="AB311">
        <v>2.2999999999999998</v>
      </c>
      <c r="AC311">
        <v>1.57</v>
      </c>
      <c r="AD311">
        <v>2.25</v>
      </c>
      <c r="AE311">
        <v>1.57</v>
      </c>
      <c r="AF311">
        <v>2.5499999999999998</v>
      </c>
      <c r="AG311">
        <v>1.53</v>
      </c>
      <c r="AH311">
        <v>2.38</v>
      </c>
      <c r="AI311">
        <v>1.65</v>
      </c>
      <c r="AJ311">
        <v>2.5499999999999998</v>
      </c>
      <c r="AK311">
        <v>1.58</v>
      </c>
      <c r="AL311">
        <v>2.31</v>
      </c>
      <c r="AM311" t="str">
        <f t="shared" si="44"/>
        <v>Kuznetsova</v>
      </c>
      <c r="AN311" t="str">
        <f t="shared" si="45"/>
        <v>Zhang</v>
      </c>
      <c r="AO311" t="str">
        <f t="shared" si="46"/>
        <v>PattayaKuznetsovaZhang</v>
      </c>
      <c r="AP311" t="str">
        <f t="shared" si="47"/>
        <v>PattayaZhangKuznetsova</v>
      </c>
      <c r="AQ311">
        <f t="shared" si="48"/>
        <v>2</v>
      </c>
      <c r="AR311">
        <f t="shared" si="49"/>
        <v>7</v>
      </c>
      <c r="AS311">
        <f t="shared" si="50"/>
        <v>19</v>
      </c>
      <c r="AT311" t="b">
        <f t="shared" si="51"/>
        <v>1</v>
      </c>
      <c r="AU311" t="str">
        <f t="shared" si="52"/>
        <v>Kuznetsova</v>
      </c>
      <c r="AV311" t="b">
        <f t="shared" si="53"/>
        <v>0</v>
      </c>
      <c r="AW311" t="str">
        <f t="shared" si="54"/>
        <v>Pattaya1st Round</v>
      </c>
    </row>
    <row r="312" spans="1:49" x14ac:dyDescent="0.25">
      <c r="A312">
        <v>8</v>
      </c>
      <c r="B312" t="s">
        <v>484</v>
      </c>
      <c r="C312" t="s">
        <v>485</v>
      </c>
      <c r="D312" s="1">
        <v>41666</v>
      </c>
      <c r="E312" t="s">
        <v>306</v>
      </c>
      <c r="F312" s="1" t="s">
        <v>307</v>
      </c>
      <c r="G312" t="s">
        <v>308</v>
      </c>
      <c r="H312" t="s">
        <v>309</v>
      </c>
      <c r="I312">
        <v>3</v>
      </c>
      <c r="J312" t="s">
        <v>315</v>
      </c>
      <c r="K312" t="s">
        <v>361</v>
      </c>
      <c r="L312">
        <v>66</v>
      </c>
      <c r="M312">
        <v>42</v>
      </c>
      <c r="N312">
        <v>914</v>
      </c>
      <c r="O312">
        <v>1265</v>
      </c>
      <c r="P312">
        <v>6</v>
      </c>
      <c r="Q312">
        <v>2</v>
      </c>
      <c r="R312">
        <v>6</v>
      </c>
      <c r="S312">
        <v>4</v>
      </c>
      <c r="V312">
        <v>2</v>
      </c>
      <c r="W312">
        <v>0</v>
      </c>
      <c r="X312" t="s">
        <v>312</v>
      </c>
      <c r="Y312">
        <v>3</v>
      </c>
      <c r="Z312">
        <v>1.36</v>
      </c>
      <c r="AA312">
        <v>3.1</v>
      </c>
      <c r="AB312">
        <v>1.35</v>
      </c>
      <c r="AC312">
        <v>2.75</v>
      </c>
      <c r="AD312">
        <v>1.4</v>
      </c>
      <c r="AE312">
        <v>3.16</v>
      </c>
      <c r="AF312">
        <v>1.4</v>
      </c>
      <c r="AG312">
        <v>2.75</v>
      </c>
      <c r="AH312">
        <v>1.4</v>
      </c>
      <c r="AI312">
        <v>3.35</v>
      </c>
      <c r="AJ312">
        <v>1.4</v>
      </c>
      <c r="AK312">
        <v>2.99</v>
      </c>
      <c r="AL312">
        <v>1.37</v>
      </c>
      <c r="AM312" t="str">
        <f t="shared" si="44"/>
        <v>Pliskova</v>
      </c>
      <c r="AN312" t="str">
        <f t="shared" si="45"/>
        <v>Mattek-Sands</v>
      </c>
      <c r="AO312" t="str">
        <f t="shared" si="46"/>
        <v>PattayaPliskovaMattek-Sands</v>
      </c>
      <c r="AP312" t="str">
        <f t="shared" si="47"/>
        <v>PattayaMattek-SandsPliskova</v>
      </c>
      <c r="AQ312">
        <f t="shared" si="48"/>
        <v>2</v>
      </c>
      <c r="AR312">
        <f t="shared" si="49"/>
        <v>6</v>
      </c>
      <c r="AS312">
        <f t="shared" si="50"/>
        <v>18</v>
      </c>
      <c r="AT312" t="b">
        <f t="shared" si="51"/>
        <v>0</v>
      </c>
      <c r="AU312" t="str">
        <f t="shared" si="52"/>
        <v>Pliskova</v>
      </c>
      <c r="AV312" t="b">
        <f t="shared" si="53"/>
        <v>0</v>
      </c>
      <c r="AW312" t="str">
        <f t="shared" si="54"/>
        <v>Pattaya1st Round</v>
      </c>
    </row>
    <row r="313" spans="1:49" x14ac:dyDescent="0.25">
      <c r="A313">
        <v>8</v>
      </c>
      <c r="B313" t="s">
        <v>484</v>
      </c>
      <c r="C313" t="s">
        <v>485</v>
      </c>
      <c r="D313" s="1">
        <v>41667</v>
      </c>
      <c r="E313" t="s">
        <v>306</v>
      </c>
      <c r="F313" s="1" t="s">
        <v>307</v>
      </c>
      <c r="G313" t="s">
        <v>308</v>
      </c>
      <c r="H313" t="s">
        <v>309</v>
      </c>
      <c r="I313">
        <v>3</v>
      </c>
      <c r="J313" t="s">
        <v>486</v>
      </c>
      <c r="K313" t="s">
        <v>487</v>
      </c>
      <c r="L313">
        <v>347</v>
      </c>
      <c r="M313">
        <v>153</v>
      </c>
      <c r="N313">
        <v>123</v>
      </c>
      <c r="O313">
        <v>422</v>
      </c>
      <c r="P313">
        <v>6</v>
      </c>
      <c r="Q313">
        <v>3</v>
      </c>
      <c r="R313">
        <v>6</v>
      </c>
      <c r="S313">
        <v>3</v>
      </c>
      <c r="V313">
        <v>2</v>
      </c>
      <c r="W313">
        <v>0</v>
      </c>
      <c r="X313" t="s">
        <v>312</v>
      </c>
      <c r="Y313">
        <v>6.5</v>
      </c>
      <c r="Z313">
        <v>1.1100000000000001</v>
      </c>
      <c r="AA313">
        <v>5.75</v>
      </c>
      <c r="AB313">
        <v>1.1200000000000001</v>
      </c>
      <c r="AC313">
        <v>6</v>
      </c>
      <c r="AD313">
        <v>1.1100000000000001</v>
      </c>
      <c r="AE313">
        <v>6.88</v>
      </c>
      <c r="AF313">
        <v>1.1299999999999999</v>
      </c>
      <c r="AG313">
        <v>5.5</v>
      </c>
      <c r="AH313">
        <v>1.1299999999999999</v>
      </c>
      <c r="AI313">
        <v>6.88</v>
      </c>
      <c r="AJ313">
        <v>1.18</v>
      </c>
      <c r="AK313">
        <v>5.81</v>
      </c>
      <c r="AL313">
        <v>1.1200000000000001</v>
      </c>
      <c r="AM313" t="str">
        <f t="shared" si="44"/>
        <v>Lertpitaksinchai</v>
      </c>
      <c r="AN313" t="str">
        <f t="shared" si="45"/>
        <v>Krunic</v>
      </c>
      <c r="AO313" t="str">
        <f t="shared" si="46"/>
        <v>PattayaLertpitaksinchaiKrunic</v>
      </c>
      <c r="AP313" t="str">
        <f t="shared" si="47"/>
        <v>PattayaKrunicLertpitaksinchai</v>
      </c>
      <c r="AQ313">
        <f t="shared" si="48"/>
        <v>2</v>
      </c>
      <c r="AR313">
        <f t="shared" si="49"/>
        <v>6</v>
      </c>
      <c r="AS313">
        <f t="shared" si="50"/>
        <v>18</v>
      </c>
      <c r="AT313" t="b">
        <f t="shared" si="51"/>
        <v>0</v>
      </c>
      <c r="AU313" t="str">
        <f t="shared" si="52"/>
        <v>Lertpitaksinchai</v>
      </c>
      <c r="AV313" t="b">
        <f t="shared" si="53"/>
        <v>0</v>
      </c>
      <c r="AW313" t="str">
        <f t="shared" si="54"/>
        <v>Pattaya1st Round</v>
      </c>
    </row>
    <row r="314" spans="1:49" x14ac:dyDescent="0.25">
      <c r="A314">
        <v>8</v>
      </c>
      <c r="B314" t="s">
        <v>484</v>
      </c>
      <c r="C314" t="s">
        <v>485</v>
      </c>
      <c r="D314" s="1">
        <v>41667</v>
      </c>
      <c r="E314" t="s">
        <v>306</v>
      </c>
      <c r="F314" s="1" t="s">
        <v>307</v>
      </c>
      <c r="G314" t="s">
        <v>308</v>
      </c>
      <c r="H314" t="s">
        <v>309</v>
      </c>
      <c r="I314">
        <v>3</v>
      </c>
      <c r="J314" t="s">
        <v>340</v>
      </c>
      <c r="K314" t="s">
        <v>457</v>
      </c>
      <c r="L314">
        <v>102</v>
      </c>
      <c r="M314">
        <v>98</v>
      </c>
      <c r="N314">
        <v>626</v>
      </c>
      <c r="O314">
        <v>642</v>
      </c>
      <c r="P314">
        <v>6</v>
      </c>
      <c r="Q314">
        <v>4</v>
      </c>
      <c r="R314">
        <v>6</v>
      </c>
      <c r="S314">
        <v>4</v>
      </c>
      <c r="V314">
        <v>2</v>
      </c>
      <c r="W314">
        <v>0</v>
      </c>
      <c r="X314" t="s">
        <v>312</v>
      </c>
      <c r="Y314">
        <v>1.83</v>
      </c>
      <c r="Z314">
        <v>1.83</v>
      </c>
      <c r="AA314">
        <v>1.9</v>
      </c>
      <c r="AB314">
        <v>1.85</v>
      </c>
      <c r="AC314">
        <v>1.91</v>
      </c>
      <c r="AD314">
        <v>1.8</v>
      </c>
      <c r="AE314">
        <v>1.88</v>
      </c>
      <c r="AF314">
        <v>2.02</v>
      </c>
      <c r="AG314">
        <v>1.91</v>
      </c>
      <c r="AH314">
        <v>1.91</v>
      </c>
      <c r="AI314">
        <v>2.02</v>
      </c>
      <c r="AJ314">
        <v>2.02</v>
      </c>
      <c r="AK314">
        <v>1.87</v>
      </c>
      <c r="AL314">
        <v>1.87</v>
      </c>
      <c r="AM314" t="str">
        <f t="shared" si="44"/>
        <v>Goerges</v>
      </c>
      <c r="AN314" t="str">
        <f t="shared" si="45"/>
        <v>Kumkhum</v>
      </c>
      <c r="AO314" t="str">
        <f t="shared" si="46"/>
        <v>PattayaGoergesKumkhum</v>
      </c>
      <c r="AP314" t="str">
        <f t="shared" si="47"/>
        <v>PattayaKumkhumGoerges</v>
      </c>
      <c r="AQ314">
        <f t="shared" si="48"/>
        <v>2</v>
      </c>
      <c r="AR314">
        <f t="shared" si="49"/>
        <v>4</v>
      </c>
      <c r="AS314">
        <f t="shared" si="50"/>
        <v>20</v>
      </c>
      <c r="AT314" t="b">
        <f t="shared" si="51"/>
        <v>0</v>
      </c>
      <c r="AU314" t="str">
        <f t="shared" si="52"/>
        <v>Goerges</v>
      </c>
      <c r="AV314" t="b">
        <f t="shared" si="53"/>
        <v>0</v>
      </c>
      <c r="AW314" t="str">
        <f t="shared" si="54"/>
        <v>Pattaya1st Round</v>
      </c>
    </row>
    <row r="315" spans="1:49" x14ac:dyDescent="0.25">
      <c r="A315">
        <v>8</v>
      </c>
      <c r="B315" t="s">
        <v>484</v>
      </c>
      <c r="C315" t="s">
        <v>485</v>
      </c>
      <c r="D315" s="1">
        <v>41667</v>
      </c>
      <c r="E315" t="s">
        <v>306</v>
      </c>
      <c r="F315" s="1" t="s">
        <v>307</v>
      </c>
      <c r="G315" t="s">
        <v>308</v>
      </c>
      <c r="H315" t="s">
        <v>309</v>
      </c>
      <c r="I315">
        <v>3</v>
      </c>
      <c r="J315" t="s">
        <v>488</v>
      </c>
      <c r="K315" t="s">
        <v>471</v>
      </c>
      <c r="L315">
        <v>157</v>
      </c>
      <c r="M315">
        <v>122</v>
      </c>
      <c r="N315">
        <v>412</v>
      </c>
      <c r="O315">
        <v>510</v>
      </c>
      <c r="P315">
        <v>6</v>
      </c>
      <c r="Q315">
        <v>1</v>
      </c>
      <c r="R315">
        <v>6</v>
      </c>
      <c r="S315">
        <v>7</v>
      </c>
      <c r="T315">
        <v>6</v>
      </c>
      <c r="U315">
        <v>4</v>
      </c>
      <c r="V315">
        <v>2</v>
      </c>
      <c r="W315">
        <v>1</v>
      </c>
      <c r="X315" t="s">
        <v>312</v>
      </c>
      <c r="Y315">
        <v>1.83</v>
      </c>
      <c r="Z315">
        <v>1.83</v>
      </c>
      <c r="AA315">
        <v>1.85</v>
      </c>
      <c r="AB315">
        <v>1.9</v>
      </c>
      <c r="AC315">
        <v>1.83</v>
      </c>
      <c r="AD315">
        <v>1.83</v>
      </c>
      <c r="AE315">
        <v>1.85</v>
      </c>
      <c r="AF315">
        <v>2.04</v>
      </c>
      <c r="AG315">
        <v>1.91</v>
      </c>
      <c r="AH315">
        <v>1.91</v>
      </c>
      <c r="AI315">
        <v>1.95</v>
      </c>
      <c r="AJ315">
        <v>2.15</v>
      </c>
      <c r="AK315">
        <v>1.85</v>
      </c>
      <c r="AL315">
        <v>1.9</v>
      </c>
      <c r="AM315" t="str">
        <f t="shared" si="44"/>
        <v>Dulgheru</v>
      </c>
      <c r="AN315" t="str">
        <f t="shared" si="45"/>
        <v>Putintseva</v>
      </c>
      <c r="AO315" t="str">
        <f t="shared" si="46"/>
        <v>PattayaDulgheruPutintseva</v>
      </c>
      <c r="AP315" t="str">
        <f t="shared" si="47"/>
        <v>PattayaPutintsevaDulgheru</v>
      </c>
      <c r="AQ315">
        <f t="shared" si="48"/>
        <v>1</v>
      </c>
      <c r="AR315">
        <f t="shared" si="49"/>
        <v>6</v>
      </c>
      <c r="AS315">
        <f t="shared" si="50"/>
        <v>30</v>
      </c>
      <c r="AT315" t="b">
        <f t="shared" si="51"/>
        <v>1</v>
      </c>
      <c r="AU315" t="str">
        <f t="shared" si="52"/>
        <v>Dulgheru</v>
      </c>
      <c r="AV315" t="b">
        <f t="shared" si="53"/>
        <v>1</v>
      </c>
      <c r="AW315" t="str">
        <f t="shared" si="54"/>
        <v>Pattaya1st Round</v>
      </c>
    </row>
    <row r="316" spans="1:49" x14ac:dyDescent="0.25">
      <c r="A316">
        <v>8</v>
      </c>
      <c r="B316" t="s">
        <v>484</v>
      </c>
      <c r="C316" t="s">
        <v>485</v>
      </c>
      <c r="D316" s="1">
        <v>41667</v>
      </c>
      <c r="E316" t="s">
        <v>306</v>
      </c>
      <c r="F316" s="1" t="s">
        <v>307</v>
      </c>
      <c r="G316" t="s">
        <v>308</v>
      </c>
      <c r="H316" t="s">
        <v>309</v>
      </c>
      <c r="I316">
        <v>3</v>
      </c>
      <c r="J316" t="s">
        <v>426</v>
      </c>
      <c r="K316" t="s">
        <v>389</v>
      </c>
      <c r="L316">
        <v>33</v>
      </c>
      <c r="M316">
        <v>72</v>
      </c>
      <c r="N316">
        <v>1475</v>
      </c>
      <c r="O316">
        <v>847</v>
      </c>
      <c r="P316">
        <v>7</v>
      </c>
      <c r="Q316">
        <v>6</v>
      </c>
      <c r="R316">
        <v>6</v>
      </c>
      <c r="S316">
        <v>7</v>
      </c>
      <c r="T316">
        <v>6</v>
      </c>
      <c r="U316">
        <v>1</v>
      </c>
      <c r="V316">
        <v>2</v>
      </c>
      <c r="W316">
        <v>1</v>
      </c>
      <c r="X316" t="s">
        <v>312</v>
      </c>
      <c r="Y316">
        <v>1.66</v>
      </c>
      <c r="Z316">
        <v>2.1</v>
      </c>
      <c r="AA316">
        <v>1.7</v>
      </c>
      <c r="AB316">
        <v>2.1</v>
      </c>
      <c r="AC316">
        <v>1.73</v>
      </c>
      <c r="AD316">
        <v>2</v>
      </c>
      <c r="AE316">
        <v>1.75</v>
      </c>
      <c r="AF316">
        <v>2.1800000000000002</v>
      </c>
      <c r="AG316">
        <v>1.73</v>
      </c>
      <c r="AH316">
        <v>2.1</v>
      </c>
      <c r="AI316">
        <v>1.8</v>
      </c>
      <c r="AJ316">
        <v>2.25</v>
      </c>
      <c r="AK316">
        <v>1.71</v>
      </c>
      <c r="AL316">
        <v>2.08</v>
      </c>
      <c r="AM316" t="str">
        <f t="shared" si="44"/>
        <v>Vesnina</v>
      </c>
      <c r="AN316" t="str">
        <f t="shared" si="45"/>
        <v>King</v>
      </c>
      <c r="AO316" t="str">
        <f t="shared" si="46"/>
        <v>PattayaVesninaKing</v>
      </c>
      <c r="AP316" t="str">
        <f t="shared" si="47"/>
        <v>PattayaKingVesnina</v>
      </c>
      <c r="AQ316">
        <f t="shared" si="48"/>
        <v>1</v>
      </c>
      <c r="AR316">
        <f t="shared" si="49"/>
        <v>5</v>
      </c>
      <c r="AS316">
        <f t="shared" si="50"/>
        <v>33</v>
      </c>
      <c r="AT316" t="b">
        <f t="shared" si="51"/>
        <v>1</v>
      </c>
      <c r="AU316" t="str">
        <f t="shared" si="52"/>
        <v>Vesnina</v>
      </c>
      <c r="AV316" t="b">
        <f t="shared" si="53"/>
        <v>1</v>
      </c>
      <c r="AW316" t="str">
        <f t="shared" si="54"/>
        <v>Pattaya1st Round</v>
      </c>
    </row>
    <row r="317" spans="1:49" x14ac:dyDescent="0.25">
      <c r="A317">
        <v>8</v>
      </c>
      <c r="B317" t="s">
        <v>484</v>
      </c>
      <c r="C317" t="s">
        <v>485</v>
      </c>
      <c r="D317" s="1">
        <v>41667</v>
      </c>
      <c r="E317" t="s">
        <v>306</v>
      </c>
      <c r="F317" s="1" t="s">
        <v>307</v>
      </c>
      <c r="G317" t="s">
        <v>308</v>
      </c>
      <c r="H317" t="s">
        <v>309</v>
      </c>
      <c r="I317">
        <v>3</v>
      </c>
      <c r="J317" t="s">
        <v>416</v>
      </c>
      <c r="K317" t="s">
        <v>489</v>
      </c>
      <c r="L317">
        <v>992</v>
      </c>
      <c r="M317">
        <v>66</v>
      </c>
      <c r="N317">
        <v>11</v>
      </c>
      <c r="O317">
        <v>914</v>
      </c>
      <c r="P317">
        <v>6</v>
      </c>
      <c r="Q317">
        <v>3</v>
      </c>
      <c r="R317">
        <v>6</v>
      </c>
      <c r="S317">
        <v>2</v>
      </c>
      <c r="V317">
        <v>2</v>
      </c>
      <c r="W317">
        <v>0</v>
      </c>
      <c r="X317" t="s">
        <v>312</v>
      </c>
      <c r="Y317">
        <v>1.05</v>
      </c>
      <c r="Z317">
        <v>11</v>
      </c>
      <c r="AA317">
        <v>1.06</v>
      </c>
      <c r="AB317">
        <v>8.5</v>
      </c>
      <c r="AC317">
        <v>1.05</v>
      </c>
      <c r="AD317">
        <v>8.5</v>
      </c>
      <c r="AE317">
        <v>1.07</v>
      </c>
      <c r="AF317">
        <v>9.93</v>
      </c>
      <c r="AG317">
        <v>1.05</v>
      </c>
      <c r="AH317">
        <v>9</v>
      </c>
      <c r="AI317">
        <v>1.08</v>
      </c>
      <c r="AJ317">
        <v>13.5</v>
      </c>
      <c r="AK317">
        <v>1.05</v>
      </c>
      <c r="AL317">
        <v>9.3000000000000007</v>
      </c>
      <c r="AM317" t="str">
        <f t="shared" si="44"/>
        <v>Zvonareva</v>
      </c>
      <c r="AN317" t="str">
        <f t="shared" si="45"/>
        <v>Plipuech</v>
      </c>
      <c r="AO317" t="str">
        <f t="shared" si="46"/>
        <v>PattayaZvonarevaPlipuech</v>
      </c>
      <c r="AP317" t="str">
        <f t="shared" si="47"/>
        <v>PattayaPlipuechZvonareva</v>
      </c>
      <c r="AQ317">
        <f t="shared" si="48"/>
        <v>2</v>
      </c>
      <c r="AR317">
        <f t="shared" si="49"/>
        <v>7</v>
      </c>
      <c r="AS317">
        <f t="shared" si="50"/>
        <v>17</v>
      </c>
      <c r="AT317" t="b">
        <f t="shared" si="51"/>
        <v>0</v>
      </c>
      <c r="AU317" t="str">
        <f t="shared" si="52"/>
        <v>Zvonareva</v>
      </c>
      <c r="AV317" t="b">
        <f t="shared" si="53"/>
        <v>0</v>
      </c>
      <c r="AW317" t="str">
        <f t="shared" si="54"/>
        <v>Pattaya1st Round</v>
      </c>
    </row>
    <row r="318" spans="1:49" x14ac:dyDescent="0.25">
      <c r="A318">
        <v>8</v>
      </c>
      <c r="B318" t="s">
        <v>484</v>
      </c>
      <c r="C318" t="s">
        <v>485</v>
      </c>
      <c r="D318" s="1">
        <v>41667</v>
      </c>
      <c r="E318" t="s">
        <v>306</v>
      </c>
      <c r="F318" s="1" t="s">
        <v>307</v>
      </c>
      <c r="G318" t="s">
        <v>308</v>
      </c>
      <c r="H318" t="s">
        <v>309</v>
      </c>
      <c r="I318">
        <v>3</v>
      </c>
      <c r="J318" t="s">
        <v>436</v>
      </c>
      <c r="K318" t="s">
        <v>490</v>
      </c>
      <c r="L318">
        <v>28</v>
      </c>
      <c r="M318">
        <v>180</v>
      </c>
      <c r="N318">
        <v>1801</v>
      </c>
      <c r="O318">
        <v>335</v>
      </c>
      <c r="P318">
        <v>3</v>
      </c>
      <c r="Q318">
        <v>6</v>
      </c>
      <c r="R318">
        <v>6</v>
      </c>
      <c r="S318">
        <v>2</v>
      </c>
      <c r="T318">
        <v>6</v>
      </c>
      <c r="U318">
        <v>4</v>
      </c>
      <c r="V318">
        <v>2</v>
      </c>
      <c r="W318">
        <v>1</v>
      </c>
      <c r="X318" t="s">
        <v>312</v>
      </c>
      <c r="Y318">
        <v>1.1599999999999999</v>
      </c>
      <c r="Z318">
        <v>5</v>
      </c>
      <c r="AA318">
        <v>1.17</v>
      </c>
      <c r="AB318">
        <v>4.75</v>
      </c>
      <c r="AC318">
        <v>1.1200000000000001</v>
      </c>
      <c r="AD318">
        <v>5.5</v>
      </c>
      <c r="AE318">
        <v>1.22</v>
      </c>
      <c r="AF318">
        <v>4.83</v>
      </c>
      <c r="AG318">
        <v>1.17</v>
      </c>
      <c r="AH318">
        <v>5</v>
      </c>
      <c r="AI318">
        <v>1.22</v>
      </c>
      <c r="AJ318">
        <v>5.5</v>
      </c>
      <c r="AK318">
        <v>1.17</v>
      </c>
      <c r="AL318">
        <v>4.83</v>
      </c>
      <c r="AM318" t="str">
        <f t="shared" si="44"/>
        <v>Makarova</v>
      </c>
      <c r="AN318" t="str">
        <f t="shared" si="45"/>
        <v>Savchuk</v>
      </c>
      <c r="AO318" t="str">
        <f t="shared" si="46"/>
        <v>PattayaMakarovaSavchuk</v>
      </c>
      <c r="AP318" t="str">
        <f t="shared" si="47"/>
        <v>PattayaSavchukMakarova</v>
      </c>
      <c r="AQ318">
        <f t="shared" si="48"/>
        <v>1</v>
      </c>
      <c r="AR318">
        <f t="shared" si="49"/>
        <v>3</v>
      </c>
      <c r="AS318">
        <f t="shared" si="50"/>
        <v>27</v>
      </c>
      <c r="AT318" t="b">
        <f t="shared" si="51"/>
        <v>0</v>
      </c>
      <c r="AU318" t="str">
        <f t="shared" si="52"/>
        <v>Savchuk</v>
      </c>
      <c r="AV318" t="b">
        <f t="shared" si="53"/>
        <v>1</v>
      </c>
      <c r="AW318" t="str">
        <f t="shared" si="54"/>
        <v>Pattaya1st Round</v>
      </c>
    </row>
    <row r="319" spans="1:49" x14ac:dyDescent="0.25">
      <c r="A319">
        <v>8</v>
      </c>
      <c r="B319" t="s">
        <v>484</v>
      </c>
      <c r="C319" t="s">
        <v>485</v>
      </c>
      <c r="D319" s="1">
        <v>41667</v>
      </c>
      <c r="E319" t="s">
        <v>306</v>
      </c>
      <c r="F319" s="1" t="s">
        <v>307</v>
      </c>
      <c r="G319" t="s">
        <v>308</v>
      </c>
      <c r="H319" t="s">
        <v>309</v>
      </c>
      <c r="I319">
        <v>3</v>
      </c>
      <c r="J319" t="s">
        <v>375</v>
      </c>
      <c r="K319" t="s">
        <v>392</v>
      </c>
      <c r="L319">
        <v>123</v>
      </c>
      <c r="M319">
        <v>68</v>
      </c>
      <c r="N319">
        <v>503</v>
      </c>
      <c r="O319">
        <v>906</v>
      </c>
      <c r="P319">
        <v>6</v>
      </c>
      <c r="Q319">
        <v>4</v>
      </c>
      <c r="R319">
        <v>7</v>
      </c>
      <c r="S319">
        <v>5</v>
      </c>
      <c r="V319">
        <v>2</v>
      </c>
      <c r="W319">
        <v>0</v>
      </c>
      <c r="X319" t="s">
        <v>312</v>
      </c>
      <c r="Y319">
        <v>1.83</v>
      </c>
      <c r="Z319">
        <v>1.83</v>
      </c>
      <c r="AA319">
        <v>1.85</v>
      </c>
      <c r="AB319">
        <v>1.9</v>
      </c>
      <c r="AC319">
        <v>1.83</v>
      </c>
      <c r="AD319">
        <v>1.83</v>
      </c>
      <c r="AE319">
        <v>1.83</v>
      </c>
      <c r="AF319">
        <v>2.0699999999999998</v>
      </c>
      <c r="AG319">
        <v>1.91</v>
      </c>
      <c r="AH319">
        <v>1.91</v>
      </c>
      <c r="AI319">
        <v>1.91</v>
      </c>
      <c r="AJ319">
        <v>2.1</v>
      </c>
      <c r="AK319">
        <v>1.81</v>
      </c>
      <c r="AL319">
        <v>1.95</v>
      </c>
      <c r="AM319" t="str">
        <f t="shared" si="44"/>
        <v>Kudryavtseva</v>
      </c>
      <c r="AN319" t="str">
        <f t="shared" si="45"/>
        <v>Tomljanovic</v>
      </c>
      <c r="AO319" t="str">
        <f t="shared" si="46"/>
        <v>PattayaKudryavtsevaTomljanovic</v>
      </c>
      <c r="AP319" t="str">
        <f t="shared" si="47"/>
        <v>PattayaTomljanovicKudryavtseva</v>
      </c>
      <c r="AQ319">
        <f t="shared" si="48"/>
        <v>2</v>
      </c>
      <c r="AR319">
        <f t="shared" si="49"/>
        <v>4</v>
      </c>
      <c r="AS319">
        <f t="shared" si="50"/>
        <v>22</v>
      </c>
      <c r="AT319" t="b">
        <f t="shared" si="51"/>
        <v>0</v>
      </c>
      <c r="AU319" t="str">
        <f t="shared" si="52"/>
        <v>Kudryavtseva</v>
      </c>
      <c r="AV319" t="b">
        <f t="shared" si="53"/>
        <v>0</v>
      </c>
      <c r="AW319" t="str">
        <f t="shared" si="54"/>
        <v>Pattaya1st Round</v>
      </c>
    </row>
    <row r="320" spans="1:49" x14ac:dyDescent="0.25">
      <c r="A320">
        <v>8</v>
      </c>
      <c r="B320" t="s">
        <v>484</v>
      </c>
      <c r="C320" t="s">
        <v>485</v>
      </c>
      <c r="D320" s="1">
        <v>41667</v>
      </c>
      <c r="E320" t="s">
        <v>306</v>
      </c>
      <c r="F320" s="1" t="s">
        <v>307</v>
      </c>
      <c r="G320" t="s">
        <v>308</v>
      </c>
      <c r="H320" t="s">
        <v>309</v>
      </c>
      <c r="I320">
        <v>3</v>
      </c>
      <c r="J320" t="s">
        <v>352</v>
      </c>
      <c r="K320" t="s">
        <v>310</v>
      </c>
      <c r="L320">
        <v>60</v>
      </c>
      <c r="M320">
        <v>35</v>
      </c>
      <c r="N320">
        <v>990</v>
      </c>
      <c r="O320">
        <v>1420</v>
      </c>
      <c r="P320">
        <v>6</v>
      </c>
      <c r="Q320">
        <v>7</v>
      </c>
      <c r="R320">
        <v>7</v>
      </c>
      <c r="S320">
        <v>5</v>
      </c>
      <c r="T320">
        <v>7</v>
      </c>
      <c r="U320">
        <v>6</v>
      </c>
      <c r="V320">
        <v>2</v>
      </c>
      <c r="W320">
        <v>1</v>
      </c>
      <c r="X320" t="s">
        <v>312</v>
      </c>
      <c r="Y320">
        <v>5.5</v>
      </c>
      <c r="Z320">
        <v>1.1399999999999999</v>
      </c>
      <c r="AA320">
        <v>5</v>
      </c>
      <c r="AB320">
        <v>1.1599999999999999</v>
      </c>
      <c r="AC320">
        <v>4.5</v>
      </c>
      <c r="AD320">
        <v>1.17</v>
      </c>
      <c r="AE320">
        <v>5.61</v>
      </c>
      <c r="AF320">
        <v>1.18</v>
      </c>
      <c r="AG320">
        <v>5</v>
      </c>
      <c r="AH320">
        <v>1.17</v>
      </c>
      <c r="AI320">
        <v>5.75</v>
      </c>
      <c r="AJ320">
        <v>1.2</v>
      </c>
      <c r="AK320">
        <v>5.05</v>
      </c>
      <c r="AL320">
        <v>1.1599999999999999</v>
      </c>
      <c r="AM320" t="str">
        <f t="shared" si="44"/>
        <v>Date</v>
      </c>
      <c r="AN320" t="str">
        <f t="shared" si="45"/>
        <v>Muguruza</v>
      </c>
      <c r="AO320" t="str">
        <f t="shared" si="46"/>
        <v>PattayaDateMuguruza</v>
      </c>
      <c r="AP320" t="str">
        <f t="shared" si="47"/>
        <v>PattayaMuguruzaDate</v>
      </c>
      <c r="AQ320">
        <f t="shared" si="48"/>
        <v>1</v>
      </c>
      <c r="AR320">
        <f t="shared" si="49"/>
        <v>2</v>
      </c>
      <c r="AS320">
        <f t="shared" si="50"/>
        <v>38</v>
      </c>
      <c r="AT320" t="b">
        <f t="shared" si="51"/>
        <v>1</v>
      </c>
      <c r="AU320" t="str">
        <f t="shared" si="52"/>
        <v>Muguruza</v>
      </c>
      <c r="AV320" t="b">
        <f t="shared" si="53"/>
        <v>1</v>
      </c>
      <c r="AW320" t="str">
        <f t="shared" si="54"/>
        <v>Pattaya1st Round</v>
      </c>
    </row>
    <row r="321" spans="1:49" x14ac:dyDescent="0.25">
      <c r="A321">
        <v>8</v>
      </c>
      <c r="B321" t="s">
        <v>484</v>
      </c>
      <c r="C321" t="s">
        <v>485</v>
      </c>
      <c r="D321" s="1">
        <v>41667</v>
      </c>
      <c r="E321" t="s">
        <v>306</v>
      </c>
      <c r="F321" s="1" t="s">
        <v>307</v>
      </c>
      <c r="G321" t="s">
        <v>308</v>
      </c>
      <c r="H321" t="s">
        <v>309</v>
      </c>
      <c r="I321">
        <v>3</v>
      </c>
      <c r="J321" t="s">
        <v>333</v>
      </c>
      <c r="K321" t="s">
        <v>414</v>
      </c>
      <c r="L321">
        <v>23</v>
      </c>
      <c r="M321">
        <v>75</v>
      </c>
      <c r="N321">
        <v>2020</v>
      </c>
      <c r="O321">
        <v>822</v>
      </c>
      <c r="P321">
        <v>6</v>
      </c>
      <c r="Q321">
        <v>1</v>
      </c>
      <c r="R321">
        <v>6</v>
      </c>
      <c r="S321">
        <v>3</v>
      </c>
      <c r="V321">
        <v>2</v>
      </c>
      <c r="W321">
        <v>0</v>
      </c>
      <c r="X321" t="s">
        <v>312</v>
      </c>
      <c r="Y321">
        <v>1.61</v>
      </c>
      <c r="Z321">
        <v>2.2000000000000002</v>
      </c>
      <c r="AA321">
        <v>1.7</v>
      </c>
      <c r="AB321">
        <v>2.1</v>
      </c>
      <c r="AC321">
        <v>1.67</v>
      </c>
      <c r="AD321">
        <v>2.1</v>
      </c>
      <c r="AE321">
        <v>1.66</v>
      </c>
      <c r="AF321">
        <v>2.34</v>
      </c>
      <c r="AG321">
        <v>1.8</v>
      </c>
      <c r="AH321">
        <v>2</v>
      </c>
      <c r="AI321">
        <v>1.8</v>
      </c>
      <c r="AJ321">
        <v>2.4</v>
      </c>
      <c r="AK321">
        <v>1.66</v>
      </c>
      <c r="AL321">
        <v>2.17</v>
      </c>
      <c r="AM321" t="str">
        <f t="shared" si="44"/>
        <v>Cirstea</v>
      </c>
      <c r="AN321" t="str">
        <f t="shared" si="45"/>
        <v>Schmiedlova</v>
      </c>
      <c r="AO321" t="str">
        <f t="shared" si="46"/>
        <v>PattayaCirsteaSchmiedlova</v>
      </c>
      <c r="AP321" t="str">
        <f t="shared" si="47"/>
        <v>PattayaSchmiedlovaCirstea</v>
      </c>
      <c r="AQ321">
        <f t="shared" si="48"/>
        <v>2</v>
      </c>
      <c r="AR321">
        <f t="shared" si="49"/>
        <v>8</v>
      </c>
      <c r="AS321">
        <f t="shared" si="50"/>
        <v>16</v>
      </c>
      <c r="AT321" t="b">
        <f t="shared" si="51"/>
        <v>0</v>
      </c>
      <c r="AU321" t="str">
        <f t="shared" si="52"/>
        <v>Cirstea</v>
      </c>
      <c r="AV321" t="b">
        <f t="shared" si="53"/>
        <v>0</v>
      </c>
      <c r="AW321" t="str">
        <f t="shared" si="54"/>
        <v>Pattaya1st Round</v>
      </c>
    </row>
    <row r="322" spans="1:49" x14ac:dyDescent="0.25">
      <c r="A322">
        <v>8</v>
      </c>
      <c r="B322" t="s">
        <v>484</v>
      </c>
      <c r="C322" t="s">
        <v>485</v>
      </c>
      <c r="D322" s="1">
        <v>41667</v>
      </c>
      <c r="E322" t="s">
        <v>306</v>
      </c>
      <c r="F322" s="1" t="s">
        <v>307</v>
      </c>
      <c r="G322" t="s">
        <v>308</v>
      </c>
      <c r="H322" t="s">
        <v>309</v>
      </c>
      <c r="I322">
        <v>3</v>
      </c>
      <c r="J322" t="s">
        <v>474</v>
      </c>
      <c r="K322" t="s">
        <v>369</v>
      </c>
      <c r="L322">
        <v>125</v>
      </c>
      <c r="M322">
        <v>97</v>
      </c>
      <c r="N322">
        <v>490</v>
      </c>
      <c r="O322">
        <v>648</v>
      </c>
      <c r="P322">
        <v>6</v>
      </c>
      <c r="Q322">
        <v>2</v>
      </c>
      <c r="R322">
        <v>7</v>
      </c>
      <c r="S322">
        <v>6</v>
      </c>
      <c r="V322">
        <v>2</v>
      </c>
      <c r="W322">
        <v>0</v>
      </c>
      <c r="X322" t="s">
        <v>312</v>
      </c>
      <c r="Y322">
        <v>3.5</v>
      </c>
      <c r="Z322">
        <v>1.28</v>
      </c>
      <c r="AA322">
        <v>3.4</v>
      </c>
      <c r="AB322">
        <v>1.3</v>
      </c>
      <c r="AC322">
        <v>3.4</v>
      </c>
      <c r="AD322">
        <v>1.3</v>
      </c>
      <c r="AE322">
        <v>3.66</v>
      </c>
      <c r="AF322">
        <v>1.32</v>
      </c>
      <c r="AG322">
        <v>3.25</v>
      </c>
      <c r="AH322">
        <v>1.33</v>
      </c>
      <c r="AI322">
        <v>3.75</v>
      </c>
      <c r="AJ322">
        <v>1.33</v>
      </c>
      <c r="AK322">
        <v>3.45</v>
      </c>
      <c r="AL322">
        <v>1.3</v>
      </c>
      <c r="AM322" t="str">
        <f t="shared" si="44"/>
        <v>Majeric</v>
      </c>
      <c r="AN322" t="str">
        <f t="shared" si="45"/>
        <v>Hsieh</v>
      </c>
      <c r="AO322" t="str">
        <f t="shared" si="46"/>
        <v>PattayaMajericHsieh</v>
      </c>
      <c r="AP322" t="str">
        <f t="shared" si="47"/>
        <v>PattayaHsiehMajeric</v>
      </c>
      <c r="AQ322">
        <f t="shared" si="48"/>
        <v>2</v>
      </c>
      <c r="AR322">
        <f t="shared" si="49"/>
        <v>5</v>
      </c>
      <c r="AS322">
        <f t="shared" si="50"/>
        <v>21</v>
      </c>
      <c r="AT322" t="b">
        <f t="shared" si="51"/>
        <v>1</v>
      </c>
      <c r="AU322" t="str">
        <f t="shared" si="52"/>
        <v>Majeric</v>
      </c>
      <c r="AV322" t="b">
        <f t="shared" si="53"/>
        <v>0</v>
      </c>
      <c r="AW322" t="str">
        <f t="shared" si="54"/>
        <v>Pattaya1st Round</v>
      </c>
    </row>
    <row r="323" spans="1:49" x14ac:dyDescent="0.25">
      <c r="A323">
        <v>8</v>
      </c>
      <c r="B323" t="s">
        <v>484</v>
      </c>
      <c r="C323" t="s">
        <v>485</v>
      </c>
      <c r="D323" s="1">
        <v>41668</v>
      </c>
      <c r="E323" t="s">
        <v>306</v>
      </c>
      <c r="F323" s="1" t="s">
        <v>307</v>
      </c>
      <c r="G323" t="s">
        <v>308</v>
      </c>
      <c r="H323" t="s">
        <v>344</v>
      </c>
      <c r="I323">
        <v>3</v>
      </c>
      <c r="J323" t="s">
        <v>340</v>
      </c>
      <c r="K323" t="s">
        <v>433</v>
      </c>
      <c r="L323">
        <v>102</v>
      </c>
      <c r="M323">
        <v>29</v>
      </c>
      <c r="N323">
        <v>626</v>
      </c>
      <c r="O323">
        <v>1712</v>
      </c>
      <c r="X323" t="s">
        <v>347</v>
      </c>
      <c r="Y323">
        <v>2.25</v>
      </c>
      <c r="Z323">
        <v>1.57</v>
      </c>
      <c r="AE323">
        <v>2.42</v>
      </c>
      <c r="AF323">
        <v>1.64</v>
      </c>
      <c r="AI323">
        <v>2.42</v>
      </c>
      <c r="AJ323">
        <v>1.64</v>
      </c>
      <c r="AK323">
        <v>2.29</v>
      </c>
      <c r="AL323">
        <v>1.59</v>
      </c>
      <c r="AM323" t="str">
        <f t="shared" ref="AM323:AM386" si="55">LEFT(J323,FIND(" ",J323)-1)</f>
        <v>Goerges</v>
      </c>
      <c r="AN323" t="str">
        <f t="shared" ref="AN323:AN386" si="56">LEFT(K323,FIND(" ",K323)-1)</f>
        <v>Kuznetsova</v>
      </c>
      <c r="AO323" t="str">
        <f t="shared" ref="AO323:AO386" si="57">B323&amp;AM323&amp;AN323</f>
        <v>PattayaGoergesKuznetsova</v>
      </c>
      <c r="AP323" t="str">
        <f t="shared" ref="AP323:AP386" si="58">B323&amp;AN323&amp;AM323</f>
        <v>PattayaKuznetsovaGoerges</v>
      </c>
      <c r="AQ323">
        <f t="shared" ref="AQ323:AQ386" si="59">V323-W323</f>
        <v>0</v>
      </c>
      <c r="AR323">
        <f t="shared" ref="AR323:AR386" si="60">T323+R323+P323-U323-S323-Q323</f>
        <v>0</v>
      </c>
      <c r="AS323">
        <f t="shared" ref="AS323:AS386" si="61">T323+R323+P323+U323+S323+Q323</f>
        <v>0</v>
      </c>
      <c r="AT323" t="b">
        <f t="shared" ref="AT323:AT386" si="62">OR(P323+Q323=13,R323+S323=13,T323+U323=13)</f>
        <v>0</v>
      </c>
      <c r="AU323" t="str">
        <f t="shared" ref="AU323:AU386" si="63">IF(P323&gt;Q323,AM323,AN323)</f>
        <v>Kuznetsova</v>
      </c>
      <c r="AV323" t="b">
        <f t="shared" ref="AV323:AV386" si="64">W323&lt;&gt;0</f>
        <v>0</v>
      </c>
      <c r="AW323" t="str">
        <f t="shared" ref="AW323:AW386" si="65">B323&amp;H323</f>
        <v>Pattaya2nd Round</v>
      </c>
    </row>
    <row r="324" spans="1:49" x14ac:dyDescent="0.25">
      <c r="A324">
        <v>8</v>
      </c>
      <c r="B324" t="s">
        <v>484</v>
      </c>
      <c r="C324" t="s">
        <v>485</v>
      </c>
      <c r="D324" s="1">
        <v>41668</v>
      </c>
      <c r="E324" t="s">
        <v>306</v>
      </c>
      <c r="F324" s="1" t="s">
        <v>307</v>
      </c>
      <c r="G324" t="s">
        <v>308</v>
      </c>
      <c r="H324" t="s">
        <v>344</v>
      </c>
      <c r="I324">
        <v>3</v>
      </c>
      <c r="J324" t="s">
        <v>325</v>
      </c>
      <c r="K324" t="s">
        <v>356</v>
      </c>
      <c r="L324">
        <v>126</v>
      </c>
      <c r="M324">
        <v>15</v>
      </c>
      <c r="N324">
        <v>487</v>
      </c>
      <c r="O324">
        <v>2980</v>
      </c>
      <c r="X324" t="s">
        <v>347</v>
      </c>
      <c r="Y324">
        <v>3.75</v>
      </c>
      <c r="Z324">
        <v>1.25</v>
      </c>
      <c r="AA324">
        <v>3.4</v>
      </c>
      <c r="AB324">
        <v>1.3</v>
      </c>
      <c r="AC324">
        <v>3.5</v>
      </c>
      <c r="AD324">
        <v>1.29</v>
      </c>
      <c r="AE324">
        <v>3.56</v>
      </c>
      <c r="AF324">
        <v>1.34</v>
      </c>
      <c r="AG324">
        <v>3.75</v>
      </c>
      <c r="AH324">
        <v>1.25</v>
      </c>
      <c r="AI324">
        <v>3.56</v>
      </c>
      <c r="AJ324">
        <v>1.38</v>
      </c>
      <c r="AK324">
        <v>3.28</v>
      </c>
      <c r="AL324">
        <v>1.32</v>
      </c>
      <c r="AM324" t="str">
        <f t="shared" si="55"/>
        <v>Hlavackova</v>
      </c>
      <c r="AN324" t="str">
        <f t="shared" si="56"/>
        <v>Lisicki</v>
      </c>
      <c r="AO324" t="str">
        <f t="shared" si="57"/>
        <v>PattayaHlavackovaLisicki</v>
      </c>
      <c r="AP324" t="str">
        <f t="shared" si="58"/>
        <v>PattayaLisickiHlavackova</v>
      </c>
      <c r="AQ324">
        <f t="shared" si="59"/>
        <v>0</v>
      </c>
      <c r="AR324">
        <f t="shared" si="60"/>
        <v>0</v>
      </c>
      <c r="AS324">
        <f t="shared" si="61"/>
        <v>0</v>
      </c>
      <c r="AT324" t="b">
        <f t="shared" si="62"/>
        <v>0</v>
      </c>
      <c r="AU324" t="str">
        <f t="shared" si="63"/>
        <v>Lisicki</v>
      </c>
      <c r="AV324" t="b">
        <f t="shared" si="64"/>
        <v>0</v>
      </c>
      <c r="AW324" t="str">
        <f t="shared" si="65"/>
        <v>Pattaya2nd Round</v>
      </c>
    </row>
    <row r="325" spans="1:49" x14ac:dyDescent="0.25">
      <c r="A325">
        <v>8</v>
      </c>
      <c r="B325" t="s">
        <v>484</v>
      </c>
      <c r="C325" t="s">
        <v>485</v>
      </c>
      <c r="D325" s="1">
        <v>41668</v>
      </c>
      <c r="E325" t="s">
        <v>306</v>
      </c>
      <c r="F325" s="1" t="s">
        <v>307</v>
      </c>
      <c r="G325" t="s">
        <v>308</v>
      </c>
      <c r="H325" t="s">
        <v>344</v>
      </c>
      <c r="I325">
        <v>3</v>
      </c>
      <c r="J325" t="s">
        <v>436</v>
      </c>
      <c r="K325" t="s">
        <v>416</v>
      </c>
      <c r="L325">
        <v>28</v>
      </c>
      <c r="M325">
        <v>992</v>
      </c>
      <c r="N325">
        <v>1801</v>
      </c>
      <c r="O325">
        <v>11</v>
      </c>
      <c r="P325">
        <v>6</v>
      </c>
      <c r="Q325">
        <v>0</v>
      </c>
      <c r="R325">
        <v>6</v>
      </c>
      <c r="S325">
        <v>2</v>
      </c>
      <c r="V325">
        <v>2</v>
      </c>
      <c r="W325">
        <v>0</v>
      </c>
      <c r="X325" t="s">
        <v>312</v>
      </c>
      <c r="Y325">
        <v>1.4</v>
      </c>
      <c r="Z325">
        <v>2.75</v>
      </c>
      <c r="AA325">
        <v>1.45</v>
      </c>
      <c r="AB325">
        <v>2.7</v>
      </c>
      <c r="AC325">
        <v>1.4</v>
      </c>
      <c r="AD325">
        <v>2.75</v>
      </c>
      <c r="AE325">
        <v>1.43</v>
      </c>
      <c r="AF325">
        <v>3.05</v>
      </c>
      <c r="AG325">
        <v>1.36</v>
      </c>
      <c r="AH325">
        <v>3</v>
      </c>
      <c r="AI325">
        <v>1.46</v>
      </c>
      <c r="AJ325">
        <v>3.35</v>
      </c>
      <c r="AK325">
        <v>1.41</v>
      </c>
      <c r="AL325">
        <v>2.82</v>
      </c>
      <c r="AM325" t="str">
        <f t="shared" si="55"/>
        <v>Makarova</v>
      </c>
      <c r="AN325" t="str">
        <f t="shared" si="56"/>
        <v>Zvonareva</v>
      </c>
      <c r="AO325" t="str">
        <f t="shared" si="57"/>
        <v>PattayaMakarovaZvonareva</v>
      </c>
      <c r="AP325" t="str">
        <f t="shared" si="58"/>
        <v>PattayaZvonarevaMakarova</v>
      </c>
      <c r="AQ325">
        <f t="shared" si="59"/>
        <v>2</v>
      </c>
      <c r="AR325">
        <f t="shared" si="60"/>
        <v>10</v>
      </c>
      <c r="AS325">
        <f t="shared" si="61"/>
        <v>14</v>
      </c>
      <c r="AT325" t="b">
        <f t="shared" si="62"/>
        <v>0</v>
      </c>
      <c r="AU325" t="str">
        <f t="shared" si="63"/>
        <v>Makarova</v>
      </c>
      <c r="AV325" t="b">
        <f t="shared" si="64"/>
        <v>0</v>
      </c>
      <c r="AW325" t="str">
        <f t="shared" si="65"/>
        <v>Pattaya2nd Round</v>
      </c>
    </row>
    <row r="326" spans="1:49" x14ac:dyDescent="0.25">
      <c r="A326">
        <v>8</v>
      </c>
      <c r="B326" t="s">
        <v>484</v>
      </c>
      <c r="C326" t="s">
        <v>485</v>
      </c>
      <c r="D326" s="1">
        <v>41668</v>
      </c>
      <c r="E326" t="s">
        <v>306</v>
      </c>
      <c r="F326" s="1" t="s">
        <v>307</v>
      </c>
      <c r="G326" t="s">
        <v>308</v>
      </c>
      <c r="H326" t="s">
        <v>344</v>
      </c>
      <c r="I326">
        <v>3</v>
      </c>
      <c r="J326" t="s">
        <v>315</v>
      </c>
      <c r="K326" t="s">
        <v>375</v>
      </c>
      <c r="L326">
        <v>66</v>
      </c>
      <c r="M326">
        <v>123</v>
      </c>
      <c r="N326">
        <v>914</v>
      </c>
      <c r="O326">
        <v>503</v>
      </c>
      <c r="P326">
        <v>4</v>
      </c>
      <c r="Q326">
        <v>6</v>
      </c>
      <c r="R326">
        <v>6</v>
      </c>
      <c r="S326">
        <v>3</v>
      </c>
      <c r="T326">
        <v>6</v>
      </c>
      <c r="U326">
        <v>4</v>
      </c>
      <c r="V326">
        <v>2</v>
      </c>
      <c r="W326">
        <v>1</v>
      </c>
      <c r="X326" t="s">
        <v>312</v>
      </c>
      <c r="Y326">
        <v>1.57</v>
      </c>
      <c r="Z326">
        <v>2.25</v>
      </c>
      <c r="AA326">
        <v>1.62</v>
      </c>
      <c r="AB326">
        <v>2.25</v>
      </c>
      <c r="AC326">
        <v>1.67</v>
      </c>
      <c r="AD326">
        <v>2.1</v>
      </c>
      <c r="AE326">
        <v>1.71</v>
      </c>
      <c r="AF326">
        <v>2.27</v>
      </c>
      <c r="AG326">
        <v>1.67</v>
      </c>
      <c r="AH326">
        <v>2.2000000000000002</v>
      </c>
      <c r="AI326">
        <v>1.72</v>
      </c>
      <c r="AJ326">
        <v>2.37</v>
      </c>
      <c r="AK326">
        <v>1.63</v>
      </c>
      <c r="AL326">
        <v>2.2200000000000002</v>
      </c>
      <c r="AM326" t="str">
        <f t="shared" si="55"/>
        <v>Pliskova</v>
      </c>
      <c r="AN326" t="str">
        <f t="shared" si="56"/>
        <v>Kudryavtseva</v>
      </c>
      <c r="AO326" t="str">
        <f t="shared" si="57"/>
        <v>PattayaPliskovaKudryavtseva</v>
      </c>
      <c r="AP326" t="str">
        <f t="shared" si="58"/>
        <v>PattayaKudryavtsevaPliskova</v>
      </c>
      <c r="AQ326">
        <f t="shared" si="59"/>
        <v>1</v>
      </c>
      <c r="AR326">
        <f t="shared" si="60"/>
        <v>3</v>
      </c>
      <c r="AS326">
        <f t="shared" si="61"/>
        <v>29</v>
      </c>
      <c r="AT326" t="b">
        <f t="shared" si="62"/>
        <v>0</v>
      </c>
      <c r="AU326" t="str">
        <f t="shared" si="63"/>
        <v>Kudryavtseva</v>
      </c>
      <c r="AV326" t="b">
        <f t="shared" si="64"/>
        <v>1</v>
      </c>
      <c r="AW326" t="str">
        <f t="shared" si="65"/>
        <v>Pattaya2nd Round</v>
      </c>
    </row>
    <row r="327" spans="1:49" x14ac:dyDescent="0.25">
      <c r="A327">
        <v>8</v>
      </c>
      <c r="B327" t="s">
        <v>484</v>
      </c>
      <c r="C327" t="s">
        <v>485</v>
      </c>
      <c r="D327" s="1">
        <v>41668</v>
      </c>
      <c r="E327" t="s">
        <v>306</v>
      </c>
      <c r="F327" s="1" t="s">
        <v>307</v>
      </c>
      <c r="G327" t="s">
        <v>308</v>
      </c>
      <c r="H327" t="s">
        <v>344</v>
      </c>
      <c r="I327">
        <v>3</v>
      </c>
      <c r="J327" t="s">
        <v>333</v>
      </c>
      <c r="K327" t="s">
        <v>335</v>
      </c>
      <c r="L327">
        <v>23</v>
      </c>
      <c r="M327">
        <v>47</v>
      </c>
      <c r="N327">
        <v>2020</v>
      </c>
      <c r="O327">
        <v>1190</v>
      </c>
      <c r="P327">
        <v>6</v>
      </c>
      <c r="Q327">
        <v>3</v>
      </c>
      <c r="R327">
        <v>6</v>
      </c>
      <c r="S327">
        <v>4</v>
      </c>
      <c r="V327">
        <v>2</v>
      </c>
      <c r="W327">
        <v>0</v>
      </c>
      <c r="X327" t="s">
        <v>312</v>
      </c>
      <c r="Y327">
        <v>2.62</v>
      </c>
      <c r="Z327">
        <v>1.44</v>
      </c>
      <c r="AA327">
        <v>2.6</v>
      </c>
      <c r="AB327">
        <v>1.48</v>
      </c>
      <c r="AC327">
        <v>2.5</v>
      </c>
      <c r="AD327">
        <v>1.5</v>
      </c>
      <c r="AE327">
        <v>2.41</v>
      </c>
      <c r="AF327">
        <v>1.64</v>
      </c>
      <c r="AG327">
        <v>2.5</v>
      </c>
      <c r="AH327">
        <v>1.53</v>
      </c>
      <c r="AI327">
        <v>2.7</v>
      </c>
      <c r="AJ327">
        <v>1.65</v>
      </c>
      <c r="AK327">
        <v>2.4900000000000002</v>
      </c>
      <c r="AL327">
        <v>1.51</v>
      </c>
      <c r="AM327" t="str">
        <f t="shared" si="55"/>
        <v>Cirstea</v>
      </c>
      <c r="AN327" t="str">
        <f t="shared" si="56"/>
        <v>Riske</v>
      </c>
      <c r="AO327" t="str">
        <f t="shared" si="57"/>
        <v>PattayaCirsteaRiske</v>
      </c>
      <c r="AP327" t="str">
        <f t="shared" si="58"/>
        <v>PattayaRiskeCirstea</v>
      </c>
      <c r="AQ327">
        <f t="shared" si="59"/>
        <v>2</v>
      </c>
      <c r="AR327">
        <f t="shared" si="60"/>
        <v>5</v>
      </c>
      <c r="AS327">
        <f t="shared" si="61"/>
        <v>19</v>
      </c>
      <c r="AT327" t="b">
        <f t="shared" si="62"/>
        <v>0</v>
      </c>
      <c r="AU327" t="str">
        <f t="shared" si="63"/>
        <v>Cirstea</v>
      </c>
      <c r="AV327" t="b">
        <f t="shared" si="64"/>
        <v>0</v>
      </c>
      <c r="AW327" t="str">
        <f t="shared" si="65"/>
        <v>Pattaya2nd Round</v>
      </c>
    </row>
    <row r="328" spans="1:49" x14ac:dyDescent="0.25">
      <c r="A328">
        <v>8</v>
      </c>
      <c r="B328" t="s">
        <v>484</v>
      </c>
      <c r="C328" t="s">
        <v>485</v>
      </c>
      <c r="D328" s="1">
        <v>41669</v>
      </c>
      <c r="E328" t="s">
        <v>306</v>
      </c>
      <c r="F328" s="1" t="s">
        <v>307</v>
      </c>
      <c r="G328" t="s">
        <v>308</v>
      </c>
      <c r="H328" t="s">
        <v>344</v>
      </c>
      <c r="I328">
        <v>3</v>
      </c>
      <c r="J328" t="s">
        <v>352</v>
      </c>
      <c r="K328" t="s">
        <v>474</v>
      </c>
      <c r="L328">
        <v>60</v>
      </c>
      <c r="M328">
        <v>125</v>
      </c>
      <c r="N328">
        <v>990</v>
      </c>
      <c r="O328">
        <v>490</v>
      </c>
      <c r="P328">
        <v>7</v>
      </c>
      <c r="Q328">
        <v>6</v>
      </c>
      <c r="R328">
        <v>6</v>
      </c>
      <c r="S328">
        <v>3</v>
      </c>
      <c r="V328">
        <v>2</v>
      </c>
      <c r="W328">
        <v>0</v>
      </c>
      <c r="X328" t="s">
        <v>312</v>
      </c>
      <c r="Y328">
        <v>1.36</v>
      </c>
      <c r="Z328">
        <v>3</v>
      </c>
      <c r="AA328">
        <v>1.35</v>
      </c>
      <c r="AB328">
        <v>3.1</v>
      </c>
      <c r="AC328">
        <v>1.36</v>
      </c>
      <c r="AD328">
        <v>3</v>
      </c>
      <c r="AE328">
        <v>1.43</v>
      </c>
      <c r="AF328">
        <v>3.05</v>
      </c>
      <c r="AG328">
        <v>1.36</v>
      </c>
      <c r="AH328">
        <v>3</v>
      </c>
      <c r="AI328">
        <v>1.43</v>
      </c>
      <c r="AJ328">
        <v>3.27</v>
      </c>
      <c r="AK328">
        <v>1.36</v>
      </c>
      <c r="AL328">
        <v>3.05</v>
      </c>
      <c r="AM328" t="str">
        <f t="shared" si="55"/>
        <v>Date</v>
      </c>
      <c r="AN328" t="str">
        <f t="shared" si="56"/>
        <v>Majeric</v>
      </c>
      <c r="AO328" t="str">
        <f t="shared" si="57"/>
        <v>PattayaDateMajeric</v>
      </c>
      <c r="AP328" t="str">
        <f t="shared" si="58"/>
        <v>PattayaMajericDate</v>
      </c>
      <c r="AQ328">
        <f t="shared" si="59"/>
        <v>2</v>
      </c>
      <c r="AR328">
        <f t="shared" si="60"/>
        <v>4</v>
      </c>
      <c r="AS328">
        <f t="shared" si="61"/>
        <v>22</v>
      </c>
      <c r="AT328" t="b">
        <f t="shared" si="62"/>
        <v>1</v>
      </c>
      <c r="AU328" t="str">
        <f t="shared" si="63"/>
        <v>Date</v>
      </c>
      <c r="AV328" t="b">
        <f t="shared" si="64"/>
        <v>0</v>
      </c>
      <c r="AW328" t="str">
        <f t="shared" si="65"/>
        <v>Pattaya2nd Round</v>
      </c>
    </row>
    <row r="329" spans="1:49" x14ac:dyDescent="0.25">
      <c r="A329">
        <v>8</v>
      </c>
      <c r="B329" t="s">
        <v>484</v>
      </c>
      <c r="C329" t="s">
        <v>485</v>
      </c>
      <c r="D329" s="1">
        <v>41669</v>
      </c>
      <c r="E329" t="s">
        <v>306</v>
      </c>
      <c r="F329" s="1" t="s">
        <v>307</v>
      </c>
      <c r="G329" t="s">
        <v>308</v>
      </c>
      <c r="H329" t="s">
        <v>344</v>
      </c>
      <c r="I329">
        <v>3</v>
      </c>
      <c r="J329" t="s">
        <v>426</v>
      </c>
      <c r="K329" t="s">
        <v>486</v>
      </c>
      <c r="L329">
        <v>33</v>
      </c>
      <c r="M329">
        <v>347</v>
      </c>
      <c r="N329">
        <v>1475</v>
      </c>
      <c r="O329">
        <v>123</v>
      </c>
      <c r="P329">
        <v>6</v>
      </c>
      <c r="Q329">
        <v>3</v>
      </c>
      <c r="R329">
        <v>6</v>
      </c>
      <c r="S329">
        <v>3</v>
      </c>
      <c r="V329">
        <v>2</v>
      </c>
      <c r="W329">
        <v>0</v>
      </c>
      <c r="X329" t="s">
        <v>312</v>
      </c>
      <c r="Y329">
        <v>1.08</v>
      </c>
      <c r="Z329">
        <v>8</v>
      </c>
      <c r="AA329">
        <v>1.08</v>
      </c>
      <c r="AB329">
        <v>7.5</v>
      </c>
      <c r="AC329">
        <v>1.1000000000000001</v>
      </c>
      <c r="AD329">
        <v>6.5</v>
      </c>
      <c r="AE329">
        <v>1.1000000000000001</v>
      </c>
      <c r="AF329">
        <v>8.9499999999999993</v>
      </c>
      <c r="AG329">
        <v>1.1100000000000001</v>
      </c>
      <c r="AH329">
        <v>6</v>
      </c>
      <c r="AI329">
        <v>1.1100000000000001</v>
      </c>
      <c r="AJ329">
        <v>11.5</v>
      </c>
      <c r="AK329">
        <v>1.0900000000000001</v>
      </c>
      <c r="AL329">
        <v>7.22</v>
      </c>
      <c r="AM329" t="str">
        <f t="shared" si="55"/>
        <v>Vesnina</v>
      </c>
      <c r="AN329" t="str">
        <f t="shared" si="56"/>
        <v>Lertpitaksinchai</v>
      </c>
      <c r="AO329" t="str">
        <f t="shared" si="57"/>
        <v>PattayaVesninaLertpitaksinchai</v>
      </c>
      <c r="AP329" t="str">
        <f t="shared" si="58"/>
        <v>PattayaLertpitaksinchaiVesnina</v>
      </c>
      <c r="AQ329">
        <f t="shared" si="59"/>
        <v>2</v>
      </c>
      <c r="AR329">
        <f t="shared" si="60"/>
        <v>6</v>
      </c>
      <c r="AS329">
        <f t="shared" si="61"/>
        <v>18</v>
      </c>
      <c r="AT329" t="b">
        <f t="shared" si="62"/>
        <v>0</v>
      </c>
      <c r="AU329" t="str">
        <f t="shared" si="63"/>
        <v>Vesnina</v>
      </c>
      <c r="AV329" t="b">
        <f t="shared" si="64"/>
        <v>0</v>
      </c>
      <c r="AW329" t="str">
        <f t="shared" si="65"/>
        <v>Pattaya2nd Round</v>
      </c>
    </row>
    <row r="330" spans="1:49" x14ac:dyDescent="0.25">
      <c r="A330">
        <v>8</v>
      </c>
      <c r="B330" t="s">
        <v>484</v>
      </c>
      <c r="C330" t="s">
        <v>485</v>
      </c>
      <c r="D330" s="1">
        <v>41669</v>
      </c>
      <c r="E330" t="s">
        <v>306</v>
      </c>
      <c r="F330" s="1" t="s">
        <v>307</v>
      </c>
      <c r="G330" t="s">
        <v>308</v>
      </c>
      <c r="H330" t="s">
        <v>344</v>
      </c>
      <c r="I330">
        <v>3</v>
      </c>
      <c r="J330" t="s">
        <v>387</v>
      </c>
      <c r="K330" t="s">
        <v>488</v>
      </c>
      <c r="L330">
        <v>50</v>
      </c>
      <c r="M330">
        <v>157</v>
      </c>
      <c r="N330">
        <v>1159</v>
      </c>
      <c r="O330">
        <v>412</v>
      </c>
      <c r="P330">
        <v>6</v>
      </c>
      <c r="Q330">
        <v>3</v>
      </c>
      <c r="R330">
        <v>6</v>
      </c>
      <c r="S330">
        <v>4</v>
      </c>
      <c r="V330">
        <v>2</v>
      </c>
      <c r="W330">
        <v>0</v>
      </c>
      <c r="X330" t="s">
        <v>312</v>
      </c>
      <c r="Y330">
        <v>1.3</v>
      </c>
      <c r="Z330">
        <v>3.4</v>
      </c>
      <c r="AA330">
        <v>1.35</v>
      </c>
      <c r="AB330">
        <v>3.1</v>
      </c>
      <c r="AC330">
        <v>1.36</v>
      </c>
      <c r="AD330">
        <v>3</v>
      </c>
      <c r="AE330">
        <v>1.33</v>
      </c>
      <c r="AF330">
        <v>3.69</v>
      </c>
      <c r="AG330">
        <v>1.33</v>
      </c>
      <c r="AH330">
        <v>3.25</v>
      </c>
      <c r="AI330">
        <v>1.39</v>
      </c>
      <c r="AJ330">
        <v>3.7</v>
      </c>
      <c r="AK330">
        <v>1.34</v>
      </c>
      <c r="AL330">
        <v>3.17</v>
      </c>
      <c r="AM330" t="str">
        <f t="shared" si="55"/>
        <v>Peng</v>
      </c>
      <c r="AN330" t="str">
        <f t="shared" si="56"/>
        <v>Dulgheru</v>
      </c>
      <c r="AO330" t="str">
        <f t="shared" si="57"/>
        <v>PattayaPengDulgheru</v>
      </c>
      <c r="AP330" t="str">
        <f t="shared" si="58"/>
        <v>PattayaDulgheruPeng</v>
      </c>
      <c r="AQ330">
        <f t="shared" si="59"/>
        <v>2</v>
      </c>
      <c r="AR330">
        <f t="shared" si="60"/>
        <v>5</v>
      </c>
      <c r="AS330">
        <f t="shared" si="61"/>
        <v>19</v>
      </c>
      <c r="AT330" t="b">
        <f t="shared" si="62"/>
        <v>0</v>
      </c>
      <c r="AU330" t="str">
        <f t="shared" si="63"/>
        <v>Peng</v>
      </c>
      <c r="AV330" t="b">
        <f t="shared" si="64"/>
        <v>0</v>
      </c>
      <c r="AW330" t="str">
        <f t="shared" si="65"/>
        <v>Pattaya2nd Round</v>
      </c>
    </row>
    <row r="331" spans="1:49" x14ac:dyDescent="0.25">
      <c r="A331">
        <v>8</v>
      </c>
      <c r="B331" t="s">
        <v>484</v>
      </c>
      <c r="C331" t="s">
        <v>485</v>
      </c>
      <c r="D331" s="1">
        <v>41670</v>
      </c>
      <c r="E331" t="s">
        <v>306</v>
      </c>
      <c r="F331" s="1" t="s">
        <v>307</v>
      </c>
      <c r="G331" t="s">
        <v>308</v>
      </c>
      <c r="H331" t="s">
        <v>345</v>
      </c>
      <c r="I331">
        <v>3</v>
      </c>
      <c r="J331" t="s">
        <v>315</v>
      </c>
      <c r="K331" t="s">
        <v>333</v>
      </c>
      <c r="L331">
        <v>66</v>
      </c>
      <c r="M331">
        <v>23</v>
      </c>
      <c r="N331">
        <v>914</v>
      </c>
      <c r="O331">
        <v>2020</v>
      </c>
      <c r="P331">
        <v>1</v>
      </c>
      <c r="Q331">
        <v>6</v>
      </c>
      <c r="R331">
        <v>7</v>
      </c>
      <c r="S331">
        <v>6</v>
      </c>
      <c r="T331">
        <v>6</v>
      </c>
      <c r="U331">
        <v>0</v>
      </c>
      <c r="V331">
        <v>2</v>
      </c>
      <c r="W331">
        <v>1</v>
      </c>
      <c r="X331" t="s">
        <v>312</v>
      </c>
      <c r="Y331">
        <v>2.75</v>
      </c>
      <c r="Z331">
        <v>1.4</v>
      </c>
      <c r="AA331">
        <v>2.5</v>
      </c>
      <c r="AB331">
        <v>1.5</v>
      </c>
      <c r="AC331">
        <v>2.38</v>
      </c>
      <c r="AD331">
        <v>1.53</v>
      </c>
      <c r="AE331">
        <v>2.79</v>
      </c>
      <c r="AF331">
        <v>1.51</v>
      </c>
      <c r="AG331">
        <v>2.5</v>
      </c>
      <c r="AH331">
        <v>1.53</v>
      </c>
      <c r="AI331">
        <v>2.85</v>
      </c>
      <c r="AJ331">
        <v>1.53</v>
      </c>
      <c r="AK331">
        <v>2.6</v>
      </c>
      <c r="AL331">
        <v>1.48</v>
      </c>
      <c r="AM331" t="str">
        <f t="shared" si="55"/>
        <v>Pliskova</v>
      </c>
      <c r="AN331" t="str">
        <f t="shared" si="56"/>
        <v>Cirstea</v>
      </c>
      <c r="AO331" t="str">
        <f t="shared" si="57"/>
        <v>PattayaPliskovaCirstea</v>
      </c>
      <c r="AP331" t="str">
        <f t="shared" si="58"/>
        <v>PattayaCirsteaPliskova</v>
      </c>
      <c r="AQ331">
        <f t="shared" si="59"/>
        <v>1</v>
      </c>
      <c r="AR331">
        <f t="shared" si="60"/>
        <v>2</v>
      </c>
      <c r="AS331">
        <f t="shared" si="61"/>
        <v>26</v>
      </c>
      <c r="AT331" t="b">
        <f t="shared" si="62"/>
        <v>1</v>
      </c>
      <c r="AU331" t="str">
        <f t="shared" si="63"/>
        <v>Cirstea</v>
      </c>
      <c r="AV331" t="b">
        <f t="shared" si="64"/>
        <v>1</v>
      </c>
      <c r="AW331" t="str">
        <f t="shared" si="65"/>
        <v>PattayaQuarterfinals</v>
      </c>
    </row>
    <row r="332" spans="1:49" x14ac:dyDescent="0.25">
      <c r="A332">
        <v>8</v>
      </c>
      <c r="B332" t="s">
        <v>484</v>
      </c>
      <c r="C332" t="s">
        <v>485</v>
      </c>
      <c r="D332" s="1">
        <v>41670</v>
      </c>
      <c r="E332" t="s">
        <v>306</v>
      </c>
      <c r="F332" s="1" t="s">
        <v>307</v>
      </c>
      <c r="G332" t="s">
        <v>308</v>
      </c>
      <c r="H332" t="s">
        <v>345</v>
      </c>
      <c r="I332">
        <v>3</v>
      </c>
      <c r="J332" t="s">
        <v>325</v>
      </c>
      <c r="K332" t="s">
        <v>387</v>
      </c>
      <c r="L332">
        <v>126</v>
      </c>
      <c r="M332">
        <v>50</v>
      </c>
      <c r="N332">
        <v>487</v>
      </c>
      <c r="O332">
        <v>1159</v>
      </c>
      <c r="P332">
        <v>6</v>
      </c>
      <c r="Q332">
        <v>2</v>
      </c>
      <c r="R332">
        <v>7</v>
      </c>
      <c r="S332">
        <v>5</v>
      </c>
      <c r="V332">
        <v>2</v>
      </c>
      <c r="W332">
        <v>0</v>
      </c>
      <c r="X332" t="s">
        <v>312</v>
      </c>
      <c r="Y332">
        <v>3.5</v>
      </c>
      <c r="Z332">
        <v>1.28</v>
      </c>
      <c r="AA332">
        <v>3.4</v>
      </c>
      <c r="AB332">
        <v>1.3</v>
      </c>
      <c r="AC332">
        <v>3.25</v>
      </c>
      <c r="AD332">
        <v>1.33</v>
      </c>
      <c r="AE332">
        <v>3.67</v>
      </c>
      <c r="AF332">
        <v>1.34</v>
      </c>
      <c r="AG332">
        <v>3.25</v>
      </c>
      <c r="AH332">
        <v>1.33</v>
      </c>
      <c r="AI332">
        <v>4</v>
      </c>
      <c r="AJ332">
        <v>1.35</v>
      </c>
      <c r="AK332">
        <v>3.36</v>
      </c>
      <c r="AL332">
        <v>1.31</v>
      </c>
      <c r="AM332" t="str">
        <f t="shared" si="55"/>
        <v>Hlavackova</v>
      </c>
      <c r="AN332" t="str">
        <f t="shared" si="56"/>
        <v>Peng</v>
      </c>
      <c r="AO332" t="str">
        <f t="shared" si="57"/>
        <v>PattayaHlavackovaPeng</v>
      </c>
      <c r="AP332" t="str">
        <f t="shared" si="58"/>
        <v>PattayaPengHlavackova</v>
      </c>
      <c r="AQ332">
        <f t="shared" si="59"/>
        <v>2</v>
      </c>
      <c r="AR332">
        <f t="shared" si="60"/>
        <v>6</v>
      </c>
      <c r="AS332">
        <f t="shared" si="61"/>
        <v>20</v>
      </c>
      <c r="AT332" t="b">
        <f t="shared" si="62"/>
        <v>0</v>
      </c>
      <c r="AU332" t="str">
        <f t="shared" si="63"/>
        <v>Hlavackova</v>
      </c>
      <c r="AV332" t="b">
        <f t="shared" si="64"/>
        <v>0</v>
      </c>
      <c r="AW332" t="str">
        <f t="shared" si="65"/>
        <v>PattayaQuarterfinals</v>
      </c>
    </row>
    <row r="333" spans="1:49" x14ac:dyDescent="0.25">
      <c r="A333">
        <v>8</v>
      </c>
      <c r="B333" t="s">
        <v>484</v>
      </c>
      <c r="C333" t="s">
        <v>485</v>
      </c>
      <c r="D333" s="1">
        <v>41670</v>
      </c>
      <c r="E333" t="s">
        <v>306</v>
      </c>
      <c r="F333" s="1" t="s">
        <v>307</v>
      </c>
      <c r="G333" t="s">
        <v>308</v>
      </c>
      <c r="H333" t="s">
        <v>345</v>
      </c>
      <c r="I333">
        <v>3</v>
      </c>
      <c r="J333" t="s">
        <v>340</v>
      </c>
      <c r="K333" t="s">
        <v>426</v>
      </c>
      <c r="L333">
        <v>102</v>
      </c>
      <c r="M333">
        <v>33</v>
      </c>
      <c r="N333">
        <v>626</v>
      </c>
      <c r="O333">
        <v>1475</v>
      </c>
      <c r="P333">
        <v>5</v>
      </c>
      <c r="Q333">
        <v>7</v>
      </c>
      <c r="R333">
        <v>6</v>
      </c>
      <c r="S333">
        <v>3</v>
      </c>
      <c r="T333">
        <v>6</v>
      </c>
      <c r="U333">
        <v>3</v>
      </c>
      <c r="V333">
        <v>2</v>
      </c>
      <c r="W333">
        <v>1</v>
      </c>
      <c r="X333" t="s">
        <v>312</v>
      </c>
      <c r="Y333">
        <v>2</v>
      </c>
      <c r="Z333">
        <v>1.72</v>
      </c>
      <c r="AA333">
        <v>2</v>
      </c>
      <c r="AB333">
        <v>1.8</v>
      </c>
      <c r="AC333">
        <v>2</v>
      </c>
      <c r="AD333">
        <v>1.73</v>
      </c>
      <c r="AE333">
        <v>2.21</v>
      </c>
      <c r="AF333">
        <v>1.76</v>
      </c>
      <c r="AG333">
        <v>2</v>
      </c>
      <c r="AH333">
        <v>1.8</v>
      </c>
      <c r="AI333">
        <v>2.2200000000000002</v>
      </c>
      <c r="AJ333">
        <v>1.85</v>
      </c>
      <c r="AK333">
        <v>2.0299999999999998</v>
      </c>
      <c r="AL333">
        <v>1.76</v>
      </c>
      <c r="AM333" t="str">
        <f t="shared" si="55"/>
        <v>Goerges</v>
      </c>
      <c r="AN333" t="str">
        <f t="shared" si="56"/>
        <v>Vesnina</v>
      </c>
      <c r="AO333" t="str">
        <f t="shared" si="57"/>
        <v>PattayaGoergesVesnina</v>
      </c>
      <c r="AP333" t="str">
        <f t="shared" si="58"/>
        <v>PattayaVesninaGoerges</v>
      </c>
      <c r="AQ333">
        <f t="shared" si="59"/>
        <v>1</v>
      </c>
      <c r="AR333">
        <f t="shared" si="60"/>
        <v>4</v>
      </c>
      <c r="AS333">
        <f t="shared" si="61"/>
        <v>30</v>
      </c>
      <c r="AT333" t="b">
        <f t="shared" si="62"/>
        <v>0</v>
      </c>
      <c r="AU333" t="str">
        <f t="shared" si="63"/>
        <v>Vesnina</v>
      </c>
      <c r="AV333" t="b">
        <f t="shared" si="64"/>
        <v>1</v>
      </c>
      <c r="AW333" t="str">
        <f t="shared" si="65"/>
        <v>PattayaQuarterfinals</v>
      </c>
    </row>
    <row r="334" spans="1:49" x14ac:dyDescent="0.25">
      <c r="A334">
        <v>8</v>
      </c>
      <c r="B334" t="s">
        <v>484</v>
      </c>
      <c r="C334" t="s">
        <v>485</v>
      </c>
      <c r="D334" s="1">
        <v>41670</v>
      </c>
      <c r="E334" t="s">
        <v>306</v>
      </c>
      <c r="F334" s="1" t="s">
        <v>307</v>
      </c>
      <c r="G334" t="s">
        <v>308</v>
      </c>
      <c r="H334" t="s">
        <v>345</v>
      </c>
      <c r="I334">
        <v>3</v>
      </c>
      <c r="J334" t="s">
        <v>436</v>
      </c>
      <c r="K334" t="s">
        <v>352</v>
      </c>
      <c r="L334">
        <v>28</v>
      </c>
      <c r="M334">
        <v>60</v>
      </c>
      <c r="N334">
        <v>1801</v>
      </c>
      <c r="O334">
        <v>990</v>
      </c>
      <c r="P334">
        <v>6</v>
      </c>
      <c r="Q334">
        <v>2</v>
      </c>
      <c r="R334">
        <v>4</v>
      </c>
      <c r="S334">
        <v>6</v>
      </c>
      <c r="T334">
        <v>6</v>
      </c>
      <c r="U334">
        <v>4</v>
      </c>
      <c r="V334">
        <v>2</v>
      </c>
      <c r="W334">
        <v>1</v>
      </c>
      <c r="X334" t="s">
        <v>312</v>
      </c>
      <c r="Y334">
        <v>1.1200000000000001</v>
      </c>
      <c r="Z334">
        <v>6</v>
      </c>
      <c r="AA334">
        <v>1.1599999999999999</v>
      </c>
      <c r="AB334">
        <v>5</v>
      </c>
      <c r="AC334">
        <v>1.17</v>
      </c>
      <c r="AD334">
        <v>4.5</v>
      </c>
      <c r="AE334">
        <v>1.1599999999999999</v>
      </c>
      <c r="AF334">
        <v>6.27</v>
      </c>
      <c r="AG334">
        <v>1.17</v>
      </c>
      <c r="AH334">
        <v>5</v>
      </c>
      <c r="AI334">
        <v>1.2</v>
      </c>
      <c r="AJ334">
        <v>6.27</v>
      </c>
      <c r="AK334">
        <v>1.1499999999999999</v>
      </c>
      <c r="AL334">
        <v>5.2</v>
      </c>
      <c r="AM334" t="str">
        <f t="shared" si="55"/>
        <v>Makarova</v>
      </c>
      <c r="AN334" t="str">
        <f t="shared" si="56"/>
        <v>Date</v>
      </c>
      <c r="AO334" t="str">
        <f t="shared" si="57"/>
        <v>PattayaMakarovaDate</v>
      </c>
      <c r="AP334" t="str">
        <f t="shared" si="58"/>
        <v>PattayaDateMakarova</v>
      </c>
      <c r="AQ334">
        <f t="shared" si="59"/>
        <v>1</v>
      </c>
      <c r="AR334">
        <f t="shared" si="60"/>
        <v>4</v>
      </c>
      <c r="AS334">
        <f t="shared" si="61"/>
        <v>28</v>
      </c>
      <c r="AT334" t="b">
        <f t="shared" si="62"/>
        <v>0</v>
      </c>
      <c r="AU334" t="str">
        <f t="shared" si="63"/>
        <v>Makarova</v>
      </c>
      <c r="AV334" t="b">
        <f t="shared" si="64"/>
        <v>1</v>
      </c>
      <c r="AW334" t="str">
        <f t="shared" si="65"/>
        <v>PattayaQuarterfinals</v>
      </c>
    </row>
    <row r="335" spans="1:49" x14ac:dyDescent="0.25">
      <c r="A335">
        <v>8</v>
      </c>
      <c r="B335" t="s">
        <v>484</v>
      </c>
      <c r="C335" t="s">
        <v>485</v>
      </c>
      <c r="D335" s="1">
        <v>41671</v>
      </c>
      <c r="E335" t="s">
        <v>306</v>
      </c>
      <c r="F335" s="1" t="s">
        <v>307</v>
      </c>
      <c r="G335" t="s">
        <v>308</v>
      </c>
      <c r="H335" t="s">
        <v>346</v>
      </c>
      <c r="I335">
        <v>3</v>
      </c>
      <c r="J335" t="s">
        <v>315</v>
      </c>
      <c r="K335" t="s">
        <v>340</v>
      </c>
      <c r="L335">
        <v>66</v>
      </c>
      <c r="M335">
        <v>102</v>
      </c>
      <c r="N335">
        <v>914</v>
      </c>
      <c r="O335">
        <v>626</v>
      </c>
      <c r="P335">
        <v>6</v>
      </c>
      <c r="Q335">
        <v>3</v>
      </c>
      <c r="R335">
        <v>4</v>
      </c>
      <c r="S335">
        <v>6</v>
      </c>
      <c r="T335">
        <v>6</v>
      </c>
      <c r="U335">
        <v>3</v>
      </c>
      <c r="V335">
        <v>2</v>
      </c>
      <c r="W335">
        <v>1</v>
      </c>
      <c r="X335" t="s">
        <v>312</v>
      </c>
      <c r="Y335">
        <v>2.2999999999999998</v>
      </c>
      <c r="Z335">
        <v>1.61</v>
      </c>
      <c r="AA335">
        <v>2.2000000000000002</v>
      </c>
      <c r="AB335">
        <v>1.65</v>
      </c>
      <c r="AC335">
        <v>2.25</v>
      </c>
      <c r="AD335">
        <v>1.57</v>
      </c>
      <c r="AE335">
        <v>2.37</v>
      </c>
      <c r="AF335">
        <v>1.67</v>
      </c>
      <c r="AG335">
        <v>2.25</v>
      </c>
      <c r="AH335">
        <v>1.62</v>
      </c>
      <c r="AI335">
        <v>2.42</v>
      </c>
      <c r="AJ335">
        <v>1.69</v>
      </c>
      <c r="AK335">
        <v>2.2599999999999998</v>
      </c>
      <c r="AL335">
        <v>1.62</v>
      </c>
      <c r="AM335" t="str">
        <f t="shared" si="55"/>
        <v>Pliskova</v>
      </c>
      <c r="AN335" t="str">
        <f t="shared" si="56"/>
        <v>Goerges</v>
      </c>
      <c r="AO335" t="str">
        <f t="shared" si="57"/>
        <v>PattayaPliskovaGoerges</v>
      </c>
      <c r="AP335" t="str">
        <f t="shared" si="58"/>
        <v>PattayaGoergesPliskova</v>
      </c>
      <c r="AQ335">
        <f t="shared" si="59"/>
        <v>1</v>
      </c>
      <c r="AR335">
        <f t="shared" si="60"/>
        <v>4</v>
      </c>
      <c r="AS335">
        <f t="shared" si="61"/>
        <v>28</v>
      </c>
      <c r="AT335" t="b">
        <f t="shared" si="62"/>
        <v>0</v>
      </c>
      <c r="AU335" t="str">
        <f t="shared" si="63"/>
        <v>Pliskova</v>
      </c>
      <c r="AV335" t="b">
        <f t="shared" si="64"/>
        <v>1</v>
      </c>
      <c r="AW335" t="str">
        <f t="shared" si="65"/>
        <v>PattayaSemifinals</v>
      </c>
    </row>
    <row r="336" spans="1:49" x14ac:dyDescent="0.25">
      <c r="A336">
        <v>8</v>
      </c>
      <c r="B336" t="s">
        <v>484</v>
      </c>
      <c r="C336" t="s">
        <v>485</v>
      </c>
      <c r="D336" s="1">
        <v>41671</v>
      </c>
      <c r="E336" t="s">
        <v>306</v>
      </c>
      <c r="F336" s="1" t="s">
        <v>307</v>
      </c>
      <c r="G336" t="s">
        <v>308</v>
      </c>
      <c r="H336" t="s">
        <v>346</v>
      </c>
      <c r="I336">
        <v>3</v>
      </c>
      <c r="J336" t="s">
        <v>436</v>
      </c>
      <c r="K336" t="s">
        <v>325</v>
      </c>
      <c r="L336">
        <v>28</v>
      </c>
      <c r="M336">
        <v>126</v>
      </c>
      <c r="N336">
        <v>1801</v>
      </c>
      <c r="O336">
        <v>487</v>
      </c>
      <c r="P336">
        <v>6</v>
      </c>
      <c r="Q336">
        <v>3</v>
      </c>
      <c r="R336">
        <v>0</v>
      </c>
      <c r="S336">
        <v>6</v>
      </c>
      <c r="T336">
        <v>6</v>
      </c>
      <c r="U336">
        <v>4</v>
      </c>
      <c r="V336">
        <v>2</v>
      </c>
      <c r="W336">
        <v>1</v>
      </c>
      <c r="X336" t="s">
        <v>312</v>
      </c>
      <c r="Y336">
        <v>1.22</v>
      </c>
      <c r="Z336">
        <v>4.33</v>
      </c>
      <c r="AA336">
        <v>1.22</v>
      </c>
      <c r="AB336">
        <v>4</v>
      </c>
      <c r="AC336">
        <v>1.22</v>
      </c>
      <c r="AD336">
        <v>4</v>
      </c>
      <c r="AE336">
        <v>1.24</v>
      </c>
      <c r="AF336">
        <v>4.68</v>
      </c>
      <c r="AG336">
        <v>1.22</v>
      </c>
      <c r="AH336">
        <v>4</v>
      </c>
      <c r="AI336">
        <v>1.27</v>
      </c>
      <c r="AJ336">
        <v>4.68</v>
      </c>
      <c r="AK336">
        <v>1.22</v>
      </c>
      <c r="AL336">
        <v>4.1399999999999997</v>
      </c>
      <c r="AM336" t="str">
        <f t="shared" si="55"/>
        <v>Makarova</v>
      </c>
      <c r="AN336" t="str">
        <f t="shared" si="56"/>
        <v>Hlavackova</v>
      </c>
      <c r="AO336" t="str">
        <f t="shared" si="57"/>
        <v>PattayaMakarovaHlavackova</v>
      </c>
      <c r="AP336" t="str">
        <f t="shared" si="58"/>
        <v>PattayaHlavackovaMakarova</v>
      </c>
      <c r="AQ336">
        <f t="shared" si="59"/>
        <v>1</v>
      </c>
      <c r="AR336">
        <f t="shared" si="60"/>
        <v>-1</v>
      </c>
      <c r="AS336">
        <f t="shared" si="61"/>
        <v>25</v>
      </c>
      <c r="AT336" t="b">
        <f t="shared" si="62"/>
        <v>0</v>
      </c>
      <c r="AU336" t="str">
        <f t="shared" si="63"/>
        <v>Makarova</v>
      </c>
      <c r="AV336" t="b">
        <f t="shared" si="64"/>
        <v>1</v>
      </c>
      <c r="AW336" t="str">
        <f t="shared" si="65"/>
        <v>PattayaSemifinals</v>
      </c>
    </row>
    <row r="337" spans="1:49" x14ac:dyDescent="0.25">
      <c r="A337">
        <v>8</v>
      </c>
      <c r="B337" t="s">
        <v>484</v>
      </c>
      <c r="C337" t="s">
        <v>485</v>
      </c>
      <c r="D337" s="1">
        <v>41672</v>
      </c>
      <c r="E337" t="s">
        <v>306</v>
      </c>
      <c r="F337" s="1" t="s">
        <v>307</v>
      </c>
      <c r="G337" t="s">
        <v>308</v>
      </c>
      <c r="H337" t="s">
        <v>348</v>
      </c>
      <c r="I337">
        <v>3</v>
      </c>
      <c r="J337" t="s">
        <v>436</v>
      </c>
      <c r="K337" t="s">
        <v>315</v>
      </c>
      <c r="L337">
        <v>28</v>
      </c>
      <c r="M337">
        <v>66</v>
      </c>
      <c r="N337">
        <v>1801</v>
      </c>
      <c r="O337">
        <v>914</v>
      </c>
      <c r="P337">
        <v>6</v>
      </c>
      <c r="Q337">
        <v>3</v>
      </c>
      <c r="R337">
        <v>7</v>
      </c>
      <c r="S337">
        <v>6</v>
      </c>
      <c r="V337">
        <v>2</v>
      </c>
      <c r="W337">
        <v>0</v>
      </c>
      <c r="X337" t="s">
        <v>312</v>
      </c>
      <c r="Y337">
        <v>1.44</v>
      </c>
      <c r="Z337">
        <v>2.75</v>
      </c>
      <c r="AA337">
        <v>1.45</v>
      </c>
      <c r="AB337">
        <v>2.7</v>
      </c>
      <c r="AC337">
        <v>1.44</v>
      </c>
      <c r="AD337">
        <v>2.75</v>
      </c>
      <c r="AE337">
        <v>1.48</v>
      </c>
      <c r="AF337">
        <v>2.9</v>
      </c>
      <c r="AG337">
        <v>1.44</v>
      </c>
      <c r="AH337">
        <v>2.75</v>
      </c>
      <c r="AI337">
        <v>1.48</v>
      </c>
      <c r="AJ337">
        <v>1.43</v>
      </c>
      <c r="AK337">
        <v>2.95</v>
      </c>
      <c r="AL337">
        <v>2.76</v>
      </c>
      <c r="AM337" t="str">
        <f t="shared" si="55"/>
        <v>Makarova</v>
      </c>
      <c r="AN337" t="str">
        <f t="shared" si="56"/>
        <v>Pliskova</v>
      </c>
      <c r="AO337" t="str">
        <f t="shared" si="57"/>
        <v>PattayaMakarovaPliskova</v>
      </c>
      <c r="AP337" t="str">
        <f t="shared" si="58"/>
        <v>PattayaPliskovaMakarova</v>
      </c>
      <c r="AQ337">
        <f t="shared" si="59"/>
        <v>2</v>
      </c>
      <c r="AR337">
        <f t="shared" si="60"/>
        <v>4</v>
      </c>
      <c r="AS337">
        <f t="shared" si="61"/>
        <v>22</v>
      </c>
      <c r="AT337" t="b">
        <f t="shared" si="62"/>
        <v>1</v>
      </c>
      <c r="AU337" t="str">
        <f t="shared" si="63"/>
        <v>Makarova</v>
      </c>
      <c r="AV337" t="b">
        <f t="shared" si="64"/>
        <v>0</v>
      </c>
      <c r="AW337" t="str">
        <f t="shared" si="65"/>
        <v>PattayaThe Final</v>
      </c>
    </row>
    <row r="338" spans="1:49" x14ac:dyDescent="0.25">
      <c r="A338">
        <v>9</v>
      </c>
      <c r="B338" s="8" t="s">
        <v>491</v>
      </c>
      <c r="C338" s="8" t="s">
        <v>492</v>
      </c>
      <c r="D338" s="1">
        <v>41680</v>
      </c>
      <c r="E338" t="s">
        <v>351</v>
      </c>
      <c r="F338" s="1" t="s">
        <v>307</v>
      </c>
      <c r="G338" t="s">
        <v>308</v>
      </c>
      <c r="H338" t="s">
        <v>309</v>
      </c>
      <c r="I338">
        <v>3</v>
      </c>
      <c r="J338" t="s">
        <v>391</v>
      </c>
      <c r="K338" t="s">
        <v>314</v>
      </c>
      <c r="L338">
        <v>197</v>
      </c>
      <c r="M338">
        <v>63</v>
      </c>
      <c r="N338">
        <v>255</v>
      </c>
      <c r="O338">
        <v>931</v>
      </c>
      <c r="P338">
        <v>7</v>
      </c>
      <c r="Q338">
        <v>6</v>
      </c>
      <c r="R338">
        <v>6</v>
      </c>
      <c r="S338">
        <v>2</v>
      </c>
      <c r="V338">
        <v>2</v>
      </c>
      <c r="W338">
        <v>0</v>
      </c>
      <c r="X338" t="s">
        <v>312</v>
      </c>
      <c r="Y338">
        <v>2.62</v>
      </c>
      <c r="Z338">
        <v>1.44</v>
      </c>
      <c r="AA338">
        <v>2.7</v>
      </c>
      <c r="AB338">
        <v>1.45</v>
      </c>
      <c r="AC338">
        <v>2.75</v>
      </c>
      <c r="AD338">
        <v>1.4</v>
      </c>
      <c r="AE338">
        <v>2.67</v>
      </c>
      <c r="AF338">
        <v>1.53</v>
      </c>
      <c r="AG338">
        <v>2.75</v>
      </c>
      <c r="AH338">
        <v>1.44</v>
      </c>
      <c r="AI338">
        <v>2.85</v>
      </c>
      <c r="AJ338">
        <v>1.53</v>
      </c>
      <c r="AK338">
        <v>2.65</v>
      </c>
      <c r="AL338">
        <v>1.46</v>
      </c>
      <c r="AM338" t="str">
        <f t="shared" si="55"/>
        <v>Beck</v>
      </c>
      <c r="AN338" t="str">
        <f t="shared" si="56"/>
        <v>Barthel</v>
      </c>
      <c r="AO338" t="str">
        <f t="shared" si="57"/>
        <v>DohaBeckBarthel</v>
      </c>
      <c r="AP338" t="str">
        <f t="shared" si="58"/>
        <v>DohaBarthelBeck</v>
      </c>
      <c r="AQ338">
        <f t="shared" si="59"/>
        <v>2</v>
      </c>
      <c r="AR338">
        <f t="shared" si="60"/>
        <v>5</v>
      </c>
      <c r="AS338">
        <f t="shared" si="61"/>
        <v>21</v>
      </c>
      <c r="AT338" t="b">
        <f t="shared" si="62"/>
        <v>1</v>
      </c>
      <c r="AU338" t="str">
        <f t="shared" si="63"/>
        <v>Beck</v>
      </c>
      <c r="AV338" t="b">
        <f t="shared" si="64"/>
        <v>0</v>
      </c>
      <c r="AW338" t="str">
        <f t="shared" si="65"/>
        <v>Doha1st Round</v>
      </c>
    </row>
    <row r="339" spans="1:49" x14ac:dyDescent="0.25">
      <c r="A339">
        <v>9</v>
      </c>
      <c r="B339" s="8" t="s">
        <v>491</v>
      </c>
      <c r="C339" s="8" t="s">
        <v>492</v>
      </c>
      <c r="D339" s="1">
        <v>41680</v>
      </c>
      <c r="E339" t="s">
        <v>351</v>
      </c>
      <c r="F339" s="1" t="s">
        <v>307</v>
      </c>
      <c r="G339" t="s">
        <v>308</v>
      </c>
      <c r="H339" t="s">
        <v>309</v>
      </c>
      <c r="I339">
        <v>3</v>
      </c>
      <c r="J339" t="s">
        <v>387</v>
      </c>
      <c r="K339" t="s">
        <v>493</v>
      </c>
      <c r="L339">
        <v>44</v>
      </c>
      <c r="M339">
        <v>100</v>
      </c>
      <c r="N339">
        <v>1218</v>
      </c>
      <c r="O339">
        <v>635</v>
      </c>
      <c r="P339">
        <v>7</v>
      </c>
      <c r="Q339">
        <v>6</v>
      </c>
      <c r="R339">
        <v>7</v>
      </c>
      <c r="S339">
        <v>5</v>
      </c>
      <c r="V339">
        <v>2</v>
      </c>
      <c r="W339">
        <v>0</v>
      </c>
      <c r="X339" t="s">
        <v>312</v>
      </c>
      <c r="Y339">
        <v>2.1</v>
      </c>
      <c r="Z339">
        <v>1.66</v>
      </c>
      <c r="AA339">
        <v>2.2000000000000002</v>
      </c>
      <c r="AB339">
        <v>1.65</v>
      </c>
      <c r="AC339">
        <v>2.1</v>
      </c>
      <c r="AD339">
        <v>1.67</v>
      </c>
      <c r="AE339">
        <v>2.12</v>
      </c>
      <c r="AF339">
        <v>1.79</v>
      </c>
      <c r="AG339">
        <v>2.25</v>
      </c>
      <c r="AH339">
        <v>1.62</v>
      </c>
      <c r="AI339">
        <v>2.25</v>
      </c>
      <c r="AJ339">
        <v>1.79</v>
      </c>
      <c r="AK339">
        <v>2.1</v>
      </c>
      <c r="AL339">
        <v>1.7</v>
      </c>
      <c r="AM339" t="str">
        <f t="shared" si="55"/>
        <v>Peng</v>
      </c>
      <c r="AN339" t="str">
        <f t="shared" si="56"/>
        <v>Petrova</v>
      </c>
      <c r="AO339" t="str">
        <f t="shared" si="57"/>
        <v>DohaPengPetrova</v>
      </c>
      <c r="AP339" t="str">
        <f t="shared" si="58"/>
        <v>DohaPetrovaPeng</v>
      </c>
      <c r="AQ339">
        <f t="shared" si="59"/>
        <v>2</v>
      </c>
      <c r="AR339">
        <f t="shared" si="60"/>
        <v>3</v>
      </c>
      <c r="AS339">
        <f t="shared" si="61"/>
        <v>25</v>
      </c>
      <c r="AT339" t="b">
        <f t="shared" si="62"/>
        <v>1</v>
      </c>
      <c r="AU339" t="str">
        <f t="shared" si="63"/>
        <v>Peng</v>
      </c>
      <c r="AV339" t="b">
        <f t="shared" si="64"/>
        <v>0</v>
      </c>
      <c r="AW339" t="str">
        <f t="shared" si="65"/>
        <v>Doha1st Round</v>
      </c>
    </row>
    <row r="340" spans="1:49" x14ac:dyDescent="0.25">
      <c r="A340">
        <v>9</v>
      </c>
      <c r="B340" s="8" t="s">
        <v>491</v>
      </c>
      <c r="C340" s="8" t="s">
        <v>492</v>
      </c>
      <c r="D340" s="1">
        <v>41680</v>
      </c>
      <c r="E340" t="s">
        <v>351</v>
      </c>
      <c r="F340" s="1" t="s">
        <v>307</v>
      </c>
      <c r="G340" t="s">
        <v>308</v>
      </c>
      <c r="H340" t="s">
        <v>309</v>
      </c>
      <c r="I340">
        <v>3</v>
      </c>
      <c r="J340" t="s">
        <v>369</v>
      </c>
      <c r="K340" t="s">
        <v>450</v>
      </c>
      <c r="L340">
        <v>99</v>
      </c>
      <c r="M340">
        <v>22</v>
      </c>
      <c r="N340">
        <v>648</v>
      </c>
      <c r="O340">
        <v>2165</v>
      </c>
      <c r="P340">
        <v>7</v>
      </c>
      <c r="Q340">
        <v>5</v>
      </c>
      <c r="R340">
        <v>6</v>
      </c>
      <c r="S340">
        <v>3</v>
      </c>
      <c r="V340">
        <v>2</v>
      </c>
      <c r="W340">
        <v>0</v>
      </c>
      <c r="X340" t="s">
        <v>312</v>
      </c>
      <c r="Y340">
        <v>4.5</v>
      </c>
      <c r="Z340">
        <v>1.18</v>
      </c>
      <c r="AA340">
        <v>4.3</v>
      </c>
      <c r="AB340">
        <v>1.2</v>
      </c>
      <c r="AC340">
        <v>4.33</v>
      </c>
      <c r="AD340">
        <v>1.2</v>
      </c>
      <c r="AE340">
        <v>4.59</v>
      </c>
      <c r="AF340">
        <v>1.23</v>
      </c>
      <c r="AG340">
        <v>4</v>
      </c>
      <c r="AH340">
        <v>1.22</v>
      </c>
      <c r="AI340">
        <v>4.5999999999999996</v>
      </c>
      <c r="AJ340">
        <v>1.27</v>
      </c>
      <c r="AK340">
        <v>4.25</v>
      </c>
      <c r="AL340">
        <v>1.21</v>
      </c>
      <c r="AM340" t="str">
        <f t="shared" si="55"/>
        <v>Hsieh</v>
      </c>
      <c r="AN340" t="str">
        <f t="shared" si="56"/>
        <v>Pennetta</v>
      </c>
      <c r="AO340" t="str">
        <f t="shared" si="57"/>
        <v>DohaHsiehPennetta</v>
      </c>
      <c r="AP340" t="str">
        <f t="shared" si="58"/>
        <v>DohaPennettaHsieh</v>
      </c>
      <c r="AQ340">
        <f t="shared" si="59"/>
        <v>2</v>
      </c>
      <c r="AR340">
        <f t="shared" si="60"/>
        <v>5</v>
      </c>
      <c r="AS340">
        <f t="shared" si="61"/>
        <v>21</v>
      </c>
      <c r="AT340" t="b">
        <f t="shared" si="62"/>
        <v>0</v>
      </c>
      <c r="AU340" t="str">
        <f t="shared" si="63"/>
        <v>Hsieh</v>
      </c>
      <c r="AV340" t="b">
        <f t="shared" si="64"/>
        <v>0</v>
      </c>
      <c r="AW340" t="str">
        <f t="shared" si="65"/>
        <v>Doha1st Round</v>
      </c>
    </row>
    <row r="341" spans="1:49" x14ac:dyDescent="0.25">
      <c r="A341">
        <v>9</v>
      </c>
      <c r="B341" s="8" t="s">
        <v>491</v>
      </c>
      <c r="C341" s="8" t="s">
        <v>492</v>
      </c>
      <c r="D341" s="1">
        <v>41680</v>
      </c>
      <c r="E341" t="s">
        <v>351</v>
      </c>
      <c r="F341" s="1" t="s">
        <v>307</v>
      </c>
      <c r="G341" t="s">
        <v>308</v>
      </c>
      <c r="H341" t="s">
        <v>309</v>
      </c>
      <c r="I341">
        <v>3</v>
      </c>
      <c r="J341" t="s">
        <v>324</v>
      </c>
      <c r="K341" t="s">
        <v>390</v>
      </c>
      <c r="L341">
        <v>48</v>
      </c>
      <c r="M341">
        <v>104</v>
      </c>
      <c r="N341">
        <v>1177</v>
      </c>
      <c r="O341">
        <v>613</v>
      </c>
      <c r="P341">
        <v>6</v>
      </c>
      <c r="Q341">
        <v>2</v>
      </c>
      <c r="R341">
        <v>6</v>
      </c>
      <c r="S341">
        <v>2</v>
      </c>
      <c r="V341">
        <v>2</v>
      </c>
      <c r="W341">
        <v>0</v>
      </c>
      <c r="X341" t="s">
        <v>312</v>
      </c>
      <c r="Y341">
        <v>1.22</v>
      </c>
      <c r="Z341">
        <v>4</v>
      </c>
      <c r="AA341">
        <v>1.25</v>
      </c>
      <c r="AB341">
        <v>3.75</v>
      </c>
      <c r="AC341">
        <v>1.29</v>
      </c>
      <c r="AD341">
        <v>3.5</v>
      </c>
      <c r="AE341">
        <v>1.26</v>
      </c>
      <c r="AF341">
        <v>4.25</v>
      </c>
      <c r="AG341">
        <v>1.25</v>
      </c>
      <c r="AH341">
        <v>3.75</v>
      </c>
      <c r="AI341">
        <v>1.29</v>
      </c>
      <c r="AJ341">
        <v>4.5999999999999996</v>
      </c>
      <c r="AK341">
        <v>1.25</v>
      </c>
      <c r="AL341">
        <v>3.83</v>
      </c>
      <c r="AM341" t="str">
        <f t="shared" si="55"/>
        <v>Williams</v>
      </c>
      <c r="AN341" t="str">
        <f t="shared" si="56"/>
        <v>Martic</v>
      </c>
      <c r="AO341" t="str">
        <f t="shared" si="57"/>
        <v>DohaWilliamsMartic</v>
      </c>
      <c r="AP341" t="str">
        <f t="shared" si="58"/>
        <v>DohaMarticWilliams</v>
      </c>
      <c r="AQ341">
        <f t="shared" si="59"/>
        <v>2</v>
      </c>
      <c r="AR341">
        <f t="shared" si="60"/>
        <v>8</v>
      </c>
      <c r="AS341">
        <f t="shared" si="61"/>
        <v>16</v>
      </c>
      <c r="AT341" t="b">
        <f t="shared" si="62"/>
        <v>0</v>
      </c>
      <c r="AU341" t="str">
        <f t="shared" si="63"/>
        <v>Williams</v>
      </c>
      <c r="AV341" t="b">
        <f t="shared" si="64"/>
        <v>0</v>
      </c>
      <c r="AW341" t="str">
        <f t="shared" si="65"/>
        <v>Doha1st Round</v>
      </c>
    </row>
    <row r="342" spans="1:49" x14ac:dyDescent="0.25">
      <c r="A342">
        <v>9</v>
      </c>
      <c r="B342" s="8" t="s">
        <v>491</v>
      </c>
      <c r="C342" s="8" t="s">
        <v>492</v>
      </c>
      <c r="D342" s="1">
        <v>41680</v>
      </c>
      <c r="E342" t="s">
        <v>351</v>
      </c>
      <c r="F342" s="1" t="s">
        <v>307</v>
      </c>
      <c r="G342" t="s">
        <v>308</v>
      </c>
      <c r="H342" t="s">
        <v>309</v>
      </c>
      <c r="I342">
        <v>3</v>
      </c>
      <c r="J342" t="s">
        <v>432</v>
      </c>
      <c r="K342" t="s">
        <v>343</v>
      </c>
      <c r="L342">
        <v>52</v>
      </c>
      <c r="M342">
        <v>14</v>
      </c>
      <c r="N342">
        <v>1101</v>
      </c>
      <c r="O342">
        <v>3020</v>
      </c>
      <c r="P342">
        <v>6</v>
      </c>
      <c r="Q342">
        <v>3</v>
      </c>
      <c r="R342">
        <v>6</v>
      </c>
      <c r="S342">
        <v>3</v>
      </c>
      <c r="V342">
        <v>2</v>
      </c>
      <c r="W342">
        <v>0</v>
      </c>
      <c r="X342" t="s">
        <v>312</v>
      </c>
      <c r="Y342">
        <v>1.8</v>
      </c>
      <c r="Z342">
        <v>1.9</v>
      </c>
      <c r="AA342">
        <v>1.85</v>
      </c>
      <c r="AB342">
        <v>1.9</v>
      </c>
      <c r="AC342">
        <v>1.73</v>
      </c>
      <c r="AD342">
        <v>2</v>
      </c>
      <c r="AE342">
        <v>1.94</v>
      </c>
      <c r="AF342">
        <v>1.94</v>
      </c>
      <c r="AG342">
        <v>1.8</v>
      </c>
      <c r="AH342">
        <v>2</v>
      </c>
      <c r="AI342">
        <v>1.96</v>
      </c>
      <c r="AJ342">
        <v>2.1</v>
      </c>
      <c r="AK342">
        <v>1.81</v>
      </c>
      <c r="AL342">
        <v>1.96</v>
      </c>
      <c r="AM342" t="str">
        <f t="shared" si="55"/>
        <v>Pironkova</v>
      </c>
      <c r="AN342" t="str">
        <f t="shared" si="56"/>
        <v>Vinci</v>
      </c>
      <c r="AO342" t="str">
        <f t="shared" si="57"/>
        <v>DohaPironkovaVinci</v>
      </c>
      <c r="AP342" t="str">
        <f t="shared" si="58"/>
        <v>DohaVinciPironkova</v>
      </c>
      <c r="AQ342">
        <f t="shared" si="59"/>
        <v>2</v>
      </c>
      <c r="AR342">
        <f t="shared" si="60"/>
        <v>6</v>
      </c>
      <c r="AS342">
        <f t="shared" si="61"/>
        <v>18</v>
      </c>
      <c r="AT342" t="b">
        <f t="shared" si="62"/>
        <v>0</v>
      </c>
      <c r="AU342" t="str">
        <f t="shared" si="63"/>
        <v>Pironkova</v>
      </c>
      <c r="AV342" t="b">
        <f t="shared" si="64"/>
        <v>0</v>
      </c>
      <c r="AW342" t="str">
        <f t="shared" si="65"/>
        <v>Doha1st Round</v>
      </c>
    </row>
    <row r="343" spans="1:49" x14ac:dyDescent="0.25">
      <c r="A343">
        <v>9</v>
      </c>
      <c r="B343" s="8" t="s">
        <v>491</v>
      </c>
      <c r="C343" s="8" t="s">
        <v>492</v>
      </c>
      <c r="D343" s="1">
        <v>41680</v>
      </c>
      <c r="E343" t="s">
        <v>351</v>
      </c>
      <c r="F343" s="1" t="s">
        <v>307</v>
      </c>
      <c r="G343" t="s">
        <v>308</v>
      </c>
      <c r="H343" t="s">
        <v>309</v>
      </c>
      <c r="I343">
        <v>3</v>
      </c>
      <c r="J343" t="s">
        <v>494</v>
      </c>
      <c r="K343" t="s">
        <v>475</v>
      </c>
      <c r="L343">
        <v>134</v>
      </c>
      <c r="M343">
        <v>18</v>
      </c>
      <c r="N343">
        <v>469</v>
      </c>
      <c r="O343">
        <v>2415</v>
      </c>
      <c r="P343">
        <v>7</v>
      </c>
      <c r="Q343">
        <v>5</v>
      </c>
      <c r="R343">
        <v>6</v>
      </c>
      <c r="S343">
        <v>1</v>
      </c>
      <c r="V343">
        <v>2</v>
      </c>
      <c r="W343">
        <v>0</v>
      </c>
      <c r="X343" t="s">
        <v>312</v>
      </c>
      <c r="Y343">
        <v>3.4</v>
      </c>
      <c r="Z343">
        <v>1.3</v>
      </c>
      <c r="AA343">
        <v>3.2</v>
      </c>
      <c r="AB343">
        <v>1.33</v>
      </c>
      <c r="AC343">
        <v>3</v>
      </c>
      <c r="AD343">
        <v>1.36</v>
      </c>
      <c r="AE343">
        <v>3.34</v>
      </c>
      <c r="AF343">
        <v>1.37</v>
      </c>
      <c r="AG343">
        <v>3.5</v>
      </c>
      <c r="AH343">
        <v>1.29</v>
      </c>
      <c r="AI343">
        <v>3.5</v>
      </c>
      <c r="AJ343">
        <v>1.37</v>
      </c>
      <c r="AK343">
        <v>3.25</v>
      </c>
      <c r="AL343">
        <v>1.32</v>
      </c>
      <c r="AM343" t="str">
        <f t="shared" si="55"/>
        <v>Cetkovska</v>
      </c>
      <c r="AN343" t="str">
        <f t="shared" si="56"/>
        <v>Stephens</v>
      </c>
      <c r="AO343" t="str">
        <f t="shared" si="57"/>
        <v>DohaCetkovskaStephens</v>
      </c>
      <c r="AP343" t="str">
        <f t="shared" si="58"/>
        <v>DohaStephensCetkovska</v>
      </c>
      <c r="AQ343">
        <f t="shared" si="59"/>
        <v>2</v>
      </c>
      <c r="AR343">
        <f t="shared" si="60"/>
        <v>7</v>
      </c>
      <c r="AS343">
        <f t="shared" si="61"/>
        <v>19</v>
      </c>
      <c r="AT343" t="b">
        <f t="shared" si="62"/>
        <v>0</v>
      </c>
      <c r="AU343" t="str">
        <f t="shared" si="63"/>
        <v>Cetkovska</v>
      </c>
      <c r="AV343" t="b">
        <f t="shared" si="64"/>
        <v>0</v>
      </c>
      <c r="AW343" t="str">
        <f t="shared" si="65"/>
        <v>Doha1st Round</v>
      </c>
    </row>
    <row r="344" spans="1:49" x14ac:dyDescent="0.25">
      <c r="A344">
        <v>9</v>
      </c>
      <c r="B344" s="8" t="s">
        <v>491</v>
      </c>
      <c r="C344" s="8" t="s">
        <v>492</v>
      </c>
      <c r="D344" s="1">
        <v>41681</v>
      </c>
      <c r="E344" t="s">
        <v>351</v>
      </c>
      <c r="F344" s="1" t="s">
        <v>307</v>
      </c>
      <c r="G344" t="s">
        <v>308</v>
      </c>
      <c r="H344" t="s">
        <v>309</v>
      </c>
      <c r="I344">
        <v>3</v>
      </c>
      <c r="J344" t="s">
        <v>362</v>
      </c>
      <c r="K344" t="s">
        <v>355</v>
      </c>
      <c r="L344">
        <v>27</v>
      </c>
      <c r="M344">
        <v>51</v>
      </c>
      <c r="N344">
        <v>1932</v>
      </c>
      <c r="O344">
        <v>1111</v>
      </c>
      <c r="P344">
        <v>6</v>
      </c>
      <c r="Q344">
        <v>3</v>
      </c>
      <c r="R344">
        <v>6</v>
      </c>
      <c r="S344">
        <v>4</v>
      </c>
      <c r="V344">
        <v>2</v>
      </c>
      <c r="W344">
        <v>0</v>
      </c>
      <c r="X344" t="s">
        <v>312</v>
      </c>
      <c r="Y344">
        <v>1.33</v>
      </c>
      <c r="Z344">
        <v>3.25</v>
      </c>
      <c r="AA344">
        <v>1.35</v>
      </c>
      <c r="AB344">
        <v>3.1</v>
      </c>
      <c r="AC344">
        <v>1.33</v>
      </c>
      <c r="AD344">
        <v>3.25</v>
      </c>
      <c r="AE344">
        <v>1.38</v>
      </c>
      <c r="AF344">
        <v>3.26</v>
      </c>
      <c r="AG344">
        <v>1.4</v>
      </c>
      <c r="AH344">
        <v>2.88</v>
      </c>
      <c r="AI344">
        <v>1.44</v>
      </c>
      <c r="AJ344">
        <v>3.26</v>
      </c>
      <c r="AK344">
        <v>1.36</v>
      </c>
      <c r="AL344">
        <v>3.05</v>
      </c>
      <c r="AM344" t="str">
        <f t="shared" si="55"/>
        <v>Kanepi</v>
      </c>
      <c r="AN344" t="str">
        <f t="shared" si="56"/>
        <v>Lepchenko</v>
      </c>
      <c r="AO344" t="str">
        <f t="shared" si="57"/>
        <v>DohaKanepiLepchenko</v>
      </c>
      <c r="AP344" t="str">
        <f t="shared" si="58"/>
        <v>DohaLepchenkoKanepi</v>
      </c>
      <c r="AQ344">
        <f t="shared" si="59"/>
        <v>2</v>
      </c>
      <c r="AR344">
        <f t="shared" si="60"/>
        <v>5</v>
      </c>
      <c r="AS344">
        <f t="shared" si="61"/>
        <v>19</v>
      </c>
      <c r="AT344" t="b">
        <f t="shared" si="62"/>
        <v>0</v>
      </c>
      <c r="AU344" t="str">
        <f t="shared" si="63"/>
        <v>Kanepi</v>
      </c>
      <c r="AV344" t="b">
        <f t="shared" si="64"/>
        <v>0</v>
      </c>
      <c r="AW344" t="str">
        <f t="shared" si="65"/>
        <v>Doha1st Round</v>
      </c>
    </row>
    <row r="345" spans="1:49" x14ac:dyDescent="0.25">
      <c r="A345">
        <v>9</v>
      </c>
      <c r="B345" s="8" t="s">
        <v>491</v>
      </c>
      <c r="C345" s="8" t="s">
        <v>492</v>
      </c>
      <c r="D345" s="1">
        <v>41681</v>
      </c>
      <c r="E345" t="s">
        <v>351</v>
      </c>
      <c r="F345" s="1" t="s">
        <v>307</v>
      </c>
      <c r="G345" t="s">
        <v>308</v>
      </c>
      <c r="H345" t="s">
        <v>309</v>
      </c>
      <c r="I345">
        <v>3</v>
      </c>
      <c r="J345" t="s">
        <v>374</v>
      </c>
      <c r="K345" t="s">
        <v>474</v>
      </c>
      <c r="L345">
        <v>21</v>
      </c>
      <c r="M345">
        <v>121</v>
      </c>
      <c r="N345">
        <v>2240</v>
      </c>
      <c r="O345">
        <v>506</v>
      </c>
      <c r="P345">
        <v>5</v>
      </c>
      <c r="Q345">
        <v>7</v>
      </c>
      <c r="R345">
        <v>6</v>
      </c>
      <c r="S345">
        <v>2</v>
      </c>
      <c r="T345">
        <v>6</v>
      </c>
      <c r="U345">
        <v>3</v>
      </c>
      <c r="V345">
        <v>2</v>
      </c>
      <c r="W345">
        <v>1</v>
      </c>
      <c r="X345" t="s">
        <v>312</v>
      </c>
      <c r="Y345">
        <v>1.08</v>
      </c>
      <c r="Z345">
        <v>8</v>
      </c>
      <c r="AA345">
        <v>1.1000000000000001</v>
      </c>
      <c r="AB345">
        <v>6.5</v>
      </c>
      <c r="AC345">
        <v>1.1000000000000001</v>
      </c>
      <c r="AD345">
        <v>6.5</v>
      </c>
      <c r="AE345">
        <v>1.08</v>
      </c>
      <c r="AF345">
        <v>9.44</v>
      </c>
      <c r="AG345">
        <v>1.1000000000000001</v>
      </c>
      <c r="AH345">
        <v>7</v>
      </c>
      <c r="AI345">
        <v>1.1100000000000001</v>
      </c>
      <c r="AJ345">
        <v>9.44</v>
      </c>
      <c r="AK345">
        <v>1.0900000000000001</v>
      </c>
      <c r="AL345">
        <v>7.16</v>
      </c>
      <c r="AM345" t="str">
        <f t="shared" si="55"/>
        <v>Pavlyuchenkova</v>
      </c>
      <c r="AN345" t="str">
        <f t="shared" si="56"/>
        <v>Majeric</v>
      </c>
      <c r="AO345" t="str">
        <f t="shared" si="57"/>
        <v>DohaPavlyuchenkovaMajeric</v>
      </c>
      <c r="AP345" t="str">
        <f t="shared" si="58"/>
        <v>DohaMajericPavlyuchenkova</v>
      </c>
      <c r="AQ345">
        <f t="shared" si="59"/>
        <v>1</v>
      </c>
      <c r="AR345">
        <f t="shared" si="60"/>
        <v>5</v>
      </c>
      <c r="AS345">
        <f t="shared" si="61"/>
        <v>29</v>
      </c>
      <c r="AT345" t="b">
        <f t="shared" si="62"/>
        <v>0</v>
      </c>
      <c r="AU345" t="str">
        <f t="shared" si="63"/>
        <v>Majeric</v>
      </c>
      <c r="AV345" t="b">
        <f t="shared" si="64"/>
        <v>1</v>
      </c>
      <c r="AW345" t="str">
        <f t="shared" si="65"/>
        <v>Doha1st Round</v>
      </c>
    </row>
    <row r="346" spans="1:49" x14ac:dyDescent="0.25">
      <c r="A346">
        <v>9</v>
      </c>
      <c r="B346" s="8" t="s">
        <v>491</v>
      </c>
      <c r="C346" s="8" t="s">
        <v>492</v>
      </c>
      <c r="D346" s="1">
        <v>41681</v>
      </c>
      <c r="E346" t="s">
        <v>351</v>
      </c>
      <c r="F346" s="1" t="s">
        <v>307</v>
      </c>
      <c r="G346" t="s">
        <v>308</v>
      </c>
      <c r="H346" t="s">
        <v>309</v>
      </c>
      <c r="I346">
        <v>3</v>
      </c>
      <c r="J346" t="s">
        <v>410</v>
      </c>
      <c r="K346" t="s">
        <v>495</v>
      </c>
      <c r="L346">
        <v>49</v>
      </c>
      <c r="M346">
        <v>120</v>
      </c>
      <c r="N346">
        <v>1121</v>
      </c>
      <c r="O346">
        <v>524</v>
      </c>
      <c r="P346">
        <v>6</v>
      </c>
      <c r="Q346">
        <v>3</v>
      </c>
      <c r="R346">
        <v>6</v>
      </c>
      <c r="S346">
        <v>2</v>
      </c>
      <c r="V346">
        <v>2</v>
      </c>
      <c r="W346">
        <v>0</v>
      </c>
      <c r="X346" t="s">
        <v>312</v>
      </c>
      <c r="Y346">
        <v>1.33</v>
      </c>
      <c r="Z346">
        <v>3.25</v>
      </c>
      <c r="AA346">
        <v>1.38</v>
      </c>
      <c r="AB346">
        <v>3</v>
      </c>
      <c r="AC346">
        <v>1.33</v>
      </c>
      <c r="AD346">
        <v>3.25</v>
      </c>
      <c r="AE346">
        <v>1.38</v>
      </c>
      <c r="AF346">
        <v>3.32</v>
      </c>
      <c r="AG346">
        <v>1.36</v>
      </c>
      <c r="AH346">
        <v>3</v>
      </c>
      <c r="AI346">
        <v>1.39</v>
      </c>
      <c r="AJ346">
        <v>3.32</v>
      </c>
      <c r="AK346">
        <v>1.35</v>
      </c>
      <c r="AL346">
        <v>2.1</v>
      </c>
      <c r="AM346" t="str">
        <f t="shared" si="55"/>
        <v>Zhang</v>
      </c>
      <c r="AN346" t="str">
        <f t="shared" si="56"/>
        <v>Zanevska</v>
      </c>
      <c r="AO346" t="str">
        <f t="shared" si="57"/>
        <v>DohaZhangZanevska</v>
      </c>
      <c r="AP346" t="str">
        <f t="shared" si="58"/>
        <v>DohaZanevskaZhang</v>
      </c>
      <c r="AQ346">
        <f t="shared" si="59"/>
        <v>2</v>
      </c>
      <c r="AR346">
        <f t="shared" si="60"/>
        <v>7</v>
      </c>
      <c r="AS346">
        <f t="shared" si="61"/>
        <v>17</v>
      </c>
      <c r="AT346" t="b">
        <f t="shared" si="62"/>
        <v>0</v>
      </c>
      <c r="AU346" t="str">
        <f t="shared" si="63"/>
        <v>Zhang</v>
      </c>
      <c r="AV346" t="b">
        <f t="shared" si="64"/>
        <v>0</v>
      </c>
      <c r="AW346" t="str">
        <f t="shared" si="65"/>
        <v>Doha1st Round</v>
      </c>
    </row>
    <row r="347" spans="1:49" x14ac:dyDescent="0.25">
      <c r="A347">
        <v>9</v>
      </c>
      <c r="B347" s="8" t="s">
        <v>491</v>
      </c>
      <c r="C347" s="8" t="s">
        <v>492</v>
      </c>
      <c r="D347" s="1">
        <v>41681</v>
      </c>
      <c r="E347" t="s">
        <v>351</v>
      </c>
      <c r="F347" s="1" t="s">
        <v>307</v>
      </c>
      <c r="G347" t="s">
        <v>308</v>
      </c>
      <c r="H347" t="s">
        <v>309</v>
      </c>
      <c r="I347">
        <v>3</v>
      </c>
      <c r="J347" t="s">
        <v>401</v>
      </c>
      <c r="K347" t="s">
        <v>379</v>
      </c>
      <c r="L347">
        <v>82</v>
      </c>
      <c r="M347">
        <v>71</v>
      </c>
      <c r="N347">
        <v>759</v>
      </c>
      <c r="O347">
        <v>840</v>
      </c>
      <c r="P347">
        <v>6</v>
      </c>
      <c r="Q347">
        <v>4</v>
      </c>
      <c r="R347">
        <v>7</v>
      </c>
      <c r="S347">
        <v>6</v>
      </c>
      <c r="V347">
        <v>2</v>
      </c>
      <c r="W347">
        <v>0</v>
      </c>
      <c r="X347" t="s">
        <v>312</v>
      </c>
      <c r="Y347">
        <v>2</v>
      </c>
      <c r="Z347">
        <v>1.72</v>
      </c>
      <c r="AA347">
        <v>2.0499999999999998</v>
      </c>
      <c r="AB347">
        <v>1.75</v>
      </c>
      <c r="AC347">
        <v>2.1</v>
      </c>
      <c r="AD347">
        <v>1.67</v>
      </c>
      <c r="AE347">
        <v>2.2999999999999998</v>
      </c>
      <c r="AF347">
        <v>1.68</v>
      </c>
      <c r="AG347">
        <v>2.2000000000000002</v>
      </c>
      <c r="AH347">
        <v>1.67</v>
      </c>
      <c r="AI347">
        <v>2.2999999999999998</v>
      </c>
      <c r="AJ347">
        <v>1.75</v>
      </c>
      <c r="AK347">
        <v>2.14</v>
      </c>
      <c r="AL347">
        <v>1.68</v>
      </c>
      <c r="AM347" t="str">
        <f t="shared" si="55"/>
        <v>Cepelova</v>
      </c>
      <c r="AN347" t="str">
        <f t="shared" si="56"/>
        <v>Mladenovic</v>
      </c>
      <c r="AO347" t="str">
        <f t="shared" si="57"/>
        <v>DohaCepelovaMladenovic</v>
      </c>
      <c r="AP347" t="str">
        <f t="shared" si="58"/>
        <v>DohaMladenovicCepelova</v>
      </c>
      <c r="AQ347">
        <f t="shared" si="59"/>
        <v>2</v>
      </c>
      <c r="AR347">
        <f t="shared" si="60"/>
        <v>3</v>
      </c>
      <c r="AS347">
        <f t="shared" si="61"/>
        <v>23</v>
      </c>
      <c r="AT347" t="b">
        <f t="shared" si="62"/>
        <v>1</v>
      </c>
      <c r="AU347" t="str">
        <f t="shared" si="63"/>
        <v>Cepelova</v>
      </c>
      <c r="AV347" t="b">
        <f t="shared" si="64"/>
        <v>0</v>
      </c>
      <c r="AW347" t="str">
        <f t="shared" si="65"/>
        <v>Doha1st Round</v>
      </c>
    </row>
    <row r="348" spans="1:49" x14ac:dyDescent="0.25">
      <c r="A348">
        <v>9</v>
      </c>
      <c r="B348" s="8" t="s">
        <v>491</v>
      </c>
      <c r="C348" s="8" t="s">
        <v>492</v>
      </c>
      <c r="D348" s="1">
        <v>41681</v>
      </c>
      <c r="E348" t="s">
        <v>351</v>
      </c>
      <c r="F348" s="1" t="s">
        <v>307</v>
      </c>
      <c r="G348" t="s">
        <v>308</v>
      </c>
      <c r="H348" t="s">
        <v>309</v>
      </c>
      <c r="I348">
        <v>3</v>
      </c>
      <c r="J348" t="s">
        <v>357</v>
      </c>
      <c r="K348" t="s">
        <v>367</v>
      </c>
      <c r="L348">
        <v>32</v>
      </c>
      <c r="M348">
        <v>43</v>
      </c>
      <c r="N348">
        <v>1495</v>
      </c>
      <c r="O348">
        <v>1255</v>
      </c>
      <c r="P348">
        <v>7</v>
      </c>
      <c r="Q348">
        <v>5</v>
      </c>
      <c r="R348">
        <v>4</v>
      </c>
      <c r="S348">
        <v>6</v>
      </c>
      <c r="T348">
        <v>7</v>
      </c>
      <c r="U348">
        <v>6</v>
      </c>
      <c r="V348">
        <v>2</v>
      </c>
      <c r="W348">
        <v>1</v>
      </c>
      <c r="X348" t="s">
        <v>312</v>
      </c>
      <c r="Y348">
        <v>1.83</v>
      </c>
      <c r="Z348">
        <v>1.83</v>
      </c>
      <c r="AA348">
        <v>1.85</v>
      </c>
      <c r="AB348">
        <v>1.9</v>
      </c>
      <c r="AC348">
        <v>1.73</v>
      </c>
      <c r="AD348">
        <v>2</v>
      </c>
      <c r="AE348">
        <v>1.63</v>
      </c>
      <c r="AF348">
        <v>2.42</v>
      </c>
      <c r="AG348">
        <v>1.8</v>
      </c>
      <c r="AH348">
        <v>2</v>
      </c>
      <c r="AI348">
        <v>1.85</v>
      </c>
      <c r="AJ348">
        <v>2.4500000000000002</v>
      </c>
      <c r="AK348">
        <v>1.72</v>
      </c>
      <c r="AL348">
        <v>2.09</v>
      </c>
      <c r="AM348" t="str">
        <f t="shared" si="55"/>
        <v>Rybarikova</v>
      </c>
      <c r="AN348" t="str">
        <f t="shared" si="56"/>
        <v>Schiavone</v>
      </c>
      <c r="AO348" t="str">
        <f t="shared" si="57"/>
        <v>DohaRybarikovaSchiavone</v>
      </c>
      <c r="AP348" t="str">
        <f t="shared" si="58"/>
        <v>DohaSchiavoneRybarikova</v>
      </c>
      <c r="AQ348">
        <f t="shared" si="59"/>
        <v>1</v>
      </c>
      <c r="AR348">
        <f t="shared" si="60"/>
        <v>1</v>
      </c>
      <c r="AS348">
        <f t="shared" si="61"/>
        <v>35</v>
      </c>
      <c r="AT348" t="b">
        <f t="shared" si="62"/>
        <v>1</v>
      </c>
      <c r="AU348" t="str">
        <f t="shared" si="63"/>
        <v>Rybarikova</v>
      </c>
      <c r="AV348" t="b">
        <f t="shared" si="64"/>
        <v>1</v>
      </c>
      <c r="AW348" t="str">
        <f t="shared" si="65"/>
        <v>Doha1st Round</v>
      </c>
    </row>
    <row r="349" spans="1:49" x14ac:dyDescent="0.25">
      <c r="A349">
        <v>9</v>
      </c>
      <c r="B349" s="8" t="s">
        <v>491</v>
      </c>
      <c r="C349" s="8" t="s">
        <v>492</v>
      </c>
      <c r="D349" s="1">
        <v>41681</v>
      </c>
      <c r="E349" t="s">
        <v>351</v>
      </c>
      <c r="F349" s="1" t="s">
        <v>307</v>
      </c>
      <c r="G349" t="s">
        <v>308</v>
      </c>
      <c r="H349" t="s">
        <v>309</v>
      </c>
      <c r="I349">
        <v>3</v>
      </c>
      <c r="J349" t="s">
        <v>315</v>
      </c>
      <c r="K349" t="s">
        <v>496</v>
      </c>
      <c r="L349">
        <v>53</v>
      </c>
      <c r="M349">
        <v>172</v>
      </c>
      <c r="N349">
        <v>1082</v>
      </c>
      <c r="O349">
        <v>361</v>
      </c>
      <c r="P349">
        <v>6</v>
      </c>
      <c r="Q349">
        <v>3</v>
      </c>
      <c r="R349">
        <v>6</v>
      </c>
      <c r="S349">
        <v>3</v>
      </c>
      <c r="V349">
        <v>2</v>
      </c>
      <c r="W349">
        <v>0</v>
      </c>
      <c r="X349" t="s">
        <v>312</v>
      </c>
      <c r="Y349">
        <v>1.18</v>
      </c>
      <c r="Z349">
        <v>4.5</v>
      </c>
      <c r="AA349">
        <v>1.18</v>
      </c>
      <c r="AB349">
        <v>4.5</v>
      </c>
      <c r="AC349">
        <v>1.2</v>
      </c>
      <c r="AD349">
        <v>4.33</v>
      </c>
      <c r="AE349">
        <v>1.21</v>
      </c>
      <c r="AF349">
        <v>4.93</v>
      </c>
      <c r="AG349">
        <v>1.2</v>
      </c>
      <c r="AH349">
        <v>4.5</v>
      </c>
      <c r="AI349">
        <v>1.22</v>
      </c>
      <c r="AJ349">
        <v>4.93</v>
      </c>
      <c r="AK349">
        <v>1.19</v>
      </c>
      <c r="AL349">
        <v>4.47</v>
      </c>
      <c r="AM349" t="str">
        <f t="shared" si="55"/>
        <v>Pliskova</v>
      </c>
      <c r="AN349" t="str">
        <f t="shared" si="56"/>
        <v>Buyukakcay</v>
      </c>
      <c r="AO349" t="str">
        <f t="shared" si="57"/>
        <v>DohaPliskovaBuyukakcay</v>
      </c>
      <c r="AP349" t="str">
        <f t="shared" si="58"/>
        <v>DohaBuyukakcayPliskova</v>
      </c>
      <c r="AQ349">
        <f t="shared" si="59"/>
        <v>2</v>
      </c>
      <c r="AR349">
        <f t="shared" si="60"/>
        <v>6</v>
      </c>
      <c r="AS349">
        <f t="shared" si="61"/>
        <v>18</v>
      </c>
      <c r="AT349" t="b">
        <f t="shared" si="62"/>
        <v>0</v>
      </c>
      <c r="AU349" t="str">
        <f t="shared" si="63"/>
        <v>Pliskova</v>
      </c>
      <c r="AV349" t="b">
        <f t="shared" si="64"/>
        <v>0</v>
      </c>
      <c r="AW349" t="str">
        <f t="shared" si="65"/>
        <v>Doha1st Round</v>
      </c>
    </row>
    <row r="350" spans="1:49" x14ac:dyDescent="0.25">
      <c r="A350">
        <v>9</v>
      </c>
      <c r="B350" s="8" t="s">
        <v>491</v>
      </c>
      <c r="C350" s="8" t="s">
        <v>492</v>
      </c>
      <c r="D350" s="1">
        <v>41681</v>
      </c>
      <c r="E350" t="s">
        <v>351</v>
      </c>
      <c r="F350" s="1" t="s">
        <v>307</v>
      </c>
      <c r="G350" t="s">
        <v>308</v>
      </c>
      <c r="H350" t="s">
        <v>309</v>
      </c>
      <c r="I350">
        <v>3</v>
      </c>
      <c r="J350" t="s">
        <v>333</v>
      </c>
      <c r="K350" t="s">
        <v>375</v>
      </c>
      <c r="L350">
        <v>26</v>
      </c>
      <c r="M350">
        <v>125</v>
      </c>
      <c r="N350">
        <v>1950</v>
      </c>
      <c r="O350">
        <v>497</v>
      </c>
      <c r="P350">
        <v>2</v>
      </c>
      <c r="Q350">
        <v>6</v>
      </c>
      <c r="R350">
        <v>6</v>
      </c>
      <c r="S350">
        <v>1</v>
      </c>
      <c r="T350">
        <v>7</v>
      </c>
      <c r="U350">
        <v>5</v>
      </c>
      <c r="V350">
        <v>2</v>
      </c>
      <c r="W350">
        <v>1</v>
      </c>
      <c r="X350" t="s">
        <v>312</v>
      </c>
      <c r="Y350">
        <v>1.83</v>
      </c>
      <c r="Z350">
        <v>1.83</v>
      </c>
      <c r="AA350">
        <v>1.85</v>
      </c>
      <c r="AB350">
        <v>1.9</v>
      </c>
      <c r="AC350">
        <v>1.83</v>
      </c>
      <c r="AD350">
        <v>1.83</v>
      </c>
      <c r="AE350">
        <v>1.84</v>
      </c>
      <c r="AF350">
        <v>2.06</v>
      </c>
      <c r="AG350">
        <v>1.83</v>
      </c>
      <c r="AH350">
        <v>1.91</v>
      </c>
      <c r="AI350">
        <v>1.91</v>
      </c>
      <c r="AJ350">
        <v>2.16</v>
      </c>
      <c r="AK350">
        <v>1.84</v>
      </c>
      <c r="AL350">
        <v>1.91</v>
      </c>
      <c r="AM350" t="str">
        <f t="shared" si="55"/>
        <v>Cirstea</v>
      </c>
      <c r="AN350" t="str">
        <f t="shared" si="56"/>
        <v>Kudryavtseva</v>
      </c>
      <c r="AO350" t="str">
        <f t="shared" si="57"/>
        <v>DohaCirsteaKudryavtseva</v>
      </c>
      <c r="AP350" t="str">
        <f t="shared" si="58"/>
        <v>DohaKudryavtsevaCirstea</v>
      </c>
      <c r="AQ350">
        <f t="shared" si="59"/>
        <v>1</v>
      </c>
      <c r="AR350">
        <f t="shared" si="60"/>
        <v>3</v>
      </c>
      <c r="AS350">
        <f t="shared" si="61"/>
        <v>27</v>
      </c>
      <c r="AT350" t="b">
        <f t="shared" si="62"/>
        <v>0</v>
      </c>
      <c r="AU350" t="str">
        <f t="shared" si="63"/>
        <v>Kudryavtseva</v>
      </c>
      <c r="AV350" t="b">
        <f t="shared" si="64"/>
        <v>1</v>
      </c>
      <c r="AW350" t="str">
        <f t="shared" si="65"/>
        <v>Doha1st Round</v>
      </c>
    </row>
    <row r="351" spans="1:49" x14ac:dyDescent="0.25">
      <c r="A351">
        <v>9</v>
      </c>
      <c r="B351" s="8" t="s">
        <v>491</v>
      </c>
      <c r="C351" s="8" t="s">
        <v>492</v>
      </c>
      <c r="D351" s="1">
        <v>41681</v>
      </c>
      <c r="E351" t="s">
        <v>351</v>
      </c>
      <c r="F351" s="1" t="s">
        <v>307</v>
      </c>
      <c r="G351" t="s">
        <v>308</v>
      </c>
      <c r="H351" t="s">
        <v>309</v>
      </c>
      <c r="I351">
        <v>3</v>
      </c>
      <c r="J351" t="s">
        <v>458</v>
      </c>
      <c r="K351" t="s">
        <v>313</v>
      </c>
      <c r="L351">
        <v>110</v>
      </c>
      <c r="M351">
        <v>38</v>
      </c>
      <c r="N351">
        <v>577</v>
      </c>
      <c r="O351">
        <v>1307</v>
      </c>
      <c r="P351">
        <v>4</v>
      </c>
      <c r="Q351">
        <v>6</v>
      </c>
      <c r="R351">
        <v>6</v>
      </c>
      <c r="S351">
        <v>2</v>
      </c>
      <c r="T351">
        <v>6</v>
      </c>
      <c r="U351">
        <v>3</v>
      </c>
      <c r="V351">
        <v>2</v>
      </c>
      <c r="W351">
        <v>1</v>
      </c>
      <c r="X351" t="s">
        <v>312</v>
      </c>
      <c r="Y351">
        <v>2</v>
      </c>
      <c r="Z351">
        <v>1.72</v>
      </c>
      <c r="AA351">
        <v>2.2000000000000002</v>
      </c>
      <c r="AB351">
        <v>1.65</v>
      </c>
      <c r="AC351">
        <v>2</v>
      </c>
      <c r="AD351">
        <v>1.73</v>
      </c>
      <c r="AE351">
        <v>2.13</v>
      </c>
      <c r="AF351">
        <v>1.79</v>
      </c>
      <c r="AG351">
        <v>2.1</v>
      </c>
      <c r="AH351">
        <v>1.73</v>
      </c>
      <c r="AI351">
        <v>2.2000000000000002</v>
      </c>
      <c r="AJ351">
        <v>1.86</v>
      </c>
      <c r="AK351">
        <v>2.09</v>
      </c>
      <c r="AL351">
        <v>1.71</v>
      </c>
      <c r="AM351" t="str">
        <f t="shared" si="55"/>
        <v>Lucic</v>
      </c>
      <c r="AN351" t="str">
        <f t="shared" si="56"/>
        <v>Meusburger</v>
      </c>
      <c r="AO351" t="str">
        <f t="shared" si="57"/>
        <v>DohaLucicMeusburger</v>
      </c>
      <c r="AP351" t="str">
        <f t="shared" si="58"/>
        <v>DohaMeusburgerLucic</v>
      </c>
      <c r="AQ351">
        <f t="shared" si="59"/>
        <v>1</v>
      </c>
      <c r="AR351">
        <f t="shared" si="60"/>
        <v>5</v>
      </c>
      <c r="AS351">
        <f t="shared" si="61"/>
        <v>27</v>
      </c>
      <c r="AT351" t="b">
        <f t="shared" si="62"/>
        <v>0</v>
      </c>
      <c r="AU351" t="str">
        <f t="shared" si="63"/>
        <v>Meusburger</v>
      </c>
      <c r="AV351" t="b">
        <f t="shared" si="64"/>
        <v>1</v>
      </c>
      <c r="AW351" t="str">
        <f t="shared" si="65"/>
        <v>Doha1st Round</v>
      </c>
    </row>
    <row r="352" spans="1:49" x14ac:dyDescent="0.25">
      <c r="A352">
        <v>9</v>
      </c>
      <c r="B352" s="8" t="s">
        <v>491</v>
      </c>
      <c r="C352" s="8" t="s">
        <v>492</v>
      </c>
      <c r="D352" s="1">
        <v>41681</v>
      </c>
      <c r="E352" t="s">
        <v>351</v>
      </c>
      <c r="F352" s="1" t="s">
        <v>307</v>
      </c>
      <c r="G352" t="s">
        <v>308</v>
      </c>
      <c r="H352" t="s">
        <v>309</v>
      </c>
      <c r="I352">
        <v>3</v>
      </c>
      <c r="J352" t="s">
        <v>358</v>
      </c>
      <c r="K352" t="s">
        <v>437</v>
      </c>
      <c r="L352">
        <v>47</v>
      </c>
      <c r="M352">
        <v>25</v>
      </c>
      <c r="N352">
        <v>1195</v>
      </c>
      <c r="O352">
        <v>1985</v>
      </c>
      <c r="P352">
        <v>7</v>
      </c>
      <c r="Q352">
        <v>6</v>
      </c>
      <c r="R352">
        <v>7</v>
      </c>
      <c r="S352">
        <v>5</v>
      </c>
      <c r="V352">
        <v>2</v>
      </c>
      <c r="W352">
        <v>0</v>
      </c>
      <c r="X352" t="s">
        <v>312</v>
      </c>
      <c r="Y352">
        <v>2.5</v>
      </c>
      <c r="Z352">
        <v>1.5</v>
      </c>
      <c r="AA352">
        <v>2.6</v>
      </c>
      <c r="AB352">
        <v>1.48</v>
      </c>
      <c r="AC352">
        <v>2.5</v>
      </c>
      <c r="AD352">
        <v>1.5</v>
      </c>
      <c r="AE352">
        <v>2.76</v>
      </c>
      <c r="AF352">
        <v>1.5</v>
      </c>
      <c r="AG352">
        <v>2.63</v>
      </c>
      <c r="AH352">
        <v>1.5</v>
      </c>
      <c r="AI352">
        <v>2.88</v>
      </c>
      <c r="AJ352">
        <v>1.55</v>
      </c>
      <c r="AK352">
        <v>2.61</v>
      </c>
      <c r="AL352">
        <v>1.48</v>
      </c>
      <c r="AM352" t="str">
        <f t="shared" si="55"/>
        <v>Voegele</v>
      </c>
      <c r="AN352" t="str">
        <f t="shared" si="56"/>
        <v>Cornet</v>
      </c>
      <c r="AO352" t="str">
        <f t="shared" si="57"/>
        <v>DohaVoegeleCornet</v>
      </c>
      <c r="AP352" t="str">
        <f t="shared" si="58"/>
        <v>DohaCornetVoegele</v>
      </c>
      <c r="AQ352">
        <f t="shared" si="59"/>
        <v>2</v>
      </c>
      <c r="AR352">
        <f t="shared" si="60"/>
        <v>3</v>
      </c>
      <c r="AS352">
        <f t="shared" si="61"/>
        <v>25</v>
      </c>
      <c r="AT352" t="b">
        <f t="shared" si="62"/>
        <v>1</v>
      </c>
      <c r="AU352" t="str">
        <f t="shared" si="63"/>
        <v>Voegele</v>
      </c>
      <c r="AV352" t="b">
        <f t="shared" si="64"/>
        <v>0</v>
      </c>
      <c r="AW352" t="str">
        <f t="shared" si="65"/>
        <v>Doha1st Round</v>
      </c>
    </row>
    <row r="353" spans="1:49" x14ac:dyDescent="0.25">
      <c r="A353">
        <v>9</v>
      </c>
      <c r="B353" s="8" t="s">
        <v>491</v>
      </c>
      <c r="C353" s="8" t="s">
        <v>492</v>
      </c>
      <c r="D353" s="1">
        <v>41681</v>
      </c>
      <c r="E353" t="s">
        <v>351</v>
      </c>
      <c r="F353" s="1" t="s">
        <v>307</v>
      </c>
      <c r="G353" t="s">
        <v>308</v>
      </c>
      <c r="H353" t="s">
        <v>309</v>
      </c>
      <c r="I353">
        <v>3</v>
      </c>
      <c r="J353" t="s">
        <v>413</v>
      </c>
      <c r="K353" t="s">
        <v>497</v>
      </c>
      <c r="L353">
        <v>54</v>
      </c>
      <c r="M353">
        <v>458</v>
      </c>
      <c r="N353">
        <v>1080</v>
      </c>
      <c r="O353">
        <v>78</v>
      </c>
      <c r="P353">
        <v>6</v>
      </c>
      <c r="Q353">
        <v>1</v>
      </c>
      <c r="R353">
        <v>6</v>
      </c>
      <c r="S353">
        <v>0</v>
      </c>
      <c r="V353">
        <v>2</v>
      </c>
      <c r="W353">
        <v>0</v>
      </c>
      <c r="X353" t="s">
        <v>312</v>
      </c>
      <c r="Y353">
        <v>1.03</v>
      </c>
      <c r="Z353">
        <v>15</v>
      </c>
      <c r="AA353">
        <v>1.02</v>
      </c>
      <c r="AB353">
        <v>12</v>
      </c>
      <c r="AC353">
        <v>1.02</v>
      </c>
      <c r="AD353">
        <v>11</v>
      </c>
      <c r="AE353">
        <v>1.04</v>
      </c>
      <c r="AF353">
        <v>14.12</v>
      </c>
      <c r="AG353">
        <v>1.03</v>
      </c>
      <c r="AH353">
        <v>11</v>
      </c>
      <c r="AI353">
        <v>1.05</v>
      </c>
      <c r="AJ353">
        <v>15.5</v>
      </c>
      <c r="AK353">
        <v>1.03</v>
      </c>
      <c r="AL353">
        <v>12.01</v>
      </c>
      <c r="AM353" t="str">
        <f t="shared" si="55"/>
        <v>Niculescu</v>
      </c>
      <c r="AN353" t="str">
        <f t="shared" si="56"/>
        <v>Al</v>
      </c>
      <c r="AO353" t="str">
        <f t="shared" si="57"/>
        <v>DohaNiculescuAl</v>
      </c>
      <c r="AP353" t="str">
        <f t="shared" si="58"/>
        <v>DohaAlNiculescu</v>
      </c>
      <c r="AQ353">
        <f t="shared" si="59"/>
        <v>2</v>
      </c>
      <c r="AR353">
        <f t="shared" si="60"/>
        <v>11</v>
      </c>
      <c r="AS353">
        <f t="shared" si="61"/>
        <v>13</v>
      </c>
      <c r="AT353" t="b">
        <f t="shared" si="62"/>
        <v>0</v>
      </c>
      <c r="AU353" t="str">
        <f t="shared" si="63"/>
        <v>Niculescu</v>
      </c>
      <c r="AV353" t="b">
        <f t="shared" si="64"/>
        <v>0</v>
      </c>
      <c r="AW353" t="str">
        <f t="shared" si="65"/>
        <v>Doha1st Round</v>
      </c>
    </row>
    <row r="354" spans="1:49" x14ac:dyDescent="0.25">
      <c r="A354">
        <v>9</v>
      </c>
      <c r="B354" s="8" t="s">
        <v>491</v>
      </c>
      <c r="C354" s="8" t="s">
        <v>492</v>
      </c>
      <c r="D354" s="1">
        <v>41681</v>
      </c>
      <c r="E354" t="s">
        <v>351</v>
      </c>
      <c r="F354" s="1" t="s">
        <v>307</v>
      </c>
      <c r="G354" t="s">
        <v>308</v>
      </c>
      <c r="H354" t="s">
        <v>309</v>
      </c>
      <c r="I354">
        <v>3</v>
      </c>
      <c r="J354" t="s">
        <v>341</v>
      </c>
      <c r="K354" t="s">
        <v>377</v>
      </c>
      <c r="L354">
        <v>40</v>
      </c>
      <c r="M354">
        <v>76</v>
      </c>
      <c r="N354">
        <v>1294</v>
      </c>
      <c r="O354">
        <v>800</v>
      </c>
      <c r="P354">
        <v>6</v>
      </c>
      <c r="Q354">
        <v>4</v>
      </c>
      <c r="R354">
        <v>6</v>
      </c>
      <c r="S354">
        <v>1</v>
      </c>
      <c r="V354">
        <v>2</v>
      </c>
      <c r="W354">
        <v>0</v>
      </c>
      <c r="X354" t="s">
        <v>312</v>
      </c>
      <c r="Y354">
        <v>1.53</v>
      </c>
      <c r="Z354">
        <v>2.37</v>
      </c>
      <c r="AA354">
        <v>1.52</v>
      </c>
      <c r="AB354">
        <v>2.4500000000000002</v>
      </c>
      <c r="AC354">
        <v>1.53</v>
      </c>
      <c r="AD354">
        <v>2.38</v>
      </c>
      <c r="AE354">
        <v>1.5</v>
      </c>
      <c r="AF354">
        <v>2.76</v>
      </c>
      <c r="AG354">
        <v>1.53</v>
      </c>
      <c r="AH354">
        <v>2.5</v>
      </c>
      <c r="AI354">
        <v>1.58</v>
      </c>
      <c r="AJ354">
        <v>2.8</v>
      </c>
      <c r="AK354">
        <v>1.52</v>
      </c>
      <c r="AL354">
        <v>2.4700000000000002</v>
      </c>
      <c r="AM354" t="str">
        <f t="shared" si="55"/>
        <v>Knapp</v>
      </c>
      <c r="AN354" t="str">
        <f t="shared" si="56"/>
        <v>Garcia</v>
      </c>
      <c r="AO354" t="str">
        <f t="shared" si="57"/>
        <v>DohaKnappGarcia</v>
      </c>
      <c r="AP354" t="str">
        <f t="shared" si="58"/>
        <v>DohaGarciaKnapp</v>
      </c>
      <c r="AQ354">
        <f t="shared" si="59"/>
        <v>2</v>
      </c>
      <c r="AR354">
        <f t="shared" si="60"/>
        <v>7</v>
      </c>
      <c r="AS354">
        <f t="shared" si="61"/>
        <v>17</v>
      </c>
      <c r="AT354" t="b">
        <f t="shared" si="62"/>
        <v>0</v>
      </c>
      <c r="AU354" t="str">
        <f t="shared" si="63"/>
        <v>Knapp</v>
      </c>
      <c r="AV354" t="b">
        <f t="shared" si="64"/>
        <v>0</v>
      </c>
      <c r="AW354" t="str">
        <f t="shared" si="65"/>
        <v>Doha1st Round</v>
      </c>
    </row>
    <row r="355" spans="1:49" x14ac:dyDescent="0.25">
      <c r="A355">
        <v>9</v>
      </c>
      <c r="B355" s="8" t="s">
        <v>491</v>
      </c>
      <c r="C355" s="8" t="s">
        <v>492</v>
      </c>
      <c r="D355" s="1">
        <v>41681</v>
      </c>
      <c r="E355" t="s">
        <v>351</v>
      </c>
      <c r="F355" s="1" t="s">
        <v>307</v>
      </c>
      <c r="G355" t="s">
        <v>308</v>
      </c>
      <c r="H355" t="s">
        <v>309</v>
      </c>
      <c r="I355">
        <v>3</v>
      </c>
      <c r="J355" t="s">
        <v>337</v>
      </c>
      <c r="K355" t="s">
        <v>328</v>
      </c>
      <c r="L355">
        <v>28</v>
      </c>
      <c r="M355">
        <v>20</v>
      </c>
      <c r="N355">
        <v>1785</v>
      </c>
      <c r="O355">
        <v>2295</v>
      </c>
      <c r="P355">
        <v>5</v>
      </c>
      <c r="Q355">
        <v>7</v>
      </c>
      <c r="R355">
        <v>6</v>
      </c>
      <c r="S355">
        <v>4</v>
      </c>
      <c r="T355">
        <v>6</v>
      </c>
      <c r="U355">
        <v>4</v>
      </c>
      <c r="V355">
        <v>2</v>
      </c>
      <c r="W355">
        <v>1</v>
      </c>
      <c r="X355" t="s">
        <v>312</v>
      </c>
      <c r="Y355">
        <v>2.1</v>
      </c>
      <c r="Z355">
        <v>1.66</v>
      </c>
      <c r="AA355">
        <v>2.0499999999999998</v>
      </c>
      <c r="AB355">
        <v>1.75</v>
      </c>
      <c r="AC355">
        <v>2</v>
      </c>
      <c r="AD355">
        <v>1.73</v>
      </c>
      <c r="AE355">
        <v>2.21</v>
      </c>
      <c r="AF355">
        <v>1.74</v>
      </c>
      <c r="AG355">
        <v>2</v>
      </c>
      <c r="AH355">
        <v>1.8</v>
      </c>
      <c r="AI355">
        <v>2.21</v>
      </c>
      <c r="AJ355">
        <v>1.83</v>
      </c>
      <c r="AK355">
        <v>2.0699999999999998</v>
      </c>
      <c r="AL355">
        <v>1.72</v>
      </c>
      <c r="AM355" t="str">
        <f t="shared" si="55"/>
        <v>Safarova</v>
      </c>
      <c r="AN355" t="str">
        <f t="shared" si="56"/>
        <v>Flipkens</v>
      </c>
      <c r="AO355" t="str">
        <f t="shared" si="57"/>
        <v>DohaSafarovaFlipkens</v>
      </c>
      <c r="AP355" t="str">
        <f t="shared" si="58"/>
        <v>DohaFlipkensSafarova</v>
      </c>
      <c r="AQ355">
        <f t="shared" si="59"/>
        <v>1</v>
      </c>
      <c r="AR355">
        <f t="shared" si="60"/>
        <v>2</v>
      </c>
      <c r="AS355">
        <f t="shared" si="61"/>
        <v>32</v>
      </c>
      <c r="AT355" t="b">
        <f t="shared" si="62"/>
        <v>0</v>
      </c>
      <c r="AU355" t="str">
        <f t="shared" si="63"/>
        <v>Flipkens</v>
      </c>
      <c r="AV355" t="b">
        <f t="shared" si="64"/>
        <v>1</v>
      </c>
      <c r="AW355" t="str">
        <f t="shared" si="65"/>
        <v>Doha1st Round</v>
      </c>
    </row>
    <row r="356" spans="1:49" x14ac:dyDescent="0.25">
      <c r="A356">
        <v>9</v>
      </c>
      <c r="B356" s="8" t="s">
        <v>491</v>
      </c>
      <c r="C356" s="8" t="s">
        <v>492</v>
      </c>
      <c r="D356" s="1">
        <v>41681</v>
      </c>
      <c r="E356" t="s">
        <v>351</v>
      </c>
      <c r="F356" s="1" t="s">
        <v>307</v>
      </c>
      <c r="G356" t="s">
        <v>308</v>
      </c>
      <c r="H356" t="s">
        <v>309</v>
      </c>
      <c r="I356">
        <v>3</v>
      </c>
      <c r="J356" t="s">
        <v>393</v>
      </c>
      <c r="K356" t="s">
        <v>354</v>
      </c>
      <c r="L356">
        <v>34</v>
      </c>
      <c r="M356">
        <v>39</v>
      </c>
      <c r="N356">
        <v>1420</v>
      </c>
      <c r="O356">
        <v>1300</v>
      </c>
      <c r="P356">
        <v>6</v>
      </c>
      <c r="Q356">
        <v>2</v>
      </c>
      <c r="R356">
        <v>6</v>
      </c>
      <c r="S356">
        <v>4</v>
      </c>
      <c r="V356">
        <v>2</v>
      </c>
      <c r="W356">
        <v>0</v>
      </c>
      <c r="X356" t="s">
        <v>312</v>
      </c>
      <c r="Y356">
        <v>2.25</v>
      </c>
      <c r="Z356">
        <v>1.57</v>
      </c>
      <c r="AA356">
        <v>2.2999999999999998</v>
      </c>
      <c r="AB356">
        <v>1.6</v>
      </c>
      <c r="AC356">
        <v>2.25</v>
      </c>
      <c r="AD356">
        <v>1.57</v>
      </c>
      <c r="AE356">
        <v>2.16</v>
      </c>
      <c r="AF356">
        <v>1.76</v>
      </c>
      <c r="AG356">
        <v>2.25</v>
      </c>
      <c r="AH356">
        <v>1.62</v>
      </c>
      <c r="AI356">
        <v>2.4</v>
      </c>
      <c r="AJ356">
        <v>1.76</v>
      </c>
      <c r="AK356">
        <v>2.25</v>
      </c>
      <c r="AL356">
        <v>1.61</v>
      </c>
      <c r="AM356" t="str">
        <f t="shared" si="55"/>
        <v>Zakopalova</v>
      </c>
      <c r="AN356" t="str">
        <f t="shared" si="56"/>
        <v>Svitolina</v>
      </c>
      <c r="AO356" t="str">
        <f t="shared" si="57"/>
        <v>DohaZakopalovaSvitolina</v>
      </c>
      <c r="AP356" t="str">
        <f t="shared" si="58"/>
        <v>DohaSvitolinaZakopalova</v>
      </c>
      <c r="AQ356">
        <f t="shared" si="59"/>
        <v>2</v>
      </c>
      <c r="AR356">
        <f t="shared" si="60"/>
        <v>6</v>
      </c>
      <c r="AS356">
        <f t="shared" si="61"/>
        <v>18</v>
      </c>
      <c r="AT356" t="b">
        <f t="shared" si="62"/>
        <v>0</v>
      </c>
      <c r="AU356" t="str">
        <f t="shared" si="63"/>
        <v>Zakopalova</v>
      </c>
      <c r="AV356" t="b">
        <f t="shared" si="64"/>
        <v>0</v>
      </c>
      <c r="AW356" t="str">
        <f t="shared" si="65"/>
        <v>Doha1st Round</v>
      </c>
    </row>
    <row r="357" spans="1:49" x14ac:dyDescent="0.25">
      <c r="A357">
        <v>9</v>
      </c>
      <c r="B357" s="8" t="s">
        <v>491</v>
      </c>
      <c r="C357" s="8" t="s">
        <v>492</v>
      </c>
      <c r="D357" s="1">
        <v>41681</v>
      </c>
      <c r="E357" t="s">
        <v>351</v>
      </c>
      <c r="F357" s="1" t="s">
        <v>307</v>
      </c>
      <c r="G357" t="s">
        <v>308</v>
      </c>
      <c r="H357" t="s">
        <v>309</v>
      </c>
      <c r="I357">
        <v>3</v>
      </c>
      <c r="J357" t="s">
        <v>498</v>
      </c>
      <c r="K357" t="s">
        <v>364</v>
      </c>
      <c r="L357">
        <v>180</v>
      </c>
      <c r="M357">
        <v>13</v>
      </c>
      <c r="N357">
        <v>338</v>
      </c>
      <c r="O357">
        <v>3056</v>
      </c>
      <c r="P357">
        <v>5</v>
      </c>
      <c r="Q357">
        <v>5</v>
      </c>
      <c r="V357">
        <v>0</v>
      </c>
      <c r="W357">
        <v>0</v>
      </c>
      <c r="X357" t="s">
        <v>323</v>
      </c>
      <c r="Y357">
        <v>4.5</v>
      </c>
      <c r="Z357">
        <v>1.18</v>
      </c>
      <c r="AA357">
        <v>4.3</v>
      </c>
      <c r="AB357">
        <v>1.2</v>
      </c>
      <c r="AC357">
        <v>3.75</v>
      </c>
      <c r="AD357">
        <v>1.25</v>
      </c>
      <c r="AE357">
        <v>5.47</v>
      </c>
      <c r="AF357">
        <v>1.18</v>
      </c>
      <c r="AG357">
        <v>4</v>
      </c>
      <c r="AH357">
        <v>1.22</v>
      </c>
      <c r="AI357">
        <v>5.47</v>
      </c>
      <c r="AJ357">
        <v>1.25</v>
      </c>
      <c r="AK357">
        <v>4.4800000000000004</v>
      </c>
      <c r="AL357">
        <v>1.19</v>
      </c>
      <c r="AM357" t="str">
        <f t="shared" si="55"/>
        <v>Kleybanova</v>
      </c>
      <c r="AN357" t="str">
        <f t="shared" si="56"/>
        <v>Cibulkova</v>
      </c>
      <c r="AO357" t="str">
        <f t="shared" si="57"/>
        <v>DohaKleybanovaCibulkova</v>
      </c>
      <c r="AP357" t="str">
        <f t="shared" si="58"/>
        <v>DohaCibulkovaKleybanova</v>
      </c>
      <c r="AQ357">
        <f t="shared" si="59"/>
        <v>0</v>
      </c>
      <c r="AR357">
        <f t="shared" si="60"/>
        <v>0</v>
      </c>
      <c r="AS357">
        <f t="shared" si="61"/>
        <v>10</v>
      </c>
      <c r="AT357" t="b">
        <f t="shared" si="62"/>
        <v>0</v>
      </c>
      <c r="AU357" t="str">
        <f t="shared" si="63"/>
        <v>Cibulkova</v>
      </c>
      <c r="AV357" t="b">
        <f t="shared" si="64"/>
        <v>0</v>
      </c>
      <c r="AW357" t="str">
        <f t="shared" si="65"/>
        <v>Doha1st Round</v>
      </c>
    </row>
    <row r="358" spans="1:49" x14ac:dyDescent="0.25">
      <c r="A358">
        <v>9</v>
      </c>
      <c r="B358" s="8" t="s">
        <v>491</v>
      </c>
      <c r="C358" s="8" t="s">
        <v>492</v>
      </c>
      <c r="D358" s="1">
        <v>41681</v>
      </c>
      <c r="E358" t="s">
        <v>351</v>
      </c>
      <c r="F358" s="1" t="s">
        <v>307</v>
      </c>
      <c r="G358" t="s">
        <v>308</v>
      </c>
      <c r="H358" t="s">
        <v>309</v>
      </c>
      <c r="I358">
        <v>3</v>
      </c>
      <c r="J358" t="s">
        <v>327</v>
      </c>
      <c r="K358" t="s">
        <v>360</v>
      </c>
      <c r="L358">
        <v>72</v>
      </c>
      <c r="M358">
        <v>36</v>
      </c>
      <c r="N358">
        <v>837</v>
      </c>
      <c r="O358">
        <v>1360</v>
      </c>
      <c r="P358">
        <v>6</v>
      </c>
      <c r="Q358">
        <v>4</v>
      </c>
      <c r="R358">
        <v>6</v>
      </c>
      <c r="S358">
        <v>4</v>
      </c>
      <c r="V358">
        <v>2</v>
      </c>
      <c r="W358">
        <v>0</v>
      </c>
      <c r="X358" t="s">
        <v>312</v>
      </c>
      <c r="Y358">
        <v>3.75</v>
      </c>
      <c r="Z358">
        <v>1.25</v>
      </c>
      <c r="AA358">
        <v>3.75</v>
      </c>
      <c r="AB358">
        <v>1.25</v>
      </c>
      <c r="AC358">
        <v>4</v>
      </c>
      <c r="AD358">
        <v>1.22</v>
      </c>
      <c r="AE358">
        <v>4.3600000000000003</v>
      </c>
      <c r="AF358">
        <v>1.25</v>
      </c>
      <c r="AG358">
        <v>3.75</v>
      </c>
      <c r="AH358">
        <v>1.25</v>
      </c>
      <c r="AI358">
        <v>4.3600000000000003</v>
      </c>
      <c r="AJ358">
        <v>1.29</v>
      </c>
      <c r="AK358">
        <v>3.81</v>
      </c>
      <c r="AL358">
        <v>1.25</v>
      </c>
      <c r="AM358" t="str">
        <f t="shared" si="55"/>
        <v>Wickmayer</v>
      </c>
      <c r="AN358" t="str">
        <f t="shared" si="56"/>
        <v>Petkovic</v>
      </c>
      <c r="AO358" t="str">
        <f t="shared" si="57"/>
        <v>DohaWickmayerPetkovic</v>
      </c>
      <c r="AP358" t="str">
        <f t="shared" si="58"/>
        <v>DohaPetkovicWickmayer</v>
      </c>
      <c r="AQ358">
        <f t="shared" si="59"/>
        <v>2</v>
      </c>
      <c r="AR358">
        <f t="shared" si="60"/>
        <v>4</v>
      </c>
      <c r="AS358">
        <f t="shared" si="61"/>
        <v>20</v>
      </c>
      <c r="AT358" t="b">
        <f t="shared" si="62"/>
        <v>0</v>
      </c>
      <c r="AU358" t="str">
        <f t="shared" si="63"/>
        <v>Wickmayer</v>
      </c>
      <c r="AV358" t="b">
        <f t="shared" si="64"/>
        <v>0</v>
      </c>
      <c r="AW358" t="str">
        <f t="shared" si="65"/>
        <v>Doha1st Round</v>
      </c>
    </row>
    <row r="359" spans="1:49" x14ac:dyDescent="0.25">
      <c r="A359">
        <v>9</v>
      </c>
      <c r="B359" s="8" t="s">
        <v>491</v>
      </c>
      <c r="C359" s="8" t="s">
        <v>492</v>
      </c>
      <c r="D359" s="1">
        <v>41681</v>
      </c>
      <c r="E359" t="s">
        <v>351</v>
      </c>
      <c r="F359" s="1" t="s">
        <v>307</v>
      </c>
      <c r="G359" t="s">
        <v>308</v>
      </c>
      <c r="H359" t="s">
        <v>309</v>
      </c>
      <c r="I359">
        <v>3</v>
      </c>
      <c r="J359" t="s">
        <v>334</v>
      </c>
      <c r="K359" t="s">
        <v>373</v>
      </c>
      <c r="L359">
        <v>12</v>
      </c>
      <c r="M359">
        <v>30</v>
      </c>
      <c r="N359">
        <v>3160</v>
      </c>
      <c r="O359">
        <v>1625</v>
      </c>
      <c r="P359">
        <v>7</v>
      </c>
      <c r="Q359">
        <v>5</v>
      </c>
      <c r="R359">
        <v>1</v>
      </c>
      <c r="S359">
        <v>0</v>
      </c>
      <c r="V359">
        <v>1</v>
      </c>
      <c r="W359">
        <v>0</v>
      </c>
      <c r="X359" t="s">
        <v>323</v>
      </c>
      <c r="Y359">
        <v>1.1200000000000001</v>
      </c>
      <c r="Z359">
        <v>6</v>
      </c>
      <c r="AA359">
        <v>1.1499999999999999</v>
      </c>
      <c r="AB359">
        <v>5.25</v>
      </c>
      <c r="AC359">
        <v>1.17</v>
      </c>
      <c r="AD359">
        <v>4.5</v>
      </c>
      <c r="AE359">
        <v>1.1599999999999999</v>
      </c>
      <c r="AF359">
        <v>6.02</v>
      </c>
      <c r="AG359">
        <v>1.17</v>
      </c>
      <c r="AH359">
        <v>5</v>
      </c>
      <c r="AI359">
        <v>1.2</v>
      </c>
      <c r="AJ359">
        <v>6.02</v>
      </c>
      <c r="AK359">
        <v>1.1499999999999999</v>
      </c>
      <c r="AL359">
        <v>5.21</v>
      </c>
      <c r="AM359" t="str">
        <f t="shared" si="55"/>
        <v>Ivanovic</v>
      </c>
      <c r="AN359" t="str">
        <f t="shared" si="56"/>
        <v>Hantuchova</v>
      </c>
      <c r="AO359" t="str">
        <f t="shared" si="57"/>
        <v>DohaIvanovicHantuchova</v>
      </c>
      <c r="AP359" t="str">
        <f t="shared" si="58"/>
        <v>DohaHantuchovaIvanovic</v>
      </c>
      <c r="AQ359">
        <f t="shared" si="59"/>
        <v>1</v>
      </c>
      <c r="AR359">
        <f t="shared" si="60"/>
        <v>3</v>
      </c>
      <c r="AS359">
        <f t="shared" si="61"/>
        <v>13</v>
      </c>
      <c r="AT359" t="b">
        <f t="shared" si="62"/>
        <v>0</v>
      </c>
      <c r="AU359" t="str">
        <f t="shared" si="63"/>
        <v>Ivanovic</v>
      </c>
      <c r="AV359" t="b">
        <f t="shared" si="64"/>
        <v>0</v>
      </c>
      <c r="AW359" t="str">
        <f t="shared" si="65"/>
        <v>Doha1st Round</v>
      </c>
    </row>
    <row r="360" spans="1:49" x14ac:dyDescent="0.25">
      <c r="A360">
        <v>9</v>
      </c>
      <c r="B360" s="8" t="s">
        <v>491</v>
      </c>
      <c r="C360" s="8" t="s">
        <v>492</v>
      </c>
      <c r="D360" s="1">
        <v>41681</v>
      </c>
      <c r="E360" t="s">
        <v>351</v>
      </c>
      <c r="F360" s="1" t="s">
        <v>307</v>
      </c>
      <c r="G360" t="s">
        <v>308</v>
      </c>
      <c r="H360" t="s">
        <v>309</v>
      </c>
      <c r="I360">
        <v>3</v>
      </c>
      <c r="J360" t="s">
        <v>361</v>
      </c>
      <c r="K360" t="s">
        <v>431</v>
      </c>
      <c r="L360">
        <v>42</v>
      </c>
      <c r="M360">
        <v>19</v>
      </c>
      <c r="N360">
        <v>1256</v>
      </c>
      <c r="O360">
        <v>2369</v>
      </c>
      <c r="P360">
        <v>7</v>
      </c>
      <c r="Q360">
        <v>5</v>
      </c>
      <c r="R360">
        <v>6</v>
      </c>
      <c r="S360">
        <v>1</v>
      </c>
      <c r="V360">
        <v>2</v>
      </c>
      <c r="W360">
        <v>0</v>
      </c>
      <c r="X360" t="s">
        <v>312</v>
      </c>
      <c r="Y360">
        <v>2.62</v>
      </c>
      <c r="Z360">
        <v>1.44</v>
      </c>
      <c r="AA360">
        <v>2.6</v>
      </c>
      <c r="AB360">
        <v>1.48</v>
      </c>
      <c r="AC360">
        <v>2.62</v>
      </c>
      <c r="AD360">
        <v>1.44</v>
      </c>
      <c r="AE360">
        <v>3.03</v>
      </c>
      <c r="AF360">
        <v>1.43</v>
      </c>
      <c r="AG360">
        <v>2.75</v>
      </c>
      <c r="AH360">
        <v>1.44</v>
      </c>
      <c r="AI360">
        <v>3.03</v>
      </c>
      <c r="AJ360">
        <v>1.53</v>
      </c>
      <c r="AK360">
        <v>2.67</v>
      </c>
      <c r="AL360">
        <v>1.45</v>
      </c>
      <c r="AM360" t="str">
        <f t="shared" si="55"/>
        <v>Mattek-Sands</v>
      </c>
      <c r="AN360" t="str">
        <f t="shared" si="56"/>
        <v>Bouchard</v>
      </c>
      <c r="AO360" t="str">
        <f t="shared" si="57"/>
        <v>DohaMattek-SandsBouchard</v>
      </c>
      <c r="AP360" t="str">
        <f t="shared" si="58"/>
        <v>DohaBouchardMattek-Sands</v>
      </c>
      <c r="AQ360">
        <f t="shared" si="59"/>
        <v>2</v>
      </c>
      <c r="AR360">
        <f t="shared" si="60"/>
        <v>7</v>
      </c>
      <c r="AS360">
        <f t="shared" si="61"/>
        <v>19</v>
      </c>
      <c r="AT360" t="b">
        <f t="shared" si="62"/>
        <v>0</v>
      </c>
      <c r="AU360" t="str">
        <f t="shared" si="63"/>
        <v>Mattek-Sands</v>
      </c>
      <c r="AV360" t="b">
        <f t="shared" si="64"/>
        <v>0</v>
      </c>
      <c r="AW360" t="str">
        <f t="shared" si="65"/>
        <v>Doha1st Round</v>
      </c>
    </row>
    <row r="361" spans="1:49" x14ac:dyDescent="0.25">
      <c r="A361">
        <v>9</v>
      </c>
      <c r="B361" s="8" t="s">
        <v>491</v>
      </c>
      <c r="C361" s="8" t="s">
        <v>492</v>
      </c>
      <c r="D361" s="1">
        <v>41681</v>
      </c>
      <c r="E361" t="s">
        <v>351</v>
      </c>
      <c r="F361" s="1" t="s">
        <v>307</v>
      </c>
      <c r="G361" t="s">
        <v>308</v>
      </c>
      <c r="H361" t="s">
        <v>309</v>
      </c>
      <c r="I361">
        <v>3</v>
      </c>
      <c r="J361" t="s">
        <v>422</v>
      </c>
      <c r="K361" t="s">
        <v>339</v>
      </c>
      <c r="L361">
        <v>16</v>
      </c>
      <c r="M361">
        <v>50</v>
      </c>
      <c r="N361">
        <v>2705</v>
      </c>
      <c r="O361">
        <v>1117</v>
      </c>
      <c r="P361">
        <v>6</v>
      </c>
      <c r="Q361">
        <v>4</v>
      </c>
      <c r="R361">
        <v>6</v>
      </c>
      <c r="S361">
        <v>2</v>
      </c>
      <c r="V361">
        <v>2</v>
      </c>
      <c r="W361">
        <v>0</v>
      </c>
      <c r="X361" t="s">
        <v>312</v>
      </c>
      <c r="Y361">
        <v>1.1100000000000001</v>
      </c>
      <c r="Z361">
        <v>6.5</v>
      </c>
      <c r="AA361">
        <v>1.1299999999999999</v>
      </c>
      <c r="AB361">
        <v>5.5</v>
      </c>
      <c r="AC361">
        <v>1.1200000000000001</v>
      </c>
      <c r="AD361">
        <v>5.5</v>
      </c>
      <c r="AE361">
        <v>1.1100000000000001</v>
      </c>
      <c r="AF361">
        <v>7.59</v>
      </c>
      <c r="AG361">
        <v>1.1299999999999999</v>
      </c>
      <c r="AH361">
        <v>6</v>
      </c>
      <c r="AI361">
        <v>1.1499999999999999</v>
      </c>
      <c r="AJ361">
        <v>7.6</v>
      </c>
      <c r="AK361">
        <v>1.1100000000000001</v>
      </c>
      <c r="AL361">
        <v>6.33</v>
      </c>
      <c r="AM361" t="str">
        <f t="shared" si="55"/>
        <v>Stosur</v>
      </c>
      <c r="AN361" t="str">
        <f t="shared" si="56"/>
        <v>Erakovic</v>
      </c>
      <c r="AO361" t="str">
        <f t="shared" si="57"/>
        <v>DohaStosurErakovic</v>
      </c>
      <c r="AP361" t="str">
        <f t="shared" si="58"/>
        <v>DohaErakovicStosur</v>
      </c>
      <c r="AQ361">
        <f t="shared" si="59"/>
        <v>2</v>
      </c>
      <c r="AR361">
        <f t="shared" si="60"/>
        <v>6</v>
      </c>
      <c r="AS361">
        <f t="shared" si="61"/>
        <v>18</v>
      </c>
      <c r="AT361" t="b">
        <f t="shared" si="62"/>
        <v>0</v>
      </c>
      <c r="AU361" t="str">
        <f t="shared" si="63"/>
        <v>Stosur</v>
      </c>
      <c r="AV361" t="b">
        <f t="shared" si="64"/>
        <v>0</v>
      </c>
      <c r="AW361" t="str">
        <f t="shared" si="65"/>
        <v>Doha1st Round</v>
      </c>
    </row>
    <row r="362" spans="1:49" x14ac:dyDescent="0.25">
      <c r="A362">
        <v>9</v>
      </c>
      <c r="B362" s="8" t="s">
        <v>491</v>
      </c>
      <c r="C362" s="8" t="s">
        <v>492</v>
      </c>
      <c r="D362" s="1">
        <v>41682</v>
      </c>
      <c r="E362" t="s">
        <v>351</v>
      </c>
      <c r="F362" s="1" t="s">
        <v>307</v>
      </c>
      <c r="G362" t="s">
        <v>308</v>
      </c>
      <c r="H362" t="s">
        <v>344</v>
      </c>
      <c r="I362">
        <v>3</v>
      </c>
      <c r="J362" t="s">
        <v>391</v>
      </c>
      <c r="K362" t="s">
        <v>432</v>
      </c>
      <c r="L362">
        <v>197</v>
      </c>
      <c r="M362">
        <v>52</v>
      </c>
      <c r="N362">
        <v>255</v>
      </c>
      <c r="O362">
        <v>1101</v>
      </c>
      <c r="P362">
        <v>6</v>
      </c>
      <c r="Q362">
        <v>7</v>
      </c>
      <c r="R362">
        <v>6</v>
      </c>
      <c r="S362">
        <v>2</v>
      </c>
      <c r="T362">
        <v>6</v>
      </c>
      <c r="U362">
        <v>2</v>
      </c>
      <c r="V362">
        <v>2</v>
      </c>
      <c r="W362">
        <v>1</v>
      </c>
      <c r="X362" t="s">
        <v>312</v>
      </c>
      <c r="Y362">
        <v>2.75</v>
      </c>
      <c r="Z362">
        <v>1.4</v>
      </c>
      <c r="AA362">
        <v>2.7</v>
      </c>
      <c r="AB362">
        <v>1.45</v>
      </c>
      <c r="AC362">
        <v>2.62</v>
      </c>
      <c r="AD362">
        <v>1.44</v>
      </c>
      <c r="AE362">
        <v>2.7</v>
      </c>
      <c r="AF362">
        <v>1.53</v>
      </c>
      <c r="AG362">
        <v>2.75</v>
      </c>
      <c r="AH362">
        <v>1.44</v>
      </c>
      <c r="AI362">
        <v>2.85</v>
      </c>
      <c r="AJ362">
        <v>1.53</v>
      </c>
      <c r="AK362">
        <v>2.66</v>
      </c>
      <c r="AL362">
        <v>1.45</v>
      </c>
      <c r="AM362" t="str">
        <f t="shared" si="55"/>
        <v>Beck</v>
      </c>
      <c r="AN362" t="str">
        <f t="shared" si="56"/>
        <v>Pironkova</v>
      </c>
      <c r="AO362" t="str">
        <f t="shared" si="57"/>
        <v>DohaBeckPironkova</v>
      </c>
      <c r="AP362" t="str">
        <f t="shared" si="58"/>
        <v>DohaPironkovaBeck</v>
      </c>
      <c r="AQ362">
        <f t="shared" si="59"/>
        <v>1</v>
      </c>
      <c r="AR362">
        <f t="shared" si="60"/>
        <v>7</v>
      </c>
      <c r="AS362">
        <f t="shared" si="61"/>
        <v>29</v>
      </c>
      <c r="AT362" t="b">
        <f t="shared" si="62"/>
        <v>1</v>
      </c>
      <c r="AU362" t="str">
        <f t="shared" si="63"/>
        <v>Pironkova</v>
      </c>
      <c r="AV362" t="b">
        <f t="shared" si="64"/>
        <v>1</v>
      </c>
      <c r="AW362" t="str">
        <f t="shared" si="65"/>
        <v>Doha2nd Round</v>
      </c>
    </row>
    <row r="363" spans="1:49" x14ac:dyDescent="0.25">
      <c r="A363">
        <v>9</v>
      </c>
      <c r="B363" s="8" t="s">
        <v>491</v>
      </c>
      <c r="C363" s="8" t="s">
        <v>492</v>
      </c>
      <c r="D363" s="1">
        <v>41682</v>
      </c>
      <c r="E363" t="s">
        <v>351</v>
      </c>
      <c r="F363" s="1" t="s">
        <v>307</v>
      </c>
      <c r="G363" t="s">
        <v>308</v>
      </c>
      <c r="H363" t="s">
        <v>344</v>
      </c>
      <c r="I363">
        <v>3</v>
      </c>
      <c r="J363" t="s">
        <v>403</v>
      </c>
      <c r="K363" t="s">
        <v>369</v>
      </c>
      <c r="L363">
        <v>7</v>
      </c>
      <c r="M363">
        <v>99</v>
      </c>
      <c r="N363">
        <v>4425</v>
      </c>
      <c r="O363">
        <v>648</v>
      </c>
      <c r="P363">
        <v>6</v>
      </c>
      <c r="Q363">
        <v>0</v>
      </c>
      <c r="R363">
        <v>6</v>
      </c>
      <c r="S363">
        <v>4</v>
      </c>
      <c r="V363">
        <v>2</v>
      </c>
      <c r="W363">
        <v>0</v>
      </c>
      <c r="X363" t="s">
        <v>312</v>
      </c>
      <c r="Y363">
        <v>1.2</v>
      </c>
      <c r="Z363">
        <v>4.33</v>
      </c>
      <c r="AA363">
        <v>1.22</v>
      </c>
      <c r="AB363">
        <v>4</v>
      </c>
      <c r="AC363">
        <v>1.25</v>
      </c>
      <c r="AD363">
        <v>3.75</v>
      </c>
      <c r="AE363">
        <v>1.24</v>
      </c>
      <c r="AF363">
        <v>4.6100000000000003</v>
      </c>
      <c r="AG363">
        <v>1.22</v>
      </c>
      <c r="AH363">
        <v>4</v>
      </c>
      <c r="AI363">
        <v>1.27</v>
      </c>
      <c r="AJ363">
        <v>4.8</v>
      </c>
      <c r="AK363">
        <v>1.23</v>
      </c>
      <c r="AL363">
        <v>4.0599999999999996</v>
      </c>
      <c r="AM363" t="str">
        <f t="shared" si="55"/>
        <v>Errani</v>
      </c>
      <c r="AN363" t="str">
        <f t="shared" si="56"/>
        <v>Hsieh</v>
      </c>
      <c r="AO363" t="str">
        <f t="shared" si="57"/>
        <v>DohaErraniHsieh</v>
      </c>
      <c r="AP363" t="str">
        <f t="shared" si="58"/>
        <v>DohaHsiehErrani</v>
      </c>
      <c r="AQ363">
        <f t="shared" si="59"/>
        <v>2</v>
      </c>
      <c r="AR363">
        <f t="shared" si="60"/>
        <v>8</v>
      </c>
      <c r="AS363">
        <f t="shared" si="61"/>
        <v>16</v>
      </c>
      <c r="AT363" t="b">
        <f t="shared" si="62"/>
        <v>0</v>
      </c>
      <c r="AU363" t="str">
        <f t="shared" si="63"/>
        <v>Errani</v>
      </c>
      <c r="AV363" t="b">
        <f t="shared" si="64"/>
        <v>0</v>
      </c>
      <c r="AW363" t="str">
        <f t="shared" si="65"/>
        <v>Doha2nd Round</v>
      </c>
    </row>
    <row r="364" spans="1:49" x14ac:dyDescent="0.25">
      <c r="A364">
        <v>9</v>
      </c>
      <c r="B364" s="8" t="s">
        <v>491</v>
      </c>
      <c r="C364" s="8" t="s">
        <v>492</v>
      </c>
      <c r="D364" s="1">
        <v>41682</v>
      </c>
      <c r="E364" t="s">
        <v>351</v>
      </c>
      <c r="F364" s="1" t="s">
        <v>307</v>
      </c>
      <c r="G364" t="s">
        <v>308</v>
      </c>
      <c r="H364" t="s">
        <v>344</v>
      </c>
      <c r="I364">
        <v>3</v>
      </c>
      <c r="J364" t="s">
        <v>498</v>
      </c>
      <c r="K364" t="s">
        <v>358</v>
      </c>
      <c r="L364">
        <v>180</v>
      </c>
      <c r="M364">
        <v>47</v>
      </c>
      <c r="N364">
        <v>338</v>
      </c>
      <c r="O364">
        <v>1195</v>
      </c>
      <c r="P364">
        <v>6</v>
      </c>
      <c r="Q364">
        <v>3</v>
      </c>
      <c r="R364">
        <v>6</v>
      </c>
      <c r="S364">
        <v>2</v>
      </c>
      <c r="V364">
        <v>2</v>
      </c>
      <c r="W364">
        <v>0</v>
      </c>
      <c r="X364" t="s">
        <v>312</v>
      </c>
      <c r="Y364">
        <v>2.5</v>
      </c>
      <c r="Z364">
        <v>1.5</v>
      </c>
      <c r="AA364">
        <v>2.4500000000000002</v>
      </c>
      <c r="AB364">
        <v>1.52</v>
      </c>
      <c r="AC364">
        <v>2.5</v>
      </c>
      <c r="AD364">
        <v>1.5</v>
      </c>
      <c r="AE364">
        <v>2.59</v>
      </c>
      <c r="AF364">
        <v>1.56</v>
      </c>
      <c r="AG364">
        <v>2.5</v>
      </c>
      <c r="AH364">
        <v>1.53</v>
      </c>
      <c r="AI364">
        <v>2.68</v>
      </c>
      <c r="AJ364">
        <v>1.57</v>
      </c>
      <c r="AK364">
        <v>2.48</v>
      </c>
      <c r="AL364">
        <v>1.52</v>
      </c>
      <c r="AM364" t="str">
        <f t="shared" si="55"/>
        <v>Kleybanova</v>
      </c>
      <c r="AN364" t="str">
        <f t="shared" si="56"/>
        <v>Voegele</v>
      </c>
      <c r="AO364" t="str">
        <f t="shared" si="57"/>
        <v>DohaKleybanovaVoegele</v>
      </c>
      <c r="AP364" t="str">
        <f t="shared" si="58"/>
        <v>DohaVoegeleKleybanova</v>
      </c>
      <c r="AQ364">
        <f t="shared" si="59"/>
        <v>2</v>
      </c>
      <c r="AR364">
        <f t="shared" si="60"/>
        <v>7</v>
      </c>
      <c r="AS364">
        <f t="shared" si="61"/>
        <v>17</v>
      </c>
      <c r="AT364" t="b">
        <f t="shared" si="62"/>
        <v>0</v>
      </c>
      <c r="AU364" t="str">
        <f t="shared" si="63"/>
        <v>Kleybanova</v>
      </c>
      <c r="AV364" t="b">
        <f t="shared" si="64"/>
        <v>0</v>
      </c>
      <c r="AW364" t="str">
        <f t="shared" si="65"/>
        <v>Doha2nd Round</v>
      </c>
    </row>
    <row r="365" spans="1:49" x14ac:dyDescent="0.25">
      <c r="A365">
        <v>9</v>
      </c>
      <c r="B365" s="8" t="s">
        <v>491</v>
      </c>
      <c r="C365" s="8" t="s">
        <v>492</v>
      </c>
      <c r="D365" s="1">
        <v>41682</v>
      </c>
      <c r="E365" t="s">
        <v>351</v>
      </c>
      <c r="F365" s="1" t="s">
        <v>307</v>
      </c>
      <c r="G365" t="s">
        <v>308</v>
      </c>
      <c r="H365" t="s">
        <v>344</v>
      </c>
      <c r="I365">
        <v>3</v>
      </c>
      <c r="J365" t="s">
        <v>415</v>
      </c>
      <c r="K365" t="s">
        <v>357</v>
      </c>
      <c r="L365">
        <v>3</v>
      </c>
      <c r="M365">
        <v>32</v>
      </c>
      <c r="N365">
        <v>6570</v>
      </c>
      <c r="O365">
        <v>1495</v>
      </c>
      <c r="P365">
        <v>6</v>
      </c>
      <c r="Q365">
        <v>1</v>
      </c>
      <c r="R365">
        <v>5</v>
      </c>
      <c r="S365">
        <v>7</v>
      </c>
      <c r="T365">
        <v>6</v>
      </c>
      <c r="U365">
        <v>2</v>
      </c>
      <c r="V365">
        <v>2</v>
      </c>
      <c r="W365">
        <v>1</v>
      </c>
      <c r="X365" t="s">
        <v>312</v>
      </c>
      <c r="Y365">
        <v>1.08</v>
      </c>
      <c r="Z365">
        <v>7.5</v>
      </c>
      <c r="AA365">
        <v>1.0900000000000001</v>
      </c>
      <c r="AB365">
        <v>7</v>
      </c>
      <c r="AC365">
        <v>1.08</v>
      </c>
      <c r="AD365">
        <v>7</v>
      </c>
      <c r="AE365">
        <v>1.1000000000000001</v>
      </c>
      <c r="AF365">
        <v>8.9499999999999993</v>
      </c>
      <c r="AG365">
        <v>1.1000000000000001</v>
      </c>
      <c r="AH365">
        <v>7</v>
      </c>
      <c r="AI365">
        <v>1.1200000000000001</v>
      </c>
      <c r="AJ365">
        <v>8.9499999999999993</v>
      </c>
      <c r="AK365">
        <v>1.0900000000000001</v>
      </c>
      <c r="AL365">
        <v>6.93</v>
      </c>
      <c r="AM365" t="str">
        <f t="shared" si="55"/>
        <v>Li</v>
      </c>
      <c r="AN365" t="str">
        <f t="shared" si="56"/>
        <v>Rybarikova</v>
      </c>
      <c r="AO365" t="str">
        <f t="shared" si="57"/>
        <v>DohaLiRybarikova</v>
      </c>
      <c r="AP365" t="str">
        <f t="shared" si="58"/>
        <v>DohaRybarikovaLi</v>
      </c>
      <c r="AQ365">
        <f t="shared" si="59"/>
        <v>1</v>
      </c>
      <c r="AR365">
        <f t="shared" si="60"/>
        <v>7</v>
      </c>
      <c r="AS365">
        <f t="shared" si="61"/>
        <v>27</v>
      </c>
      <c r="AT365" t="b">
        <f t="shared" si="62"/>
        <v>0</v>
      </c>
      <c r="AU365" t="str">
        <f t="shared" si="63"/>
        <v>Li</v>
      </c>
      <c r="AV365" t="b">
        <f t="shared" si="64"/>
        <v>1</v>
      </c>
      <c r="AW365" t="str">
        <f t="shared" si="65"/>
        <v>Doha2nd Round</v>
      </c>
    </row>
    <row r="366" spans="1:49" x14ac:dyDescent="0.25">
      <c r="A366">
        <v>9</v>
      </c>
      <c r="B366" s="8" t="s">
        <v>491</v>
      </c>
      <c r="C366" s="8" t="s">
        <v>492</v>
      </c>
      <c r="D366" s="1">
        <v>41682</v>
      </c>
      <c r="E366" t="s">
        <v>351</v>
      </c>
      <c r="F366" s="1" t="s">
        <v>307</v>
      </c>
      <c r="G366" t="s">
        <v>308</v>
      </c>
      <c r="H366" t="s">
        <v>344</v>
      </c>
      <c r="I366">
        <v>3</v>
      </c>
      <c r="J366" t="s">
        <v>458</v>
      </c>
      <c r="K366" t="s">
        <v>374</v>
      </c>
      <c r="L366">
        <v>110</v>
      </c>
      <c r="M366">
        <v>21</v>
      </c>
      <c r="N366">
        <v>577</v>
      </c>
      <c r="O366">
        <v>2240</v>
      </c>
      <c r="P366">
        <v>6</v>
      </c>
      <c r="Q366">
        <v>4</v>
      </c>
      <c r="R366">
        <v>6</v>
      </c>
      <c r="S366">
        <v>1</v>
      </c>
      <c r="V366">
        <v>2</v>
      </c>
      <c r="W366">
        <v>0</v>
      </c>
      <c r="X366" t="s">
        <v>312</v>
      </c>
      <c r="Y366">
        <v>5</v>
      </c>
      <c r="Z366">
        <v>1.1599999999999999</v>
      </c>
      <c r="AA366">
        <v>5.25</v>
      </c>
      <c r="AB366">
        <v>1.1499999999999999</v>
      </c>
      <c r="AC366">
        <v>4.5</v>
      </c>
      <c r="AD366">
        <v>1.17</v>
      </c>
      <c r="AE366">
        <v>4.7300000000000004</v>
      </c>
      <c r="AF366">
        <v>1.23</v>
      </c>
      <c r="AG366">
        <v>5</v>
      </c>
      <c r="AH366">
        <v>1.17</v>
      </c>
      <c r="AI366">
        <v>5.35</v>
      </c>
      <c r="AJ366">
        <v>1.23</v>
      </c>
      <c r="AK366">
        <v>4.7699999999999996</v>
      </c>
      <c r="AL366">
        <v>1.17</v>
      </c>
      <c r="AM366" t="str">
        <f t="shared" si="55"/>
        <v>Lucic</v>
      </c>
      <c r="AN366" t="str">
        <f t="shared" si="56"/>
        <v>Pavlyuchenkova</v>
      </c>
      <c r="AO366" t="str">
        <f t="shared" si="57"/>
        <v>DohaLucicPavlyuchenkova</v>
      </c>
      <c r="AP366" t="str">
        <f t="shared" si="58"/>
        <v>DohaPavlyuchenkovaLucic</v>
      </c>
      <c r="AQ366">
        <f t="shared" si="59"/>
        <v>2</v>
      </c>
      <c r="AR366">
        <f t="shared" si="60"/>
        <v>7</v>
      </c>
      <c r="AS366">
        <f t="shared" si="61"/>
        <v>17</v>
      </c>
      <c r="AT366" t="b">
        <f t="shared" si="62"/>
        <v>0</v>
      </c>
      <c r="AU366" t="str">
        <f t="shared" si="63"/>
        <v>Lucic</v>
      </c>
      <c r="AV366" t="b">
        <f t="shared" si="64"/>
        <v>0</v>
      </c>
      <c r="AW366" t="str">
        <f t="shared" si="65"/>
        <v>Doha2nd Round</v>
      </c>
    </row>
    <row r="367" spans="1:49" x14ac:dyDescent="0.25">
      <c r="A367">
        <v>9</v>
      </c>
      <c r="B367" s="8" t="s">
        <v>491</v>
      </c>
      <c r="C367" s="8" t="s">
        <v>492</v>
      </c>
      <c r="D367" s="1">
        <v>41682</v>
      </c>
      <c r="E367" t="s">
        <v>351</v>
      </c>
      <c r="F367" s="1" t="s">
        <v>307</v>
      </c>
      <c r="G367" t="s">
        <v>308</v>
      </c>
      <c r="H367" t="s">
        <v>344</v>
      </c>
      <c r="I367">
        <v>3</v>
      </c>
      <c r="J367" t="s">
        <v>378</v>
      </c>
      <c r="K367" t="s">
        <v>315</v>
      </c>
      <c r="L367">
        <v>9</v>
      </c>
      <c r="M367">
        <v>53</v>
      </c>
      <c r="N367">
        <v>4030</v>
      </c>
      <c r="O367">
        <v>1082</v>
      </c>
      <c r="P367">
        <v>7</v>
      </c>
      <c r="Q367">
        <v>6</v>
      </c>
      <c r="R367">
        <v>6</v>
      </c>
      <c r="S367">
        <v>4</v>
      </c>
      <c r="V367">
        <v>2</v>
      </c>
      <c r="W367">
        <v>0</v>
      </c>
      <c r="X367" t="s">
        <v>312</v>
      </c>
      <c r="Y367">
        <v>1.18</v>
      </c>
      <c r="Z367">
        <v>4.5</v>
      </c>
      <c r="AA367">
        <v>1.2</v>
      </c>
      <c r="AB367">
        <v>4.3</v>
      </c>
      <c r="AC367">
        <v>1.17</v>
      </c>
      <c r="AD367">
        <v>4.5</v>
      </c>
      <c r="AE367">
        <v>1.23</v>
      </c>
      <c r="AF367">
        <v>4.7699999999999996</v>
      </c>
      <c r="AG367">
        <v>1.17</v>
      </c>
      <c r="AH367">
        <v>5</v>
      </c>
      <c r="AI367">
        <v>1.25</v>
      </c>
      <c r="AJ367">
        <v>5</v>
      </c>
      <c r="AK367">
        <v>1.19</v>
      </c>
      <c r="AL367">
        <v>4.47</v>
      </c>
      <c r="AM367" t="str">
        <f t="shared" si="55"/>
        <v>Kerber</v>
      </c>
      <c r="AN367" t="str">
        <f t="shared" si="56"/>
        <v>Pliskova</v>
      </c>
      <c r="AO367" t="str">
        <f t="shared" si="57"/>
        <v>DohaKerberPliskova</v>
      </c>
      <c r="AP367" t="str">
        <f t="shared" si="58"/>
        <v>DohaPliskovaKerber</v>
      </c>
      <c r="AQ367">
        <f t="shared" si="59"/>
        <v>2</v>
      </c>
      <c r="AR367">
        <f t="shared" si="60"/>
        <v>3</v>
      </c>
      <c r="AS367">
        <f t="shared" si="61"/>
        <v>23</v>
      </c>
      <c r="AT367" t="b">
        <f t="shared" si="62"/>
        <v>1</v>
      </c>
      <c r="AU367" t="str">
        <f t="shared" si="63"/>
        <v>Kerber</v>
      </c>
      <c r="AV367" t="b">
        <f t="shared" si="64"/>
        <v>0</v>
      </c>
      <c r="AW367" t="str">
        <f t="shared" si="65"/>
        <v>Doha2nd Round</v>
      </c>
    </row>
    <row r="368" spans="1:49" x14ac:dyDescent="0.25">
      <c r="A368">
        <v>9</v>
      </c>
      <c r="B368" s="8" t="s">
        <v>491</v>
      </c>
      <c r="C368" s="8" t="s">
        <v>492</v>
      </c>
      <c r="D368" s="1">
        <v>41682</v>
      </c>
      <c r="E368" t="s">
        <v>351</v>
      </c>
      <c r="F368" s="1" t="s">
        <v>307</v>
      </c>
      <c r="G368" t="s">
        <v>308</v>
      </c>
      <c r="H368" t="s">
        <v>344</v>
      </c>
      <c r="I368">
        <v>3</v>
      </c>
      <c r="J368" t="s">
        <v>393</v>
      </c>
      <c r="K368" t="s">
        <v>334</v>
      </c>
      <c r="L368">
        <v>34</v>
      </c>
      <c r="M368">
        <v>12</v>
      </c>
      <c r="N368">
        <v>1420</v>
      </c>
      <c r="O368">
        <v>3160</v>
      </c>
      <c r="P368">
        <v>4</v>
      </c>
      <c r="Q368">
        <v>6</v>
      </c>
      <c r="R368">
        <v>6</v>
      </c>
      <c r="S368">
        <v>1</v>
      </c>
      <c r="T368">
        <v>6</v>
      </c>
      <c r="U368">
        <v>3</v>
      </c>
      <c r="V368">
        <v>2</v>
      </c>
      <c r="W368">
        <v>1</v>
      </c>
      <c r="X368" t="s">
        <v>312</v>
      </c>
      <c r="Y368">
        <v>6</v>
      </c>
      <c r="Z368">
        <v>1.1200000000000001</v>
      </c>
      <c r="AA368">
        <v>5.25</v>
      </c>
      <c r="AB368">
        <v>1.1499999999999999</v>
      </c>
      <c r="AC368">
        <v>5.5</v>
      </c>
      <c r="AD368">
        <v>1.1200000000000001</v>
      </c>
      <c r="AE368">
        <v>5.31</v>
      </c>
      <c r="AF368">
        <v>1.2</v>
      </c>
      <c r="AG368">
        <v>5.5</v>
      </c>
      <c r="AH368">
        <v>1.1399999999999999</v>
      </c>
      <c r="AI368">
        <v>6</v>
      </c>
      <c r="AJ368">
        <v>1.2</v>
      </c>
      <c r="AK368">
        <v>5.14</v>
      </c>
      <c r="AL368">
        <v>1.1499999999999999</v>
      </c>
      <c r="AM368" t="str">
        <f t="shared" si="55"/>
        <v>Zakopalova</v>
      </c>
      <c r="AN368" t="str">
        <f t="shared" si="56"/>
        <v>Ivanovic</v>
      </c>
      <c r="AO368" t="str">
        <f t="shared" si="57"/>
        <v>DohaZakopalovaIvanovic</v>
      </c>
      <c r="AP368" t="str">
        <f t="shared" si="58"/>
        <v>DohaIvanovicZakopalova</v>
      </c>
      <c r="AQ368">
        <f t="shared" si="59"/>
        <v>1</v>
      </c>
      <c r="AR368">
        <f t="shared" si="60"/>
        <v>6</v>
      </c>
      <c r="AS368">
        <f t="shared" si="61"/>
        <v>26</v>
      </c>
      <c r="AT368" t="b">
        <f t="shared" si="62"/>
        <v>0</v>
      </c>
      <c r="AU368" t="str">
        <f t="shared" si="63"/>
        <v>Ivanovic</v>
      </c>
      <c r="AV368" t="b">
        <f t="shared" si="64"/>
        <v>1</v>
      </c>
      <c r="AW368" t="str">
        <f t="shared" si="65"/>
        <v>Doha2nd Round</v>
      </c>
    </row>
    <row r="369" spans="1:49" x14ac:dyDescent="0.25">
      <c r="A369">
        <v>9</v>
      </c>
      <c r="B369" s="8" t="s">
        <v>491</v>
      </c>
      <c r="C369" s="8" t="s">
        <v>492</v>
      </c>
      <c r="D369" s="1">
        <v>41682</v>
      </c>
      <c r="E369" t="s">
        <v>351</v>
      </c>
      <c r="F369" s="1" t="s">
        <v>307</v>
      </c>
      <c r="G369" t="s">
        <v>308</v>
      </c>
      <c r="H369" t="s">
        <v>344</v>
      </c>
      <c r="I369">
        <v>3</v>
      </c>
      <c r="J369" t="s">
        <v>337</v>
      </c>
      <c r="K369" t="s">
        <v>387</v>
      </c>
      <c r="L369">
        <v>28</v>
      </c>
      <c r="M369">
        <v>44</v>
      </c>
      <c r="N369">
        <v>1785</v>
      </c>
      <c r="O369">
        <v>1218</v>
      </c>
      <c r="P369">
        <v>6</v>
      </c>
      <c r="Q369">
        <v>2</v>
      </c>
      <c r="R369">
        <v>5</v>
      </c>
      <c r="S369">
        <v>7</v>
      </c>
      <c r="T369">
        <v>6</v>
      </c>
      <c r="U369">
        <v>4</v>
      </c>
      <c r="V369">
        <v>2</v>
      </c>
      <c r="W369">
        <v>1</v>
      </c>
      <c r="X369" t="s">
        <v>312</v>
      </c>
      <c r="Y369">
        <v>1.57</v>
      </c>
      <c r="Z369">
        <v>2.25</v>
      </c>
      <c r="AA369">
        <v>1.6</v>
      </c>
      <c r="AB369">
        <v>2.2999999999999998</v>
      </c>
      <c r="AC369">
        <v>1.57</v>
      </c>
      <c r="AD369">
        <v>2.25</v>
      </c>
      <c r="AE369">
        <v>1.59</v>
      </c>
      <c r="AF369">
        <v>2.5299999999999998</v>
      </c>
      <c r="AG369">
        <v>1.62</v>
      </c>
      <c r="AH369">
        <v>2.25</v>
      </c>
      <c r="AI369">
        <v>1.7</v>
      </c>
      <c r="AJ369">
        <v>2.5499999999999998</v>
      </c>
      <c r="AK369">
        <v>1.6</v>
      </c>
      <c r="AL369">
        <v>2.29</v>
      </c>
      <c r="AM369" t="str">
        <f t="shared" si="55"/>
        <v>Safarova</v>
      </c>
      <c r="AN369" t="str">
        <f t="shared" si="56"/>
        <v>Peng</v>
      </c>
      <c r="AO369" t="str">
        <f t="shared" si="57"/>
        <v>DohaSafarovaPeng</v>
      </c>
      <c r="AP369" t="str">
        <f t="shared" si="58"/>
        <v>DohaPengSafarova</v>
      </c>
      <c r="AQ369">
        <f t="shared" si="59"/>
        <v>1</v>
      </c>
      <c r="AR369">
        <f t="shared" si="60"/>
        <v>4</v>
      </c>
      <c r="AS369">
        <f t="shared" si="61"/>
        <v>30</v>
      </c>
      <c r="AT369" t="b">
        <f t="shared" si="62"/>
        <v>0</v>
      </c>
      <c r="AU369" t="str">
        <f t="shared" si="63"/>
        <v>Safarova</v>
      </c>
      <c r="AV369" t="b">
        <f t="shared" si="64"/>
        <v>1</v>
      </c>
      <c r="AW369" t="str">
        <f t="shared" si="65"/>
        <v>Doha2nd Round</v>
      </c>
    </row>
    <row r="370" spans="1:49" x14ac:dyDescent="0.25">
      <c r="A370">
        <v>9</v>
      </c>
      <c r="B370" s="8" t="s">
        <v>491</v>
      </c>
      <c r="C370" s="8" t="s">
        <v>492</v>
      </c>
      <c r="D370" s="1">
        <v>41682</v>
      </c>
      <c r="E370" t="s">
        <v>351</v>
      </c>
      <c r="F370" s="1" t="s">
        <v>307</v>
      </c>
      <c r="G370" t="s">
        <v>308</v>
      </c>
      <c r="H370" t="s">
        <v>344</v>
      </c>
      <c r="I370">
        <v>3</v>
      </c>
      <c r="J370" t="s">
        <v>413</v>
      </c>
      <c r="K370" t="s">
        <v>361</v>
      </c>
      <c r="L370">
        <v>54</v>
      </c>
      <c r="M370">
        <v>42</v>
      </c>
      <c r="N370">
        <v>1080</v>
      </c>
      <c r="O370">
        <v>1256</v>
      </c>
      <c r="P370">
        <v>6</v>
      </c>
      <c r="Q370">
        <v>1</v>
      </c>
      <c r="R370">
        <v>3</v>
      </c>
      <c r="S370">
        <v>6</v>
      </c>
      <c r="T370">
        <v>6</v>
      </c>
      <c r="U370">
        <v>3</v>
      </c>
      <c r="V370">
        <v>2</v>
      </c>
      <c r="W370">
        <v>1</v>
      </c>
      <c r="X370" t="s">
        <v>312</v>
      </c>
      <c r="Y370">
        <v>2.1</v>
      </c>
      <c r="Z370">
        <v>1.66</v>
      </c>
      <c r="AA370">
        <v>2.1</v>
      </c>
      <c r="AB370">
        <v>1.7</v>
      </c>
      <c r="AC370">
        <v>2.1</v>
      </c>
      <c r="AD370">
        <v>1.67</v>
      </c>
      <c r="AE370">
        <v>2.12</v>
      </c>
      <c r="AF370">
        <v>1.81</v>
      </c>
      <c r="AG370">
        <v>2.2000000000000002</v>
      </c>
      <c r="AH370">
        <v>1.67</v>
      </c>
      <c r="AI370">
        <v>2.2000000000000002</v>
      </c>
      <c r="AJ370">
        <v>1.81</v>
      </c>
      <c r="AK370">
        <v>2.09</v>
      </c>
      <c r="AL370">
        <v>1.71</v>
      </c>
      <c r="AM370" t="str">
        <f t="shared" si="55"/>
        <v>Niculescu</v>
      </c>
      <c r="AN370" t="str">
        <f t="shared" si="56"/>
        <v>Mattek-Sands</v>
      </c>
      <c r="AO370" t="str">
        <f t="shared" si="57"/>
        <v>DohaNiculescuMattek-Sands</v>
      </c>
      <c r="AP370" t="str">
        <f t="shared" si="58"/>
        <v>DohaMattek-SandsNiculescu</v>
      </c>
      <c r="AQ370">
        <f t="shared" si="59"/>
        <v>1</v>
      </c>
      <c r="AR370">
        <f t="shared" si="60"/>
        <v>5</v>
      </c>
      <c r="AS370">
        <f t="shared" si="61"/>
        <v>25</v>
      </c>
      <c r="AT370" t="b">
        <f t="shared" si="62"/>
        <v>0</v>
      </c>
      <c r="AU370" t="str">
        <f t="shared" si="63"/>
        <v>Niculescu</v>
      </c>
      <c r="AV370" t="b">
        <f t="shared" si="64"/>
        <v>1</v>
      </c>
      <c r="AW370" t="str">
        <f t="shared" si="65"/>
        <v>Doha2nd Round</v>
      </c>
    </row>
    <row r="371" spans="1:49" x14ac:dyDescent="0.25">
      <c r="A371">
        <v>9</v>
      </c>
      <c r="B371" s="8" t="s">
        <v>491</v>
      </c>
      <c r="C371" s="8" t="s">
        <v>492</v>
      </c>
      <c r="D371" s="1">
        <v>41682</v>
      </c>
      <c r="E371" t="s">
        <v>351</v>
      </c>
      <c r="F371" s="1" t="s">
        <v>307</v>
      </c>
      <c r="G371" t="s">
        <v>308</v>
      </c>
      <c r="H371" t="s">
        <v>344</v>
      </c>
      <c r="I371">
        <v>3</v>
      </c>
      <c r="J371" t="s">
        <v>440</v>
      </c>
      <c r="K371" t="s">
        <v>324</v>
      </c>
      <c r="L371">
        <v>6</v>
      </c>
      <c r="M371">
        <v>48</v>
      </c>
      <c r="N371">
        <v>4745</v>
      </c>
      <c r="O371">
        <v>1177</v>
      </c>
      <c r="P371">
        <v>6</v>
      </c>
      <c r="Q371">
        <v>2</v>
      </c>
      <c r="R371">
        <v>2</v>
      </c>
      <c r="S371">
        <v>6</v>
      </c>
      <c r="T371">
        <v>7</v>
      </c>
      <c r="U371">
        <v>6</v>
      </c>
      <c r="V371">
        <v>2</v>
      </c>
      <c r="W371">
        <v>1</v>
      </c>
      <c r="X371" t="s">
        <v>312</v>
      </c>
      <c r="Y371">
        <v>1.83</v>
      </c>
      <c r="Z371">
        <v>1.83</v>
      </c>
      <c r="AA371">
        <v>1.85</v>
      </c>
      <c r="AB371">
        <v>1.9</v>
      </c>
      <c r="AC371">
        <v>1.83</v>
      </c>
      <c r="AD371">
        <v>1.83</v>
      </c>
      <c r="AE371">
        <v>1.81</v>
      </c>
      <c r="AF371">
        <v>2.11</v>
      </c>
      <c r="AG371">
        <v>1.73</v>
      </c>
      <c r="AH371">
        <v>2.1</v>
      </c>
      <c r="AI371">
        <v>1.9</v>
      </c>
      <c r="AJ371">
        <v>2.16</v>
      </c>
      <c r="AK371">
        <v>1.77</v>
      </c>
      <c r="AL371">
        <v>2</v>
      </c>
      <c r="AM371" t="str">
        <f t="shared" si="55"/>
        <v>Kvitova</v>
      </c>
      <c r="AN371" t="str">
        <f t="shared" si="56"/>
        <v>Williams</v>
      </c>
      <c r="AO371" t="str">
        <f t="shared" si="57"/>
        <v>DohaKvitovaWilliams</v>
      </c>
      <c r="AP371" t="str">
        <f t="shared" si="58"/>
        <v>DohaWilliamsKvitova</v>
      </c>
      <c r="AQ371">
        <f t="shared" si="59"/>
        <v>1</v>
      </c>
      <c r="AR371">
        <f t="shared" si="60"/>
        <v>1</v>
      </c>
      <c r="AS371">
        <f t="shared" si="61"/>
        <v>29</v>
      </c>
      <c r="AT371" t="b">
        <f t="shared" si="62"/>
        <v>1</v>
      </c>
      <c r="AU371" t="str">
        <f t="shared" si="63"/>
        <v>Kvitova</v>
      </c>
      <c r="AV371" t="b">
        <f t="shared" si="64"/>
        <v>1</v>
      </c>
      <c r="AW371" t="str">
        <f t="shared" si="65"/>
        <v>Doha2nd Round</v>
      </c>
    </row>
    <row r="372" spans="1:49" x14ac:dyDescent="0.25">
      <c r="A372">
        <v>9</v>
      </c>
      <c r="B372" s="8" t="s">
        <v>491</v>
      </c>
      <c r="C372" s="8" t="s">
        <v>492</v>
      </c>
      <c r="D372" s="1">
        <v>41682</v>
      </c>
      <c r="E372" t="s">
        <v>351</v>
      </c>
      <c r="F372" s="1" t="s">
        <v>307</v>
      </c>
      <c r="G372" t="s">
        <v>308</v>
      </c>
      <c r="H372" t="s">
        <v>344</v>
      </c>
      <c r="I372">
        <v>3</v>
      </c>
      <c r="J372" t="s">
        <v>366</v>
      </c>
      <c r="K372" t="s">
        <v>341</v>
      </c>
      <c r="L372">
        <v>8</v>
      </c>
      <c r="M372">
        <v>40</v>
      </c>
      <c r="N372">
        <v>4310</v>
      </c>
      <c r="O372">
        <v>1294</v>
      </c>
      <c r="P372">
        <v>6</v>
      </c>
      <c r="Q372">
        <v>0</v>
      </c>
      <c r="R372">
        <v>6</v>
      </c>
      <c r="S372">
        <v>2</v>
      </c>
      <c r="V372">
        <v>2</v>
      </c>
      <c r="W372">
        <v>0</v>
      </c>
      <c r="X372" t="s">
        <v>312</v>
      </c>
      <c r="Y372">
        <v>1.25</v>
      </c>
      <c r="Z372">
        <v>3.75</v>
      </c>
      <c r="AA372">
        <v>1.25</v>
      </c>
      <c r="AB372">
        <v>3.75</v>
      </c>
      <c r="AC372">
        <v>1.29</v>
      </c>
      <c r="AD372">
        <v>3.5</v>
      </c>
      <c r="AE372">
        <v>1.3</v>
      </c>
      <c r="AF372">
        <v>3.93</v>
      </c>
      <c r="AG372">
        <v>1.25</v>
      </c>
      <c r="AH372">
        <v>3.75</v>
      </c>
      <c r="AI372">
        <v>1.31</v>
      </c>
      <c r="AJ372">
        <v>4.0999999999999996</v>
      </c>
      <c r="AK372">
        <v>1.26</v>
      </c>
      <c r="AL372">
        <v>3.73</v>
      </c>
      <c r="AM372" t="str">
        <f t="shared" si="55"/>
        <v>Jankovic</v>
      </c>
      <c r="AN372" t="str">
        <f t="shared" si="56"/>
        <v>Knapp</v>
      </c>
      <c r="AO372" t="str">
        <f t="shared" si="57"/>
        <v>DohaJankovicKnapp</v>
      </c>
      <c r="AP372" t="str">
        <f t="shared" si="58"/>
        <v>DohaKnappJankovic</v>
      </c>
      <c r="AQ372">
        <f t="shared" si="59"/>
        <v>2</v>
      </c>
      <c r="AR372">
        <f t="shared" si="60"/>
        <v>10</v>
      </c>
      <c r="AS372">
        <f t="shared" si="61"/>
        <v>14</v>
      </c>
      <c r="AT372" t="b">
        <f t="shared" si="62"/>
        <v>0</v>
      </c>
      <c r="AU372" t="str">
        <f t="shared" si="63"/>
        <v>Jankovic</v>
      </c>
      <c r="AV372" t="b">
        <f t="shared" si="64"/>
        <v>0</v>
      </c>
      <c r="AW372" t="str">
        <f t="shared" si="65"/>
        <v>Doha2nd Round</v>
      </c>
    </row>
    <row r="373" spans="1:49" x14ac:dyDescent="0.25">
      <c r="A373">
        <v>9</v>
      </c>
      <c r="B373" s="8" t="s">
        <v>491</v>
      </c>
      <c r="C373" s="8" t="s">
        <v>492</v>
      </c>
      <c r="D373" s="1">
        <v>41682</v>
      </c>
      <c r="E373" t="s">
        <v>351</v>
      </c>
      <c r="F373" s="1" t="s">
        <v>307</v>
      </c>
      <c r="G373" t="s">
        <v>308</v>
      </c>
      <c r="H373" t="s">
        <v>344</v>
      </c>
      <c r="I373">
        <v>3</v>
      </c>
      <c r="J373" t="s">
        <v>401</v>
      </c>
      <c r="K373" t="s">
        <v>422</v>
      </c>
      <c r="L373">
        <v>82</v>
      </c>
      <c r="M373">
        <v>16</v>
      </c>
      <c r="N373">
        <v>759</v>
      </c>
      <c r="O373">
        <v>2705</v>
      </c>
      <c r="P373">
        <v>6</v>
      </c>
      <c r="Q373">
        <v>4</v>
      </c>
      <c r="R373">
        <v>4</v>
      </c>
      <c r="S373">
        <v>6</v>
      </c>
      <c r="T373">
        <v>6</v>
      </c>
      <c r="U373">
        <v>1</v>
      </c>
      <c r="V373">
        <v>2</v>
      </c>
      <c r="W373">
        <v>1</v>
      </c>
      <c r="X373" t="s">
        <v>312</v>
      </c>
      <c r="Y373">
        <v>6.5</v>
      </c>
      <c r="Z373">
        <v>1.1100000000000001</v>
      </c>
      <c r="AA373">
        <v>5.75</v>
      </c>
      <c r="AB373">
        <v>1.1200000000000001</v>
      </c>
      <c r="AC373">
        <v>5.5</v>
      </c>
      <c r="AD373">
        <v>1.1200000000000001</v>
      </c>
      <c r="AE373">
        <v>6.23</v>
      </c>
      <c r="AF373">
        <v>1.1599999999999999</v>
      </c>
      <c r="AG373">
        <v>5.5</v>
      </c>
      <c r="AH373">
        <v>1.1399999999999999</v>
      </c>
      <c r="AI373">
        <v>6.5</v>
      </c>
      <c r="AJ373">
        <v>1.1599999999999999</v>
      </c>
      <c r="AK373">
        <v>5.71</v>
      </c>
      <c r="AL373">
        <v>1.1299999999999999</v>
      </c>
      <c r="AM373" t="str">
        <f t="shared" si="55"/>
        <v>Cepelova</v>
      </c>
      <c r="AN373" t="str">
        <f t="shared" si="56"/>
        <v>Stosur</v>
      </c>
      <c r="AO373" t="str">
        <f t="shared" si="57"/>
        <v>DohaCepelovaStosur</v>
      </c>
      <c r="AP373" t="str">
        <f t="shared" si="58"/>
        <v>DohaStosurCepelova</v>
      </c>
      <c r="AQ373">
        <f t="shared" si="59"/>
        <v>1</v>
      </c>
      <c r="AR373">
        <f t="shared" si="60"/>
        <v>5</v>
      </c>
      <c r="AS373">
        <f t="shared" si="61"/>
        <v>27</v>
      </c>
      <c r="AT373" t="b">
        <f t="shared" si="62"/>
        <v>0</v>
      </c>
      <c r="AU373" t="str">
        <f t="shared" si="63"/>
        <v>Cepelova</v>
      </c>
      <c r="AV373" t="b">
        <f t="shared" si="64"/>
        <v>1</v>
      </c>
      <c r="AW373" t="str">
        <f t="shared" si="65"/>
        <v>Doha2nd Round</v>
      </c>
    </row>
    <row r="374" spans="1:49" x14ac:dyDescent="0.25">
      <c r="A374">
        <v>9</v>
      </c>
      <c r="B374" s="8" t="s">
        <v>491</v>
      </c>
      <c r="C374" s="8" t="s">
        <v>492</v>
      </c>
      <c r="D374" s="1">
        <v>41682</v>
      </c>
      <c r="E374" t="s">
        <v>351</v>
      </c>
      <c r="F374" s="1" t="s">
        <v>307</v>
      </c>
      <c r="G374" t="s">
        <v>308</v>
      </c>
      <c r="H374" t="s">
        <v>344</v>
      </c>
      <c r="I374">
        <v>3</v>
      </c>
      <c r="J374" t="s">
        <v>430</v>
      </c>
      <c r="K374" t="s">
        <v>362</v>
      </c>
      <c r="L374">
        <v>10</v>
      </c>
      <c r="M374">
        <v>27</v>
      </c>
      <c r="N374">
        <v>3760</v>
      </c>
      <c r="O374">
        <v>1932</v>
      </c>
      <c r="P374">
        <v>6</v>
      </c>
      <c r="Q374">
        <v>4</v>
      </c>
      <c r="R374">
        <v>3</v>
      </c>
      <c r="S374">
        <v>6</v>
      </c>
      <c r="T374">
        <v>7</v>
      </c>
      <c r="U374">
        <v>6</v>
      </c>
      <c r="V374">
        <v>2</v>
      </c>
      <c r="W374">
        <v>1</v>
      </c>
      <c r="X374" t="s">
        <v>312</v>
      </c>
      <c r="Y374">
        <v>1.5</v>
      </c>
      <c r="Z374">
        <v>2.5</v>
      </c>
      <c r="AA374">
        <v>1.5</v>
      </c>
      <c r="AB374">
        <v>2.5</v>
      </c>
      <c r="AC374">
        <v>1.5</v>
      </c>
      <c r="AD374">
        <v>2.5</v>
      </c>
      <c r="AE374">
        <v>1.51</v>
      </c>
      <c r="AF374">
        <v>2.77</v>
      </c>
      <c r="AG374">
        <v>1.5</v>
      </c>
      <c r="AH374">
        <v>2.63</v>
      </c>
      <c r="AI374">
        <v>1.56</v>
      </c>
      <c r="AJ374">
        <v>2.77</v>
      </c>
      <c r="AK374">
        <v>1.5</v>
      </c>
      <c r="AL374">
        <v>2.5299999999999998</v>
      </c>
      <c r="AM374" t="str">
        <f t="shared" si="55"/>
        <v>Halep</v>
      </c>
      <c r="AN374" t="str">
        <f t="shared" si="56"/>
        <v>Kanepi</v>
      </c>
      <c r="AO374" t="str">
        <f t="shared" si="57"/>
        <v>DohaHalepKanepi</v>
      </c>
      <c r="AP374" t="str">
        <f t="shared" si="58"/>
        <v>DohaKanepiHalep</v>
      </c>
      <c r="AQ374">
        <f t="shared" si="59"/>
        <v>1</v>
      </c>
      <c r="AR374">
        <f t="shared" si="60"/>
        <v>0</v>
      </c>
      <c r="AS374">
        <f t="shared" si="61"/>
        <v>32</v>
      </c>
      <c r="AT374" t="b">
        <f t="shared" si="62"/>
        <v>1</v>
      </c>
      <c r="AU374" t="str">
        <f t="shared" si="63"/>
        <v>Halep</v>
      </c>
      <c r="AV374" t="b">
        <f t="shared" si="64"/>
        <v>1</v>
      </c>
      <c r="AW374" t="str">
        <f t="shared" si="65"/>
        <v>Doha2nd Round</v>
      </c>
    </row>
    <row r="375" spans="1:49" x14ac:dyDescent="0.25">
      <c r="A375">
        <v>9</v>
      </c>
      <c r="B375" s="8" t="s">
        <v>491</v>
      </c>
      <c r="C375" s="8" t="s">
        <v>492</v>
      </c>
      <c r="D375" s="1">
        <v>41682</v>
      </c>
      <c r="E375" t="s">
        <v>351</v>
      </c>
      <c r="F375" s="1" t="s">
        <v>307</v>
      </c>
      <c r="G375" t="s">
        <v>308</v>
      </c>
      <c r="H375" t="s">
        <v>344</v>
      </c>
      <c r="I375">
        <v>3</v>
      </c>
      <c r="J375" t="s">
        <v>494</v>
      </c>
      <c r="K375" t="s">
        <v>410</v>
      </c>
      <c r="L375">
        <v>134</v>
      </c>
      <c r="M375">
        <v>49</v>
      </c>
      <c r="N375">
        <v>469</v>
      </c>
      <c r="O375">
        <v>1121</v>
      </c>
      <c r="P375">
        <v>6</v>
      </c>
      <c r="Q375">
        <v>3</v>
      </c>
      <c r="R375">
        <v>4</v>
      </c>
      <c r="S375">
        <v>6</v>
      </c>
      <c r="T375">
        <v>6</v>
      </c>
      <c r="U375">
        <v>3</v>
      </c>
      <c r="V375">
        <v>2</v>
      </c>
      <c r="W375">
        <v>1</v>
      </c>
      <c r="X375" t="s">
        <v>312</v>
      </c>
      <c r="Y375">
        <v>1.8</v>
      </c>
      <c r="Z375">
        <v>1.9</v>
      </c>
      <c r="AA375">
        <v>1.88</v>
      </c>
      <c r="AB375">
        <v>1.88</v>
      </c>
      <c r="AC375">
        <v>1.83</v>
      </c>
      <c r="AD375">
        <v>1.83</v>
      </c>
      <c r="AE375">
        <v>2.02</v>
      </c>
      <c r="AF375">
        <v>1.88</v>
      </c>
      <c r="AG375">
        <v>1.8</v>
      </c>
      <c r="AH375">
        <v>2</v>
      </c>
      <c r="AI375">
        <v>2.02</v>
      </c>
      <c r="AJ375">
        <v>2.0499999999999998</v>
      </c>
      <c r="AK375">
        <v>1.83</v>
      </c>
      <c r="AL375">
        <v>1.92</v>
      </c>
      <c r="AM375" t="str">
        <f t="shared" si="55"/>
        <v>Cetkovska</v>
      </c>
      <c r="AN375" t="str">
        <f t="shared" si="56"/>
        <v>Zhang</v>
      </c>
      <c r="AO375" t="str">
        <f t="shared" si="57"/>
        <v>DohaCetkovskaZhang</v>
      </c>
      <c r="AP375" t="str">
        <f t="shared" si="58"/>
        <v>DohaZhangCetkovska</v>
      </c>
      <c r="AQ375">
        <f t="shared" si="59"/>
        <v>1</v>
      </c>
      <c r="AR375">
        <f t="shared" si="60"/>
        <v>4</v>
      </c>
      <c r="AS375">
        <f t="shared" si="61"/>
        <v>28</v>
      </c>
      <c r="AT375" t="b">
        <f t="shared" si="62"/>
        <v>0</v>
      </c>
      <c r="AU375" t="str">
        <f t="shared" si="63"/>
        <v>Cetkovska</v>
      </c>
      <c r="AV375" t="b">
        <f t="shared" si="64"/>
        <v>1</v>
      </c>
      <c r="AW375" t="str">
        <f t="shared" si="65"/>
        <v>Doha2nd Round</v>
      </c>
    </row>
    <row r="376" spans="1:49" x14ac:dyDescent="0.25">
      <c r="A376">
        <v>9</v>
      </c>
      <c r="B376" s="8" t="s">
        <v>491</v>
      </c>
      <c r="C376" s="8" t="s">
        <v>492</v>
      </c>
      <c r="D376" s="1">
        <v>41682</v>
      </c>
      <c r="E376" t="s">
        <v>351</v>
      </c>
      <c r="F376" s="1" t="s">
        <v>307</v>
      </c>
      <c r="G376" t="s">
        <v>308</v>
      </c>
      <c r="H376" t="s">
        <v>344</v>
      </c>
      <c r="I376">
        <v>3</v>
      </c>
      <c r="J376" t="s">
        <v>327</v>
      </c>
      <c r="K376" t="s">
        <v>438</v>
      </c>
      <c r="L376">
        <v>72</v>
      </c>
      <c r="M376">
        <v>11</v>
      </c>
      <c r="N376">
        <v>837</v>
      </c>
      <c r="O376">
        <v>3370</v>
      </c>
      <c r="P376">
        <v>6</v>
      </c>
      <c r="Q376">
        <v>4</v>
      </c>
      <c r="R376">
        <v>7</v>
      </c>
      <c r="S376">
        <v>5</v>
      </c>
      <c r="V376">
        <v>2</v>
      </c>
      <c r="W376">
        <v>0</v>
      </c>
      <c r="X376" t="s">
        <v>312</v>
      </c>
      <c r="Y376">
        <v>4.33</v>
      </c>
      <c r="Z376">
        <v>1.2</v>
      </c>
      <c r="AA376">
        <v>4</v>
      </c>
      <c r="AB376">
        <v>1.22</v>
      </c>
      <c r="AC376">
        <v>3.75</v>
      </c>
      <c r="AD376">
        <v>1.25</v>
      </c>
      <c r="AE376">
        <v>4.58</v>
      </c>
      <c r="AF376">
        <v>1.24</v>
      </c>
      <c r="AG376">
        <v>3.75</v>
      </c>
      <c r="AH376">
        <v>1.25</v>
      </c>
      <c r="AI376">
        <v>4.7</v>
      </c>
      <c r="AJ376">
        <v>1.25</v>
      </c>
      <c r="AK376">
        <v>4.09</v>
      </c>
      <c r="AL376">
        <v>1.22</v>
      </c>
      <c r="AM376" t="str">
        <f t="shared" si="55"/>
        <v>Wickmayer</v>
      </c>
      <c r="AN376" t="str">
        <f t="shared" si="56"/>
        <v>Wozniacki</v>
      </c>
      <c r="AO376" t="str">
        <f t="shared" si="57"/>
        <v>DohaWickmayerWozniacki</v>
      </c>
      <c r="AP376" t="str">
        <f t="shared" si="58"/>
        <v>DohaWozniackiWickmayer</v>
      </c>
      <c r="AQ376">
        <f t="shared" si="59"/>
        <v>2</v>
      </c>
      <c r="AR376">
        <f t="shared" si="60"/>
        <v>4</v>
      </c>
      <c r="AS376">
        <f t="shared" si="61"/>
        <v>22</v>
      </c>
      <c r="AT376" t="b">
        <f t="shared" si="62"/>
        <v>0</v>
      </c>
      <c r="AU376" t="str">
        <f t="shared" si="63"/>
        <v>Wickmayer</v>
      </c>
      <c r="AV376" t="b">
        <f t="shared" si="64"/>
        <v>0</v>
      </c>
      <c r="AW376" t="str">
        <f t="shared" si="65"/>
        <v>Doha2nd Round</v>
      </c>
    </row>
    <row r="377" spans="1:49" x14ac:dyDescent="0.25">
      <c r="A377">
        <v>9</v>
      </c>
      <c r="B377" s="8" t="s">
        <v>491</v>
      </c>
      <c r="C377" s="8" t="s">
        <v>492</v>
      </c>
      <c r="D377" s="1">
        <v>41682</v>
      </c>
      <c r="E377" t="s">
        <v>351</v>
      </c>
      <c r="F377" s="1" t="s">
        <v>307</v>
      </c>
      <c r="G377" t="s">
        <v>308</v>
      </c>
      <c r="H377" t="s">
        <v>344</v>
      </c>
      <c r="I377">
        <v>3</v>
      </c>
      <c r="J377" t="s">
        <v>439</v>
      </c>
      <c r="K377" t="s">
        <v>333</v>
      </c>
      <c r="L377">
        <v>4</v>
      </c>
      <c r="M377">
        <v>26</v>
      </c>
      <c r="N377">
        <v>5750</v>
      </c>
      <c r="O377">
        <v>1950</v>
      </c>
      <c r="P377">
        <v>7</v>
      </c>
      <c r="Q377">
        <v>5</v>
      </c>
      <c r="R377">
        <v>6</v>
      </c>
      <c r="S377">
        <v>0</v>
      </c>
      <c r="V377">
        <v>2</v>
      </c>
      <c r="W377">
        <v>0</v>
      </c>
      <c r="X377" t="s">
        <v>312</v>
      </c>
      <c r="Y377">
        <v>1.1200000000000001</v>
      </c>
      <c r="Z377">
        <v>6</v>
      </c>
      <c r="AA377">
        <v>1.17</v>
      </c>
      <c r="AB377">
        <v>4.75</v>
      </c>
      <c r="AC377">
        <v>1.1200000000000001</v>
      </c>
      <c r="AD377">
        <v>5.5</v>
      </c>
      <c r="AE377">
        <v>1.1599999999999999</v>
      </c>
      <c r="AF377">
        <v>6.1</v>
      </c>
      <c r="AG377">
        <v>1.17</v>
      </c>
      <c r="AH377">
        <v>5</v>
      </c>
      <c r="AI377">
        <v>1.17</v>
      </c>
      <c r="AJ377">
        <v>6.1</v>
      </c>
      <c r="AK377">
        <v>1.1499999999999999</v>
      </c>
      <c r="AL377">
        <v>5.25</v>
      </c>
      <c r="AM377" t="str">
        <f t="shared" si="55"/>
        <v>Radwanska</v>
      </c>
      <c r="AN377" t="str">
        <f t="shared" si="56"/>
        <v>Cirstea</v>
      </c>
      <c r="AO377" t="str">
        <f t="shared" si="57"/>
        <v>DohaRadwanskaCirstea</v>
      </c>
      <c r="AP377" t="str">
        <f t="shared" si="58"/>
        <v>DohaCirsteaRadwanska</v>
      </c>
      <c r="AQ377">
        <f t="shared" si="59"/>
        <v>2</v>
      </c>
      <c r="AR377">
        <f t="shared" si="60"/>
        <v>8</v>
      </c>
      <c r="AS377">
        <f t="shared" si="61"/>
        <v>18</v>
      </c>
      <c r="AT377" t="b">
        <f t="shared" si="62"/>
        <v>0</v>
      </c>
      <c r="AU377" t="str">
        <f t="shared" si="63"/>
        <v>Radwanska</v>
      </c>
      <c r="AV377" t="b">
        <f t="shared" si="64"/>
        <v>0</v>
      </c>
      <c r="AW377" t="str">
        <f t="shared" si="65"/>
        <v>Doha2nd Round</v>
      </c>
    </row>
    <row r="378" spans="1:49" x14ac:dyDescent="0.25">
      <c r="A378">
        <v>9</v>
      </c>
      <c r="B378" s="8" t="s">
        <v>491</v>
      </c>
      <c r="C378" s="8" t="s">
        <v>492</v>
      </c>
      <c r="D378" s="1">
        <v>41683</v>
      </c>
      <c r="E378" t="s">
        <v>351</v>
      </c>
      <c r="F378" s="1" t="s">
        <v>307</v>
      </c>
      <c r="G378" t="s">
        <v>308</v>
      </c>
      <c r="H378" t="s">
        <v>478</v>
      </c>
      <c r="I378">
        <v>3</v>
      </c>
      <c r="J378" t="s">
        <v>366</v>
      </c>
      <c r="K378" t="s">
        <v>498</v>
      </c>
      <c r="L378">
        <v>8</v>
      </c>
      <c r="M378">
        <v>180</v>
      </c>
      <c r="N378">
        <v>4310</v>
      </c>
      <c r="O378">
        <v>338</v>
      </c>
      <c r="P378">
        <v>6</v>
      </c>
      <c r="Q378">
        <v>1</v>
      </c>
      <c r="R378">
        <v>6</v>
      </c>
      <c r="S378">
        <v>2</v>
      </c>
      <c r="V378">
        <v>2</v>
      </c>
      <c r="W378">
        <v>0</v>
      </c>
      <c r="X378" t="s">
        <v>312</v>
      </c>
      <c r="Y378">
        <v>1.1100000000000001</v>
      </c>
      <c r="Z378">
        <v>6.5</v>
      </c>
      <c r="AA378">
        <v>1.1599999999999999</v>
      </c>
      <c r="AB378">
        <v>5</v>
      </c>
      <c r="AC378">
        <v>1.17</v>
      </c>
      <c r="AD378">
        <v>4.5</v>
      </c>
      <c r="AE378">
        <v>1.1499999999999999</v>
      </c>
      <c r="AF378">
        <v>6.69</v>
      </c>
      <c r="AG378">
        <v>1.1399999999999999</v>
      </c>
      <c r="AH378">
        <v>5.5</v>
      </c>
      <c r="AI378">
        <v>1.17</v>
      </c>
      <c r="AJ378">
        <v>6.69</v>
      </c>
      <c r="AK378">
        <v>1.1399999999999999</v>
      </c>
      <c r="AL378">
        <v>5.38</v>
      </c>
      <c r="AM378" t="str">
        <f t="shared" si="55"/>
        <v>Jankovic</v>
      </c>
      <c r="AN378" t="str">
        <f t="shared" si="56"/>
        <v>Kleybanova</v>
      </c>
      <c r="AO378" t="str">
        <f t="shared" si="57"/>
        <v>DohaJankovicKleybanova</v>
      </c>
      <c r="AP378" t="str">
        <f t="shared" si="58"/>
        <v>DohaKleybanovaJankovic</v>
      </c>
      <c r="AQ378">
        <f t="shared" si="59"/>
        <v>2</v>
      </c>
      <c r="AR378">
        <f t="shared" si="60"/>
        <v>9</v>
      </c>
      <c r="AS378">
        <f t="shared" si="61"/>
        <v>15</v>
      </c>
      <c r="AT378" t="b">
        <f t="shared" si="62"/>
        <v>0</v>
      </c>
      <c r="AU378" t="str">
        <f t="shared" si="63"/>
        <v>Jankovic</v>
      </c>
      <c r="AV378" t="b">
        <f t="shared" si="64"/>
        <v>0</v>
      </c>
      <c r="AW378" t="str">
        <f t="shared" si="65"/>
        <v>Doha3rd Round</v>
      </c>
    </row>
    <row r="379" spans="1:49" x14ac:dyDescent="0.25">
      <c r="A379">
        <v>9</v>
      </c>
      <c r="B379" s="8" t="s">
        <v>491</v>
      </c>
      <c r="C379" s="8" t="s">
        <v>492</v>
      </c>
      <c r="D379" s="1">
        <v>41683</v>
      </c>
      <c r="E379" t="s">
        <v>351</v>
      </c>
      <c r="F379" s="1" t="s">
        <v>307</v>
      </c>
      <c r="G379" t="s">
        <v>308</v>
      </c>
      <c r="H379" t="s">
        <v>478</v>
      </c>
      <c r="I379">
        <v>3</v>
      </c>
      <c r="J379" t="s">
        <v>494</v>
      </c>
      <c r="K379" t="s">
        <v>415</v>
      </c>
      <c r="L379">
        <v>134</v>
      </c>
      <c r="M379">
        <v>3</v>
      </c>
      <c r="N379">
        <v>469</v>
      </c>
      <c r="O379">
        <v>6570</v>
      </c>
      <c r="P379">
        <v>7</v>
      </c>
      <c r="Q379">
        <v>6</v>
      </c>
      <c r="R379">
        <v>2</v>
      </c>
      <c r="S379">
        <v>6</v>
      </c>
      <c r="T379">
        <v>6</v>
      </c>
      <c r="U379">
        <v>4</v>
      </c>
      <c r="V379">
        <v>2</v>
      </c>
      <c r="W379">
        <v>1</v>
      </c>
      <c r="X379" t="s">
        <v>312</v>
      </c>
      <c r="Y379">
        <v>8</v>
      </c>
      <c r="Z379">
        <v>1.08</v>
      </c>
      <c r="AA379">
        <v>6.5</v>
      </c>
      <c r="AB379">
        <v>1.1000000000000001</v>
      </c>
      <c r="AC379">
        <v>5.5</v>
      </c>
      <c r="AD379">
        <v>1.1200000000000001</v>
      </c>
      <c r="AE379">
        <v>7.65</v>
      </c>
      <c r="AF379">
        <v>1.1299999999999999</v>
      </c>
      <c r="AG379">
        <v>7</v>
      </c>
      <c r="AH379">
        <v>1.1000000000000001</v>
      </c>
      <c r="AI379">
        <v>8</v>
      </c>
      <c r="AJ379">
        <v>1.1399999999999999</v>
      </c>
      <c r="AK379">
        <v>6.31</v>
      </c>
      <c r="AL379">
        <v>1.1100000000000001</v>
      </c>
      <c r="AM379" t="str">
        <f t="shared" si="55"/>
        <v>Cetkovska</v>
      </c>
      <c r="AN379" t="str">
        <f t="shared" si="56"/>
        <v>Li</v>
      </c>
      <c r="AO379" t="str">
        <f t="shared" si="57"/>
        <v>DohaCetkovskaLi</v>
      </c>
      <c r="AP379" t="str">
        <f t="shared" si="58"/>
        <v>DohaLiCetkovska</v>
      </c>
      <c r="AQ379">
        <f t="shared" si="59"/>
        <v>1</v>
      </c>
      <c r="AR379">
        <f t="shared" si="60"/>
        <v>-1</v>
      </c>
      <c r="AS379">
        <f t="shared" si="61"/>
        <v>31</v>
      </c>
      <c r="AT379" t="b">
        <f t="shared" si="62"/>
        <v>1</v>
      </c>
      <c r="AU379" t="str">
        <f t="shared" si="63"/>
        <v>Cetkovska</v>
      </c>
      <c r="AV379" t="b">
        <f t="shared" si="64"/>
        <v>1</v>
      </c>
      <c r="AW379" t="str">
        <f t="shared" si="65"/>
        <v>Doha3rd Round</v>
      </c>
    </row>
    <row r="380" spans="1:49" x14ac:dyDescent="0.25">
      <c r="A380">
        <v>9</v>
      </c>
      <c r="B380" s="8" t="s">
        <v>491</v>
      </c>
      <c r="C380" s="8" t="s">
        <v>492</v>
      </c>
      <c r="D380" s="1">
        <v>41683</v>
      </c>
      <c r="E380" t="s">
        <v>351</v>
      </c>
      <c r="F380" s="1" t="s">
        <v>307</v>
      </c>
      <c r="G380" t="s">
        <v>308</v>
      </c>
      <c r="H380" t="s">
        <v>478</v>
      </c>
      <c r="I380">
        <v>3</v>
      </c>
      <c r="J380" t="s">
        <v>403</v>
      </c>
      <c r="K380" t="s">
        <v>413</v>
      </c>
      <c r="L380">
        <v>7</v>
      </c>
      <c r="M380">
        <v>54</v>
      </c>
      <c r="N380">
        <v>4425</v>
      </c>
      <c r="O380">
        <v>1080</v>
      </c>
      <c r="P380">
        <v>2</v>
      </c>
      <c r="Q380">
        <v>6</v>
      </c>
      <c r="R380">
        <v>7</v>
      </c>
      <c r="S380">
        <v>5</v>
      </c>
      <c r="T380">
        <v>6</v>
      </c>
      <c r="U380">
        <v>1</v>
      </c>
      <c r="V380">
        <v>2</v>
      </c>
      <c r="W380">
        <v>1</v>
      </c>
      <c r="X380" t="s">
        <v>312</v>
      </c>
      <c r="Y380">
        <v>1.33</v>
      </c>
      <c r="Z380">
        <v>3.25</v>
      </c>
      <c r="AA380">
        <v>1.33</v>
      </c>
      <c r="AB380">
        <v>3.2</v>
      </c>
      <c r="AC380">
        <v>1.4</v>
      </c>
      <c r="AD380">
        <v>2.75</v>
      </c>
      <c r="AE380">
        <v>1.41</v>
      </c>
      <c r="AF380">
        <v>3.22</v>
      </c>
      <c r="AG380">
        <v>1.4</v>
      </c>
      <c r="AH380">
        <v>2.88</v>
      </c>
      <c r="AI380">
        <v>1.41</v>
      </c>
      <c r="AJ380">
        <v>3.4</v>
      </c>
      <c r="AK380">
        <v>1.35</v>
      </c>
      <c r="AL380">
        <v>3.09</v>
      </c>
      <c r="AM380" t="str">
        <f t="shared" si="55"/>
        <v>Errani</v>
      </c>
      <c r="AN380" t="str">
        <f t="shared" si="56"/>
        <v>Niculescu</v>
      </c>
      <c r="AO380" t="str">
        <f t="shared" si="57"/>
        <v>DohaErraniNiculescu</v>
      </c>
      <c r="AP380" t="str">
        <f t="shared" si="58"/>
        <v>DohaNiculescuErrani</v>
      </c>
      <c r="AQ380">
        <f t="shared" si="59"/>
        <v>1</v>
      </c>
      <c r="AR380">
        <f t="shared" si="60"/>
        <v>3</v>
      </c>
      <c r="AS380">
        <f t="shared" si="61"/>
        <v>27</v>
      </c>
      <c r="AT380" t="b">
        <f t="shared" si="62"/>
        <v>0</v>
      </c>
      <c r="AU380" t="str">
        <f t="shared" si="63"/>
        <v>Niculescu</v>
      </c>
      <c r="AV380" t="b">
        <f t="shared" si="64"/>
        <v>1</v>
      </c>
      <c r="AW380" t="str">
        <f t="shared" si="65"/>
        <v>Doha3rd Round</v>
      </c>
    </row>
    <row r="381" spans="1:49" x14ac:dyDescent="0.25">
      <c r="A381">
        <v>9</v>
      </c>
      <c r="B381" s="8" t="s">
        <v>491</v>
      </c>
      <c r="C381" s="8" t="s">
        <v>492</v>
      </c>
      <c r="D381" s="1">
        <v>41683</v>
      </c>
      <c r="E381" t="s">
        <v>351</v>
      </c>
      <c r="F381" s="1" t="s">
        <v>307</v>
      </c>
      <c r="G381" t="s">
        <v>308</v>
      </c>
      <c r="H381" t="s">
        <v>478</v>
      </c>
      <c r="I381">
        <v>3</v>
      </c>
      <c r="J381" t="s">
        <v>440</v>
      </c>
      <c r="K381" t="s">
        <v>337</v>
      </c>
      <c r="L381">
        <v>6</v>
      </c>
      <c r="M381">
        <v>28</v>
      </c>
      <c r="N381">
        <v>4745</v>
      </c>
      <c r="O381">
        <v>1785</v>
      </c>
      <c r="P381">
        <v>7</v>
      </c>
      <c r="Q381">
        <v>6</v>
      </c>
      <c r="R381">
        <v>5</v>
      </c>
      <c r="S381">
        <v>7</v>
      </c>
      <c r="T381">
        <v>6</v>
      </c>
      <c r="U381">
        <v>2</v>
      </c>
      <c r="V381">
        <v>2</v>
      </c>
      <c r="W381">
        <v>1</v>
      </c>
      <c r="X381" t="s">
        <v>312</v>
      </c>
      <c r="Y381">
        <v>1.33</v>
      </c>
      <c r="Z381">
        <v>3.25</v>
      </c>
      <c r="AA381">
        <v>1.42</v>
      </c>
      <c r="AB381">
        <v>2.8</v>
      </c>
      <c r="AC381">
        <v>1.4</v>
      </c>
      <c r="AD381">
        <v>2.75</v>
      </c>
      <c r="AE381">
        <v>1.39</v>
      </c>
      <c r="AF381">
        <v>3.32</v>
      </c>
      <c r="AG381">
        <v>1.44</v>
      </c>
      <c r="AH381">
        <v>2.75</v>
      </c>
      <c r="AI381">
        <v>1.48</v>
      </c>
      <c r="AJ381">
        <v>3.32</v>
      </c>
      <c r="AK381">
        <v>1.38</v>
      </c>
      <c r="AL381">
        <v>2.92</v>
      </c>
      <c r="AM381" t="str">
        <f t="shared" si="55"/>
        <v>Kvitova</v>
      </c>
      <c r="AN381" t="str">
        <f t="shared" si="56"/>
        <v>Safarova</v>
      </c>
      <c r="AO381" t="str">
        <f t="shared" si="57"/>
        <v>DohaKvitovaSafarova</v>
      </c>
      <c r="AP381" t="str">
        <f t="shared" si="58"/>
        <v>DohaSafarovaKvitova</v>
      </c>
      <c r="AQ381">
        <f t="shared" si="59"/>
        <v>1</v>
      </c>
      <c r="AR381">
        <f t="shared" si="60"/>
        <v>3</v>
      </c>
      <c r="AS381">
        <f t="shared" si="61"/>
        <v>33</v>
      </c>
      <c r="AT381" t="b">
        <f t="shared" si="62"/>
        <v>1</v>
      </c>
      <c r="AU381" t="str">
        <f t="shared" si="63"/>
        <v>Kvitova</v>
      </c>
      <c r="AV381" t="b">
        <f t="shared" si="64"/>
        <v>1</v>
      </c>
      <c r="AW381" t="str">
        <f t="shared" si="65"/>
        <v>Doha3rd Round</v>
      </c>
    </row>
    <row r="382" spans="1:49" x14ac:dyDescent="0.25">
      <c r="A382">
        <v>9</v>
      </c>
      <c r="B382" s="8" t="s">
        <v>491</v>
      </c>
      <c r="C382" s="8" t="s">
        <v>492</v>
      </c>
      <c r="D382" s="1">
        <v>41683</v>
      </c>
      <c r="E382" t="s">
        <v>351</v>
      </c>
      <c r="F382" s="1" t="s">
        <v>307</v>
      </c>
      <c r="G382" t="s">
        <v>308</v>
      </c>
      <c r="H382" t="s">
        <v>478</v>
      </c>
      <c r="I382">
        <v>3</v>
      </c>
      <c r="J382" t="s">
        <v>378</v>
      </c>
      <c r="K382" t="s">
        <v>393</v>
      </c>
      <c r="L382">
        <v>9</v>
      </c>
      <c r="M382">
        <v>34</v>
      </c>
      <c r="N382">
        <v>4030</v>
      </c>
      <c r="O382">
        <v>1420</v>
      </c>
      <c r="P382">
        <v>6</v>
      </c>
      <c r="Q382">
        <v>2</v>
      </c>
      <c r="R382">
        <v>6</v>
      </c>
      <c r="S382">
        <v>3</v>
      </c>
      <c r="V382">
        <v>2</v>
      </c>
      <c r="W382">
        <v>0</v>
      </c>
      <c r="X382" t="s">
        <v>312</v>
      </c>
      <c r="Y382">
        <v>1.22</v>
      </c>
      <c r="Z382">
        <v>4</v>
      </c>
      <c r="AA382">
        <v>1.22</v>
      </c>
      <c r="AB382">
        <v>4</v>
      </c>
      <c r="AC382">
        <v>1.22</v>
      </c>
      <c r="AD382">
        <v>4</v>
      </c>
      <c r="AE382">
        <v>1.28</v>
      </c>
      <c r="AF382">
        <v>4.22</v>
      </c>
      <c r="AG382">
        <v>1.22</v>
      </c>
      <c r="AH382">
        <v>4</v>
      </c>
      <c r="AI382">
        <v>1.29</v>
      </c>
      <c r="AJ382">
        <v>4.33</v>
      </c>
      <c r="AK382">
        <v>1.23</v>
      </c>
      <c r="AL382">
        <v>3.97</v>
      </c>
      <c r="AM382" t="str">
        <f t="shared" si="55"/>
        <v>Kerber</v>
      </c>
      <c r="AN382" t="str">
        <f t="shared" si="56"/>
        <v>Zakopalova</v>
      </c>
      <c r="AO382" t="str">
        <f t="shared" si="57"/>
        <v>DohaKerberZakopalova</v>
      </c>
      <c r="AP382" t="str">
        <f t="shared" si="58"/>
        <v>DohaZakopalovaKerber</v>
      </c>
      <c r="AQ382">
        <f t="shared" si="59"/>
        <v>2</v>
      </c>
      <c r="AR382">
        <f t="shared" si="60"/>
        <v>7</v>
      </c>
      <c r="AS382">
        <f t="shared" si="61"/>
        <v>17</v>
      </c>
      <c r="AT382" t="b">
        <f t="shared" si="62"/>
        <v>0</v>
      </c>
      <c r="AU382" t="str">
        <f t="shared" si="63"/>
        <v>Kerber</v>
      </c>
      <c r="AV382" t="b">
        <f t="shared" si="64"/>
        <v>0</v>
      </c>
      <c r="AW382" t="str">
        <f t="shared" si="65"/>
        <v>Doha3rd Round</v>
      </c>
    </row>
    <row r="383" spans="1:49" x14ac:dyDescent="0.25">
      <c r="A383">
        <v>9</v>
      </c>
      <c r="B383" s="8" t="s">
        <v>491</v>
      </c>
      <c r="C383" s="8" t="s">
        <v>492</v>
      </c>
      <c r="D383" s="1">
        <v>41683</v>
      </c>
      <c r="E383" t="s">
        <v>351</v>
      </c>
      <c r="F383" s="1" t="s">
        <v>307</v>
      </c>
      <c r="G383" t="s">
        <v>308</v>
      </c>
      <c r="H383" t="s">
        <v>478</v>
      </c>
      <c r="I383">
        <v>3</v>
      </c>
      <c r="J383" t="s">
        <v>327</v>
      </c>
      <c r="K383" t="s">
        <v>401</v>
      </c>
      <c r="L383">
        <v>72</v>
      </c>
      <c r="M383">
        <v>82</v>
      </c>
      <c r="N383">
        <v>837</v>
      </c>
      <c r="O383">
        <v>759</v>
      </c>
      <c r="P383">
        <v>1</v>
      </c>
      <c r="Q383">
        <v>6</v>
      </c>
      <c r="R383">
        <v>6</v>
      </c>
      <c r="S383">
        <v>2</v>
      </c>
      <c r="T383">
        <v>6</v>
      </c>
      <c r="U383">
        <v>0</v>
      </c>
      <c r="V383">
        <v>2</v>
      </c>
      <c r="W383">
        <v>1</v>
      </c>
      <c r="X383" t="s">
        <v>312</v>
      </c>
      <c r="Y383">
        <v>1.5</v>
      </c>
      <c r="Z383">
        <v>2.5</v>
      </c>
      <c r="AA383">
        <v>1.55</v>
      </c>
      <c r="AB383">
        <v>2.4</v>
      </c>
      <c r="AC383">
        <v>1.57</v>
      </c>
      <c r="AD383">
        <v>2.25</v>
      </c>
      <c r="AE383">
        <v>1.61</v>
      </c>
      <c r="AF383">
        <v>2.52</v>
      </c>
      <c r="AG383">
        <v>1.5</v>
      </c>
      <c r="AH383">
        <v>2.63</v>
      </c>
      <c r="AI383">
        <v>1.61</v>
      </c>
      <c r="AJ383">
        <v>2.7</v>
      </c>
      <c r="AK383">
        <v>1.54</v>
      </c>
      <c r="AL383">
        <v>2.44</v>
      </c>
      <c r="AM383" t="str">
        <f t="shared" si="55"/>
        <v>Wickmayer</v>
      </c>
      <c r="AN383" t="str">
        <f t="shared" si="56"/>
        <v>Cepelova</v>
      </c>
      <c r="AO383" t="str">
        <f t="shared" si="57"/>
        <v>DohaWickmayerCepelova</v>
      </c>
      <c r="AP383" t="str">
        <f t="shared" si="58"/>
        <v>DohaCepelovaWickmayer</v>
      </c>
      <c r="AQ383">
        <f t="shared" si="59"/>
        <v>1</v>
      </c>
      <c r="AR383">
        <f t="shared" si="60"/>
        <v>5</v>
      </c>
      <c r="AS383">
        <f t="shared" si="61"/>
        <v>21</v>
      </c>
      <c r="AT383" t="b">
        <f t="shared" si="62"/>
        <v>0</v>
      </c>
      <c r="AU383" t="str">
        <f t="shared" si="63"/>
        <v>Cepelova</v>
      </c>
      <c r="AV383" t="b">
        <f t="shared" si="64"/>
        <v>1</v>
      </c>
      <c r="AW383" t="str">
        <f t="shared" si="65"/>
        <v>Doha3rd Round</v>
      </c>
    </row>
    <row r="384" spans="1:49" x14ac:dyDescent="0.25">
      <c r="A384">
        <v>9</v>
      </c>
      <c r="B384" s="8" t="s">
        <v>491</v>
      </c>
      <c r="C384" s="8" t="s">
        <v>492</v>
      </c>
      <c r="D384" s="1">
        <v>41683</v>
      </c>
      <c r="E384" t="s">
        <v>351</v>
      </c>
      <c r="F384" s="1" t="s">
        <v>307</v>
      </c>
      <c r="G384" t="s">
        <v>308</v>
      </c>
      <c r="H384" t="s">
        <v>478</v>
      </c>
      <c r="I384">
        <v>3</v>
      </c>
      <c r="J384" t="s">
        <v>439</v>
      </c>
      <c r="K384" t="s">
        <v>458</v>
      </c>
      <c r="L384">
        <v>4</v>
      </c>
      <c r="M384">
        <v>110</v>
      </c>
      <c r="N384">
        <v>5750</v>
      </c>
      <c r="O384">
        <v>577</v>
      </c>
      <c r="P384">
        <v>6</v>
      </c>
      <c r="Q384">
        <v>4</v>
      </c>
      <c r="R384">
        <v>0</v>
      </c>
      <c r="S384">
        <v>1</v>
      </c>
      <c r="V384">
        <v>1</v>
      </c>
      <c r="W384">
        <v>0</v>
      </c>
      <c r="X384" t="s">
        <v>323</v>
      </c>
      <c r="Y384">
        <v>1.05</v>
      </c>
      <c r="Z384">
        <v>11</v>
      </c>
      <c r="AA384">
        <v>1.06</v>
      </c>
      <c r="AB384">
        <v>8.5</v>
      </c>
      <c r="AC384">
        <v>1.08</v>
      </c>
      <c r="AD384">
        <v>7</v>
      </c>
      <c r="AE384">
        <v>1.07</v>
      </c>
      <c r="AF384">
        <v>12</v>
      </c>
      <c r="AG384">
        <v>1.07</v>
      </c>
      <c r="AH384">
        <v>8</v>
      </c>
      <c r="AI384">
        <v>1.1000000000000001</v>
      </c>
      <c r="AJ384">
        <v>12</v>
      </c>
      <c r="AK384">
        <v>1.06</v>
      </c>
      <c r="AL384">
        <v>9.0500000000000007</v>
      </c>
      <c r="AM384" t="str">
        <f t="shared" si="55"/>
        <v>Radwanska</v>
      </c>
      <c r="AN384" t="str">
        <f t="shared" si="56"/>
        <v>Lucic</v>
      </c>
      <c r="AO384" t="str">
        <f t="shared" si="57"/>
        <v>DohaRadwanskaLucic</v>
      </c>
      <c r="AP384" t="str">
        <f t="shared" si="58"/>
        <v>DohaLucicRadwanska</v>
      </c>
      <c r="AQ384">
        <f t="shared" si="59"/>
        <v>1</v>
      </c>
      <c r="AR384">
        <f t="shared" si="60"/>
        <v>1</v>
      </c>
      <c r="AS384">
        <f t="shared" si="61"/>
        <v>11</v>
      </c>
      <c r="AT384" t="b">
        <f t="shared" si="62"/>
        <v>0</v>
      </c>
      <c r="AU384" t="str">
        <f t="shared" si="63"/>
        <v>Radwanska</v>
      </c>
      <c r="AV384" t="b">
        <f t="shared" si="64"/>
        <v>0</v>
      </c>
      <c r="AW384" t="str">
        <f t="shared" si="65"/>
        <v>Doha3rd Round</v>
      </c>
    </row>
    <row r="385" spans="1:49" x14ac:dyDescent="0.25">
      <c r="A385">
        <v>9</v>
      </c>
      <c r="B385" s="8" t="s">
        <v>491</v>
      </c>
      <c r="C385" s="8" t="s">
        <v>492</v>
      </c>
      <c r="D385" s="1">
        <v>41683</v>
      </c>
      <c r="E385" t="s">
        <v>351</v>
      </c>
      <c r="F385" s="1" t="s">
        <v>307</v>
      </c>
      <c r="G385" t="s">
        <v>308</v>
      </c>
      <c r="H385" t="s">
        <v>478</v>
      </c>
      <c r="I385">
        <v>3</v>
      </c>
      <c r="J385" t="s">
        <v>430</v>
      </c>
      <c r="K385" t="s">
        <v>391</v>
      </c>
      <c r="L385">
        <v>10</v>
      </c>
      <c r="M385">
        <v>197</v>
      </c>
      <c r="N385">
        <v>3760</v>
      </c>
      <c r="O385">
        <v>255</v>
      </c>
      <c r="P385">
        <v>6</v>
      </c>
      <c r="Q385">
        <v>4</v>
      </c>
      <c r="R385">
        <v>6</v>
      </c>
      <c r="S385">
        <v>1</v>
      </c>
      <c r="V385">
        <v>2</v>
      </c>
      <c r="W385">
        <v>0</v>
      </c>
      <c r="X385" t="s">
        <v>312</v>
      </c>
      <c r="Y385">
        <v>1.18</v>
      </c>
      <c r="Z385">
        <v>4.5</v>
      </c>
      <c r="AA385">
        <v>1.22</v>
      </c>
      <c r="AB385">
        <v>4</v>
      </c>
      <c r="AC385">
        <v>1.25</v>
      </c>
      <c r="AD385">
        <v>3.75</v>
      </c>
      <c r="AE385">
        <v>1.22</v>
      </c>
      <c r="AF385">
        <v>4.96</v>
      </c>
      <c r="AG385">
        <v>1.25</v>
      </c>
      <c r="AH385">
        <v>3.75</v>
      </c>
      <c r="AI385">
        <v>1.25</v>
      </c>
      <c r="AJ385">
        <v>4.96</v>
      </c>
      <c r="AK385">
        <v>1.22</v>
      </c>
      <c r="AL385">
        <v>4.08</v>
      </c>
      <c r="AM385" t="str">
        <f t="shared" si="55"/>
        <v>Halep</v>
      </c>
      <c r="AN385" t="str">
        <f t="shared" si="56"/>
        <v>Beck</v>
      </c>
      <c r="AO385" t="str">
        <f t="shared" si="57"/>
        <v>DohaHalepBeck</v>
      </c>
      <c r="AP385" t="str">
        <f t="shared" si="58"/>
        <v>DohaBeckHalep</v>
      </c>
      <c r="AQ385">
        <f t="shared" si="59"/>
        <v>2</v>
      </c>
      <c r="AR385">
        <f t="shared" si="60"/>
        <v>7</v>
      </c>
      <c r="AS385">
        <f t="shared" si="61"/>
        <v>17</v>
      </c>
      <c r="AT385" t="b">
        <f t="shared" si="62"/>
        <v>0</v>
      </c>
      <c r="AU385" t="str">
        <f t="shared" si="63"/>
        <v>Halep</v>
      </c>
      <c r="AV385" t="b">
        <f t="shared" si="64"/>
        <v>0</v>
      </c>
      <c r="AW385" t="str">
        <f t="shared" si="65"/>
        <v>Doha3rd Round</v>
      </c>
    </row>
    <row r="386" spans="1:49" x14ac:dyDescent="0.25">
      <c r="A386">
        <v>9</v>
      </c>
      <c r="B386" s="8" t="s">
        <v>491</v>
      </c>
      <c r="C386" s="8" t="s">
        <v>492</v>
      </c>
      <c r="D386" s="1">
        <v>41684</v>
      </c>
      <c r="E386" t="s">
        <v>351</v>
      </c>
      <c r="F386" s="1" t="s">
        <v>307</v>
      </c>
      <c r="G386" t="s">
        <v>308</v>
      </c>
      <c r="H386" t="s">
        <v>345</v>
      </c>
      <c r="I386">
        <v>3</v>
      </c>
      <c r="J386" t="s">
        <v>378</v>
      </c>
      <c r="K386" t="s">
        <v>494</v>
      </c>
      <c r="L386">
        <v>9</v>
      </c>
      <c r="M386">
        <v>134</v>
      </c>
      <c r="N386">
        <v>4030</v>
      </c>
      <c r="O386">
        <v>469</v>
      </c>
      <c r="P386">
        <v>6</v>
      </c>
      <c r="Q386">
        <v>1</v>
      </c>
      <c r="R386">
        <v>6</v>
      </c>
      <c r="S386">
        <v>0</v>
      </c>
      <c r="V386">
        <v>2</v>
      </c>
      <c r="W386">
        <v>0</v>
      </c>
      <c r="X386" t="s">
        <v>312</v>
      </c>
      <c r="Y386">
        <v>1.2</v>
      </c>
      <c r="Z386">
        <v>4.5</v>
      </c>
      <c r="AA386">
        <v>1.22</v>
      </c>
      <c r="AB386">
        <v>4</v>
      </c>
      <c r="AC386">
        <v>1.22</v>
      </c>
      <c r="AD386">
        <v>4.33</v>
      </c>
      <c r="AE386">
        <v>1.25</v>
      </c>
      <c r="AF386">
        <v>4.55</v>
      </c>
      <c r="AG386">
        <v>1.22</v>
      </c>
      <c r="AH386">
        <v>4</v>
      </c>
      <c r="AI386">
        <v>1.25</v>
      </c>
      <c r="AJ386">
        <v>4.55</v>
      </c>
      <c r="AK386">
        <v>1.22</v>
      </c>
      <c r="AL386">
        <v>4.2300000000000004</v>
      </c>
      <c r="AM386" t="str">
        <f t="shared" si="55"/>
        <v>Kerber</v>
      </c>
      <c r="AN386" t="str">
        <f t="shared" si="56"/>
        <v>Cetkovska</v>
      </c>
      <c r="AO386" t="str">
        <f t="shared" si="57"/>
        <v>DohaKerberCetkovska</v>
      </c>
      <c r="AP386" t="str">
        <f t="shared" si="58"/>
        <v>DohaCetkovskaKerber</v>
      </c>
      <c r="AQ386">
        <f t="shared" si="59"/>
        <v>2</v>
      </c>
      <c r="AR386">
        <f t="shared" si="60"/>
        <v>11</v>
      </c>
      <c r="AS386">
        <f t="shared" si="61"/>
        <v>13</v>
      </c>
      <c r="AT386" t="b">
        <f t="shared" si="62"/>
        <v>0</v>
      </c>
      <c r="AU386" t="str">
        <f t="shared" si="63"/>
        <v>Kerber</v>
      </c>
      <c r="AV386" t="b">
        <f t="shared" si="64"/>
        <v>0</v>
      </c>
      <c r="AW386" t="str">
        <f t="shared" si="65"/>
        <v>DohaQuarterfinals</v>
      </c>
    </row>
    <row r="387" spans="1:49" x14ac:dyDescent="0.25">
      <c r="A387">
        <v>9</v>
      </c>
      <c r="B387" s="8" t="s">
        <v>491</v>
      </c>
      <c r="C387" s="8" t="s">
        <v>492</v>
      </c>
      <c r="D387" s="1">
        <v>41684</v>
      </c>
      <c r="E387" t="s">
        <v>351</v>
      </c>
      <c r="F387" s="1" t="s">
        <v>307</v>
      </c>
      <c r="G387" t="s">
        <v>308</v>
      </c>
      <c r="H387" t="s">
        <v>345</v>
      </c>
      <c r="I387">
        <v>3</v>
      </c>
      <c r="J387" t="s">
        <v>366</v>
      </c>
      <c r="K387" t="s">
        <v>440</v>
      </c>
      <c r="L387">
        <v>8</v>
      </c>
      <c r="M387">
        <v>6</v>
      </c>
      <c r="N387">
        <v>4310</v>
      </c>
      <c r="O387">
        <v>4745</v>
      </c>
      <c r="P387">
        <v>6</v>
      </c>
      <c r="Q387">
        <v>1</v>
      </c>
      <c r="R387">
        <v>6</v>
      </c>
      <c r="S387">
        <v>3</v>
      </c>
      <c r="V387">
        <v>2</v>
      </c>
      <c r="W387">
        <v>0</v>
      </c>
      <c r="X387" t="s">
        <v>312</v>
      </c>
      <c r="Y387">
        <v>1.61</v>
      </c>
      <c r="Z387">
        <v>2.2999999999999998</v>
      </c>
      <c r="AA387">
        <v>1.62</v>
      </c>
      <c r="AB387">
        <v>2.25</v>
      </c>
      <c r="AC387">
        <v>1.67</v>
      </c>
      <c r="AD387">
        <v>2.2000000000000002</v>
      </c>
      <c r="AE387">
        <v>1.74</v>
      </c>
      <c r="AF387">
        <v>2.2599999999999998</v>
      </c>
      <c r="AG387">
        <v>1.62</v>
      </c>
      <c r="AH387">
        <v>2.25</v>
      </c>
      <c r="AI387">
        <v>1.76</v>
      </c>
      <c r="AJ387">
        <v>2.37</v>
      </c>
      <c r="AK387">
        <v>1.64</v>
      </c>
      <c r="AL387">
        <v>2.2200000000000002</v>
      </c>
      <c r="AM387" t="str">
        <f t="shared" ref="AM387:AM450" si="66">LEFT(J387,FIND(" ",J387)-1)</f>
        <v>Jankovic</v>
      </c>
      <c r="AN387" t="str">
        <f t="shared" ref="AN387:AN450" si="67">LEFT(K387,FIND(" ",K387)-1)</f>
        <v>Kvitova</v>
      </c>
      <c r="AO387" t="str">
        <f t="shared" ref="AO387:AO450" si="68">B387&amp;AM387&amp;AN387</f>
        <v>DohaJankovicKvitova</v>
      </c>
      <c r="AP387" t="str">
        <f t="shared" ref="AP387:AP450" si="69">B387&amp;AN387&amp;AM387</f>
        <v>DohaKvitovaJankovic</v>
      </c>
      <c r="AQ387">
        <f t="shared" ref="AQ387:AQ450" si="70">V387-W387</f>
        <v>2</v>
      </c>
      <c r="AR387">
        <f t="shared" ref="AR387:AR450" si="71">T387+R387+P387-U387-S387-Q387</f>
        <v>8</v>
      </c>
      <c r="AS387">
        <f t="shared" ref="AS387:AS450" si="72">T387+R387+P387+U387+S387+Q387</f>
        <v>16</v>
      </c>
      <c r="AT387" t="b">
        <f t="shared" ref="AT387:AT450" si="73">OR(P387+Q387=13,R387+S387=13,T387+U387=13)</f>
        <v>0</v>
      </c>
      <c r="AU387" t="str">
        <f t="shared" ref="AU387:AU450" si="74">IF(P387&gt;Q387,AM387,AN387)</f>
        <v>Jankovic</v>
      </c>
      <c r="AV387" t="b">
        <f t="shared" ref="AV387:AV450" si="75">W387&lt;&gt;0</f>
        <v>0</v>
      </c>
      <c r="AW387" t="str">
        <f t="shared" ref="AW387:AW450" si="76">B387&amp;H387</f>
        <v>DohaQuarterfinals</v>
      </c>
    </row>
    <row r="388" spans="1:49" x14ac:dyDescent="0.25">
      <c r="A388">
        <v>9</v>
      </c>
      <c r="B388" s="8" t="s">
        <v>491</v>
      </c>
      <c r="C388" s="8" t="s">
        <v>492</v>
      </c>
      <c r="D388" s="1">
        <v>41684</v>
      </c>
      <c r="E388" t="s">
        <v>351</v>
      </c>
      <c r="F388" s="1" t="s">
        <v>307</v>
      </c>
      <c r="G388" t="s">
        <v>308</v>
      </c>
      <c r="H388" t="s">
        <v>345</v>
      </c>
      <c r="I388">
        <v>3</v>
      </c>
      <c r="J388" t="s">
        <v>430</v>
      </c>
      <c r="K388" t="s">
        <v>403</v>
      </c>
      <c r="L388">
        <v>10</v>
      </c>
      <c r="M388">
        <v>7</v>
      </c>
      <c r="N388">
        <v>3760</v>
      </c>
      <c r="O388">
        <v>4425</v>
      </c>
      <c r="P388">
        <v>6</v>
      </c>
      <c r="Q388">
        <v>2</v>
      </c>
      <c r="R388">
        <v>6</v>
      </c>
      <c r="S388">
        <v>0</v>
      </c>
      <c r="V388">
        <v>2</v>
      </c>
      <c r="W388">
        <v>0</v>
      </c>
      <c r="X388" t="s">
        <v>312</v>
      </c>
      <c r="Y388">
        <v>1.57</v>
      </c>
      <c r="Z388">
        <v>2.37</v>
      </c>
      <c r="AA388">
        <v>1.52</v>
      </c>
      <c r="AB388">
        <v>2.4500000000000002</v>
      </c>
      <c r="AC388">
        <v>1.53</v>
      </c>
      <c r="AD388">
        <v>2.5</v>
      </c>
      <c r="AE388">
        <v>1.64</v>
      </c>
      <c r="AF388">
        <v>2.44</v>
      </c>
      <c r="AG388">
        <v>1.53</v>
      </c>
      <c r="AH388">
        <v>2.5</v>
      </c>
      <c r="AI388">
        <v>1.67</v>
      </c>
      <c r="AJ388">
        <v>2.5</v>
      </c>
      <c r="AK388">
        <v>1.57</v>
      </c>
      <c r="AL388">
        <v>2.37</v>
      </c>
      <c r="AM388" t="str">
        <f t="shared" si="66"/>
        <v>Halep</v>
      </c>
      <c r="AN388" t="str">
        <f t="shared" si="67"/>
        <v>Errani</v>
      </c>
      <c r="AO388" t="str">
        <f t="shared" si="68"/>
        <v>DohaHalepErrani</v>
      </c>
      <c r="AP388" t="str">
        <f t="shared" si="69"/>
        <v>DohaErraniHalep</v>
      </c>
      <c r="AQ388">
        <f t="shared" si="70"/>
        <v>2</v>
      </c>
      <c r="AR388">
        <f t="shared" si="71"/>
        <v>10</v>
      </c>
      <c r="AS388">
        <f t="shared" si="72"/>
        <v>14</v>
      </c>
      <c r="AT388" t="b">
        <f t="shared" si="73"/>
        <v>0</v>
      </c>
      <c r="AU388" t="str">
        <f t="shared" si="74"/>
        <v>Halep</v>
      </c>
      <c r="AV388" t="b">
        <f t="shared" si="75"/>
        <v>0</v>
      </c>
      <c r="AW388" t="str">
        <f t="shared" si="76"/>
        <v>DohaQuarterfinals</v>
      </c>
    </row>
    <row r="389" spans="1:49" x14ac:dyDescent="0.25">
      <c r="A389">
        <v>9</v>
      </c>
      <c r="B389" s="8" t="s">
        <v>491</v>
      </c>
      <c r="C389" s="8" t="s">
        <v>492</v>
      </c>
      <c r="D389" s="1">
        <v>41684</v>
      </c>
      <c r="E389" t="s">
        <v>351</v>
      </c>
      <c r="F389" s="1" t="s">
        <v>307</v>
      </c>
      <c r="G389" t="s">
        <v>308</v>
      </c>
      <c r="H389" t="s">
        <v>345</v>
      </c>
      <c r="I389">
        <v>3</v>
      </c>
      <c r="J389" t="s">
        <v>439</v>
      </c>
      <c r="K389" t="s">
        <v>327</v>
      </c>
      <c r="L389">
        <v>4</v>
      </c>
      <c r="M389">
        <v>72</v>
      </c>
      <c r="N389">
        <v>5750</v>
      </c>
      <c r="O389">
        <v>837</v>
      </c>
      <c r="P389">
        <v>6</v>
      </c>
      <c r="Q389">
        <v>2</v>
      </c>
      <c r="R389">
        <v>6</v>
      </c>
      <c r="S389">
        <v>1</v>
      </c>
      <c r="V389">
        <v>2</v>
      </c>
      <c r="W389">
        <v>0</v>
      </c>
      <c r="X389" t="s">
        <v>312</v>
      </c>
      <c r="Y389">
        <v>1.1200000000000001</v>
      </c>
      <c r="Z389">
        <v>6</v>
      </c>
      <c r="AA389">
        <v>1.1299999999999999</v>
      </c>
      <c r="AB389">
        <v>5.5</v>
      </c>
      <c r="AC389">
        <v>1.17</v>
      </c>
      <c r="AD389">
        <v>5</v>
      </c>
      <c r="AE389">
        <v>1.17</v>
      </c>
      <c r="AF389">
        <v>6.16</v>
      </c>
      <c r="AG389">
        <v>1.17</v>
      </c>
      <c r="AH389">
        <v>5</v>
      </c>
      <c r="AI389">
        <v>1.18</v>
      </c>
      <c r="AJ389">
        <v>6.38</v>
      </c>
      <c r="AK389">
        <v>1.1499999999999999</v>
      </c>
      <c r="AL389">
        <v>5.23</v>
      </c>
      <c r="AM389" t="str">
        <f t="shared" si="66"/>
        <v>Radwanska</v>
      </c>
      <c r="AN389" t="str">
        <f t="shared" si="67"/>
        <v>Wickmayer</v>
      </c>
      <c r="AO389" t="str">
        <f t="shared" si="68"/>
        <v>DohaRadwanskaWickmayer</v>
      </c>
      <c r="AP389" t="str">
        <f t="shared" si="69"/>
        <v>DohaWickmayerRadwanska</v>
      </c>
      <c r="AQ389">
        <f t="shared" si="70"/>
        <v>2</v>
      </c>
      <c r="AR389">
        <f t="shared" si="71"/>
        <v>9</v>
      </c>
      <c r="AS389">
        <f t="shared" si="72"/>
        <v>15</v>
      </c>
      <c r="AT389" t="b">
        <f t="shared" si="73"/>
        <v>0</v>
      </c>
      <c r="AU389" t="str">
        <f t="shared" si="74"/>
        <v>Radwanska</v>
      </c>
      <c r="AV389" t="b">
        <f t="shared" si="75"/>
        <v>0</v>
      </c>
      <c r="AW389" t="str">
        <f t="shared" si="76"/>
        <v>DohaQuarterfinals</v>
      </c>
    </row>
    <row r="390" spans="1:49" x14ac:dyDescent="0.25">
      <c r="A390">
        <v>9</v>
      </c>
      <c r="B390" s="8" t="s">
        <v>491</v>
      </c>
      <c r="C390" s="8" t="s">
        <v>492</v>
      </c>
      <c r="D390" s="1">
        <v>41685</v>
      </c>
      <c r="E390" t="s">
        <v>351</v>
      </c>
      <c r="F390" s="1" t="s">
        <v>307</v>
      </c>
      <c r="G390" t="s">
        <v>308</v>
      </c>
      <c r="H390" t="s">
        <v>346</v>
      </c>
      <c r="I390">
        <v>3</v>
      </c>
      <c r="J390" t="s">
        <v>378</v>
      </c>
      <c r="K390" t="s">
        <v>366</v>
      </c>
      <c r="L390">
        <v>9</v>
      </c>
      <c r="M390">
        <v>8</v>
      </c>
      <c r="N390">
        <v>4030</v>
      </c>
      <c r="O390">
        <v>4310</v>
      </c>
      <c r="P390">
        <v>6</v>
      </c>
      <c r="Q390">
        <v>1</v>
      </c>
      <c r="R390">
        <v>7</v>
      </c>
      <c r="S390">
        <v>6</v>
      </c>
      <c r="V390">
        <v>2</v>
      </c>
      <c r="W390">
        <v>0</v>
      </c>
      <c r="X390" t="s">
        <v>312</v>
      </c>
      <c r="Y390">
        <v>2.1</v>
      </c>
      <c r="Z390">
        <v>1.72</v>
      </c>
      <c r="AA390">
        <v>2.15</v>
      </c>
      <c r="AB390">
        <v>1.68</v>
      </c>
      <c r="AC390">
        <v>2.1</v>
      </c>
      <c r="AD390">
        <v>1.73</v>
      </c>
      <c r="AE390">
        <v>2.15</v>
      </c>
      <c r="AF390">
        <v>1.8</v>
      </c>
      <c r="AG390">
        <v>2.1</v>
      </c>
      <c r="AH390">
        <v>1.73</v>
      </c>
      <c r="AI390">
        <v>2.2999999999999998</v>
      </c>
      <c r="AJ390">
        <v>1.8</v>
      </c>
      <c r="AK390">
        <v>2.13</v>
      </c>
      <c r="AL390">
        <v>1.7</v>
      </c>
      <c r="AM390" t="str">
        <f t="shared" si="66"/>
        <v>Kerber</v>
      </c>
      <c r="AN390" t="str">
        <f t="shared" si="67"/>
        <v>Jankovic</v>
      </c>
      <c r="AO390" t="str">
        <f t="shared" si="68"/>
        <v>DohaKerberJankovic</v>
      </c>
      <c r="AP390" t="str">
        <f t="shared" si="69"/>
        <v>DohaJankovicKerber</v>
      </c>
      <c r="AQ390">
        <f t="shared" si="70"/>
        <v>2</v>
      </c>
      <c r="AR390">
        <f t="shared" si="71"/>
        <v>6</v>
      </c>
      <c r="AS390">
        <f t="shared" si="72"/>
        <v>20</v>
      </c>
      <c r="AT390" t="b">
        <f t="shared" si="73"/>
        <v>1</v>
      </c>
      <c r="AU390" t="str">
        <f t="shared" si="74"/>
        <v>Kerber</v>
      </c>
      <c r="AV390" t="b">
        <f t="shared" si="75"/>
        <v>0</v>
      </c>
      <c r="AW390" t="str">
        <f t="shared" si="76"/>
        <v>DohaSemifinals</v>
      </c>
    </row>
    <row r="391" spans="1:49" x14ac:dyDescent="0.25">
      <c r="A391">
        <v>9</v>
      </c>
      <c r="B391" s="8" t="s">
        <v>491</v>
      </c>
      <c r="C391" s="8" t="s">
        <v>492</v>
      </c>
      <c r="D391" s="1">
        <v>41685</v>
      </c>
      <c r="E391" t="s">
        <v>351</v>
      </c>
      <c r="F391" s="1" t="s">
        <v>307</v>
      </c>
      <c r="G391" t="s">
        <v>308</v>
      </c>
      <c r="H391" t="s">
        <v>346</v>
      </c>
      <c r="I391">
        <v>3</v>
      </c>
      <c r="J391" t="s">
        <v>430</v>
      </c>
      <c r="K391" t="s">
        <v>439</v>
      </c>
      <c r="L391">
        <v>10</v>
      </c>
      <c r="M391">
        <v>4</v>
      </c>
      <c r="N391">
        <v>3760</v>
      </c>
      <c r="O391">
        <v>5750</v>
      </c>
      <c r="P391">
        <v>7</v>
      </c>
      <c r="Q391">
        <v>5</v>
      </c>
      <c r="R391">
        <v>6</v>
      </c>
      <c r="S391">
        <v>2</v>
      </c>
      <c r="V391">
        <v>2</v>
      </c>
      <c r="W391">
        <v>0</v>
      </c>
      <c r="X391" t="s">
        <v>312</v>
      </c>
      <c r="Y391">
        <v>2.2999999999999998</v>
      </c>
      <c r="Z391">
        <v>1.61</v>
      </c>
      <c r="AA391">
        <v>2.25</v>
      </c>
      <c r="AB391">
        <v>1.62</v>
      </c>
      <c r="AC391">
        <v>2.2000000000000002</v>
      </c>
      <c r="AD391">
        <v>1.67</v>
      </c>
      <c r="AE391">
        <v>2.69</v>
      </c>
      <c r="AF391">
        <v>1.54</v>
      </c>
      <c r="AG391">
        <v>2.25</v>
      </c>
      <c r="AH391">
        <v>1.62</v>
      </c>
      <c r="AI391">
        <v>2.69</v>
      </c>
      <c r="AJ391">
        <v>1.73</v>
      </c>
      <c r="AK391">
        <v>2.2799999999999998</v>
      </c>
      <c r="AL391">
        <v>1.62</v>
      </c>
      <c r="AM391" t="str">
        <f t="shared" si="66"/>
        <v>Halep</v>
      </c>
      <c r="AN391" t="str">
        <f t="shared" si="67"/>
        <v>Radwanska</v>
      </c>
      <c r="AO391" t="str">
        <f t="shared" si="68"/>
        <v>DohaHalepRadwanska</v>
      </c>
      <c r="AP391" t="str">
        <f t="shared" si="69"/>
        <v>DohaRadwanskaHalep</v>
      </c>
      <c r="AQ391">
        <f t="shared" si="70"/>
        <v>2</v>
      </c>
      <c r="AR391">
        <f t="shared" si="71"/>
        <v>6</v>
      </c>
      <c r="AS391">
        <f t="shared" si="72"/>
        <v>20</v>
      </c>
      <c r="AT391" t="b">
        <f t="shared" si="73"/>
        <v>0</v>
      </c>
      <c r="AU391" t="str">
        <f t="shared" si="74"/>
        <v>Halep</v>
      </c>
      <c r="AV391" t="b">
        <f t="shared" si="75"/>
        <v>0</v>
      </c>
      <c r="AW391" t="str">
        <f t="shared" si="76"/>
        <v>DohaSemifinals</v>
      </c>
    </row>
    <row r="392" spans="1:49" x14ac:dyDescent="0.25">
      <c r="A392">
        <v>9</v>
      </c>
      <c r="B392" s="8" t="s">
        <v>491</v>
      </c>
      <c r="C392" s="8" t="s">
        <v>492</v>
      </c>
      <c r="D392" s="1">
        <v>41686</v>
      </c>
      <c r="E392" t="s">
        <v>351</v>
      </c>
      <c r="F392" s="1" t="s">
        <v>307</v>
      </c>
      <c r="G392" t="s">
        <v>308</v>
      </c>
      <c r="H392" t="s">
        <v>348</v>
      </c>
      <c r="I392">
        <v>3</v>
      </c>
      <c r="J392" t="s">
        <v>430</v>
      </c>
      <c r="K392" t="s">
        <v>378</v>
      </c>
      <c r="L392">
        <v>10</v>
      </c>
      <c r="M392">
        <v>9</v>
      </c>
      <c r="N392">
        <v>3760</v>
      </c>
      <c r="O392">
        <v>4030</v>
      </c>
      <c r="P392">
        <v>6</v>
      </c>
      <c r="Q392">
        <v>2</v>
      </c>
      <c r="R392">
        <v>6</v>
      </c>
      <c r="S392">
        <v>3</v>
      </c>
      <c r="V392">
        <v>2</v>
      </c>
      <c r="W392">
        <v>0</v>
      </c>
      <c r="X392" t="s">
        <v>312</v>
      </c>
      <c r="Y392">
        <v>1.72</v>
      </c>
      <c r="Z392">
        <v>2.1</v>
      </c>
      <c r="AA392">
        <v>1.75</v>
      </c>
      <c r="AB392">
        <v>2.0499999999999998</v>
      </c>
      <c r="AC392">
        <v>1.8</v>
      </c>
      <c r="AD392">
        <v>2</v>
      </c>
      <c r="AE392">
        <v>1.84</v>
      </c>
      <c r="AF392">
        <v>2.1</v>
      </c>
      <c r="AG392">
        <v>1.83</v>
      </c>
      <c r="AH392">
        <v>2</v>
      </c>
      <c r="AI392">
        <v>1.84</v>
      </c>
      <c r="AJ392">
        <v>2.15</v>
      </c>
      <c r="AK392">
        <v>1.77</v>
      </c>
      <c r="AL392">
        <v>2.0299999999999998</v>
      </c>
      <c r="AM392" t="str">
        <f t="shared" si="66"/>
        <v>Halep</v>
      </c>
      <c r="AN392" t="str">
        <f t="shared" si="67"/>
        <v>Kerber</v>
      </c>
      <c r="AO392" t="str">
        <f t="shared" si="68"/>
        <v>DohaHalepKerber</v>
      </c>
      <c r="AP392" t="str">
        <f t="shared" si="69"/>
        <v>DohaKerberHalep</v>
      </c>
      <c r="AQ392">
        <f t="shared" si="70"/>
        <v>2</v>
      </c>
      <c r="AR392">
        <f t="shared" si="71"/>
        <v>7</v>
      </c>
      <c r="AS392">
        <f t="shared" si="72"/>
        <v>17</v>
      </c>
      <c r="AT392" t="b">
        <f t="shared" si="73"/>
        <v>0</v>
      </c>
      <c r="AU392" t="str">
        <f t="shared" si="74"/>
        <v>Halep</v>
      </c>
      <c r="AV392" t="b">
        <f t="shared" si="75"/>
        <v>0</v>
      </c>
      <c r="AW392" t="str">
        <f t="shared" si="76"/>
        <v>DohaThe Final</v>
      </c>
    </row>
    <row r="393" spans="1:49" x14ac:dyDescent="0.25">
      <c r="A393">
        <v>10</v>
      </c>
      <c r="B393" s="8" t="s">
        <v>499</v>
      </c>
      <c r="C393" s="8" t="s">
        <v>500</v>
      </c>
      <c r="D393" s="1">
        <v>41687</v>
      </c>
      <c r="E393" t="s">
        <v>351</v>
      </c>
      <c r="F393" s="1" t="s">
        <v>307</v>
      </c>
      <c r="G393" s="1" t="s">
        <v>308</v>
      </c>
      <c r="H393" t="s">
        <v>309</v>
      </c>
      <c r="I393" s="9">
        <v>3</v>
      </c>
      <c r="J393" t="s">
        <v>337</v>
      </c>
      <c r="K393" t="s">
        <v>475</v>
      </c>
      <c r="L393">
        <v>28</v>
      </c>
      <c r="M393">
        <v>18</v>
      </c>
      <c r="N393">
        <v>1820</v>
      </c>
      <c r="O393">
        <v>2415</v>
      </c>
      <c r="P393">
        <v>6</v>
      </c>
      <c r="Q393">
        <v>3</v>
      </c>
      <c r="R393">
        <v>7</v>
      </c>
      <c r="S393">
        <v>5</v>
      </c>
      <c r="V393">
        <v>2</v>
      </c>
      <c r="W393">
        <v>0</v>
      </c>
      <c r="X393" t="s">
        <v>312</v>
      </c>
      <c r="Y393">
        <v>1.66</v>
      </c>
      <c r="Z393">
        <v>2.1</v>
      </c>
      <c r="AA393">
        <v>1.75</v>
      </c>
      <c r="AB393">
        <v>2.0499999999999998</v>
      </c>
      <c r="AC393">
        <v>1.83</v>
      </c>
      <c r="AD393">
        <v>1.83</v>
      </c>
      <c r="AE393">
        <v>1.79</v>
      </c>
      <c r="AF393">
        <v>2.12</v>
      </c>
      <c r="AG393">
        <v>1.73</v>
      </c>
      <c r="AH393">
        <v>2.1</v>
      </c>
      <c r="AI393">
        <v>1.83</v>
      </c>
      <c r="AJ393">
        <v>2.2000000000000002</v>
      </c>
      <c r="AK393">
        <v>1.71</v>
      </c>
      <c r="AL393">
        <v>2.09</v>
      </c>
      <c r="AM393" t="str">
        <f t="shared" si="66"/>
        <v>Safarova</v>
      </c>
      <c r="AN393" t="str">
        <f t="shared" si="67"/>
        <v>Stephens</v>
      </c>
      <c r="AO393" t="str">
        <f t="shared" si="68"/>
        <v>DubaiSafarovaStephens</v>
      </c>
      <c r="AP393" t="str">
        <f t="shared" si="69"/>
        <v>DubaiStephensSafarova</v>
      </c>
      <c r="AQ393">
        <f t="shared" si="70"/>
        <v>2</v>
      </c>
      <c r="AR393">
        <f t="shared" si="71"/>
        <v>5</v>
      </c>
      <c r="AS393">
        <f t="shared" si="72"/>
        <v>21</v>
      </c>
      <c r="AT393" t="b">
        <f t="shared" si="73"/>
        <v>0</v>
      </c>
      <c r="AU393" t="str">
        <f t="shared" si="74"/>
        <v>Safarova</v>
      </c>
      <c r="AV393" t="b">
        <f t="shared" si="75"/>
        <v>0</v>
      </c>
      <c r="AW393" t="str">
        <f t="shared" si="76"/>
        <v>Dubai1st Round</v>
      </c>
    </row>
    <row r="394" spans="1:49" x14ac:dyDescent="0.25">
      <c r="A394">
        <v>10</v>
      </c>
      <c r="B394" s="8" t="s">
        <v>499</v>
      </c>
      <c r="C394" s="8" t="s">
        <v>500</v>
      </c>
      <c r="D394" s="1">
        <v>41687</v>
      </c>
      <c r="E394" t="s">
        <v>351</v>
      </c>
      <c r="F394" s="1" t="s">
        <v>307</v>
      </c>
      <c r="G394" s="1" t="s">
        <v>308</v>
      </c>
      <c r="H394" t="s">
        <v>309</v>
      </c>
      <c r="I394" s="9">
        <v>3</v>
      </c>
      <c r="J394" t="s">
        <v>436</v>
      </c>
      <c r="K394" t="s">
        <v>498</v>
      </c>
      <c r="L394">
        <v>24</v>
      </c>
      <c r="M394">
        <v>143</v>
      </c>
      <c r="N394">
        <v>2011</v>
      </c>
      <c r="O394">
        <v>443</v>
      </c>
      <c r="P394">
        <v>6</v>
      </c>
      <c r="Q394">
        <v>4</v>
      </c>
      <c r="R394">
        <v>6</v>
      </c>
      <c r="S394">
        <v>7</v>
      </c>
      <c r="T394">
        <v>6</v>
      </c>
      <c r="U394">
        <v>4</v>
      </c>
      <c r="V394">
        <v>2</v>
      </c>
      <c r="W394">
        <v>1</v>
      </c>
      <c r="X394" t="s">
        <v>312</v>
      </c>
      <c r="Y394">
        <v>1.25</v>
      </c>
      <c r="Z394">
        <v>3.75</v>
      </c>
      <c r="AA394">
        <v>1.28</v>
      </c>
      <c r="AB394">
        <v>3.5</v>
      </c>
      <c r="AC394">
        <v>1.29</v>
      </c>
      <c r="AD394">
        <v>3.5</v>
      </c>
      <c r="AE394">
        <v>1.31</v>
      </c>
      <c r="AF394">
        <v>3.74</v>
      </c>
      <c r="AG394">
        <v>1.29</v>
      </c>
      <c r="AH394">
        <v>3.5</v>
      </c>
      <c r="AI394">
        <v>1.31</v>
      </c>
      <c r="AJ394">
        <v>4.0999999999999996</v>
      </c>
      <c r="AK394">
        <v>1.28</v>
      </c>
      <c r="AL394">
        <v>3.59</v>
      </c>
      <c r="AM394" t="str">
        <f t="shared" si="66"/>
        <v>Makarova</v>
      </c>
      <c r="AN394" t="str">
        <f t="shared" si="67"/>
        <v>Kleybanova</v>
      </c>
      <c r="AO394" t="str">
        <f t="shared" si="68"/>
        <v>DubaiMakarovaKleybanova</v>
      </c>
      <c r="AP394" t="str">
        <f t="shared" si="69"/>
        <v>DubaiKleybanovaMakarova</v>
      </c>
      <c r="AQ394">
        <f t="shared" si="70"/>
        <v>1</v>
      </c>
      <c r="AR394">
        <f t="shared" si="71"/>
        <v>3</v>
      </c>
      <c r="AS394">
        <f t="shared" si="72"/>
        <v>33</v>
      </c>
      <c r="AT394" t="b">
        <f t="shared" si="73"/>
        <v>1</v>
      </c>
      <c r="AU394" t="str">
        <f t="shared" si="74"/>
        <v>Makarova</v>
      </c>
      <c r="AV394" t="b">
        <f t="shared" si="75"/>
        <v>1</v>
      </c>
      <c r="AW394" t="str">
        <f t="shared" si="76"/>
        <v>Dubai1st Round</v>
      </c>
    </row>
    <row r="395" spans="1:49" x14ac:dyDescent="0.25">
      <c r="A395">
        <v>10</v>
      </c>
      <c r="B395" s="8" t="s">
        <v>499</v>
      </c>
      <c r="C395" s="8" t="s">
        <v>500</v>
      </c>
      <c r="D395" s="1">
        <v>41687</v>
      </c>
      <c r="E395" t="s">
        <v>351</v>
      </c>
      <c r="F395" s="1" t="s">
        <v>307</v>
      </c>
      <c r="G395" s="1" t="s">
        <v>308</v>
      </c>
      <c r="H395" t="s">
        <v>309</v>
      </c>
      <c r="I395" s="9">
        <v>3</v>
      </c>
      <c r="J395" t="s">
        <v>368</v>
      </c>
      <c r="K395" t="s">
        <v>493</v>
      </c>
      <c r="L395">
        <v>16</v>
      </c>
      <c r="M395">
        <v>117</v>
      </c>
      <c r="N395">
        <v>2685</v>
      </c>
      <c r="O395">
        <v>540</v>
      </c>
      <c r="P395">
        <v>6</v>
      </c>
      <c r="Q395">
        <v>3</v>
      </c>
      <c r="R395">
        <v>6</v>
      </c>
      <c r="S395">
        <v>2</v>
      </c>
      <c r="V395">
        <v>2</v>
      </c>
      <c r="W395">
        <v>0</v>
      </c>
      <c r="X395" t="s">
        <v>312</v>
      </c>
      <c r="Y395">
        <v>1.57</v>
      </c>
      <c r="Z395">
        <v>2.25</v>
      </c>
      <c r="AA395">
        <v>1.58</v>
      </c>
      <c r="AB395">
        <v>2.35</v>
      </c>
      <c r="AC395">
        <v>1.62</v>
      </c>
      <c r="AD395">
        <v>2.2000000000000002</v>
      </c>
      <c r="AE395">
        <v>1.59</v>
      </c>
      <c r="AF395">
        <v>2.5099999999999998</v>
      </c>
      <c r="AG395">
        <v>1.57</v>
      </c>
      <c r="AH395">
        <v>2.38</v>
      </c>
      <c r="AI395">
        <v>1.62</v>
      </c>
      <c r="AJ395">
        <v>2.5499999999999998</v>
      </c>
      <c r="AK395">
        <v>1.57</v>
      </c>
      <c r="AL395">
        <v>2.35</v>
      </c>
      <c r="AM395" t="str">
        <f t="shared" si="66"/>
        <v>Suarez</v>
      </c>
      <c r="AN395" t="str">
        <f t="shared" si="67"/>
        <v>Petrova</v>
      </c>
      <c r="AO395" t="str">
        <f t="shared" si="68"/>
        <v>DubaiSuarezPetrova</v>
      </c>
      <c r="AP395" t="str">
        <f t="shared" si="69"/>
        <v>DubaiPetrovaSuarez</v>
      </c>
      <c r="AQ395">
        <f t="shared" si="70"/>
        <v>2</v>
      </c>
      <c r="AR395">
        <f t="shared" si="71"/>
        <v>7</v>
      </c>
      <c r="AS395">
        <f t="shared" si="72"/>
        <v>17</v>
      </c>
      <c r="AT395" t="b">
        <f t="shared" si="73"/>
        <v>0</v>
      </c>
      <c r="AU395" t="str">
        <f t="shared" si="74"/>
        <v>Suarez</v>
      </c>
      <c r="AV395" t="b">
        <f t="shared" si="75"/>
        <v>0</v>
      </c>
      <c r="AW395" t="str">
        <f t="shared" si="76"/>
        <v>Dubai1st Round</v>
      </c>
    </row>
    <row r="396" spans="1:49" x14ac:dyDescent="0.25">
      <c r="A396">
        <v>10</v>
      </c>
      <c r="B396" s="8" t="s">
        <v>499</v>
      </c>
      <c r="C396" s="8" t="s">
        <v>500</v>
      </c>
      <c r="D396" s="1">
        <v>41687</v>
      </c>
      <c r="E396" t="s">
        <v>351</v>
      </c>
      <c r="F396" s="1" t="s">
        <v>307</v>
      </c>
      <c r="G396" s="1" t="s">
        <v>308</v>
      </c>
      <c r="H396" t="s">
        <v>309</v>
      </c>
      <c r="I396" s="9">
        <v>3</v>
      </c>
      <c r="J396" t="s">
        <v>324</v>
      </c>
      <c r="K396" t="s">
        <v>426</v>
      </c>
      <c r="L396">
        <v>44</v>
      </c>
      <c r="M396">
        <v>33</v>
      </c>
      <c r="N396">
        <v>1237</v>
      </c>
      <c r="O396">
        <v>1465</v>
      </c>
      <c r="P396">
        <v>6</v>
      </c>
      <c r="Q396">
        <v>3</v>
      </c>
      <c r="R396">
        <v>6</v>
      </c>
      <c r="S396">
        <v>2</v>
      </c>
      <c r="V396">
        <v>2</v>
      </c>
      <c r="W396">
        <v>0</v>
      </c>
      <c r="X396" t="s">
        <v>312</v>
      </c>
      <c r="Y396">
        <v>1.33</v>
      </c>
      <c r="Z396">
        <v>3.25</v>
      </c>
      <c r="AA396">
        <v>1.33</v>
      </c>
      <c r="AB396">
        <v>3.2</v>
      </c>
      <c r="AC396">
        <v>1.36</v>
      </c>
      <c r="AD396">
        <v>3</v>
      </c>
      <c r="AE396">
        <v>1.39</v>
      </c>
      <c r="AF396">
        <v>3.21</v>
      </c>
      <c r="AG396">
        <v>1.36</v>
      </c>
      <c r="AH396">
        <v>3</v>
      </c>
      <c r="AI396">
        <v>1.39</v>
      </c>
      <c r="AJ396">
        <v>3.5</v>
      </c>
      <c r="AK396">
        <v>1.34</v>
      </c>
      <c r="AL396">
        <v>3.18</v>
      </c>
      <c r="AM396" t="str">
        <f t="shared" si="66"/>
        <v>Williams</v>
      </c>
      <c r="AN396" t="str">
        <f t="shared" si="67"/>
        <v>Vesnina</v>
      </c>
      <c r="AO396" t="str">
        <f t="shared" si="68"/>
        <v>DubaiWilliamsVesnina</v>
      </c>
      <c r="AP396" t="str">
        <f t="shared" si="69"/>
        <v>DubaiVesninaWilliams</v>
      </c>
      <c r="AQ396">
        <f t="shared" si="70"/>
        <v>2</v>
      </c>
      <c r="AR396">
        <f t="shared" si="71"/>
        <v>7</v>
      </c>
      <c r="AS396">
        <f t="shared" si="72"/>
        <v>17</v>
      </c>
      <c r="AT396" t="b">
        <f t="shared" si="73"/>
        <v>0</v>
      </c>
      <c r="AU396" t="str">
        <f t="shared" si="74"/>
        <v>Williams</v>
      </c>
      <c r="AV396" t="b">
        <f t="shared" si="75"/>
        <v>0</v>
      </c>
      <c r="AW396" t="str">
        <f t="shared" si="76"/>
        <v>Dubai1st Round</v>
      </c>
    </row>
    <row r="397" spans="1:49" x14ac:dyDescent="0.25">
      <c r="A397">
        <v>10</v>
      </c>
      <c r="B397" s="8" t="s">
        <v>499</v>
      </c>
      <c r="C397" s="8" t="s">
        <v>500</v>
      </c>
      <c r="D397" s="1">
        <v>41687</v>
      </c>
      <c r="E397" t="s">
        <v>351</v>
      </c>
      <c r="F397" s="1" t="s">
        <v>307</v>
      </c>
      <c r="G397" s="1" t="s">
        <v>308</v>
      </c>
      <c r="H397" t="s">
        <v>309</v>
      </c>
      <c r="I397" s="9">
        <v>3</v>
      </c>
      <c r="J397" t="s">
        <v>333</v>
      </c>
      <c r="K397" t="s">
        <v>343</v>
      </c>
      <c r="L397">
        <v>27</v>
      </c>
      <c r="M397">
        <v>14</v>
      </c>
      <c r="N397">
        <v>1940</v>
      </c>
      <c r="O397">
        <v>3020</v>
      </c>
      <c r="P397">
        <v>6</v>
      </c>
      <c r="Q397">
        <v>4</v>
      </c>
      <c r="R397">
        <v>6</v>
      </c>
      <c r="S397">
        <v>3</v>
      </c>
      <c r="V397">
        <v>2</v>
      </c>
      <c r="W397">
        <v>0</v>
      </c>
      <c r="X397" t="s">
        <v>312</v>
      </c>
      <c r="Y397">
        <v>1.8</v>
      </c>
      <c r="Z397">
        <v>1.9</v>
      </c>
      <c r="AA397">
        <v>1.85</v>
      </c>
      <c r="AB397">
        <v>1.9</v>
      </c>
      <c r="AC397">
        <v>1.83</v>
      </c>
      <c r="AD397">
        <v>1.83</v>
      </c>
      <c r="AE397">
        <v>1.88</v>
      </c>
      <c r="AF397">
        <v>2.0099999999999998</v>
      </c>
      <c r="AG397">
        <v>1.8</v>
      </c>
      <c r="AH397">
        <v>2</v>
      </c>
      <c r="AI397">
        <v>1.92</v>
      </c>
      <c r="AJ397">
        <v>2.04</v>
      </c>
      <c r="AK397">
        <v>1.83</v>
      </c>
      <c r="AL397">
        <v>1.93</v>
      </c>
      <c r="AM397" t="str">
        <f t="shared" si="66"/>
        <v>Cirstea</v>
      </c>
      <c r="AN397" t="str">
        <f t="shared" si="67"/>
        <v>Vinci</v>
      </c>
      <c r="AO397" t="str">
        <f t="shared" si="68"/>
        <v>DubaiCirsteaVinci</v>
      </c>
      <c r="AP397" t="str">
        <f t="shared" si="69"/>
        <v>DubaiVinciCirstea</v>
      </c>
      <c r="AQ397">
        <f t="shared" si="70"/>
        <v>2</v>
      </c>
      <c r="AR397">
        <f t="shared" si="71"/>
        <v>5</v>
      </c>
      <c r="AS397">
        <f t="shared" si="72"/>
        <v>19</v>
      </c>
      <c r="AT397" t="b">
        <f t="shared" si="73"/>
        <v>0</v>
      </c>
      <c r="AU397" t="str">
        <f t="shared" si="74"/>
        <v>Cirstea</v>
      </c>
      <c r="AV397" t="b">
        <f t="shared" si="75"/>
        <v>0</v>
      </c>
      <c r="AW397" t="str">
        <f t="shared" si="76"/>
        <v>Dubai1st Round</v>
      </c>
    </row>
    <row r="398" spans="1:49" x14ac:dyDescent="0.25">
      <c r="A398">
        <v>10</v>
      </c>
      <c r="B398" s="8" t="s">
        <v>499</v>
      </c>
      <c r="C398" s="8" t="s">
        <v>500</v>
      </c>
      <c r="D398" s="1">
        <v>41688</v>
      </c>
      <c r="E398" t="s">
        <v>351</v>
      </c>
      <c r="F398" s="1" t="s">
        <v>307</v>
      </c>
      <c r="G398" s="1" t="s">
        <v>308</v>
      </c>
      <c r="H398" t="s">
        <v>309</v>
      </c>
      <c r="I398" s="9">
        <v>3</v>
      </c>
      <c r="J398" t="s">
        <v>437</v>
      </c>
      <c r="K398" t="s">
        <v>430</v>
      </c>
      <c r="L398">
        <v>26</v>
      </c>
      <c r="M398">
        <v>9</v>
      </c>
      <c r="N398">
        <v>1985</v>
      </c>
      <c r="O398">
        <v>4435</v>
      </c>
      <c r="P398">
        <v>6</v>
      </c>
      <c r="Q398">
        <v>1</v>
      </c>
      <c r="R398">
        <v>1</v>
      </c>
      <c r="S398">
        <v>1</v>
      </c>
      <c r="V398">
        <v>1</v>
      </c>
      <c r="W398">
        <v>0</v>
      </c>
      <c r="X398" t="s">
        <v>323</v>
      </c>
      <c r="Y398">
        <v>4.5</v>
      </c>
      <c r="Z398">
        <v>1.18</v>
      </c>
      <c r="AA398">
        <v>4</v>
      </c>
      <c r="AB398">
        <v>1.22</v>
      </c>
      <c r="AC398">
        <v>4.33</v>
      </c>
      <c r="AD398">
        <v>1.2</v>
      </c>
      <c r="AE398">
        <v>4.67</v>
      </c>
      <c r="AF398">
        <v>1.23</v>
      </c>
      <c r="AG398">
        <v>4</v>
      </c>
      <c r="AH398">
        <v>1.22</v>
      </c>
      <c r="AI398">
        <v>4.9000000000000004</v>
      </c>
      <c r="AJ398">
        <v>1.25</v>
      </c>
      <c r="AK398">
        <v>4.2699999999999996</v>
      </c>
      <c r="AL398">
        <v>1.21</v>
      </c>
      <c r="AM398" t="str">
        <f t="shared" si="66"/>
        <v>Cornet</v>
      </c>
      <c r="AN398" t="str">
        <f t="shared" si="67"/>
        <v>Halep</v>
      </c>
      <c r="AO398" t="str">
        <f t="shared" si="68"/>
        <v>DubaiCornetHalep</v>
      </c>
      <c r="AP398" t="str">
        <f t="shared" si="69"/>
        <v>DubaiHalepCornet</v>
      </c>
      <c r="AQ398">
        <f t="shared" si="70"/>
        <v>1</v>
      </c>
      <c r="AR398">
        <f t="shared" si="71"/>
        <v>5</v>
      </c>
      <c r="AS398">
        <f t="shared" si="72"/>
        <v>9</v>
      </c>
      <c r="AT398" t="b">
        <f t="shared" si="73"/>
        <v>0</v>
      </c>
      <c r="AU398" t="str">
        <f t="shared" si="74"/>
        <v>Cornet</v>
      </c>
      <c r="AV398" t="b">
        <f t="shared" si="75"/>
        <v>0</v>
      </c>
      <c r="AW398" t="str">
        <f t="shared" si="76"/>
        <v>Dubai1st Round</v>
      </c>
    </row>
    <row r="399" spans="1:49" x14ac:dyDescent="0.25">
      <c r="A399">
        <v>10</v>
      </c>
      <c r="B399" s="8" t="s">
        <v>499</v>
      </c>
      <c r="C399" s="8" t="s">
        <v>500</v>
      </c>
      <c r="D399" s="1">
        <v>41688</v>
      </c>
      <c r="E399" t="s">
        <v>351</v>
      </c>
      <c r="F399" s="1" t="s">
        <v>307</v>
      </c>
      <c r="G399" s="1" t="s">
        <v>308</v>
      </c>
      <c r="H399" t="s">
        <v>309</v>
      </c>
      <c r="I399" s="9">
        <v>3</v>
      </c>
      <c r="J399" t="s">
        <v>366</v>
      </c>
      <c r="K399" t="s">
        <v>495</v>
      </c>
      <c r="L399">
        <v>7</v>
      </c>
      <c r="M399">
        <v>121</v>
      </c>
      <c r="N399">
        <v>4535</v>
      </c>
      <c r="O399">
        <v>520</v>
      </c>
      <c r="P399">
        <v>6</v>
      </c>
      <c r="Q399">
        <v>4</v>
      </c>
      <c r="R399">
        <v>6</v>
      </c>
      <c r="S399">
        <v>3</v>
      </c>
      <c r="V399">
        <v>2</v>
      </c>
      <c r="W399">
        <v>0</v>
      </c>
      <c r="X399" t="s">
        <v>312</v>
      </c>
      <c r="Y399">
        <v>1.05</v>
      </c>
      <c r="Z399">
        <v>11</v>
      </c>
      <c r="AA399">
        <v>1.1100000000000001</v>
      </c>
      <c r="AB399">
        <v>6</v>
      </c>
      <c r="AC399">
        <v>1.06</v>
      </c>
      <c r="AD399">
        <v>8</v>
      </c>
      <c r="AE399">
        <v>1.07</v>
      </c>
      <c r="AF399">
        <v>10.91</v>
      </c>
      <c r="AG399">
        <v>1.07</v>
      </c>
      <c r="AH399">
        <v>8</v>
      </c>
      <c r="AI399">
        <v>1.1100000000000001</v>
      </c>
      <c r="AJ399">
        <v>11</v>
      </c>
      <c r="AK399">
        <v>1.07</v>
      </c>
      <c r="AL399">
        <v>8.39</v>
      </c>
      <c r="AM399" t="str">
        <f t="shared" si="66"/>
        <v>Jankovic</v>
      </c>
      <c r="AN399" t="str">
        <f t="shared" si="67"/>
        <v>Zanevska</v>
      </c>
      <c r="AO399" t="str">
        <f t="shared" si="68"/>
        <v>DubaiJankovicZanevska</v>
      </c>
      <c r="AP399" t="str">
        <f t="shared" si="69"/>
        <v>DubaiZanevskaJankovic</v>
      </c>
      <c r="AQ399">
        <f t="shared" si="70"/>
        <v>2</v>
      </c>
      <c r="AR399">
        <f t="shared" si="71"/>
        <v>5</v>
      </c>
      <c r="AS399">
        <f t="shared" si="72"/>
        <v>19</v>
      </c>
      <c r="AT399" t="b">
        <f t="shared" si="73"/>
        <v>0</v>
      </c>
      <c r="AU399" t="str">
        <f t="shared" si="74"/>
        <v>Jankovic</v>
      </c>
      <c r="AV399" t="b">
        <f t="shared" si="75"/>
        <v>0</v>
      </c>
      <c r="AW399" t="str">
        <f t="shared" si="76"/>
        <v>Dubai1st Round</v>
      </c>
    </row>
    <row r="400" spans="1:49" x14ac:dyDescent="0.25">
      <c r="A400">
        <v>10</v>
      </c>
      <c r="B400" s="8" t="s">
        <v>499</v>
      </c>
      <c r="C400" s="8" t="s">
        <v>500</v>
      </c>
      <c r="D400" s="1">
        <v>41688</v>
      </c>
      <c r="E400" t="s">
        <v>351</v>
      </c>
      <c r="F400" s="1" t="s">
        <v>307</v>
      </c>
      <c r="G400" s="1" t="s">
        <v>308</v>
      </c>
      <c r="H400" t="s">
        <v>309</v>
      </c>
      <c r="I400" s="9">
        <v>3</v>
      </c>
      <c r="J400" t="s">
        <v>438</v>
      </c>
      <c r="K400" t="s">
        <v>356</v>
      </c>
      <c r="L400">
        <v>11</v>
      </c>
      <c r="M400">
        <v>15</v>
      </c>
      <c r="N400">
        <v>3200</v>
      </c>
      <c r="O400">
        <v>2820</v>
      </c>
      <c r="P400">
        <v>2</v>
      </c>
      <c r="Q400">
        <v>6</v>
      </c>
      <c r="R400">
        <v>6</v>
      </c>
      <c r="S400">
        <v>3</v>
      </c>
      <c r="T400">
        <v>6</v>
      </c>
      <c r="U400">
        <v>3</v>
      </c>
      <c r="V400">
        <v>2</v>
      </c>
      <c r="W400">
        <v>1</v>
      </c>
      <c r="X400" t="s">
        <v>312</v>
      </c>
      <c r="Y400">
        <v>1.5</v>
      </c>
      <c r="Z400">
        <v>2.5</v>
      </c>
      <c r="AA400">
        <v>1.55</v>
      </c>
      <c r="AB400">
        <v>2.4</v>
      </c>
      <c r="AC400">
        <v>1.57</v>
      </c>
      <c r="AD400">
        <v>2.25</v>
      </c>
      <c r="AE400">
        <v>1.57</v>
      </c>
      <c r="AF400">
        <v>2.54</v>
      </c>
      <c r="AG400">
        <v>1.57</v>
      </c>
      <c r="AH400">
        <v>2.38</v>
      </c>
      <c r="AI400">
        <v>1.58</v>
      </c>
      <c r="AJ400">
        <v>2.75</v>
      </c>
      <c r="AK400">
        <v>1.51</v>
      </c>
      <c r="AL400">
        <v>2.4900000000000002</v>
      </c>
      <c r="AM400" t="str">
        <f t="shared" si="66"/>
        <v>Wozniacki</v>
      </c>
      <c r="AN400" t="str">
        <f t="shared" si="67"/>
        <v>Lisicki</v>
      </c>
      <c r="AO400" t="str">
        <f t="shared" si="68"/>
        <v>DubaiWozniackiLisicki</v>
      </c>
      <c r="AP400" t="str">
        <f t="shared" si="69"/>
        <v>DubaiLisickiWozniacki</v>
      </c>
      <c r="AQ400">
        <f t="shared" si="70"/>
        <v>1</v>
      </c>
      <c r="AR400">
        <f t="shared" si="71"/>
        <v>2</v>
      </c>
      <c r="AS400">
        <f t="shared" si="72"/>
        <v>26</v>
      </c>
      <c r="AT400" t="b">
        <f t="shared" si="73"/>
        <v>0</v>
      </c>
      <c r="AU400" t="str">
        <f t="shared" si="74"/>
        <v>Lisicki</v>
      </c>
      <c r="AV400" t="b">
        <f t="shared" si="75"/>
        <v>1</v>
      </c>
      <c r="AW400" t="str">
        <f t="shared" si="76"/>
        <v>Dubai1st Round</v>
      </c>
    </row>
    <row r="401" spans="1:49" x14ac:dyDescent="0.25">
      <c r="A401">
        <v>10</v>
      </c>
      <c r="B401" s="8" t="s">
        <v>499</v>
      </c>
      <c r="C401" s="8" t="s">
        <v>500</v>
      </c>
      <c r="D401" s="1">
        <v>41688</v>
      </c>
      <c r="E401" t="s">
        <v>351</v>
      </c>
      <c r="F401" s="1" t="s">
        <v>307</v>
      </c>
      <c r="G401" s="1" t="s">
        <v>308</v>
      </c>
      <c r="H401" t="s">
        <v>309</v>
      </c>
      <c r="I401" s="9">
        <v>3</v>
      </c>
      <c r="J401" t="s">
        <v>391</v>
      </c>
      <c r="K401" t="s">
        <v>422</v>
      </c>
      <c r="L401">
        <v>50</v>
      </c>
      <c r="M401">
        <v>17</v>
      </c>
      <c r="N401">
        <v>1131</v>
      </c>
      <c r="O401">
        <v>2605</v>
      </c>
      <c r="P401">
        <v>1</v>
      </c>
      <c r="Q401">
        <v>6</v>
      </c>
      <c r="R401">
        <v>6</v>
      </c>
      <c r="S401">
        <v>1</v>
      </c>
      <c r="T401">
        <v>6</v>
      </c>
      <c r="U401">
        <v>4</v>
      </c>
      <c r="V401">
        <v>2</v>
      </c>
      <c r="W401">
        <v>1</v>
      </c>
      <c r="X401" t="s">
        <v>312</v>
      </c>
      <c r="Y401">
        <v>2.5</v>
      </c>
      <c r="Z401">
        <v>1.5</v>
      </c>
      <c r="AA401">
        <v>2.7</v>
      </c>
      <c r="AB401">
        <v>1.45</v>
      </c>
      <c r="AC401">
        <v>2.75</v>
      </c>
      <c r="AD401">
        <v>1.4</v>
      </c>
      <c r="AE401">
        <v>2.59</v>
      </c>
      <c r="AF401">
        <v>1.56</v>
      </c>
      <c r="AG401">
        <v>2.75</v>
      </c>
      <c r="AH401">
        <v>1.44</v>
      </c>
      <c r="AI401">
        <v>2.81</v>
      </c>
      <c r="AJ401">
        <v>1.56</v>
      </c>
      <c r="AK401">
        <v>2.65</v>
      </c>
      <c r="AL401">
        <v>1.46</v>
      </c>
      <c r="AM401" t="str">
        <f t="shared" si="66"/>
        <v>Beck</v>
      </c>
      <c r="AN401" t="str">
        <f t="shared" si="67"/>
        <v>Stosur</v>
      </c>
      <c r="AO401" t="str">
        <f t="shared" si="68"/>
        <v>DubaiBeckStosur</v>
      </c>
      <c r="AP401" t="str">
        <f t="shared" si="69"/>
        <v>DubaiStosurBeck</v>
      </c>
      <c r="AQ401">
        <f t="shared" si="70"/>
        <v>1</v>
      </c>
      <c r="AR401">
        <f t="shared" si="71"/>
        <v>2</v>
      </c>
      <c r="AS401">
        <f t="shared" si="72"/>
        <v>24</v>
      </c>
      <c r="AT401" t="b">
        <f t="shared" si="73"/>
        <v>0</v>
      </c>
      <c r="AU401" t="str">
        <f t="shared" si="74"/>
        <v>Stosur</v>
      </c>
      <c r="AV401" t="b">
        <f t="shared" si="75"/>
        <v>1</v>
      </c>
      <c r="AW401" t="str">
        <f t="shared" si="76"/>
        <v>Dubai1st Round</v>
      </c>
    </row>
    <row r="402" spans="1:49" x14ac:dyDescent="0.25">
      <c r="A402">
        <v>10</v>
      </c>
      <c r="B402" s="8" t="s">
        <v>499</v>
      </c>
      <c r="C402" s="8" t="s">
        <v>500</v>
      </c>
      <c r="D402" s="1">
        <v>41688</v>
      </c>
      <c r="E402" t="s">
        <v>351</v>
      </c>
      <c r="F402" s="1" t="s">
        <v>307</v>
      </c>
      <c r="G402" s="1" t="s">
        <v>308</v>
      </c>
      <c r="H402" t="s">
        <v>309</v>
      </c>
      <c r="I402" s="9">
        <v>3</v>
      </c>
      <c r="J402" t="s">
        <v>450</v>
      </c>
      <c r="K402" t="s">
        <v>362</v>
      </c>
      <c r="L402">
        <v>22</v>
      </c>
      <c r="M402">
        <v>25</v>
      </c>
      <c r="N402">
        <v>2165</v>
      </c>
      <c r="O402">
        <v>1991</v>
      </c>
      <c r="P402">
        <v>7</v>
      </c>
      <c r="Q402">
        <v>5</v>
      </c>
      <c r="R402">
        <v>6</v>
      </c>
      <c r="S402">
        <v>4</v>
      </c>
      <c r="V402">
        <v>2</v>
      </c>
      <c r="W402">
        <v>0</v>
      </c>
      <c r="X402" t="s">
        <v>312</v>
      </c>
      <c r="Y402">
        <v>1.83</v>
      </c>
      <c r="Z402">
        <v>1.83</v>
      </c>
      <c r="AA402">
        <v>1.9</v>
      </c>
      <c r="AB402">
        <v>1.85</v>
      </c>
      <c r="AC402">
        <v>1.91</v>
      </c>
      <c r="AD402">
        <v>1.8</v>
      </c>
      <c r="AE402">
        <v>1.85</v>
      </c>
      <c r="AF402">
        <v>2.0499999999999998</v>
      </c>
      <c r="AG402">
        <v>2</v>
      </c>
      <c r="AH402">
        <v>1.8</v>
      </c>
      <c r="AI402">
        <v>2</v>
      </c>
      <c r="AJ402">
        <v>2.0499999999999998</v>
      </c>
      <c r="AK402">
        <v>1.86</v>
      </c>
      <c r="AL402">
        <v>1.9</v>
      </c>
      <c r="AM402" t="str">
        <f t="shared" si="66"/>
        <v>Pennetta</v>
      </c>
      <c r="AN402" t="str">
        <f t="shared" si="67"/>
        <v>Kanepi</v>
      </c>
      <c r="AO402" t="str">
        <f t="shared" si="68"/>
        <v>DubaiPennettaKanepi</v>
      </c>
      <c r="AP402" t="str">
        <f t="shared" si="69"/>
        <v>DubaiKanepiPennetta</v>
      </c>
      <c r="AQ402">
        <f t="shared" si="70"/>
        <v>2</v>
      </c>
      <c r="AR402">
        <f t="shared" si="71"/>
        <v>4</v>
      </c>
      <c r="AS402">
        <f t="shared" si="72"/>
        <v>22</v>
      </c>
      <c r="AT402" t="b">
        <f t="shared" si="73"/>
        <v>0</v>
      </c>
      <c r="AU402" t="str">
        <f t="shared" si="74"/>
        <v>Pennetta</v>
      </c>
      <c r="AV402" t="b">
        <f t="shared" si="75"/>
        <v>0</v>
      </c>
      <c r="AW402" t="str">
        <f t="shared" si="76"/>
        <v>Dubai1st Round</v>
      </c>
    </row>
    <row r="403" spans="1:49" x14ac:dyDescent="0.25">
      <c r="A403">
        <v>10</v>
      </c>
      <c r="B403" s="8" t="s">
        <v>499</v>
      </c>
      <c r="C403" s="8" t="s">
        <v>500</v>
      </c>
      <c r="D403" s="1">
        <v>41688</v>
      </c>
      <c r="E403" t="s">
        <v>351</v>
      </c>
      <c r="F403" s="1" t="s">
        <v>307</v>
      </c>
      <c r="G403" s="1" t="s">
        <v>308</v>
      </c>
      <c r="H403" t="s">
        <v>309</v>
      </c>
      <c r="I403" s="9">
        <v>3</v>
      </c>
      <c r="J403" t="s">
        <v>334</v>
      </c>
      <c r="K403" t="s">
        <v>378</v>
      </c>
      <c r="L403">
        <v>12</v>
      </c>
      <c r="M403">
        <v>8</v>
      </c>
      <c r="N403">
        <v>3155</v>
      </c>
      <c r="O403">
        <v>4490</v>
      </c>
      <c r="P403">
        <v>3</v>
      </c>
      <c r="Q403">
        <v>6</v>
      </c>
      <c r="R403">
        <v>6</v>
      </c>
      <c r="S403">
        <v>3</v>
      </c>
      <c r="T403">
        <v>7</v>
      </c>
      <c r="U403">
        <v>6</v>
      </c>
      <c r="V403">
        <v>2</v>
      </c>
      <c r="W403">
        <v>1</v>
      </c>
      <c r="X403" t="s">
        <v>312</v>
      </c>
      <c r="Y403">
        <v>1.9</v>
      </c>
      <c r="Z403">
        <v>1.8</v>
      </c>
      <c r="AA403">
        <v>2</v>
      </c>
      <c r="AB403">
        <v>1.8</v>
      </c>
      <c r="AC403">
        <v>2</v>
      </c>
      <c r="AD403">
        <v>1.73</v>
      </c>
      <c r="AE403">
        <v>2.11</v>
      </c>
      <c r="AF403">
        <v>1.8</v>
      </c>
      <c r="AG403">
        <v>2</v>
      </c>
      <c r="AH403">
        <v>1.8</v>
      </c>
      <c r="AI403">
        <v>2.15</v>
      </c>
      <c r="AJ403">
        <v>1.88</v>
      </c>
      <c r="AK403">
        <v>1.97</v>
      </c>
      <c r="AL403">
        <v>1.8</v>
      </c>
      <c r="AM403" t="str">
        <f t="shared" si="66"/>
        <v>Ivanovic</v>
      </c>
      <c r="AN403" t="str">
        <f t="shared" si="67"/>
        <v>Kerber</v>
      </c>
      <c r="AO403" t="str">
        <f t="shared" si="68"/>
        <v>DubaiIvanovicKerber</v>
      </c>
      <c r="AP403" t="str">
        <f t="shared" si="69"/>
        <v>DubaiKerberIvanovic</v>
      </c>
      <c r="AQ403">
        <f t="shared" si="70"/>
        <v>1</v>
      </c>
      <c r="AR403">
        <f t="shared" si="71"/>
        <v>1</v>
      </c>
      <c r="AS403">
        <f t="shared" si="72"/>
        <v>31</v>
      </c>
      <c r="AT403" t="b">
        <f t="shared" si="73"/>
        <v>1</v>
      </c>
      <c r="AU403" t="str">
        <f t="shared" si="74"/>
        <v>Kerber</v>
      </c>
      <c r="AV403" t="b">
        <f t="shared" si="75"/>
        <v>1</v>
      </c>
      <c r="AW403" t="str">
        <f t="shared" si="76"/>
        <v>Dubai1st Round</v>
      </c>
    </row>
    <row r="404" spans="1:49" x14ac:dyDescent="0.25">
      <c r="A404">
        <v>10</v>
      </c>
      <c r="B404" s="8" t="s">
        <v>499</v>
      </c>
      <c r="C404" s="8" t="s">
        <v>500</v>
      </c>
      <c r="D404" s="1">
        <v>41688</v>
      </c>
      <c r="E404" t="s">
        <v>351</v>
      </c>
      <c r="F404" s="1" t="s">
        <v>307</v>
      </c>
      <c r="G404" s="1" t="s">
        <v>308</v>
      </c>
      <c r="H404" t="s">
        <v>309</v>
      </c>
      <c r="I404" s="9">
        <v>3</v>
      </c>
      <c r="J404" t="s">
        <v>328</v>
      </c>
      <c r="K404" t="s">
        <v>315</v>
      </c>
      <c r="L404">
        <v>20</v>
      </c>
      <c r="M404">
        <v>51</v>
      </c>
      <c r="N404">
        <v>2295</v>
      </c>
      <c r="O404">
        <v>1128</v>
      </c>
      <c r="P404">
        <v>6</v>
      </c>
      <c r="Q404">
        <v>1</v>
      </c>
      <c r="R404">
        <v>7</v>
      </c>
      <c r="S404">
        <v>5</v>
      </c>
      <c r="V404">
        <v>2</v>
      </c>
      <c r="W404">
        <v>0</v>
      </c>
      <c r="X404" t="s">
        <v>312</v>
      </c>
      <c r="Y404">
        <v>1.83</v>
      </c>
      <c r="Z404">
        <v>1.83</v>
      </c>
      <c r="AA404">
        <v>1.8</v>
      </c>
      <c r="AB404">
        <v>2</v>
      </c>
      <c r="AC404">
        <v>1.8</v>
      </c>
      <c r="AD404">
        <v>1.91</v>
      </c>
      <c r="AE404">
        <v>1.99</v>
      </c>
      <c r="AF404">
        <v>1.9</v>
      </c>
      <c r="AG404">
        <v>1.8</v>
      </c>
      <c r="AH404">
        <v>2</v>
      </c>
      <c r="AI404">
        <v>2.0499999999999998</v>
      </c>
      <c r="AJ404">
        <v>2</v>
      </c>
      <c r="AK404">
        <v>1.87</v>
      </c>
      <c r="AL404">
        <v>1.88</v>
      </c>
      <c r="AM404" t="str">
        <f t="shared" si="66"/>
        <v>Flipkens</v>
      </c>
      <c r="AN404" t="str">
        <f t="shared" si="67"/>
        <v>Pliskova</v>
      </c>
      <c r="AO404" t="str">
        <f t="shared" si="68"/>
        <v>DubaiFlipkensPliskova</v>
      </c>
      <c r="AP404" t="str">
        <f t="shared" si="69"/>
        <v>DubaiPliskovaFlipkens</v>
      </c>
      <c r="AQ404">
        <f t="shared" si="70"/>
        <v>2</v>
      </c>
      <c r="AR404">
        <f t="shared" si="71"/>
        <v>7</v>
      </c>
      <c r="AS404">
        <f t="shared" si="72"/>
        <v>19</v>
      </c>
      <c r="AT404" t="b">
        <f t="shared" si="73"/>
        <v>0</v>
      </c>
      <c r="AU404" t="str">
        <f t="shared" si="74"/>
        <v>Flipkens</v>
      </c>
      <c r="AV404" t="b">
        <f t="shared" si="75"/>
        <v>0</v>
      </c>
      <c r="AW404" t="str">
        <f t="shared" si="76"/>
        <v>Dubai1st Round</v>
      </c>
    </row>
    <row r="405" spans="1:49" x14ac:dyDescent="0.25">
      <c r="A405">
        <v>10</v>
      </c>
      <c r="B405" s="8" t="s">
        <v>499</v>
      </c>
      <c r="C405" s="8" t="s">
        <v>500</v>
      </c>
      <c r="D405" s="1">
        <v>41688</v>
      </c>
      <c r="E405" t="s">
        <v>351</v>
      </c>
      <c r="F405" s="1" t="s">
        <v>307</v>
      </c>
      <c r="G405" s="1" t="s">
        <v>308</v>
      </c>
      <c r="H405" t="s">
        <v>344</v>
      </c>
      <c r="I405" s="9">
        <v>3</v>
      </c>
      <c r="J405" t="s">
        <v>380</v>
      </c>
      <c r="K405" t="s">
        <v>436</v>
      </c>
      <c r="L405">
        <v>1</v>
      </c>
      <c r="M405">
        <v>24</v>
      </c>
      <c r="N405">
        <v>12380</v>
      </c>
      <c r="O405">
        <v>2011</v>
      </c>
      <c r="P405">
        <v>7</v>
      </c>
      <c r="Q405">
        <v>6</v>
      </c>
      <c r="R405">
        <v>6</v>
      </c>
      <c r="S405">
        <v>0</v>
      </c>
      <c r="V405">
        <v>2</v>
      </c>
      <c r="W405">
        <v>0</v>
      </c>
      <c r="X405" t="s">
        <v>312</v>
      </c>
      <c r="Y405">
        <v>1.04</v>
      </c>
      <c r="Z405">
        <v>9</v>
      </c>
      <c r="AA405">
        <v>1.05</v>
      </c>
      <c r="AB405">
        <v>9</v>
      </c>
      <c r="AC405">
        <v>1.04</v>
      </c>
      <c r="AD405">
        <v>9</v>
      </c>
      <c r="AE405">
        <v>1.0900000000000001</v>
      </c>
      <c r="AF405">
        <v>9.16</v>
      </c>
      <c r="AG405">
        <v>1.04</v>
      </c>
      <c r="AH405">
        <v>10</v>
      </c>
      <c r="AI405">
        <v>1.1100000000000001</v>
      </c>
      <c r="AJ405">
        <v>10</v>
      </c>
      <c r="AK405">
        <v>1.06</v>
      </c>
      <c r="AL405">
        <v>8.8000000000000007</v>
      </c>
      <c r="AM405" t="str">
        <f t="shared" si="66"/>
        <v>Williams</v>
      </c>
      <c r="AN405" t="str">
        <f t="shared" si="67"/>
        <v>Makarova</v>
      </c>
      <c r="AO405" t="str">
        <f t="shared" si="68"/>
        <v>DubaiWilliamsMakarova</v>
      </c>
      <c r="AP405" t="str">
        <f t="shared" si="69"/>
        <v>DubaiMakarovaWilliams</v>
      </c>
      <c r="AQ405">
        <f t="shared" si="70"/>
        <v>2</v>
      </c>
      <c r="AR405">
        <f t="shared" si="71"/>
        <v>7</v>
      </c>
      <c r="AS405">
        <f t="shared" si="72"/>
        <v>19</v>
      </c>
      <c r="AT405" t="b">
        <f t="shared" si="73"/>
        <v>1</v>
      </c>
      <c r="AU405" t="str">
        <f t="shared" si="74"/>
        <v>Williams</v>
      </c>
      <c r="AV405" t="b">
        <f t="shared" si="75"/>
        <v>0</v>
      </c>
      <c r="AW405" t="str">
        <f t="shared" si="76"/>
        <v>Dubai2nd Round</v>
      </c>
    </row>
    <row r="406" spans="1:49" x14ac:dyDescent="0.25">
      <c r="A406">
        <v>10</v>
      </c>
      <c r="B406" s="8" t="s">
        <v>499</v>
      </c>
      <c r="C406" s="8" t="s">
        <v>500</v>
      </c>
      <c r="D406" s="1">
        <v>41689</v>
      </c>
      <c r="E406" t="s">
        <v>351</v>
      </c>
      <c r="F406" s="1" t="s">
        <v>307</v>
      </c>
      <c r="G406" s="1" t="s">
        <v>308</v>
      </c>
      <c r="H406" t="s">
        <v>344</v>
      </c>
      <c r="I406" s="9">
        <v>3</v>
      </c>
      <c r="J406" t="s">
        <v>450</v>
      </c>
      <c r="K406" t="s">
        <v>439</v>
      </c>
      <c r="L406">
        <v>22</v>
      </c>
      <c r="M406">
        <v>3</v>
      </c>
      <c r="N406">
        <v>2165</v>
      </c>
      <c r="O406">
        <v>5705</v>
      </c>
      <c r="P406">
        <v>6</v>
      </c>
      <c r="Q406">
        <v>4</v>
      </c>
      <c r="R406">
        <v>6</v>
      </c>
      <c r="S406">
        <v>1</v>
      </c>
      <c r="V406">
        <v>2</v>
      </c>
      <c r="W406">
        <v>0</v>
      </c>
      <c r="X406" t="s">
        <v>312</v>
      </c>
      <c r="Y406">
        <v>4.5</v>
      </c>
      <c r="Z406">
        <v>1.18</v>
      </c>
      <c r="AA406">
        <v>4</v>
      </c>
      <c r="AB406">
        <v>1.22</v>
      </c>
      <c r="AC406">
        <v>4</v>
      </c>
      <c r="AD406">
        <v>1.22</v>
      </c>
      <c r="AE406">
        <v>4.93</v>
      </c>
      <c r="AF406">
        <v>1.22</v>
      </c>
      <c r="AG406">
        <v>3.75</v>
      </c>
      <c r="AH406">
        <v>1.25</v>
      </c>
      <c r="AI406">
        <v>5.2</v>
      </c>
      <c r="AJ406">
        <v>1.25</v>
      </c>
      <c r="AK406">
        <v>4.33</v>
      </c>
      <c r="AL406">
        <v>1.21</v>
      </c>
      <c r="AM406" t="str">
        <f t="shared" si="66"/>
        <v>Pennetta</v>
      </c>
      <c r="AN406" t="str">
        <f t="shared" si="67"/>
        <v>Radwanska</v>
      </c>
      <c r="AO406" t="str">
        <f t="shared" si="68"/>
        <v>DubaiPennettaRadwanska</v>
      </c>
      <c r="AP406" t="str">
        <f t="shared" si="69"/>
        <v>DubaiRadwanskaPennetta</v>
      </c>
      <c r="AQ406">
        <f t="shared" si="70"/>
        <v>2</v>
      </c>
      <c r="AR406">
        <f t="shared" si="71"/>
        <v>7</v>
      </c>
      <c r="AS406">
        <f t="shared" si="72"/>
        <v>17</v>
      </c>
      <c r="AT406" t="b">
        <f t="shared" si="73"/>
        <v>0</v>
      </c>
      <c r="AU406" t="str">
        <f t="shared" si="74"/>
        <v>Pennetta</v>
      </c>
      <c r="AV406" t="b">
        <f t="shared" si="75"/>
        <v>0</v>
      </c>
      <c r="AW406" t="str">
        <f t="shared" si="76"/>
        <v>Dubai2nd Round</v>
      </c>
    </row>
    <row r="407" spans="1:49" x14ac:dyDescent="0.25">
      <c r="A407">
        <v>10</v>
      </c>
      <c r="B407" s="8" t="s">
        <v>499</v>
      </c>
      <c r="C407" s="8" t="s">
        <v>500</v>
      </c>
      <c r="D407" s="1">
        <v>41689</v>
      </c>
      <c r="E407" t="s">
        <v>351</v>
      </c>
      <c r="F407" s="1" t="s">
        <v>307</v>
      </c>
      <c r="G407" s="1" t="s">
        <v>308</v>
      </c>
      <c r="H407" t="s">
        <v>344</v>
      </c>
      <c r="I407" s="9">
        <v>3</v>
      </c>
      <c r="J407" t="s">
        <v>438</v>
      </c>
      <c r="K407" t="s">
        <v>391</v>
      </c>
      <c r="L407">
        <v>11</v>
      </c>
      <c r="M407">
        <v>50</v>
      </c>
      <c r="N407">
        <v>3200</v>
      </c>
      <c r="O407">
        <v>1131</v>
      </c>
      <c r="P407">
        <v>6</v>
      </c>
      <c r="Q407">
        <v>4</v>
      </c>
      <c r="R407">
        <v>6</v>
      </c>
      <c r="S407">
        <v>4</v>
      </c>
      <c r="V407">
        <v>2</v>
      </c>
      <c r="W407">
        <v>0</v>
      </c>
      <c r="X407" t="s">
        <v>312</v>
      </c>
      <c r="Y407">
        <v>1.36</v>
      </c>
      <c r="Z407">
        <v>3</v>
      </c>
      <c r="AA407">
        <v>1.33</v>
      </c>
      <c r="AB407">
        <v>3.2</v>
      </c>
      <c r="AC407">
        <v>1.36</v>
      </c>
      <c r="AD407">
        <v>3</v>
      </c>
      <c r="AE407">
        <v>1.33</v>
      </c>
      <c r="AF407">
        <v>3.69</v>
      </c>
      <c r="AG407">
        <v>1.4</v>
      </c>
      <c r="AH407">
        <v>2.88</v>
      </c>
      <c r="AI407">
        <v>1.4</v>
      </c>
      <c r="AJ407">
        <v>3.69</v>
      </c>
      <c r="AK407">
        <v>1.34</v>
      </c>
      <c r="AL407">
        <v>3.17</v>
      </c>
      <c r="AM407" t="str">
        <f t="shared" si="66"/>
        <v>Wozniacki</v>
      </c>
      <c r="AN407" t="str">
        <f t="shared" si="67"/>
        <v>Beck</v>
      </c>
      <c r="AO407" t="str">
        <f t="shared" si="68"/>
        <v>DubaiWozniackiBeck</v>
      </c>
      <c r="AP407" t="str">
        <f t="shared" si="69"/>
        <v>DubaiBeckWozniacki</v>
      </c>
      <c r="AQ407">
        <f t="shared" si="70"/>
        <v>2</v>
      </c>
      <c r="AR407">
        <f t="shared" si="71"/>
        <v>4</v>
      </c>
      <c r="AS407">
        <f t="shared" si="72"/>
        <v>20</v>
      </c>
      <c r="AT407" t="b">
        <f t="shared" si="73"/>
        <v>0</v>
      </c>
      <c r="AU407" t="str">
        <f t="shared" si="74"/>
        <v>Wozniacki</v>
      </c>
      <c r="AV407" t="b">
        <f t="shared" si="75"/>
        <v>0</v>
      </c>
      <c r="AW407" t="str">
        <f t="shared" si="76"/>
        <v>Dubai2nd Round</v>
      </c>
    </row>
    <row r="408" spans="1:49" x14ac:dyDescent="0.25">
      <c r="A408">
        <v>10</v>
      </c>
      <c r="B408" s="8" t="s">
        <v>499</v>
      </c>
      <c r="C408" s="8" t="s">
        <v>500</v>
      </c>
      <c r="D408" s="1">
        <v>41689</v>
      </c>
      <c r="E408" t="s">
        <v>351</v>
      </c>
      <c r="F408" s="1" t="s">
        <v>307</v>
      </c>
      <c r="G408" s="1" t="s">
        <v>308</v>
      </c>
      <c r="H408" t="s">
        <v>344</v>
      </c>
      <c r="I408" s="9">
        <v>3</v>
      </c>
      <c r="J408" t="s">
        <v>324</v>
      </c>
      <c r="K408" t="s">
        <v>334</v>
      </c>
      <c r="L408">
        <v>44</v>
      </c>
      <c r="M408">
        <v>12</v>
      </c>
      <c r="N408">
        <v>1237</v>
      </c>
      <c r="O408">
        <v>3155</v>
      </c>
      <c r="P408">
        <v>6</v>
      </c>
      <c r="Q408">
        <v>2</v>
      </c>
      <c r="R408">
        <v>6</v>
      </c>
      <c r="S408">
        <v>1</v>
      </c>
      <c r="V408">
        <v>2</v>
      </c>
      <c r="W408">
        <v>0</v>
      </c>
      <c r="X408" t="s">
        <v>312</v>
      </c>
      <c r="Y408">
        <v>2.37</v>
      </c>
      <c r="Z408">
        <v>1.53</v>
      </c>
      <c r="AA408">
        <v>2.2000000000000002</v>
      </c>
      <c r="AB408">
        <v>1.65</v>
      </c>
      <c r="AC408">
        <v>2.2000000000000002</v>
      </c>
      <c r="AD408">
        <v>1.62</v>
      </c>
      <c r="AE408">
        <v>2.62</v>
      </c>
      <c r="AF408">
        <v>1.56</v>
      </c>
      <c r="AG408">
        <v>2.1</v>
      </c>
      <c r="AH408">
        <v>1.73</v>
      </c>
      <c r="AI408">
        <v>2.63</v>
      </c>
      <c r="AJ408">
        <v>1.73</v>
      </c>
      <c r="AK408">
        <v>2.2599999999999998</v>
      </c>
      <c r="AL408">
        <v>1.61</v>
      </c>
      <c r="AM408" t="str">
        <f t="shared" si="66"/>
        <v>Williams</v>
      </c>
      <c r="AN408" t="str">
        <f t="shared" si="67"/>
        <v>Ivanovic</v>
      </c>
      <c r="AO408" t="str">
        <f t="shared" si="68"/>
        <v>DubaiWilliamsIvanovic</v>
      </c>
      <c r="AP408" t="str">
        <f t="shared" si="69"/>
        <v>DubaiIvanovicWilliams</v>
      </c>
      <c r="AQ408">
        <f t="shared" si="70"/>
        <v>2</v>
      </c>
      <c r="AR408">
        <f t="shared" si="71"/>
        <v>9</v>
      </c>
      <c r="AS408">
        <f t="shared" si="72"/>
        <v>15</v>
      </c>
      <c r="AT408" t="b">
        <f t="shared" si="73"/>
        <v>0</v>
      </c>
      <c r="AU408" t="str">
        <f t="shared" si="74"/>
        <v>Williams</v>
      </c>
      <c r="AV408" t="b">
        <f t="shared" si="75"/>
        <v>0</v>
      </c>
      <c r="AW408" t="str">
        <f t="shared" si="76"/>
        <v>Dubai2nd Round</v>
      </c>
    </row>
    <row r="409" spans="1:49" x14ac:dyDescent="0.25">
      <c r="A409">
        <v>10</v>
      </c>
      <c r="B409" s="8" t="s">
        <v>499</v>
      </c>
      <c r="C409" s="8" t="s">
        <v>500</v>
      </c>
      <c r="D409" s="1">
        <v>41689</v>
      </c>
      <c r="E409" t="s">
        <v>351</v>
      </c>
      <c r="F409" s="1" t="s">
        <v>307</v>
      </c>
      <c r="G409" s="1" t="s">
        <v>308</v>
      </c>
      <c r="H409" t="s">
        <v>344</v>
      </c>
      <c r="I409" s="9">
        <v>3</v>
      </c>
      <c r="J409" t="s">
        <v>366</v>
      </c>
      <c r="K409" t="s">
        <v>337</v>
      </c>
      <c r="L409">
        <v>7</v>
      </c>
      <c r="M409">
        <v>28</v>
      </c>
      <c r="N409">
        <v>4535</v>
      </c>
      <c r="O409">
        <v>1820</v>
      </c>
      <c r="P409">
        <v>7</v>
      </c>
      <c r="Q409">
        <v>5</v>
      </c>
      <c r="R409">
        <v>6</v>
      </c>
      <c r="S409">
        <v>4</v>
      </c>
      <c r="V409">
        <v>2</v>
      </c>
      <c r="W409">
        <v>0</v>
      </c>
      <c r="X409" t="s">
        <v>312</v>
      </c>
      <c r="Y409">
        <v>1.4</v>
      </c>
      <c r="Z409">
        <v>2.75</v>
      </c>
      <c r="AA409">
        <v>1.45</v>
      </c>
      <c r="AB409">
        <v>2.7</v>
      </c>
      <c r="AC409">
        <v>1.44</v>
      </c>
      <c r="AD409">
        <v>2.62</v>
      </c>
      <c r="AE409">
        <v>1.43</v>
      </c>
      <c r="AF409">
        <v>3.04</v>
      </c>
      <c r="AG409">
        <v>1.53</v>
      </c>
      <c r="AH409">
        <v>2.5</v>
      </c>
      <c r="AI409">
        <v>1.53</v>
      </c>
      <c r="AJ409">
        <v>3.04</v>
      </c>
      <c r="AK409">
        <v>1.44</v>
      </c>
      <c r="AL409">
        <v>2.73</v>
      </c>
      <c r="AM409" t="str">
        <f t="shared" si="66"/>
        <v>Jankovic</v>
      </c>
      <c r="AN409" t="str">
        <f t="shared" si="67"/>
        <v>Safarova</v>
      </c>
      <c r="AO409" t="str">
        <f t="shared" si="68"/>
        <v>DubaiJankovicSafarova</v>
      </c>
      <c r="AP409" t="str">
        <f t="shared" si="69"/>
        <v>DubaiSafarovaJankovic</v>
      </c>
      <c r="AQ409">
        <f t="shared" si="70"/>
        <v>2</v>
      </c>
      <c r="AR409">
        <f t="shared" si="71"/>
        <v>4</v>
      </c>
      <c r="AS409">
        <f t="shared" si="72"/>
        <v>22</v>
      </c>
      <c r="AT409" t="b">
        <f t="shared" si="73"/>
        <v>0</v>
      </c>
      <c r="AU409" t="str">
        <f t="shared" si="74"/>
        <v>Jankovic</v>
      </c>
      <c r="AV409" t="b">
        <f t="shared" si="75"/>
        <v>0</v>
      </c>
      <c r="AW409" t="str">
        <f t="shared" si="76"/>
        <v>Dubai2nd Round</v>
      </c>
    </row>
    <row r="410" spans="1:49" x14ac:dyDescent="0.25">
      <c r="A410">
        <v>10</v>
      </c>
      <c r="B410" s="8" t="s">
        <v>499</v>
      </c>
      <c r="C410" s="8" t="s">
        <v>500</v>
      </c>
      <c r="D410" s="1">
        <v>41689</v>
      </c>
      <c r="E410" t="s">
        <v>351</v>
      </c>
      <c r="F410" s="1" t="s">
        <v>307</v>
      </c>
      <c r="G410" s="1" t="s">
        <v>308</v>
      </c>
      <c r="H410" t="s">
        <v>344</v>
      </c>
      <c r="I410" s="9">
        <v>3</v>
      </c>
      <c r="J410" t="s">
        <v>437</v>
      </c>
      <c r="K410" t="s">
        <v>328</v>
      </c>
      <c r="L410">
        <v>26</v>
      </c>
      <c r="M410">
        <v>20</v>
      </c>
      <c r="N410">
        <v>1985</v>
      </c>
      <c r="O410">
        <v>2295</v>
      </c>
      <c r="P410">
        <v>6</v>
      </c>
      <c r="Q410">
        <v>3</v>
      </c>
      <c r="R410">
        <v>6</v>
      </c>
      <c r="S410">
        <v>4</v>
      </c>
      <c r="V410">
        <v>2</v>
      </c>
      <c r="W410">
        <v>0</v>
      </c>
      <c r="X410" t="s">
        <v>312</v>
      </c>
      <c r="Y410">
        <v>1.72</v>
      </c>
      <c r="Z410">
        <v>2</v>
      </c>
      <c r="AA410">
        <v>1.65</v>
      </c>
      <c r="AB410">
        <v>2.2000000000000002</v>
      </c>
      <c r="AC410">
        <v>1.73</v>
      </c>
      <c r="AD410">
        <v>2</v>
      </c>
      <c r="AE410">
        <v>1.74</v>
      </c>
      <c r="AF410">
        <v>2.2200000000000002</v>
      </c>
      <c r="AG410">
        <v>1.67</v>
      </c>
      <c r="AH410">
        <v>2.2000000000000002</v>
      </c>
      <c r="AI410">
        <v>1.81</v>
      </c>
      <c r="AJ410">
        <v>2.31</v>
      </c>
      <c r="AK410">
        <v>1.68</v>
      </c>
      <c r="AL410">
        <v>2.14</v>
      </c>
      <c r="AM410" t="str">
        <f t="shared" si="66"/>
        <v>Cornet</v>
      </c>
      <c r="AN410" t="str">
        <f t="shared" si="67"/>
        <v>Flipkens</v>
      </c>
      <c r="AO410" t="str">
        <f t="shared" si="68"/>
        <v>DubaiCornetFlipkens</v>
      </c>
      <c r="AP410" t="str">
        <f t="shared" si="69"/>
        <v>DubaiFlipkensCornet</v>
      </c>
      <c r="AQ410">
        <f t="shared" si="70"/>
        <v>2</v>
      </c>
      <c r="AR410">
        <f t="shared" si="71"/>
        <v>5</v>
      </c>
      <c r="AS410">
        <f t="shared" si="72"/>
        <v>19</v>
      </c>
      <c r="AT410" t="b">
        <f t="shared" si="73"/>
        <v>0</v>
      </c>
      <c r="AU410" t="str">
        <f t="shared" si="74"/>
        <v>Cornet</v>
      </c>
      <c r="AV410" t="b">
        <f t="shared" si="75"/>
        <v>0</v>
      </c>
      <c r="AW410" t="str">
        <f t="shared" si="76"/>
        <v>Dubai2nd Round</v>
      </c>
    </row>
    <row r="411" spans="1:49" x14ac:dyDescent="0.25">
      <c r="A411">
        <v>10</v>
      </c>
      <c r="B411" s="8" t="s">
        <v>499</v>
      </c>
      <c r="C411" s="8" t="s">
        <v>500</v>
      </c>
      <c r="D411" s="1">
        <v>41689</v>
      </c>
      <c r="E411" t="s">
        <v>351</v>
      </c>
      <c r="F411" s="1" t="s">
        <v>307</v>
      </c>
      <c r="G411" s="1" t="s">
        <v>308</v>
      </c>
      <c r="H411" t="s">
        <v>344</v>
      </c>
      <c r="I411" s="9">
        <v>3</v>
      </c>
      <c r="J411" t="s">
        <v>333</v>
      </c>
      <c r="K411" t="s">
        <v>403</v>
      </c>
      <c r="L411">
        <v>27</v>
      </c>
      <c r="M411">
        <v>10</v>
      </c>
      <c r="N411">
        <v>1940</v>
      </c>
      <c r="O411">
        <v>4390</v>
      </c>
      <c r="P411">
        <v>6</v>
      </c>
      <c r="Q411">
        <v>2</v>
      </c>
      <c r="R411">
        <v>5</v>
      </c>
      <c r="S411">
        <v>7</v>
      </c>
      <c r="T411">
        <v>6</v>
      </c>
      <c r="U411">
        <v>1</v>
      </c>
      <c r="V411">
        <v>2</v>
      </c>
      <c r="W411">
        <v>1</v>
      </c>
      <c r="X411" t="s">
        <v>312</v>
      </c>
      <c r="Y411">
        <v>2.75</v>
      </c>
      <c r="Z411">
        <v>1.4</v>
      </c>
      <c r="AA411">
        <v>2.7</v>
      </c>
      <c r="AB411">
        <v>1.45</v>
      </c>
      <c r="AC411">
        <v>2.75</v>
      </c>
      <c r="AD411">
        <v>1.4</v>
      </c>
      <c r="AE411">
        <v>3.02</v>
      </c>
      <c r="AF411">
        <v>1.44</v>
      </c>
      <c r="AG411">
        <v>2.75</v>
      </c>
      <c r="AH411">
        <v>1.44</v>
      </c>
      <c r="AI411">
        <v>3.02</v>
      </c>
      <c r="AJ411">
        <v>1.5</v>
      </c>
      <c r="AK411">
        <v>2.74</v>
      </c>
      <c r="AL411">
        <v>1.43</v>
      </c>
      <c r="AM411" t="str">
        <f t="shared" si="66"/>
        <v>Cirstea</v>
      </c>
      <c r="AN411" t="str">
        <f t="shared" si="67"/>
        <v>Errani</v>
      </c>
      <c r="AO411" t="str">
        <f t="shared" si="68"/>
        <v>DubaiCirsteaErrani</v>
      </c>
      <c r="AP411" t="str">
        <f t="shared" si="69"/>
        <v>DubaiErraniCirstea</v>
      </c>
      <c r="AQ411">
        <f t="shared" si="70"/>
        <v>1</v>
      </c>
      <c r="AR411">
        <f t="shared" si="71"/>
        <v>7</v>
      </c>
      <c r="AS411">
        <f t="shared" si="72"/>
        <v>27</v>
      </c>
      <c r="AT411" t="b">
        <f t="shared" si="73"/>
        <v>0</v>
      </c>
      <c r="AU411" t="str">
        <f t="shared" si="74"/>
        <v>Cirstea</v>
      </c>
      <c r="AV411" t="b">
        <f t="shared" si="75"/>
        <v>1</v>
      </c>
      <c r="AW411" t="str">
        <f t="shared" si="76"/>
        <v>Dubai2nd Round</v>
      </c>
    </row>
    <row r="412" spans="1:49" x14ac:dyDescent="0.25">
      <c r="A412">
        <v>10</v>
      </c>
      <c r="B412" s="8" t="s">
        <v>499</v>
      </c>
      <c r="C412" s="8" t="s">
        <v>500</v>
      </c>
      <c r="D412" s="1">
        <v>41689</v>
      </c>
      <c r="E412" t="s">
        <v>351</v>
      </c>
      <c r="F412" s="1" t="s">
        <v>307</v>
      </c>
      <c r="G412" s="1" t="s">
        <v>308</v>
      </c>
      <c r="H412" t="s">
        <v>344</v>
      </c>
      <c r="I412" s="9">
        <v>3</v>
      </c>
      <c r="J412" t="s">
        <v>368</v>
      </c>
      <c r="K412" t="s">
        <v>440</v>
      </c>
      <c r="L412">
        <v>16</v>
      </c>
      <c r="M412">
        <v>6</v>
      </c>
      <c r="N412">
        <v>2685</v>
      </c>
      <c r="O412">
        <v>4710</v>
      </c>
      <c r="P412">
        <v>1</v>
      </c>
      <c r="Q412">
        <v>6</v>
      </c>
      <c r="R412">
        <v>6</v>
      </c>
      <c r="S412">
        <v>4</v>
      </c>
      <c r="T412">
        <v>7</v>
      </c>
      <c r="U412">
        <v>6</v>
      </c>
      <c r="V412">
        <v>2</v>
      </c>
      <c r="W412">
        <v>1</v>
      </c>
      <c r="X412" t="s">
        <v>312</v>
      </c>
      <c r="Y412">
        <v>3</v>
      </c>
      <c r="Z412">
        <v>1.36</v>
      </c>
      <c r="AA412">
        <v>2.9</v>
      </c>
      <c r="AB412">
        <v>1.4</v>
      </c>
      <c r="AC412">
        <v>3</v>
      </c>
      <c r="AD412">
        <v>1.36</v>
      </c>
      <c r="AE412">
        <v>2.93</v>
      </c>
      <c r="AF412">
        <v>1.47</v>
      </c>
      <c r="AG412">
        <v>3</v>
      </c>
      <c r="AH412">
        <v>1.36</v>
      </c>
      <c r="AI412">
        <v>3</v>
      </c>
      <c r="AJ412">
        <v>1.47</v>
      </c>
      <c r="AK412">
        <v>2.86</v>
      </c>
      <c r="AL412">
        <v>1.4</v>
      </c>
      <c r="AM412" t="str">
        <f t="shared" si="66"/>
        <v>Suarez</v>
      </c>
      <c r="AN412" t="str">
        <f t="shared" si="67"/>
        <v>Kvitova</v>
      </c>
      <c r="AO412" t="str">
        <f t="shared" si="68"/>
        <v>DubaiSuarezKvitova</v>
      </c>
      <c r="AP412" t="str">
        <f t="shared" si="69"/>
        <v>DubaiKvitovaSuarez</v>
      </c>
      <c r="AQ412">
        <f t="shared" si="70"/>
        <v>1</v>
      </c>
      <c r="AR412">
        <f t="shared" si="71"/>
        <v>-2</v>
      </c>
      <c r="AS412">
        <f t="shared" si="72"/>
        <v>30</v>
      </c>
      <c r="AT412" t="b">
        <f t="shared" si="73"/>
        <v>1</v>
      </c>
      <c r="AU412" t="str">
        <f t="shared" si="74"/>
        <v>Kvitova</v>
      </c>
      <c r="AV412" t="b">
        <f t="shared" si="75"/>
        <v>1</v>
      </c>
      <c r="AW412" t="str">
        <f t="shared" si="76"/>
        <v>Dubai2nd Round</v>
      </c>
    </row>
    <row r="413" spans="1:49" x14ac:dyDescent="0.25">
      <c r="A413">
        <v>10</v>
      </c>
      <c r="B413" s="8" t="s">
        <v>499</v>
      </c>
      <c r="C413" s="8" t="s">
        <v>500</v>
      </c>
      <c r="D413" s="1">
        <v>41690</v>
      </c>
      <c r="E413" t="s">
        <v>351</v>
      </c>
      <c r="F413" s="1" t="s">
        <v>307</v>
      </c>
      <c r="G413" s="1" t="s">
        <v>308</v>
      </c>
      <c r="H413" t="s">
        <v>345</v>
      </c>
      <c r="I413" s="9">
        <v>3</v>
      </c>
      <c r="J413" t="s">
        <v>324</v>
      </c>
      <c r="K413" t="s">
        <v>450</v>
      </c>
      <c r="L413">
        <v>44</v>
      </c>
      <c r="M413">
        <v>22</v>
      </c>
      <c r="N413">
        <v>1237</v>
      </c>
      <c r="O413">
        <v>2165</v>
      </c>
      <c r="P413">
        <v>6</v>
      </c>
      <c r="Q413">
        <v>3</v>
      </c>
      <c r="R413">
        <v>7</v>
      </c>
      <c r="S413">
        <v>5</v>
      </c>
      <c r="V413">
        <v>2</v>
      </c>
      <c r="W413">
        <v>0</v>
      </c>
      <c r="X413" t="s">
        <v>312</v>
      </c>
      <c r="Y413">
        <v>1.57</v>
      </c>
      <c r="Z413">
        <v>2.25</v>
      </c>
      <c r="AA413">
        <v>1.55</v>
      </c>
      <c r="AB413">
        <v>2.4</v>
      </c>
      <c r="AC413">
        <v>1.62</v>
      </c>
      <c r="AD413">
        <v>2.2000000000000002</v>
      </c>
      <c r="AE413">
        <v>1.6</v>
      </c>
      <c r="AF413">
        <v>2.5299999999999998</v>
      </c>
      <c r="AG413">
        <v>1.62</v>
      </c>
      <c r="AH413">
        <v>2.25</v>
      </c>
      <c r="AI413">
        <v>1.63</v>
      </c>
      <c r="AJ413">
        <v>2.5499999999999998</v>
      </c>
      <c r="AK413">
        <v>1.57</v>
      </c>
      <c r="AL413">
        <v>2.36</v>
      </c>
      <c r="AM413" t="str">
        <f t="shared" si="66"/>
        <v>Williams</v>
      </c>
      <c r="AN413" t="str">
        <f t="shared" si="67"/>
        <v>Pennetta</v>
      </c>
      <c r="AO413" t="str">
        <f t="shared" si="68"/>
        <v>DubaiWilliamsPennetta</v>
      </c>
      <c r="AP413" t="str">
        <f t="shared" si="69"/>
        <v>DubaiPennettaWilliams</v>
      </c>
      <c r="AQ413">
        <f t="shared" si="70"/>
        <v>2</v>
      </c>
      <c r="AR413">
        <f t="shared" si="71"/>
        <v>5</v>
      </c>
      <c r="AS413">
        <f t="shared" si="72"/>
        <v>21</v>
      </c>
      <c r="AT413" t="b">
        <f t="shared" si="73"/>
        <v>0</v>
      </c>
      <c r="AU413" t="str">
        <f t="shared" si="74"/>
        <v>Williams</v>
      </c>
      <c r="AV413" t="b">
        <f t="shared" si="75"/>
        <v>0</v>
      </c>
      <c r="AW413" t="str">
        <f t="shared" si="76"/>
        <v>DubaiQuarterfinals</v>
      </c>
    </row>
    <row r="414" spans="1:49" x14ac:dyDescent="0.25">
      <c r="A414">
        <v>10</v>
      </c>
      <c r="B414" s="8" t="s">
        <v>499</v>
      </c>
      <c r="C414" s="8" t="s">
        <v>500</v>
      </c>
      <c r="D414" s="1">
        <v>41690</v>
      </c>
      <c r="E414" t="s">
        <v>351</v>
      </c>
      <c r="F414" s="1" t="s">
        <v>307</v>
      </c>
      <c r="G414" s="1" t="s">
        <v>308</v>
      </c>
      <c r="H414" t="s">
        <v>345</v>
      </c>
      <c r="I414" s="9">
        <v>3</v>
      </c>
      <c r="J414" t="s">
        <v>438</v>
      </c>
      <c r="K414" t="s">
        <v>333</v>
      </c>
      <c r="L414">
        <v>11</v>
      </c>
      <c r="M414">
        <v>27</v>
      </c>
      <c r="N414">
        <v>3200</v>
      </c>
      <c r="O414">
        <v>1940</v>
      </c>
      <c r="P414">
        <v>6</v>
      </c>
      <c r="Q414">
        <v>1</v>
      </c>
      <c r="R414">
        <v>6</v>
      </c>
      <c r="S414">
        <v>2</v>
      </c>
      <c r="V414">
        <v>2</v>
      </c>
      <c r="W414">
        <v>0</v>
      </c>
      <c r="X414" t="s">
        <v>312</v>
      </c>
      <c r="Y414">
        <v>1.4</v>
      </c>
      <c r="Z414">
        <v>2.75</v>
      </c>
      <c r="AA414">
        <v>1.45</v>
      </c>
      <c r="AB414">
        <v>2.7</v>
      </c>
      <c r="AC414">
        <v>1.4</v>
      </c>
      <c r="AD414">
        <v>2.75</v>
      </c>
      <c r="AE414">
        <v>1.43</v>
      </c>
      <c r="AF414">
        <v>3.1</v>
      </c>
      <c r="AG414">
        <v>1.5</v>
      </c>
      <c r="AH414">
        <v>2.63</v>
      </c>
      <c r="AI414">
        <v>1.53</v>
      </c>
      <c r="AJ414">
        <v>3.1</v>
      </c>
      <c r="AK414">
        <v>1.45</v>
      </c>
      <c r="AL414">
        <v>2.68</v>
      </c>
      <c r="AM414" t="str">
        <f t="shared" si="66"/>
        <v>Wozniacki</v>
      </c>
      <c r="AN414" t="str">
        <f t="shared" si="67"/>
        <v>Cirstea</v>
      </c>
      <c r="AO414" t="str">
        <f t="shared" si="68"/>
        <v>DubaiWozniackiCirstea</v>
      </c>
      <c r="AP414" t="str">
        <f t="shared" si="69"/>
        <v>DubaiCirsteaWozniacki</v>
      </c>
      <c r="AQ414">
        <f t="shared" si="70"/>
        <v>2</v>
      </c>
      <c r="AR414">
        <f t="shared" si="71"/>
        <v>9</v>
      </c>
      <c r="AS414">
        <f t="shared" si="72"/>
        <v>15</v>
      </c>
      <c r="AT414" t="b">
        <f t="shared" si="73"/>
        <v>0</v>
      </c>
      <c r="AU414" t="str">
        <f t="shared" si="74"/>
        <v>Wozniacki</v>
      </c>
      <c r="AV414" t="b">
        <f t="shared" si="75"/>
        <v>0</v>
      </c>
      <c r="AW414" t="str">
        <f t="shared" si="76"/>
        <v>DubaiQuarterfinals</v>
      </c>
    </row>
    <row r="415" spans="1:49" x14ac:dyDescent="0.25">
      <c r="A415">
        <v>10</v>
      </c>
      <c r="B415" s="8" t="s">
        <v>499</v>
      </c>
      <c r="C415" s="8" t="s">
        <v>500</v>
      </c>
      <c r="D415" s="1">
        <v>41690</v>
      </c>
      <c r="E415" t="s">
        <v>351</v>
      </c>
      <c r="F415" s="1" t="s">
        <v>307</v>
      </c>
      <c r="G415" s="1" t="s">
        <v>308</v>
      </c>
      <c r="H415" t="s">
        <v>345</v>
      </c>
      <c r="I415" s="9">
        <v>3</v>
      </c>
      <c r="J415" t="s">
        <v>380</v>
      </c>
      <c r="K415" t="s">
        <v>366</v>
      </c>
      <c r="L415">
        <v>1</v>
      </c>
      <c r="M415">
        <v>7</v>
      </c>
      <c r="N415">
        <v>12380</v>
      </c>
      <c r="O415">
        <v>4535</v>
      </c>
      <c r="P415">
        <v>6</v>
      </c>
      <c r="Q415">
        <v>2</v>
      </c>
      <c r="R415">
        <v>6</v>
      </c>
      <c r="S415">
        <v>2</v>
      </c>
      <c r="V415">
        <v>2</v>
      </c>
      <c r="W415">
        <v>0</v>
      </c>
      <c r="X415" t="s">
        <v>312</v>
      </c>
      <c r="Y415">
        <v>1.1200000000000001</v>
      </c>
      <c r="Z415">
        <v>5.5</v>
      </c>
      <c r="AA415">
        <v>1.1299999999999999</v>
      </c>
      <c r="AB415">
        <v>5.5</v>
      </c>
      <c r="AC415">
        <v>1.1200000000000001</v>
      </c>
      <c r="AD415">
        <v>5.5</v>
      </c>
      <c r="AE415">
        <v>1.18</v>
      </c>
      <c r="AF415">
        <v>5.92</v>
      </c>
      <c r="AG415">
        <v>1.2</v>
      </c>
      <c r="AH415">
        <v>4.5</v>
      </c>
      <c r="AI415">
        <v>1.2</v>
      </c>
      <c r="AJ415">
        <v>5.92</v>
      </c>
      <c r="AK415">
        <v>1.1499999999999999</v>
      </c>
      <c r="AL415">
        <v>5.28</v>
      </c>
      <c r="AM415" t="str">
        <f t="shared" si="66"/>
        <v>Williams</v>
      </c>
      <c r="AN415" t="str">
        <f t="shared" si="67"/>
        <v>Jankovic</v>
      </c>
      <c r="AO415" t="str">
        <f t="shared" si="68"/>
        <v>DubaiWilliamsJankovic</v>
      </c>
      <c r="AP415" t="str">
        <f t="shared" si="69"/>
        <v>DubaiJankovicWilliams</v>
      </c>
      <c r="AQ415">
        <f t="shared" si="70"/>
        <v>2</v>
      </c>
      <c r="AR415">
        <f t="shared" si="71"/>
        <v>8</v>
      </c>
      <c r="AS415">
        <f t="shared" si="72"/>
        <v>16</v>
      </c>
      <c r="AT415" t="b">
        <f t="shared" si="73"/>
        <v>0</v>
      </c>
      <c r="AU415" t="str">
        <f t="shared" si="74"/>
        <v>Williams</v>
      </c>
      <c r="AV415" t="b">
        <f t="shared" si="75"/>
        <v>0</v>
      </c>
      <c r="AW415" t="str">
        <f t="shared" si="76"/>
        <v>DubaiQuarterfinals</v>
      </c>
    </row>
    <row r="416" spans="1:49" x14ac:dyDescent="0.25">
      <c r="A416">
        <v>10</v>
      </c>
      <c r="B416" s="8" t="s">
        <v>499</v>
      </c>
      <c r="C416" s="8" t="s">
        <v>500</v>
      </c>
      <c r="D416" s="1">
        <v>41690</v>
      </c>
      <c r="E416" t="s">
        <v>351</v>
      </c>
      <c r="F416" s="1" t="s">
        <v>307</v>
      </c>
      <c r="G416" s="1" t="s">
        <v>308</v>
      </c>
      <c r="H416" t="s">
        <v>345</v>
      </c>
      <c r="I416" s="9">
        <v>3</v>
      </c>
      <c r="J416" t="s">
        <v>437</v>
      </c>
      <c r="K416" t="s">
        <v>368</v>
      </c>
      <c r="L416">
        <v>26</v>
      </c>
      <c r="M416">
        <v>16</v>
      </c>
      <c r="N416">
        <v>1985</v>
      </c>
      <c r="O416">
        <v>2685</v>
      </c>
      <c r="P416">
        <v>7</v>
      </c>
      <c r="Q416">
        <v>5</v>
      </c>
      <c r="R416">
        <v>6</v>
      </c>
      <c r="S416">
        <v>3</v>
      </c>
      <c r="V416">
        <v>2</v>
      </c>
      <c r="W416">
        <v>0</v>
      </c>
      <c r="X416" t="s">
        <v>312</v>
      </c>
      <c r="Y416">
        <v>1.8</v>
      </c>
      <c r="Z416">
        <v>1.9</v>
      </c>
      <c r="AA416">
        <v>1.88</v>
      </c>
      <c r="AB416">
        <v>1.88</v>
      </c>
      <c r="AC416">
        <v>2</v>
      </c>
      <c r="AD416">
        <v>1.73</v>
      </c>
      <c r="AE416">
        <v>1.94</v>
      </c>
      <c r="AF416">
        <v>1.98</v>
      </c>
      <c r="AG416">
        <v>1.91</v>
      </c>
      <c r="AH416">
        <v>1.91</v>
      </c>
      <c r="AI416">
        <v>2</v>
      </c>
      <c r="AJ416">
        <v>1.98</v>
      </c>
      <c r="AK416">
        <v>1.94</v>
      </c>
      <c r="AL416">
        <v>1.83</v>
      </c>
      <c r="AM416" t="str">
        <f t="shared" si="66"/>
        <v>Cornet</v>
      </c>
      <c r="AN416" t="str">
        <f t="shared" si="67"/>
        <v>Suarez</v>
      </c>
      <c r="AO416" t="str">
        <f t="shared" si="68"/>
        <v>DubaiCornetSuarez</v>
      </c>
      <c r="AP416" t="str">
        <f t="shared" si="69"/>
        <v>DubaiSuarezCornet</v>
      </c>
      <c r="AQ416">
        <f t="shared" si="70"/>
        <v>2</v>
      </c>
      <c r="AR416">
        <f t="shared" si="71"/>
        <v>5</v>
      </c>
      <c r="AS416">
        <f t="shared" si="72"/>
        <v>21</v>
      </c>
      <c r="AT416" t="b">
        <f t="shared" si="73"/>
        <v>0</v>
      </c>
      <c r="AU416" t="str">
        <f t="shared" si="74"/>
        <v>Cornet</v>
      </c>
      <c r="AV416" t="b">
        <f t="shared" si="75"/>
        <v>0</v>
      </c>
      <c r="AW416" t="str">
        <f t="shared" si="76"/>
        <v>DubaiQuarterfinals</v>
      </c>
    </row>
    <row r="417" spans="1:49" x14ac:dyDescent="0.25">
      <c r="A417">
        <v>10</v>
      </c>
      <c r="B417" s="8" t="s">
        <v>499</v>
      </c>
      <c r="C417" s="8" t="s">
        <v>500</v>
      </c>
      <c r="D417" s="1">
        <v>41691</v>
      </c>
      <c r="E417" t="s">
        <v>351</v>
      </c>
      <c r="F417" s="1" t="s">
        <v>307</v>
      </c>
      <c r="G417" s="1" t="s">
        <v>308</v>
      </c>
      <c r="H417" t="s">
        <v>346</v>
      </c>
      <c r="I417" s="9">
        <v>3</v>
      </c>
      <c r="J417" t="s">
        <v>324</v>
      </c>
      <c r="K417" t="s">
        <v>438</v>
      </c>
      <c r="L417">
        <v>44</v>
      </c>
      <c r="M417">
        <v>11</v>
      </c>
      <c r="N417">
        <v>1237</v>
      </c>
      <c r="O417">
        <v>3200</v>
      </c>
      <c r="P417">
        <v>6</v>
      </c>
      <c r="Q417">
        <v>3</v>
      </c>
      <c r="R417">
        <v>6</v>
      </c>
      <c r="S417">
        <v>2</v>
      </c>
      <c r="V417">
        <v>2</v>
      </c>
      <c r="W417">
        <v>0</v>
      </c>
      <c r="X417" t="s">
        <v>312</v>
      </c>
      <c r="Y417">
        <v>1.72</v>
      </c>
      <c r="Z417">
        <v>2.1</v>
      </c>
      <c r="AA417">
        <v>1.75</v>
      </c>
      <c r="AB417">
        <v>2.0499999999999998</v>
      </c>
      <c r="AC417">
        <v>1.8</v>
      </c>
      <c r="AD417">
        <v>2</v>
      </c>
      <c r="AE417">
        <v>1.92</v>
      </c>
      <c r="AF417">
        <v>2.0099999999999998</v>
      </c>
      <c r="AG417">
        <v>1.62</v>
      </c>
      <c r="AH417">
        <v>2.25</v>
      </c>
      <c r="AI417">
        <v>1.92</v>
      </c>
      <c r="AJ417">
        <v>2.25</v>
      </c>
      <c r="AK417">
        <v>1.73</v>
      </c>
      <c r="AL417">
        <v>2.0699999999999998</v>
      </c>
      <c r="AM417" t="str">
        <f t="shared" si="66"/>
        <v>Williams</v>
      </c>
      <c r="AN417" t="str">
        <f t="shared" si="67"/>
        <v>Wozniacki</v>
      </c>
      <c r="AO417" t="str">
        <f t="shared" si="68"/>
        <v>DubaiWilliamsWozniacki</v>
      </c>
      <c r="AP417" t="str">
        <f t="shared" si="69"/>
        <v>DubaiWozniackiWilliams</v>
      </c>
      <c r="AQ417">
        <f t="shared" si="70"/>
        <v>2</v>
      </c>
      <c r="AR417">
        <f t="shared" si="71"/>
        <v>7</v>
      </c>
      <c r="AS417">
        <f t="shared" si="72"/>
        <v>17</v>
      </c>
      <c r="AT417" t="b">
        <f t="shared" si="73"/>
        <v>0</v>
      </c>
      <c r="AU417" t="str">
        <f t="shared" si="74"/>
        <v>Williams</v>
      </c>
      <c r="AV417" t="b">
        <f t="shared" si="75"/>
        <v>0</v>
      </c>
      <c r="AW417" t="str">
        <f t="shared" si="76"/>
        <v>DubaiSemifinals</v>
      </c>
    </row>
    <row r="418" spans="1:49" x14ac:dyDescent="0.25">
      <c r="A418">
        <v>10</v>
      </c>
      <c r="B418" s="8" t="s">
        <v>499</v>
      </c>
      <c r="C418" s="8" t="s">
        <v>500</v>
      </c>
      <c r="D418" s="1">
        <v>41691</v>
      </c>
      <c r="E418" t="s">
        <v>351</v>
      </c>
      <c r="F418" s="1" t="s">
        <v>307</v>
      </c>
      <c r="G418" s="1" t="s">
        <v>308</v>
      </c>
      <c r="H418" t="s">
        <v>346</v>
      </c>
      <c r="I418" s="9">
        <v>3</v>
      </c>
      <c r="J418" t="s">
        <v>437</v>
      </c>
      <c r="K418" t="s">
        <v>380</v>
      </c>
      <c r="L418">
        <v>26</v>
      </c>
      <c r="M418">
        <v>1</v>
      </c>
      <c r="N418">
        <v>1985</v>
      </c>
      <c r="O418">
        <v>12380</v>
      </c>
      <c r="P418">
        <v>6</v>
      </c>
      <c r="Q418">
        <v>4</v>
      </c>
      <c r="R418">
        <v>6</v>
      </c>
      <c r="S418">
        <v>4</v>
      </c>
      <c r="V418">
        <v>2</v>
      </c>
      <c r="W418">
        <v>0</v>
      </c>
      <c r="X418" t="s">
        <v>312</v>
      </c>
      <c r="Y418">
        <v>11</v>
      </c>
      <c r="Z418">
        <v>1.05</v>
      </c>
      <c r="AA418">
        <v>9</v>
      </c>
      <c r="AB418">
        <v>1.05</v>
      </c>
      <c r="AC418">
        <v>11</v>
      </c>
      <c r="AD418">
        <v>1.04</v>
      </c>
      <c r="AE418">
        <v>12.5</v>
      </c>
      <c r="AF418">
        <v>1.06</v>
      </c>
      <c r="AG418">
        <v>10</v>
      </c>
      <c r="AH418">
        <v>1.04</v>
      </c>
      <c r="AI418">
        <v>14.25</v>
      </c>
      <c r="AJ418">
        <v>1.06</v>
      </c>
      <c r="AK418">
        <v>10.47</v>
      </c>
      <c r="AL418">
        <v>1.04</v>
      </c>
      <c r="AM418" t="str">
        <f t="shared" si="66"/>
        <v>Cornet</v>
      </c>
      <c r="AN418" t="str">
        <f t="shared" si="67"/>
        <v>Williams</v>
      </c>
      <c r="AO418" t="str">
        <f t="shared" si="68"/>
        <v>DubaiCornetWilliams</v>
      </c>
      <c r="AP418" t="str">
        <f t="shared" si="69"/>
        <v>DubaiWilliamsCornet</v>
      </c>
      <c r="AQ418">
        <f t="shared" si="70"/>
        <v>2</v>
      </c>
      <c r="AR418">
        <f t="shared" si="71"/>
        <v>4</v>
      </c>
      <c r="AS418">
        <f t="shared" si="72"/>
        <v>20</v>
      </c>
      <c r="AT418" t="b">
        <f t="shared" si="73"/>
        <v>0</v>
      </c>
      <c r="AU418" t="str">
        <f t="shared" si="74"/>
        <v>Cornet</v>
      </c>
      <c r="AV418" t="b">
        <f t="shared" si="75"/>
        <v>0</v>
      </c>
      <c r="AW418" t="str">
        <f t="shared" si="76"/>
        <v>DubaiSemifinals</v>
      </c>
    </row>
    <row r="419" spans="1:49" x14ac:dyDescent="0.25">
      <c r="A419">
        <v>10</v>
      </c>
      <c r="B419" s="8" t="s">
        <v>499</v>
      </c>
      <c r="C419" s="8" t="s">
        <v>500</v>
      </c>
      <c r="D419" s="1">
        <v>41692</v>
      </c>
      <c r="E419" t="s">
        <v>351</v>
      </c>
      <c r="F419" s="1" t="s">
        <v>307</v>
      </c>
      <c r="G419" s="1" t="s">
        <v>308</v>
      </c>
      <c r="H419" t="s">
        <v>348</v>
      </c>
      <c r="I419" s="9">
        <v>3</v>
      </c>
      <c r="J419" t="s">
        <v>324</v>
      </c>
      <c r="K419" t="s">
        <v>437</v>
      </c>
      <c r="L419">
        <v>44</v>
      </c>
      <c r="M419">
        <v>26</v>
      </c>
      <c r="N419">
        <v>1237</v>
      </c>
      <c r="O419">
        <v>1985</v>
      </c>
      <c r="P419">
        <v>6</v>
      </c>
      <c r="Q419">
        <v>3</v>
      </c>
      <c r="R419">
        <v>6</v>
      </c>
      <c r="S419">
        <v>0</v>
      </c>
      <c r="V419">
        <v>2</v>
      </c>
      <c r="W419">
        <v>0</v>
      </c>
      <c r="X419" t="s">
        <v>312</v>
      </c>
      <c r="Y419">
        <v>1.4</v>
      </c>
      <c r="Z419">
        <v>3</v>
      </c>
      <c r="AA419">
        <v>1.4</v>
      </c>
      <c r="AB419">
        <v>2.9</v>
      </c>
      <c r="AC419">
        <v>1.4</v>
      </c>
      <c r="AD419">
        <v>3</v>
      </c>
      <c r="AE419">
        <v>1.44</v>
      </c>
      <c r="AF419">
        <v>3.09</v>
      </c>
      <c r="AG419">
        <v>1.36</v>
      </c>
      <c r="AH419">
        <v>3</v>
      </c>
      <c r="AI419">
        <v>1.45</v>
      </c>
      <c r="AJ419">
        <v>3.2</v>
      </c>
      <c r="AK419">
        <v>1.39</v>
      </c>
      <c r="AL419">
        <v>2.94</v>
      </c>
      <c r="AM419" t="str">
        <f t="shared" si="66"/>
        <v>Williams</v>
      </c>
      <c r="AN419" t="str">
        <f t="shared" si="67"/>
        <v>Cornet</v>
      </c>
      <c r="AO419" t="str">
        <f t="shared" si="68"/>
        <v>DubaiWilliamsCornet</v>
      </c>
      <c r="AP419" t="str">
        <f t="shared" si="69"/>
        <v>DubaiCornetWilliams</v>
      </c>
      <c r="AQ419">
        <f t="shared" si="70"/>
        <v>2</v>
      </c>
      <c r="AR419">
        <f t="shared" si="71"/>
        <v>9</v>
      </c>
      <c r="AS419">
        <f t="shared" si="72"/>
        <v>15</v>
      </c>
      <c r="AT419" t="b">
        <f t="shared" si="73"/>
        <v>0</v>
      </c>
      <c r="AU419" t="str">
        <f t="shared" si="74"/>
        <v>Williams</v>
      </c>
      <c r="AV419" t="b">
        <f t="shared" si="75"/>
        <v>0</v>
      </c>
      <c r="AW419" t="str">
        <f t="shared" si="76"/>
        <v>DubaiThe Final</v>
      </c>
    </row>
    <row r="420" spans="1:49" x14ac:dyDescent="0.25">
      <c r="A420">
        <v>11</v>
      </c>
      <c r="B420" s="8" t="s">
        <v>501</v>
      </c>
      <c r="C420" s="8" t="s">
        <v>502</v>
      </c>
      <c r="D420" s="1">
        <v>41687</v>
      </c>
      <c r="E420" t="s">
        <v>306</v>
      </c>
      <c r="F420" s="8" t="s">
        <v>307</v>
      </c>
      <c r="G420" s="8" t="s">
        <v>503</v>
      </c>
      <c r="H420" t="s">
        <v>309</v>
      </c>
      <c r="I420">
        <v>3</v>
      </c>
      <c r="J420" t="s">
        <v>384</v>
      </c>
      <c r="K420" t="s">
        <v>504</v>
      </c>
      <c r="L420">
        <v>77</v>
      </c>
      <c r="M420">
        <v>264</v>
      </c>
      <c r="N420">
        <v>792</v>
      </c>
      <c r="O420">
        <v>197</v>
      </c>
      <c r="P420">
        <v>6</v>
      </c>
      <c r="Q420">
        <v>0</v>
      </c>
      <c r="R420">
        <v>6</v>
      </c>
      <c r="S420">
        <v>1</v>
      </c>
      <c r="V420">
        <v>2</v>
      </c>
      <c r="W420">
        <v>0</v>
      </c>
      <c r="X420" t="s">
        <v>312</v>
      </c>
      <c r="Y420">
        <v>1.1200000000000001</v>
      </c>
      <c r="Z420">
        <v>5.5</v>
      </c>
      <c r="AA420">
        <v>1.18</v>
      </c>
      <c r="AB420">
        <v>4.5</v>
      </c>
      <c r="AC420">
        <v>1.1200000000000001</v>
      </c>
      <c r="AD420">
        <v>5.5</v>
      </c>
      <c r="AE420">
        <v>1.1599999999999999</v>
      </c>
      <c r="AF420">
        <v>6.09</v>
      </c>
      <c r="AG420">
        <v>1.17</v>
      </c>
      <c r="AH420">
        <v>5</v>
      </c>
      <c r="AI420">
        <v>1.18</v>
      </c>
      <c r="AJ420">
        <v>6.09</v>
      </c>
      <c r="AK420">
        <v>1.1499999999999999</v>
      </c>
      <c r="AL420">
        <v>5.21</v>
      </c>
      <c r="AM420" t="str">
        <f t="shared" si="66"/>
        <v>Soler</v>
      </c>
      <c r="AN420" t="str">
        <f t="shared" si="67"/>
        <v>Pigossi</v>
      </c>
      <c r="AO420" t="str">
        <f t="shared" si="68"/>
        <v>Rio de JaneiroSolerPigossi</v>
      </c>
      <c r="AP420" t="str">
        <f t="shared" si="69"/>
        <v>Rio de JaneiroPigossiSoler</v>
      </c>
      <c r="AQ420">
        <f t="shared" si="70"/>
        <v>2</v>
      </c>
      <c r="AR420">
        <f t="shared" si="71"/>
        <v>11</v>
      </c>
      <c r="AS420">
        <f t="shared" si="72"/>
        <v>13</v>
      </c>
      <c r="AT420" t="b">
        <f t="shared" si="73"/>
        <v>0</v>
      </c>
      <c r="AU420" t="str">
        <f t="shared" si="74"/>
        <v>Soler</v>
      </c>
      <c r="AV420" t="b">
        <f t="shared" si="75"/>
        <v>0</v>
      </c>
      <c r="AW420" t="str">
        <f t="shared" si="76"/>
        <v>Rio de Janeiro1st Round</v>
      </c>
    </row>
    <row r="421" spans="1:49" x14ac:dyDescent="0.25">
      <c r="A421">
        <v>11</v>
      </c>
      <c r="B421" s="8" t="s">
        <v>501</v>
      </c>
      <c r="C421" s="8" t="s">
        <v>502</v>
      </c>
      <c r="D421" s="1">
        <v>41687</v>
      </c>
      <c r="E421" t="s">
        <v>306</v>
      </c>
      <c r="F421" s="8" t="s">
        <v>307</v>
      </c>
      <c r="G421" s="8" t="s">
        <v>503</v>
      </c>
      <c r="H421" t="s">
        <v>309</v>
      </c>
      <c r="I421">
        <v>3</v>
      </c>
      <c r="J421" t="s">
        <v>419</v>
      </c>
      <c r="K421" t="s">
        <v>319</v>
      </c>
      <c r="L421">
        <v>112</v>
      </c>
      <c r="M421">
        <v>83</v>
      </c>
      <c r="N421">
        <v>566</v>
      </c>
      <c r="O421">
        <v>735</v>
      </c>
      <c r="P421">
        <v>6</v>
      </c>
      <c r="Q421">
        <v>4</v>
      </c>
      <c r="R421">
        <v>6</v>
      </c>
      <c r="S421">
        <v>3</v>
      </c>
      <c r="V421">
        <v>2</v>
      </c>
      <c r="W421">
        <v>0</v>
      </c>
      <c r="X421" t="s">
        <v>312</v>
      </c>
      <c r="Y421">
        <v>2.25</v>
      </c>
      <c r="Z421">
        <v>1.57</v>
      </c>
      <c r="AA421">
        <v>2.2999999999999998</v>
      </c>
      <c r="AB421">
        <v>1.6</v>
      </c>
      <c r="AC421">
        <v>2.2000000000000002</v>
      </c>
      <c r="AD421">
        <v>1.62</v>
      </c>
      <c r="AE421">
        <v>2.1800000000000002</v>
      </c>
      <c r="AF421">
        <v>1.75</v>
      </c>
      <c r="AG421">
        <v>2.2000000000000002</v>
      </c>
      <c r="AH421">
        <v>1.67</v>
      </c>
      <c r="AI421">
        <v>2.4</v>
      </c>
      <c r="AJ421">
        <v>1.75</v>
      </c>
      <c r="AK421">
        <v>2.2000000000000002</v>
      </c>
      <c r="AL421">
        <v>1.64</v>
      </c>
      <c r="AM421" t="str">
        <f t="shared" si="66"/>
        <v>Van</v>
      </c>
      <c r="AN421" t="str">
        <f t="shared" si="67"/>
        <v>Larsson</v>
      </c>
      <c r="AO421" t="str">
        <f t="shared" si="68"/>
        <v>Rio de JaneiroVanLarsson</v>
      </c>
      <c r="AP421" t="str">
        <f t="shared" si="69"/>
        <v>Rio de JaneiroLarssonVan</v>
      </c>
      <c r="AQ421">
        <f t="shared" si="70"/>
        <v>2</v>
      </c>
      <c r="AR421">
        <f t="shared" si="71"/>
        <v>5</v>
      </c>
      <c r="AS421">
        <f t="shared" si="72"/>
        <v>19</v>
      </c>
      <c r="AT421" t="b">
        <f t="shared" si="73"/>
        <v>0</v>
      </c>
      <c r="AU421" t="str">
        <f t="shared" si="74"/>
        <v>Van</v>
      </c>
      <c r="AV421" t="b">
        <f t="shared" si="75"/>
        <v>0</v>
      </c>
      <c r="AW421" t="str">
        <f t="shared" si="76"/>
        <v>Rio de Janeiro1st Round</v>
      </c>
    </row>
    <row r="422" spans="1:49" x14ac:dyDescent="0.25">
      <c r="A422">
        <v>11</v>
      </c>
      <c r="B422" s="8" t="s">
        <v>501</v>
      </c>
      <c r="C422" s="8" t="s">
        <v>502</v>
      </c>
      <c r="D422" s="1">
        <v>41687</v>
      </c>
      <c r="E422" t="s">
        <v>306</v>
      </c>
      <c r="F422" s="8" t="s">
        <v>307</v>
      </c>
      <c r="G422" s="8" t="s">
        <v>503</v>
      </c>
      <c r="H422" t="s">
        <v>309</v>
      </c>
      <c r="I422">
        <v>3</v>
      </c>
      <c r="J422" t="s">
        <v>505</v>
      </c>
      <c r="K422" t="s">
        <v>506</v>
      </c>
      <c r="L422">
        <v>160</v>
      </c>
      <c r="M422">
        <v>63</v>
      </c>
      <c r="N422">
        <v>400</v>
      </c>
      <c r="O422">
        <v>920</v>
      </c>
      <c r="P422">
        <v>7</v>
      </c>
      <c r="Q422">
        <v>5</v>
      </c>
      <c r="R422">
        <v>6</v>
      </c>
      <c r="S422">
        <v>4</v>
      </c>
      <c r="V422">
        <v>2</v>
      </c>
      <c r="W422">
        <v>0</v>
      </c>
      <c r="X422" t="s">
        <v>312</v>
      </c>
      <c r="Y422">
        <v>2.2000000000000002</v>
      </c>
      <c r="Z422">
        <v>1.61</v>
      </c>
      <c r="AA422">
        <v>2.1</v>
      </c>
      <c r="AB422">
        <v>1.7</v>
      </c>
      <c r="AC422">
        <v>2.25</v>
      </c>
      <c r="AD422">
        <v>1.57</v>
      </c>
      <c r="AE422">
        <v>2.14</v>
      </c>
      <c r="AF422">
        <v>1.78</v>
      </c>
      <c r="AG422">
        <v>2.5</v>
      </c>
      <c r="AH422">
        <v>1.53</v>
      </c>
      <c r="AI422">
        <v>2.5</v>
      </c>
      <c r="AJ422">
        <v>1.8</v>
      </c>
      <c r="AK422">
        <v>2.16</v>
      </c>
      <c r="AL422">
        <v>1.66</v>
      </c>
      <c r="AM422" t="str">
        <f t="shared" si="66"/>
        <v>Burnett</v>
      </c>
      <c r="AN422" t="str">
        <f t="shared" si="67"/>
        <v>Torro</v>
      </c>
      <c r="AO422" t="str">
        <f t="shared" si="68"/>
        <v>Rio de JaneiroBurnettTorro</v>
      </c>
      <c r="AP422" t="str">
        <f t="shared" si="69"/>
        <v>Rio de JaneiroTorroBurnett</v>
      </c>
      <c r="AQ422">
        <f t="shared" si="70"/>
        <v>2</v>
      </c>
      <c r="AR422">
        <f t="shared" si="71"/>
        <v>4</v>
      </c>
      <c r="AS422">
        <f t="shared" si="72"/>
        <v>22</v>
      </c>
      <c r="AT422" t="b">
        <f t="shared" si="73"/>
        <v>0</v>
      </c>
      <c r="AU422" t="str">
        <f t="shared" si="74"/>
        <v>Burnett</v>
      </c>
      <c r="AV422" t="b">
        <f t="shared" si="75"/>
        <v>0</v>
      </c>
      <c r="AW422" t="str">
        <f t="shared" si="76"/>
        <v>Rio de Janeiro1st Round</v>
      </c>
    </row>
    <row r="423" spans="1:49" x14ac:dyDescent="0.25">
      <c r="A423">
        <v>11</v>
      </c>
      <c r="B423" s="8" t="s">
        <v>501</v>
      </c>
      <c r="C423" s="8" t="s">
        <v>502</v>
      </c>
      <c r="D423" s="1">
        <v>41687</v>
      </c>
      <c r="E423" t="s">
        <v>306</v>
      </c>
      <c r="F423" s="8" t="s">
        <v>307</v>
      </c>
      <c r="G423" s="8" t="s">
        <v>503</v>
      </c>
      <c r="H423" t="s">
        <v>309</v>
      </c>
      <c r="I423">
        <v>3</v>
      </c>
      <c r="J423" t="s">
        <v>452</v>
      </c>
      <c r="K423" t="s">
        <v>507</v>
      </c>
      <c r="L423">
        <v>125</v>
      </c>
      <c r="M423">
        <v>161</v>
      </c>
      <c r="N423">
        <v>503</v>
      </c>
      <c r="O423">
        <v>398</v>
      </c>
      <c r="P423">
        <v>7</v>
      </c>
      <c r="Q423">
        <v>5</v>
      </c>
      <c r="R423">
        <v>6</v>
      </c>
      <c r="S423">
        <v>0</v>
      </c>
      <c r="V423">
        <v>2</v>
      </c>
      <c r="W423">
        <v>0</v>
      </c>
      <c r="X423" t="s">
        <v>312</v>
      </c>
      <c r="Y423">
        <v>1.61</v>
      </c>
      <c r="Z423">
        <v>2.2000000000000002</v>
      </c>
      <c r="AA423">
        <v>1.75</v>
      </c>
      <c r="AB423">
        <v>2.0499999999999998</v>
      </c>
      <c r="AC423">
        <v>1.73</v>
      </c>
      <c r="AD423">
        <v>2</v>
      </c>
      <c r="AE423">
        <v>1.72</v>
      </c>
      <c r="AF423">
        <v>2.23</v>
      </c>
      <c r="AG423">
        <v>1.73</v>
      </c>
      <c r="AH423">
        <v>2.1</v>
      </c>
      <c r="AI423">
        <v>1.76</v>
      </c>
      <c r="AJ423">
        <v>2.23</v>
      </c>
      <c r="AK423">
        <v>1.7</v>
      </c>
      <c r="AL423">
        <v>2.09</v>
      </c>
      <c r="AM423" t="str">
        <f t="shared" si="66"/>
        <v>Bertens</v>
      </c>
      <c r="AN423" t="str">
        <f t="shared" si="67"/>
        <v>Kovinic</v>
      </c>
      <c r="AO423" t="str">
        <f t="shared" si="68"/>
        <v>Rio de JaneiroBertensKovinic</v>
      </c>
      <c r="AP423" t="str">
        <f t="shared" si="69"/>
        <v>Rio de JaneiroKovinicBertens</v>
      </c>
      <c r="AQ423">
        <f t="shared" si="70"/>
        <v>2</v>
      </c>
      <c r="AR423">
        <f t="shared" si="71"/>
        <v>8</v>
      </c>
      <c r="AS423">
        <f t="shared" si="72"/>
        <v>18</v>
      </c>
      <c r="AT423" t="b">
        <f t="shared" si="73"/>
        <v>0</v>
      </c>
      <c r="AU423" t="str">
        <f t="shared" si="74"/>
        <v>Bertens</v>
      </c>
      <c r="AV423" t="b">
        <f t="shared" si="75"/>
        <v>0</v>
      </c>
      <c r="AW423" t="str">
        <f t="shared" si="76"/>
        <v>Rio de Janeiro1st Round</v>
      </c>
    </row>
    <row r="424" spans="1:49" x14ac:dyDescent="0.25">
      <c r="A424">
        <v>11</v>
      </c>
      <c r="B424" s="8" t="s">
        <v>501</v>
      </c>
      <c r="C424" s="8" t="s">
        <v>502</v>
      </c>
      <c r="D424" s="1">
        <v>41687</v>
      </c>
      <c r="E424" t="s">
        <v>306</v>
      </c>
      <c r="F424" s="8" t="s">
        <v>307</v>
      </c>
      <c r="G424" s="8" t="s">
        <v>503</v>
      </c>
      <c r="H424" t="s">
        <v>309</v>
      </c>
      <c r="I424">
        <v>3</v>
      </c>
      <c r="J424" t="s">
        <v>462</v>
      </c>
      <c r="K424" t="s">
        <v>508</v>
      </c>
      <c r="L424">
        <v>110</v>
      </c>
      <c r="M424">
        <v>287</v>
      </c>
      <c r="N424">
        <v>583</v>
      </c>
      <c r="O424">
        <v>169</v>
      </c>
      <c r="P424">
        <v>6</v>
      </c>
      <c r="Q424">
        <v>3</v>
      </c>
      <c r="R424">
        <v>6</v>
      </c>
      <c r="S424">
        <v>3</v>
      </c>
      <c r="V424">
        <v>2</v>
      </c>
      <c r="W424">
        <v>0</v>
      </c>
      <c r="X424" t="s">
        <v>312</v>
      </c>
      <c r="Y424">
        <v>1.36</v>
      </c>
      <c r="Z424">
        <v>3</v>
      </c>
      <c r="AA424">
        <v>1.45</v>
      </c>
      <c r="AB424">
        <v>2.7</v>
      </c>
      <c r="AC424">
        <v>1.44</v>
      </c>
      <c r="AD424">
        <v>2.62</v>
      </c>
      <c r="AE424">
        <v>1.48</v>
      </c>
      <c r="AF424">
        <v>2.83</v>
      </c>
      <c r="AG424">
        <v>1.4</v>
      </c>
      <c r="AH424">
        <v>2.88</v>
      </c>
      <c r="AI424">
        <v>1.48</v>
      </c>
      <c r="AJ424">
        <v>3.1</v>
      </c>
      <c r="AK424">
        <v>1.41</v>
      </c>
      <c r="AL424">
        <v>2.85</v>
      </c>
      <c r="AM424" t="str">
        <f t="shared" si="66"/>
        <v>Piter</v>
      </c>
      <c r="AN424" t="str">
        <f t="shared" si="67"/>
        <v>Haddad</v>
      </c>
      <c r="AO424" t="str">
        <f t="shared" si="68"/>
        <v>Rio de JaneiroPiterHaddad</v>
      </c>
      <c r="AP424" t="str">
        <f t="shared" si="69"/>
        <v>Rio de JaneiroHaddadPiter</v>
      </c>
      <c r="AQ424">
        <f t="shared" si="70"/>
        <v>2</v>
      </c>
      <c r="AR424">
        <f t="shared" si="71"/>
        <v>6</v>
      </c>
      <c r="AS424">
        <f t="shared" si="72"/>
        <v>18</v>
      </c>
      <c r="AT424" t="b">
        <f t="shared" si="73"/>
        <v>0</v>
      </c>
      <c r="AU424" t="str">
        <f t="shared" si="74"/>
        <v>Piter</v>
      </c>
      <c r="AV424" t="b">
        <f t="shared" si="75"/>
        <v>0</v>
      </c>
      <c r="AW424" t="str">
        <f t="shared" si="76"/>
        <v>Rio de Janeiro1st Round</v>
      </c>
    </row>
    <row r="425" spans="1:49" x14ac:dyDescent="0.25">
      <c r="A425">
        <v>11</v>
      </c>
      <c r="B425" s="8" t="s">
        <v>501</v>
      </c>
      <c r="C425" s="8" t="s">
        <v>502</v>
      </c>
      <c r="D425" s="1">
        <v>41687</v>
      </c>
      <c r="E425" t="s">
        <v>306</v>
      </c>
      <c r="F425" s="8" t="s">
        <v>307</v>
      </c>
      <c r="G425" s="8" t="s">
        <v>503</v>
      </c>
      <c r="H425" t="s">
        <v>309</v>
      </c>
      <c r="I425">
        <v>3</v>
      </c>
      <c r="J425" t="s">
        <v>316</v>
      </c>
      <c r="K425" t="s">
        <v>509</v>
      </c>
      <c r="L425">
        <v>65</v>
      </c>
      <c r="M425">
        <v>189</v>
      </c>
      <c r="N425">
        <v>902</v>
      </c>
      <c r="O425">
        <v>320</v>
      </c>
      <c r="P425">
        <v>6</v>
      </c>
      <c r="Q425">
        <v>2</v>
      </c>
      <c r="R425">
        <v>6</v>
      </c>
      <c r="S425">
        <v>1</v>
      </c>
      <c r="V425">
        <v>2</v>
      </c>
      <c r="W425">
        <v>0</v>
      </c>
      <c r="X425" t="s">
        <v>312</v>
      </c>
      <c r="Y425">
        <v>1.36</v>
      </c>
      <c r="Z425">
        <v>3</v>
      </c>
      <c r="AA425">
        <v>1.33</v>
      </c>
      <c r="AB425">
        <v>3.2</v>
      </c>
      <c r="AC425">
        <v>1.33</v>
      </c>
      <c r="AD425">
        <v>3.25</v>
      </c>
      <c r="AE425">
        <v>1.38</v>
      </c>
      <c r="AF425">
        <v>3.26</v>
      </c>
      <c r="AG425">
        <v>1.29</v>
      </c>
      <c r="AH425">
        <v>3.5</v>
      </c>
      <c r="AI425">
        <v>1.4</v>
      </c>
      <c r="AJ425">
        <v>3.45</v>
      </c>
      <c r="AK425">
        <v>1.35</v>
      </c>
      <c r="AL425">
        <v>3.16</v>
      </c>
      <c r="AM425" t="str">
        <f t="shared" si="66"/>
        <v>Ormaechea</v>
      </c>
      <c r="AN425" t="str">
        <f t="shared" si="67"/>
        <v>Gibbs</v>
      </c>
      <c r="AO425" t="str">
        <f t="shared" si="68"/>
        <v>Rio de JaneiroOrmaecheaGibbs</v>
      </c>
      <c r="AP425" t="str">
        <f t="shared" si="69"/>
        <v>Rio de JaneiroGibbsOrmaechea</v>
      </c>
      <c r="AQ425">
        <f t="shared" si="70"/>
        <v>2</v>
      </c>
      <c r="AR425">
        <f t="shared" si="71"/>
        <v>9</v>
      </c>
      <c r="AS425">
        <f t="shared" si="72"/>
        <v>15</v>
      </c>
      <c r="AT425" t="b">
        <f t="shared" si="73"/>
        <v>0</v>
      </c>
      <c r="AU425" t="str">
        <f t="shared" si="74"/>
        <v>Ormaechea</v>
      </c>
      <c r="AV425" t="b">
        <f t="shared" si="75"/>
        <v>0</v>
      </c>
      <c r="AW425" t="str">
        <f t="shared" si="76"/>
        <v>Rio de Janeiro1st Round</v>
      </c>
    </row>
    <row r="426" spans="1:49" x14ac:dyDescent="0.25">
      <c r="A426">
        <v>11</v>
      </c>
      <c r="B426" s="8" t="s">
        <v>501</v>
      </c>
      <c r="C426" s="8" t="s">
        <v>502</v>
      </c>
      <c r="D426" s="1">
        <v>41688</v>
      </c>
      <c r="E426" t="s">
        <v>306</v>
      </c>
      <c r="F426" s="8" t="s">
        <v>307</v>
      </c>
      <c r="G426" s="8" t="s">
        <v>503</v>
      </c>
      <c r="H426" t="s">
        <v>309</v>
      </c>
      <c r="I426">
        <v>3</v>
      </c>
      <c r="J426" t="s">
        <v>477</v>
      </c>
      <c r="K426" t="s">
        <v>412</v>
      </c>
      <c r="L426">
        <v>78</v>
      </c>
      <c r="M426">
        <v>92</v>
      </c>
      <c r="N426">
        <v>785</v>
      </c>
      <c r="O426">
        <v>686</v>
      </c>
      <c r="P426">
        <v>2</v>
      </c>
      <c r="Q426">
        <v>6</v>
      </c>
      <c r="R426">
        <v>6</v>
      </c>
      <c r="S426">
        <v>3</v>
      </c>
      <c r="T426">
        <v>6</v>
      </c>
      <c r="U426">
        <v>2</v>
      </c>
      <c r="V426">
        <v>2</v>
      </c>
      <c r="W426">
        <v>1</v>
      </c>
      <c r="X426" t="s">
        <v>312</v>
      </c>
      <c r="Y426">
        <v>1.66</v>
      </c>
      <c r="Z426">
        <v>2.1</v>
      </c>
      <c r="AA426">
        <v>1.68</v>
      </c>
      <c r="AB426">
        <v>2.15</v>
      </c>
      <c r="AC426">
        <v>1.67</v>
      </c>
      <c r="AD426">
        <v>2.1</v>
      </c>
      <c r="AE426">
        <v>1.66</v>
      </c>
      <c r="AF426">
        <v>2.33</v>
      </c>
      <c r="AG426">
        <v>1.67</v>
      </c>
      <c r="AH426">
        <v>2.2000000000000002</v>
      </c>
      <c r="AI426">
        <v>1.72</v>
      </c>
      <c r="AJ426">
        <v>2.33</v>
      </c>
      <c r="AK426">
        <v>1.65</v>
      </c>
      <c r="AL426">
        <v>2.1800000000000002</v>
      </c>
      <c r="AM426" t="str">
        <f t="shared" si="66"/>
        <v>Scheepers</v>
      </c>
      <c r="AN426" t="str">
        <f t="shared" si="67"/>
        <v>Babos</v>
      </c>
      <c r="AO426" t="str">
        <f t="shared" si="68"/>
        <v>Rio de JaneiroScheepersBabos</v>
      </c>
      <c r="AP426" t="str">
        <f t="shared" si="69"/>
        <v>Rio de JaneiroBabosScheepers</v>
      </c>
      <c r="AQ426">
        <f t="shared" si="70"/>
        <v>1</v>
      </c>
      <c r="AR426">
        <f t="shared" si="71"/>
        <v>3</v>
      </c>
      <c r="AS426">
        <f t="shared" si="72"/>
        <v>25</v>
      </c>
      <c r="AT426" t="b">
        <f t="shared" si="73"/>
        <v>0</v>
      </c>
      <c r="AU426" t="str">
        <f t="shared" si="74"/>
        <v>Babos</v>
      </c>
      <c r="AV426" t="b">
        <f t="shared" si="75"/>
        <v>1</v>
      </c>
      <c r="AW426" t="str">
        <f t="shared" si="76"/>
        <v>Rio de Janeiro1st Round</v>
      </c>
    </row>
    <row r="427" spans="1:49" x14ac:dyDescent="0.25">
      <c r="A427">
        <v>11</v>
      </c>
      <c r="B427" s="8" t="s">
        <v>501</v>
      </c>
      <c r="C427" s="8" t="s">
        <v>502</v>
      </c>
      <c r="D427" s="1">
        <v>41688</v>
      </c>
      <c r="E427" t="s">
        <v>306</v>
      </c>
      <c r="F427" s="8" t="s">
        <v>307</v>
      </c>
      <c r="G427" s="8" t="s">
        <v>503</v>
      </c>
      <c r="H427" t="s">
        <v>309</v>
      </c>
      <c r="I427">
        <v>3</v>
      </c>
      <c r="J427" t="s">
        <v>459</v>
      </c>
      <c r="K427" t="s">
        <v>399</v>
      </c>
      <c r="L427">
        <v>88</v>
      </c>
      <c r="M427">
        <v>68</v>
      </c>
      <c r="N427">
        <v>706</v>
      </c>
      <c r="O427">
        <v>851</v>
      </c>
      <c r="P427">
        <v>2</v>
      </c>
      <c r="Q427">
        <v>6</v>
      </c>
      <c r="R427">
        <v>6</v>
      </c>
      <c r="S427">
        <v>4</v>
      </c>
      <c r="T427">
        <v>6</v>
      </c>
      <c r="U427">
        <v>3</v>
      </c>
      <c r="V427">
        <v>2</v>
      </c>
      <c r="W427">
        <v>1</v>
      </c>
      <c r="X427" t="s">
        <v>312</v>
      </c>
      <c r="Y427">
        <v>2.1</v>
      </c>
      <c r="Z427">
        <v>1.66</v>
      </c>
      <c r="AA427">
        <v>2.1</v>
      </c>
      <c r="AB427">
        <v>1.7</v>
      </c>
      <c r="AC427">
        <v>2.1</v>
      </c>
      <c r="AD427">
        <v>1.67</v>
      </c>
      <c r="AE427">
        <v>2.16</v>
      </c>
      <c r="AF427">
        <v>1.77</v>
      </c>
      <c r="AG427">
        <v>2.1</v>
      </c>
      <c r="AH427">
        <v>1.73</v>
      </c>
      <c r="AI427">
        <v>2.25</v>
      </c>
      <c r="AJ427">
        <v>1.83</v>
      </c>
      <c r="AK427">
        <v>2.1</v>
      </c>
      <c r="AL427">
        <v>1.7</v>
      </c>
      <c r="AM427" t="str">
        <f t="shared" si="66"/>
        <v>Pfizenmaier</v>
      </c>
      <c r="AN427" t="str">
        <f t="shared" si="67"/>
        <v>Zahlavova</v>
      </c>
      <c r="AO427" t="str">
        <f t="shared" si="68"/>
        <v>Rio de JaneiroPfizenmaierZahlavova</v>
      </c>
      <c r="AP427" t="str">
        <f t="shared" si="69"/>
        <v>Rio de JaneiroZahlavovaPfizenmaier</v>
      </c>
      <c r="AQ427">
        <f t="shared" si="70"/>
        <v>1</v>
      </c>
      <c r="AR427">
        <f t="shared" si="71"/>
        <v>1</v>
      </c>
      <c r="AS427">
        <f t="shared" si="72"/>
        <v>27</v>
      </c>
      <c r="AT427" t="b">
        <f t="shared" si="73"/>
        <v>0</v>
      </c>
      <c r="AU427" t="str">
        <f t="shared" si="74"/>
        <v>Zahlavova</v>
      </c>
      <c r="AV427" t="b">
        <f t="shared" si="75"/>
        <v>1</v>
      </c>
      <c r="AW427" t="str">
        <f t="shared" si="76"/>
        <v>Rio de Janeiro1st Round</v>
      </c>
    </row>
    <row r="428" spans="1:49" x14ac:dyDescent="0.25">
      <c r="A428">
        <v>11</v>
      </c>
      <c r="B428" s="8" t="s">
        <v>501</v>
      </c>
      <c r="C428" s="8" t="s">
        <v>502</v>
      </c>
      <c r="D428" s="1">
        <v>41688</v>
      </c>
      <c r="E428" t="s">
        <v>306</v>
      </c>
      <c r="F428" s="8" t="s">
        <v>307</v>
      </c>
      <c r="G428" s="8" t="s">
        <v>503</v>
      </c>
      <c r="H428" t="s">
        <v>309</v>
      </c>
      <c r="I428">
        <v>3</v>
      </c>
      <c r="J428" t="s">
        <v>393</v>
      </c>
      <c r="K428" t="s">
        <v>473</v>
      </c>
      <c r="L428">
        <v>35</v>
      </c>
      <c r="M428">
        <v>108</v>
      </c>
      <c r="N428">
        <v>1400</v>
      </c>
      <c r="O428">
        <v>591</v>
      </c>
      <c r="P428">
        <v>6</v>
      </c>
      <c r="Q428">
        <v>4</v>
      </c>
      <c r="R428">
        <v>6</v>
      </c>
      <c r="S428">
        <v>4</v>
      </c>
      <c r="V428">
        <v>2</v>
      </c>
      <c r="W428">
        <v>0</v>
      </c>
      <c r="X428" t="s">
        <v>312</v>
      </c>
      <c r="Y428">
        <v>1.3</v>
      </c>
      <c r="Z428">
        <v>3.4</v>
      </c>
      <c r="AA428">
        <v>1.35</v>
      </c>
      <c r="AB428">
        <v>3.1</v>
      </c>
      <c r="AC428">
        <v>1.36</v>
      </c>
      <c r="AD428">
        <v>3</v>
      </c>
      <c r="AE428">
        <v>1.32</v>
      </c>
      <c r="AF428">
        <v>3.65</v>
      </c>
      <c r="AG428">
        <v>1.33</v>
      </c>
      <c r="AH428">
        <v>3.25</v>
      </c>
      <c r="AI428">
        <v>1.36</v>
      </c>
      <c r="AJ428">
        <v>3.8</v>
      </c>
      <c r="AK428">
        <v>1.32</v>
      </c>
      <c r="AL428">
        <v>3.29</v>
      </c>
      <c r="AM428" t="str">
        <f t="shared" si="66"/>
        <v>Zakopalova</v>
      </c>
      <c r="AN428" t="str">
        <f t="shared" si="67"/>
        <v>Duque</v>
      </c>
      <c r="AO428" t="str">
        <f t="shared" si="68"/>
        <v>Rio de JaneiroZakopalovaDuque</v>
      </c>
      <c r="AP428" t="str">
        <f t="shared" si="69"/>
        <v>Rio de JaneiroDuqueZakopalova</v>
      </c>
      <c r="AQ428">
        <f t="shared" si="70"/>
        <v>2</v>
      </c>
      <c r="AR428">
        <f t="shared" si="71"/>
        <v>4</v>
      </c>
      <c r="AS428">
        <f t="shared" si="72"/>
        <v>20</v>
      </c>
      <c r="AT428" t="b">
        <f t="shared" si="73"/>
        <v>0</v>
      </c>
      <c r="AU428" t="str">
        <f t="shared" si="74"/>
        <v>Zakopalova</v>
      </c>
      <c r="AV428" t="b">
        <f t="shared" si="75"/>
        <v>0</v>
      </c>
      <c r="AW428" t="str">
        <f t="shared" si="76"/>
        <v>Rio de Janeiro1st Round</v>
      </c>
    </row>
    <row r="429" spans="1:49" x14ac:dyDescent="0.25">
      <c r="A429">
        <v>11</v>
      </c>
      <c r="B429" s="8" t="s">
        <v>501</v>
      </c>
      <c r="C429" s="8" t="s">
        <v>502</v>
      </c>
      <c r="D429" s="1">
        <v>41688</v>
      </c>
      <c r="E429" t="s">
        <v>306</v>
      </c>
      <c r="F429" s="8" t="s">
        <v>307</v>
      </c>
      <c r="G429" s="8" t="s">
        <v>503</v>
      </c>
      <c r="H429" t="s">
        <v>309</v>
      </c>
      <c r="I429">
        <v>3</v>
      </c>
      <c r="J429" t="s">
        <v>320</v>
      </c>
      <c r="K429" t="s">
        <v>367</v>
      </c>
      <c r="L429">
        <v>70</v>
      </c>
      <c r="M429">
        <v>43</v>
      </c>
      <c r="N429">
        <v>847</v>
      </c>
      <c r="O429">
        <v>1255</v>
      </c>
      <c r="P429">
        <v>6</v>
      </c>
      <c r="Q429">
        <v>4</v>
      </c>
      <c r="R429">
        <v>6</v>
      </c>
      <c r="S429">
        <v>4</v>
      </c>
      <c r="V429">
        <v>2</v>
      </c>
      <c r="W429">
        <v>0</v>
      </c>
      <c r="X429" t="s">
        <v>312</v>
      </c>
      <c r="Y429">
        <v>2.75</v>
      </c>
      <c r="Z429">
        <v>1.4</v>
      </c>
      <c r="AA429">
        <v>2.9</v>
      </c>
      <c r="AB429">
        <v>1.4</v>
      </c>
      <c r="AC429">
        <v>2.75</v>
      </c>
      <c r="AD429">
        <v>1.4</v>
      </c>
      <c r="AE429">
        <v>3.14</v>
      </c>
      <c r="AF429">
        <v>1.41</v>
      </c>
      <c r="AG429">
        <v>2.75</v>
      </c>
      <c r="AH429">
        <v>1.44</v>
      </c>
      <c r="AI429">
        <v>3.15</v>
      </c>
      <c r="AJ429">
        <v>1.44</v>
      </c>
      <c r="AK429">
        <v>2.9</v>
      </c>
      <c r="AL429">
        <v>1.39</v>
      </c>
      <c r="AM429" t="str">
        <f t="shared" si="66"/>
        <v>Dominguez</v>
      </c>
      <c r="AN429" t="str">
        <f t="shared" si="67"/>
        <v>Schiavone</v>
      </c>
      <c r="AO429" t="str">
        <f t="shared" si="68"/>
        <v>Rio de JaneiroDominguezSchiavone</v>
      </c>
      <c r="AP429" t="str">
        <f t="shared" si="69"/>
        <v>Rio de JaneiroSchiavoneDominguez</v>
      </c>
      <c r="AQ429">
        <f t="shared" si="70"/>
        <v>2</v>
      </c>
      <c r="AR429">
        <f t="shared" si="71"/>
        <v>4</v>
      </c>
      <c r="AS429">
        <f t="shared" si="72"/>
        <v>20</v>
      </c>
      <c r="AT429" t="b">
        <f t="shared" si="73"/>
        <v>0</v>
      </c>
      <c r="AU429" t="str">
        <f t="shared" si="74"/>
        <v>Dominguez</v>
      </c>
      <c r="AV429" t="b">
        <f t="shared" si="75"/>
        <v>0</v>
      </c>
      <c r="AW429" t="str">
        <f t="shared" si="76"/>
        <v>Rio de Janeiro1st Round</v>
      </c>
    </row>
    <row r="430" spans="1:49" x14ac:dyDescent="0.25">
      <c r="A430">
        <v>11</v>
      </c>
      <c r="B430" s="8" t="s">
        <v>501</v>
      </c>
      <c r="C430" s="8" t="s">
        <v>502</v>
      </c>
      <c r="D430" s="1">
        <v>41688</v>
      </c>
      <c r="E430" t="s">
        <v>306</v>
      </c>
      <c r="F430" s="8" t="s">
        <v>307</v>
      </c>
      <c r="G430" s="8" t="s">
        <v>503</v>
      </c>
      <c r="H430" t="s">
        <v>309</v>
      </c>
      <c r="I430">
        <v>3</v>
      </c>
      <c r="J430" t="s">
        <v>463</v>
      </c>
      <c r="K430" t="s">
        <v>389</v>
      </c>
      <c r="L430">
        <v>145</v>
      </c>
      <c r="M430">
        <v>69</v>
      </c>
      <c r="N430">
        <v>438</v>
      </c>
      <c r="O430">
        <v>847</v>
      </c>
      <c r="P430">
        <v>6</v>
      </c>
      <c r="Q430">
        <v>4</v>
      </c>
      <c r="R430">
        <v>6</v>
      </c>
      <c r="S430">
        <v>0</v>
      </c>
      <c r="V430">
        <v>2</v>
      </c>
      <c r="W430">
        <v>0</v>
      </c>
      <c r="X430" t="s">
        <v>312</v>
      </c>
      <c r="Y430">
        <v>1.83</v>
      </c>
      <c r="Z430">
        <v>1.83</v>
      </c>
      <c r="AA430">
        <v>1.9</v>
      </c>
      <c r="AB430">
        <v>1.85</v>
      </c>
      <c r="AC430">
        <v>1.83</v>
      </c>
      <c r="AD430">
        <v>1.83</v>
      </c>
      <c r="AE430">
        <v>2.0099999999999998</v>
      </c>
      <c r="AF430">
        <v>1.88</v>
      </c>
      <c r="AG430">
        <v>2</v>
      </c>
      <c r="AH430">
        <v>1.8</v>
      </c>
      <c r="AI430">
        <v>2.02</v>
      </c>
      <c r="AJ430">
        <v>1.95</v>
      </c>
      <c r="AK430">
        <v>1.88</v>
      </c>
      <c r="AL430">
        <v>1.86</v>
      </c>
      <c r="AM430" t="str">
        <f t="shared" si="66"/>
        <v>Begu</v>
      </c>
      <c r="AN430" t="str">
        <f t="shared" si="67"/>
        <v>King</v>
      </c>
      <c r="AO430" t="str">
        <f t="shared" si="68"/>
        <v>Rio de JaneiroBeguKing</v>
      </c>
      <c r="AP430" t="str">
        <f t="shared" si="69"/>
        <v>Rio de JaneiroKingBegu</v>
      </c>
      <c r="AQ430">
        <f t="shared" si="70"/>
        <v>2</v>
      </c>
      <c r="AR430">
        <f t="shared" si="71"/>
        <v>8</v>
      </c>
      <c r="AS430">
        <f t="shared" si="72"/>
        <v>16</v>
      </c>
      <c r="AT430" t="b">
        <f t="shared" si="73"/>
        <v>0</v>
      </c>
      <c r="AU430" t="str">
        <f t="shared" si="74"/>
        <v>Begu</v>
      </c>
      <c r="AV430" t="b">
        <f t="shared" si="75"/>
        <v>0</v>
      </c>
      <c r="AW430" t="str">
        <f t="shared" si="76"/>
        <v>Rio de Janeiro1st Round</v>
      </c>
    </row>
    <row r="431" spans="1:49" x14ac:dyDescent="0.25">
      <c r="A431">
        <v>11</v>
      </c>
      <c r="B431" s="8" t="s">
        <v>501</v>
      </c>
      <c r="C431" s="8" t="s">
        <v>502</v>
      </c>
      <c r="D431" s="1">
        <v>41688</v>
      </c>
      <c r="E431" t="s">
        <v>306</v>
      </c>
      <c r="F431" s="8" t="s">
        <v>307</v>
      </c>
      <c r="G431" s="8" t="s">
        <v>503</v>
      </c>
      <c r="H431" t="s">
        <v>309</v>
      </c>
      <c r="I431">
        <v>3</v>
      </c>
      <c r="J431" t="s">
        <v>467</v>
      </c>
      <c r="K431" t="s">
        <v>322</v>
      </c>
      <c r="L431">
        <v>98</v>
      </c>
      <c r="M431">
        <v>60</v>
      </c>
      <c r="N431">
        <v>648</v>
      </c>
      <c r="O431">
        <v>960</v>
      </c>
      <c r="P431">
        <v>6</v>
      </c>
      <c r="Q431">
        <v>3</v>
      </c>
      <c r="R431">
        <v>6</v>
      </c>
      <c r="S431">
        <v>4</v>
      </c>
      <c r="V431">
        <v>2</v>
      </c>
      <c r="W431">
        <v>0</v>
      </c>
      <c r="X431" t="s">
        <v>312</v>
      </c>
      <c r="Y431">
        <v>1.4</v>
      </c>
      <c r="Z431">
        <v>2.75</v>
      </c>
      <c r="AA431">
        <v>1.45</v>
      </c>
      <c r="AB431">
        <v>2.7</v>
      </c>
      <c r="AC431">
        <v>1.44</v>
      </c>
      <c r="AD431">
        <v>2.62</v>
      </c>
      <c r="AE431">
        <v>1.49</v>
      </c>
      <c r="AF431">
        <v>2.78</v>
      </c>
      <c r="AG431">
        <v>1.5</v>
      </c>
      <c r="AH431">
        <v>2.63</v>
      </c>
      <c r="AI431">
        <v>1.54</v>
      </c>
      <c r="AJ431">
        <v>2.89</v>
      </c>
      <c r="AK431">
        <v>1.44</v>
      </c>
      <c r="AL431">
        <v>2.69</v>
      </c>
      <c r="AM431" t="str">
        <f t="shared" si="66"/>
        <v>Pereira</v>
      </c>
      <c r="AN431" t="str">
        <f t="shared" si="67"/>
        <v>Cadantu</v>
      </c>
      <c r="AO431" t="str">
        <f t="shared" si="68"/>
        <v>Rio de JaneiroPereiraCadantu</v>
      </c>
      <c r="AP431" t="str">
        <f t="shared" si="69"/>
        <v>Rio de JaneiroCadantuPereira</v>
      </c>
      <c r="AQ431">
        <f t="shared" si="70"/>
        <v>2</v>
      </c>
      <c r="AR431">
        <f t="shared" si="71"/>
        <v>5</v>
      </c>
      <c r="AS431">
        <f t="shared" si="72"/>
        <v>19</v>
      </c>
      <c r="AT431" t="b">
        <f t="shared" si="73"/>
        <v>0</v>
      </c>
      <c r="AU431" t="str">
        <f t="shared" si="74"/>
        <v>Pereira</v>
      </c>
      <c r="AV431" t="b">
        <f t="shared" si="75"/>
        <v>0</v>
      </c>
      <c r="AW431" t="str">
        <f t="shared" si="76"/>
        <v>Rio de Janeiro1st Round</v>
      </c>
    </row>
    <row r="432" spans="1:49" x14ac:dyDescent="0.25">
      <c r="A432">
        <v>11</v>
      </c>
      <c r="B432" s="8" t="s">
        <v>501</v>
      </c>
      <c r="C432" s="8" t="s">
        <v>502</v>
      </c>
      <c r="D432" s="1">
        <v>41688</v>
      </c>
      <c r="E432" t="s">
        <v>306</v>
      </c>
      <c r="F432" s="8" t="s">
        <v>307</v>
      </c>
      <c r="G432" s="8" t="s">
        <v>503</v>
      </c>
      <c r="H432" t="s">
        <v>309</v>
      </c>
      <c r="I432">
        <v>3</v>
      </c>
      <c r="J432" t="s">
        <v>510</v>
      </c>
      <c r="K432" t="s">
        <v>511</v>
      </c>
      <c r="L432">
        <v>182</v>
      </c>
      <c r="M432">
        <v>309</v>
      </c>
      <c r="N432">
        <v>335</v>
      </c>
      <c r="O432">
        <v>152</v>
      </c>
      <c r="P432">
        <v>7</v>
      </c>
      <c r="Q432">
        <v>5</v>
      </c>
      <c r="R432">
        <v>7</v>
      </c>
      <c r="S432">
        <v>6</v>
      </c>
      <c r="V432">
        <v>2</v>
      </c>
      <c r="W432">
        <v>0</v>
      </c>
      <c r="X432" t="s">
        <v>312</v>
      </c>
      <c r="Y432">
        <v>1.33</v>
      </c>
      <c r="Z432">
        <v>3.25</v>
      </c>
      <c r="AA432">
        <v>1.33</v>
      </c>
      <c r="AB432">
        <v>3.2</v>
      </c>
      <c r="AC432">
        <v>1.3</v>
      </c>
      <c r="AD432">
        <v>3.4</v>
      </c>
      <c r="AE432">
        <v>1.32</v>
      </c>
      <c r="AF432">
        <v>3.66</v>
      </c>
      <c r="AG432">
        <v>1.33</v>
      </c>
      <c r="AH432">
        <v>3.25</v>
      </c>
      <c r="AI432">
        <v>1.4</v>
      </c>
      <c r="AJ432">
        <v>3.66</v>
      </c>
      <c r="AK432">
        <v>1.34</v>
      </c>
      <c r="AL432">
        <v>3.2</v>
      </c>
      <c r="AM432" t="str">
        <f t="shared" si="66"/>
        <v>Cepede</v>
      </c>
      <c r="AN432" t="str">
        <f t="shared" si="67"/>
        <v>Goncalves</v>
      </c>
      <c r="AO432" t="str">
        <f t="shared" si="68"/>
        <v>Rio de JaneiroCepedeGoncalves</v>
      </c>
      <c r="AP432" t="str">
        <f t="shared" si="69"/>
        <v>Rio de JaneiroGoncalvesCepede</v>
      </c>
      <c r="AQ432">
        <f t="shared" si="70"/>
        <v>2</v>
      </c>
      <c r="AR432">
        <f t="shared" si="71"/>
        <v>3</v>
      </c>
      <c r="AS432">
        <f t="shared" si="72"/>
        <v>25</v>
      </c>
      <c r="AT432" t="b">
        <f t="shared" si="73"/>
        <v>1</v>
      </c>
      <c r="AU432" t="str">
        <f t="shared" si="74"/>
        <v>Cepede</v>
      </c>
      <c r="AV432" t="b">
        <f t="shared" si="75"/>
        <v>0</v>
      </c>
      <c r="AW432" t="str">
        <f t="shared" si="76"/>
        <v>Rio de Janeiro1st Round</v>
      </c>
    </row>
    <row r="433" spans="1:49" x14ac:dyDescent="0.25">
      <c r="A433">
        <v>11</v>
      </c>
      <c r="B433" s="8" t="s">
        <v>501</v>
      </c>
      <c r="C433" s="8" t="s">
        <v>502</v>
      </c>
      <c r="D433" s="1">
        <v>41688</v>
      </c>
      <c r="E433" t="s">
        <v>306</v>
      </c>
      <c r="F433" s="8" t="s">
        <v>307</v>
      </c>
      <c r="G433" s="8" t="s">
        <v>503</v>
      </c>
      <c r="H433" t="s">
        <v>309</v>
      </c>
      <c r="I433">
        <v>3</v>
      </c>
      <c r="J433" t="s">
        <v>395</v>
      </c>
      <c r="K433" t="s">
        <v>476</v>
      </c>
      <c r="L433">
        <v>81</v>
      </c>
      <c r="M433">
        <v>79</v>
      </c>
      <c r="N433">
        <v>760</v>
      </c>
      <c r="O433">
        <v>771</v>
      </c>
      <c r="P433">
        <v>6</v>
      </c>
      <c r="Q433">
        <v>4</v>
      </c>
      <c r="R433">
        <v>6</v>
      </c>
      <c r="S433">
        <v>3</v>
      </c>
      <c r="V433">
        <v>2</v>
      </c>
      <c r="W433">
        <v>0</v>
      </c>
      <c r="X433" t="s">
        <v>312</v>
      </c>
      <c r="Y433">
        <v>2.2000000000000002</v>
      </c>
      <c r="Z433">
        <v>1.61</v>
      </c>
      <c r="AA433">
        <v>2.1</v>
      </c>
      <c r="AB433">
        <v>1.7</v>
      </c>
      <c r="AC433">
        <v>2.2000000000000002</v>
      </c>
      <c r="AD433">
        <v>1.62</v>
      </c>
      <c r="AE433">
        <v>2.31</v>
      </c>
      <c r="AF433">
        <v>1.68</v>
      </c>
      <c r="AG433">
        <v>2.1</v>
      </c>
      <c r="AH433">
        <v>1.73</v>
      </c>
      <c r="AI433">
        <v>2.4</v>
      </c>
      <c r="AJ433">
        <v>1.73</v>
      </c>
      <c r="AK433">
        <v>2.15</v>
      </c>
      <c r="AL433">
        <v>1.67</v>
      </c>
      <c r="AM433" t="str">
        <f t="shared" si="66"/>
        <v>Mayr</v>
      </c>
      <c r="AN433" t="str">
        <f t="shared" si="67"/>
        <v>Shvedova</v>
      </c>
      <c r="AO433" t="str">
        <f t="shared" si="68"/>
        <v>Rio de JaneiroMayrShvedova</v>
      </c>
      <c r="AP433" t="str">
        <f t="shared" si="69"/>
        <v>Rio de JaneiroShvedovaMayr</v>
      </c>
      <c r="AQ433">
        <f t="shared" si="70"/>
        <v>2</v>
      </c>
      <c r="AR433">
        <f t="shared" si="71"/>
        <v>5</v>
      </c>
      <c r="AS433">
        <f t="shared" si="72"/>
        <v>19</v>
      </c>
      <c r="AT433" t="b">
        <f t="shared" si="73"/>
        <v>0</v>
      </c>
      <c r="AU433" t="str">
        <f t="shared" si="74"/>
        <v>Mayr</v>
      </c>
      <c r="AV433" t="b">
        <f t="shared" si="75"/>
        <v>0</v>
      </c>
      <c r="AW433" t="str">
        <f t="shared" si="76"/>
        <v>Rio de Janeiro1st Round</v>
      </c>
    </row>
    <row r="434" spans="1:49" x14ac:dyDescent="0.25">
      <c r="A434">
        <v>11</v>
      </c>
      <c r="B434" s="8" t="s">
        <v>501</v>
      </c>
      <c r="C434" s="8" t="s">
        <v>502</v>
      </c>
      <c r="D434" s="1">
        <v>41689</v>
      </c>
      <c r="E434" t="s">
        <v>306</v>
      </c>
      <c r="F434" s="8" t="s">
        <v>307</v>
      </c>
      <c r="G434" s="8" t="s">
        <v>503</v>
      </c>
      <c r="H434" t="s">
        <v>309</v>
      </c>
      <c r="I434">
        <v>3</v>
      </c>
      <c r="J434" t="s">
        <v>407</v>
      </c>
      <c r="K434" t="s">
        <v>411</v>
      </c>
      <c r="L434">
        <v>111</v>
      </c>
      <c r="M434">
        <v>104</v>
      </c>
      <c r="N434">
        <v>571</v>
      </c>
      <c r="O434">
        <v>603</v>
      </c>
      <c r="P434">
        <v>6</v>
      </c>
      <c r="Q434">
        <v>2</v>
      </c>
      <c r="R434">
        <v>6</v>
      </c>
      <c r="S434">
        <v>3</v>
      </c>
      <c r="V434">
        <v>2</v>
      </c>
      <c r="W434">
        <v>0</v>
      </c>
      <c r="X434" t="s">
        <v>312</v>
      </c>
      <c r="Y434">
        <v>1.4</v>
      </c>
      <c r="Z434">
        <v>2.75</v>
      </c>
      <c r="AA434">
        <v>1.45</v>
      </c>
      <c r="AB434">
        <v>2.7</v>
      </c>
      <c r="AC434">
        <v>1.36</v>
      </c>
      <c r="AD434">
        <v>3</v>
      </c>
      <c r="AG434">
        <v>1.36</v>
      </c>
      <c r="AH434">
        <v>3</v>
      </c>
      <c r="AI434">
        <v>1.48</v>
      </c>
      <c r="AJ434">
        <v>3.35</v>
      </c>
      <c r="AK434">
        <v>1.4</v>
      </c>
      <c r="AL434">
        <v>2.88</v>
      </c>
      <c r="AM434" t="str">
        <f t="shared" si="66"/>
        <v>Friedsam</v>
      </c>
      <c r="AN434" t="str">
        <f t="shared" si="67"/>
        <v>Kichenok</v>
      </c>
      <c r="AO434" t="str">
        <f t="shared" si="68"/>
        <v>Rio de JaneiroFriedsamKichenok</v>
      </c>
      <c r="AP434" t="str">
        <f t="shared" si="69"/>
        <v>Rio de JaneiroKichenokFriedsam</v>
      </c>
      <c r="AQ434">
        <f t="shared" si="70"/>
        <v>2</v>
      </c>
      <c r="AR434">
        <f t="shared" si="71"/>
        <v>7</v>
      </c>
      <c r="AS434">
        <f t="shared" si="72"/>
        <v>17</v>
      </c>
      <c r="AT434" t="b">
        <f t="shared" si="73"/>
        <v>0</v>
      </c>
      <c r="AU434" t="str">
        <f t="shared" si="74"/>
        <v>Friedsam</v>
      </c>
      <c r="AV434" t="b">
        <f t="shared" si="75"/>
        <v>0</v>
      </c>
      <c r="AW434" t="str">
        <f t="shared" si="76"/>
        <v>Rio de Janeiro1st Round</v>
      </c>
    </row>
    <row r="435" spans="1:49" x14ac:dyDescent="0.25">
      <c r="A435">
        <v>11</v>
      </c>
      <c r="B435" s="8" t="s">
        <v>501</v>
      </c>
      <c r="C435" s="8" t="s">
        <v>502</v>
      </c>
      <c r="D435" s="1">
        <v>41689</v>
      </c>
      <c r="E435" t="s">
        <v>306</v>
      </c>
      <c r="F435" s="8" t="s">
        <v>307</v>
      </c>
      <c r="G435" s="8" t="s">
        <v>503</v>
      </c>
      <c r="H435" t="s">
        <v>309</v>
      </c>
      <c r="I435">
        <v>3</v>
      </c>
      <c r="J435" t="s">
        <v>321</v>
      </c>
      <c r="K435" t="s">
        <v>369</v>
      </c>
      <c r="L435">
        <v>62</v>
      </c>
      <c r="M435">
        <v>96</v>
      </c>
      <c r="N435">
        <v>922</v>
      </c>
      <c r="O435">
        <v>668</v>
      </c>
      <c r="P435">
        <v>6</v>
      </c>
      <c r="Q435">
        <v>3</v>
      </c>
      <c r="R435">
        <v>6</v>
      </c>
      <c r="S435">
        <v>2</v>
      </c>
      <c r="V435">
        <v>2</v>
      </c>
      <c r="W435">
        <v>0</v>
      </c>
      <c r="X435" t="s">
        <v>312</v>
      </c>
      <c r="Y435">
        <v>1.57</v>
      </c>
      <c r="Z435">
        <v>2.25</v>
      </c>
      <c r="AA435">
        <v>1.65</v>
      </c>
      <c r="AB435">
        <v>2.2000000000000002</v>
      </c>
      <c r="AC435">
        <v>1.62</v>
      </c>
      <c r="AD435">
        <v>2.2000000000000002</v>
      </c>
      <c r="AE435">
        <v>1.72</v>
      </c>
      <c r="AF435">
        <v>2.23</v>
      </c>
      <c r="AG435">
        <v>1.67</v>
      </c>
      <c r="AH435">
        <v>2.2000000000000002</v>
      </c>
      <c r="AI435">
        <v>1.72</v>
      </c>
      <c r="AJ435">
        <v>2.4</v>
      </c>
      <c r="AK435">
        <v>1.62</v>
      </c>
      <c r="AL435">
        <v>2.2599999999999998</v>
      </c>
      <c r="AM435" t="str">
        <f t="shared" si="66"/>
        <v>Nara</v>
      </c>
      <c r="AN435" t="str">
        <f t="shared" si="67"/>
        <v>Hsieh</v>
      </c>
      <c r="AO435" t="str">
        <f t="shared" si="68"/>
        <v>Rio de JaneiroNaraHsieh</v>
      </c>
      <c r="AP435" t="str">
        <f t="shared" si="69"/>
        <v>Rio de JaneiroHsiehNara</v>
      </c>
      <c r="AQ435">
        <f t="shared" si="70"/>
        <v>2</v>
      </c>
      <c r="AR435">
        <f t="shared" si="71"/>
        <v>7</v>
      </c>
      <c r="AS435">
        <f t="shared" si="72"/>
        <v>17</v>
      </c>
      <c r="AT435" t="b">
        <f t="shared" si="73"/>
        <v>0</v>
      </c>
      <c r="AU435" t="str">
        <f t="shared" si="74"/>
        <v>Nara</v>
      </c>
      <c r="AV435" t="b">
        <f t="shared" si="75"/>
        <v>0</v>
      </c>
      <c r="AW435" t="str">
        <f t="shared" si="76"/>
        <v>Rio de Janeiro1st Round</v>
      </c>
    </row>
    <row r="436" spans="1:49" x14ac:dyDescent="0.25">
      <c r="A436">
        <v>11</v>
      </c>
      <c r="B436" s="8" t="s">
        <v>501</v>
      </c>
      <c r="C436" s="8" t="s">
        <v>502</v>
      </c>
      <c r="D436" s="1">
        <v>41689</v>
      </c>
      <c r="E436" t="s">
        <v>306</v>
      </c>
      <c r="F436" s="8" t="s">
        <v>307</v>
      </c>
      <c r="G436" s="8" t="s">
        <v>503</v>
      </c>
      <c r="H436" t="s">
        <v>344</v>
      </c>
      <c r="I436">
        <v>3</v>
      </c>
      <c r="J436" t="s">
        <v>316</v>
      </c>
      <c r="K436" t="s">
        <v>452</v>
      </c>
      <c r="L436">
        <v>65</v>
      </c>
      <c r="M436">
        <v>125</v>
      </c>
      <c r="N436">
        <v>902</v>
      </c>
      <c r="O436">
        <v>503</v>
      </c>
      <c r="P436">
        <v>7</v>
      </c>
      <c r="Q436">
        <v>5</v>
      </c>
      <c r="R436">
        <v>7</v>
      </c>
      <c r="S436">
        <v>5</v>
      </c>
      <c r="V436">
        <v>2</v>
      </c>
      <c r="W436">
        <v>0</v>
      </c>
      <c r="X436" t="s">
        <v>312</v>
      </c>
      <c r="Y436">
        <v>1.72</v>
      </c>
      <c r="Z436">
        <v>2.1</v>
      </c>
      <c r="AA436">
        <v>1.75</v>
      </c>
      <c r="AB436">
        <v>2.0499999999999998</v>
      </c>
      <c r="AC436">
        <v>1.73</v>
      </c>
      <c r="AD436">
        <v>2</v>
      </c>
      <c r="AE436">
        <v>1.77</v>
      </c>
      <c r="AF436">
        <v>2.1800000000000002</v>
      </c>
      <c r="AG436">
        <v>1.8</v>
      </c>
      <c r="AH436">
        <v>2</v>
      </c>
      <c r="AI436">
        <v>1.87</v>
      </c>
      <c r="AJ436">
        <v>2.1800000000000002</v>
      </c>
      <c r="AK436">
        <v>1.76</v>
      </c>
      <c r="AL436">
        <v>2.0099999999999998</v>
      </c>
      <c r="AM436" t="str">
        <f t="shared" si="66"/>
        <v>Ormaechea</v>
      </c>
      <c r="AN436" t="str">
        <f t="shared" si="67"/>
        <v>Bertens</v>
      </c>
      <c r="AO436" t="str">
        <f t="shared" si="68"/>
        <v>Rio de JaneiroOrmaecheaBertens</v>
      </c>
      <c r="AP436" t="str">
        <f t="shared" si="69"/>
        <v>Rio de JaneiroBertensOrmaechea</v>
      </c>
      <c r="AQ436">
        <f t="shared" si="70"/>
        <v>2</v>
      </c>
      <c r="AR436">
        <f t="shared" si="71"/>
        <v>4</v>
      </c>
      <c r="AS436">
        <f t="shared" si="72"/>
        <v>24</v>
      </c>
      <c r="AT436" t="b">
        <f t="shared" si="73"/>
        <v>0</v>
      </c>
      <c r="AU436" t="str">
        <f t="shared" si="74"/>
        <v>Ormaechea</v>
      </c>
      <c r="AV436" t="b">
        <f t="shared" si="75"/>
        <v>0</v>
      </c>
      <c r="AW436" t="str">
        <f t="shared" si="76"/>
        <v>Rio de Janeiro2nd Round</v>
      </c>
    </row>
    <row r="437" spans="1:49" x14ac:dyDescent="0.25">
      <c r="A437">
        <v>11</v>
      </c>
      <c r="B437" s="8" t="s">
        <v>501</v>
      </c>
      <c r="C437" s="8" t="s">
        <v>502</v>
      </c>
      <c r="D437" s="1">
        <v>41689</v>
      </c>
      <c r="E437" t="s">
        <v>306</v>
      </c>
      <c r="F437" s="8" t="s">
        <v>307</v>
      </c>
      <c r="G437" s="8" t="s">
        <v>503</v>
      </c>
      <c r="H437" t="s">
        <v>344</v>
      </c>
      <c r="I437">
        <v>3</v>
      </c>
      <c r="J437" t="s">
        <v>462</v>
      </c>
      <c r="K437" t="s">
        <v>459</v>
      </c>
      <c r="L437">
        <v>110</v>
      </c>
      <c r="M437">
        <v>88</v>
      </c>
      <c r="N437">
        <v>583</v>
      </c>
      <c r="O437">
        <v>706</v>
      </c>
      <c r="P437">
        <v>5</v>
      </c>
      <c r="Q437">
        <v>7</v>
      </c>
      <c r="R437">
        <v>6</v>
      </c>
      <c r="S437">
        <v>3</v>
      </c>
      <c r="T437">
        <v>6</v>
      </c>
      <c r="U437">
        <v>1</v>
      </c>
      <c r="V437">
        <v>2</v>
      </c>
      <c r="W437">
        <v>1</v>
      </c>
      <c r="X437" t="s">
        <v>312</v>
      </c>
      <c r="Y437">
        <v>2.25</v>
      </c>
      <c r="Z437">
        <v>1.57</v>
      </c>
      <c r="AA437">
        <v>2.35</v>
      </c>
      <c r="AB437">
        <v>1.58</v>
      </c>
      <c r="AC437">
        <v>2.25</v>
      </c>
      <c r="AD437">
        <v>1.57</v>
      </c>
      <c r="AE437">
        <v>2.66</v>
      </c>
      <c r="AF437">
        <v>1.54</v>
      </c>
      <c r="AG437">
        <v>2.25</v>
      </c>
      <c r="AH437">
        <v>1.62</v>
      </c>
      <c r="AI437">
        <v>2.66</v>
      </c>
      <c r="AJ437">
        <v>1.64</v>
      </c>
      <c r="AK437">
        <v>2.31</v>
      </c>
      <c r="AL437">
        <v>1.58</v>
      </c>
      <c r="AM437" t="str">
        <f t="shared" si="66"/>
        <v>Piter</v>
      </c>
      <c r="AN437" t="str">
        <f t="shared" si="67"/>
        <v>Pfizenmaier</v>
      </c>
      <c r="AO437" t="str">
        <f t="shared" si="68"/>
        <v>Rio de JaneiroPiterPfizenmaier</v>
      </c>
      <c r="AP437" t="str">
        <f t="shared" si="69"/>
        <v>Rio de JaneiroPfizenmaierPiter</v>
      </c>
      <c r="AQ437">
        <f t="shared" si="70"/>
        <v>1</v>
      </c>
      <c r="AR437">
        <f t="shared" si="71"/>
        <v>6</v>
      </c>
      <c r="AS437">
        <f t="shared" si="72"/>
        <v>28</v>
      </c>
      <c r="AT437" t="b">
        <f t="shared" si="73"/>
        <v>0</v>
      </c>
      <c r="AU437" t="str">
        <f t="shared" si="74"/>
        <v>Pfizenmaier</v>
      </c>
      <c r="AV437" t="b">
        <f t="shared" si="75"/>
        <v>1</v>
      </c>
      <c r="AW437" t="str">
        <f t="shared" si="76"/>
        <v>Rio de Janeiro2nd Round</v>
      </c>
    </row>
    <row r="438" spans="1:49" x14ac:dyDescent="0.25">
      <c r="A438">
        <v>11</v>
      </c>
      <c r="B438" s="8" t="s">
        <v>501</v>
      </c>
      <c r="C438" s="8" t="s">
        <v>502</v>
      </c>
      <c r="D438" s="1">
        <v>41689</v>
      </c>
      <c r="E438" t="s">
        <v>306</v>
      </c>
      <c r="F438" s="8" t="s">
        <v>307</v>
      </c>
      <c r="G438" s="8" t="s">
        <v>503</v>
      </c>
      <c r="H438" t="s">
        <v>344</v>
      </c>
      <c r="I438">
        <v>3</v>
      </c>
      <c r="J438" t="s">
        <v>505</v>
      </c>
      <c r="K438" t="s">
        <v>419</v>
      </c>
      <c r="L438">
        <v>160</v>
      </c>
      <c r="M438">
        <v>112</v>
      </c>
      <c r="N438">
        <v>400</v>
      </c>
      <c r="O438">
        <v>566</v>
      </c>
      <c r="P438">
        <v>0</v>
      </c>
      <c r="Q438">
        <v>6</v>
      </c>
      <c r="R438">
        <v>6</v>
      </c>
      <c r="S438">
        <v>3</v>
      </c>
      <c r="T438">
        <v>6</v>
      </c>
      <c r="U438">
        <v>2</v>
      </c>
      <c r="V438">
        <v>2</v>
      </c>
      <c r="W438">
        <v>1</v>
      </c>
      <c r="X438" t="s">
        <v>312</v>
      </c>
      <c r="Y438">
        <v>2</v>
      </c>
      <c r="Z438">
        <v>1.72</v>
      </c>
      <c r="AA438">
        <v>2</v>
      </c>
      <c r="AB438">
        <v>1.8</v>
      </c>
      <c r="AC438">
        <v>1.83</v>
      </c>
      <c r="AD438">
        <v>1.83</v>
      </c>
      <c r="AE438">
        <v>1.97</v>
      </c>
      <c r="AF438">
        <v>1.93</v>
      </c>
      <c r="AG438">
        <v>2</v>
      </c>
      <c r="AH438">
        <v>1.8</v>
      </c>
      <c r="AI438">
        <v>2.0499999999999998</v>
      </c>
      <c r="AJ438">
        <v>1.93</v>
      </c>
      <c r="AK438">
        <v>1.96</v>
      </c>
      <c r="AL438">
        <v>1.81</v>
      </c>
      <c r="AM438" t="str">
        <f t="shared" si="66"/>
        <v>Burnett</v>
      </c>
      <c r="AN438" t="str">
        <f t="shared" si="67"/>
        <v>Van</v>
      </c>
      <c r="AO438" t="str">
        <f t="shared" si="68"/>
        <v>Rio de JaneiroBurnettVan</v>
      </c>
      <c r="AP438" t="str">
        <f t="shared" si="69"/>
        <v>Rio de JaneiroVanBurnett</v>
      </c>
      <c r="AQ438">
        <f t="shared" si="70"/>
        <v>1</v>
      </c>
      <c r="AR438">
        <f t="shared" si="71"/>
        <v>1</v>
      </c>
      <c r="AS438">
        <f t="shared" si="72"/>
        <v>23</v>
      </c>
      <c r="AT438" t="b">
        <f t="shared" si="73"/>
        <v>0</v>
      </c>
      <c r="AU438" t="str">
        <f t="shared" si="74"/>
        <v>Van</v>
      </c>
      <c r="AV438" t="b">
        <f t="shared" si="75"/>
        <v>1</v>
      </c>
      <c r="AW438" t="str">
        <f t="shared" si="76"/>
        <v>Rio de Janeiro2nd Round</v>
      </c>
    </row>
    <row r="439" spans="1:49" x14ac:dyDescent="0.25">
      <c r="A439">
        <v>11</v>
      </c>
      <c r="B439" s="8" t="s">
        <v>501</v>
      </c>
      <c r="C439" s="8" t="s">
        <v>502</v>
      </c>
      <c r="D439" s="1">
        <v>41689</v>
      </c>
      <c r="E439" t="s">
        <v>306</v>
      </c>
      <c r="F439" s="8" t="s">
        <v>307</v>
      </c>
      <c r="G439" s="8" t="s">
        <v>503</v>
      </c>
      <c r="H439" t="s">
        <v>344</v>
      </c>
      <c r="I439">
        <v>3</v>
      </c>
      <c r="J439" t="s">
        <v>393</v>
      </c>
      <c r="K439" t="s">
        <v>384</v>
      </c>
      <c r="L439">
        <v>35</v>
      </c>
      <c r="M439">
        <v>77</v>
      </c>
      <c r="N439">
        <v>1400</v>
      </c>
      <c r="O439">
        <v>792</v>
      </c>
      <c r="P439">
        <v>6</v>
      </c>
      <c r="Q439">
        <v>4</v>
      </c>
      <c r="R439">
        <v>6</v>
      </c>
      <c r="S439">
        <v>1</v>
      </c>
      <c r="V439">
        <v>2</v>
      </c>
      <c r="W439">
        <v>0</v>
      </c>
      <c r="X439" t="s">
        <v>312</v>
      </c>
      <c r="Y439">
        <v>1.3</v>
      </c>
      <c r="Z439">
        <v>3.4</v>
      </c>
      <c r="AA439">
        <v>1.3</v>
      </c>
      <c r="AB439">
        <v>3.4</v>
      </c>
      <c r="AC439">
        <v>1.3</v>
      </c>
      <c r="AD439">
        <v>3.4</v>
      </c>
      <c r="AE439">
        <v>1.33</v>
      </c>
      <c r="AF439">
        <v>3.67</v>
      </c>
      <c r="AG439">
        <v>1.29</v>
      </c>
      <c r="AH439">
        <v>3.5</v>
      </c>
      <c r="AI439">
        <v>1.34</v>
      </c>
      <c r="AJ439">
        <v>3.8</v>
      </c>
      <c r="AK439">
        <v>1.3</v>
      </c>
      <c r="AL439">
        <v>3.39</v>
      </c>
      <c r="AM439" t="str">
        <f t="shared" si="66"/>
        <v>Zakopalova</v>
      </c>
      <c r="AN439" t="str">
        <f t="shared" si="67"/>
        <v>Soler</v>
      </c>
      <c r="AO439" t="str">
        <f t="shared" si="68"/>
        <v>Rio de JaneiroZakopalovaSoler</v>
      </c>
      <c r="AP439" t="str">
        <f t="shared" si="69"/>
        <v>Rio de JaneiroSolerZakopalova</v>
      </c>
      <c r="AQ439">
        <f t="shared" si="70"/>
        <v>2</v>
      </c>
      <c r="AR439">
        <f t="shared" si="71"/>
        <v>7</v>
      </c>
      <c r="AS439">
        <f t="shared" si="72"/>
        <v>17</v>
      </c>
      <c r="AT439" t="b">
        <f t="shared" si="73"/>
        <v>0</v>
      </c>
      <c r="AU439" t="str">
        <f t="shared" si="74"/>
        <v>Zakopalova</v>
      </c>
      <c r="AV439" t="b">
        <f t="shared" si="75"/>
        <v>0</v>
      </c>
      <c r="AW439" t="str">
        <f t="shared" si="76"/>
        <v>Rio de Janeiro2nd Round</v>
      </c>
    </row>
    <row r="440" spans="1:49" x14ac:dyDescent="0.25">
      <c r="A440">
        <v>11</v>
      </c>
      <c r="B440" s="8" t="s">
        <v>501</v>
      </c>
      <c r="C440" s="8" t="s">
        <v>502</v>
      </c>
      <c r="D440" s="1">
        <v>41690</v>
      </c>
      <c r="E440" t="s">
        <v>306</v>
      </c>
      <c r="F440" s="8" t="s">
        <v>307</v>
      </c>
      <c r="G440" s="8" t="s">
        <v>503</v>
      </c>
      <c r="H440" t="s">
        <v>344</v>
      </c>
      <c r="I440">
        <v>3</v>
      </c>
      <c r="J440" t="s">
        <v>321</v>
      </c>
      <c r="K440" t="s">
        <v>407</v>
      </c>
      <c r="L440">
        <v>62</v>
      </c>
      <c r="M440">
        <v>111</v>
      </c>
      <c r="N440">
        <v>922</v>
      </c>
      <c r="O440">
        <v>571</v>
      </c>
      <c r="P440">
        <v>6</v>
      </c>
      <c r="Q440">
        <v>0</v>
      </c>
      <c r="R440">
        <v>7</v>
      </c>
      <c r="S440">
        <v>6</v>
      </c>
      <c r="V440">
        <v>2</v>
      </c>
      <c r="W440">
        <v>0</v>
      </c>
      <c r="X440" t="s">
        <v>312</v>
      </c>
      <c r="Y440">
        <v>2.2000000000000002</v>
      </c>
      <c r="Z440">
        <v>1.61</v>
      </c>
      <c r="AA440">
        <v>2.25</v>
      </c>
      <c r="AB440">
        <v>1.62</v>
      </c>
      <c r="AC440">
        <v>2.25</v>
      </c>
      <c r="AD440">
        <v>1.57</v>
      </c>
      <c r="AG440">
        <v>2.2000000000000002</v>
      </c>
      <c r="AH440">
        <v>1.67</v>
      </c>
      <c r="AI440">
        <v>2.5</v>
      </c>
      <c r="AJ440">
        <v>1.71</v>
      </c>
      <c r="AK440">
        <v>2.2799999999999998</v>
      </c>
      <c r="AL440">
        <v>1.6</v>
      </c>
      <c r="AM440" t="str">
        <f t="shared" si="66"/>
        <v>Nara</v>
      </c>
      <c r="AN440" t="str">
        <f t="shared" si="67"/>
        <v>Friedsam</v>
      </c>
      <c r="AO440" t="str">
        <f t="shared" si="68"/>
        <v>Rio de JaneiroNaraFriedsam</v>
      </c>
      <c r="AP440" t="str">
        <f t="shared" si="69"/>
        <v>Rio de JaneiroFriedsamNara</v>
      </c>
      <c r="AQ440">
        <f t="shared" si="70"/>
        <v>2</v>
      </c>
      <c r="AR440">
        <f t="shared" si="71"/>
        <v>7</v>
      </c>
      <c r="AS440">
        <f t="shared" si="72"/>
        <v>19</v>
      </c>
      <c r="AT440" t="b">
        <f t="shared" si="73"/>
        <v>1</v>
      </c>
      <c r="AU440" t="str">
        <f t="shared" si="74"/>
        <v>Nara</v>
      </c>
      <c r="AV440" t="b">
        <f t="shared" si="75"/>
        <v>0</v>
      </c>
      <c r="AW440" t="str">
        <f t="shared" si="76"/>
        <v>Rio de Janeiro2nd Round</v>
      </c>
    </row>
    <row r="441" spans="1:49" x14ac:dyDescent="0.25">
      <c r="A441">
        <v>11</v>
      </c>
      <c r="B441" s="8" t="s">
        <v>501</v>
      </c>
      <c r="C441" s="8" t="s">
        <v>502</v>
      </c>
      <c r="D441" s="1">
        <v>41690</v>
      </c>
      <c r="E441" t="s">
        <v>306</v>
      </c>
      <c r="F441" s="8" t="s">
        <v>307</v>
      </c>
      <c r="G441" s="8" t="s">
        <v>503</v>
      </c>
      <c r="H441" t="s">
        <v>344</v>
      </c>
      <c r="I441">
        <v>3</v>
      </c>
      <c r="J441" t="s">
        <v>320</v>
      </c>
      <c r="K441" t="s">
        <v>477</v>
      </c>
      <c r="L441">
        <v>70</v>
      </c>
      <c r="M441">
        <v>78</v>
      </c>
      <c r="N441">
        <v>847</v>
      </c>
      <c r="O441">
        <v>785</v>
      </c>
      <c r="P441">
        <v>2</v>
      </c>
      <c r="Q441">
        <v>6</v>
      </c>
      <c r="R441">
        <v>7</v>
      </c>
      <c r="S441">
        <v>6</v>
      </c>
      <c r="T441">
        <v>6</v>
      </c>
      <c r="U441">
        <v>1</v>
      </c>
      <c r="V441">
        <v>2</v>
      </c>
      <c r="W441">
        <v>1</v>
      </c>
      <c r="X441" t="s">
        <v>312</v>
      </c>
      <c r="Y441">
        <v>1.61</v>
      </c>
      <c r="Z441">
        <v>2.2000000000000002</v>
      </c>
      <c r="AA441">
        <v>1.75</v>
      </c>
      <c r="AB441">
        <v>2.0499999999999998</v>
      </c>
      <c r="AC441">
        <v>1.73</v>
      </c>
      <c r="AD441">
        <v>2</v>
      </c>
      <c r="AE441">
        <v>1.77</v>
      </c>
      <c r="AF441">
        <v>2.1800000000000002</v>
      </c>
      <c r="AG441">
        <v>1.73</v>
      </c>
      <c r="AH441">
        <v>2.1</v>
      </c>
      <c r="AI441">
        <v>1.77</v>
      </c>
      <c r="AJ441">
        <v>2.2000000000000002</v>
      </c>
      <c r="AK441">
        <v>1.72</v>
      </c>
      <c r="AL441">
        <v>2.0699999999999998</v>
      </c>
      <c r="AM441" t="str">
        <f t="shared" si="66"/>
        <v>Dominguez</v>
      </c>
      <c r="AN441" t="str">
        <f t="shared" si="67"/>
        <v>Scheepers</v>
      </c>
      <c r="AO441" t="str">
        <f t="shared" si="68"/>
        <v>Rio de JaneiroDominguezScheepers</v>
      </c>
      <c r="AP441" t="str">
        <f t="shared" si="69"/>
        <v>Rio de JaneiroScheepersDominguez</v>
      </c>
      <c r="AQ441">
        <f t="shared" si="70"/>
        <v>1</v>
      </c>
      <c r="AR441">
        <f t="shared" si="71"/>
        <v>2</v>
      </c>
      <c r="AS441">
        <f t="shared" si="72"/>
        <v>28</v>
      </c>
      <c r="AT441" t="b">
        <f t="shared" si="73"/>
        <v>1</v>
      </c>
      <c r="AU441" t="str">
        <f t="shared" si="74"/>
        <v>Scheepers</v>
      </c>
      <c r="AV441" t="b">
        <f t="shared" si="75"/>
        <v>1</v>
      </c>
      <c r="AW441" t="str">
        <f t="shared" si="76"/>
        <v>Rio de Janeiro2nd Round</v>
      </c>
    </row>
    <row r="442" spans="1:49" x14ac:dyDescent="0.25">
      <c r="A442">
        <v>11</v>
      </c>
      <c r="B442" s="8" t="s">
        <v>501</v>
      </c>
      <c r="C442" s="8" t="s">
        <v>502</v>
      </c>
      <c r="D442" s="1">
        <v>41690</v>
      </c>
      <c r="E442" t="s">
        <v>306</v>
      </c>
      <c r="F442" s="8" t="s">
        <v>307</v>
      </c>
      <c r="G442" s="8" t="s">
        <v>503</v>
      </c>
      <c r="H442" t="s">
        <v>344</v>
      </c>
      <c r="I442">
        <v>3</v>
      </c>
      <c r="J442" t="s">
        <v>463</v>
      </c>
      <c r="K442" t="s">
        <v>510</v>
      </c>
      <c r="L442">
        <v>145</v>
      </c>
      <c r="M442">
        <v>182</v>
      </c>
      <c r="N442">
        <v>438</v>
      </c>
      <c r="O442">
        <v>335</v>
      </c>
      <c r="P442">
        <v>6</v>
      </c>
      <c r="Q442">
        <v>3</v>
      </c>
      <c r="R442">
        <v>5</v>
      </c>
      <c r="S442">
        <v>7</v>
      </c>
      <c r="T442">
        <v>6</v>
      </c>
      <c r="U442">
        <v>1</v>
      </c>
      <c r="V442">
        <v>2</v>
      </c>
      <c r="W442">
        <v>1</v>
      </c>
      <c r="X442" t="s">
        <v>312</v>
      </c>
      <c r="Y442">
        <v>1.4</v>
      </c>
      <c r="Z442">
        <v>2.75</v>
      </c>
      <c r="AA442">
        <v>1.45</v>
      </c>
      <c r="AB442">
        <v>2.7</v>
      </c>
      <c r="AC442">
        <v>1.5</v>
      </c>
      <c r="AD442">
        <v>2.5</v>
      </c>
      <c r="AE442">
        <v>1.44</v>
      </c>
      <c r="AF442">
        <v>3.04</v>
      </c>
      <c r="AG442">
        <v>1.44</v>
      </c>
      <c r="AH442">
        <v>2.75</v>
      </c>
      <c r="AI442">
        <v>1.5</v>
      </c>
      <c r="AJ442">
        <v>3.05</v>
      </c>
      <c r="AK442">
        <v>1.42</v>
      </c>
      <c r="AL442">
        <v>2.79</v>
      </c>
      <c r="AM442" t="str">
        <f t="shared" si="66"/>
        <v>Begu</v>
      </c>
      <c r="AN442" t="str">
        <f t="shared" si="67"/>
        <v>Cepede</v>
      </c>
      <c r="AO442" t="str">
        <f t="shared" si="68"/>
        <v>Rio de JaneiroBeguCepede</v>
      </c>
      <c r="AP442" t="str">
        <f t="shared" si="69"/>
        <v>Rio de JaneiroCepedeBegu</v>
      </c>
      <c r="AQ442">
        <f t="shared" si="70"/>
        <v>1</v>
      </c>
      <c r="AR442">
        <f t="shared" si="71"/>
        <v>6</v>
      </c>
      <c r="AS442">
        <f t="shared" si="72"/>
        <v>28</v>
      </c>
      <c r="AT442" t="b">
        <f t="shared" si="73"/>
        <v>0</v>
      </c>
      <c r="AU442" t="str">
        <f t="shared" si="74"/>
        <v>Begu</v>
      </c>
      <c r="AV442" t="b">
        <f t="shared" si="75"/>
        <v>1</v>
      </c>
      <c r="AW442" t="str">
        <f t="shared" si="76"/>
        <v>Rio de Janeiro2nd Round</v>
      </c>
    </row>
    <row r="443" spans="1:49" x14ac:dyDescent="0.25">
      <c r="A443">
        <v>11</v>
      </c>
      <c r="B443" s="8" t="s">
        <v>501</v>
      </c>
      <c r="C443" s="8" t="s">
        <v>502</v>
      </c>
      <c r="D443" s="1">
        <v>41690</v>
      </c>
      <c r="E443" t="s">
        <v>306</v>
      </c>
      <c r="F443" s="8" t="s">
        <v>307</v>
      </c>
      <c r="G443" s="8" t="s">
        <v>503</v>
      </c>
      <c r="H443" t="s">
        <v>344</v>
      </c>
      <c r="I443">
        <v>3</v>
      </c>
      <c r="J443" t="s">
        <v>467</v>
      </c>
      <c r="K443" t="s">
        <v>395</v>
      </c>
      <c r="L443">
        <v>98</v>
      </c>
      <c r="M443">
        <v>81</v>
      </c>
      <c r="N443">
        <v>648</v>
      </c>
      <c r="O443">
        <v>760</v>
      </c>
      <c r="P443">
        <v>6</v>
      </c>
      <c r="Q443">
        <v>2</v>
      </c>
      <c r="R443">
        <v>7</v>
      </c>
      <c r="S443">
        <v>6</v>
      </c>
      <c r="V443">
        <v>2</v>
      </c>
      <c r="W443">
        <v>0</v>
      </c>
      <c r="X443" t="s">
        <v>312</v>
      </c>
      <c r="Y443">
        <v>1.72</v>
      </c>
      <c r="Z443">
        <v>2</v>
      </c>
      <c r="AA443">
        <v>1.8</v>
      </c>
      <c r="AB443">
        <v>2</v>
      </c>
      <c r="AC443">
        <v>1.73</v>
      </c>
      <c r="AD443">
        <v>2</v>
      </c>
      <c r="AE443">
        <v>1.72</v>
      </c>
      <c r="AF443">
        <v>2.2599999999999998</v>
      </c>
      <c r="AG443">
        <v>1.8</v>
      </c>
      <c r="AH443">
        <v>2</v>
      </c>
      <c r="AI443">
        <v>1.87</v>
      </c>
      <c r="AJ443">
        <v>2.2599999999999998</v>
      </c>
      <c r="AK443">
        <v>1.76</v>
      </c>
      <c r="AL443">
        <v>2.0099999999999998</v>
      </c>
      <c r="AM443" t="str">
        <f t="shared" si="66"/>
        <v>Pereira</v>
      </c>
      <c r="AN443" t="str">
        <f t="shared" si="67"/>
        <v>Mayr</v>
      </c>
      <c r="AO443" t="str">
        <f t="shared" si="68"/>
        <v>Rio de JaneiroPereiraMayr</v>
      </c>
      <c r="AP443" t="str">
        <f t="shared" si="69"/>
        <v>Rio de JaneiroMayrPereira</v>
      </c>
      <c r="AQ443">
        <f t="shared" si="70"/>
        <v>2</v>
      </c>
      <c r="AR443">
        <f t="shared" si="71"/>
        <v>5</v>
      </c>
      <c r="AS443">
        <f t="shared" si="72"/>
        <v>21</v>
      </c>
      <c r="AT443" t="b">
        <f t="shared" si="73"/>
        <v>1</v>
      </c>
      <c r="AU443" t="str">
        <f t="shared" si="74"/>
        <v>Pereira</v>
      </c>
      <c r="AV443" t="b">
        <f t="shared" si="75"/>
        <v>0</v>
      </c>
      <c r="AW443" t="str">
        <f t="shared" si="76"/>
        <v>Rio de Janeiro2nd Round</v>
      </c>
    </row>
    <row r="444" spans="1:49" x14ac:dyDescent="0.25">
      <c r="A444">
        <v>11</v>
      </c>
      <c r="B444" s="8" t="s">
        <v>501</v>
      </c>
      <c r="C444" s="8" t="s">
        <v>502</v>
      </c>
      <c r="D444" s="1">
        <v>41691</v>
      </c>
      <c r="E444" t="s">
        <v>306</v>
      </c>
      <c r="F444" s="8" t="s">
        <v>307</v>
      </c>
      <c r="G444" s="8" t="s">
        <v>503</v>
      </c>
      <c r="H444" t="s">
        <v>345</v>
      </c>
      <c r="I444">
        <v>3</v>
      </c>
      <c r="J444" t="s">
        <v>321</v>
      </c>
      <c r="K444" t="s">
        <v>320</v>
      </c>
      <c r="L444">
        <v>62</v>
      </c>
      <c r="M444">
        <v>70</v>
      </c>
      <c r="N444">
        <v>922</v>
      </c>
      <c r="O444">
        <v>847</v>
      </c>
      <c r="P444">
        <v>7</v>
      </c>
      <c r="Q444">
        <v>6</v>
      </c>
      <c r="R444">
        <v>2</v>
      </c>
      <c r="S444">
        <v>0</v>
      </c>
      <c r="V444">
        <v>1</v>
      </c>
      <c r="W444">
        <v>0</v>
      </c>
      <c r="X444" t="s">
        <v>323</v>
      </c>
      <c r="Y444">
        <v>2</v>
      </c>
      <c r="Z444">
        <v>1.8</v>
      </c>
      <c r="AA444">
        <v>1.9</v>
      </c>
      <c r="AB444">
        <v>1.85</v>
      </c>
      <c r="AC444">
        <v>2</v>
      </c>
      <c r="AD444">
        <v>1.73</v>
      </c>
      <c r="AE444">
        <v>1.99</v>
      </c>
      <c r="AF444">
        <v>1.93</v>
      </c>
      <c r="AG444">
        <v>2</v>
      </c>
      <c r="AH444">
        <v>1.8</v>
      </c>
      <c r="AI444">
        <v>2.08</v>
      </c>
      <c r="AJ444">
        <v>1.93</v>
      </c>
      <c r="AK444">
        <v>1.95</v>
      </c>
      <c r="AL444">
        <v>1.82</v>
      </c>
      <c r="AM444" t="str">
        <f t="shared" si="66"/>
        <v>Nara</v>
      </c>
      <c r="AN444" t="str">
        <f t="shared" si="67"/>
        <v>Dominguez</v>
      </c>
      <c r="AO444" t="str">
        <f t="shared" si="68"/>
        <v>Rio de JaneiroNaraDominguez</v>
      </c>
      <c r="AP444" t="str">
        <f t="shared" si="69"/>
        <v>Rio de JaneiroDominguezNara</v>
      </c>
      <c r="AQ444">
        <f t="shared" si="70"/>
        <v>1</v>
      </c>
      <c r="AR444">
        <f t="shared" si="71"/>
        <v>3</v>
      </c>
      <c r="AS444">
        <f t="shared" si="72"/>
        <v>15</v>
      </c>
      <c r="AT444" t="b">
        <f t="shared" si="73"/>
        <v>1</v>
      </c>
      <c r="AU444" t="str">
        <f t="shared" si="74"/>
        <v>Nara</v>
      </c>
      <c r="AV444" t="b">
        <f t="shared" si="75"/>
        <v>0</v>
      </c>
      <c r="AW444" t="str">
        <f t="shared" si="76"/>
        <v>Rio de JaneiroQuarterfinals</v>
      </c>
    </row>
    <row r="445" spans="1:49" x14ac:dyDescent="0.25">
      <c r="A445">
        <v>11</v>
      </c>
      <c r="B445" s="8" t="s">
        <v>501</v>
      </c>
      <c r="C445" s="8" t="s">
        <v>502</v>
      </c>
      <c r="D445" s="1">
        <v>41691</v>
      </c>
      <c r="E445" t="s">
        <v>306</v>
      </c>
      <c r="F445" s="8" t="s">
        <v>307</v>
      </c>
      <c r="G445" s="8" t="s">
        <v>503</v>
      </c>
      <c r="H445" t="s">
        <v>345</v>
      </c>
      <c r="I445">
        <v>3</v>
      </c>
      <c r="J445" t="s">
        <v>467</v>
      </c>
      <c r="K445" t="s">
        <v>463</v>
      </c>
      <c r="L445">
        <v>98</v>
      </c>
      <c r="M445">
        <v>145</v>
      </c>
      <c r="N445">
        <v>648</v>
      </c>
      <c r="O445">
        <v>438</v>
      </c>
      <c r="P445">
        <v>6</v>
      </c>
      <c r="Q445">
        <v>4</v>
      </c>
      <c r="R445">
        <v>6</v>
      </c>
      <c r="S445">
        <v>4</v>
      </c>
      <c r="V445">
        <v>2</v>
      </c>
      <c r="W445">
        <v>0</v>
      </c>
      <c r="X445" t="s">
        <v>312</v>
      </c>
      <c r="Y445">
        <v>1.61</v>
      </c>
      <c r="Z445">
        <v>2.2999999999999998</v>
      </c>
      <c r="AA445">
        <v>1.62</v>
      </c>
      <c r="AB445">
        <v>2.25</v>
      </c>
      <c r="AC445">
        <v>1.67</v>
      </c>
      <c r="AD445">
        <v>2.1</v>
      </c>
      <c r="AE445">
        <v>1.71</v>
      </c>
      <c r="AF445">
        <v>2.29</v>
      </c>
      <c r="AG445">
        <v>1.67</v>
      </c>
      <c r="AH445">
        <v>2.2000000000000002</v>
      </c>
      <c r="AI445">
        <v>1.71</v>
      </c>
      <c r="AJ445">
        <v>2.5</v>
      </c>
      <c r="AK445">
        <v>1.63</v>
      </c>
      <c r="AL445">
        <v>2.23</v>
      </c>
      <c r="AM445" t="str">
        <f t="shared" si="66"/>
        <v>Pereira</v>
      </c>
      <c r="AN445" t="str">
        <f t="shared" si="67"/>
        <v>Begu</v>
      </c>
      <c r="AO445" t="str">
        <f t="shared" si="68"/>
        <v>Rio de JaneiroPereiraBegu</v>
      </c>
      <c r="AP445" t="str">
        <f t="shared" si="69"/>
        <v>Rio de JaneiroBeguPereira</v>
      </c>
      <c r="AQ445">
        <f t="shared" si="70"/>
        <v>2</v>
      </c>
      <c r="AR445">
        <f t="shared" si="71"/>
        <v>4</v>
      </c>
      <c r="AS445">
        <f t="shared" si="72"/>
        <v>20</v>
      </c>
      <c r="AT445" t="b">
        <f t="shared" si="73"/>
        <v>0</v>
      </c>
      <c r="AU445" t="str">
        <f t="shared" si="74"/>
        <v>Pereira</v>
      </c>
      <c r="AV445" t="b">
        <f t="shared" si="75"/>
        <v>0</v>
      </c>
      <c r="AW445" t="str">
        <f t="shared" si="76"/>
        <v>Rio de JaneiroQuarterfinals</v>
      </c>
    </row>
    <row r="446" spans="1:49" x14ac:dyDescent="0.25">
      <c r="A446">
        <v>11</v>
      </c>
      <c r="B446" s="8" t="s">
        <v>501</v>
      </c>
      <c r="C446" s="8" t="s">
        <v>502</v>
      </c>
      <c r="D446" s="1">
        <v>41691</v>
      </c>
      <c r="E446" t="s">
        <v>306</v>
      </c>
      <c r="F446" s="8" t="s">
        <v>307</v>
      </c>
      <c r="G446" s="8" t="s">
        <v>503</v>
      </c>
      <c r="H446" t="s">
        <v>345</v>
      </c>
      <c r="I446">
        <v>3</v>
      </c>
      <c r="J446" t="s">
        <v>393</v>
      </c>
      <c r="K446" t="s">
        <v>462</v>
      </c>
      <c r="L446">
        <v>35</v>
      </c>
      <c r="M446">
        <v>110</v>
      </c>
      <c r="N446">
        <v>1400</v>
      </c>
      <c r="O446">
        <v>583</v>
      </c>
      <c r="P446">
        <v>6</v>
      </c>
      <c r="Q446">
        <v>4</v>
      </c>
      <c r="R446">
        <v>6</v>
      </c>
      <c r="S446">
        <v>0</v>
      </c>
      <c r="V446">
        <v>2</v>
      </c>
      <c r="W446">
        <v>0</v>
      </c>
      <c r="X446" t="s">
        <v>312</v>
      </c>
      <c r="Y446">
        <v>1.1599999999999999</v>
      </c>
      <c r="Z446">
        <v>5</v>
      </c>
      <c r="AA446">
        <v>1.17</v>
      </c>
      <c r="AB446">
        <v>4.75</v>
      </c>
      <c r="AC446">
        <v>1.22</v>
      </c>
      <c r="AD446">
        <v>4</v>
      </c>
      <c r="AE446">
        <v>1.2</v>
      </c>
      <c r="AF446">
        <v>5.37</v>
      </c>
      <c r="AG446">
        <v>1.2</v>
      </c>
      <c r="AH446">
        <v>4.5</v>
      </c>
      <c r="AI446">
        <v>1.22</v>
      </c>
      <c r="AJ446">
        <v>5.37</v>
      </c>
      <c r="AK446">
        <v>1.18</v>
      </c>
      <c r="AL446">
        <v>4.63</v>
      </c>
      <c r="AM446" t="str">
        <f t="shared" si="66"/>
        <v>Zakopalova</v>
      </c>
      <c r="AN446" t="str">
        <f t="shared" si="67"/>
        <v>Piter</v>
      </c>
      <c r="AO446" t="str">
        <f t="shared" si="68"/>
        <v>Rio de JaneiroZakopalovaPiter</v>
      </c>
      <c r="AP446" t="str">
        <f t="shared" si="69"/>
        <v>Rio de JaneiroPiterZakopalova</v>
      </c>
      <c r="AQ446">
        <f t="shared" si="70"/>
        <v>2</v>
      </c>
      <c r="AR446">
        <f t="shared" si="71"/>
        <v>8</v>
      </c>
      <c r="AS446">
        <f t="shared" si="72"/>
        <v>16</v>
      </c>
      <c r="AT446" t="b">
        <f t="shared" si="73"/>
        <v>0</v>
      </c>
      <c r="AU446" t="str">
        <f t="shared" si="74"/>
        <v>Zakopalova</v>
      </c>
      <c r="AV446" t="b">
        <f t="shared" si="75"/>
        <v>0</v>
      </c>
      <c r="AW446" t="str">
        <f t="shared" si="76"/>
        <v>Rio de JaneiroQuarterfinals</v>
      </c>
    </row>
    <row r="447" spans="1:49" x14ac:dyDescent="0.25">
      <c r="A447">
        <v>11</v>
      </c>
      <c r="B447" s="8" t="s">
        <v>501</v>
      </c>
      <c r="C447" s="8" t="s">
        <v>502</v>
      </c>
      <c r="D447" s="1">
        <v>41691</v>
      </c>
      <c r="E447" t="s">
        <v>306</v>
      </c>
      <c r="F447" s="8" t="s">
        <v>307</v>
      </c>
      <c r="G447" s="8" t="s">
        <v>503</v>
      </c>
      <c r="H447" t="s">
        <v>345</v>
      </c>
      <c r="I447">
        <v>3</v>
      </c>
      <c r="J447" t="s">
        <v>505</v>
      </c>
      <c r="K447" t="s">
        <v>316</v>
      </c>
      <c r="L447">
        <v>160</v>
      </c>
      <c r="M447">
        <v>65</v>
      </c>
      <c r="N447">
        <v>400</v>
      </c>
      <c r="O447">
        <v>902</v>
      </c>
      <c r="P447">
        <v>5</v>
      </c>
      <c r="Q447">
        <v>7</v>
      </c>
      <c r="R447">
        <v>6</v>
      </c>
      <c r="S447">
        <v>2</v>
      </c>
      <c r="T447">
        <v>7</v>
      </c>
      <c r="U447">
        <v>5</v>
      </c>
      <c r="V447">
        <v>2</v>
      </c>
      <c r="W447">
        <v>1</v>
      </c>
      <c r="X447" t="s">
        <v>312</v>
      </c>
      <c r="Y447">
        <v>3</v>
      </c>
      <c r="Z447">
        <v>1.4</v>
      </c>
      <c r="AA447">
        <v>2.6</v>
      </c>
      <c r="AB447">
        <v>1.48</v>
      </c>
      <c r="AC447">
        <v>2.5</v>
      </c>
      <c r="AD447">
        <v>1.5</v>
      </c>
      <c r="AE447">
        <v>3.21</v>
      </c>
      <c r="AF447">
        <v>1.41</v>
      </c>
      <c r="AG447">
        <v>2.63</v>
      </c>
      <c r="AH447">
        <v>1.5</v>
      </c>
      <c r="AI447">
        <v>3.21</v>
      </c>
      <c r="AJ447">
        <v>1.5</v>
      </c>
      <c r="AK447">
        <v>2.8</v>
      </c>
      <c r="AL447">
        <v>1.42</v>
      </c>
      <c r="AM447" t="str">
        <f t="shared" si="66"/>
        <v>Burnett</v>
      </c>
      <c r="AN447" t="str">
        <f t="shared" si="67"/>
        <v>Ormaechea</v>
      </c>
      <c r="AO447" t="str">
        <f t="shared" si="68"/>
        <v>Rio de JaneiroBurnettOrmaechea</v>
      </c>
      <c r="AP447" t="str">
        <f t="shared" si="69"/>
        <v>Rio de JaneiroOrmaecheaBurnett</v>
      </c>
      <c r="AQ447">
        <f t="shared" si="70"/>
        <v>1</v>
      </c>
      <c r="AR447">
        <f t="shared" si="71"/>
        <v>4</v>
      </c>
      <c r="AS447">
        <f t="shared" si="72"/>
        <v>32</v>
      </c>
      <c r="AT447" t="b">
        <f t="shared" si="73"/>
        <v>0</v>
      </c>
      <c r="AU447" t="str">
        <f t="shared" si="74"/>
        <v>Ormaechea</v>
      </c>
      <c r="AV447" t="b">
        <f t="shared" si="75"/>
        <v>1</v>
      </c>
      <c r="AW447" t="str">
        <f t="shared" si="76"/>
        <v>Rio de JaneiroQuarterfinals</v>
      </c>
    </row>
    <row r="448" spans="1:49" x14ac:dyDescent="0.25">
      <c r="A448">
        <v>11</v>
      </c>
      <c r="B448" s="8" t="s">
        <v>501</v>
      </c>
      <c r="C448" s="8" t="s">
        <v>502</v>
      </c>
      <c r="D448" s="1">
        <v>41692</v>
      </c>
      <c r="E448" t="s">
        <v>306</v>
      </c>
      <c r="F448" s="8" t="s">
        <v>307</v>
      </c>
      <c r="G448" s="8" t="s">
        <v>503</v>
      </c>
      <c r="H448" t="s">
        <v>346</v>
      </c>
      <c r="I448">
        <v>3</v>
      </c>
      <c r="J448" t="s">
        <v>321</v>
      </c>
      <c r="K448" t="s">
        <v>505</v>
      </c>
      <c r="L448">
        <v>62</v>
      </c>
      <c r="M448">
        <v>160</v>
      </c>
      <c r="N448">
        <v>922</v>
      </c>
      <c r="O448">
        <v>400</v>
      </c>
      <c r="P448">
        <v>6</v>
      </c>
      <c r="Q448">
        <v>4</v>
      </c>
      <c r="R448">
        <v>3</v>
      </c>
      <c r="S448">
        <v>6</v>
      </c>
      <c r="T448">
        <v>6</v>
      </c>
      <c r="U448">
        <v>2</v>
      </c>
      <c r="V448">
        <v>2</v>
      </c>
      <c r="W448">
        <v>1</v>
      </c>
      <c r="X448" t="s">
        <v>312</v>
      </c>
      <c r="Y448">
        <v>1.72</v>
      </c>
      <c r="Z448">
        <v>2.1</v>
      </c>
      <c r="AA448">
        <v>1.8</v>
      </c>
      <c r="AB448">
        <v>2</v>
      </c>
      <c r="AC448">
        <v>1.83</v>
      </c>
      <c r="AD448">
        <v>1.83</v>
      </c>
      <c r="AE448">
        <v>1.83</v>
      </c>
      <c r="AF448">
        <v>2.12</v>
      </c>
      <c r="AG448">
        <v>1.8</v>
      </c>
      <c r="AH448">
        <v>2</v>
      </c>
      <c r="AI448">
        <v>1.85</v>
      </c>
      <c r="AJ448">
        <v>2.12</v>
      </c>
      <c r="AK448">
        <v>1.79</v>
      </c>
      <c r="AL448">
        <v>1.98</v>
      </c>
      <c r="AM448" t="str">
        <f t="shared" si="66"/>
        <v>Nara</v>
      </c>
      <c r="AN448" t="str">
        <f t="shared" si="67"/>
        <v>Burnett</v>
      </c>
      <c r="AO448" t="str">
        <f t="shared" si="68"/>
        <v>Rio de JaneiroNaraBurnett</v>
      </c>
      <c r="AP448" t="str">
        <f t="shared" si="69"/>
        <v>Rio de JaneiroBurnettNara</v>
      </c>
      <c r="AQ448">
        <f t="shared" si="70"/>
        <v>1</v>
      </c>
      <c r="AR448">
        <f t="shared" si="71"/>
        <v>3</v>
      </c>
      <c r="AS448">
        <f t="shared" si="72"/>
        <v>27</v>
      </c>
      <c r="AT448" t="b">
        <f t="shared" si="73"/>
        <v>0</v>
      </c>
      <c r="AU448" t="str">
        <f t="shared" si="74"/>
        <v>Nara</v>
      </c>
      <c r="AV448" t="b">
        <f t="shared" si="75"/>
        <v>1</v>
      </c>
      <c r="AW448" t="str">
        <f t="shared" si="76"/>
        <v>Rio de JaneiroSemifinals</v>
      </c>
    </row>
    <row r="449" spans="1:49" x14ac:dyDescent="0.25">
      <c r="A449">
        <v>11</v>
      </c>
      <c r="B449" s="8" t="s">
        <v>501</v>
      </c>
      <c r="C449" s="8" t="s">
        <v>502</v>
      </c>
      <c r="D449" s="1">
        <v>41692</v>
      </c>
      <c r="E449" t="s">
        <v>306</v>
      </c>
      <c r="F449" s="8" t="s">
        <v>307</v>
      </c>
      <c r="G449" s="8" t="s">
        <v>503</v>
      </c>
      <c r="H449" t="s">
        <v>346</v>
      </c>
      <c r="I449">
        <v>3</v>
      </c>
      <c r="J449" t="s">
        <v>393</v>
      </c>
      <c r="K449" t="s">
        <v>467</v>
      </c>
      <c r="L449">
        <v>35</v>
      </c>
      <c r="M449">
        <v>98</v>
      </c>
      <c r="N449">
        <v>1400</v>
      </c>
      <c r="O449">
        <v>648</v>
      </c>
      <c r="P449">
        <v>6</v>
      </c>
      <c r="Q449">
        <v>2</v>
      </c>
      <c r="R449">
        <v>6</v>
      </c>
      <c r="S449">
        <v>1</v>
      </c>
      <c r="V449">
        <v>2</v>
      </c>
      <c r="W449">
        <v>0</v>
      </c>
      <c r="X449" t="s">
        <v>312</v>
      </c>
      <c r="Y449">
        <v>1.5</v>
      </c>
      <c r="Z449">
        <v>2.62</v>
      </c>
      <c r="AA449">
        <v>1.45</v>
      </c>
      <c r="AB449">
        <v>2.7</v>
      </c>
      <c r="AC449">
        <v>1.4</v>
      </c>
      <c r="AD449">
        <v>2.75</v>
      </c>
      <c r="AE449">
        <v>1.54</v>
      </c>
      <c r="AF449">
        <v>2.7</v>
      </c>
      <c r="AG449">
        <v>1.44</v>
      </c>
      <c r="AH449">
        <v>2.75</v>
      </c>
      <c r="AI449">
        <v>1.54</v>
      </c>
      <c r="AJ449">
        <v>2.84</v>
      </c>
      <c r="AK449">
        <v>1.47</v>
      </c>
      <c r="AL449">
        <v>2.62</v>
      </c>
      <c r="AM449" t="str">
        <f t="shared" si="66"/>
        <v>Zakopalova</v>
      </c>
      <c r="AN449" t="str">
        <f t="shared" si="67"/>
        <v>Pereira</v>
      </c>
      <c r="AO449" t="str">
        <f t="shared" si="68"/>
        <v>Rio de JaneiroZakopalovaPereira</v>
      </c>
      <c r="AP449" t="str">
        <f t="shared" si="69"/>
        <v>Rio de JaneiroPereiraZakopalova</v>
      </c>
      <c r="AQ449">
        <f t="shared" si="70"/>
        <v>2</v>
      </c>
      <c r="AR449">
        <f t="shared" si="71"/>
        <v>9</v>
      </c>
      <c r="AS449">
        <f t="shared" si="72"/>
        <v>15</v>
      </c>
      <c r="AT449" t="b">
        <f t="shared" si="73"/>
        <v>0</v>
      </c>
      <c r="AU449" t="str">
        <f t="shared" si="74"/>
        <v>Zakopalova</v>
      </c>
      <c r="AV449" t="b">
        <f t="shared" si="75"/>
        <v>0</v>
      </c>
      <c r="AW449" t="str">
        <f t="shared" si="76"/>
        <v>Rio de JaneiroSemifinals</v>
      </c>
    </row>
    <row r="450" spans="1:49" x14ac:dyDescent="0.25">
      <c r="A450">
        <v>11</v>
      </c>
      <c r="B450" s="8" t="s">
        <v>501</v>
      </c>
      <c r="C450" s="8" t="s">
        <v>502</v>
      </c>
      <c r="D450" s="1">
        <v>41693</v>
      </c>
      <c r="E450" t="s">
        <v>306</v>
      </c>
      <c r="F450" s="8" t="s">
        <v>307</v>
      </c>
      <c r="G450" s="8" t="s">
        <v>503</v>
      </c>
      <c r="H450" t="s">
        <v>348</v>
      </c>
      <c r="I450">
        <v>3</v>
      </c>
      <c r="J450" t="s">
        <v>321</v>
      </c>
      <c r="K450" t="s">
        <v>393</v>
      </c>
      <c r="L450">
        <v>62</v>
      </c>
      <c r="M450">
        <v>35</v>
      </c>
      <c r="N450">
        <v>922</v>
      </c>
      <c r="O450">
        <v>1400</v>
      </c>
      <c r="P450">
        <v>6</v>
      </c>
      <c r="Q450">
        <v>1</v>
      </c>
      <c r="R450">
        <v>4</v>
      </c>
      <c r="S450">
        <v>6</v>
      </c>
      <c r="T450">
        <v>6</v>
      </c>
      <c r="U450">
        <v>1</v>
      </c>
      <c r="V450">
        <v>2</v>
      </c>
      <c r="W450">
        <v>1</v>
      </c>
      <c r="X450" s="8" t="s">
        <v>312</v>
      </c>
      <c r="Y450" s="8">
        <v>4</v>
      </c>
      <c r="Z450" s="8">
        <v>1.25</v>
      </c>
      <c r="AA450" s="8">
        <v>4</v>
      </c>
      <c r="AB450" s="8">
        <v>1.22</v>
      </c>
      <c r="AC450" s="8">
        <v>3.75</v>
      </c>
      <c r="AD450" s="8">
        <v>1.25</v>
      </c>
      <c r="AE450" s="8">
        <v>3.92</v>
      </c>
      <c r="AF450" s="8">
        <v>1.31</v>
      </c>
      <c r="AG450" s="8">
        <v>4</v>
      </c>
      <c r="AH450" s="8">
        <v>1.22</v>
      </c>
      <c r="AI450" s="8">
        <v>4.25</v>
      </c>
      <c r="AJ450" s="8">
        <v>1.31</v>
      </c>
      <c r="AK450" s="8">
        <v>3.89</v>
      </c>
      <c r="AL450" s="8">
        <v>1.24</v>
      </c>
      <c r="AM450" t="str">
        <f t="shared" si="66"/>
        <v>Nara</v>
      </c>
      <c r="AN450" t="str">
        <f t="shared" si="67"/>
        <v>Zakopalova</v>
      </c>
      <c r="AO450" t="str">
        <f t="shared" si="68"/>
        <v>Rio de JaneiroNaraZakopalova</v>
      </c>
      <c r="AP450" t="str">
        <f t="shared" si="69"/>
        <v>Rio de JaneiroZakopalovaNara</v>
      </c>
      <c r="AQ450">
        <f t="shared" si="70"/>
        <v>1</v>
      </c>
      <c r="AR450">
        <f t="shared" si="71"/>
        <v>8</v>
      </c>
      <c r="AS450">
        <f t="shared" si="72"/>
        <v>24</v>
      </c>
      <c r="AT450" t="b">
        <f t="shared" si="73"/>
        <v>0</v>
      </c>
      <c r="AU450" t="str">
        <f t="shared" si="74"/>
        <v>Nara</v>
      </c>
      <c r="AV450" t="b">
        <f t="shared" si="75"/>
        <v>1</v>
      </c>
      <c r="AW450" t="str">
        <f t="shared" si="76"/>
        <v>Rio de JaneiroThe Final</v>
      </c>
    </row>
    <row r="451" spans="1:49" x14ac:dyDescent="0.25">
      <c r="A451">
        <v>12</v>
      </c>
      <c r="B451" t="s">
        <v>512</v>
      </c>
      <c r="C451" t="s">
        <v>513</v>
      </c>
      <c r="D451" s="1">
        <v>41694</v>
      </c>
      <c r="E451" t="s">
        <v>306</v>
      </c>
      <c r="F451" s="1" t="s">
        <v>307</v>
      </c>
      <c r="G451" s="1" t="s">
        <v>503</v>
      </c>
      <c r="H451" t="s">
        <v>309</v>
      </c>
      <c r="I451" s="9">
        <v>3</v>
      </c>
      <c r="J451" t="s">
        <v>311</v>
      </c>
      <c r="K451" t="s">
        <v>379</v>
      </c>
      <c r="L451">
        <v>70</v>
      </c>
      <c r="M451">
        <v>76</v>
      </c>
      <c r="N451">
        <v>836</v>
      </c>
      <c r="O451">
        <v>800</v>
      </c>
      <c r="P451">
        <v>6</v>
      </c>
      <c r="Q451">
        <v>4</v>
      </c>
      <c r="R451">
        <v>6</v>
      </c>
      <c r="S451">
        <v>2</v>
      </c>
      <c r="V451">
        <v>2</v>
      </c>
      <c r="W451">
        <v>0</v>
      </c>
      <c r="X451" t="s">
        <v>312</v>
      </c>
      <c r="Y451">
        <v>1.53</v>
      </c>
      <c r="Z451">
        <v>2.37</v>
      </c>
      <c r="AA451">
        <v>1.6</v>
      </c>
      <c r="AB451">
        <v>2.2999999999999998</v>
      </c>
      <c r="AC451">
        <v>1.57</v>
      </c>
      <c r="AD451">
        <v>2.25</v>
      </c>
      <c r="AE451">
        <v>1.61</v>
      </c>
      <c r="AF451">
        <v>2.44</v>
      </c>
      <c r="AG451">
        <v>1.62</v>
      </c>
      <c r="AH451">
        <v>2.25</v>
      </c>
      <c r="AI451">
        <v>1.63</v>
      </c>
      <c r="AJ451">
        <v>2.4700000000000002</v>
      </c>
      <c r="AK451">
        <v>1.59</v>
      </c>
      <c r="AL451">
        <v>2.31</v>
      </c>
      <c r="AM451" t="str">
        <f t="shared" ref="AM451:AM514" si="77">LEFT(J451,FIND(" ",J451)-1)</f>
        <v>Mchale</v>
      </c>
      <c r="AN451" t="str">
        <f t="shared" ref="AN451:AN514" si="78">LEFT(K451,FIND(" ",K451)-1)</f>
        <v>Mladenovic</v>
      </c>
      <c r="AO451" t="str">
        <f t="shared" ref="AO451:AO514" si="79">B451&amp;AM451&amp;AN451</f>
        <v>AcapulcoMchaleMladenovic</v>
      </c>
      <c r="AP451" t="str">
        <f t="shared" ref="AP451:AP514" si="80">B451&amp;AN451&amp;AM451</f>
        <v>AcapulcoMladenovicMchale</v>
      </c>
      <c r="AQ451">
        <f t="shared" ref="AQ451:AQ514" si="81">V451-W451</f>
        <v>2</v>
      </c>
      <c r="AR451">
        <f t="shared" ref="AR451:AR514" si="82">T451+R451+P451-U451-S451-Q451</f>
        <v>6</v>
      </c>
      <c r="AS451">
        <f t="shared" ref="AS451:AS514" si="83">T451+R451+P451+U451+S451+Q451</f>
        <v>18</v>
      </c>
      <c r="AT451" t="b">
        <f t="shared" ref="AT451:AT514" si="84">OR(P451+Q451=13,R451+S451=13,T451+U451=13)</f>
        <v>0</v>
      </c>
      <c r="AU451" t="str">
        <f t="shared" ref="AU451:AU514" si="85">IF(P451&gt;Q451,AM451,AN451)</f>
        <v>Mchale</v>
      </c>
      <c r="AV451" t="b">
        <f t="shared" ref="AV451:AV514" si="86">W451&lt;&gt;0</f>
        <v>0</v>
      </c>
      <c r="AW451" t="str">
        <f t="shared" ref="AW451:AW514" si="87">B451&amp;H451</f>
        <v>Acapulco1st Round</v>
      </c>
    </row>
    <row r="452" spans="1:49" x14ac:dyDescent="0.25">
      <c r="A452">
        <v>12</v>
      </c>
      <c r="B452" t="s">
        <v>512</v>
      </c>
      <c r="C452" t="s">
        <v>513</v>
      </c>
      <c r="D452" s="1">
        <v>41695</v>
      </c>
      <c r="E452" t="s">
        <v>306</v>
      </c>
      <c r="F452" s="1" t="s">
        <v>307</v>
      </c>
      <c r="G452" s="1" t="s">
        <v>503</v>
      </c>
      <c r="H452" t="s">
        <v>309</v>
      </c>
      <c r="I452" s="9">
        <v>3</v>
      </c>
      <c r="J452" t="s">
        <v>392</v>
      </c>
      <c r="K452" t="s">
        <v>357</v>
      </c>
      <c r="L452">
        <v>74</v>
      </c>
      <c r="M452">
        <v>35</v>
      </c>
      <c r="N452">
        <v>808</v>
      </c>
      <c r="O452">
        <v>1425</v>
      </c>
      <c r="P452">
        <v>6</v>
      </c>
      <c r="Q452">
        <v>1</v>
      </c>
      <c r="R452">
        <v>6</v>
      </c>
      <c r="S452">
        <v>3</v>
      </c>
      <c r="V452">
        <v>2</v>
      </c>
      <c r="W452">
        <v>0</v>
      </c>
      <c r="X452" t="s">
        <v>312</v>
      </c>
      <c r="Y452">
        <v>2.5</v>
      </c>
      <c r="Z452">
        <v>1.5</v>
      </c>
      <c r="AA452">
        <v>2.5</v>
      </c>
      <c r="AB452">
        <v>1.5</v>
      </c>
      <c r="AC452">
        <v>2.62</v>
      </c>
      <c r="AD452">
        <v>1.44</v>
      </c>
      <c r="AE452">
        <v>2.54</v>
      </c>
      <c r="AF452">
        <v>1.57</v>
      </c>
      <c r="AG452">
        <v>2.5</v>
      </c>
      <c r="AH452">
        <v>1.5</v>
      </c>
      <c r="AI452">
        <v>2.65</v>
      </c>
      <c r="AJ452">
        <v>1.6</v>
      </c>
      <c r="AK452">
        <v>2.4900000000000002</v>
      </c>
      <c r="AL452">
        <v>1.51</v>
      </c>
      <c r="AM452" t="str">
        <f t="shared" si="77"/>
        <v>Tomljanovic</v>
      </c>
      <c r="AN452" t="str">
        <f t="shared" si="78"/>
        <v>Rybarikova</v>
      </c>
      <c r="AO452" t="str">
        <f t="shared" si="79"/>
        <v>AcapulcoTomljanovicRybarikova</v>
      </c>
      <c r="AP452" t="str">
        <f t="shared" si="80"/>
        <v>AcapulcoRybarikovaTomljanovic</v>
      </c>
      <c r="AQ452">
        <f t="shared" si="81"/>
        <v>2</v>
      </c>
      <c r="AR452">
        <f t="shared" si="82"/>
        <v>8</v>
      </c>
      <c r="AS452">
        <f t="shared" si="83"/>
        <v>16</v>
      </c>
      <c r="AT452" t="b">
        <f t="shared" si="84"/>
        <v>0</v>
      </c>
      <c r="AU452" t="str">
        <f t="shared" si="85"/>
        <v>Tomljanovic</v>
      </c>
      <c r="AV452" t="b">
        <f t="shared" si="86"/>
        <v>0</v>
      </c>
      <c r="AW452" t="str">
        <f t="shared" si="87"/>
        <v>Acapulco1st Round</v>
      </c>
    </row>
    <row r="453" spans="1:49" x14ac:dyDescent="0.25">
      <c r="A453">
        <v>12</v>
      </c>
      <c r="B453" t="s">
        <v>512</v>
      </c>
      <c r="C453" t="s">
        <v>513</v>
      </c>
      <c r="D453" s="1">
        <v>41695</v>
      </c>
      <c r="E453" t="s">
        <v>306</v>
      </c>
      <c r="F453" s="1" t="s">
        <v>307</v>
      </c>
      <c r="G453" s="1" t="s">
        <v>503</v>
      </c>
      <c r="H453" t="s">
        <v>309</v>
      </c>
      <c r="I453" s="9">
        <v>3</v>
      </c>
      <c r="J453" t="s">
        <v>352</v>
      </c>
      <c r="K453" t="s">
        <v>358</v>
      </c>
      <c r="L453">
        <v>95</v>
      </c>
      <c r="M453">
        <v>52</v>
      </c>
      <c r="N453">
        <v>652</v>
      </c>
      <c r="O453">
        <v>1125</v>
      </c>
      <c r="P453">
        <v>3</v>
      </c>
      <c r="Q453">
        <v>6</v>
      </c>
      <c r="R453">
        <v>7</v>
      </c>
      <c r="S453">
        <v>6</v>
      </c>
      <c r="T453">
        <v>6</v>
      </c>
      <c r="U453">
        <v>4</v>
      </c>
      <c r="V453">
        <v>2</v>
      </c>
      <c r="W453">
        <v>1</v>
      </c>
      <c r="X453" t="s">
        <v>312</v>
      </c>
      <c r="Y453">
        <v>2.25</v>
      </c>
      <c r="Z453">
        <v>1.57</v>
      </c>
      <c r="AA453">
        <v>2.2000000000000002</v>
      </c>
      <c r="AB453">
        <v>1.65</v>
      </c>
      <c r="AC453">
        <v>2.2000000000000002</v>
      </c>
      <c r="AD453">
        <v>1.62</v>
      </c>
      <c r="AE453">
        <v>2.42</v>
      </c>
      <c r="AF453">
        <v>1.63</v>
      </c>
      <c r="AG453">
        <v>2.25</v>
      </c>
      <c r="AH453">
        <v>1.62</v>
      </c>
      <c r="AI453">
        <v>2.42</v>
      </c>
      <c r="AJ453">
        <v>1.75</v>
      </c>
      <c r="AK453">
        <v>2.2200000000000002</v>
      </c>
      <c r="AL453">
        <v>1.64</v>
      </c>
      <c r="AM453" t="str">
        <f t="shared" si="77"/>
        <v>Date</v>
      </c>
      <c r="AN453" t="str">
        <f t="shared" si="78"/>
        <v>Voegele</v>
      </c>
      <c r="AO453" t="str">
        <f t="shared" si="79"/>
        <v>AcapulcoDateVoegele</v>
      </c>
      <c r="AP453" t="str">
        <f t="shared" si="80"/>
        <v>AcapulcoVoegeleDate</v>
      </c>
      <c r="AQ453">
        <f t="shared" si="81"/>
        <v>1</v>
      </c>
      <c r="AR453">
        <f t="shared" si="82"/>
        <v>0</v>
      </c>
      <c r="AS453">
        <f t="shared" si="83"/>
        <v>32</v>
      </c>
      <c r="AT453" t="b">
        <f t="shared" si="84"/>
        <v>1</v>
      </c>
      <c r="AU453" t="str">
        <f t="shared" si="85"/>
        <v>Voegele</v>
      </c>
      <c r="AV453" t="b">
        <f t="shared" si="86"/>
        <v>1</v>
      </c>
      <c r="AW453" t="str">
        <f t="shared" si="87"/>
        <v>Acapulco1st Round</v>
      </c>
    </row>
    <row r="454" spans="1:49" x14ac:dyDescent="0.25">
      <c r="A454">
        <v>12</v>
      </c>
      <c r="B454" t="s">
        <v>512</v>
      </c>
      <c r="C454" t="s">
        <v>513</v>
      </c>
      <c r="D454" s="1">
        <v>41695</v>
      </c>
      <c r="E454" t="s">
        <v>306</v>
      </c>
      <c r="F454" s="1" t="s">
        <v>307</v>
      </c>
      <c r="G454" s="1" t="s">
        <v>503</v>
      </c>
      <c r="H454" t="s">
        <v>309</v>
      </c>
      <c r="I454" s="9">
        <v>3</v>
      </c>
      <c r="J454" t="s">
        <v>408</v>
      </c>
      <c r="K454" t="s">
        <v>514</v>
      </c>
      <c r="L454">
        <v>42</v>
      </c>
      <c r="M454">
        <v>933</v>
      </c>
      <c r="N454">
        <v>1265</v>
      </c>
      <c r="O454">
        <v>14</v>
      </c>
      <c r="P454">
        <v>6</v>
      </c>
      <c r="Q454">
        <v>4</v>
      </c>
      <c r="R454">
        <v>7</v>
      </c>
      <c r="S454">
        <v>5</v>
      </c>
      <c r="V454">
        <v>2</v>
      </c>
      <c r="W454">
        <v>0</v>
      </c>
      <c r="X454" t="s">
        <v>312</v>
      </c>
      <c r="Y454">
        <v>1.1200000000000001</v>
      </c>
      <c r="Z454">
        <v>6</v>
      </c>
      <c r="AA454">
        <v>1.1299999999999999</v>
      </c>
      <c r="AB454">
        <v>5.5</v>
      </c>
      <c r="AC454">
        <v>1.17</v>
      </c>
      <c r="AD454">
        <v>4.5</v>
      </c>
      <c r="AE454">
        <v>1.1499999999999999</v>
      </c>
      <c r="AF454">
        <v>6.32</v>
      </c>
      <c r="AG454">
        <v>1.1399999999999999</v>
      </c>
      <c r="AH454">
        <v>5.5</v>
      </c>
      <c r="AI454">
        <v>1.17</v>
      </c>
      <c r="AJ454">
        <v>6.32</v>
      </c>
      <c r="AK454">
        <v>1.1399999999999999</v>
      </c>
      <c r="AL454">
        <v>5.44</v>
      </c>
      <c r="AM454" t="str">
        <f t="shared" si="77"/>
        <v>Jovanovski</v>
      </c>
      <c r="AN454" t="str">
        <f t="shared" si="78"/>
        <v>Black</v>
      </c>
      <c r="AO454" t="str">
        <f t="shared" si="79"/>
        <v>AcapulcoJovanovskiBlack</v>
      </c>
      <c r="AP454" t="str">
        <f t="shared" si="80"/>
        <v>AcapulcoBlackJovanovski</v>
      </c>
      <c r="AQ454">
        <f t="shared" si="81"/>
        <v>2</v>
      </c>
      <c r="AR454">
        <f t="shared" si="82"/>
        <v>4</v>
      </c>
      <c r="AS454">
        <f t="shared" si="83"/>
        <v>22</v>
      </c>
      <c r="AT454" t="b">
        <f t="shared" si="84"/>
        <v>0</v>
      </c>
      <c r="AU454" t="str">
        <f t="shared" si="85"/>
        <v>Jovanovski</v>
      </c>
      <c r="AV454" t="b">
        <f t="shared" si="86"/>
        <v>0</v>
      </c>
      <c r="AW454" t="str">
        <f t="shared" si="87"/>
        <v>Acapulco1st Round</v>
      </c>
    </row>
    <row r="455" spans="1:49" x14ac:dyDescent="0.25">
      <c r="A455">
        <v>12</v>
      </c>
      <c r="B455" t="s">
        <v>512</v>
      </c>
      <c r="C455" t="s">
        <v>513</v>
      </c>
      <c r="D455" s="1">
        <v>41695</v>
      </c>
      <c r="E455" t="s">
        <v>306</v>
      </c>
      <c r="F455" s="1" t="s">
        <v>307</v>
      </c>
      <c r="G455" s="1" t="s">
        <v>503</v>
      </c>
      <c r="H455" t="s">
        <v>309</v>
      </c>
      <c r="I455" s="9">
        <v>3</v>
      </c>
      <c r="J455" t="s">
        <v>339</v>
      </c>
      <c r="K455" t="s">
        <v>515</v>
      </c>
      <c r="L455">
        <v>69</v>
      </c>
      <c r="M455">
        <v>319</v>
      </c>
      <c r="N455">
        <v>838</v>
      </c>
      <c r="O455">
        <v>145</v>
      </c>
      <c r="P455">
        <v>6</v>
      </c>
      <c r="Q455">
        <v>2</v>
      </c>
      <c r="R455">
        <v>6</v>
      </c>
      <c r="S455">
        <v>2</v>
      </c>
      <c r="V455">
        <v>2</v>
      </c>
      <c r="W455">
        <v>0</v>
      </c>
      <c r="X455" t="s">
        <v>312</v>
      </c>
      <c r="Y455">
        <v>1.1200000000000001</v>
      </c>
      <c r="Z455">
        <v>6</v>
      </c>
      <c r="AA455">
        <v>1.1299999999999999</v>
      </c>
      <c r="AB455">
        <v>5.5</v>
      </c>
      <c r="AC455">
        <v>1.1399999999999999</v>
      </c>
      <c r="AD455">
        <v>5</v>
      </c>
      <c r="AE455">
        <v>1.1100000000000001</v>
      </c>
      <c r="AF455">
        <v>7.59</v>
      </c>
      <c r="AG455">
        <v>1.1299999999999999</v>
      </c>
      <c r="AH455">
        <v>6</v>
      </c>
      <c r="AI455">
        <v>1.1499999999999999</v>
      </c>
      <c r="AJ455">
        <v>7.59</v>
      </c>
      <c r="AK455">
        <v>1.1200000000000001</v>
      </c>
      <c r="AL455">
        <v>5.97</v>
      </c>
      <c r="AM455" t="str">
        <f t="shared" si="77"/>
        <v>Erakovic</v>
      </c>
      <c r="AN455" t="str">
        <f t="shared" si="78"/>
        <v>Sanchez</v>
      </c>
      <c r="AO455" t="str">
        <f t="shared" si="79"/>
        <v>AcapulcoErakovicSanchez</v>
      </c>
      <c r="AP455" t="str">
        <f t="shared" si="80"/>
        <v>AcapulcoSanchezErakovic</v>
      </c>
      <c r="AQ455">
        <f t="shared" si="81"/>
        <v>2</v>
      </c>
      <c r="AR455">
        <f t="shared" si="82"/>
        <v>8</v>
      </c>
      <c r="AS455">
        <f t="shared" si="83"/>
        <v>16</v>
      </c>
      <c r="AT455" t="b">
        <f t="shared" si="84"/>
        <v>0</v>
      </c>
      <c r="AU455" t="str">
        <f t="shared" si="85"/>
        <v>Erakovic</v>
      </c>
      <c r="AV455" t="b">
        <f t="shared" si="86"/>
        <v>0</v>
      </c>
      <c r="AW455" t="str">
        <f t="shared" si="87"/>
        <v>Acapulco1st Round</v>
      </c>
    </row>
    <row r="456" spans="1:49" x14ac:dyDescent="0.25">
      <c r="A456">
        <v>12</v>
      </c>
      <c r="B456" t="s">
        <v>512</v>
      </c>
      <c r="C456" t="s">
        <v>513</v>
      </c>
      <c r="D456" s="1">
        <v>41695</v>
      </c>
      <c r="E456" t="s">
        <v>306</v>
      </c>
      <c r="F456" s="1" t="s">
        <v>307</v>
      </c>
      <c r="G456" s="1" t="s">
        <v>503</v>
      </c>
      <c r="H456" t="s">
        <v>309</v>
      </c>
      <c r="I456" s="9">
        <v>3</v>
      </c>
      <c r="J456" t="s">
        <v>410</v>
      </c>
      <c r="K456" t="s">
        <v>359</v>
      </c>
      <c r="L456">
        <v>50</v>
      </c>
      <c r="M456">
        <v>38</v>
      </c>
      <c r="N456">
        <v>1173</v>
      </c>
      <c r="O456">
        <v>1335</v>
      </c>
      <c r="P456">
        <v>4</v>
      </c>
      <c r="Q456">
        <v>6</v>
      </c>
      <c r="R456">
        <v>6</v>
      </c>
      <c r="S456">
        <v>1</v>
      </c>
      <c r="T456">
        <v>6</v>
      </c>
      <c r="U456">
        <v>4</v>
      </c>
      <c r="V456">
        <v>2</v>
      </c>
      <c r="W456">
        <v>1</v>
      </c>
      <c r="X456" t="s">
        <v>312</v>
      </c>
      <c r="Y456">
        <v>3.25</v>
      </c>
      <c r="Z456">
        <v>1.33</v>
      </c>
      <c r="AA456">
        <v>3</v>
      </c>
      <c r="AB456">
        <v>1.38</v>
      </c>
      <c r="AC456">
        <v>2.75</v>
      </c>
      <c r="AD456">
        <v>1.4</v>
      </c>
      <c r="AE456">
        <v>3.34</v>
      </c>
      <c r="AF456">
        <v>1.37</v>
      </c>
      <c r="AG456">
        <v>3</v>
      </c>
      <c r="AH456">
        <v>1.36</v>
      </c>
      <c r="AI456">
        <v>3.34</v>
      </c>
      <c r="AJ456">
        <v>1.4</v>
      </c>
      <c r="AK456">
        <v>3.05</v>
      </c>
      <c r="AL456">
        <v>1.36</v>
      </c>
      <c r="AM456" t="str">
        <f t="shared" si="77"/>
        <v>Zhang</v>
      </c>
      <c r="AN456" t="str">
        <f t="shared" si="78"/>
        <v>Keys</v>
      </c>
      <c r="AO456" t="str">
        <f t="shared" si="79"/>
        <v>AcapulcoZhangKeys</v>
      </c>
      <c r="AP456" t="str">
        <f t="shared" si="80"/>
        <v>AcapulcoKeysZhang</v>
      </c>
      <c r="AQ456">
        <f t="shared" si="81"/>
        <v>1</v>
      </c>
      <c r="AR456">
        <f t="shared" si="82"/>
        <v>5</v>
      </c>
      <c r="AS456">
        <f t="shared" si="83"/>
        <v>27</v>
      </c>
      <c r="AT456" t="b">
        <f t="shared" si="84"/>
        <v>0</v>
      </c>
      <c r="AU456" t="str">
        <f t="shared" si="85"/>
        <v>Keys</v>
      </c>
      <c r="AV456" t="b">
        <f t="shared" si="86"/>
        <v>1</v>
      </c>
      <c r="AW456" t="str">
        <f t="shared" si="87"/>
        <v>Acapulco1st Round</v>
      </c>
    </row>
    <row r="457" spans="1:49" x14ac:dyDescent="0.25">
      <c r="A457">
        <v>12</v>
      </c>
      <c r="B457" t="s">
        <v>512</v>
      </c>
      <c r="C457" t="s">
        <v>513</v>
      </c>
      <c r="D457" s="1">
        <v>41695</v>
      </c>
      <c r="E457" t="s">
        <v>306</v>
      </c>
      <c r="F457" s="1" t="s">
        <v>307</v>
      </c>
      <c r="G457" s="1" t="s">
        <v>503</v>
      </c>
      <c r="H457" t="s">
        <v>309</v>
      </c>
      <c r="I457" s="9">
        <v>3</v>
      </c>
      <c r="J457" t="s">
        <v>364</v>
      </c>
      <c r="K457" t="s">
        <v>516</v>
      </c>
      <c r="L457">
        <v>13</v>
      </c>
      <c r="M457">
        <v>55</v>
      </c>
      <c r="N457">
        <v>3056</v>
      </c>
      <c r="O457">
        <v>1081</v>
      </c>
      <c r="P457">
        <v>6</v>
      </c>
      <c r="Q457">
        <v>3</v>
      </c>
      <c r="R457">
        <v>6</v>
      </c>
      <c r="S457">
        <v>4</v>
      </c>
      <c r="V457">
        <v>2</v>
      </c>
      <c r="W457">
        <v>0</v>
      </c>
      <c r="X457" t="s">
        <v>312</v>
      </c>
      <c r="Y457">
        <v>1.18</v>
      </c>
      <c r="Z457">
        <v>4.5</v>
      </c>
      <c r="AA457">
        <v>1.2</v>
      </c>
      <c r="AB457">
        <v>4.3</v>
      </c>
      <c r="AC457">
        <v>1.2</v>
      </c>
      <c r="AD457">
        <v>4.33</v>
      </c>
      <c r="AE457">
        <v>1.23</v>
      </c>
      <c r="AF457">
        <v>4.67</v>
      </c>
      <c r="AG457">
        <v>1.25</v>
      </c>
      <c r="AH457">
        <v>3.75</v>
      </c>
      <c r="AI457">
        <v>1.25</v>
      </c>
      <c r="AJ457">
        <v>5</v>
      </c>
      <c r="AK457">
        <v>1.21</v>
      </c>
      <c r="AL457">
        <v>4.2699999999999996</v>
      </c>
      <c r="AM457" t="str">
        <f t="shared" si="77"/>
        <v>Cibulkova</v>
      </c>
      <c r="AN457" t="str">
        <f t="shared" si="78"/>
        <v>Radwanska</v>
      </c>
      <c r="AO457" t="str">
        <f t="shared" si="79"/>
        <v>AcapulcoCibulkovaRadwanska</v>
      </c>
      <c r="AP457" t="str">
        <f t="shared" si="80"/>
        <v>AcapulcoRadwanskaCibulkova</v>
      </c>
      <c r="AQ457">
        <f t="shared" si="81"/>
        <v>2</v>
      </c>
      <c r="AR457">
        <f t="shared" si="82"/>
        <v>5</v>
      </c>
      <c r="AS457">
        <f t="shared" si="83"/>
        <v>19</v>
      </c>
      <c r="AT457" t="b">
        <f t="shared" si="84"/>
        <v>0</v>
      </c>
      <c r="AU457" t="str">
        <f t="shared" si="85"/>
        <v>Cibulkova</v>
      </c>
      <c r="AV457" t="b">
        <f t="shared" si="86"/>
        <v>0</v>
      </c>
      <c r="AW457" t="str">
        <f t="shared" si="87"/>
        <v>Acapulco1st Round</v>
      </c>
    </row>
    <row r="458" spans="1:49" x14ac:dyDescent="0.25">
      <c r="A458">
        <v>12</v>
      </c>
      <c r="B458" t="s">
        <v>512</v>
      </c>
      <c r="C458" t="s">
        <v>513</v>
      </c>
      <c r="D458" s="1">
        <v>41695</v>
      </c>
      <c r="E458" t="s">
        <v>306</v>
      </c>
      <c r="F458" s="1" t="s">
        <v>307</v>
      </c>
      <c r="G458" s="1" t="s">
        <v>503</v>
      </c>
      <c r="H458" t="s">
        <v>309</v>
      </c>
      <c r="I458" s="9">
        <v>3</v>
      </c>
      <c r="J458" t="s">
        <v>327</v>
      </c>
      <c r="K458" t="s">
        <v>385</v>
      </c>
      <c r="L458">
        <v>57</v>
      </c>
      <c r="M458">
        <v>140</v>
      </c>
      <c r="N458">
        <v>997</v>
      </c>
      <c r="O458">
        <v>446</v>
      </c>
      <c r="P458">
        <v>7</v>
      </c>
      <c r="Q458">
        <v>6</v>
      </c>
      <c r="R458">
        <v>6</v>
      </c>
      <c r="S458">
        <v>4</v>
      </c>
      <c r="V458">
        <v>2</v>
      </c>
      <c r="W458">
        <v>0</v>
      </c>
      <c r="X458" t="s">
        <v>312</v>
      </c>
      <c r="Y458">
        <v>1.44</v>
      </c>
      <c r="Z458">
        <v>2.62</v>
      </c>
      <c r="AA458">
        <v>1.58</v>
      </c>
      <c r="AB458">
        <v>2.35</v>
      </c>
      <c r="AC458">
        <v>1.44</v>
      </c>
      <c r="AD458">
        <v>2.62</v>
      </c>
      <c r="AE458">
        <v>1.63</v>
      </c>
      <c r="AF458">
        <v>2.39</v>
      </c>
      <c r="AG458">
        <v>1.53</v>
      </c>
      <c r="AH458">
        <v>2.5</v>
      </c>
      <c r="AI458">
        <v>1.63</v>
      </c>
      <c r="AJ458">
        <v>2.62</v>
      </c>
      <c r="AK458">
        <v>1.54</v>
      </c>
      <c r="AL458">
        <v>2.4300000000000002</v>
      </c>
      <c r="AM458" t="str">
        <f t="shared" si="77"/>
        <v>Wickmayer</v>
      </c>
      <c r="AN458" t="str">
        <f t="shared" si="78"/>
        <v>Tsurenko</v>
      </c>
      <c r="AO458" t="str">
        <f t="shared" si="79"/>
        <v>AcapulcoWickmayerTsurenko</v>
      </c>
      <c r="AP458" t="str">
        <f t="shared" si="80"/>
        <v>AcapulcoTsurenkoWickmayer</v>
      </c>
      <c r="AQ458">
        <f t="shared" si="81"/>
        <v>2</v>
      </c>
      <c r="AR458">
        <f t="shared" si="82"/>
        <v>3</v>
      </c>
      <c r="AS458">
        <f t="shared" si="83"/>
        <v>23</v>
      </c>
      <c r="AT458" t="b">
        <f t="shared" si="84"/>
        <v>1</v>
      </c>
      <c r="AU458" t="str">
        <f t="shared" si="85"/>
        <v>Wickmayer</v>
      </c>
      <c r="AV458" t="b">
        <f t="shared" si="86"/>
        <v>0</v>
      </c>
      <c r="AW458" t="str">
        <f t="shared" si="87"/>
        <v>Acapulco1st Round</v>
      </c>
    </row>
    <row r="459" spans="1:49" x14ac:dyDescent="0.25">
      <c r="A459">
        <v>12</v>
      </c>
      <c r="B459" t="s">
        <v>512</v>
      </c>
      <c r="C459" t="s">
        <v>513</v>
      </c>
      <c r="D459" s="1">
        <v>41696</v>
      </c>
      <c r="E459" t="s">
        <v>306</v>
      </c>
      <c r="F459" s="1" t="s">
        <v>307</v>
      </c>
      <c r="G459" s="1" t="s">
        <v>503</v>
      </c>
      <c r="H459" t="s">
        <v>309</v>
      </c>
      <c r="I459" s="9">
        <v>3</v>
      </c>
      <c r="J459" t="s">
        <v>406</v>
      </c>
      <c r="K459" t="s">
        <v>372</v>
      </c>
      <c r="L459">
        <v>268</v>
      </c>
      <c r="M459">
        <v>154</v>
      </c>
      <c r="N459">
        <v>192</v>
      </c>
      <c r="O459">
        <v>418</v>
      </c>
      <c r="P459">
        <v>7</v>
      </c>
      <c r="Q459">
        <v>6</v>
      </c>
      <c r="R459">
        <v>5</v>
      </c>
      <c r="S459">
        <v>7</v>
      </c>
      <c r="T459">
        <v>6</v>
      </c>
      <c r="U459">
        <v>2</v>
      </c>
      <c r="V459">
        <v>2</v>
      </c>
      <c r="W459">
        <v>1</v>
      </c>
      <c r="X459" t="s">
        <v>312</v>
      </c>
      <c r="Y459">
        <v>2.62</v>
      </c>
      <c r="Z459">
        <v>1.44</v>
      </c>
      <c r="AA459">
        <v>2.4</v>
      </c>
      <c r="AB459">
        <v>1.55</v>
      </c>
      <c r="AC459">
        <v>2.25</v>
      </c>
      <c r="AD459">
        <v>1.57</v>
      </c>
      <c r="AE459">
        <v>2.67</v>
      </c>
      <c r="AF459">
        <v>1.53</v>
      </c>
      <c r="AG459">
        <v>2.25</v>
      </c>
      <c r="AH459">
        <v>1.62</v>
      </c>
      <c r="AI459">
        <v>2.7</v>
      </c>
      <c r="AJ459">
        <v>1.62</v>
      </c>
      <c r="AK459">
        <v>2.4900000000000002</v>
      </c>
      <c r="AL459">
        <v>1.51</v>
      </c>
      <c r="AM459" t="str">
        <f t="shared" si="77"/>
        <v>Wozniak</v>
      </c>
      <c r="AN459" t="str">
        <f t="shared" si="78"/>
        <v>Barty</v>
      </c>
      <c r="AO459" t="str">
        <f t="shared" si="79"/>
        <v>AcapulcoWozniakBarty</v>
      </c>
      <c r="AP459" t="str">
        <f t="shared" si="80"/>
        <v>AcapulcoBartyWozniak</v>
      </c>
      <c r="AQ459">
        <f t="shared" si="81"/>
        <v>1</v>
      </c>
      <c r="AR459">
        <f t="shared" si="82"/>
        <v>3</v>
      </c>
      <c r="AS459">
        <f t="shared" si="83"/>
        <v>33</v>
      </c>
      <c r="AT459" t="b">
        <f t="shared" si="84"/>
        <v>1</v>
      </c>
      <c r="AU459" t="str">
        <f t="shared" si="85"/>
        <v>Wozniak</v>
      </c>
      <c r="AV459" t="b">
        <f t="shared" si="86"/>
        <v>1</v>
      </c>
      <c r="AW459" t="str">
        <f t="shared" si="87"/>
        <v>Acapulco1st Round</v>
      </c>
    </row>
    <row r="460" spans="1:49" x14ac:dyDescent="0.25">
      <c r="A460">
        <v>12</v>
      </c>
      <c r="B460" t="s">
        <v>512</v>
      </c>
      <c r="C460" t="s">
        <v>513</v>
      </c>
      <c r="D460" s="1">
        <v>41696</v>
      </c>
      <c r="E460" t="s">
        <v>306</v>
      </c>
      <c r="F460" s="1" t="s">
        <v>307</v>
      </c>
      <c r="G460" s="1" t="s">
        <v>503</v>
      </c>
      <c r="H460" t="s">
        <v>309</v>
      </c>
      <c r="I460" s="9">
        <v>3</v>
      </c>
      <c r="J460" t="s">
        <v>362</v>
      </c>
      <c r="K460" t="s">
        <v>401</v>
      </c>
      <c r="L460">
        <v>26</v>
      </c>
      <c r="M460">
        <v>65</v>
      </c>
      <c r="N460">
        <v>1991</v>
      </c>
      <c r="O460">
        <v>854</v>
      </c>
      <c r="P460">
        <v>6</v>
      </c>
      <c r="Q460">
        <v>1</v>
      </c>
      <c r="R460">
        <v>3</v>
      </c>
      <c r="S460">
        <v>6</v>
      </c>
      <c r="T460">
        <v>6</v>
      </c>
      <c r="U460">
        <v>2</v>
      </c>
      <c r="V460">
        <v>2</v>
      </c>
      <c r="W460">
        <v>1</v>
      </c>
      <c r="X460" t="s">
        <v>312</v>
      </c>
      <c r="Y460">
        <v>1.3</v>
      </c>
      <c r="Z460">
        <v>3.4</v>
      </c>
      <c r="AA460">
        <v>1.33</v>
      </c>
      <c r="AB460">
        <v>3.2</v>
      </c>
      <c r="AC460">
        <v>1.33</v>
      </c>
      <c r="AD460">
        <v>3.25</v>
      </c>
      <c r="AE460">
        <v>1.38</v>
      </c>
      <c r="AF460">
        <v>3.26</v>
      </c>
      <c r="AG460">
        <v>1.33</v>
      </c>
      <c r="AH460">
        <v>3.25</v>
      </c>
      <c r="AI460">
        <v>1.39</v>
      </c>
      <c r="AJ460">
        <v>3.5</v>
      </c>
      <c r="AK460">
        <v>1.33</v>
      </c>
      <c r="AL460">
        <v>3.21</v>
      </c>
      <c r="AM460" t="str">
        <f t="shared" si="77"/>
        <v>Kanepi</v>
      </c>
      <c r="AN460" t="str">
        <f t="shared" si="78"/>
        <v>Cepelova</v>
      </c>
      <c r="AO460" t="str">
        <f t="shared" si="79"/>
        <v>AcapulcoKanepiCepelova</v>
      </c>
      <c r="AP460" t="str">
        <f t="shared" si="80"/>
        <v>AcapulcoCepelovaKanepi</v>
      </c>
      <c r="AQ460">
        <f t="shared" si="81"/>
        <v>1</v>
      </c>
      <c r="AR460">
        <f t="shared" si="82"/>
        <v>6</v>
      </c>
      <c r="AS460">
        <f t="shared" si="83"/>
        <v>24</v>
      </c>
      <c r="AT460" t="b">
        <f t="shared" si="84"/>
        <v>0</v>
      </c>
      <c r="AU460" t="str">
        <f t="shared" si="85"/>
        <v>Kanepi</v>
      </c>
      <c r="AV460" t="b">
        <f t="shared" si="86"/>
        <v>1</v>
      </c>
      <c r="AW460" t="str">
        <f t="shared" si="87"/>
        <v>Acapulco1st Round</v>
      </c>
    </row>
    <row r="461" spans="1:49" x14ac:dyDescent="0.25">
      <c r="A461">
        <v>12</v>
      </c>
      <c r="B461" t="s">
        <v>512</v>
      </c>
      <c r="C461" t="s">
        <v>513</v>
      </c>
      <c r="D461" s="1">
        <v>41696</v>
      </c>
      <c r="E461" t="s">
        <v>306</v>
      </c>
      <c r="F461" s="1" t="s">
        <v>307</v>
      </c>
      <c r="G461" s="1" t="s">
        <v>503</v>
      </c>
      <c r="H461" t="s">
        <v>309</v>
      </c>
      <c r="I461" s="9">
        <v>3</v>
      </c>
      <c r="J461" t="s">
        <v>332</v>
      </c>
      <c r="K461" t="s">
        <v>313</v>
      </c>
      <c r="L461">
        <v>108</v>
      </c>
      <c r="M461">
        <v>39</v>
      </c>
      <c r="N461">
        <v>596</v>
      </c>
      <c r="O461">
        <v>1307</v>
      </c>
      <c r="P461">
        <v>6</v>
      </c>
      <c r="Q461">
        <v>1</v>
      </c>
      <c r="R461">
        <v>6</v>
      </c>
      <c r="S461">
        <v>3</v>
      </c>
      <c r="V461">
        <v>2</v>
      </c>
      <c r="W461">
        <v>0</v>
      </c>
      <c r="X461" t="s">
        <v>312</v>
      </c>
      <c r="Y461">
        <v>1.72</v>
      </c>
      <c r="Z461">
        <v>2</v>
      </c>
      <c r="AA461">
        <v>1.8</v>
      </c>
      <c r="AB461">
        <v>2</v>
      </c>
      <c r="AC461">
        <v>1.83</v>
      </c>
      <c r="AD461">
        <v>1.83</v>
      </c>
      <c r="AE461">
        <v>1.88</v>
      </c>
      <c r="AF461">
        <v>2</v>
      </c>
      <c r="AG461">
        <v>1.91</v>
      </c>
      <c r="AH461">
        <v>1.91</v>
      </c>
      <c r="AI461">
        <v>1.91</v>
      </c>
      <c r="AJ461">
        <v>2.06</v>
      </c>
      <c r="AK461">
        <v>1.84</v>
      </c>
      <c r="AL461">
        <v>1.91</v>
      </c>
      <c r="AM461" t="str">
        <f t="shared" si="77"/>
        <v>Fichman</v>
      </c>
      <c r="AN461" t="str">
        <f t="shared" si="78"/>
        <v>Meusburger</v>
      </c>
      <c r="AO461" t="str">
        <f t="shared" si="79"/>
        <v>AcapulcoFichmanMeusburger</v>
      </c>
      <c r="AP461" t="str">
        <f t="shared" si="80"/>
        <v>AcapulcoMeusburgerFichman</v>
      </c>
      <c r="AQ461">
        <f t="shared" si="81"/>
        <v>2</v>
      </c>
      <c r="AR461">
        <f t="shared" si="82"/>
        <v>8</v>
      </c>
      <c r="AS461">
        <f t="shared" si="83"/>
        <v>16</v>
      </c>
      <c r="AT461" t="b">
        <f t="shared" si="84"/>
        <v>0</v>
      </c>
      <c r="AU461" t="str">
        <f t="shared" si="85"/>
        <v>Fichman</v>
      </c>
      <c r="AV461" t="b">
        <f t="shared" si="86"/>
        <v>0</v>
      </c>
      <c r="AW461" t="str">
        <f t="shared" si="87"/>
        <v>Acapulco1st Round</v>
      </c>
    </row>
    <row r="462" spans="1:49" x14ac:dyDescent="0.25">
      <c r="A462">
        <v>12</v>
      </c>
      <c r="B462" t="s">
        <v>512</v>
      </c>
      <c r="C462" t="s">
        <v>513</v>
      </c>
      <c r="D462" s="1">
        <v>41696</v>
      </c>
      <c r="E462" t="s">
        <v>306</v>
      </c>
      <c r="F462" s="1" t="s">
        <v>307</v>
      </c>
      <c r="G462" s="1" t="s">
        <v>503</v>
      </c>
      <c r="H462" t="s">
        <v>309</v>
      </c>
      <c r="I462" s="9">
        <v>3</v>
      </c>
      <c r="J462" t="s">
        <v>434</v>
      </c>
      <c r="K462" t="s">
        <v>517</v>
      </c>
      <c r="L462">
        <v>157</v>
      </c>
      <c r="M462" t="s">
        <v>4</v>
      </c>
      <c r="N462">
        <v>409</v>
      </c>
      <c r="O462" t="s">
        <v>4</v>
      </c>
      <c r="P462">
        <v>6</v>
      </c>
      <c r="Q462">
        <v>2</v>
      </c>
      <c r="R462">
        <v>6</v>
      </c>
      <c r="S462">
        <v>4</v>
      </c>
      <c r="V462">
        <v>2</v>
      </c>
      <c r="W462">
        <v>0</v>
      </c>
      <c r="X462" t="s">
        <v>312</v>
      </c>
      <c r="Y462">
        <v>1.2</v>
      </c>
      <c r="Z462">
        <v>4.33</v>
      </c>
      <c r="AA462">
        <v>1.22</v>
      </c>
      <c r="AB462">
        <v>4</v>
      </c>
      <c r="AC462">
        <v>1.25</v>
      </c>
      <c r="AD462">
        <v>3.75</v>
      </c>
      <c r="AE462">
        <v>1.28</v>
      </c>
      <c r="AF462">
        <v>4.0599999999999996</v>
      </c>
      <c r="AG462">
        <v>1.25</v>
      </c>
      <c r="AH462">
        <v>3.75</v>
      </c>
      <c r="AI462">
        <v>1.28</v>
      </c>
      <c r="AJ462">
        <v>4.5999999999999996</v>
      </c>
      <c r="AK462">
        <v>1.23</v>
      </c>
      <c r="AL462">
        <v>4.04</v>
      </c>
      <c r="AM462" t="str">
        <f t="shared" si="77"/>
        <v>Duval</v>
      </c>
      <c r="AN462" t="str">
        <f t="shared" si="78"/>
        <v>Melzer</v>
      </c>
      <c r="AO462" t="str">
        <f t="shared" si="79"/>
        <v>AcapulcoDuvalMelzer</v>
      </c>
      <c r="AP462" t="str">
        <f t="shared" si="80"/>
        <v>AcapulcoMelzerDuval</v>
      </c>
      <c r="AQ462">
        <f t="shared" si="81"/>
        <v>2</v>
      </c>
      <c r="AR462">
        <f t="shared" si="82"/>
        <v>6</v>
      </c>
      <c r="AS462">
        <f t="shared" si="83"/>
        <v>18</v>
      </c>
      <c r="AT462" t="b">
        <f t="shared" si="84"/>
        <v>0</v>
      </c>
      <c r="AU462" t="str">
        <f t="shared" si="85"/>
        <v>Duval</v>
      </c>
      <c r="AV462" t="b">
        <f t="shared" si="86"/>
        <v>0</v>
      </c>
      <c r="AW462" t="str">
        <f t="shared" si="87"/>
        <v>Acapulco1st Round</v>
      </c>
    </row>
    <row r="463" spans="1:49" x14ac:dyDescent="0.25">
      <c r="A463">
        <v>12</v>
      </c>
      <c r="B463" t="s">
        <v>512</v>
      </c>
      <c r="C463" t="s">
        <v>513</v>
      </c>
      <c r="D463" s="1">
        <v>41696</v>
      </c>
      <c r="E463" t="s">
        <v>306</v>
      </c>
      <c r="F463" s="1" t="s">
        <v>307</v>
      </c>
      <c r="G463" s="1" t="s">
        <v>503</v>
      </c>
      <c r="H463" t="s">
        <v>309</v>
      </c>
      <c r="I463" s="9">
        <v>3</v>
      </c>
      <c r="J463" t="s">
        <v>431</v>
      </c>
      <c r="K463" t="s">
        <v>398</v>
      </c>
      <c r="L463">
        <v>19</v>
      </c>
      <c r="M463">
        <v>85</v>
      </c>
      <c r="N463">
        <v>2365</v>
      </c>
      <c r="O463">
        <v>728</v>
      </c>
      <c r="P463">
        <v>6</v>
      </c>
      <c r="Q463">
        <v>2</v>
      </c>
      <c r="R463">
        <v>6</v>
      </c>
      <c r="S463">
        <v>2</v>
      </c>
      <c r="V463">
        <v>2</v>
      </c>
      <c r="W463">
        <v>0</v>
      </c>
      <c r="X463" t="s">
        <v>312</v>
      </c>
      <c r="Y463">
        <v>1.1200000000000001</v>
      </c>
      <c r="Z463">
        <v>6</v>
      </c>
      <c r="AA463">
        <v>1.1499999999999999</v>
      </c>
      <c r="AB463">
        <v>5.25</v>
      </c>
      <c r="AC463">
        <v>1.1399999999999999</v>
      </c>
      <c r="AD463">
        <v>5</v>
      </c>
      <c r="AE463">
        <v>1.1499999999999999</v>
      </c>
      <c r="AF463">
        <v>6.16</v>
      </c>
      <c r="AG463">
        <v>1.17</v>
      </c>
      <c r="AH463">
        <v>5</v>
      </c>
      <c r="AI463">
        <v>1.18</v>
      </c>
      <c r="AJ463">
        <v>6.16</v>
      </c>
      <c r="AK463">
        <v>1.1399999999999999</v>
      </c>
      <c r="AL463">
        <v>5.36</v>
      </c>
      <c r="AM463" t="str">
        <f t="shared" si="77"/>
        <v>Bouchard</v>
      </c>
      <c r="AN463" t="str">
        <f t="shared" si="78"/>
        <v>Peer</v>
      </c>
      <c r="AO463" t="str">
        <f t="shared" si="79"/>
        <v>AcapulcoBouchardPeer</v>
      </c>
      <c r="AP463" t="str">
        <f t="shared" si="80"/>
        <v>AcapulcoPeerBouchard</v>
      </c>
      <c r="AQ463">
        <f t="shared" si="81"/>
        <v>2</v>
      </c>
      <c r="AR463">
        <f t="shared" si="82"/>
        <v>8</v>
      </c>
      <c r="AS463">
        <f t="shared" si="83"/>
        <v>16</v>
      </c>
      <c r="AT463" t="b">
        <f t="shared" si="84"/>
        <v>0</v>
      </c>
      <c r="AU463" t="str">
        <f t="shared" si="85"/>
        <v>Bouchard</v>
      </c>
      <c r="AV463" t="b">
        <f t="shared" si="86"/>
        <v>0</v>
      </c>
      <c r="AW463" t="str">
        <f t="shared" si="87"/>
        <v>Acapulco1st Round</v>
      </c>
    </row>
    <row r="464" spans="1:49" x14ac:dyDescent="0.25">
      <c r="A464">
        <v>12</v>
      </c>
      <c r="B464" t="s">
        <v>512</v>
      </c>
      <c r="C464" t="s">
        <v>513</v>
      </c>
      <c r="D464" s="1">
        <v>41696</v>
      </c>
      <c r="E464" t="s">
        <v>306</v>
      </c>
      <c r="F464" s="1" t="s">
        <v>307</v>
      </c>
      <c r="G464" s="1" t="s">
        <v>503</v>
      </c>
      <c r="H464" t="s">
        <v>309</v>
      </c>
      <c r="I464" s="9">
        <v>3</v>
      </c>
      <c r="J464" t="s">
        <v>377</v>
      </c>
      <c r="K464" t="s">
        <v>320</v>
      </c>
      <c r="L464">
        <v>89</v>
      </c>
      <c r="M464">
        <v>63</v>
      </c>
      <c r="N464">
        <v>701</v>
      </c>
      <c r="O464">
        <v>877</v>
      </c>
      <c r="P464">
        <v>6</v>
      </c>
      <c r="Q464">
        <v>4</v>
      </c>
      <c r="R464">
        <v>7</v>
      </c>
      <c r="S464">
        <v>6</v>
      </c>
      <c r="V464">
        <v>2</v>
      </c>
      <c r="W464">
        <v>0</v>
      </c>
      <c r="X464" t="s">
        <v>312</v>
      </c>
      <c r="Y464">
        <v>2</v>
      </c>
      <c r="Z464">
        <v>1.72</v>
      </c>
      <c r="AA464">
        <v>2.0499999999999998</v>
      </c>
      <c r="AB464">
        <v>1.75</v>
      </c>
      <c r="AC464">
        <v>2.1</v>
      </c>
      <c r="AD464">
        <v>1.67</v>
      </c>
      <c r="AE464">
        <v>2.11</v>
      </c>
      <c r="AF464">
        <v>1.81</v>
      </c>
      <c r="AG464">
        <v>2</v>
      </c>
      <c r="AH464">
        <v>1.8</v>
      </c>
      <c r="AI464">
        <v>2.15</v>
      </c>
      <c r="AJ464">
        <v>1.81</v>
      </c>
      <c r="AK464">
        <v>2.0699999999999998</v>
      </c>
      <c r="AL464">
        <v>1.72</v>
      </c>
      <c r="AM464" t="str">
        <f t="shared" si="77"/>
        <v>Garcia</v>
      </c>
      <c r="AN464" t="str">
        <f t="shared" si="78"/>
        <v>Dominguez</v>
      </c>
      <c r="AO464" t="str">
        <f t="shared" si="79"/>
        <v>AcapulcoGarciaDominguez</v>
      </c>
      <c r="AP464" t="str">
        <f t="shared" si="80"/>
        <v>AcapulcoDominguezGarcia</v>
      </c>
      <c r="AQ464">
        <f t="shared" si="81"/>
        <v>2</v>
      </c>
      <c r="AR464">
        <f t="shared" si="82"/>
        <v>3</v>
      </c>
      <c r="AS464">
        <f t="shared" si="83"/>
        <v>23</v>
      </c>
      <c r="AT464" t="b">
        <f t="shared" si="84"/>
        <v>1</v>
      </c>
      <c r="AU464" t="str">
        <f t="shared" si="85"/>
        <v>Garcia</v>
      </c>
      <c r="AV464" t="b">
        <f t="shared" si="86"/>
        <v>0</v>
      </c>
      <c r="AW464" t="str">
        <f t="shared" si="87"/>
        <v>Acapulco1st Round</v>
      </c>
    </row>
    <row r="465" spans="1:49" x14ac:dyDescent="0.25">
      <c r="A465">
        <v>12</v>
      </c>
      <c r="B465" t="s">
        <v>512</v>
      </c>
      <c r="C465" t="s">
        <v>513</v>
      </c>
      <c r="D465" s="1">
        <v>41696</v>
      </c>
      <c r="E465" t="s">
        <v>306</v>
      </c>
      <c r="F465" s="1" t="s">
        <v>307</v>
      </c>
      <c r="G465" s="1" t="s">
        <v>503</v>
      </c>
      <c r="H465" t="s">
        <v>309</v>
      </c>
      <c r="I465" s="9">
        <v>3</v>
      </c>
      <c r="J465" t="s">
        <v>340</v>
      </c>
      <c r="K465" t="s">
        <v>518</v>
      </c>
      <c r="L465">
        <v>88</v>
      </c>
      <c r="M465">
        <v>365</v>
      </c>
      <c r="N465">
        <v>706</v>
      </c>
      <c r="O465">
        <v>114</v>
      </c>
      <c r="P465">
        <v>6</v>
      </c>
      <c r="Q465">
        <v>0</v>
      </c>
      <c r="R465">
        <v>6</v>
      </c>
      <c r="S465">
        <v>1</v>
      </c>
      <c r="V465">
        <v>2</v>
      </c>
      <c r="W465">
        <v>0</v>
      </c>
      <c r="X465" t="s">
        <v>312</v>
      </c>
      <c r="Y465">
        <v>1.02</v>
      </c>
      <c r="Z465">
        <v>17</v>
      </c>
      <c r="AA465">
        <v>1.04</v>
      </c>
      <c r="AB465">
        <v>10</v>
      </c>
      <c r="AC465">
        <v>1.06</v>
      </c>
      <c r="AD465">
        <v>8</v>
      </c>
      <c r="AE465">
        <v>1.03</v>
      </c>
      <c r="AF465">
        <v>16.07</v>
      </c>
      <c r="AG465">
        <v>1.06</v>
      </c>
      <c r="AH465">
        <v>8</v>
      </c>
      <c r="AI465">
        <v>1.06</v>
      </c>
      <c r="AJ465">
        <v>17</v>
      </c>
      <c r="AK465">
        <v>1.03</v>
      </c>
      <c r="AL465">
        <v>11.65</v>
      </c>
      <c r="AM465" t="str">
        <f t="shared" si="77"/>
        <v>Goerges</v>
      </c>
      <c r="AN465" t="str">
        <f t="shared" si="78"/>
        <v>Zacarias</v>
      </c>
      <c r="AO465" t="str">
        <f t="shared" si="79"/>
        <v>AcapulcoGoergesZacarias</v>
      </c>
      <c r="AP465" t="str">
        <f t="shared" si="80"/>
        <v>AcapulcoZacariasGoerges</v>
      </c>
      <c r="AQ465">
        <f t="shared" si="81"/>
        <v>2</v>
      </c>
      <c r="AR465">
        <f t="shared" si="82"/>
        <v>11</v>
      </c>
      <c r="AS465">
        <f t="shared" si="83"/>
        <v>13</v>
      </c>
      <c r="AT465" t="b">
        <f t="shared" si="84"/>
        <v>0</v>
      </c>
      <c r="AU465" t="str">
        <f t="shared" si="85"/>
        <v>Goerges</v>
      </c>
      <c r="AV465" t="b">
        <f t="shared" si="86"/>
        <v>0</v>
      </c>
      <c r="AW465" t="str">
        <f t="shared" si="87"/>
        <v>Acapulco1st Round</v>
      </c>
    </row>
    <row r="466" spans="1:49" x14ac:dyDescent="0.25">
      <c r="A466">
        <v>12</v>
      </c>
      <c r="B466" t="s">
        <v>512</v>
      </c>
      <c r="C466" t="s">
        <v>513</v>
      </c>
      <c r="D466" s="1">
        <v>41696</v>
      </c>
      <c r="E466" t="s">
        <v>306</v>
      </c>
      <c r="F466" s="1" t="s">
        <v>307</v>
      </c>
      <c r="G466" s="1" t="s">
        <v>503</v>
      </c>
      <c r="H466" t="s">
        <v>309</v>
      </c>
      <c r="I466" s="9">
        <v>3</v>
      </c>
      <c r="J466" t="s">
        <v>483</v>
      </c>
      <c r="K466" t="s">
        <v>371</v>
      </c>
      <c r="L466">
        <v>147</v>
      </c>
      <c r="M466">
        <v>60</v>
      </c>
      <c r="N466">
        <v>429</v>
      </c>
      <c r="O466">
        <v>942</v>
      </c>
      <c r="P466">
        <v>6</v>
      </c>
      <c r="Q466">
        <v>2</v>
      </c>
      <c r="R466">
        <v>6</v>
      </c>
      <c r="S466">
        <v>4</v>
      </c>
      <c r="V466">
        <v>2</v>
      </c>
      <c r="W466">
        <v>0</v>
      </c>
      <c r="X466" t="s">
        <v>312</v>
      </c>
      <c r="Y466">
        <v>2.75</v>
      </c>
      <c r="Z466">
        <v>1.4</v>
      </c>
      <c r="AA466">
        <v>2.7</v>
      </c>
      <c r="AB466">
        <v>1.45</v>
      </c>
      <c r="AC466">
        <v>2.62</v>
      </c>
      <c r="AD466">
        <v>1.44</v>
      </c>
      <c r="AE466">
        <v>2.67</v>
      </c>
      <c r="AF466">
        <v>1.53</v>
      </c>
      <c r="AG466">
        <v>2.75</v>
      </c>
      <c r="AH466">
        <v>1.44</v>
      </c>
      <c r="AI466">
        <v>2.95</v>
      </c>
      <c r="AJ466">
        <v>1.53</v>
      </c>
      <c r="AK466">
        <v>2.68</v>
      </c>
      <c r="AL466">
        <v>1.45</v>
      </c>
      <c r="AM466" t="str">
        <f t="shared" si="77"/>
        <v>Arruabarrena</v>
      </c>
      <c r="AN466" t="str">
        <f t="shared" si="78"/>
        <v>Voskoboeva</v>
      </c>
      <c r="AO466" t="str">
        <f t="shared" si="79"/>
        <v>AcapulcoArruabarrenaVoskoboeva</v>
      </c>
      <c r="AP466" t="str">
        <f t="shared" si="80"/>
        <v>AcapulcoVoskoboevaArruabarrena</v>
      </c>
      <c r="AQ466">
        <f t="shared" si="81"/>
        <v>2</v>
      </c>
      <c r="AR466">
        <f t="shared" si="82"/>
        <v>6</v>
      </c>
      <c r="AS466">
        <f t="shared" si="83"/>
        <v>18</v>
      </c>
      <c r="AT466" t="b">
        <f t="shared" si="84"/>
        <v>0</v>
      </c>
      <c r="AU466" t="str">
        <f t="shared" si="85"/>
        <v>Arruabarrena</v>
      </c>
      <c r="AV466" t="b">
        <f t="shared" si="86"/>
        <v>0</v>
      </c>
      <c r="AW466" t="str">
        <f t="shared" si="87"/>
        <v>Acapulco1st Round</v>
      </c>
    </row>
    <row r="467" spans="1:49" x14ac:dyDescent="0.25">
      <c r="A467">
        <v>12</v>
      </c>
      <c r="B467" t="s">
        <v>512</v>
      </c>
      <c r="C467" t="s">
        <v>513</v>
      </c>
      <c r="D467" s="1">
        <v>41696</v>
      </c>
      <c r="E467" t="s">
        <v>306</v>
      </c>
      <c r="F467" s="1" t="s">
        <v>307</v>
      </c>
      <c r="G467" s="1" t="s">
        <v>503</v>
      </c>
      <c r="H467" t="s">
        <v>344</v>
      </c>
      <c r="I467" s="9">
        <v>3</v>
      </c>
      <c r="J467" t="s">
        <v>364</v>
      </c>
      <c r="K467" t="s">
        <v>327</v>
      </c>
      <c r="L467">
        <v>13</v>
      </c>
      <c r="M467">
        <v>57</v>
      </c>
      <c r="N467">
        <v>3056</v>
      </c>
      <c r="O467">
        <v>997</v>
      </c>
      <c r="P467">
        <v>7</v>
      </c>
      <c r="Q467">
        <v>5</v>
      </c>
      <c r="R467">
        <v>6</v>
      </c>
      <c r="S467">
        <v>2</v>
      </c>
      <c r="V467">
        <v>2</v>
      </c>
      <c r="W467">
        <v>0</v>
      </c>
      <c r="X467" t="s">
        <v>312</v>
      </c>
      <c r="Y467">
        <v>1.25</v>
      </c>
      <c r="Z467">
        <v>3.75</v>
      </c>
      <c r="AA467">
        <v>1.28</v>
      </c>
      <c r="AB467">
        <v>3.5</v>
      </c>
      <c r="AC467">
        <v>1.29</v>
      </c>
      <c r="AD467">
        <v>3.5</v>
      </c>
      <c r="AE467">
        <v>1.29</v>
      </c>
      <c r="AF467">
        <v>3.97</v>
      </c>
      <c r="AG467">
        <v>1.29</v>
      </c>
      <c r="AH467">
        <v>3.5</v>
      </c>
      <c r="AI467">
        <v>1.33</v>
      </c>
      <c r="AJ467">
        <v>4</v>
      </c>
      <c r="AK467">
        <v>1.29</v>
      </c>
      <c r="AL467">
        <v>3.51</v>
      </c>
      <c r="AM467" t="str">
        <f t="shared" si="77"/>
        <v>Cibulkova</v>
      </c>
      <c r="AN467" t="str">
        <f t="shared" si="78"/>
        <v>Wickmayer</v>
      </c>
      <c r="AO467" t="str">
        <f t="shared" si="79"/>
        <v>AcapulcoCibulkovaWickmayer</v>
      </c>
      <c r="AP467" t="str">
        <f t="shared" si="80"/>
        <v>AcapulcoWickmayerCibulkova</v>
      </c>
      <c r="AQ467">
        <f t="shared" si="81"/>
        <v>2</v>
      </c>
      <c r="AR467">
        <f t="shared" si="82"/>
        <v>6</v>
      </c>
      <c r="AS467">
        <f t="shared" si="83"/>
        <v>20</v>
      </c>
      <c r="AT467" t="b">
        <f t="shared" si="84"/>
        <v>0</v>
      </c>
      <c r="AU467" t="str">
        <f t="shared" si="85"/>
        <v>Cibulkova</v>
      </c>
      <c r="AV467" t="b">
        <f t="shared" si="86"/>
        <v>0</v>
      </c>
      <c r="AW467" t="str">
        <f t="shared" si="87"/>
        <v>Acapulco2nd Round</v>
      </c>
    </row>
    <row r="468" spans="1:49" x14ac:dyDescent="0.25">
      <c r="A468">
        <v>12</v>
      </c>
      <c r="B468" t="s">
        <v>512</v>
      </c>
      <c r="C468" t="s">
        <v>513</v>
      </c>
      <c r="D468" s="1">
        <v>41696</v>
      </c>
      <c r="E468" t="s">
        <v>306</v>
      </c>
      <c r="F468" s="1" t="s">
        <v>307</v>
      </c>
      <c r="G468" s="1" t="s">
        <v>503</v>
      </c>
      <c r="H468" t="s">
        <v>344</v>
      </c>
      <c r="I468" s="9">
        <v>3</v>
      </c>
      <c r="J468" t="s">
        <v>311</v>
      </c>
      <c r="K468" t="s">
        <v>352</v>
      </c>
      <c r="L468">
        <v>70</v>
      </c>
      <c r="M468">
        <v>95</v>
      </c>
      <c r="N468">
        <v>836</v>
      </c>
      <c r="O468">
        <v>652</v>
      </c>
      <c r="P468">
        <v>7</v>
      </c>
      <c r="Q468">
        <v>5</v>
      </c>
      <c r="R468">
        <v>6</v>
      </c>
      <c r="S468">
        <v>1</v>
      </c>
      <c r="V468">
        <v>2</v>
      </c>
      <c r="W468">
        <v>0</v>
      </c>
      <c r="X468" t="s">
        <v>312</v>
      </c>
      <c r="Y468">
        <v>1.57</v>
      </c>
      <c r="Z468">
        <v>2.25</v>
      </c>
      <c r="AA468">
        <v>1.58</v>
      </c>
      <c r="AB468">
        <v>2.35</v>
      </c>
      <c r="AC468">
        <v>1.62</v>
      </c>
      <c r="AD468">
        <v>2.2000000000000002</v>
      </c>
      <c r="AE468">
        <v>1.6</v>
      </c>
      <c r="AF468">
        <v>2.5</v>
      </c>
      <c r="AG468">
        <v>1.67</v>
      </c>
      <c r="AH468">
        <v>2.2000000000000002</v>
      </c>
      <c r="AI468">
        <v>1.67</v>
      </c>
      <c r="AJ468">
        <v>2.52</v>
      </c>
      <c r="AK468">
        <v>1.6</v>
      </c>
      <c r="AL468">
        <v>2.29</v>
      </c>
      <c r="AM468" t="str">
        <f t="shared" si="77"/>
        <v>Mchale</v>
      </c>
      <c r="AN468" t="str">
        <f t="shared" si="78"/>
        <v>Date</v>
      </c>
      <c r="AO468" t="str">
        <f t="shared" si="79"/>
        <v>AcapulcoMchaleDate</v>
      </c>
      <c r="AP468" t="str">
        <f t="shared" si="80"/>
        <v>AcapulcoDateMchale</v>
      </c>
      <c r="AQ468">
        <f t="shared" si="81"/>
        <v>2</v>
      </c>
      <c r="AR468">
        <f t="shared" si="82"/>
        <v>7</v>
      </c>
      <c r="AS468">
        <f t="shared" si="83"/>
        <v>19</v>
      </c>
      <c r="AT468" t="b">
        <f t="shared" si="84"/>
        <v>0</v>
      </c>
      <c r="AU468" t="str">
        <f t="shared" si="85"/>
        <v>Mchale</v>
      </c>
      <c r="AV468" t="b">
        <f t="shared" si="86"/>
        <v>0</v>
      </c>
      <c r="AW468" t="str">
        <f t="shared" si="87"/>
        <v>Acapulco2nd Round</v>
      </c>
    </row>
    <row r="469" spans="1:49" x14ac:dyDescent="0.25">
      <c r="A469">
        <v>12</v>
      </c>
      <c r="B469" t="s">
        <v>512</v>
      </c>
      <c r="C469" t="s">
        <v>513</v>
      </c>
      <c r="D469" s="1">
        <v>41696</v>
      </c>
      <c r="E469" t="s">
        <v>306</v>
      </c>
      <c r="F469" s="1" t="s">
        <v>307</v>
      </c>
      <c r="G469" s="1" t="s">
        <v>503</v>
      </c>
      <c r="H469" t="s">
        <v>344</v>
      </c>
      <c r="I469" s="9">
        <v>3</v>
      </c>
      <c r="J469" t="s">
        <v>392</v>
      </c>
      <c r="K469" t="s">
        <v>434</v>
      </c>
      <c r="L469">
        <v>74</v>
      </c>
      <c r="M469">
        <v>157</v>
      </c>
      <c r="N469">
        <v>808</v>
      </c>
      <c r="O469">
        <v>409</v>
      </c>
      <c r="P469">
        <v>6</v>
      </c>
      <c r="Q469">
        <v>3</v>
      </c>
      <c r="R469">
        <v>6</v>
      </c>
      <c r="S469">
        <v>0</v>
      </c>
      <c r="V469">
        <v>2</v>
      </c>
      <c r="W469">
        <v>0</v>
      </c>
      <c r="X469" t="s">
        <v>312</v>
      </c>
      <c r="Y469">
        <v>1.61</v>
      </c>
      <c r="Z469">
        <v>2.2000000000000002</v>
      </c>
      <c r="AA469">
        <v>1.7</v>
      </c>
      <c r="AB469">
        <v>2.1</v>
      </c>
      <c r="AC469">
        <v>1.67</v>
      </c>
      <c r="AD469">
        <v>2.1</v>
      </c>
      <c r="AE469">
        <v>1.74</v>
      </c>
      <c r="AF469">
        <v>2.23</v>
      </c>
      <c r="AG469">
        <v>1.67</v>
      </c>
      <c r="AH469">
        <v>2.2000000000000002</v>
      </c>
      <c r="AI469">
        <v>1.77</v>
      </c>
      <c r="AJ469">
        <v>2.2799999999999998</v>
      </c>
      <c r="AK469">
        <v>1.68</v>
      </c>
      <c r="AL469">
        <v>2.13</v>
      </c>
      <c r="AM469" t="str">
        <f t="shared" si="77"/>
        <v>Tomljanovic</v>
      </c>
      <c r="AN469" t="str">
        <f t="shared" si="78"/>
        <v>Duval</v>
      </c>
      <c r="AO469" t="str">
        <f t="shared" si="79"/>
        <v>AcapulcoTomljanovicDuval</v>
      </c>
      <c r="AP469" t="str">
        <f t="shared" si="80"/>
        <v>AcapulcoDuvalTomljanovic</v>
      </c>
      <c r="AQ469">
        <f t="shared" si="81"/>
        <v>2</v>
      </c>
      <c r="AR469">
        <f t="shared" si="82"/>
        <v>9</v>
      </c>
      <c r="AS469">
        <f t="shared" si="83"/>
        <v>15</v>
      </c>
      <c r="AT469" t="b">
        <f t="shared" si="84"/>
        <v>0</v>
      </c>
      <c r="AU469" t="str">
        <f t="shared" si="85"/>
        <v>Tomljanovic</v>
      </c>
      <c r="AV469" t="b">
        <f t="shared" si="86"/>
        <v>0</v>
      </c>
      <c r="AW469" t="str">
        <f t="shared" si="87"/>
        <v>Acapulco2nd Round</v>
      </c>
    </row>
    <row r="470" spans="1:49" x14ac:dyDescent="0.25">
      <c r="A470">
        <v>12</v>
      </c>
      <c r="B470" t="s">
        <v>512</v>
      </c>
      <c r="C470" t="s">
        <v>513</v>
      </c>
      <c r="D470" s="1">
        <v>41696</v>
      </c>
      <c r="E470" t="s">
        <v>306</v>
      </c>
      <c r="F470" s="1" t="s">
        <v>307</v>
      </c>
      <c r="G470" s="1" t="s">
        <v>503</v>
      </c>
      <c r="H470" t="s">
        <v>344</v>
      </c>
      <c r="I470" s="9">
        <v>3</v>
      </c>
      <c r="J470" t="s">
        <v>377</v>
      </c>
      <c r="K470" t="s">
        <v>332</v>
      </c>
      <c r="L470">
        <v>89</v>
      </c>
      <c r="M470">
        <v>108</v>
      </c>
      <c r="N470">
        <v>701</v>
      </c>
      <c r="O470">
        <v>596</v>
      </c>
      <c r="P470">
        <v>6</v>
      </c>
      <c r="Q470">
        <v>2</v>
      </c>
      <c r="R470">
        <v>7</v>
      </c>
      <c r="S470">
        <v>5</v>
      </c>
      <c r="V470">
        <v>2</v>
      </c>
      <c r="W470">
        <v>0</v>
      </c>
      <c r="X470" t="s">
        <v>312</v>
      </c>
      <c r="Y470">
        <v>3.4</v>
      </c>
      <c r="Z470">
        <v>1.3</v>
      </c>
      <c r="AA470">
        <v>3.1</v>
      </c>
      <c r="AB470">
        <v>1.35</v>
      </c>
      <c r="AC470">
        <v>3</v>
      </c>
      <c r="AD470">
        <v>1.36</v>
      </c>
      <c r="AE470">
        <v>3.39</v>
      </c>
      <c r="AF470">
        <v>1.37</v>
      </c>
      <c r="AG470">
        <v>3.25</v>
      </c>
      <c r="AH470">
        <v>1.33</v>
      </c>
      <c r="AI470">
        <v>3.7</v>
      </c>
      <c r="AJ470">
        <v>1.37</v>
      </c>
      <c r="AK470">
        <v>3.2</v>
      </c>
      <c r="AL470">
        <v>1.34</v>
      </c>
      <c r="AM470" t="str">
        <f t="shared" si="77"/>
        <v>Garcia</v>
      </c>
      <c r="AN470" t="str">
        <f t="shared" si="78"/>
        <v>Fichman</v>
      </c>
      <c r="AO470" t="str">
        <f t="shared" si="79"/>
        <v>AcapulcoGarciaFichman</v>
      </c>
      <c r="AP470" t="str">
        <f t="shared" si="80"/>
        <v>AcapulcoFichmanGarcia</v>
      </c>
      <c r="AQ470">
        <f t="shared" si="81"/>
        <v>2</v>
      </c>
      <c r="AR470">
        <f t="shared" si="82"/>
        <v>6</v>
      </c>
      <c r="AS470">
        <f t="shared" si="83"/>
        <v>20</v>
      </c>
      <c r="AT470" t="b">
        <f t="shared" si="84"/>
        <v>0</v>
      </c>
      <c r="AU470" t="str">
        <f t="shared" si="85"/>
        <v>Garcia</v>
      </c>
      <c r="AV470" t="b">
        <f t="shared" si="86"/>
        <v>0</v>
      </c>
      <c r="AW470" t="str">
        <f t="shared" si="87"/>
        <v>Acapulco2nd Round</v>
      </c>
    </row>
    <row r="471" spans="1:49" x14ac:dyDescent="0.25">
      <c r="A471">
        <v>12</v>
      </c>
      <c r="B471" t="s">
        <v>512</v>
      </c>
      <c r="C471" t="s">
        <v>513</v>
      </c>
      <c r="D471" s="1">
        <v>41696</v>
      </c>
      <c r="E471" t="s">
        <v>306</v>
      </c>
      <c r="F471" s="1" t="s">
        <v>307</v>
      </c>
      <c r="G471" s="1" t="s">
        <v>503</v>
      </c>
      <c r="H471" t="s">
        <v>344</v>
      </c>
      <c r="I471" s="9">
        <v>3</v>
      </c>
      <c r="J471" t="s">
        <v>410</v>
      </c>
      <c r="K471" t="s">
        <v>406</v>
      </c>
      <c r="L471">
        <v>50</v>
      </c>
      <c r="M471">
        <v>268</v>
      </c>
      <c r="N471">
        <v>1173</v>
      </c>
      <c r="O471">
        <v>192</v>
      </c>
      <c r="P471">
        <v>6</v>
      </c>
      <c r="Q471">
        <v>1</v>
      </c>
      <c r="R471">
        <v>6</v>
      </c>
      <c r="S471">
        <v>4</v>
      </c>
      <c r="V471">
        <v>2</v>
      </c>
      <c r="W471">
        <v>0</v>
      </c>
      <c r="X471" t="s">
        <v>312</v>
      </c>
      <c r="Y471">
        <v>1.5</v>
      </c>
      <c r="Z471">
        <v>2.5</v>
      </c>
      <c r="AA471">
        <v>1.58</v>
      </c>
      <c r="AB471">
        <v>2.35</v>
      </c>
      <c r="AC471">
        <v>1.57</v>
      </c>
      <c r="AD471">
        <v>2.25</v>
      </c>
      <c r="AE471">
        <v>1.59</v>
      </c>
      <c r="AF471">
        <v>2.5299999999999998</v>
      </c>
      <c r="AG471">
        <v>1.57</v>
      </c>
      <c r="AH471">
        <v>2.38</v>
      </c>
      <c r="AI471">
        <v>1.62</v>
      </c>
      <c r="AJ471">
        <v>2.56</v>
      </c>
      <c r="AK471">
        <v>1.56</v>
      </c>
      <c r="AL471">
        <v>2.37</v>
      </c>
      <c r="AM471" t="str">
        <f t="shared" si="77"/>
        <v>Zhang</v>
      </c>
      <c r="AN471" t="str">
        <f t="shared" si="78"/>
        <v>Wozniak</v>
      </c>
      <c r="AO471" t="str">
        <f t="shared" si="79"/>
        <v>AcapulcoZhangWozniak</v>
      </c>
      <c r="AP471" t="str">
        <f t="shared" si="80"/>
        <v>AcapulcoWozniakZhang</v>
      </c>
      <c r="AQ471">
        <f t="shared" si="81"/>
        <v>2</v>
      </c>
      <c r="AR471">
        <f t="shared" si="82"/>
        <v>7</v>
      </c>
      <c r="AS471">
        <f t="shared" si="83"/>
        <v>17</v>
      </c>
      <c r="AT471" t="b">
        <f t="shared" si="84"/>
        <v>0</v>
      </c>
      <c r="AU471" t="str">
        <f t="shared" si="85"/>
        <v>Zhang</v>
      </c>
      <c r="AV471" t="b">
        <f t="shared" si="86"/>
        <v>0</v>
      </c>
      <c r="AW471" t="str">
        <f t="shared" si="87"/>
        <v>Acapulco2nd Round</v>
      </c>
    </row>
    <row r="472" spans="1:49" x14ac:dyDescent="0.25">
      <c r="A472">
        <v>12</v>
      </c>
      <c r="B472" t="s">
        <v>512</v>
      </c>
      <c r="C472" t="s">
        <v>513</v>
      </c>
      <c r="D472" s="1">
        <v>41696</v>
      </c>
      <c r="E472" t="s">
        <v>306</v>
      </c>
      <c r="F472" s="1" t="s">
        <v>307</v>
      </c>
      <c r="G472" s="1" t="s">
        <v>503</v>
      </c>
      <c r="H472" t="s">
        <v>344</v>
      </c>
      <c r="I472" s="9">
        <v>3</v>
      </c>
      <c r="J472" t="s">
        <v>431</v>
      </c>
      <c r="K472" t="s">
        <v>483</v>
      </c>
      <c r="L472">
        <v>19</v>
      </c>
      <c r="M472">
        <v>147</v>
      </c>
      <c r="N472">
        <v>2365</v>
      </c>
      <c r="O472">
        <v>429</v>
      </c>
      <c r="P472">
        <v>7</v>
      </c>
      <c r="Q472">
        <v>5</v>
      </c>
      <c r="R472">
        <v>6</v>
      </c>
      <c r="S472">
        <v>2</v>
      </c>
      <c r="V472">
        <v>2</v>
      </c>
      <c r="W472">
        <v>0</v>
      </c>
      <c r="X472" t="s">
        <v>312</v>
      </c>
      <c r="Y472">
        <v>1.1100000000000001</v>
      </c>
      <c r="Z472">
        <v>6.5</v>
      </c>
      <c r="AA472">
        <v>1.1499999999999999</v>
      </c>
      <c r="AB472">
        <v>5.25</v>
      </c>
      <c r="AC472">
        <v>1.1399999999999999</v>
      </c>
      <c r="AD472">
        <v>5</v>
      </c>
      <c r="AE472">
        <v>1.1399999999999999</v>
      </c>
      <c r="AF472">
        <v>6.94</v>
      </c>
      <c r="AG472">
        <v>1.1399999999999999</v>
      </c>
      <c r="AH472">
        <v>5.5</v>
      </c>
      <c r="AI472">
        <v>1.1499999999999999</v>
      </c>
      <c r="AJ472">
        <v>6.94</v>
      </c>
      <c r="AK472">
        <v>1.1299999999999999</v>
      </c>
      <c r="AL472">
        <v>5.77</v>
      </c>
      <c r="AM472" t="str">
        <f t="shared" si="77"/>
        <v>Bouchard</v>
      </c>
      <c r="AN472" t="str">
        <f t="shared" si="78"/>
        <v>Arruabarrena</v>
      </c>
      <c r="AO472" t="str">
        <f t="shared" si="79"/>
        <v>AcapulcoBouchardArruabarrena</v>
      </c>
      <c r="AP472" t="str">
        <f t="shared" si="80"/>
        <v>AcapulcoArruabarrenaBouchard</v>
      </c>
      <c r="AQ472">
        <f t="shared" si="81"/>
        <v>2</v>
      </c>
      <c r="AR472">
        <f t="shared" si="82"/>
        <v>6</v>
      </c>
      <c r="AS472">
        <f t="shared" si="83"/>
        <v>20</v>
      </c>
      <c r="AT472" t="b">
        <f t="shared" si="84"/>
        <v>0</v>
      </c>
      <c r="AU472" t="str">
        <f t="shared" si="85"/>
        <v>Bouchard</v>
      </c>
      <c r="AV472" t="b">
        <f t="shared" si="86"/>
        <v>0</v>
      </c>
      <c r="AW472" t="str">
        <f t="shared" si="87"/>
        <v>Acapulco2nd Round</v>
      </c>
    </row>
    <row r="473" spans="1:49" x14ac:dyDescent="0.25">
      <c r="A473">
        <v>12</v>
      </c>
      <c r="B473" t="s">
        <v>512</v>
      </c>
      <c r="C473" t="s">
        <v>513</v>
      </c>
      <c r="D473" s="1">
        <v>41697</v>
      </c>
      <c r="E473" t="s">
        <v>306</v>
      </c>
      <c r="F473" s="1" t="s">
        <v>307</v>
      </c>
      <c r="G473" s="1" t="s">
        <v>503</v>
      </c>
      <c r="H473" t="s">
        <v>344</v>
      </c>
      <c r="I473" s="9">
        <v>3</v>
      </c>
      <c r="J473" t="s">
        <v>339</v>
      </c>
      <c r="K473" t="s">
        <v>408</v>
      </c>
      <c r="L473">
        <v>69</v>
      </c>
      <c r="M473">
        <v>42</v>
      </c>
      <c r="N473">
        <v>838</v>
      </c>
      <c r="O473">
        <v>1265</v>
      </c>
      <c r="P473">
        <v>6</v>
      </c>
      <c r="Q473">
        <v>1</v>
      </c>
      <c r="R473">
        <v>6</v>
      </c>
      <c r="S473">
        <v>4</v>
      </c>
      <c r="V473">
        <v>2</v>
      </c>
      <c r="W473">
        <v>0</v>
      </c>
      <c r="X473" t="s">
        <v>312</v>
      </c>
      <c r="Y473">
        <v>3</v>
      </c>
      <c r="Z473">
        <v>1.36</v>
      </c>
      <c r="AA473">
        <v>2.8</v>
      </c>
      <c r="AB473">
        <v>1.42</v>
      </c>
      <c r="AC473">
        <v>2.62</v>
      </c>
      <c r="AD473">
        <v>1.44</v>
      </c>
      <c r="AE473">
        <v>3.14</v>
      </c>
      <c r="AF473">
        <v>1.42</v>
      </c>
      <c r="AG473">
        <v>2.75</v>
      </c>
      <c r="AH473">
        <v>1.44</v>
      </c>
      <c r="AI473">
        <v>3.14</v>
      </c>
      <c r="AJ473">
        <v>1.5</v>
      </c>
      <c r="AK473">
        <v>2.81</v>
      </c>
      <c r="AL473">
        <v>1.41</v>
      </c>
      <c r="AM473" t="str">
        <f t="shared" si="77"/>
        <v>Erakovic</v>
      </c>
      <c r="AN473" t="str">
        <f t="shared" si="78"/>
        <v>Jovanovski</v>
      </c>
      <c r="AO473" t="str">
        <f t="shared" si="79"/>
        <v>AcapulcoErakovicJovanovski</v>
      </c>
      <c r="AP473" t="str">
        <f t="shared" si="80"/>
        <v>AcapulcoJovanovskiErakovic</v>
      </c>
      <c r="AQ473">
        <f t="shared" si="81"/>
        <v>2</v>
      </c>
      <c r="AR473">
        <f t="shared" si="82"/>
        <v>7</v>
      </c>
      <c r="AS473">
        <f t="shared" si="83"/>
        <v>17</v>
      </c>
      <c r="AT473" t="b">
        <f t="shared" si="84"/>
        <v>0</v>
      </c>
      <c r="AU473" t="str">
        <f t="shared" si="85"/>
        <v>Erakovic</v>
      </c>
      <c r="AV473" t="b">
        <f t="shared" si="86"/>
        <v>0</v>
      </c>
      <c r="AW473" t="str">
        <f t="shared" si="87"/>
        <v>Acapulco2nd Round</v>
      </c>
    </row>
    <row r="474" spans="1:49" x14ac:dyDescent="0.25">
      <c r="A474">
        <v>12</v>
      </c>
      <c r="B474" t="s">
        <v>512</v>
      </c>
      <c r="C474" t="s">
        <v>513</v>
      </c>
      <c r="D474" s="1">
        <v>41697</v>
      </c>
      <c r="E474" t="s">
        <v>306</v>
      </c>
      <c r="F474" s="1" t="s">
        <v>307</v>
      </c>
      <c r="G474" s="1" t="s">
        <v>503</v>
      </c>
      <c r="H474" t="s">
        <v>344</v>
      </c>
      <c r="I474" s="9">
        <v>3</v>
      </c>
      <c r="J474" t="s">
        <v>362</v>
      </c>
      <c r="K474" t="s">
        <v>340</v>
      </c>
      <c r="L474">
        <v>26</v>
      </c>
      <c r="M474">
        <v>88</v>
      </c>
      <c r="N474">
        <v>1991</v>
      </c>
      <c r="O474">
        <v>706</v>
      </c>
      <c r="P474">
        <v>6</v>
      </c>
      <c r="Q474">
        <v>7</v>
      </c>
      <c r="R474">
        <v>6</v>
      </c>
      <c r="S474">
        <v>4</v>
      </c>
      <c r="T474">
        <v>7</v>
      </c>
      <c r="U474">
        <v>6</v>
      </c>
      <c r="V474">
        <v>2</v>
      </c>
      <c r="W474">
        <v>1</v>
      </c>
      <c r="X474" t="s">
        <v>312</v>
      </c>
      <c r="Y474">
        <v>1.4</v>
      </c>
      <c r="Z474">
        <v>2.75</v>
      </c>
      <c r="AA474">
        <v>1.45</v>
      </c>
      <c r="AB474">
        <v>2.7</v>
      </c>
      <c r="AC474">
        <v>1.44</v>
      </c>
      <c r="AD474">
        <v>2.62</v>
      </c>
      <c r="AE474">
        <v>1.49</v>
      </c>
      <c r="AF474">
        <v>2.84</v>
      </c>
      <c r="AG474">
        <v>1.5</v>
      </c>
      <c r="AH474">
        <v>2.63</v>
      </c>
      <c r="AI474">
        <v>1.5</v>
      </c>
      <c r="AJ474">
        <v>2.87</v>
      </c>
      <c r="AK474">
        <v>1.45</v>
      </c>
      <c r="AL474">
        <v>2.68</v>
      </c>
      <c r="AM474" t="str">
        <f t="shared" si="77"/>
        <v>Kanepi</v>
      </c>
      <c r="AN474" t="str">
        <f t="shared" si="78"/>
        <v>Goerges</v>
      </c>
      <c r="AO474" t="str">
        <f t="shared" si="79"/>
        <v>AcapulcoKanepiGoerges</v>
      </c>
      <c r="AP474" t="str">
        <f t="shared" si="80"/>
        <v>AcapulcoGoergesKanepi</v>
      </c>
      <c r="AQ474">
        <f t="shared" si="81"/>
        <v>1</v>
      </c>
      <c r="AR474">
        <f t="shared" si="82"/>
        <v>2</v>
      </c>
      <c r="AS474">
        <f t="shared" si="83"/>
        <v>36</v>
      </c>
      <c r="AT474" t="b">
        <f t="shared" si="84"/>
        <v>1</v>
      </c>
      <c r="AU474" t="str">
        <f t="shared" si="85"/>
        <v>Goerges</v>
      </c>
      <c r="AV474" t="b">
        <f t="shared" si="86"/>
        <v>1</v>
      </c>
      <c r="AW474" t="str">
        <f t="shared" si="87"/>
        <v>Acapulco2nd Round</v>
      </c>
    </row>
    <row r="475" spans="1:49" x14ac:dyDescent="0.25">
      <c r="A475">
        <v>12</v>
      </c>
      <c r="B475" t="s">
        <v>512</v>
      </c>
      <c r="C475" t="s">
        <v>513</v>
      </c>
      <c r="D475" s="1">
        <v>41697</v>
      </c>
      <c r="E475" t="s">
        <v>306</v>
      </c>
      <c r="F475" s="1" t="s">
        <v>307</v>
      </c>
      <c r="G475" s="1" t="s">
        <v>503</v>
      </c>
      <c r="H475" t="s">
        <v>345</v>
      </c>
      <c r="I475" s="9">
        <v>3</v>
      </c>
      <c r="J475" t="s">
        <v>410</v>
      </c>
      <c r="K475" t="s">
        <v>392</v>
      </c>
      <c r="L475">
        <v>50</v>
      </c>
      <c r="M475">
        <v>74</v>
      </c>
      <c r="N475">
        <v>1173</v>
      </c>
      <c r="O475">
        <v>808</v>
      </c>
      <c r="P475">
        <v>6</v>
      </c>
      <c r="Q475">
        <v>1</v>
      </c>
      <c r="R475">
        <v>5</v>
      </c>
      <c r="S475">
        <v>7</v>
      </c>
      <c r="T475">
        <v>6</v>
      </c>
      <c r="U475">
        <v>2</v>
      </c>
      <c r="V475">
        <v>2</v>
      </c>
      <c r="W475">
        <v>1</v>
      </c>
      <c r="X475" t="s">
        <v>312</v>
      </c>
      <c r="Y475">
        <v>1.66</v>
      </c>
      <c r="Z475">
        <v>2.1</v>
      </c>
      <c r="AA475">
        <v>1.75</v>
      </c>
      <c r="AB475">
        <v>2.0499999999999998</v>
      </c>
      <c r="AC475">
        <v>1.67</v>
      </c>
      <c r="AD475">
        <v>2.1</v>
      </c>
      <c r="AE475">
        <v>1.72</v>
      </c>
      <c r="AF475">
        <v>2.27</v>
      </c>
      <c r="AG475">
        <v>1.73</v>
      </c>
      <c r="AH475">
        <v>2.1</v>
      </c>
      <c r="AI475">
        <v>1.78</v>
      </c>
      <c r="AJ475">
        <v>2.27</v>
      </c>
      <c r="AK475">
        <v>1.71</v>
      </c>
      <c r="AL475">
        <v>2.1</v>
      </c>
      <c r="AM475" t="str">
        <f t="shared" si="77"/>
        <v>Zhang</v>
      </c>
      <c r="AN475" t="str">
        <f t="shared" si="78"/>
        <v>Tomljanovic</v>
      </c>
      <c r="AO475" t="str">
        <f t="shared" si="79"/>
        <v>AcapulcoZhangTomljanovic</v>
      </c>
      <c r="AP475" t="str">
        <f t="shared" si="80"/>
        <v>AcapulcoTomljanovicZhang</v>
      </c>
      <c r="AQ475">
        <f t="shared" si="81"/>
        <v>1</v>
      </c>
      <c r="AR475">
        <f t="shared" si="82"/>
        <v>7</v>
      </c>
      <c r="AS475">
        <f t="shared" si="83"/>
        <v>27</v>
      </c>
      <c r="AT475" t="b">
        <f t="shared" si="84"/>
        <v>0</v>
      </c>
      <c r="AU475" t="str">
        <f t="shared" si="85"/>
        <v>Zhang</v>
      </c>
      <c r="AV475" t="b">
        <f t="shared" si="86"/>
        <v>1</v>
      </c>
      <c r="AW475" t="str">
        <f t="shared" si="87"/>
        <v>AcapulcoQuarterfinals</v>
      </c>
    </row>
    <row r="476" spans="1:49" x14ac:dyDescent="0.25">
      <c r="A476">
        <v>12</v>
      </c>
      <c r="B476" t="s">
        <v>512</v>
      </c>
      <c r="C476" t="s">
        <v>513</v>
      </c>
      <c r="D476" s="1">
        <v>41697</v>
      </c>
      <c r="E476" t="s">
        <v>306</v>
      </c>
      <c r="F476" s="1" t="s">
        <v>307</v>
      </c>
      <c r="G476" s="1" t="s">
        <v>503</v>
      </c>
      <c r="H476" t="s">
        <v>345</v>
      </c>
      <c r="I476" s="9">
        <v>3</v>
      </c>
      <c r="J476" t="s">
        <v>364</v>
      </c>
      <c r="K476" t="s">
        <v>339</v>
      </c>
      <c r="L476">
        <v>13</v>
      </c>
      <c r="M476">
        <v>69</v>
      </c>
      <c r="N476">
        <v>3056</v>
      </c>
      <c r="O476">
        <v>838</v>
      </c>
      <c r="P476">
        <v>6</v>
      </c>
      <c r="Q476">
        <v>4</v>
      </c>
      <c r="R476">
        <v>7</v>
      </c>
      <c r="S476">
        <v>5</v>
      </c>
      <c r="V476">
        <v>2</v>
      </c>
      <c r="W476">
        <v>0</v>
      </c>
      <c r="X476" t="s">
        <v>312</v>
      </c>
      <c r="Y476">
        <v>1.1599999999999999</v>
      </c>
      <c r="Z476">
        <v>5</v>
      </c>
      <c r="AA476">
        <v>1.2</v>
      </c>
      <c r="AB476">
        <v>4.3</v>
      </c>
      <c r="AC476">
        <v>1.1200000000000001</v>
      </c>
      <c r="AD476">
        <v>5.5</v>
      </c>
      <c r="AE476">
        <v>1.17</v>
      </c>
      <c r="AF476">
        <v>6.16</v>
      </c>
      <c r="AG476">
        <v>1.22</v>
      </c>
      <c r="AH476">
        <v>4</v>
      </c>
      <c r="AI476">
        <v>1.22</v>
      </c>
      <c r="AJ476">
        <v>6.16</v>
      </c>
      <c r="AK476">
        <v>1.18</v>
      </c>
      <c r="AL476">
        <v>4.75</v>
      </c>
      <c r="AM476" t="str">
        <f t="shared" si="77"/>
        <v>Cibulkova</v>
      </c>
      <c r="AN476" t="str">
        <f t="shared" si="78"/>
        <v>Erakovic</v>
      </c>
      <c r="AO476" t="str">
        <f t="shared" si="79"/>
        <v>AcapulcoCibulkovaErakovic</v>
      </c>
      <c r="AP476" t="str">
        <f t="shared" si="80"/>
        <v>AcapulcoErakovicCibulkova</v>
      </c>
      <c r="AQ476">
        <f t="shared" si="81"/>
        <v>2</v>
      </c>
      <c r="AR476">
        <f t="shared" si="82"/>
        <v>4</v>
      </c>
      <c r="AS476">
        <f t="shared" si="83"/>
        <v>22</v>
      </c>
      <c r="AT476" t="b">
        <f t="shared" si="84"/>
        <v>0</v>
      </c>
      <c r="AU476" t="str">
        <f t="shared" si="85"/>
        <v>Cibulkova</v>
      </c>
      <c r="AV476" t="b">
        <f t="shared" si="86"/>
        <v>0</v>
      </c>
      <c r="AW476" t="str">
        <f t="shared" si="87"/>
        <v>AcapulcoQuarterfinals</v>
      </c>
    </row>
    <row r="477" spans="1:49" x14ac:dyDescent="0.25">
      <c r="A477">
        <v>12</v>
      </c>
      <c r="B477" t="s">
        <v>512</v>
      </c>
      <c r="C477" t="s">
        <v>513</v>
      </c>
      <c r="D477" s="1">
        <v>41698</v>
      </c>
      <c r="E477" t="s">
        <v>306</v>
      </c>
      <c r="F477" s="1" t="s">
        <v>307</v>
      </c>
      <c r="G477" s="1" t="s">
        <v>503</v>
      </c>
      <c r="H477" t="s">
        <v>345</v>
      </c>
      <c r="I477" s="9">
        <v>3</v>
      </c>
      <c r="J477" t="s">
        <v>311</v>
      </c>
      <c r="K477" t="s">
        <v>362</v>
      </c>
      <c r="L477">
        <v>70</v>
      </c>
      <c r="M477">
        <v>26</v>
      </c>
      <c r="N477">
        <v>836</v>
      </c>
      <c r="O477">
        <v>1991</v>
      </c>
      <c r="P477">
        <v>6</v>
      </c>
      <c r="Q477">
        <v>1</v>
      </c>
      <c r="R477">
        <v>2</v>
      </c>
      <c r="S477">
        <v>6</v>
      </c>
      <c r="T477">
        <v>6</v>
      </c>
      <c r="U477">
        <v>4</v>
      </c>
      <c r="V477">
        <v>2</v>
      </c>
      <c r="W477">
        <v>1</v>
      </c>
      <c r="X477" t="s">
        <v>312</v>
      </c>
      <c r="Y477">
        <v>2.75</v>
      </c>
      <c r="Z477">
        <v>1.4</v>
      </c>
      <c r="AA477">
        <v>2.6</v>
      </c>
      <c r="AB477">
        <v>1.48</v>
      </c>
      <c r="AC477">
        <v>2.75</v>
      </c>
      <c r="AD477">
        <v>1.4</v>
      </c>
      <c r="AE477">
        <v>2.82</v>
      </c>
      <c r="AF477">
        <v>1.5</v>
      </c>
      <c r="AG477">
        <v>2.63</v>
      </c>
      <c r="AH477">
        <v>1.5</v>
      </c>
      <c r="AI477">
        <v>2.88</v>
      </c>
      <c r="AJ477">
        <v>1.5</v>
      </c>
      <c r="AK477">
        <v>2.66</v>
      </c>
      <c r="AL477">
        <v>1.46</v>
      </c>
      <c r="AM477" t="str">
        <f t="shared" si="77"/>
        <v>Mchale</v>
      </c>
      <c r="AN477" t="str">
        <f t="shared" si="78"/>
        <v>Kanepi</v>
      </c>
      <c r="AO477" t="str">
        <f t="shared" si="79"/>
        <v>AcapulcoMchaleKanepi</v>
      </c>
      <c r="AP477" t="str">
        <f t="shared" si="80"/>
        <v>AcapulcoKanepiMchale</v>
      </c>
      <c r="AQ477">
        <f t="shared" si="81"/>
        <v>1</v>
      </c>
      <c r="AR477">
        <f t="shared" si="82"/>
        <v>3</v>
      </c>
      <c r="AS477">
        <f t="shared" si="83"/>
        <v>25</v>
      </c>
      <c r="AT477" t="b">
        <f t="shared" si="84"/>
        <v>0</v>
      </c>
      <c r="AU477" t="str">
        <f t="shared" si="85"/>
        <v>Mchale</v>
      </c>
      <c r="AV477" t="b">
        <f t="shared" si="86"/>
        <v>1</v>
      </c>
      <c r="AW477" t="str">
        <f t="shared" si="87"/>
        <v>AcapulcoQuarterfinals</v>
      </c>
    </row>
    <row r="478" spans="1:49" x14ac:dyDescent="0.25">
      <c r="A478">
        <v>12</v>
      </c>
      <c r="B478" t="s">
        <v>512</v>
      </c>
      <c r="C478" t="s">
        <v>513</v>
      </c>
      <c r="D478" s="1">
        <v>41698</v>
      </c>
      <c r="E478" t="s">
        <v>306</v>
      </c>
      <c r="F478" s="1" t="s">
        <v>307</v>
      </c>
      <c r="G478" s="1" t="s">
        <v>503</v>
      </c>
      <c r="H478" t="s">
        <v>345</v>
      </c>
      <c r="I478" s="9">
        <v>3</v>
      </c>
      <c r="J478" t="s">
        <v>377</v>
      </c>
      <c r="K478" t="s">
        <v>431</v>
      </c>
      <c r="L478">
        <v>89</v>
      </c>
      <c r="M478">
        <v>19</v>
      </c>
      <c r="N478">
        <v>701</v>
      </c>
      <c r="O478">
        <v>2365</v>
      </c>
      <c r="P478">
        <v>3</v>
      </c>
      <c r="Q478">
        <v>6</v>
      </c>
      <c r="R478">
        <v>6</v>
      </c>
      <c r="S478">
        <v>4</v>
      </c>
      <c r="T478">
        <v>6</v>
      </c>
      <c r="U478">
        <v>1</v>
      </c>
      <c r="V478">
        <v>2</v>
      </c>
      <c r="W478">
        <v>1</v>
      </c>
      <c r="X478" t="s">
        <v>312</v>
      </c>
      <c r="Y478">
        <v>6</v>
      </c>
      <c r="Z478">
        <v>1.1200000000000001</v>
      </c>
      <c r="AA478">
        <v>5</v>
      </c>
      <c r="AB478">
        <v>1.1599999999999999</v>
      </c>
      <c r="AC478">
        <v>5.5</v>
      </c>
      <c r="AD478">
        <v>1.1200000000000001</v>
      </c>
      <c r="AE478">
        <v>6.23</v>
      </c>
      <c r="AF478">
        <v>1.1599999999999999</v>
      </c>
      <c r="AG478">
        <v>5</v>
      </c>
      <c r="AH478">
        <v>1.1399999999999999</v>
      </c>
      <c r="AI478">
        <v>6.23</v>
      </c>
      <c r="AJ478">
        <v>1.18</v>
      </c>
      <c r="AK478">
        <v>5.36</v>
      </c>
      <c r="AL478">
        <v>1.1499999999999999</v>
      </c>
      <c r="AM478" t="str">
        <f t="shared" si="77"/>
        <v>Garcia</v>
      </c>
      <c r="AN478" t="str">
        <f t="shared" si="78"/>
        <v>Bouchard</v>
      </c>
      <c r="AO478" t="str">
        <f t="shared" si="79"/>
        <v>AcapulcoGarciaBouchard</v>
      </c>
      <c r="AP478" t="str">
        <f t="shared" si="80"/>
        <v>AcapulcoBouchardGarcia</v>
      </c>
      <c r="AQ478">
        <f t="shared" si="81"/>
        <v>1</v>
      </c>
      <c r="AR478">
        <f t="shared" si="82"/>
        <v>4</v>
      </c>
      <c r="AS478">
        <f t="shared" si="83"/>
        <v>26</v>
      </c>
      <c r="AT478" t="b">
        <f t="shared" si="84"/>
        <v>0</v>
      </c>
      <c r="AU478" t="str">
        <f t="shared" si="85"/>
        <v>Bouchard</v>
      </c>
      <c r="AV478" t="b">
        <f t="shared" si="86"/>
        <v>1</v>
      </c>
      <c r="AW478" t="str">
        <f t="shared" si="87"/>
        <v>AcapulcoQuarterfinals</v>
      </c>
    </row>
    <row r="479" spans="1:49" x14ac:dyDescent="0.25">
      <c r="A479">
        <v>12</v>
      </c>
      <c r="B479" t="s">
        <v>512</v>
      </c>
      <c r="C479" t="s">
        <v>513</v>
      </c>
      <c r="D479" s="1">
        <v>41698</v>
      </c>
      <c r="E479" t="s">
        <v>306</v>
      </c>
      <c r="F479" s="1" t="s">
        <v>307</v>
      </c>
      <c r="G479" s="1" t="s">
        <v>503</v>
      </c>
      <c r="H479" t="s">
        <v>346</v>
      </c>
      <c r="I479" s="9">
        <v>3</v>
      </c>
      <c r="J479" t="s">
        <v>364</v>
      </c>
      <c r="K479" t="s">
        <v>410</v>
      </c>
      <c r="L479">
        <v>13</v>
      </c>
      <c r="M479">
        <v>50</v>
      </c>
      <c r="N479">
        <v>3056</v>
      </c>
      <c r="O479">
        <v>1173</v>
      </c>
      <c r="P479">
        <v>4</v>
      </c>
      <c r="Q479">
        <v>2</v>
      </c>
      <c r="V479">
        <v>0</v>
      </c>
      <c r="W479">
        <v>0</v>
      </c>
      <c r="X479" t="s">
        <v>323</v>
      </c>
      <c r="Y479">
        <v>1.28</v>
      </c>
      <c r="Z479">
        <v>3.75</v>
      </c>
      <c r="AA479">
        <v>1.28</v>
      </c>
      <c r="AB479">
        <v>3.5</v>
      </c>
      <c r="AC479">
        <v>1.29</v>
      </c>
      <c r="AD479">
        <v>3.5</v>
      </c>
      <c r="AE479">
        <v>1.27</v>
      </c>
      <c r="AF479">
        <v>4.3</v>
      </c>
      <c r="AG479">
        <v>1.29</v>
      </c>
      <c r="AH479">
        <v>3.5</v>
      </c>
      <c r="AI479">
        <v>1.31</v>
      </c>
      <c r="AJ479">
        <v>4.45</v>
      </c>
      <c r="AK479">
        <v>1.27</v>
      </c>
      <c r="AL479">
        <v>3.71</v>
      </c>
      <c r="AM479" t="str">
        <f t="shared" si="77"/>
        <v>Cibulkova</v>
      </c>
      <c r="AN479" t="str">
        <f t="shared" si="78"/>
        <v>Zhang</v>
      </c>
      <c r="AO479" t="str">
        <f t="shared" si="79"/>
        <v>AcapulcoCibulkovaZhang</v>
      </c>
      <c r="AP479" t="str">
        <f t="shared" si="80"/>
        <v>AcapulcoZhangCibulkova</v>
      </c>
      <c r="AQ479">
        <f t="shared" si="81"/>
        <v>0</v>
      </c>
      <c r="AR479">
        <f t="shared" si="82"/>
        <v>2</v>
      </c>
      <c r="AS479">
        <f t="shared" si="83"/>
        <v>6</v>
      </c>
      <c r="AT479" t="b">
        <f t="shared" si="84"/>
        <v>0</v>
      </c>
      <c r="AU479" t="str">
        <f t="shared" si="85"/>
        <v>Cibulkova</v>
      </c>
      <c r="AV479" t="b">
        <f t="shared" si="86"/>
        <v>0</v>
      </c>
      <c r="AW479" t="str">
        <f t="shared" si="87"/>
        <v>AcapulcoSemifinals</v>
      </c>
    </row>
    <row r="480" spans="1:49" x14ac:dyDescent="0.25">
      <c r="A480">
        <v>12</v>
      </c>
      <c r="B480" t="s">
        <v>512</v>
      </c>
      <c r="C480" t="s">
        <v>513</v>
      </c>
      <c r="D480" s="1">
        <v>41699</v>
      </c>
      <c r="E480" t="s">
        <v>306</v>
      </c>
      <c r="F480" s="1" t="s">
        <v>307</v>
      </c>
      <c r="G480" s="1" t="s">
        <v>503</v>
      </c>
      <c r="H480" t="s">
        <v>346</v>
      </c>
      <c r="I480" s="9">
        <v>3</v>
      </c>
      <c r="J480" t="s">
        <v>311</v>
      </c>
      <c r="K480" t="s">
        <v>377</v>
      </c>
      <c r="L480">
        <v>70</v>
      </c>
      <c r="M480">
        <v>89</v>
      </c>
      <c r="N480">
        <v>836</v>
      </c>
      <c r="O480">
        <v>701</v>
      </c>
      <c r="P480">
        <v>3</v>
      </c>
      <c r="Q480">
        <v>6</v>
      </c>
      <c r="R480">
        <v>6</v>
      </c>
      <c r="S480">
        <v>2</v>
      </c>
      <c r="T480">
        <v>7</v>
      </c>
      <c r="U480">
        <v>5</v>
      </c>
      <c r="V480">
        <v>2</v>
      </c>
      <c r="W480">
        <v>1</v>
      </c>
      <c r="X480" t="s">
        <v>312</v>
      </c>
      <c r="Y480">
        <v>1.44</v>
      </c>
      <c r="Z480">
        <v>2.75</v>
      </c>
      <c r="AA480">
        <v>1.5</v>
      </c>
      <c r="AB480">
        <v>2.5</v>
      </c>
      <c r="AC480">
        <v>1.5</v>
      </c>
      <c r="AD480">
        <v>2.5</v>
      </c>
      <c r="AE480">
        <v>1.41</v>
      </c>
      <c r="AF480">
        <v>3.23</v>
      </c>
      <c r="AG480">
        <v>1.44</v>
      </c>
      <c r="AH480">
        <v>2.75</v>
      </c>
      <c r="AI480">
        <v>1.5</v>
      </c>
      <c r="AJ480">
        <v>3.23</v>
      </c>
      <c r="AK480">
        <v>1.45</v>
      </c>
      <c r="AL480">
        <v>2.73</v>
      </c>
      <c r="AM480" t="str">
        <f t="shared" si="77"/>
        <v>Mchale</v>
      </c>
      <c r="AN480" t="str">
        <f t="shared" si="78"/>
        <v>Garcia</v>
      </c>
      <c r="AO480" t="str">
        <f t="shared" si="79"/>
        <v>AcapulcoMchaleGarcia</v>
      </c>
      <c r="AP480" t="str">
        <f t="shared" si="80"/>
        <v>AcapulcoGarciaMchale</v>
      </c>
      <c r="AQ480">
        <f t="shared" si="81"/>
        <v>1</v>
      </c>
      <c r="AR480">
        <f t="shared" si="82"/>
        <v>3</v>
      </c>
      <c r="AS480">
        <f t="shared" si="83"/>
        <v>29</v>
      </c>
      <c r="AT480" t="b">
        <f t="shared" si="84"/>
        <v>0</v>
      </c>
      <c r="AU480" t="str">
        <f t="shared" si="85"/>
        <v>Garcia</v>
      </c>
      <c r="AV480" t="b">
        <f t="shared" si="86"/>
        <v>1</v>
      </c>
      <c r="AW480" t="str">
        <f t="shared" si="87"/>
        <v>AcapulcoSemifinals</v>
      </c>
    </row>
    <row r="481" spans="1:49" x14ac:dyDescent="0.25">
      <c r="A481">
        <v>12</v>
      </c>
      <c r="B481" t="s">
        <v>512</v>
      </c>
      <c r="C481" t="s">
        <v>513</v>
      </c>
      <c r="D481" s="1">
        <v>41700</v>
      </c>
      <c r="E481" t="s">
        <v>306</v>
      </c>
      <c r="F481" s="1" t="s">
        <v>307</v>
      </c>
      <c r="G481" s="1" t="s">
        <v>503</v>
      </c>
      <c r="H481" t="s">
        <v>348</v>
      </c>
      <c r="I481" s="9">
        <v>3</v>
      </c>
      <c r="J481" t="s">
        <v>364</v>
      </c>
      <c r="K481" t="s">
        <v>311</v>
      </c>
      <c r="L481">
        <v>13</v>
      </c>
      <c r="M481">
        <v>70</v>
      </c>
      <c r="N481">
        <v>3056</v>
      </c>
      <c r="O481">
        <v>836</v>
      </c>
      <c r="P481">
        <v>7</v>
      </c>
      <c r="Q481">
        <v>6</v>
      </c>
      <c r="R481">
        <v>4</v>
      </c>
      <c r="S481">
        <v>6</v>
      </c>
      <c r="T481">
        <v>6</v>
      </c>
      <c r="U481">
        <v>4</v>
      </c>
      <c r="V481">
        <v>2</v>
      </c>
      <c r="W481">
        <v>1</v>
      </c>
      <c r="X481" t="s">
        <v>312</v>
      </c>
      <c r="Y481">
        <v>1.22</v>
      </c>
      <c r="Z481">
        <v>4.33</v>
      </c>
      <c r="AA481">
        <v>1.22</v>
      </c>
      <c r="AB481">
        <v>4</v>
      </c>
      <c r="AC481">
        <v>1.25</v>
      </c>
      <c r="AD481">
        <v>3.75</v>
      </c>
      <c r="AE481">
        <v>1.24</v>
      </c>
      <c r="AF481">
        <v>4.6399999999999997</v>
      </c>
      <c r="AG481">
        <v>1.25</v>
      </c>
      <c r="AH481">
        <v>3.75</v>
      </c>
      <c r="AI481">
        <v>1.29</v>
      </c>
      <c r="AJ481">
        <v>4.6500000000000004</v>
      </c>
      <c r="AK481">
        <v>1.23</v>
      </c>
      <c r="AL481">
        <v>4.0199999999999996</v>
      </c>
      <c r="AM481" t="str">
        <f t="shared" si="77"/>
        <v>Cibulkova</v>
      </c>
      <c r="AN481" t="str">
        <f t="shared" si="78"/>
        <v>Mchale</v>
      </c>
      <c r="AO481" t="str">
        <f t="shared" si="79"/>
        <v>AcapulcoCibulkovaMchale</v>
      </c>
      <c r="AP481" t="str">
        <f t="shared" si="80"/>
        <v>AcapulcoMchaleCibulkova</v>
      </c>
      <c r="AQ481">
        <f t="shared" si="81"/>
        <v>1</v>
      </c>
      <c r="AR481">
        <f t="shared" si="82"/>
        <v>1</v>
      </c>
      <c r="AS481">
        <f t="shared" si="83"/>
        <v>33</v>
      </c>
      <c r="AT481" t="b">
        <f t="shared" si="84"/>
        <v>1</v>
      </c>
      <c r="AU481" t="str">
        <f t="shared" si="85"/>
        <v>Cibulkova</v>
      </c>
      <c r="AV481" t="b">
        <f t="shared" si="86"/>
        <v>1</v>
      </c>
      <c r="AW481" t="str">
        <f t="shared" si="87"/>
        <v>AcapulcoThe Final</v>
      </c>
    </row>
    <row r="482" spans="1:49" x14ac:dyDescent="0.25">
      <c r="A482">
        <v>13</v>
      </c>
      <c r="B482" s="8" t="s">
        <v>519</v>
      </c>
      <c r="C482" s="8" t="s">
        <v>520</v>
      </c>
      <c r="D482" s="1">
        <v>41694</v>
      </c>
      <c r="E482" t="s">
        <v>306</v>
      </c>
      <c r="F482" s="1" t="s">
        <v>307</v>
      </c>
      <c r="G482" s="1" t="s">
        <v>308</v>
      </c>
      <c r="H482" t="s">
        <v>309</v>
      </c>
      <c r="I482" s="9">
        <v>3</v>
      </c>
      <c r="J482" t="s">
        <v>310</v>
      </c>
      <c r="K482" t="s">
        <v>389</v>
      </c>
      <c r="L482">
        <v>36</v>
      </c>
      <c r="M482">
        <v>68</v>
      </c>
      <c r="N482">
        <v>1413</v>
      </c>
      <c r="O482">
        <v>847</v>
      </c>
      <c r="P482">
        <v>6</v>
      </c>
      <c r="Q482">
        <v>2</v>
      </c>
      <c r="R482">
        <v>3</v>
      </c>
      <c r="S482">
        <v>6</v>
      </c>
      <c r="T482">
        <v>7</v>
      </c>
      <c r="U482">
        <v>5</v>
      </c>
      <c r="V482">
        <v>2</v>
      </c>
      <c r="W482">
        <v>1</v>
      </c>
      <c r="X482" t="s">
        <v>312</v>
      </c>
      <c r="Y482">
        <v>1.25</v>
      </c>
      <c r="Z482">
        <v>3.75</v>
      </c>
      <c r="AA482">
        <v>1.25</v>
      </c>
      <c r="AB482">
        <v>3.75</v>
      </c>
      <c r="AC482">
        <v>1.29</v>
      </c>
      <c r="AD482">
        <v>3.5</v>
      </c>
      <c r="AE482">
        <v>1.28</v>
      </c>
      <c r="AF482">
        <v>4.0599999999999996</v>
      </c>
      <c r="AG482">
        <v>1.25</v>
      </c>
      <c r="AH482">
        <v>3.75</v>
      </c>
      <c r="AI482">
        <v>1.3</v>
      </c>
      <c r="AJ482">
        <v>4.0599999999999996</v>
      </c>
      <c r="AK482">
        <v>1.26</v>
      </c>
      <c r="AL482">
        <v>3.68</v>
      </c>
      <c r="AM482" t="str">
        <f t="shared" si="77"/>
        <v>Muguruza</v>
      </c>
      <c r="AN482" t="str">
        <f t="shared" si="78"/>
        <v>King</v>
      </c>
      <c r="AO482" t="str">
        <f t="shared" si="79"/>
        <v>FlorianopolisMuguruzaKing</v>
      </c>
      <c r="AP482" t="str">
        <f t="shared" si="80"/>
        <v>FlorianopolisKingMuguruza</v>
      </c>
      <c r="AQ482">
        <f t="shared" si="81"/>
        <v>1</v>
      </c>
      <c r="AR482">
        <f t="shared" si="82"/>
        <v>3</v>
      </c>
      <c r="AS482">
        <f t="shared" si="83"/>
        <v>29</v>
      </c>
      <c r="AT482" t="b">
        <f t="shared" si="84"/>
        <v>0</v>
      </c>
      <c r="AU482" t="str">
        <f t="shared" si="85"/>
        <v>Muguruza</v>
      </c>
      <c r="AV482" t="b">
        <f t="shared" si="86"/>
        <v>1</v>
      </c>
      <c r="AW482" t="str">
        <f t="shared" si="87"/>
        <v>Florianopolis1st Round</v>
      </c>
    </row>
    <row r="483" spans="1:49" x14ac:dyDescent="0.25">
      <c r="A483">
        <v>13</v>
      </c>
      <c r="B483" s="8" t="s">
        <v>519</v>
      </c>
      <c r="C483" s="8" t="s">
        <v>520</v>
      </c>
      <c r="D483" s="1">
        <v>41694</v>
      </c>
      <c r="E483" t="s">
        <v>306</v>
      </c>
      <c r="F483" s="1" t="s">
        <v>307</v>
      </c>
      <c r="G483" s="1" t="s">
        <v>308</v>
      </c>
      <c r="H483" t="s">
        <v>309</v>
      </c>
      <c r="I483" s="9">
        <v>3</v>
      </c>
      <c r="J483" t="s">
        <v>477</v>
      </c>
      <c r="K483" t="s">
        <v>454</v>
      </c>
      <c r="L483">
        <v>77</v>
      </c>
      <c r="M483">
        <v>90</v>
      </c>
      <c r="N483">
        <v>795</v>
      </c>
      <c r="O483">
        <v>693</v>
      </c>
      <c r="P483">
        <v>4</v>
      </c>
      <c r="Q483">
        <v>6</v>
      </c>
      <c r="R483">
        <v>6</v>
      </c>
      <c r="S483">
        <v>0</v>
      </c>
      <c r="T483">
        <v>6</v>
      </c>
      <c r="U483">
        <v>3</v>
      </c>
      <c r="V483">
        <v>2</v>
      </c>
      <c r="W483">
        <v>1</v>
      </c>
      <c r="X483" t="s">
        <v>312</v>
      </c>
      <c r="Y483">
        <v>1.36</v>
      </c>
      <c r="Z483">
        <v>3</v>
      </c>
      <c r="AA483">
        <v>1.4</v>
      </c>
      <c r="AB483">
        <v>2.9</v>
      </c>
      <c r="AC483">
        <v>1.4</v>
      </c>
      <c r="AD483">
        <v>2.75</v>
      </c>
      <c r="AE483">
        <v>1.37</v>
      </c>
      <c r="AF483">
        <v>3.34</v>
      </c>
      <c r="AG483">
        <v>1.4</v>
      </c>
      <c r="AH483">
        <v>2.88</v>
      </c>
      <c r="AI483">
        <v>1.42</v>
      </c>
      <c r="AJ483">
        <v>3.34</v>
      </c>
      <c r="AK483">
        <v>1.38</v>
      </c>
      <c r="AL483">
        <v>2.97</v>
      </c>
      <c r="AM483" t="str">
        <f t="shared" si="77"/>
        <v>Scheepers</v>
      </c>
      <c r="AN483" t="str">
        <f t="shared" si="78"/>
        <v>Glushko</v>
      </c>
      <c r="AO483" t="str">
        <f t="shared" si="79"/>
        <v>FlorianopolisScheepersGlushko</v>
      </c>
      <c r="AP483" t="str">
        <f t="shared" si="80"/>
        <v>FlorianopolisGlushkoScheepers</v>
      </c>
      <c r="AQ483">
        <f t="shared" si="81"/>
        <v>1</v>
      </c>
      <c r="AR483">
        <f t="shared" si="82"/>
        <v>7</v>
      </c>
      <c r="AS483">
        <f t="shared" si="83"/>
        <v>25</v>
      </c>
      <c r="AT483" t="b">
        <f t="shared" si="84"/>
        <v>0</v>
      </c>
      <c r="AU483" t="str">
        <f t="shared" si="85"/>
        <v>Glushko</v>
      </c>
      <c r="AV483" t="b">
        <f t="shared" si="86"/>
        <v>1</v>
      </c>
      <c r="AW483" t="str">
        <f t="shared" si="87"/>
        <v>Florianopolis1st Round</v>
      </c>
    </row>
    <row r="484" spans="1:49" x14ac:dyDescent="0.25">
      <c r="A484">
        <v>13</v>
      </c>
      <c r="B484" s="8" t="s">
        <v>519</v>
      </c>
      <c r="C484" s="8" t="s">
        <v>520</v>
      </c>
      <c r="D484" s="1">
        <v>41694</v>
      </c>
      <c r="E484" t="s">
        <v>306</v>
      </c>
      <c r="F484" s="1" t="s">
        <v>307</v>
      </c>
      <c r="G484" s="1" t="s">
        <v>308</v>
      </c>
      <c r="H484" t="s">
        <v>309</v>
      </c>
      <c r="I484" s="9">
        <v>3</v>
      </c>
      <c r="J484" t="s">
        <v>476</v>
      </c>
      <c r="K484" t="s">
        <v>384</v>
      </c>
      <c r="L484">
        <v>79</v>
      </c>
      <c r="M484">
        <v>75</v>
      </c>
      <c r="N484">
        <v>771</v>
      </c>
      <c r="O484">
        <v>802</v>
      </c>
      <c r="P484">
        <v>7</v>
      </c>
      <c r="Q484">
        <v>6</v>
      </c>
      <c r="R484">
        <v>7</v>
      </c>
      <c r="S484">
        <v>6</v>
      </c>
      <c r="V484">
        <v>2</v>
      </c>
      <c r="W484">
        <v>0</v>
      </c>
      <c r="X484" t="s">
        <v>312</v>
      </c>
      <c r="Y484">
        <v>1.57</v>
      </c>
      <c r="Z484">
        <v>2.25</v>
      </c>
      <c r="AA484">
        <v>1.62</v>
      </c>
      <c r="AB484">
        <v>2.25</v>
      </c>
      <c r="AC484">
        <v>1.62</v>
      </c>
      <c r="AD484">
        <v>2.2000000000000002</v>
      </c>
      <c r="AE484">
        <v>1.53</v>
      </c>
      <c r="AF484">
        <v>2.66</v>
      </c>
      <c r="AG484">
        <v>1.67</v>
      </c>
      <c r="AH484">
        <v>2.2000000000000002</v>
      </c>
      <c r="AI484">
        <v>1.67</v>
      </c>
      <c r="AJ484">
        <v>2.66</v>
      </c>
      <c r="AK484">
        <v>1.58</v>
      </c>
      <c r="AL484">
        <v>2.34</v>
      </c>
      <c r="AM484" t="str">
        <f t="shared" si="77"/>
        <v>Shvedova</v>
      </c>
      <c r="AN484" t="str">
        <f t="shared" si="78"/>
        <v>Soler</v>
      </c>
      <c r="AO484" t="str">
        <f t="shared" si="79"/>
        <v>FlorianopolisShvedovaSoler</v>
      </c>
      <c r="AP484" t="str">
        <f t="shared" si="80"/>
        <v>FlorianopolisSolerShvedova</v>
      </c>
      <c r="AQ484">
        <f t="shared" si="81"/>
        <v>2</v>
      </c>
      <c r="AR484">
        <f t="shared" si="82"/>
        <v>2</v>
      </c>
      <c r="AS484">
        <f t="shared" si="83"/>
        <v>26</v>
      </c>
      <c r="AT484" t="b">
        <f t="shared" si="84"/>
        <v>1</v>
      </c>
      <c r="AU484" t="str">
        <f t="shared" si="85"/>
        <v>Shvedova</v>
      </c>
      <c r="AV484" t="b">
        <f t="shared" si="86"/>
        <v>0</v>
      </c>
      <c r="AW484" t="str">
        <f t="shared" si="87"/>
        <v>Florianopolis1st Round</v>
      </c>
    </row>
    <row r="485" spans="1:49" x14ac:dyDescent="0.25">
      <c r="A485">
        <v>13</v>
      </c>
      <c r="B485" s="8" t="s">
        <v>519</v>
      </c>
      <c r="C485" s="8" t="s">
        <v>520</v>
      </c>
      <c r="D485" s="1">
        <v>41694</v>
      </c>
      <c r="E485" t="s">
        <v>306</v>
      </c>
      <c r="F485" s="1" t="s">
        <v>307</v>
      </c>
      <c r="G485" s="1" t="s">
        <v>308</v>
      </c>
      <c r="H485" t="s">
        <v>309</v>
      </c>
      <c r="I485" s="9">
        <v>3</v>
      </c>
      <c r="J485" t="s">
        <v>399</v>
      </c>
      <c r="K485" t="s">
        <v>367</v>
      </c>
      <c r="L485">
        <v>67</v>
      </c>
      <c r="M485">
        <v>43</v>
      </c>
      <c r="N485">
        <v>851</v>
      </c>
      <c r="O485">
        <v>1255</v>
      </c>
      <c r="P485">
        <v>6</v>
      </c>
      <c r="Q485">
        <v>4</v>
      </c>
      <c r="R485">
        <v>1</v>
      </c>
      <c r="S485">
        <v>6</v>
      </c>
      <c r="T485">
        <v>7</v>
      </c>
      <c r="U485">
        <v>5</v>
      </c>
      <c r="V485">
        <v>2</v>
      </c>
      <c r="W485">
        <v>1</v>
      </c>
      <c r="X485" t="s">
        <v>312</v>
      </c>
      <c r="Y485">
        <v>1.83</v>
      </c>
      <c r="Z485">
        <v>1.83</v>
      </c>
      <c r="AA485">
        <v>1.88</v>
      </c>
      <c r="AB485">
        <v>1.88</v>
      </c>
      <c r="AC485">
        <v>1.83</v>
      </c>
      <c r="AD485">
        <v>1.83</v>
      </c>
      <c r="AE485">
        <v>2.0299999999999998</v>
      </c>
      <c r="AF485">
        <v>1.86</v>
      </c>
      <c r="AG485">
        <v>1.91</v>
      </c>
      <c r="AH485">
        <v>1.91</v>
      </c>
      <c r="AI485">
        <v>2.0299999999999998</v>
      </c>
      <c r="AJ485">
        <v>1.95</v>
      </c>
      <c r="AK485">
        <v>1.89</v>
      </c>
      <c r="AL485">
        <v>1.86</v>
      </c>
      <c r="AM485" t="str">
        <f t="shared" si="77"/>
        <v>Zahlavova</v>
      </c>
      <c r="AN485" t="str">
        <f t="shared" si="78"/>
        <v>Schiavone</v>
      </c>
      <c r="AO485" t="str">
        <f t="shared" si="79"/>
        <v>FlorianopolisZahlavovaSchiavone</v>
      </c>
      <c r="AP485" t="str">
        <f t="shared" si="80"/>
        <v>FlorianopolisSchiavoneZahlavova</v>
      </c>
      <c r="AQ485">
        <f t="shared" si="81"/>
        <v>1</v>
      </c>
      <c r="AR485">
        <f t="shared" si="82"/>
        <v>-1</v>
      </c>
      <c r="AS485">
        <f t="shared" si="83"/>
        <v>29</v>
      </c>
      <c r="AT485" t="b">
        <f t="shared" si="84"/>
        <v>0</v>
      </c>
      <c r="AU485" t="str">
        <f t="shared" si="85"/>
        <v>Zahlavova</v>
      </c>
      <c r="AV485" t="b">
        <f t="shared" si="86"/>
        <v>1</v>
      </c>
      <c r="AW485" t="str">
        <f t="shared" si="87"/>
        <v>Florianopolis1st Round</v>
      </c>
    </row>
    <row r="486" spans="1:49" x14ac:dyDescent="0.25">
      <c r="A486">
        <v>13</v>
      </c>
      <c r="B486" s="8" t="s">
        <v>519</v>
      </c>
      <c r="C486" s="8" t="s">
        <v>520</v>
      </c>
      <c r="D486" s="1">
        <v>41694</v>
      </c>
      <c r="E486" t="s">
        <v>306</v>
      </c>
      <c r="F486" s="1" t="s">
        <v>307</v>
      </c>
      <c r="G486" s="1" t="s">
        <v>308</v>
      </c>
      <c r="H486" t="s">
        <v>309</v>
      </c>
      <c r="I486" s="9">
        <v>3</v>
      </c>
      <c r="J486" t="s">
        <v>413</v>
      </c>
      <c r="K486" t="s">
        <v>414</v>
      </c>
      <c r="L486">
        <v>53</v>
      </c>
      <c r="M486">
        <v>72</v>
      </c>
      <c r="N486">
        <v>1115</v>
      </c>
      <c r="O486">
        <v>822</v>
      </c>
      <c r="P486">
        <v>6</v>
      </c>
      <c r="Q486">
        <v>0</v>
      </c>
      <c r="R486">
        <v>4</v>
      </c>
      <c r="S486">
        <v>6</v>
      </c>
      <c r="T486">
        <v>6</v>
      </c>
      <c r="U486">
        <v>2</v>
      </c>
      <c r="V486">
        <v>2</v>
      </c>
      <c r="W486">
        <v>1</v>
      </c>
      <c r="X486" t="s">
        <v>312</v>
      </c>
      <c r="Y486">
        <v>1.25</v>
      </c>
      <c r="Z486">
        <v>3.75</v>
      </c>
      <c r="AA486">
        <v>1.25</v>
      </c>
      <c r="AB486">
        <v>3.75</v>
      </c>
      <c r="AC486">
        <v>1.25</v>
      </c>
      <c r="AD486">
        <v>3.75</v>
      </c>
      <c r="AE486">
        <v>1.32</v>
      </c>
      <c r="AF486">
        <v>3.7</v>
      </c>
      <c r="AG486">
        <v>1.25</v>
      </c>
      <c r="AH486">
        <v>3.75</v>
      </c>
      <c r="AI486">
        <v>1.32</v>
      </c>
      <c r="AJ486">
        <v>4.0999999999999996</v>
      </c>
      <c r="AK486">
        <v>1.26</v>
      </c>
      <c r="AL486">
        <v>3.69</v>
      </c>
      <c r="AM486" t="str">
        <f t="shared" si="77"/>
        <v>Niculescu</v>
      </c>
      <c r="AN486" t="str">
        <f t="shared" si="78"/>
        <v>Schmiedlova</v>
      </c>
      <c r="AO486" t="str">
        <f t="shared" si="79"/>
        <v>FlorianopolisNiculescuSchmiedlova</v>
      </c>
      <c r="AP486" t="str">
        <f t="shared" si="80"/>
        <v>FlorianopolisSchmiedlovaNiculescu</v>
      </c>
      <c r="AQ486">
        <f t="shared" si="81"/>
        <v>1</v>
      </c>
      <c r="AR486">
        <f t="shared" si="82"/>
        <v>8</v>
      </c>
      <c r="AS486">
        <f t="shared" si="83"/>
        <v>24</v>
      </c>
      <c r="AT486" t="b">
        <f t="shared" si="84"/>
        <v>0</v>
      </c>
      <c r="AU486" t="str">
        <f t="shared" si="85"/>
        <v>Niculescu</v>
      </c>
      <c r="AV486" t="b">
        <f t="shared" si="86"/>
        <v>1</v>
      </c>
      <c r="AW486" t="str">
        <f t="shared" si="87"/>
        <v>Florianopolis1st Round</v>
      </c>
    </row>
    <row r="487" spans="1:49" x14ac:dyDescent="0.25">
      <c r="A487">
        <v>13</v>
      </c>
      <c r="B487" s="8" t="s">
        <v>519</v>
      </c>
      <c r="C487" s="8" t="s">
        <v>520</v>
      </c>
      <c r="D487" s="1">
        <v>41694</v>
      </c>
      <c r="E487" t="s">
        <v>306</v>
      </c>
      <c r="F487" s="1" t="s">
        <v>307</v>
      </c>
      <c r="G487" s="1" t="s">
        <v>308</v>
      </c>
      <c r="H487" t="s">
        <v>309</v>
      </c>
      <c r="I487" s="9">
        <v>3</v>
      </c>
      <c r="J487" t="s">
        <v>322</v>
      </c>
      <c r="K487" t="s">
        <v>521</v>
      </c>
      <c r="L487">
        <v>62</v>
      </c>
      <c r="M487">
        <v>293</v>
      </c>
      <c r="N487">
        <v>898</v>
      </c>
      <c r="O487">
        <v>168</v>
      </c>
      <c r="P487">
        <v>6</v>
      </c>
      <c r="Q487">
        <v>1</v>
      </c>
      <c r="R487">
        <v>6</v>
      </c>
      <c r="S487">
        <v>3</v>
      </c>
      <c r="V487">
        <v>2</v>
      </c>
      <c r="W487">
        <v>0</v>
      </c>
      <c r="X487" t="s">
        <v>312</v>
      </c>
      <c r="Y487">
        <v>1.22</v>
      </c>
      <c r="Z487">
        <v>4</v>
      </c>
      <c r="AA487">
        <v>1.22</v>
      </c>
      <c r="AB487">
        <v>4</v>
      </c>
      <c r="AC487">
        <v>1.25</v>
      </c>
      <c r="AD487">
        <v>3.75</v>
      </c>
      <c r="AE487">
        <v>1.26</v>
      </c>
      <c r="AF487">
        <v>4.2699999999999996</v>
      </c>
      <c r="AG487">
        <v>1.25</v>
      </c>
      <c r="AH487">
        <v>3.75</v>
      </c>
      <c r="AI487">
        <v>1.29</v>
      </c>
      <c r="AJ487">
        <v>4.2699999999999996</v>
      </c>
      <c r="AK487">
        <v>1.24</v>
      </c>
      <c r="AL487">
        <v>3.88</v>
      </c>
      <c r="AM487" t="str">
        <f t="shared" si="77"/>
        <v>Cadantu</v>
      </c>
      <c r="AN487" t="str">
        <f t="shared" si="78"/>
        <v>Ce</v>
      </c>
      <c r="AO487" t="str">
        <f t="shared" si="79"/>
        <v>FlorianopolisCadantuCe</v>
      </c>
      <c r="AP487" t="str">
        <f t="shared" si="80"/>
        <v>FlorianopolisCeCadantu</v>
      </c>
      <c r="AQ487">
        <f t="shared" si="81"/>
        <v>2</v>
      </c>
      <c r="AR487">
        <f t="shared" si="82"/>
        <v>8</v>
      </c>
      <c r="AS487">
        <f t="shared" si="83"/>
        <v>16</v>
      </c>
      <c r="AT487" t="b">
        <f t="shared" si="84"/>
        <v>0</v>
      </c>
      <c r="AU487" t="str">
        <f t="shared" si="85"/>
        <v>Cadantu</v>
      </c>
      <c r="AV487" t="b">
        <f t="shared" si="86"/>
        <v>0</v>
      </c>
      <c r="AW487" t="str">
        <f t="shared" si="87"/>
        <v>Florianopolis1st Round</v>
      </c>
    </row>
    <row r="488" spans="1:49" x14ac:dyDescent="0.25">
      <c r="A488">
        <v>13</v>
      </c>
      <c r="B488" s="8" t="s">
        <v>519</v>
      </c>
      <c r="C488" s="8" t="s">
        <v>520</v>
      </c>
      <c r="D488" s="1">
        <v>41694</v>
      </c>
      <c r="E488" t="s">
        <v>306</v>
      </c>
      <c r="F488" s="1" t="s">
        <v>307</v>
      </c>
      <c r="G488" s="1" t="s">
        <v>308</v>
      </c>
      <c r="H488" t="s">
        <v>309</v>
      </c>
      <c r="I488" s="9">
        <v>3</v>
      </c>
      <c r="J488" t="s">
        <v>368</v>
      </c>
      <c r="K488" t="s">
        <v>412</v>
      </c>
      <c r="L488">
        <v>15</v>
      </c>
      <c r="M488">
        <v>94</v>
      </c>
      <c r="N488">
        <v>2725</v>
      </c>
      <c r="O488">
        <v>657</v>
      </c>
      <c r="P488">
        <v>6</v>
      </c>
      <c r="Q488">
        <v>2</v>
      </c>
      <c r="R488">
        <v>6</v>
      </c>
      <c r="S488">
        <v>2</v>
      </c>
      <c r="V488">
        <v>2</v>
      </c>
      <c r="W488">
        <v>0</v>
      </c>
      <c r="X488" t="s">
        <v>312</v>
      </c>
      <c r="Y488">
        <v>1.18</v>
      </c>
      <c r="Z488">
        <v>4.5</v>
      </c>
      <c r="AA488">
        <v>1.17</v>
      </c>
      <c r="AB488">
        <v>4.75</v>
      </c>
      <c r="AC488">
        <v>1.1399999999999999</v>
      </c>
      <c r="AD488">
        <v>5</v>
      </c>
      <c r="AE488">
        <v>1.23</v>
      </c>
      <c r="AF488">
        <v>4.63</v>
      </c>
      <c r="AG488">
        <v>1.1399999999999999</v>
      </c>
      <c r="AH488">
        <v>5</v>
      </c>
      <c r="AI488">
        <v>1.23</v>
      </c>
      <c r="AJ488">
        <v>5.5</v>
      </c>
      <c r="AK488">
        <v>1.17</v>
      </c>
      <c r="AL488">
        <v>4.72</v>
      </c>
      <c r="AM488" t="str">
        <f t="shared" si="77"/>
        <v>Suarez</v>
      </c>
      <c r="AN488" t="str">
        <f t="shared" si="78"/>
        <v>Babos</v>
      </c>
      <c r="AO488" t="str">
        <f t="shared" si="79"/>
        <v>FlorianopolisSuarezBabos</v>
      </c>
      <c r="AP488" t="str">
        <f t="shared" si="80"/>
        <v>FlorianopolisBabosSuarez</v>
      </c>
      <c r="AQ488">
        <f t="shared" si="81"/>
        <v>2</v>
      </c>
      <c r="AR488">
        <f t="shared" si="82"/>
        <v>8</v>
      </c>
      <c r="AS488">
        <f t="shared" si="83"/>
        <v>16</v>
      </c>
      <c r="AT488" t="b">
        <f t="shared" si="84"/>
        <v>0</v>
      </c>
      <c r="AU488" t="str">
        <f t="shared" si="85"/>
        <v>Suarez</v>
      </c>
      <c r="AV488" t="b">
        <f t="shared" si="86"/>
        <v>0</v>
      </c>
      <c r="AW488" t="str">
        <f t="shared" si="87"/>
        <v>Florianopolis1st Round</v>
      </c>
    </row>
    <row r="489" spans="1:49" x14ac:dyDescent="0.25">
      <c r="A489">
        <v>13</v>
      </c>
      <c r="B489" s="8" t="s">
        <v>519</v>
      </c>
      <c r="C489" s="8" t="s">
        <v>520</v>
      </c>
      <c r="D489" s="1">
        <v>41694</v>
      </c>
      <c r="E489" t="s">
        <v>306</v>
      </c>
      <c r="F489" s="1" t="s">
        <v>307</v>
      </c>
      <c r="G489" s="1" t="s">
        <v>308</v>
      </c>
      <c r="H489" t="s">
        <v>309</v>
      </c>
      <c r="I489" s="9">
        <v>3</v>
      </c>
      <c r="J489" t="s">
        <v>459</v>
      </c>
      <c r="K489" t="s">
        <v>395</v>
      </c>
      <c r="L489">
        <v>84</v>
      </c>
      <c r="M489">
        <v>78</v>
      </c>
      <c r="N489">
        <v>730</v>
      </c>
      <c r="O489">
        <v>774</v>
      </c>
      <c r="P489">
        <v>6</v>
      </c>
      <c r="Q489">
        <v>4</v>
      </c>
      <c r="R489">
        <v>3</v>
      </c>
      <c r="S489">
        <v>6</v>
      </c>
      <c r="T489">
        <v>7</v>
      </c>
      <c r="U489">
        <v>5</v>
      </c>
      <c r="V489">
        <v>2</v>
      </c>
      <c r="W489">
        <v>1</v>
      </c>
      <c r="X489" t="s">
        <v>312</v>
      </c>
      <c r="Y489">
        <v>2.1</v>
      </c>
      <c r="Z489">
        <v>1.66</v>
      </c>
      <c r="AA489">
        <v>2.25</v>
      </c>
      <c r="AB489">
        <v>1.62</v>
      </c>
      <c r="AC489">
        <v>2.1</v>
      </c>
      <c r="AD489">
        <v>1.67</v>
      </c>
      <c r="AE489">
        <v>2.17</v>
      </c>
      <c r="AF489">
        <v>1.76</v>
      </c>
      <c r="AG489">
        <v>2.2000000000000002</v>
      </c>
      <c r="AH489">
        <v>1.67</v>
      </c>
      <c r="AI489">
        <v>2.35</v>
      </c>
      <c r="AJ489">
        <v>1.8</v>
      </c>
      <c r="AK489">
        <v>2.14</v>
      </c>
      <c r="AL489">
        <v>1.69</v>
      </c>
      <c r="AM489" t="str">
        <f t="shared" si="77"/>
        <v>Pfizenmaier</v>
      </c>
      <c r="AN489" t="str">
        <f t="shared" si="78"/>
        <v>Mayr</v>
      </c>
      <c r="AO489" t="str">
        <f t="shared" si="79"/>
        <v>FlorianopolisPfizenmaierMayr</v>
      </c>
      <c r="AP489" t="str">
        <f t="shared" si="80"/>
        <v>FlorianopolisMayrPfizenmaier</v>
      </c>
      <c r="AQ489">
        <f t="shared" si="81"/>
        <v>1</v>
      </c>
      <c r="AR489">
        <f t="shared" si="82"/>
        <v>1</v>
      </c>
      <c r="AS489">
        <f t="shared" si="83"/>
        <v>31</v>
      </c>
      <c r="AT489" t="b">
        <f t="shared" si="84"/>
        <v>0</v>
      </c>
      <c r="AU489" t="str">
        <f t="shared" si="85"/>
        <v>Pfizenmaier</v>
      </c>
      <c r="AV489" t="b">
        <f t="shared" si="86"/>
        <v>1</v>
      </c>
      <c r="AW489" t="str">
        <f t="shared" si="87"/>
        <v>Florianopolis1st Round</v>
      </c>
    </row>
    <row r="490" spans="1:49" x14ac:dyDescent="0.25">
      <c r="A490">
        <v>13</v>
      </c>
      <c r="B490" s="8" t="s">
        <v>519</v>
      </c>
      <c r="C490" s="8" t="s">
        <v>520</v>
      </c>
      <c r="D490" s="1">
        <v>41694</v>
      </c>
      <c r="E490" t="s">
        <v>306</v>
      </c>
      <c r="F490" s="1" t="s">
        <v>307</v>
      </c>
      <c r="G490" s="1" t="s">
        <v>308</v>
      </c>
      <c r="H490" t="s">
        <v>309</v>
      </c>
      <c r="I490" s="9">
        <v>3</v>
      </c>
      <c r="J490" t="s">
        <v>316</v>
      </c>
      <c r="K490" t="s">
        <v>508</v>
      </c>
      <c r="L490">
        <v>81</v>
      </c>
      <c r="M490">
        <v>287</v>
      </c>
      <c r="N490">
        <v>762</v>
      </c>
      <c r="O490">
        <v>170</v>
      </c>
      <c r="P490">
        <v>6</v>
      </c>
      <c r="Q490">
        <v>1</v>
      </c>
      <c r="R490">
        <v>6</v>
      </c>
      <c r="S490">
        <v>2</v>
      </c>
      <c r="V490">
        <v>2</v>
      </c>
      <c r="W490">
        <v>0</v>
      </c>
      <c r="X490" t="s">
        <v>312</v>
      </c>
      <c r="Y490">
        <v>1.1599999999999999</v>
      </c>
      <c r="Z490">
        <v>5</v>
      </c>
      <c r="AA490">
        <v>1.18</v>
      </c>
      <c r="AB490">
        <v>4.5</v>
      </c>
      <c r="AC490">
        <v>1.17</v>
      </c>
      <c r="AD490">
        <v>4.5</v>
      </c>
      <c r="AE490">
        <v>1.19</v>
      </c>
      <c r="AF490">
        <v>5.25</v>
      </c>
      <c r="AG490">
        <v>1.17</v>
      </c>
      <c r="AH490">
        <v>5</v>
      </c>
      <c r="AI490">
        <v>1.2</v>
      </c>
      <c r="AJ490">
        <v>5.5</v>
      </c>
      <c r="AK490">
        <v>1.17</v>
      </c>
      <c r="AL490">
        <v>4.83</v>
      </c>
      <c r="AM490" t="str">
        <f t="shared" si="77"/>
        <v>Ormaechea</v>
      </c>
      <c r="AN490" t="str">
        <f t="shared" si="78"/>
        <v>Haddad</v>
      </c>
      <c r="AO490" t="str">
        <f t="shared" si="79"/>
        <v>FlorianopolisOrmaecheaHaddad</v>
      </c>
      <c r="AP490" t="str">
        <f t="shared" si="80"/>
        <v>FlorianopolisHaddadOrmaechea</v>
      </c>
      <c r="AQ490">
        <f t="shared" si="81"/>
        <v>2</v>
      </c>
      <c r="AR490">
        <f t="shared" si="82"/>
        <v>9</v>
      </c>
      <c r="AS490">
        <f t="shared" si="83"/>
        <v>15</v>
      </c>
      <c r="AT490" t="b">
        <f t="shared" si="84"/>
        <v>0</v>
      </c>
      <c r="AU490" t="str">
        <f t="shared" si="85"/>
        <v>Ormaechea</v>
      </c>
      <c r="AV490" t="b">
        <f t="shared" si="86"/>
        <v>0</v>
      </c>
      <c r="AW490" t="str">
        <f t="shared" si="87"/>
        <v>Florianopolis1st Round</v>
      </c>
    </row>
    <row r="491" spans="1:49" x14ac:dyDescent="0.25">
      <c r="A491">
        <v>13</v>
      </c>
      <c r="B491" s="8" t="s">
        <v>519</v>
      </c>
      <c r="C491" s="8" t="s">
        <v>520</v>
      </c>
      <c r="D491" s="1">
        <v>41695</v>
      </c>
      <c r="E491" t="s">
        <v>306</v>
      </c>
      <c r="F491" s="1" t="s">
        <v>307</v>
      </c>
      <c r="G491" s="1" t="s">
        <v>308</v>
      </c>
      <c r="H491" t="s">
        <v>309</v>
      </c>
      <c r="I491" s="9">
        <v>3</v>
      </c>
      <c r="J491" t="s">
        <v>452</v>
      </c>
      <c r="K491" t="s">
        <v>522</v>
      </c>
      <c r="L491">
        <v>119</v>
      </c>
      <c r="M491">
        <v>161</v>
      </c>
      <c r="N491">
        <v>532</v>
      </c>
      <c r="O491">
        <v>403</v>
      </c>
      <c r="P491">
        <v>6</v>
      </c>
      <c r="Q491">
        <v>4</v>
      </c>
      <c r="R491">
        <v>1</v>
      </c>
      <c r="S491">
        <v>6</v>
      </c>
      <c r="T491">
        <v>6</v>
      </c>
      <c r="U491">
        <v>2</v>
      </c>
      <c r="V491">
        <v>2</v>
      </c>
      <c r="W491">
        <v>1</v>
      </c>
      <c r="X491" t="s">
        <v>312</v>
      </c>
      <c r="Y491">
        <v>1.44</v>
      </c>
      <c r="Z491">
        <v>2.62</v>
      </c>
      <c r="AA491">
        <v>1.48</v>
      </c>
      <c r="AB491">
        <v>2.6</v>
      </c>
      <c r="AC491">
        <v>1.5</v>
      </c>
      <c r="AD491">
        <v>2.5</v>
      </c>
      <c r="AE491">
        <v>1.63</v>
      </c>
      <c r="AF491">
        <v>2.42</v>
      </c>
      <c r="AG491">
        <v>1.5</v>
      </c>
      <c r="AH491">
        <v>2.63</v>
      </c>
      <c r="AI491">
        <v>1.63</v>
      </c>
      <c r="AJ491">
        <v>2.8</v>
      </c>
      <c r="AK491">
        <v>1.49</v>
      </c>
      <c r="AL491">
        <v>2.5499999999999998</v>
      </c>
      <c r="AM491" t="str">
        <f t="shared" si="77"/>
        <v>Bertens</v>
      </c>
      <c r="AN491" t="str">
        <f t="shared" si="78"/>
        <v>Karatantcheva</v>
      </c>
      <c r="AO491" t="str">
        <f t="shared" si="79"/>
        <v>FlorianopolisBertensKaratantcheva</v>
      </c>
      <c r="AP491" t="str">
        <f t="shared" si="80"/>
        <v>FlorianopolisKaratantchevaBertens</v>
      </c>
      <c r="AQ491">
        <f t="shared" si="81"/>
        <v>1</v>
      </c>
      <c r="AR491">
        <f t="shared" si="82"/>
        <v>1</v>
      </c>
      <c r="AS491">
        <f t="shared" si="83"/>
        <v>25</v>
      </c>
      <c r="AT491" t="b">
        <f t="shared" si="84"/>
        <v>0</v>
      </c>
      <c r="AU491" t="str">
        <f t="shared" si="85"/>
        <v>Bertens</v>
      </c>
      <c r="AV491" t="b">
        <f t="shared" si="86"/>
        <v>1</v>
      </c>
      <c r="AW491" t="str">
        <f t="shared" si="87"/>
        <v>Florianopolis1st Round</v>
      </c>
    </row>
    <row r="492" spans="1:49" x14ac:dyDescent="0.25">
      <c r="A492">
        <v>13</v>
      </c>
      <c r="B492" s="8" t="s">
        <v>519</v>
      </c>
      <c r="C492" s="8" t="s">
        <v>520</v>
      </c>
      <c r="D492" s="1">
        <v>41695</v>
      </c>
      <c r="E492" t="s">
        <v>306</v>
      </c>
      <c r="F492" s="1" t="s">
        <v>307</v>
      </c>
      <c r="G492" s="1" t="s">
        <v>308</v>
      </c>
      <c r="H492" t="s">
        <v>309</v>
      </c>
      <c r="I492" s="9">
        <v>3</v>
      </c>
      <c r="J492" t="s">
        <v>507</v>
      </c>
      <c r="K492" t="s">
        <v>511</v>
      </c>
      <c r="L492">
        <v>159</v>
      </c>
      <c r="M492">
        <v>302</v>
      </c>
      <c r="N492">
        <v>408</v>
      </c>
      <c r="O492">
        <v>156</v>
      </c>
      <c r="P492">
        <v>6</v>
      </c>
      <c r="Q492">
        <v>3</v>
      </c>
      <c r="R492">
        <v>6</v>
      </c>
      <c r="S492">
        <v>1</v>
      </c>
      <c r="V492">
        <v>2</v>
      </c>
      <c r="W492">
        <v>0</v>
      </c>
      <c r="X492" t="s">
        <v>312</v>
      </c>
      <c r="Y492">
        <v>1.18</v>
      </c>
      <c r="Z492">
        <v>4.5</v>
      </c>
      <c r="AA492">
        <v>1.22</v>
      </c>
      <c r="AB492">
        <v>4</v>
      </c>
      <c r="AC492">
        <v>1.17</v>
      </c>
      <c r="AD492">
        <v>4.5</v>
      </c>
      <c r="AE492">
        <v>1.28</v>
      </c>
      <c r="AF492">
        <v>4.0599999999999996</v>
      </c>
      <c r="AI492">
        <v>1.28</v>
      </c>
      <c r="AJ492">
        <v>5</v>
      </c>
      <c r="AK492">
        <v>1.21</v>
      </c>
      <c r="AL492">
        <v>4.24</v>
      </c>
      <c r="AM492" t="str">
        <f t="shared" si="77"/>
        <v>Kovinic</v>
      </c>
      <c r="AN492" t="str">
        <f t="shared" si="78"/>
        <v>Goncalves</v>
      </c>
      <c r="AO492" t="str">
        <f t="shared" si="79"/>
        <v>FlorianopolisKovinicGoncalves</v>
      </c>
      <c r="AP492" t="str">
        <f t="shared" si="80"/>
        <v>FlorianopolisGoncalvesKovinic</v>
      </c>
      <c r="AQ492">
        <f t="shared" si="81"/>
        <v>2</v>
      </c>
      <c r="AR492">
        <f t="shared" si="82"/>
        <v>8</v>
      </c>
      <c r="AS492">
        <f t="shared" si="83"/>
        <v>16</v>
      </c>
      <c r="AT492" t="b">
        <f t="shared" si="84"/>
        <v>0</v>
      </c>
      <c r="AU492" t="str">
        <f t="shared" si="85"/>
        <v>Kovinic</v>
      </c>
      <c r="AV492" t="b">
        <f t="shared" si="86"/>
        <v>0</v>
      </c>
      <c r="AW492" t="str">
        <f t="shared" si="87"/>
        <v>Florianopolis1st Round</v>
      </c>
    </row>
    <row r="493" spans="1:49" x14ac:dyDescent="0.25">
      <c r="A493">
        <v>13</v>
      </c>
      <c r="B493" s="8" t="s">
        <v>519</v>
      </c>
      <c r="C493" s="8" t="s">
        <v>520</v>
      </c>
      <c r="D493" s="1">
        <v>41695</v>
      </c>
      <c r="E493" t="s">
        <v>306</v>
      </c>
      <c r="F493" s="1" t="s">
        <v>307</v>
      </c>
      <c r="G493" s="1" t="s">
        <v>308</v>
      </c>
      <c r="H493" t="s">
        <v>309</v>
      </c>
      <c r="I493" s="9">
        <v>3</v>
      </c>
      <c r="J493" t="s">
        <v>419</v>
      </c>
      <c r="K493" t="s">
        <v>369</v>
      </c>
      <c r="L493">
        <v>104</v>
      </c>
      <c r="M493">
        <v>100</v>
      </c>
      <c r="N493">
        <v>610</v>
      </c>
      <c r="O493">
        <v>621</v>
      </c>
      <c r="P493">
        <v>6</v>
      </c>
      <c r="Q493">
        <v>3</v>
      </c>
      <c r="R493">
        <v>6</v>
      </c>
      <c r="S493">
        <v>2</v>
      </c>
      <c r="V493">
        <v>2</v>
      </c>
      <c r="W493">
        <v>0</v>
      </c>
      <c r="X493" t="s">
        <v>312</v>
      </c>
      <c r="Y493">
        <v>1.61</v>
      </c>
      <c r="Z493">
        <v>2.2000000000000002</v>
      </c>
      <c r="AA493">
        <v>1.52</v>
      </c>
      <c r="AB493">
        <v>2.4500000000000002</v>
      </c>
      <c r="AE493">
        <v>1.56</v>
      </c>
      <c r="AF493">
        <v>2.59</v>
      </c>
      <c r="AG493">
        <v>1.62</v>
      </c>
      <c r="AH493">
        <v>2.25</v>
      </c>
      <c r="AI493">
        <v>1.65</v>
      </c>
      <c r="AJ493">
        <v>2.65</v>
      </c>
      <c r="AK493">
        <v>1.57</v>
      </c>
      <c r="AL493">
        <v>2.35</v>
      </c>
      <c r="AM493" t="str">
        <f t="shared" si="77"/>
        <v>Van</v>
      </c>
      <c r="AN493" t="str">
        <f t="shared" si="78"/>
        <v>Hsieh</v>
      </c>
      <c r="AO493" t="str">
        <f t="shared" si="79"/>
        <v>FlorianopolisVanHsieh</v>
      </c>
      <c r="AP493" t="str">
        <f t="shared" si="80"/>
        <v>FlorianopolisHsiehVan</v>
      </c>
      <c r="AQ493">
        <f t="shared" si="81"/>
        <v>2</v>
      </c>
      <c r="AR493">
        <f t="shared" si="82"/>
        <v>7</v>
      </c>
      <c r="AS493">
        <f t="shared" si="83"/>
        <v>17</v>
      </c>
      <c r="AT493" t="b">
        <f t="shared" si="84"/>
        <v>0</v>
      </c>
      <c r="AU493" t="str">
        <f t="shared" si="85"/>
        <v>Van</v>
      </c>
      <c r="AV493" t="b">
        <f t="shared" si="86"/>
        <v>0</v>
      </c>
      <c r="AW493" t="str">
        <f t="shared" si="87"/>
        <v>Florianopolis1st Round</v>
      </c>
    </row>
    <row r="494" spans="1:49" x14ac:dyDescent="0.25">
      <c r="A494">
        <v>13</v>
      </c>
      <c r="B494" s="8" t="s">
        <v>519</v>
      </c>
      <c r="C494" s="8" t="s">
        <v>520</v>
      </c>
      <c r="D494" s="1">
        <v>41695</v>
      </c>
      <c r="E494" t="s">
        <v>306</v>
      </c>
      <c r="F494" s="1" t="s">
        <v>307</v>
      </c>
      <c r="G494" s="1" t="s">
        <v>308</v>
      </c>
      <c r="H494" t="s">
        <v>309</v>
      </c>
      <c r="I494" s="9">
        <v>3</v>
      </c>
      <c r="J494" t="s">
        <v>488</v>
      </c>
      <c r="K494" t="s">
        <v>473</v>
      </c>
      <c r="L494">
        <v>141</v>
      </c>
      <c r="M494">
        <v>110</v>
      </c>
      <c r="N494">
        <v>446</v>
      </c>
      <c r="O494">
        <v>579</v>
      </c>
      <c r="P494">
        <v>6</v>
      </c>
      <c r="Q494">
        <v>1</v>
      </c>
      <c r="R494">
        <v>7</v>
      </c>
      <c r="S494">
        <v>6</v>
      </c>
      <c r="V494">
        <v>2</v>
      </c>
      <c r="W494">
        <v>0</v>
      </c>
      <c r="X494" t="s">
        <v>312</v>
      </c>
      <c r="Y494">
        <v>1.66</v>
      </c>
      <c r="Z494">
        <v>2.1</v>
      </c>
      <c r="AA494">
        <v>1.62</v>
      </c>
      <c r="AB494">
        <v>2.25</v>
      </c>
      <c r="AC494">
        <v>1.57</v>
      </c>
      <c r="AD494">
        <v>2.25</v>
      </c>
      <c r="AE494">
        <v>1.73</v>
      </c>
      <c r="AF494">
        <v>2.2200000000000002</v>
      </c>
      <c r="AG494">
        <v>1.62</v>
      </c>
      <c r="AH494">
        <v>2.25</v>
      </c>
      <c r="AI494">
        <v>1.73</v>
      </c>
      <c r="AJ494">
        <v>2.4500000000000002</v>
      </c>
      <c r="AK494">
        <v>1.61</v>
      </c>
      <c r="AL494">
        <v>2.27</v>
      </c>
      <c r="AM494" t="str">
        <f t="shared" si="77"/>
        <v>Dulgheru</v>
      </c>
      <c r="AN494" t="str">
        <f t="shared" si="78"/>
        <v>Duque</v>
      </c>
      <c r="AO494" t="str">
        <f t="shared" si="79"/>
        <v>FlorianopolisDulgheruDuque</v>
      </c>
      <c r="AP494" t="str">
        <f t="shared" si="80"/>
        <v>FlorianopolisDuqueDulgheru</v>
      </c>
      <c r="AQ494">
        <f t="shared" si="81"/>
        <v>2</v>
      </c>
      <c r="AR494">
        <f t="shared" si="82"/>
        <v>6</v>
      </c>
      <c r="AS494">
        <f t="shared" si="83"/>
        <v>20</v>
      </c>
      <c r="AT494" t="b">
        <f t="shared" si="84"/>
        <v>1</v>
      </c>
      <c r="AU494" t="str">
        <f t="shared" si="85"/>
        <v>Dulgheru</v>
      </c>
      <c r="AV494" t="b">
        <f t="shared" si="86"/>
        <v>0</v>
      </c>
      <c r="AW494" t="str">
        <f t="shared" si="87"/>
        <v>Florianopolis1st Round</v>
      </c>
    </row>
    <row r="495" spans="1:49" x14ac:dyDescent="0.25">
      <c r="A495">
        <v>13</v>
      </c>
      <c r="B495" s="8" t="s">
        <v>519</v>
      </c>
      <c r="C495" s="8" t="s">
        <v>520</v>
      </c>
      <c r="D495" s="1">
        <v>41695</v>
      </c>
      <c r="E495" t="s">
        <v>306</v>
      </c>
      <c r="F495" s="1" t="s">
        <v>307</v>
      </c>
      <c r="G495" s="1" t="s">
        <v>308</v>
      </c>
      <c r="H495" t="s">
        <v>309</v>
      </c>
      <c r="I495" s="9">
        <v>3</v>
      </c>
      <c r="J495" t="s">
        <v>393</v>
      </c>
      <c r="K495" t="s">
        <v>394</v>
      </c>
      <c r="L495">
        <v>32</v>
      </c>
      <c r="M495">
        <v>105</v>
      </c>
      <c r="N495">
        <v>1525</v>
      </c>
      <c r="O495">
        <v>606</v>
      </c>
      <c r="P495">
        <v>6</v>
      </c>
      <c r="Q495">
        <v>3</v>
      </c>
      <c r="R495">
        <v>6</v>
      </c>
      <c r="S495">
        <v>3</v>
      </c>
      <c r="V495">
        <v>2</v>
      </c>
      <c r="W495">
        <v>0</v>
      </c>
      <c r="X495" t="s">
        <v>312</v>
      </c>
      <c r="Y495">
        <v>1.44</v>
      </c>
      <c r="Z495">
        <v>2.62</v>
      </c>
      <c r="AA495">
        <v>1.48</v>
      </c>
      <c r="AB495">
        <v>2.6</v>
      </c>
      <c r="AC495">
        <v>1.44</v>
      </c>
      <c r="AD495">
        <v>2.62</v>
      </c>
      <c r="AE495">
        <v>1.49</v>
      </c>
      <c r="AF495">
        <v>2.8</v>
      </c>
      <c r="AG495">
        <v>1.44</v>
      </c>
      <c r="AH495">
        <v>2.75</v>
      </c>
      <c r="AI495">
        <v>1.55</v>
      </c>
      <c r="AJ495">
        <v>2.87</v>
      </c>
      <c r="AK495">
        <v>1.47</v>
      </c>
      <c r="AL495">
        <v>2.62</v>
      </c>
      <c r="AM495" t="str">
        <f t="shared" si="77"/>
        <v>Zakopalova</v>
      </c>
      <c r="AN495" t="str">
        <f t="shared" si="78"/>
        <v>Vekic</v>
      </c>
      <c r="AO495" t="str">
        <f t="shared" si="79"/>
        <v>FlorianopolisZakopalovaVekic</v>
      </c>
      <c r="AP495" t="str">
        <f t="shared" si="80"/>
        <v>FlorianopolisVekicZakopalova</v>
      </c>
      <c r="AQ495">
        <f t="shared" si="81"/>
        <v>2</v>
      </c>
      <c r="AR495">
        <f t="shared" si="82"/>
        <v>6</v>
      </c>
      <c r="AS495">
        <f t="shared" si="83"/>
        <v>18</v>
      </c>
      <c r="AT495" t="b">
        <f t="shared" si="84"/>
        <v>0</v>
      </c>
      <c r="AU495" t="str">
        <f t="shared" si="85"/>
        <v>Zakopalova</v>
      </c>
      <c r="AV495" t="b">
        <f t="shared" si="86"/>
        <v>0</v>
      </c>
      <c r="AW495" t="str">
        <f t="shared" si="87"/>
        <v>Florianopolis1st Round</v>
      </c>
    </row>
    <row r="496" spans="1:49" x14ac:dyDescent="0.25">
      <c r="A496">
        <v>13</v>
      </c>
      <c r="B496" s="8" t="s">
        <v>519</v>
      </c>
      <c r="C496" s="8" t="s">
        <v>520</v>
      </c>
      <c r="D496" s="1">
        <v>41695</v>
      </c>
      <c r="E496" t="s">
        <v>306</v>
      </c>
      <c r="F496" s="1" t="s">
        <v>307</v>
      </c>
      <c r="G496" s="1" t="s">
        <v>308</v>
      </c>
      <c r="H496" t="s">
        <v>309</v>
      </c>
      <c r="I496" s="9">
        <v>3</v>
      </c>
      <c r="J496" t="s">
        <v>523</v>
      </c>
      <c r="K496" t="s">
        <v>319</v>
      </c>
      <c r="L496">
        <v>150</v>
      </c>
      <c r="M496">
        <v>83</v>
      </c>
      <c r="N496">
        <v>423</v>
      </c>
      <c r="O496">
        <v>735</v>
      </c>
      <c r="P496">
        <v>7</v>
      </c>
      <c r="Q496">
        <v>6</v>
      </c>
      <c r="R496">
        <v>2</v>
      </c>
      <c r="S496">
        <v>6</v>
      </c>
      <c r="T496">
        <v>6</v>
      </c>
      <c r="U496">
        <v>4</v>
      </c>
      <c r="V496">
        <v>2</v>
      </c>
      <c r="W496">
        <v>1</v>
      </c>
      <c r="X496" t="s">
        <v>312</v>
      </c>
      <c r="Y496">
        <v>2.62</v>
      </c>
      <c r="Z496">
        <v>1.44</v>
      </c>
      <c r="AA496">
        <v>2.7</v>
      </c>
      <c r="AB496">
        <v>1.45</v>
      </c>
      <c r="AC496">
        <v>2.5</v>
      </c>
      <c r="AD496">
        <v>1.5</v>
      </c>
      <c r="AE496">
        <v>2.8</v>
      </c>
      <c r="AF496">
        <v>1.49</v>
      </c>
      <c r="AG496">
        <v>2.5</v>
      </c>
      <c r="AH496">
        <v>1.53</v>
      </c>
      <c r="AI496">
        <v>2.95</v>
      </c>
      <c r="AJ496">
        <v>1.53</v>
      </c>
      <c r="AK496">
        <v>2.67</v>
      </c>
      <c r="AL496">
        <v>1.45</v>
      </c>
      <c r="AM496" t="str">
        <f t="shared" si="77"/>
        <v>Lim</v>
      </c>
      <c r="AN496" t="str">
        <f t="shared" si="78"/>
        <v>Larsson</v>
      </c>
      <c r="AO496" t="str">
        <f t="shared" si="79"/>
        <v>FlorianopolisLimLarsson</v>
      </c>
      <c r="AP496" t="str">
        <f t="shared" si="80"/>
        <v>FlorianopolisLarssonLim</v>
      </c>
      <c r="AQ496">
        <f t="shared" si="81"/>
        <v>1</v>
      </c>
      <c r="AR496">
        <f t="shared" si="82"/>
        <v>-1</v>
      </c>
      <c r="AS496">
        <f t="shared" si="83"/>
        <v>31</v>
      </c>
      <c r="AT496" t="b">
        <f t="shared" si="84"/>
        <v>1</v>
      </c>
      <c r="AU496" t="str">
        <f t="shared" si="85"/>
        <v>Lim</v>
      </c>
      <c r="AV496" t="b">
        <f t="shared" si="86"/>
        <v>1</v>
      </c>
      <c r="AW496" t="str">
        <f t="shared" si="87"/>
        <v>Florianopolis1st Round</v>
      </c>
    </row>
    <row r="497" spans="1:49" x14ac:dyDescent="0.25">
      <c r="A497">
        <v>13</v>
      </c>
      <c r="B497" s="8" t="s">
        <v>519</v>
      </c>
      <c r="C497" s="8" t="s">
        <v>520</v>
      </c>
      <c r="D497" s="1">
        <v>41695</v>
      </c>
      <c r="E497" t="s">
        <v>306</v>
      </c>
      <c r="F497" s="1" t="s">
        <v>307</v>
      </c>
      <c r="G497" s="1" t="s">
        <v>308</v>
      </c>
      <c r="H497" t="s">
        <v>309</v>
      </c>
      <c r="I497" s="9">
        <v>3</v>
      </c>
      <c r="J497" t="s">
        <v>467</v>
      </c>
      <c r="K497" t="s">
        <v>506</v>
      </c>
      <c r="L497">
        <v>103</v>
      </c>
      <c r="M497">
        <v>66</v>
      </c>
      <c r="N497">
        <v>612</v>
      </c>
      <c r="O497">
        <v>851</v>
      </c>
      <c r="P497">
        <v>6</v>
      </c>
      <c r="Q497">
        <v>4</v>
      </c>
      <c r="R497">
        <v>6</v>
      </c>
      <c r="S497">
        <v>3</v>
      </c>
      <c r="V497">
        <v>2</v>
      </c>
      <c r="W497">
        <v>0</v>
      </c>
      <c r="X497" t="s">
        <v>312</v>
      </c>
      <c r="Y497">
        <v>1.66</v>
      </c>
      <c r="Z497">
        <v>2.1</v>
      </c>
      <c r="AA497">
        <v>1.7</v>
      </c>
      <c r="AB497">
        <v>2.1</v>
      </c>
      <c r="AC497">
        <v>1.67</v>
      </c>
      <c r="AD497">
        <v>2.1</v>
      </c>
      <c r="AE497">
        <v>1.78</v>
      </c>
      <c r="AF497">
        <v>2.15</v>
      </c>
      <c r="AG497">
        <v>1.67</v>
      </c>
      <c r="AH497">
        <v>2.2000000000000002</v>
      </c>
      <c r="AI497">
        <v>1.78</v>
      </c>
      <c r="AJ497">
        <v>2.2599999999999998</v>
      </c>
      <c r="AK497">
        <v>1.69</v>
      </c>
      <c r="AL497">
        <v>2.12</v>
      </c>
      <c r="AM497" t="str">
        <f t="shared" si="77"/>
        <v>Pereira</v>
      </c>
      <c r="AN497" t="str">
        <f t="shared" si="78"/>
        <v>Torro</v>
      </c>
      <c r="AO497" t="str">
        <f t="shared" si="79"/>
        <v>FlorianopolisPereiraTorro</v>
      </c>
      <c r="AP497" t="str">
        <f t="shared" si="80"/>
        <v>FlorianopolisTorroPereira</v>
      </c>
      <c r="AQ497">
        <f t="shared" si="81"/>
        <v>2</v>
      </c>
      <c r="AR497">
        <f t="shared" si="82"/>
        <v>5</v>
      </c>
      <c r="AS497">
        <f t="shared" si="83"/>
        <v>19</v>
      </c>
      <c r="AT497" t="b">
        <f t="shared" si="84"/>
        <v>0</v>
      </c>
      <c r="AU497" t="str">
        <f t="shared" si="85"/>
        <v>Pereira</v>
      </c>
      <c r="AV497" t="b">
        <f t="shared" si="86"/>
        <v>0</v>
      </c>
      <c r="AW497" t="str">
        <f t="shared" si="87"/>
        <v>Florianopolis1st Round</v>
      </c>
    </row>
    <row r="498" spans="1:49" x14ac:dyDescent="0.25">
      <c r="A498">
        <v>13</v>
      </c>
      <c r="B498" s="8" t="s">
        <v>519</v>
      </c>
      <c r="C498" s="8" t="s">
        <v>520</v>
      </c>
      <c r="D498" s="1">
        <v>41695</v>
      </c>
      <c r="E498" t="s">
        <v>306</v>
      </c>
      <c r="F498" s="1" t="s">
        <v>307</v>
      </c>
      <c r="G498" s="1" t="s">
        <v>308</v>
      </c>
      <c r="H498" t="s">
        <v>344</v>
      </c>
      <c r="I498" s="9">
        <v>3</v>
      </c>
      <c r="J498" t="s">
        <v>322</v>
      </c>
      <c r="K498" t="s">
        <v>459</v>
      </c>
      <c r="L498">
        <v>62</v>
      </c>
      <c r="M498">
        <v>84</v>
      </c>
      <c r="N498">
        <v>898</v>
      </c>
      <c r="O498">
        <v>730</v>
      </c>
      <c r="P498">
        <v>6</v>
      </c>
      <c r="Q498">
        <v>2</v>
      </c>
      <c r="R498">
        <v>6</v>
      </c>
      <c r="S498">
        <v>3</v>
      </c>
      <c r="V498">
        <v>2</v>
      </c>
      <c r="W498">
        <v>0</v>
      </c>
      <c r="X498" t="s">
        <v>312</v>
      </c>
      <c r="Y498">
        <v>2.1</v>
      </c>
      <c r="Z498">
        <v>1.66</v>
      </c>
      <c r="AA498">
        <v>2.2000000000000002</v>
      </c>
      <c r="AB498">
        <v>1.65</v>
      </c>
      <c r="AC498">
        <v>2.2000000000000002</v>
      </c>
      <c r="AD498">
        <v>1.62</v>
      </c>
      <c r="AE498">
        <v>2.04</v>
      </c>
      <c r="AF498">
        <v>1.86</v>
      </c>
      <c r="AG498">
        <v>2.2000000000000002</v>
      </c>
      <c r="AH498">
        <v>1.67</v>
      </c>
      <c r="AI498">
        <v>2.25</v>
      </c>
      <c r="AJ498">
        <v>1.86</v>
      </c>
      <c r="AK498">
        <v>2.13</v>
      </c>
      <c r="AL498">
        <v>1.68</v>
      </c>
      <c r="AM498" t="str">
        <f t="shared" si="77"/>
        <v>Cadantu</v>
      </c>
      <c r="AN498" t="str">
        <f t="shared" si="78"/>
        <v>Pfizenmaier</v>
      </c>
      <c r="AO498" t="str">
        <f t="shared" si="79"/>
        <v>FlorianopolisCadantuPfizenmaier</v>
      </c>
      <c r="AP498" t="str">
        <f t="shared" si="80"/>
        <v>FlorianopolisPfizenmaierCadantu</v>
      </c>
      <c r="AQ498">
        <f t="shared" si="81"/>
        <v>2</v>
      </c>
      <c r="AR498">
        <f t="shared" si="82"/>
        <v>7</v>
      </c>
      <c r="AS498">
        <f t="shared" si="83"/>
        <v>17</v>
      </c>
      <c r="AT498" t="b">
        <f t="shared" si="84"/>
        <v>0</v>
      </c>
      <c r="AU498" t="str">
        <f t="shared" si="85"/>
        <v>Cadantu</v>
      </c>
      <c r="AV498" t="b">
        <f t="shared" si="86"/>
        <v>0</v>
      </c>
      <c r="AW498" t="str">
        <f t="shared" si="87"/>
        <v>Florianopolis2nd Round</v>
      </c>
    </row>
    <row r="499" spans="1:49" x14ac:dyDescent="0.25">
      <c r="A499">
        <v>13</v>
      </c>
      <c r="B499" s="8" t="s">
        <v>519</v>
      </c>
      <c r="C499" s="8" t="s">
        <v>520</v>
      </c>
      <c r="D499" s="1">
        <v>41695</v>
      </c>
      <c r="E499" t="s">
        <v>306</v>
      </c>
      <c r="F499" s="1" t="s">
        <v>307</v>
      </c>
      <c r="G499" s="1" t="s">
        <v>308</v>
      </c>
      <c r="H499" t="s">
        <v>344</v>
      </c>
      <c r="I499" s="9">
        <v>3</v>
      </c>
      <c r="J499" t="s">
        <v>476</v>
      </c>
      <c r="K499" t="s">
        <v>399</v>
      </c>
      <c r="L499">
        <v>79</v>
      </c>
      <c r="M499">
        <v>67</v>
      </c>
      <c r="N499">
        <v>771</v>
      </c>
      <c r="O499">
        <v>851</v>
      </c>
      <c r="P499">
        <v>6</v>
      </c>
      <c r="Q499">
        <v>2</v>
      </c>
      <c r="R499">
        <v>7</v>
      </c>
      <c r="S499">
        <v>5</v>
      </c>
      <c r="V499">
        <v>2</v>
      </c>
      <c r="W499">
        <v>0</v>
      </c>
      <c r="X499" t="s">
        <v>312</v>
      </c>
      <c r="Y499">
        <v>2</v>
      </c>
      <c r="Z499">
        <v>1.72</v>
      </c>
      <c r="AA499">
        <v>2.2000000000000002</v>
      </c>
      <c r="AB499">
        <v>1.65</v>
      </c>
      <c r="AC499">
        <v>2</v>
      </c>
      <c r="AD499">
        <v>1.73</v>
      </c>
      <c r="AE499">
        <v>2.3199999999999998</v>
      </c>
      <c r="AF499">
        <v>1.68</v>
      </c>
      <c r="AG499">
        <v>2.1</v>
      </c>
      <c r="AH499">
        <v>1.73</v>
      </c>
      <c r="AI499">
        <v>2.3199999999999998</v>
      </c>
      <c r="AJ499">
        <v>1.75</v>
      </c>
      <c r="AK499">
        <v>2.09</v>
      </c>
      <c r="AL499">
        <v>1.7</v>
      </c>
      <c r="AM499" t="str">
        <f t="shared" si="77"/>
        <v>Shvedova</v>
      </c>
      <c r="AN499" t="str">
        <f t="shared" si="78"/>
        <v>Zahlavova</v>
      </c>
      <c r="AO499" t="str">
        <f t="shared" si="79"/>
        <v>FlorianopolisShvedovaZahlavova</v>
      </c>
      <c r="AP499" t="str">
        <f t="shared" si="80"/>
        <v>FlorianopolisZahlavovaShvedova</v>
      </c>
      <c r="AQ499">
        <f t="shared" si="81"/>
        <v>2</v>
      </c>
      <c r="AR499">
        <f t="shared" si="82"/>
        <v>6</v>
      </c>
      <c r="AS499">
        <f t="shared" si="83"/>
        <v>20</v>
      </c>
      <c r="AT499" t="b">
        <f t="shared" si="84"/>
        <v>0</v>
      </c>
      <c r="AU499" t="str">
        <f t="shared" si="85"/>
        <v>Shvedova</v>
      </c>
      <c r="AV499" t="b">
        <f t="shared" si="86"/>
        <v>0</v>
      </c>
      <c r="AW499" t="str">
        <f t="shared" si="87"/>
        <v>Florianopolis2nd Round</v>
      </c>
    </row>
    <row r="500" spans="1:49" x14ac:dyDescent="0.25">
      <c r="A500">
        <v>13</v>
      </c>
      <c r="B500" s="8" t="s">
        <v>519</v>
      </c>
      <c r="C500" s="8" t="s">
        <v>520</v>
      </c>
      <c r="D500" s="1">
        <v>41695</v>
      </c>
      <c r="E500" t="s">
        <v>306</v>
      </c>
      <c r="F500" s="1" t="s">
        <v>307</v>
      </c>
      <c r="G500" s="1" t="s">
        <v>308</v>
      </c>
      <c r="H500" t="s">
        <v>344</v>
      </c>
      <c r="I500" s="9">
        <v>3</v>
      </c>
      <c r="J500" t="s">
        <v>310</v>
      </c>
      <c r="K500" t="s">
        <v>477</v>
      </c>
      <c r="L500">
        <v>36</v>
      </c>
      <c r="M500">
        <v>77</v>
      </c>
      <c r="N500">
        <v>1413</v>
      </c>
      <c r="O500">
        <v>795</v>
      </c>
      <c r="P500">
        <v>6</v>
      </c>
      <c r="Q500">
        <v>2</v>
      </c>
      <c r="R500">
        <v>6</v>
      </c>
      <c r="S500">
        <v>1</v>
      </c>
      <c r="V500">
        <v>2</v>
      </c>
      <c r="W500">
        <v>0</v>
      </c>
      <c r="X500" t="s">
        <v>312</v>
      </c>
      <c r="Y500">
        <v>1.22</v>
      </c>
      <c r="Z500">
        <v>4</v>
      </c>
      <c r="AA500">
        <v>1.22</v>
      </c>
      <c r="AB500">
        <v>4</v>
      </c>
      <c r="AC500">
        <v>1.22</v>
      </c>
      <c r="AD500">
        <v>4</v>
      </c>
      <c r="AE500">
        <v>1.27</v>
      </c>
      <c r="AF500">
        <v>4.24</v>
      </c>
      <c r="AG500">
        <v>1.22</v>
      </c>
      <c r="AH500">
        <v>4</v>
      </c>
      <c r="AI500">
        <v>1.27</v>
      </c>
      <c r="AJ500">
        <v>4.3</v>
      </c>
      <c r="AK500">
        <v>1.23</v>
      </c>
      <c r="AL500">
        <v>3.98</v>
      </c>
      <c r="AM500" t="str">
        <f t="shared" si="77"/>
        <v>Muguruza</v>
      </c>
      <c r="AN500" t="str">
        <f t="shared" si="78"/>
        <v>Scheepers</v>
      </c>
      <c r="AO500" t="str">
        <f t="shared" si="79"/>
        <v>FlorianopolisMuguruzaScheepers</v>
      </c>
      <c r="AP500" t="str">
        <f t="shared" si="80"/>
        <v>FlorianopolisScheepersMuguruza</v>
      </c>
      <c r="AQ500">
        <f t="shared" si="81"/>
        <v>2</v>
      </c>
      <c r="AR500">
        <f t="shared" si="82"/>
        <v>9</v>
      </c>
      <c r="AS500">
        <f t="shared" si="83"/>
        <v>15</v>
      </c>
      <c r="AT500" t="b">
        <f t="shared" si="84"/>
        <v>0</v>
      </c>
      <c r="AU500" t="str">
        <f t="shared" si="85"/>
        <v>Muguruza</v>
      </c>
      <c r="AV500" t="b">
        <f t="shared" si="86"/>
        <v>0</v>
      </c>
      <c r="AW500" t="str">
        <f t="shared" si="87"/>
        <v>Florianopolis2nd Round</v>
      </c>
    </row>
    <row r="501" spans="1:49" x14ac:dyDescent="0.25">
      <c r="A501">
        <v>13</v>
      </c>
      <c r="B501" s="8" t="s">
        <v>519</v>
      </c>
      <c r="C501" s="8" t="s">
        <v>520</v>
      </c>
      <c r="D501" s="1">
        <v>41696</v>
      </c>
      <c r="E501" t="s">
        <v>306</v>
      </c>
      <c r="F501" s="1" t="s">
        <v>307</v>
      </c>
      <c r="G501" s="1" t="s">
        <v>308</v>
      </c>
      <c r="H501" t="s">
        <v>344</v>
      </c>
      <c r="I501" s="9">
        <v>3</v>
      </c>
      <c r="J501" t="s">
        <v>419</v>
      </c>
      <c r="K501" t="s">
        <v>316</v>
      </c>
      <c r="L501">
        <v>104</v>
      </c>
      <c r="M501">
        <v>81</v>
      </c>
      <c r="N501">
        <v>610</v>
      </c>
      <c r="O501">
        <v>762</v>
      </c>
      <c r="P501">
        <v>6</v>
      </c>
      <c r="Q501">
        <v>2</v>
      </c>
      <c r="R501">
        <v>6</v>
      </c>
      <c r="S501">
        <v>2</v>
      </c>
      <c r="V501">
        <v>2</v>
      </c>
      <c r="W501">
        <v>0</v>
      </c>
      <c r="X501" t="s">
        <v>312</v>
      </c>
      <c r="Y501">
        <v>1.66</v>
      </c>
      <c r="Z501">
        <v>2.1</v>
      </c>
      <c r="AA501">
        <v>1.65</v>
      </c>
      <c r="AB501">
        <v>2.2000000000000002</v>
      </c>
      <c r="AC501">
        <v>1.73</v>
      </c>
      <c r="AD501">
        <v>2</v>
      </c>
      <c r="AE501">
        <v>1.79</v>
      </c>
      <c r="AF501">
        <v>2.15</v>
      </c>
      <c r="AG501">
        <v>1.67</v>
      </c>
      <c r="AH501">
        <v>2.2000000000000002</v>
      </c>
      <c r="AI501">
        <v>1.79</v>
      </c>
      <c r="AJ501">
        <v>2.2200000000000002</v>
      </c>
      <c r="AK501">
        <v>1.7</v>
      </c>
      <c r="AL501">
        <v>2.11</v>
      </c>
      <c r="AM501" t="str">
        <f t="shared" si="77"/>
        <v>Van</v>
      </c>
      <c r="AN501" t="str">
        <f t="shared" si="78"/>
        <v>Ormaechea</v>
      </c>
      <c r="AO501" t="str">
        <f t="shared" si="79"/>
        <v>FlorianopolisVanOrmaechea</v>
      </c>
      <c r="AP501" t="str">
        <f t="shared" si="80"/>
        <v>FlorianopolisOrmaecheaVan</v>
      </c>
      <c r="AQ501">
        <f t="shared" si="81"/>
        <v>2</v>
      </c>
      <c r="AR501">
        <f t="shared" si="82"/>
        <v>8</v>
      </c>
      <c r="AS501">
        <f t="shared" si="83"/>
        <v>16</v>
      </c>
      <c r="AT501" t="b">
        <f t="shared" si="84"/>
        <v>0</v>
      </c>
      <c r="AU501" t="str">
        <f t="shared" si="85"/>
        <v>Van</v>
      </c>
      <c r="AV501" t="b">
        <f t="shared" si="86"/>
        <v>0</v>
      </c>
      <c r="AW501" t="str">
        <f t="shared" si="87"/>
        <v>Florianopolis2nd Round</v>
      </c>
    </row>
    <row r="502" spans="1:49" x14ac:dyDescent="0.25">
      <c r="A502">
        <v>13</v>
      </c>
      <c r="B502" s="8" t="s">
        <v>519</v>
      </c>
      <c r="C502" s="8" t="s">
        <v>520</v>
      </c>
      <c r="D502" s="1">
        <v>41696</v>
      </c>
      <c r="E502" t="s">
        <v>306</v>
      </c>
      <c r="F502" s="1" t="s">
        <v>307</v>
      </c>
      <c r="G502" s="1" t="s">
        <v>308</v>
      </c>
      <c r="H502" t="s">
        <v>344</v>
      </c>
      <c r="I502" s="9">
        <v>3</v>
      </c>
      <c r="J502" t="s">
        <v>393</v>
      </c>
      <c r="K502" t="s">
        <v>523</v>
      </c>
      <c r="L502">
        <v>32</v>
      </c>
      <c r="M502">
        <v>150</v>
      </c>
      <c r="N502">
        <v>1525</v>
      </c>
      <c r="O502">
        <v>423</v>
      </c>
      <c r="P502">
        <v>6</v>
      </c>
      <c r="Q502">
        <v>3</v>
      </c>
      <c r="R502">
        <v>6</v>
      </c>
      <c r="S502">
        <v>3</v>
      </c>
      <c r="V502">
        <v>2</v>
      </c>
      <c r="W502">
        <v>0</v>
      </c>
      <c r="X502" t="s">
        <v>312</v>
      </c>
      <c r="Y502">
        <v>1.1399999999999999</v>
      </c>
      <c r="Z502">
        <v>5.5</v>
      </c>
      <c r="AA502">
        <v>1.17</v>
      </c>
      <c r="AB502">
        <v>4.75</v>
      </c>
      <c r="AC502">
        <v>1.1399999999999999</v>
      </c>
      <c r="AD502">
        <v>5</v>
      </c>
      <c r="AE502">
        <v>1.17</v>
      </c>
      <c r="AF502">
        <v>5.98</v>
      </c>
      <c r="AG502">
        <v>1.2</v>
      </c>
      <c r="AH502">
        <v>4.5</v>
      </c>
      <c r="AI502">
        <v>1.2</v>
      </c>
      <c r="AJ502">
        <v>5.98</v>
      </c>
      <c r="AK502">
        <v>1.1599999999999999</v>
      </c>
      <c r="AL502">
        <v>5.08</v>
      </c>
      <c r="AM502" t="str">
        <f t="shared" si="77"/>
        <v>Zakopalova</v>
      </c>
      <c r="AN502" t="str">
        <f t="shared" si="78"/>
        <v>Lim</v>
      </c>
      <c r="AO502" t="str">
        <f t="shared" si="79"/>
        <v>FlorianopolisZakopalovaLim</v>
      </c>
      <c r="AP502" t="str">
        <f t="shared" si="80"/>
        <v>FlorianopolisLimZakopalova</v>
      </c>
      <c r="AQ502">
        <f t="shared" si="81"/>
        <v>2</v>
      </c>
      <c r="AR502">
        <f t="shared" si="82"/>
        <v>6</v>
      </c>
      <c r="AS502">
        <f t="shared" si="83"/>
        <v>18</v>
      </c>
      <c r="AT502" t="b">
        <f t="shared" si="84"/>
        <v>0</v>
      </c>
      <c r="AU502" t="str">
        <f t="shared" si="85"/>
        <v>Zakopalova</v>
      </c>
      <c r="AV502" t="b">
        <f t="shared" si="86"/>
        <v>0</v>
      </c>
      <c r="AW502" t="str">
        <f t="shared" si="87"/>
        <v>Florianopolis2nd Round</v>
      </c>
    </row>
    <row r="503" spans="1:49" x14ac:dyDescent="0.25">
      <c r="A503">
        <v>13</v>
      </c>
      <c r="B503" s="8" t="s">
        <v>519</v>
      </c>
      <c r="C503" s="8" t="s">
        <v>520</v>
      </c>
      <c r="D503" s="1">
        <v>41696</v>
      </c>
      <c r="E503" t="s">
        <v>306</v>
      </c>
      <c r="F503" s="1" t="s">
        <v>307</v>
      </c>
      <c r="G503" s="1" t="s">
        <v>308</v>
      </c>
      <c r="H503" t="s">
        <v>344</v>
      </c>
      <c r="I503" s="9">
        <v>3</v>
      </c>
      <c r="J503" t="s">
        <v>488</v>
      </c>
      <c r="K503" t="s">
        <v>467</v>
      </c>
      <c r="L503">
        <v>141</v>
      </c>
      <c r="M503">
        <v>103</v>
      </c>
      <c r="N503">
        <v>446</v>
      </c>
      <c r="O503">
        <v>612</v>
      </c>
      <c r="P503">
        <v>7</v>
      </c>
      <c r="Q503">
        <v>5</v>
      </c>
      <c r="R503">
        <v>6</v>
      </c>
      <c r="S503">
        <v>2</v>
      </c>
      <c r="V503">
        <v>2</v>
      </c>
      <c r="W503">
        <v>0</v>
      </c>
      <c r="X503" t="s">
        <v>312</v>
      </c>
      <c r="Y503">
        <v>1.8</v>
      </c>
      <c r="Z503">
        <v>1.9</v>
      </c>
      <c r="AA503">
        <v>1.9</v>
      </c>
      <c r="AB503">
        <v>1.85</v>
      </c>
      <c r="AC503">
        <v>1.8</v>
      </c>
      <c r="AD503">
        <v>1.91</v>
      </c>
      <c r="AE503">
        <v>1.99</v>
      </c>
      <c r="AF503">
        <v>1.92</v>
      </c>
      <c r="AG503">
        <v>1.9</v>
      </c>
      <c r="AH503">
        <v>1.9</v>
      </c>
      <c r="AI503">
        <v>2</v>
      </c>
      <c r="AJ503">
        <v>1.94</v>
      </c>
      <c r="AK503">
        <v>1.9</v>
      </c>
      <c r="AL503">
        <v>1.85</v>
      </c>
      <c r="AM503" t="str">
        <f t="shared" si="77"/>
        <v>Dulgheru</v>
      </c>
      <c r="AN503" t="str">
        <f t="shared" si="78"/>
        <v>Pereira</v>
      </c>
      <c r="AO503" t="str">
        <f t="shared" si="79"/>
        <v>FlorianopolisDulgheruPereira</v>
      </c>
      <c r="AP503" t="str">
        <f t="shared" si="80"/>
        <v>FlorianopolisPereiraDulgheru</v>
      </c>
      <c r="AQ503">
        <f t="shared" si="81"/>
        <v>2</v>
      </c>
      <c r="AR503">
        <f t="shared" si="82"/>
        <v>6</v>
      </c>
      <c r="AS503">
        <f t="shared" si="83"/>
        <v>20</v>
      </c>
      <c r="AT503" t="b">
        <f t="shared" si="84"/>
        <v>0</v>
      </c>
      <c r="AU503" t="str">
        <f t="shared" si="85"/>
        <v>Dulgheru</v>
      </c>
      <c r="AV503" t="b">
        <f t="shared" si="86"/>
        <v>0</v>
      </c>
      <c r="AW503" t="str">
        <f t="shared" si="87"/>
        <v>Florianopolis2nd Round</v>
      </c>
    </row>
    <row r="504" spans="1:49" x14ac:dyDescent="0.25">
      <c r="A504">
        <v>13</v>
      </c>
      <c r="B504" s="8" t="s">
        <v>519</v>
      </c>
      <c r="C504" s="8" t="s">
        <v>520</v>
      </c>
      <c r="D504" s="1">
        <v>41696</v>
      </c>
      <c r="E504" t="s">
        <v>306</v>
      </c>
      <c r="F504" s="1" t="s">
        <v>307</v>
      </c>
      <c r="G504" s="1" t="s">
        <v>308</v>
      </c>
      <c r="H504" t="s">
        <v>344</v>
      </c>
      <c r="I504" s="9">
        <v>3</v>
      </c>
      <c r="J504" t="s">
        <v>413</v>
      </c>
      <c r="K504" t="s">
        <v>507</v>
      </c>
      <c r="L504">
        <v>53</v>
      </c>
      <c r="M504">
        <v>159</v>
      </c>
      <c r="N504">
        <v>1115</v>
      </c>
      <c r="O504">
        <v>408</v>
      </c>
      <c r="P504">
        <v>6</v>
      </c>
      <c r="Q504">
        <v>3</v>
      </c>
      <c r="R504">
        <v>6</v>
      </c>
      <c r="S504">
        <v>1</v>
      </c>
      <c r="V504">
        <v>2</v>
      </c>
      <c r="W504">
        <v>0</v>
      </c>
      <c r="X504" t="s">
        <v>312</v>
      </c>
      <c r="Y504">
        <v>1.18</v>
      </c>
      <c r="Z504">
        <v>4.5</v>
      </c>
      <c r="AA504">
        <v>1.2</v>
      </c>
      <c r="AB504">
        <v>4.3</v>
      </c>
      <c r="AC504">
        <v>1.17</v>
      </c>
      <c r="AD504">
        <v>4.5</v>
      </c>
      <c r="AE504">
        <v>1.22</v>
      </c>
      <c r="AF504">
        <v>4.83</v>
      </c>
      <c r="AG504">
        <v>1.22</v>
      </c>
      <c r="AH504">
        <v>4</v>
      </c>
      <c r="AI504">
        <v>1.24</v>
      </c>
      <c r="AJ504">
        <v>4.83</v>
      </c>
      <c r="AK504">
        <v>1.19</v>
      </c>
      <c r="AL504">
        <v>4.4400000000000004</v>
      </c>
      <c r="AM504" t="str">
        <f t="shared" si="77"/>
        <v>Niculescu</v>
      </c>
      <c r="AN504" t="str">
        <f t="shared" si="78"/>
        <v>Kovinic</v>
      </c>
      <c r="AO504" t="str">
        <f t="shared" si="79"/>
        <v>FlorianopolisNiculescuKovinic</v>
      </c>
      <c r="AP504" t="str">
        <f t="shared" si="80"/>
        <v>FlorianopolisKovinicNiculescu</v>
      </c>
      <c r="AQ504">
        <f t="shared" si="81"/>
        <v>2</v>
      </c>
      <c r="AR504">
        <f t="shared" si="82"/>
        <v>8</v>
      </c>
      <c r="AS504">
        <f t="shared" si="83"/>
        <v>16</v>
      </c>
      <c r="AT504" t="b">
        <f t="shared" si="84"/>
        <v>0</v>
      </c>
      <c r="AU504" t="str">
        <f t="shared" si="85"/>
        <v>Niculescu</v>
      </c>
      <c r="AV504" t="b">
        <f t="shared" si="86"/>
        <v>0</v>
      </c>
      <c r="AW504" t="str">
        <f t="shared" si="87"/>
        <v>Florianopolis2nd Round</v>
      </c>
    </row>
    <row r="505" spans="1:49" x14ac:dyDescent="0.25">
      <c r="A505">
        <v>13</v>
      </c>
      <c r="B505" s="8" t="s">
        <v>519</v>
      </c>
      <c r="C505" s="8" t="s">
        <v>520</v>
      </c>
      <c r="D505" s="1">
        <v>41696</v>
      </c>
      <c r="E505" t="s">
        <v>306</v>
      </c>
      <c r="F505" s="1" t="s">
        <v>307</v>
      </c>
      <c r="G505" s="1" t="s">
        <v>308</v>
      </c>
      <c r="H505" t="s">
        <v>344</v>
      </c>
      <c r="I505" s="9">
        <v>3</v>
      </c>
      <c r="J505" t="s">
        <v>368</v>
      </c>
      <c r="K505" t="s">
        <v>452</v>
      </c>
      <c r="L505">
        <v>15</v>
      </c>
      <c r="M505">
        <v>119</v>
      </c>
      <c r="N505">
        <v>2725</v>
      </c>
      <c r="O505">
        <v>532</v>
      </c>
      <c r="P505">
        <v>6</v>
      </c>
      <c r="Q505">
        <v>3</v>
      </c>
      <c r="R505">
        <v>7</v>
      </c>
      <c r="S505">
        <v>6</v>
      </c>
      <c r="V505">
        <v>2</v>
      </c>
      <c r="W505">
        <v>0</v>
      </c>
      <c r="X505" t="s">
        <v>312</v>
      </c>
      <c r="Y505">
        <v>1.22</v>
      </c>
      <c r="Z505">
        <v>4</v>
      </c>
      <c r="AA505">
        <v>1.25</v>
      </c>
      <c r="AB505">
        <v>3.75</v>
      </c>
      <c r="AC505">
        <v>1.22</v>
      </c>
      <c r="AD505">
        <v>4</v>
      </c>
      <c r="AE505">
        <v>1.28</v>
      </c>
      <c r="AF505">
        <v>4.0599999999999996</v>
      </c>
      <c r="AG505">
        <v>1.22</v>
      </c>
      <c r="AH505">
        <v>4</v>
      </c>
      <c r="AI505">
        <v>1.29</v>
      </c>
      <c r="AJ505">
        <v>4.25</v>
      </c>
      <c r="AK505">
        <v>1.24</v>
      </c>
      <c r="AL505">
        <v>3.92</v>
      </c>
      <c r="AM505" t="str">
        <f t="shared" si="77"/>
        <v>Suarez</v>
      </c>
      <c r="AN505" t="str">
        <f t="shared" si="78"/>
        <v>Bertens</v>
      </c>
      <c r="AO505" t="str">
        <f t="shared" si="79"/>
        <v>FlorianopolisSuarezBertens</v>
      </c>
      <c r="AP505" t="str">
        <f t="shared" si="80"/>
        <v>FlorianopolisBertensSuarez</v>
      </c>
      <c r="AQ505">
        <f t="shared" si="81"/>
        <v>2</v>
      </c>
      <c r="AR505">
        <f t="shared" si="82"/>
        <v>4</v>
      </c>
      <c r="AS505">
        <f t="shared" si="83"/>
        <v>22</v>
      </c>
      <c r="AT505" t="b">
        <f t="shared" si="84"/>
        <v>1</v>
      </c>
      <c r="AU505" t="str">
        <f t="shared" si="85"/>
        <v>Suarez</v>
      </c>
      <c r="AV505" t="b">
        <f t="shared" si="86"/>
        <v>0</v>
      </c>
      <c r="AW505" t="str">
        <f t="shared" si="87"/>
        <v>Florianopolis2nd Round</v>
      </c>
    </row>
    <row r="506" spans="1:49" x14ac:dyDescent="0.25">
      <c r="A506">
        <v>13</v>
      </c>
      <c r="B506" s="8" t="s">
        <v>519</v>
      </c>
      <c r="C506" s="8" t="s">
        <v>520</v>
      </c>
      <c r="D506" s="1">
        <v>41697</v>
      </c>
      <c r="E506" t="s">
        <v>306</v>
      </c>
      <c r="F506" s="1" t="s">
        <v>307</v>
      </c>
      <c r="G506" s="1" t="s">
        <v>308</v>
      </c>
      <c r="H506" t="s">
        <v>345</v>
      </c>
      <c r="I506" s="9">
        <v>3</v>
      </c>
      <c r="J506" t="s">
        <v>476</v>
      </c>
      <c r="K506" t="s">
        <v>322</v>
      </c>
      <c r="L506">
        <v>79</v>
      </c>
      <c r="M506">
        <v>62</v>
      </c>
      <c r="N506">
        <v>771</v>
      </c>
      <c r="O506">
        <v>898</v>
      </c>
      <c r="P506">
        <v>6</v>
      </c>
      <c r="Q506">
        <v>3</v>
      </c>
      <c r="R506">
        <v>6</v>
      </c>
      <c r="S506">
        <v>3</v>
      </c>
      <c r="V506">
        <v>2</v>
      </c>
      <c r="W506">
        <v>0</v>
      </c>
      <c r="X506" t="s">
        <v>312</v>
      </c>
      <c r="Y506">
        <v>1.36</v>
      </c>
      <c r="Z506">
        <v>3</v>
      </c>
      <c r="AA506">
        <v>1.38</v>
      </c>
      <c r="AB506">
        <v>3</v>
      </c>
      <c r="AC506">
        <v>1.4</v>
      </c>
      <c r="AD506">
        <v>2.75</v>
      </c>
      <c r="AE506">
        <v>1.43</v>
      </c>
      <c r="AF506">
        <v>3.14</v>
      </c>
      <c r="AG506">
        <v>1.36</v>
      </c>
      <c r="AH506">
        <v>3</v>
      </c>
      <c r="AI506">
        <v>1.43</v>
      </c>
      <c r="AJ506">
        <v>3.2</v>
      </c>
      <c r="AK506">
        <v>1.38</v>
      </c>
      <c r="AL506">
        <v>2.97</v>
      </c>
      <c r="AM506" t="str">
        <f t="shared" si="77"/>
        <v>Shvedova</v>
      </c>
      <c r="AN506" t="str">
        <f t="shared" si="78"/>
        <v>Cadantu</v>
      </c>
      <c r="AO506" t="str">
        <f t="shared" si="79"/>
        <v>FlorianopolisShvedovaCadantu</v>
      </c>
      <c r="AP506" t="str">
        <f t="shared" si="80"/>
        <v>FlorianopolisCadantuShvedova</v>
      </c>
      <c r="AQ506">
        <f t="shared" si="81"/>
        <v>2</v>
      </c>
      <c r="AR506">
        <f t="shared" si="82"/>
        <v>6</v>
      </c>
      <c r="AS506">
        <f t="shared" si="83"/>
        <v>18</v>
      </c>
      <c r="AT506" t="b">
        <f t="shared" si="84"/>
        <v>0</v>
      </c>
      <c r="AU506" t="str">
        <f t="shared" si="85"/>
        <v>Shvedova</v>
      </c>
      <c r="AV506" t="b">
        <f t="shared" si="86"/>
        <v>0</v>
      </c>
      <c r="AW506" t="str">
        <f t="shared" si="87"/>
        <v>FlorianopolisQuarterfinals</v>
      </c>
    </row>
    <row r="507" spans="1:49" x14ac:dyDescent="0.25">
      <c r="A507">
        <v>13</v>
      </c>
      <c r="B507" s="8" t="s">
        <v>519</v>
      </c>
      <c r="C507" s="8" t="s">
        <v>520</v>
      </c>
      <c r="D507" s="1">
        <v>41697</v>
      </c>
      <c r="E507" t="s">
        <v>306</v>
      </c>
      <c r="F507" s="1" t="s">
        <v>307</v>
      </c>
      <c r="G507" s="1" t="s">
        <v>308</v>
      </c>
      <c r="H507" t="s">
        <v>345</v>
      </c>
      <c r="I507" s="9">
        <v>3</v>
      </c>
      <c r="J507" t="s">
        <v>393</v>
      </c>
      <c r="K507" t="s">
        <v>488</v>
      </c>
      <c r="L507">
        <v>32</v>
      </c>
      <c r="M507">
        <v>141</v>
      </c>
      <c r="N507">
        <v>1525</v>
      </c>
      <c r="O507">
        <v>446</v>
      </c>
      <c r="P507">
        <v>6</v>
      </c>
      <c r="Q507">
        <v>3</v>
      </c>
      <c r="R507">
        <v>5</v>
      </c>
      <c r="S507">
        <v>2</v>
      </c>
      <c r="V507">
        <v>1</v>
      </c>
      <c r="W507">
        <v>0</v>
      </c>
      <c r="X507" t="s">
        <v>323</v>
      </c>
      <c r="Y507">
        <v>1.33</v>
      </c>
      <c r="Z507">
        <v>3.25</v>
      </c>
      <c r="AA507">
        <v>1.33</v>
      </c>
      <c r="AB507">
        <v>3.2</v>
      </c>
      <c r="AC507">
        <v>1.36</v>
      </c>
      <c r="AD507">
        <v>3</v>
      </c>
      <c r="AE507">
        <v>1.38</v>
      </c>
      <c r="AF507">
        <v>3.41</v>
      </c>
      <c r="AG507">
        <v>1.36</v>
      </c>
      <c r="AH507">
        <v>3</v>
      </c>
      <c r="AI507">
        <v>1.4</v>
      </c>
      <c r="AJ507">
        <v>3.45</v>
      </c>
      <c r="AK507">
        <v>1.35</v>
      </c>
      <c r="AL507">
        <v>3.16</v>
      </c>
      <c r="AM507" t="str">
        <f t="shared" si="77"/>
        <v>Zakopalova</v>
      </c>
      <c r="AN507" t="str">
        <f t="shared" si="78"/>
        <v>Dulgheru</v>
      </c>
      <c r="AO507" t="str">
        <f t="shared" si="79"/>
        <v>FlorianopolisZakopalovaDulgheru</v>
      </c>
      <c r="AP507" t="str">
        <f t="shared" si="80"/>
        <v>FlorianopolisDulgheruZakopalova</v>
      </c>
      <c r="AQ507">
        <f t="shared" si="81"/>
        <v>1</v>
      </c>
      <c r="AR507">
        <f t="shared" si="82"/>
        <v>6</v>
      </c>
      <c r="AS507">
        <f t="shared" si="83"/>
        <v>16</v>
      </c>
      <c r="AT507" t="b">
        <f t="shared" si="84"/>
        <v>0</v>
      </c>
      <c r="AU507" t="str">
        <f t="shared" si="85"/>
        <v>Zakopalova</v>
      </c>
      <c r="AV507" t="b">
        <f t="shared" si="86"/>
        <v>0</v>
      </c>
      <c r="AW507" t="str">
        <f t="shared" si="87"/>
        <v>FlorianopolisQuarterfinals</v>
      </c>
    </row>
    <row r="508" spans="1:49" x14ac:dyDescent="0.25">
      <c r="A508">
        <v>13</v>
      </c>
      <c r="B508" s="8" t="s">
        <v>519</v>
      </c>
      <c r="C508" s="8" t="s">
        <v>520</v>
      </c>
      <c r="D508" s="1">
        <v>41697</v>
      </c>
      <c r="E508" t="s">
        <v>306</v>
      </c>
      <c r="F508" s="1" t="s">
        <v>307</v>
      </c>
      <c r="G508" s="1" t="s">
        <v>308</v>
      </c>
      <c r="H508" t="s">
        <v>345</v>
      </c>
      <c r="I508" s="9">
        <v>3</v>
      </c>
      <c r="J508" t="s">
        <v>310</v>
      </c>
      <c r="K508" t="s">
        <v>419</v>
      </c>
      <c r="L508">
        <v>36</v>
      </c>
      <c r="M508">
        <v>104</v>
      </c>
      <c r="N508">
        <v>1413</v>
      </c>
      <c r="O508">
        <v>610</v>
      </c>
      <c r="P508">
        <v>6</v>
      </c>
      <c r="Q508">
        <v>2</v>
      </c>
      <c r="R508">
        <v>6</v>
      </c>
      <c r="S508">
        <v>7</v>
      </c>
      <c r="T508">
        <v>6</v>
      </c>
      <c r="U508">
        <v>3</v>
      </c>
      <c r="V508">
        <v>2</v>
      </c>
      <c r="W508">
        <v>1</v>
      </c>
      <c r="X508" t="s">
        <v>312</v>
      </c>
      <c r="Y508">
        <v>1.28</v>
      </c>
      <c r="Z508">
        <v>3.5</v>
      </c>
      <c r="AA508">
        <v>1.3</v>
      </c>
      <c r="AB508">
        <v>3.4</v>
      </c>
      <c r="AC508">
        <v>1.29</v>
      </c>
      <c r="AD508">
        <v>3.5</v>
      </c>
      <c r="AE508">
        <v>1.3</v>
      </c>
      <c r="AF508">
        <v>3.97</v>
      </c>
      <c r="AG508">
        <v>1.29</v>
      </c>
      <c r="AH508">
        <v>3.5</v>
      </c>
      <c r="AI508">
        <v>1.34</v>
      </c>
      <c r="AJ508">
        <v>3.97</v>
      </c>
      <c r="AK508">
        <v>1.3</v>
      </c>
      <c r="AL508">
        <v>3.47</v>
      </c>
      <c r="AM508" t="str">
        <f t="shared" si="77"/>
        <v>Muguruza</v>
      </c>
      <c r="AN508" t="str">
        <f t="shared" si="78"/>
        <v>Van</v>
      </c>
      <c r="AO508" t="str">
        <f t="shared" si="79"/>
        <v>FlorianopolisMuguruzaVan</v>
      </c>
      <c r="AP508" t="str">
        <f t="shared" si="80"/>
        <v>FlorianopolisVanMuguruza</v>
      </c>
      <c r="AQ508">
        <f t="shared" si="81"/>
        <v>1</v>
      </c>
      <c r="AR508">
        <f t="shared" si="82"/>
        <v>6</v>
      </c>
      <c r="AS508">
        <f t="shared" si="83"/>
        <v>30</v>
      </c>
      <c r="AT508" t="b">
        <f t="shared" si="84"/>
        <v>1</v>
      </c>
      <c r="AU508" t="str">
        <f t="shared" si="85"/>
        <v>Muguruza</v>
      </c>
      <c r="AV508" t="b">
        <f t="shared" si="86"/>
        <v>1</v>
      </c>
      <c r="AW508" t="str">
        <f t="shared" si="87"/>
        <v>FlorianopolisQuarterfinals</v>
      </c>
    </row>
    <row r="509" spans="1:49" x14ac:dyDescent="0.25">
      <c r="A509">
        <v>13</v>
      </c>
      <c r="B509" s="8" t="s">
        <v>519</v>
      </c>
      <c r="C509" s="8" t="s">
        <v>520</v>
      </c>
      <c r="D509" s="1">
        <v>41697</v>
      </c>
      <c r="E509" t="s">
        <v>306</v>
      </c>
      <c r="F509" s="1" t="s">
        <v>307</v>
      </c>
      <c r="G509" s="1" t="s">
        <v>308</v>
      </c>
      <c r="H509" t="s">
        <v>345</v>
      </c>
      <c r="I509" s="9">
        <v>3</v>
      </c>
      <c r="J509" t="s">
        <v>368</v>
      </c>
      <c r="K509" t="s">
        <v>413</v>
      </c>
      <c r="L509">
        <v>15</v>
      </c>
      <c r="M509">
        <v>53</v>
      </c>
      <c r="N509">
        <v>2725</v>
      </c>
      <c r="O509">
        <v>1115</v>
      </c>
      <c r="P509">
        <v>4</v>
      </c>
      <c r="Q509">
        <v>6</v>
      </c>
      <c r="R509">
        <v>6</v>
      </c>
      <c r="S509">
        <v>0</v>
      </c>
      <c r="T509">
        <v>4</v>
      </c>
      <c r="U509">
        <v>1</v>
      </c>
      <c r="V509">
        <v>1</v>
      </c>
      <c r="W509">
        <v>1</v>
      </c>
      <c r="X509" t="s">
        <v>323</v>
      </c>
      <c r="Y509">
        <v>1.53</v>
      </c>
      <c r="Z509">
        <v>2.37</v>
      </c>
      <c r="AA509">
        <v>1.62</v>
      </c>
      <c r="AB509">
        <v>2.25</v>
      </c>
      <c r="AC509">
        <v>1.62</v>
      </c>
      <c r="AD509">
        <v>2.2000000000000002</v>
      </c>
      <c r="AE509">
        <v>1.68</v>
      </c>
      <c r="AF509">
        <v>2.35</v>
      </c>
      <c r="AG509">
        <v>1.62</v>
      </c>
      <c r="AH509">
        <v>2.25</v>
      </c>
      <c r="AI509">
        <v>1.68</v>
      </c>
      <c r="AJ509">
        <v>2.4</v>
      </c>
      <c r="AK509">
        <v>1.62</v>
      </c>
      <c r="AL509">
        <v>2.27</v>
      </c>
      <c r="AM509" t="str">
        <f t="shared" si="77"/>
        <v>Suarez</v>
      </c>
      <c r="AN509" t="str">
        <f t="shared" si="78"/>
        <v>Niculescu</v>
      </c>
      <c r="AO509" t="str">
        <f t="shared" si="79"/>
        <v>FlorianopolisSuarezNiculescu</v>
      </c>
      <c r="AP509" t="str">
        <f t="shared" si="80"/>
        <v>FlorianopolisNiculescuSuarez</v>
      </c>
      <c r="AQ509">
        <f t="shared" si="81"/>
        <v>0</v>
      </c>
      <c r="AR509">
        <f t="shared" si="82"/>
        <v>7</v>
      </c>
      <c r="AS509">
        <f t="shared" si="83"/>
        <v>21</v>
      </c>
      <c r="AT509" t="b">
        <f t="shared" si="84"/>
        <v>0</v>
      </c>
      <c r="AU509" t="str">
        <f t="shared" si="85"/>
        <v>Niculescu</v>
      </c>
      <c r="AV509" t="b">
        <f t="shared" si="86"/>
        <v>1</v>
      </c>
      <c r="AW509" t="str">
        <f t="shared" si="87"/>
        <v>FlorianopolisQuarterfinals</v>
      </c>
    </row>
    <row r="510" spans="1:49" x14ac:dyDescent="0.25">
      <c r="A510">
        <v>13</v>
      </c>
      <c r="B510" s="8" t="s">
        <v>519</v>
      </c>
      <c r="C510" s="8" t="s">
        <v>520</v>
      </c>
      <c r="D510" s="1">
        <v>41698</v>
      </c>
      <c r="E510" t="s">
        <v>306</v>
      </c>
      <c r="F510" s="1" t="s">
        <v>307</v>
      </c>
      <c r="G510" s="1" t="s">
        <v>308</v>
      </c>
      <c r="H510" t="s">
        <v>346</v>
      </c>
      <c r="I510" s="9">
        <v>3</v>
      </c>
      <c r="J510" t="s">
        <v>310</v>
      </c>
      <c r="K510" t="s">
        <v>476</v>
      </c>
      <c r="L510">
        <v>36</v>
      </c>
      <c r="M510">
        <v>79</v>
      </c>
      <c r="N510">
        <v>1413</v>
      </c>
      <c r="O510">
        <v>771</v>
      </c>
      <c r="P510">
        <v>6</v>
      </c>
      <c r="Q510">
        <v>2</v>
      </c>
      <c r="R510">
        <v>6</v>
      </c>
      <c r="S510">
        <v>3</v>
      </c>
      <c r="V510">
        <v>2</v>
      </c>
      <c r="W510">
        <v>0</v>
      </c>
      <c r="X510" t="s">
        <v>312</v>
      </c>
      <c r="Y510">
        <v>1.3</v>
      </c>
      <c r="Z510">
        <v>3.5</v>
      </c>
      <c r="AA510">
        <v>1.33</v>
      </c>
      <c r="AB510">
        <v>3.2</v>
      </c>
      <c r="AC510">
        <v>1.33</v>
      </c>
      <c r="AD510">
        <v>3.25</v>
      </c>
      <c r="AE510">
        <v>1.33</v>
      </c>
      <c r="AF510">
        <v>3.71</v>
      </c>
      <c r="AG510">
        <v>1.33</v>
      </c>
      <c r="AH510">
        <v>3.25</v>
      </c>
      <c r="AI510">
        <v>1.36</v>
      </c>
      <c r="AJ510">
        <v>3.71</v>
      </c>
      <c r="AK510">
        <v>1.32</v>
      </c>
      <c r="AL510">
        <v>3.28</v>
      </c>
      <c r="AM510" t="str">
        <f t="shared" si="77"/>
        <v>Muguruza</v>
      </c>
      <c r="AN510" t="str">
        <f t="shared" si="78"/>
        <v>Shvedova</v>
      </c>
      <c r="AO510" t="str">
        <f t="shared" si="79"/>
        <v>FlorianopolisMuguruzaShvedova</v>
      </c>
      <c r="AP510" t="str">
        <f t="shared" si="80"/>
        <v>FlorianopolisShvedovaMuguruza</v>
      </c>
      <c r="AQ510">
        <f t="shared" si="81"/>
        <v>2</v>
      </c>
      <c r="AR510">
        <f t="shared" si="82"/>
        <v>7</v>
      </c>
      <c r="AS510">
        <f t="shared" si="83"/>
        <v>17</v>
      </c>
      <c r="AT510" t="b">
        <f t="shared" si="84"/>
        <v>0</v>
      </c>
      <c r="AU510" t="str">
        <f t="shared" si="85"/>
        <v>Muguruza</v>
      </c>
      <c r="AV510" t="b">
        <f t="shared" si="86"/>
        <v>0</v>
      </c>
      <c r="AW510" t="str">
        <f t="shared" si="87"/>
        <v>FlorianopolisSemifinals</v>
      </c>
    </row>
    <row r="511" spans="1:49" x14ac:dyDescent="0.25">
      <c r="A511">
        <v>13</v>
      </c>
      <c r="B511" s="8" t="s">
        <v>519</v>
      </c>
      <c r="C511" s="8" t="s">
        <v>520</v>
      </c>
      <c r="D511" s="1">
        <v>41698</v>
      </c>
      <c r="E511" t="s">
        <v>306</v>
      </c>
      <c r="F511" s="1" t="s">
        <v>307</v>
      </c>
      <c r="G511" s="1" t="s">
        <v>308</v>
      </c>
      <c r="H511" t="s">
        <v>346</v>
      </c>
      <c r="I511" s="9">
        <v>3</v>
      </c>
      <c r="J511" t="s">
        <v>393</v>
      </c>
      <c r="K511" t="s">
        <v>368</v>
      </c>
      <c r="L511">
        <v>32</v>
      </c>
      <c r="M511">
        <v>15</v>
      </c>
      <c r="N511">
        <v>1525</v>
      </c>
      <c r="O511">
        <v>2725</v>
      </c>
      <c r="P511">
        <v>6</v>
      </c>
      <c r="Q511">
        <v>3</v>
      </c>
      <c r="R511">
        <v>3</v>
      </c>
      <c r="S511">
        <v>6</v>
      </c>
      <c r="T511">
        <v>6</v>
      </c>
      <c r="U511">
        <v>2</v>
      </c>
      <c r="V511">
        <v>2</v>
      </c>
      <c r="W511">
        <v>1</v>
      </c>
      <c r="X511" t="s">
        <v>312</v>
      </c>
      <c r="Y511">
        <v>2.2999999999999998</v>
      </c>
      <c r="Z511">
        <v>1.61</v>
      </c>
      <c r="AA511">
        <v>2.2000000000000002</v>
      </c>
      <c r="AB511">
        <v>1.65</v>
      </c>
      <c r="AC511">
        <v>2.2000000000000002</v>
      </c>
      <c r="AD511">
        <v>1.62</v>
      </c>
      <c r="AE511">
        <v>2.2999999999999998</v>
      </c>
      <c r="AF511">
        <v>1.71</v>
      </c>
      <c r="AG511">
        <v>2.2000000000000002</v>
      </c>
      <c r="AH511">
        <v>1.67</v>
      </c>
      <c r="AI511">
        <v>2.37</v>
      </c>
      <c r="AJ511">
        <v>1.71</v>
      </c>
      <c r="AK511">
        <v>2.19</v>
      </c>
      <c r="AL511">
        <v>1.65</v>
      </c>
      <c r="AM511" t="str">
        <f t="shared" si="77"/>
        <v>Zakopalova</v>
      </c>
      <c r="AN511" t="str">
        <f t="shared" si="78"/>
        <v>Suarez</v>
      </c>
      <c r="AO511" t="str">
        <f t="shared" si="79"/>
        <v>FlorianopolisZakopalovaSuarez</v>
      </c>
      <c r="AP511" t="str">
        <f t="shared" si="80"/>
        <v>FlorianopolisSuarezZakopalova</v>
      </c>
      <c r="AQ511">
        <f t="shared" si="81"/>
        <v>1</v>
      </c>
      <c r="AR511">
        <f t="shared" si="82"/>
        <v>4</v>
      </c>
      <c r="AS511">
        <f t="shared" si="83"/>
        <v>26</v>
      </c>
      <c r="AT511" t="b">
        <f t="shared" si="84"/>
        <v>0</v>
      </c>
      <c r="AU511" t="str">
        <f t="shared" si="85"/>
        <v>Zakopalova</v>
      </c>
      <c r="AV511" t="b">
        <f t="shared" si="86"/>
        <v>1</v>
      </c>
      <c r="AW511" t="str">
        <f t="shared" si="87"/>
        <v>FlorianopolisSemifinals</v>
      </c>
    </row>
    <row r="512" spans="1:49" x14ac:dyDescent="0.25">
      <c r="A512">
        <v>13</v>
      </c>
      <c r="B512" s="8" t="s">
        <v>519</v>
      </c>
      <c r="C512" s="8" t="s">
        <v>520</v>
      </c>
      <c r="D512" s="1">
        <v>41699</v>
      </c>
      <c r="E512" t="s">
        <v>306</v>
      </c>
      <c r="F512" s="1" t="s">
        <v>307</v>
      </c>
      <c r="G512" s="1" t="s">
        <v>308</v>
      </c>
      <c r="H512" t="s">
        <v>348</v>
      </c>
      <c r="I512" s="9">
        <v>3</v>
      </c>
      <c r="J512" t="s">
        <v>393</v>
      </c>
      <c r="K512" t="s">
        <v>310</v>
      </c>
      <c r="L512">
        <v>32</v>
      </c>
      <c r="M512">
        <v>36</v>
      </c>
      <c r="N512">
        <v>1525</v>
      </c>
      <c r="O512">
        <v>1413</v>
      </c>
      <c r="P512">
        <v>4</v>
      </c>
      <c r="Q512">
        <v>6</v>
      </c>
      <c r="R512">
        <v>7</v>
      </c>
      <c r="S512">
        <v>5</v>
      </c>
      <c r="T512">
        <v>6</v>
      </c>
      <c r="U512">
        <v>0</v>
      </c>
      <c r="V512">
        <v>2</v>
      </c>
      <c r="W512">
        <v>1</v>
      </c>
      <c r="X512" t="s">
        <v>312</v>
      </c>
      <c r="Y512">
        <v>2.75</v>
      </c>
      <c r="Z512">
        <v>1.44</v>
      </c>
      <c r="AA512">
        <v>2.5</v>
      </c>
      <c r="AB512">
        <v>1.5</v>
      </c>
      <c r="AC512">
        <v>2.5</v>
      </c>
      <c r="AD512">
        <v>1.5</v>
      </c>
      <c r="AE512">
        <v>2.8</v>
      </c>
      <c r="AF512">
        <v>1.51</v>
      </c>
      <c r="AG512">
        <v>2.5</v>
      </c>
      <c r="AH512">
        <v>1.53</v>
      </c>
      <c r="AI512">
        <v>2.8</v>
      </c>
      <c r="AJ512">
        <v>1.55</v>
      </c>
      <c r="AK512">
        <v>2.5499999999999998</v>
      </c>
      <c r="AL512">
        <v>1.5</v>
      </c>
      <c r="AM512" t="str">
        <f t="shared" si="77"/>
        <v>Zakopalova</v>
      </c>
      <c r="AN512" t="str">
        <f t="shared" si="78"/>
        <v>Muguruza</v>
      </c>
      <c r="AO512" t="str">
        <f t="shared" si="79"/>
        <v>FlorianopolisZakopalovaMuguruza</v>
      </c>
      <c r="AP512" t="str">
        <f t="shared" si="80"/>
        <v>FlorianopolisMuguruzaZakopalova</v>
      </c>
      <c r="AQ512">
        <f t="shared" si="81"/>
        <v>1</v>
      </c>
      <c r="AR512">
        <f t="shared" si="82"/>
        <v>6</v>
      </c>
      <c r="AS512">
        <f t="shared" si="83"/>
        <v>28</v>
      </c>
      <c r="AT512" t="b">
        <f t="shared" si="84"/>
        <v>0</v>
      </c>
      <c r="AU512" t="str">
        <f t="shared" si="85"/>
        <v>Muguruza</v>
      </c>
      <c r="AV512" t="b">
        <f t="shared" si="86"/>
        <v>1</v>
      </c>
      <c r="AW512" t="str">
        <f t="shared" si="87"/>
        <v>FlorianopolisThe Final</v>
      </c>
    </row>
    <row r="513" spans="1:49" x14ac:dyDescent="0.25">
      <c r="A513">
        <v>14</v>
      </c>
      <c r="B513" t="s">
        <v>524</v>
      </c>
      <c r="C513" t="s">
        <v>525</v>
      </c>
      <c r="D513" s="1">
        <v>41703</v>
      </c>
      <c r="E513" s="1" t="s">
        <v>351</v>
      </c>
      <c r="F513" s="1" t="s">
        <v>307</v>
      </c>
      <c r="G513" s="1" t="s">
        <v>308</v>
      </c>
      <c r="H513" t="s">
        <v>309</v>
      </c>
      <c r="I513">
        <v>3</v>
      </c>
      <c r="J513" t="s">
        <v>387</v>
      </c>
      <c r="K513" t="s">
        <v>416</v>
      </c>
      <c r="L513">
        <v>40</v>
      </c>
      <c r="M513">
        <v>634</v>
      </c>
      <c r="N513">
        <v>1270</v>
      </c>
      <c r="O513">
        <v>41</v>
      </c>
      <c r="P513">
        <v>4</v>
      </c>
      <c r="Q513">
        <v>6</v>
      </c>
      <c r="R513">
        <v>6</v>
      </c>
      <c r="S513">
        <v>0</v>
      </c>
      <c r="T513">
        <v>7</v>
      </c>
      <c r="U513">
        <v>5</v>
      </c>
      <c r="V513">
        <v>2</v>
      </c>
      <c r="W513">
        <v>1</v>
      </c>
      <c r="X513" t="s">
        <v>312</v>
      </c>
      <c r="Y513">
        <v>1.36</v>
      </c>
      <c r="Z513">
        <v>3</v>
      </c>
      <c r="AA513">
        <v>1.42</v>
      </c>
      <c r="AB513">
        <v>2.8</v>
      </c>
      <c r="AC513">
        <v>1.4</v>
      </c>
      <c r="AD513">
        <v>2.75</v>
      </c>
      <c r="AE513">
        <v>1.42</v>
      </c>
      <c r="AF513">
        <v>3.14</v>
      </c>
      <c r="AG513">
        <v>1.44</v>
      </c>
      <c r="AH513">
        <v>2.75</v>
      </c>
      <c r="AI513">
        <v>1.46</v>
      </c>
      <c r="AJ513">
        <v>3.14</v>
      </c>
      <c r="AK513">
        <v>1.41</v>
      </c>
      <c r="AL513">
        <v>2.84</v>
      </c>
      <c r="AM513" t="str">
        <f t="shared" si="77"/>
        <v>Peng</v>
      </c>
      <c r="AN513" t="str">
        <f t="shared" si="78"/>
        <v>Zvonareva</v>
      </c>
      <c r="AO513" t="str">
        <f t="shared" si="79"/>
        <v>Indian WellsPengZvonareva</v>
      </c>
      <c r="AP513" t="str">
        <f t="shared" si="80"/>
        <v>Indian WellsZvonarevaPeng</v>
      </c>
      <c r="AQ513">
        <f t="shared" si="81"/>
        <v>1</v>
      </c>
      <c r="AR513">
        <f t="shared" si="82"/>
        <v>6</v>
      </c>
      <c r="AS513">
        <f t="shared" si="83"/>
        <v>28</v>
      </c>
      <c r="AT513" t="b">
        <f t="shared" si="84"/>
        <v>0</v>
      </c>
      <c r="AU513" t="str">
        <f t="shared" si="85"/>
        <v>Zvonareva</v>
      </c>
      <c r="AV513" t="b">
        <f t="shared" si="86"/>
        <v>1</v>
      </c>
      <c r="AW513" t="str">
        <f t="shared" si="87"/>
        <v>Indian Wells1st Round</v>
      </c>
    </row>
    <row r="514" spans="1:49" x14ac:dyDescent="0.25">
      <c r="A514">
        <v>14</v>
      </c>
      <c r="B514" t="s">
        <v>524</v>
      </c>
      <c r="C514" t="s">
        <v>525</v>
      </c>
      <c r="D514" s="1">
        <v>41703</v>
      </c>
      <c r="E514" s="1" t="s">
        <v>351</v>
      </c>
      <c r="F514" s="1" t="s">
        <v>307</v>
      </c>
      <c r="G514" s="1" t="s">
        <v>308</v>
      </c>
      <c r="H514" t="s">
        <v>309</v>
      </c>
      <c r="I514">
        <v>3</v>
      </c>
      <c r="J514" t="s">
        <v>526</v>
      </c>
      <c r="K514" t="s">
        <v>494</v>
      </c>
      <c r="L514">
        <v>114</v>
      </c>
      <c r="M514">
        <v>90</v>
      </c>
      <c r="N514">
        <v>548</v>
      </c>
      <c r="O514">
        <v>688</v>
      </c>
      <c r="P514">
        <v>6</v>
      </c>
      <c r="Q514">
        <v>0</v>
      </c>
      <c r="R514">
        <v>6</v>
      </c>
      <c r="S514">
        <v>4</v>
      </c>
      <c r="V514">
        <v>2</v>
      </c>
      <c r="W514">
        <v>0</v>
      </c>
      <c r="X514" t="s">
        <v>312</v>
      </c>
      <c r="Y514">
        <v>3.75</v>
      </c>
      <c r="Z514">
        <v>1.25</v>
      </c>
      <c r="AA514">
        <v>3.4</v>
      </c>
      <c r="AB514">
        <v>1.3</v>
      </c>
      <c r="AC514">
        <v>3.5</v>
      </c>
      <c r="AD514">
        <v>1.29</v>
      </c>
      <c r="AE514">
        <v>3.85</v>
      </c>
      <c r="AF514">
        <v>1.31</v>
      </c>
      <c r="AG514">
        <v>3.25</v>
      </c>
      <c r="AH514">
        <v>1.33</v>
      </c>
      <c r="AI514">
        <v>3.85</v>
      </c>
      <c r="AJ514">
        <v>1.33</v>
      </c>
      <c r="AK514">
        <v>3.47</v>
      </c>
      <c r="AL514">
        <v>1.3</v>
      </c>
      <c r="AM514" t="str">
        <f t="shared" si="77"/>
        <v>Rogers</v>
      </c>
      <c r="AN514" t="str">
        <f t="shared" si="78"/>
        <v>Cetkovska</v>
      </c>
      <c r="AO514" t="str">
        <f t="shared" si="79"/>
        <v>Indian WellsRogersCetkovska</v>
      </c>
      <c r="AP514" t="str">
        <f t="shared" si="80"/>
        <v>Indian WellsCetkovskaRogers</v>
      </c>
      <c r="AQ514">
        <f t="shared" si="81"/>
        <v>2</v>
      </c>
      <c r="AR514">
        <f t="shared" si="82"/>
        <v>8</v>
      </c>
      <c r="AS514">
        <f t="shared" si="83"/>
        <v>16</v>
      </c>
      <c r="AT514" t="b">
        <f t="shared" si="84"/>
        <v>0</v>
      </c>
      <c r="AU514" t="str">
        <f t="shared" si="85"/>
        <v>Rogers</v>
      </c>
      <c r="AV514" t="b">
        <f t="shared" si="86"/>
        <v>0</v>
      </c>
      <c r="AW514" t="str">
        <f t="shared" si="87"/>
        <v>Indian Wells1st Round</v>
      </c>
    </row>
    <row r="515" spans="1:49" x14ac:dyDescent="0.25">
      <c r="A515">
        <v>14</v>
      </c>
      <c r="B515" t="s">
        <v>524</v>
      </c>
      <c r="C515" t="s">
        <v>525</v>
      </c>
      <c r="D515" s="1">
        <v>41703</v>
      </c>
      <c r="E515" s="1" t="s">
        <v>351</v>
      </c>
      <c r="F515" s="1" t="s">
        <v>307</v>
      </c>
      <c r="G515" s="1" t="s">
        <v>308</v>
      </c>
      <c r="H515" t="s">
        <v>309</v>
      </c>
      <c r="I515">
        <v>3</v>
      </c>
      <c r="J515" t="s">
        <v>391</v>
      </c>
      <c r="K515" t="s">
        <v>358</v>
      </c>
      <c r="L515">
        <v>48</v>
      </c>
      <c r="M515">
        <v>50</v>
      </c>
      <c r="N515">
        <v>1175</v>
      </c>
      <c r="O515">
        <v>1125</v>
      </c>
      <c r="P515">
        <v>6</v>
      </c>
      <c r="Q515">
        <v>2</v>
      </c>
      <c r="R515">
        <v>2</v>
      </c>
      <c r="S515">
        <v>6</v>
      </c>
      <c r="T515">
        <v>7</v>
      </c>
      <c r="U515">
        <v>5</v>
      </c>
      <c r="V515">
        <v>2</v>
      </c>
      <c r="W515">
        <v>1</v>
      </c>
      <c r="X515" t="s">
        <v>312</v>
      </c>
      <c r="Y515">
        <v>1.4</v>
      </c>
      <c r="Z515">
        <v>2.75</v>
      </c>
      <c r="AA515">
        <v>1.4</v>
      </c>
      <c r="AB515">
        <v>2.9</v>
      </c>
      <c r="AC515">
        <v>1.4</v>
      </c>
      <c r="AD515">
        <v>2.75</v>
      </c>
      <c r="AE515">
        <v>1.49</v>
      </c>
      <c r="AF515">
        <v>2.84</v>
      </c>
      <c r="AG515">
        <v>1.44</v>
      </c>
      <c r="AH515">
        <v>2.75</v>
      </c>
      <c r="AI515">
        <v>1.51</v>
      </c>
      <c r="AJ515">
        <v>3.05</v>
      </c>
      <c r="AK515">
        <v>1.41</v>
      </c>
      <c r="AL515">
        <v>2.8</v>
      </c>
      <c r="AM515" t="str">
        <f t="shared" ref="AM515:AM578" si="88">LEFT(J515,FIND(" ",J515)-1)</f>
        <v>Beck</v>
      </c>
      <c r="AN515" t="str">
        <f t="shared" ref="AN515:AN578" si="89">LEFT(K515,FIND(" ",K515)-1)</f>
        <v>Voegele</v>
      </c>
      <c r="AO515" t="str">
        <f t="shared" ref="AO515:AO578" si="90">B515&amp;AM515&amp;AN515</f>
        <v>Indian WellsBeckVoegele</v>
      </c>
      <c r="AP515" t="str">
        <f t="shared" ref="AP515:AP578" si="91">B515&amp;AN515&amp;AM515</f>
        <v>Indian WellsVoegeleBeck</v>
      </c>
      <c r="AQ515">
        <f t="shared" ref="AQ515:AQ578" si="92">V515-W515</f>
        <v>1</v>
      </c>
      <c r="AR515">
        <f t="shared" ref="AR515:AR578" si="93">T515+R515+P515-U515-S515-Q515</f>
        <v>2</v>
      </c>
      <c r="AS515">
        <f t="shared" ref="AS515:AS578" si="94">T515+R515+P515+U515+S515+Q515</f>
        <v>28</v>
      </c>
      <c r="AT515" t="b">
        <f t="shared" ref="AT515:AT578" si="95">OR(P515+Q515=13,R515+S515=13,T515+U515=13)</f>
        <v>0</v>
      </c>
      <c r="AU515" t="str">
        <f t="shared" ref="AU515:AU578" si="96">IF(P515&gt;Q515,AM515,AN515)</f>
        <v>Beck</v>
      </c>
      <c r="AV515" t="b">
        <f t="shared" ref="AV515:AV578" si="97">W515&lt;&gt;0</f>
        <v>1</v>
      </c>
      <c r="AW515" t="str">
        <f t="shared" ref="AW515:AW578" si="98">B515&amp;H515</f>
        <v>Indian Wells1st Round</v>
      </c>
    </row>
    <row r="516" spans="1:49" x14ac:dyDescent="0.25">
      <c r="A516">
        <v>14</v>
      </c>
      <c r="B516" t="s">
        <v>524</v>
      </c>
      <c r="C516" t="s">
        <v>525</v>
      </c>
      <c r="D516" s="1">
        <v>41703</v>
      </c>
      <c r="E516" s="1" t="s">
        <v>351</v>
      </c>
      <c r="F516" s="1" t="s">
        <v>307</v>
      </c>
      <c r="G516" s="1" t="s">
        <v>308</v>
      </c>
      <c r="H516" t="s">
        <v>309</v>
      </c>
      <c r="I516">
        <v>3</v>
      </c>
      <c r="J516" t="s">
        <v>313</v>
      </c>
      <c r="K516" t="s">
        <v>517</v>
      </c>
      <c r="L516">
        <v>39</v>
      </c>
      <c r="M516" t="s">
        <v>4</v>
      </c>
      <c r="N516">
        <v>1307</v>
      </c>
      <c r="O516" t="s">
        <v>4</v>
      </c>
      <c r="P516">
        <v>6</v>
      </c>
      <c r="Q516">
        <v>4</v>
      </c>
      <c r="R516">
        <v>6</v>
      </c>
      <c r="S516">
        <v>2</v>
      </c>
      <c r="V516">
        <v>2</v>
      </c>
      <c r="W516">
        <v>0</v>
      </c>
      <c r="X516" t="s">
        <v>312</v>
      </c>
      <c r="Y516">
        <v>1.22</v>
      </c>
      <c r="Z516">
        <v>4</v>
      </c>
      <c r="AA516">
        <v>1.25</v>
      </c>
      <c r="AB516">
        <v>3.75</v>
      </c>
      <c r="AC516">
        <v>1.22</v>
      </c>
      <c r="AD516">
        <v>4</v>
      </c>
      <c r="AE516">
        <v>1.3</v>
      </c>
      <c r="AF516">
        <v>3.92</v>
      </c>
      <c r="AG516">
        <v>1.25</v>
      </c>
      <c r="AH516">
        <v>3.75</v>
      </c>
      <c r="AI516">
        <v>1.32</v>
      </c>
      <c r="AJ516">
        <v>4</v>
      </c>
      <c r="AK516">
        <v>1.26</v>
      </c>
      <c r="AL516">
        <v>3.73</v>
      </c>
      <c r="AM516" t="str">
        <f t="shared" si="88"/>
        <v>Meusburger</v>
      </c>
      <c r="AN516" t="str">
        <f t="shared" si="89"/>
        <v>Melzer</v>
      </c>
      <c r="AO516" t="str">
        <f t="shared" si="90"/>
        <v>Indian WellsMeusburgerMelzer</v>
      </c>
      <c r="AP516" t="str">
        <f t="shared" si="91"/>
        <v>Indian WellsMelzerMeusburger</v>
      </c>
      <c r="AQ516">
        <f t="shared" si="92"/>
        <v>2</v>
      </c>
      <c r="AR516">
        <f t="shared" si="93"/>
        <v>6</v>
      </c>
      <c r="AS516">
        <f t="shared" si="94"/>
        <v>18</v>
      </c>
      <c r="AT516" t="b">
        <f t="shared" si="95"/>
        <v>0</v>
      </c>
      <c r="AU516" t="str">
        <f t="shared" si="96"/>
        <v>Meusburger</v>
      </c>
      <c r="AV516" t="b">
        <f t="shared" si="97"/>
        <v>0</v>
      </c>
      <c r="AW516" t="str">
        <f t="shared" si="98"/>
        <v>Indian Wells1st Round</v>
      </c>
    </row>
    <row r="517" spans="1:49" x14ac:dyDescent="0.25">
      <c r="A517">
        <v>14</v>
      </c>
      <c r="B517" t="s">
        <v>524</v>
      </c>
      <c r="C517" t="s">
        <v>525</v>
      </c>
      <c r="D517" s="1">
        <v>41703</v>
      </c>
      <c r="E517" s="1" t="s">
        <v>351</v>
      </c>
      <c r="F517" s="1" t="s">
        <v>307</v>
      </c>
      <c r="G517" s="1" t="s">
        <v>308</v>
      </c>
      <c r="H517" t="s">
        <v>309</v>
      </c>
      <c r="I517">
        <v>3</v>
      </c>
      <c r="J517" t="s">
        <v>384</v>
      </c>
      <c r="K517" t="s">
        <v>493</v>
      </c>
      <c r="L517">
        <v>89</v>
      </c>
      <c r="M517">
        <v>153</v>
      </c>
      <c r="N517">
        <v>692</v>
      </c>
      <c r="O517">
        <v>421</v>
      </c>
      <c r="P517">
        <v>1</v>
      </c>
      <c r="Q517">
        <v>1</v>
      </c>
      <c r="V517">
        <v>0</v>
      </c>
      <c r="W517">
        <v>0</v>
      </c>
      <c r="X517" t="s">
        <v>323</v>
      </c>
      <c r="Y517">
        <v>3</v>
      </c>
      <c r="Z517">
        <v>1.36</v>
      </c>
      <c r="AA517">
        <v>2.9</v>
      </c>
      <c r="AB517">
        <v>1.4</v>
      </c>
      <c r="AC517">
        <v>3</v>
      </c>
      <c r="AD517">
        <v>1.36</v>
      </c>
      <c r="AE517">
        <v>3.05</v>
      </c>
      <c r="AF517">
        <v>1.43</v>
      </c>
      <c r="AG517">
        <v>2.88</v>
      </c>
      <c r="AH517">
        <v>1.4</v>
      </c>
      <c r="AI517">
        <v>3.05</v>
      </c>
      <c r="AJ517">
        <v>1.45</v>
      </c>
      <c r="AK517">
        <v>2.88</v>
      </c>
      <c r="AL517">
        <v>1.4</v>
      </c>
      <c r="AM517" t="str">
        <f t="shared" si="88"/>
        <v>Soler</v>
      </c>
      <c r="AN517" t="str">
        <f t="shared" si="89"/>
        <v>Petrova</v>
      </c>
      <c r="AO517" t="str">
        <f t="shared" si="90"/>
        <v>Indian WellsSolerPetrova</v>
      </c>
      <c r="AP517" t="str">
        <f t="shared" si="91"/>
        <v>Indian WellsPetrovaSoler</v>
      </c>
      <c r="AQ517">
        <f t="shared" si="92"/>
        <v>0</v>
      </c>
      <c r="AR517">
        <f t="shared" si="93"/>
        <v>0</v>
      </c>
      <c r="AS517">
        <f t="shared" si="94"/>
        <v>2</v>
      </c>
      <c r="AT517" t="b">
        <f t="shared" si="95"/>
        <v>0</v>
      </c>
      <c r="AU517" t="str">
        <f t="shared" si="96"/>
        <v>Petrova</v>
      </c>
      <c r="AV517" t="b">
        <f t="shared" si="97"/>
        <v>0</v>
      </c>
      <c r="AW517" t="str">
        <f t="shared" si="98"/>
        <v>Indian Wells1st Round</v>
      </c>
    </row>
    <row r="518" spans="1:49" x14ac:dyDescent="0.25">
      <c r="A518">
        <v>14</v>
      </c>
      <c r="B518" t="s">
        <v>524</v>
      </c>
      <c r="C518" t="s">
        <v>525</v>
      </c>
      <c r="D518" s="1">
        <v>41703</v>
      </c>
      <c r="E518" s="1" t="s">
        <v>351</v>
      </c>
      <c r="F518" s="1" t="s">
        <v>307</v>
      </c>
      <c r="G518" s="1" t="s">
        <v>308</v>
      </c>
      <c r="H518" t="s">
        <v>309</v>
      </c>
      <c r="I518">
        <v>3</v>
      </c>
      <c r="J518" t="s">
        <v>408</v>
      </c>
      <c r="K518" t="s">
        <v>335</v>
      </c>
      <c r="L518">
        <v>41</v>
      </c>
      <c r="M518">
        <v>45</v>
      </c>
      <c r="N518">
        <v>1265</v>
      </c>
      <c r="O518">
        <v>1200</v>
      </c>
      <c r="P518">
        <v>3</v>
      </c>
      <c r="Q518">
        <v>6</v>
      </c>
      <c r="R518">
        <v>6</v>
      </c>
      <c r="S518">
        <v>3</v>
      </c>
      <c r="T518">
        <v>6</v>
      </c>
      <c r="U518">
        <v>3</v>
      </c>
      <c r="V518">
        <v>2</v>
      </c>
      <c r="W518">
        <v>1</v>
      </c>
      <c r="X518" t="s">
        <v>312</v>
      </c>
      <c r="Y518">
        <v>2.25</v>
      </c>
      <c r="Z518">
        <v>1.57</v>
      </c>
      <c r="AA518">
        <v>2.2999999999999998</v>
      </c>
      <c r="AB518">
        <v>1.6</v>
      </c>
      <c r="AC518">
        <v>2.25</v>
      </c>
      <c r="AD518">
        <v>1.57</v>
      </c>
      <c r="AE518">
        <v>2.2599999999999998</v>
      </c>
      <c r="AF518">
        <v>1.72</v>
      </c>
      <c r="AG518">
        <v>2.25</v>
      </c>
      <c r="AH518">
        <v>1.62</v>
      </c>
      <c r="AI518">
        <v>2.4</v>
      </c>
      <c r="AJ518">
        <v>1.72</v>
      </c>
      <c r="AK518">
        <v>2.2599999999999998</v>
      </c>
      <c r="AL518">
        <v>1.61</v>
      </c>
      <c r="AM518" t="str">
        <f t="shared" si="88"/>
        <v>Jovanovski</v>
      </c>
      <c r="AN518" t="str">
        <f t="shared" si="89"/>
        <v>Riske</v>
      </c>
      <c r="AO518" t="str">
        <f t="shared" si="90"/>
        <v>Indian WellsJovanovskiRiske</v>
      </c>
      <c r="AP518" t="str">
        <f t="shared" si="91"/>
        <v>Indian WellsRiskeJovanovski</v>
      </c>
      <c r="AQ518">
        <f t="shared" si="92"/>
        <v>1</v>
      </c>
      <c r="AR518">
        <f t="shared" si="93"/>
        <v>3</v>
      </c>
      <c r="AS518">
        <f t="shared" si="94"/>
        <v>27</v>
      </c>
      <c r="AT518" t="b">
        <f t="shared" si="95"/>
        <v>0</v>
      </c>
      <c r="AU518" t="str">
        <f t="shared" si="96"/>
        <v>Riske</v>
      </c>
      <c r="AV518" t="b">
        <f t="shared" si="97"/>
        <v>1</v>
      </c>
      <c r="AW518" t="str">
        <f t="shared" si="98"/>
        <v>Indian Wells1st Round</v>
      </c>
    </row>
    <row r="519" spans="1:49" x14ac:dyDescent="0.25">
      <c r="A519">
        <v>14</v>
      </c>
      <c r="B519" t="s">
        <v>524</v>
      </c>
      <c r="C519" t="s">
        <v>525</v>
      </c>
      <c r="D519" s="1">
        <v>41703</v>
      </c>
      <c r="E519" s="1" t="s">
        <v>351</v>
      </c>
      <c r="F519" s="1" t="s">
        <v>307</v>
      </c>
      <c r="G519" s="1" t="s">
        <v>308</v>
      </c>
      <c r="H519" t="s">
        <v>309</v>
      </c>
      <c r="I519">
        <v>3</v>
      </c>
      <c r="J519" t="s">
        <v>327</v>
      </c>
      <c r="K519" t="s">
        <v>414</v>
      </c>
      <c r="L519">
        <v>56</v>
      </c>
      <c r="M519">
        <v>73</v>
      </c>
      <c r="N519">
        <v>997</v>
      </c>
      <c r="O519">
        <v>822</v>
      </c>
      <c r="P519">
        <v>3</v>
      </c>
      <c r="Q519">
        <v>6</v>
      </c>
      <c r="R519">
        <v>6</v>
      </c>
      <c r="S519">
        <v>2</v>
      </c>
      <c r="T519">
        <v>6</v>
      </c>
      <c r="U519">
        <v>4</v>
      </c>
      <c r="V519">
        <v>2</v>
      </c>
      <c r="W519">
        <v>1</v>
      </c>
      <c r="X519" t="s">
        <v>312</v>
      </c>
      <c r="Y519">
        <v>1.72</v>
      </c>
      <c r="Z519">
        <v>2</v>
      </c>
      <c r="AA519">
        <v>1.7</v>
      </c>
      <c r="AB519">
        <v>2.1</v>
      </c>
      <c r="AC519">
        <v>1.67</v>
      </c>
      <c r="AD519">
        <v>2.1</v>
      </c>
      <c r="AE519">
        <v>1.85</v>
      </c>
      <c r="AF519">
        <v>2.0699999999999998</v>
      </c>
      <c r="AG519">
        <v>1.62</v>
      </c>
      <c r="AH519">
        <v>2.25</v>
      </c>
      <c r="AI519">
        <v>1.85</v>
      </c>
      <c r="AJ519">
        <v>2.25</v>
      </c>
      <c r="AK519">
        <v>1.72</v>
      </c>
      <c r="AL519">
        <v>2.0699999999999998</v>
      </c>
      <c r="AM519" t="str">
        <f t="shared" si="88"/>
        <v>Wickmayer</v>
      </c>
      <c r="AN519" t="str">
        <f t="shared" si="89"/>
        <v>Schmiedlova</v>
      </c>
      <c r="AO519" t="str">
        <f t="shared" si="90"/>
        <v>Indian WellsWickmayerSchmiedlova</v>
      </c>
      <c r="AP519" t="str">
        <f t="shared" si="91"/>
        <v>Indian WellsSchmiedlovaWickmayer</v>
      </c>
      <c r="AQ519">
        <f t="shared" si="92"/>
        <v>1</v>
      </c>
      <c r="AR519">
        <f t="shared" si="93"/>
        <v>3</v>
      </c>
      <c r="AS519">
        <f t="shared" si="94"/>
        <v>27</v>
      </c>
      <c r="AT519" t="b">
        <f t="shared" si="95"/>
        <v>0</v>
      </c>
      <c r="AU519" t="str">
        <f t="shared" si="96"/>
        <v>Schmiedlova</v>
      </c>
      <c r="AV519" t="b">
        <f t="shared" si="97"/>
        <v>1</v>
      </c>
      <c r="AW519" t="str">
        <f t="shared" si="98"/>
        <v>Indian Wells1st Round</v>
      </c>
    </row>
    <row r="520" spans="1:49" x14ac:dyDescent="0.25">
      <c r="A520">
        <v>14</v>
      </c>
      <c r="B520" t="s">
        <v>524</v>
      </c>
      <c r="C520" t="s">
        <v>525</v>
      </c>
      <c r="D520" s="1">
        <v>41703</v>
      </c>
      <c r="E520" s="1" t="s">
        <v>351</v>
      </c>
      <c r="F520" s="1" t="s">
        <v>307</v>
      </c>
      <c r="G520" s="1" t="s">
        <v>308</v>
      </c>
      <c r="H520" t="s">
        <v>309</v>
      </c>
      <c r="I520">
        <v>3</v>
      </c>
      <c r="J520" t="s">
        <v>338</v>
      </c>
      <c r="K520" t="s">
        <v>409</v>
      </c>
      <c r="L520">
        <v>66</v>
      </c>
      <c r="M520">
        <v>342</v>
      </c>
      <c r="N520">
        <v>875</v>
      </c>
      <c r="O520">
        <v>123</v>
      </c>
      <c r="P520">
        <v>6</v>
      </c>
      <c r="Q520">
        <v>4</v>
      </c>
      <c r="R520">
        <v>6</v>
      </c>
      <c r="S520">
        <v>3</v>
      </c>
      <c r="V520">
        <v>2</v>
      </c>
      <c r="W520">
        <v>0</v>
      </c>
      <c r="X520" t="s">
        <v>312</v>
      </c>
      <c r="Y520">
        <v>1.36</v>
      </c>
      <c r="Z520">
        <v>3</v>
      </c>
      <c r="AA520">
        <v>1.4</v>
      </c>
      <c r="AB520">
        <v>2.9</v>
      </c>
      <c r="AC520">
        <v>1.36</v>
      </c>
      <c r="AD520">
        <v>3</v>
      </c>
      <c r="AE520">
        <v>1.46</v>
      </c>
      <c r="AF520">
        <v>2.95</v>
      </c>
      <c r="AG520">
        <v>1.33</v>
      </c>
      <c r="AH520">
        <v>3.25</v>
      </c>
      <c r="AI520">
        <v>1.46</v>
      </c>
      <c r="AJ520">
        <v>3.25</v>
      </c>
      <c r="AK520">
        <v>1.38</v>
      </c>
      <c r="AL520">
        <v>2.97</v>
      </c>
      <c r="AM520" t="str">
        <f t="shared" si="88"/>
        <v>Davis</v>
      </c>
      <c r="AN520" t="str">
        <f t="shared" si="89"/>
        <v>Chan</v>
      </c>
      <c r="AO520" t="str">
        <f t="shared" si="90"/>
        <v>Indian WellsDavisChan</v>
      </c>
      <c r="AP520" t="str">
        <f t="shared" si="91"/>
        <v>Indian WellsChanDavis</v>
      </c>
      <c r="AQ520">
        <f t="shared" si="92"/>
        <v>2</v>
      </c>
      <c r="AR520">
        <f t="shared" si="93"/>
        <v>5</v>
      </c>
      <c r="AS520">
        <f t="shared" si="94"/>
        <v>19</v>
      </c>
      <c r="AT520" t="b">
        <f t="shared" si="95"/>
        <v>0</v>
      </c>
      <c r="AU520" t="str">
        <f t="shared" si="96"/>
        <v>Davis</v>
      </c>
      <c r="AV520" t="b">
        <f t="shared" si="97"/>
        <v>0</v>
      </c>
      <c r="AW520" t="str">
        <f t="shared" si="98"/>
        <v>Indian Wells1st Round</v>
      </c>
    </row>
    <row r="521" spans="1:49" x14ac:dyDescent="0.25">
      <c r="A521">
        <v>14</v>
      </c>
      <c r="B521" t="s">
        <v>524</v>
      </c>
      <c r="C521" t="s">
        <v>525</v>
      </c>
      <c r="D521" s="1">
        <v>41703</v>
      </c>
      <c r="E521" s="1" t="s">
        <v>351</v>
      </c>
      <c r="F521" s="1" t="s">
        <v>307</v>
      </c>
      <c r="G521" s="1" t="s">
        <v>308</v>
      </c>
      <c r="H521" t="s">
        <v>309</v>
      </c>
      <c r="I521">
        <v>3</v>
      </c>
      <c r="J521" t="s">
        <v>365</v>
      </c>
      <c r="K521" t="s">
        <v>444</v>
      </c>
      <c r="L521">
        <v>134</v>
      </c>
      <c r="M521">
        <v>146</v>
      </c>
      <c r="N521">
        <v>465</v>
      </c>
      <c r="O521">
        <v>449</v>
      </c>
      <c r="P521">
        <v>7</v>
      </c>
      <c r="Q521">
        <v>5</v>
      </c>
      <c r="R521">
        <v>6</v>
      </c>
      <c r="S521">
        <v>4</v>
      </c>
      <c r="V521">
        <v>2</v>
      </c>
      <c r="W521">
        <v>0</v>
      </c>
      <c r="X521" t="s">
        <v>312</v>
      </c>
      <c r="Y521">
        <v>1.57</v>
      </c>
      <c r="Z521">
        <v>2.25</v>
      </c>
      <c r="AA521">
        <v>1.58</v>
      </c>
      <c r="AB521">
        <v>2.35</v>
      </c>
      <c r="AC521">
        <v>1.57</v>
      </c>
      <c r="AD521">
        <v>2.25</v>
      </c>
      <c r="AE521">
        <v>1.54</v>
      </c>
      <c r="AF521">
        <v>2.66</v>
      </c>
      <c r="AG521">
        <v>1.62</v>
      </c>
      <c r="AH521">
        <v>2.25</v>
      </c>
      <c r="AI521">
        <v>1.67</v>
      </c>
      <c r="AJ521">
        <v>2.66</v>
      </c>
      <c r="AK521">
        <v>1.56</v>
      </c>
      <c r="AL521">
        <v>2.39</v>
      </c>
      <c r="AM521" t="str">
        <f t="shared" si="88"/>
        <v>Watson</v>
      </c>
      <c r="AN521" t="str">
        <f t="shared" si="89"/>
        <v>Bencic</v>
      </c>
      <c r="AO521" t="str">
        <f t="shared" si="90"/>
        <v>Indian WellsWatsonBencic</v>
      </c>
      <c r="AP521" t="str">
        <f t="shared" si="91"/>
        <v>Indian WellsBencicWatson</v>
      </c>
      <c r="AQ521">
        <f t="shared" si="92"/>
        <v>2</v>
      </c>
      <c r="AR521">
        <f t="shared" si="93"/>
        <v>4</v>
      </c>
      <c r="AS521">
        <f t="shared" si="94"/>
        <v>22</v>
      </c>
      <c r="AT521" t="b">
        <f t="shared" si="95"/>
        <v>0</v>
      </c>
      <c r="AU521" t="str">
        <f t="shared" si="96"/>
        <v>Watson</v>
      </c>
      <c r="AV521" t="b">
        <f t="shared" si="97"/>
        <v>0</v>
      </c>
      <c r="AW521" t="str">
        <f t="shared" si="98"/>
        <v>Indian Wells1st Round</v>
      </c>
    </row>
    <row r="522" spans="1:49" x14ac:dyDescent="0.25">
      <c r="A522">
        <v>14</v>
      </c>
      <c r="B522" t="s">
        <v>524</v>
      </c>
      <c r="C522" t="s">
        <v>525</v>
      </c>
      <c r="D522" s="1">
        <v>41703</v>
      </c>
      <c r="E522" s="1" t="s">
        <v>351</v>
      </c>
      <c r="F522" s="1" t="s">
        <v>307</v>
      </c>
      <c r="G522" s="1" t="s">
        <v>308</v>
      </c>
      <c r="H522" t="s">
        <v>309</v>
      </c>
      <c r="I522">
        <v>3</v>
      </c>
      <c r="J522" t="s">
        <v>359</v>
      </c>
      <c r="K522" t="s">
        <v>432</v>
      </c>
      <c r="L522">
        <v>38</v>
      </c>
      <c r="M522">
        <v>46</v>
      </c>
      <c r="N522">
        <v>1335</v>
      </c>
      <c r="O522">
        <v>1195</v>
      </c>
      <c r="P522">
        <v>6</v>
      </c>
      <c r="Q522">
        <v>2</v>
      </c>
      <c r="R522">
        <v>6</v>
      </c>
      <c r="S522">
        <v>1</v>
      </c>
      <c r="V522">
        <v>2</v>
      </c>
      <c r="W522">
        <v>0</v>
      </c>
      <c r="X522" t="s">
        <v>312</v>
      </c>
      <c r="Y522">
        <v>1.57</v>
      </c>
      <c r="Z522">
        <v>2.25</v>
      </c>
      <c r="AA522">
        <v>1.62</v>
      </c>
      <c r="AB522">
        <v>2.25</v>
      </c>
      <c r="AC522">
        <v>1.62</v>
      </c>
      <c r="AD522">
        <v>2.2000000000000002</v>
      </c>
      <c r="AE522">
        <v>1.58</v>
      </c>
      <c r="AF522">
        <v>2.5499999999999998</v>
      </c>
      <c r="AG522">
        <v>1.62</v>
      </c>
      <c r="AH522">
        <v>2.25</v>
      </c>
      <c r="AI522">
        <v>1.68</v>
      </c>
      <c r="AJ522">
        <v>2.5499999999999998</v>
      </c>
      <c r="AK522">
        <v>1.6</v>
      </c>
      <c r="AL522">
        <v>2.29</v>
      </c>
      <c r="AM522" t="str">
        <f t="shared" si="88"/>
        <v>Keys</v>
      </c>
      <c r="AN522" t="str">
        <f t="shared" si="89"/>
        <v>Pironkova</v>
      </c>
      <c r="AO522" t="str">
        <f t="shared" si="90"/>
        <v>Indian WellsKeysPironkova</v>
      </c>
      <c r="AP522" t="str">
        <f t="shared" si="91"/>
        <v>Indian WellsPironkovaKeys</v>
      </c>
      <c r="AQ522">
        <f t="shared" si="92"/>
        <v>2</v>
      </c>
      <c r="AR522">
        <f t="shared" si="93"/>
        <v>9</v>
      </c>
      <c r="AS522">
        <f t="shared" si="94"/>
        <v>15</v>
      </c>
      <c r="AT522" t="b">
        <f t="shared" si="95"/>
        <v>0</v>
      </c>
      <c r="AU522" t="str">
        <f t="shared" si="96"/>
        <v>Keys</v>
      </c>
      <c r="AV522" t="b">
        <f t="shared" si="97"/>
        <v>0</v>
      </c>
      <c r="AW522" t="str">
        <f t="shared" si="98"/>
        <v>Indian Wells1st Round</v>
      </c>
    </row>
    <row r="523" spans="1:49" x14ac:dyDescent="0.25">
      <c r="A523">
        <v>14</v>
      </c>
      <c r="B523" t="s">
        <v>524</v>
      </c>
      <c r="C523" t="s">
        <v>525</v>
      </c>
      <c r="D523" s="1">
        <v>41704</v>
      </c>
      <c r="E523" s="1" t="s">
        <v>351</v>
      </c>
      <c r="F523" s="1" t="s">
        <v>307</v>
      </c>
      <c r="G523" s="1" t="s">
        <v>308</v>
      </c>
      <c r="H523" t="s">
        <v>309</v>
      </c>
      <c r="I523">
        <v>3</v>
      </c>
      <c r="J523" t="s">
        <v>476</v>
      </c>
      <c r="K523" t="s">
        <v>477</v>
      </c>
      <c r="L523">
        <v>64</v>
      </c>
      <c r="M523">
        <v>74</v>
      </c>
      <c r="N523">
        <v>880</v>
      </c>
      <c r="O523">
        <v>795</v>
      </c>
      <c r="P523">
        <v>4</v>
      </c>
      <c r="Q523">
        <v>6</v>
      </c>
      <c r="R523">
        <v>6</v>
      </c>
      <c r="S523">
        <v>4</v>
      </c>
      <c r="T523">
        <v>6</v>
      </c>
      <c r="U523">
        <v>3</v>
      </c>
      <c r="V523">
        <v>2</v>
      </c>
      <c r="W523">
        <v>1</v>
      </c>
      <c r="X523" t="s">
        <v>312</v>
      </c>
      <c r="Y523">
        <v>1.61</v>
      </c>
      <c r="Z523">
        <v>2.2000000000000002</v>
      </c>
      <c r="AA523">
        <v>1.58</v>
      </c>
      <c r="AB523">
        <v>2.35</v>
      </c>
      <c r="AC523">
        <v>1.57</v>
      </c>
      <c r="AD523">
        <v>2.25</v>
      </c>
      <c r="AE523">
        <v>1.63</v>
      </c>
      <c r="AF523">
        <v>2.44</v>
      </c>
      <c r="AG523">
        <v>1.62</v>
      </c>
      <c r="AH523">
        <v>2.25</v>
      </c>
      <c r="AI523">
        <v>1.67</v>
      </c>
      <c r="AJ523">
        <v>2.5</v>
      </c>
      <c r="AK523">
        <v>1.58</v>
      </c>
      <c r="AL523">
        <v>2.33</v>
      </c>
      <c r="AM523" t="str">
        <f t="shared" si="88"/>
        <v>Shvedova</v>
      </c>
      <c r="AN523" t="str">
        <f t="shared" si="89"/>
        <v>Scheepers</v>
      </c>
      <c r="AO523" t="str">
        <f t="shared" si="90"/>
        <v>Indian WellsShvedovaScheepers</v>
      </c>
      <c r="AP523" t="str">
        <f t="shared" si="91"/>
        <v>Indian WellsScheepersShvedova</v>
      </c>
      <c r="AQ523">
        <f t="shared" si="92"/>
        <v>1</v>
      </c>
      <c r="AR523">
        <f t="shared" si="93"/>
        <v>3</v>
      </c>
      <c r="AS523">
        <f t="shared" si="94"/>
        <v>29</v>
      </c>
      <c r="AT523" t="b">
        <f t="shared" si="95"/>
        <v>0</v>
      </c>
      <c r="AU523" t="str">
        <f t="shared" si="96"/>
        <v>Scheepers</v>
      </c>
      <c r="AV523" t="b">
        <f t="shared" si="97"/>
        <v>1</v>
      </c>
      <c r="AW523" t="str">
        <f t="shared" si="98"/>
        <v>Indian Wells1st Round</v>
      </c>
    </row>
    <row r="524" spans="1:49" x14ac:dyDescent="0.25">
      <c r="A524">
        <v>14</v>
      </c>
      <c r="B524" t="s">
        <v>524</v>
      </c>
      <c r="C524" t="s">
        <v>525</v>
      </c>
      <c r="D524" s="1">
        <v>41704</v>
      </c>
      <c r="E524" s="1" t="s">
        <v>351</v>
      </c>
      <c r="F524" s="1" t="s">
        <v>307</v>
      </c>
      <c r="G524" s="1" t="s">
        <v>308</v>
      </c>
      <c r="H524" t="s">
        <v>309</v>
      </c>
      <c r="I524">
        <v>3</v>
      </c>
      <c r="J524" t="s">
        <v>379</v>
      </c>
      <c r="K524" t="s">
        <v>410</v>
      </c>
      <c r="L524">
        <v>91</v>
      </c>
      <c r="M524">
        <v>42</v>
      </c>
      <c r="N524">
        <v>683</v>
      </c>
      <c r="O524">
        <v>1253</v>
      </c>
      <c r="P524">
        <v>6</v>
      </c>
      <c r="Q524">
        <v>2</v>
      </c>
      <c r="R524">
        <v>6</v>
      </c>
      <c r="S524">
        <v>1</v>
      </c>
      <c r="V524">
        <v>2</v>
      </c>
      <c r="W524">
        <v>0</v>
      </c>
      <c r="X524" t="s">
        <v>312</v>
      </c>
      <c r="Y524">
        <v>3</v>
      </c>
      <c r="Z524">
        <v>1.36</v>
      </c>
      <c r="AA524">
        <v>3.1</v>
      </c>
      <c r="AB524">
        <v>1.35</v>
      </c>
      <c r="AC524">
        <v>2.75</v>
      </c>
      <c r="AD524">
        <v>1.4</v>
      </c>
      <c r="AE524">
        <v>3.23</v>
      </c>
      <c r="AF524">
        <v>1.4</v>
      </c>
      <c r="AG524">
        <v>2.88</v>
      </c>
      <c r="AH524">
        <v>1.4</v>
      </c>
      <c r="AI524">
        <v>3.23</v>
      </c>
      <c r="AJ524">
        <v>1.44</v>
      </c>
      <c r="AK524">
        <v>2.97</v>
      </c>
      <c r="AL524">
        <v>1.38</v>
      </c>
      <c r="AM524" t="str">
        <f t="shared" si="88"/>
        <v>Mladenovic</v>
      </c>
      <c r="AN524" t="str">
        <f t="shared" si="89"/>
        <v>Zhang</v>
      </c>
      <c r="AO524" t="str">
        <f t="shared" si="90"/>
        <v>Indian WellsMladenovicZhang</v>
      </c>
      <c r="AP524" t="str">
        <f t="shared" si="91"/>
        <v>Indian WellsZhangMladenovic</v>
      </c>
      <c r="AQ524">
        <f t="shared" si="92"/>
        <v>2</v>
      </c>
      <c r="AR524">
        <f t="shared" si="93"/>
        <v>9</v>
      </c>
      <c r="AS524">
        <f t="shared" si="94"/>
        <v>15</v>
      </c>
      <c r="AT524" t="b">
        <f t="shared" si="95"/>
        <v>0</v>
      </c>
      <c r="AU524" t="str">
        <f t="shared" si="96"/>
        <v>Mladenovic</v>
      </c>
      <c r="AV524" t="b">
        <f t="shared" si="97"/>
        <v>0</v>
      </c>
      <c r="AW524" t="str">
        <f t="shared" si="98"/>
        <v>Indian Wells1st Round</v>
      </c>
    </row>
    <row r="525" spans="1:49" x14ac:dyDescent="0.25">
      <c r="A525">
        <v>14</v>
      </c>
      <c r="B525" t="s">
        <v>524</v>
      </c>
      <c r="C525" t="s">
        <v>525</v>
      </c>
      <c r="D525" s="1">
        <v>41704</v>
      </c>
      <c r="E525" s="1" t="s">
        <v>351</v>
      </c>
      <c r="F525" s="1" t="s">
        <v>307</v>
      </c>
      <c r="G525" s="1" t="s">
        <v>308</v>
      </c>
      <c r="H525" t="s">
        <v>309</v>
      </c>
      <c r="I525">
        <v>3</v>
      </c>
      <c r="J525" t="s">
        <v>321</v>
      </c>
      <c r="K525" t="s">
        <v>527</v>
      </c>
      <c r="L525">
        <v>47</v>
      </c>
      <c r="M525">
        <v>162</v>
      </c>
      <c r="N525">
        <v>1190</v>
      </c>
      <c r="O525">
        <v>380</v>
      </c>
      <c r="P525">
        <v>6</v>
      </c>
      <c r="Q525">
        <v>4</v>
      </c>
      <c r="R525">
        <v>6</v>
      </c>
      <c r="S525">
        <v>0</v>
      </c>
      <c r="V525">
        <v>2</v>
      </c>
      <c r="W525">
        <v>0</v>
      </c>
      <c r="X525" t="s">
        <v>312</v>
      </c>
      <c r="Y525">
        <v>1.36</v>
      </c>
      <c r="Z525">
        <v>3</v>
      </c>
      <c r="AA525">
        <v>1.3</v>
      </c>
      <c r="AB525">
        <v>3.4</v>
      </c>
      <c r="AC525">
        <v>1.36</v>
      </c>
      <c r="AD525">
        <v>3</v>
      </c>
      <c r="AE525">
        <v>1.46</v>
      </c>
      <c r="AF525">
        <v>2.95</v>
      </c>
      <c r="AG525">
        <v>1.36</v>
      </c>
      <c r="AH525">
        <v>3</v>
      </c>
      <c r="AI525">
        <v>1.46</v>
      </c>
      <c r="AJ525">
        <v>3.5</v>
      </c>
      <c r="AK525">
        <v>1.37</v>
      </c>
      <c r="AL525">
        <v>3.04</v>
      </c>
      <c r="AM525" t="str">
        <f t="shared" si="88"/>
        <v>Nara</v>
      </c>
      <c r="AN525" t="str">
        <f t="shared" si="89"/>
        <v>Kiick</v>
      </c>
      <c r="AO525" t="str">
        <f t="shared" si="90"/>
        <v>Indian WellsNaraKiick</v>
      </c>
      <c r="AP525" t="str">
        <f t="shared" si="91"/>
        <v>Indian WellsKiickNara</v>
      </c>
      <c r="AQ525">
        <f t="shared" si="92"/>
        <v>2</v>
      </c>
      <c r="AR525">
        <f t="shared" si="93"/>
        <v>8</v>
      </c>
      <c r="AS525">
        <f t="shared" si="94"/>
        <v>16</v>
      </c>
      <c r="AT525" t="b">
        <f t="shared" si="95"/>
        <v>0</v>
      </c>
      <c r="AU525" t="str">
        <f t="shared" si="96"/>
        <v>Nara</v>
      </c>
      <c r="AV525" t="b">
        <f t="shared" si="97"/>
        <v>0</v>
      </c>
      <c r="AW525" t="str">
        <f t="shared" si="98"/>
        <v>Indian Wells1st Round</v>
      </c>
    </row>
    <row r="526" spans="1:49" x14ac:dyDescent="0.25">
      <c r="A526">
        <v>14</v>
      </c>
      <c r="B526" t="s">
        <v>524</v>
      </c>
      <c r="C526" t="s">
        <v>525</v>
      </c>
      <c r="D526" s="1">
        <v>41704</v>
      </c>
      <c r="E526" s="1" t="s">
        <v>351</v>
      </c>
      <c r="F526" s="1" t="s">
        <v>307</v>
      </c>
      <c r="G526" s="1" t="s">
        <v>308</v>
      </c>
      <c r="H526" t="s">
        <v>309</v>
      </c>
      <c r="I526">
        <v>3</v>
      </c>
      <c r="J526" t="s">
        <v>332</v>
      </c>
      <c r="K526" t="s">
        <v>398</v>
      </c>
      <c r="L526">
        <v>97</v>
      </c>
      <c r="M526">
        <v>82</v>
      </c>
      <c r="N526">
        <v>634</v>
      </c>
      <c r="O526">
        <v>728</v>
      </c>
      <c r="P526">
        <v>4</v>
      </c>
      <c r="Q526">
        <v>6</v>
      </c>
      <c r="R526">
        <v>6</v>
      </c>
      <c r="S526">
        <v>3</v>
      </c>
      <c r="T526">
        <v>6</v>
      </c>
      <c r="U526">
        <v>4</v>
      </c>
      <c r="V526">
        <v>2</v>
      </c>
      <c r="W526">
        <v>1</v>
      </c>
      <c r="X526" t="s">
        <v>312</v>
      </c>
      <c r="Y526">
        <v>1.36</v>
      </c>
      <c r="Z526">
        <v>3</v>
      </c>
      <c r="AA526">
        <v>1.5</v>
      </c>
      <c r="AB526">
        <v>2.5</v>
      </c>
      <c r="AC526">
        <v>1.5</v>
      </c>
      <c r="AD526">
        <v>2.5</v>
      </c>
      <c r="AE526">
        <v>1.4</v>
      </c>
      <c r="AF526">
        <v>3.22</v>
      </c>
      <c r="AG526">
        <v>1.5</v>
      </c>
      <c r="AH526">
        <v>2.63</v>
      </c>
      <c r="AI526">
        <v>1.5</v>
      </c>
      <c r="AJ526">
        <v>3.22</v>
      </c>
      <c r="AK526">
        <v>1.44</v>
      </c>
      <c r="AL526">
        <v>2.77</v>
      </c>
      <c r="AM526" t="str">
        <f t="shared" si="88"/>
        <v>Fichman</v>
      </c>
      <c r="AN526" t="str">
        <f t="shared" si="89"/>
        <v>Peer</v>
      </c>
      <c r="AO526" t="str">
        <f t="shared" si="90"/>
        <v>Indian WellsFichmanPeer</v>
      </c>
      <c r="AP526" t="str">
        <f t="shared" si="91"/>
        <v>Indian WellsPeerFichman</v>
      </c>
      <c r="AQ526">
        <f t="shared" si="92"/>
        <v>1</v>
      </c>
      <c r="AR526">
        <f t="shared" si="93"/>
        <v>3</v>
      </c>
      <c r="AS526">
        <f t="shared" si="94"/>
        <v>29</v>
      </c>
      <c r="AT526" t="b">
        <f t="shared" si="95"/>
        <v>0</v>
      </c>
      <c r="AU526" t="str">
        <f t="shared" si="96"/>
        <v>Peer</v>
      </c>
      <c r="AV526" t="b">
        <f t="shared" si="97"/>
        <v>1</v>
      </c>
      <c r="AW526" t="str">
        <f t="shared" si="98"/>
        <v>Indian Wells1st Round</v>
      </c>
    </row>
    <row r="527" spans="1:49" x14ac:dyDescent="0.25">
      <c r="A527">
        <v>14</v>
      </c>
      <c r="B527" t="s">
        <v>524</v>
      </c>
      <c r="C527" t="s">
        <v>525</v>
      </c>
      <c r="D527" s="1">
        <v>41704</v>
      </c>
      <c r="E527" s="1" t="s">
        <v>351</v>
      </c>
      <c r="F527" s="1" t="s">
        <v>307</v>
      </c>
      <c r="G527" s="1" t="s">
        <v>308</v>
      </c>
      <c r="H527" t="s">
        <v>309</v>
      </c>
      <c r="I527">
        <v>3</v>
      </c>
      <c r="J527" t="s">
        <v>370</v>
      </c>
      <c r="K527" t="s">
        <v>311</v>
      </c>
      <c r="L527">
        <v>78</v>
      </c>
      <c r="M527">
        <v>55</v>
      </c>
      <c r="N527">
        <v>765</v>
      </c>
      <c r="O527">
        <v>1015</v>
      </c>
      <c r="P527">
        <v>7</v>
      </c>
      <c r="Q527">
        <v>6</v>
      </c>
      <c r="R527">
        <v>6</v>
      </c>
      <c r="S527">
        <v>4</v>
      </c>
      <c r="V527">
        <v>2</v>
      </c>
      <c r="W527">
        <v>0</v>
      </c>
      <c r="X527" t="s">
        <v>312</v>
      </c>
      <c r="Y527">
        <v>2.1</v>
      </c>
      <c r="Z527">
        <v>1.66</v>
      </c>
      <c r="AA527">
        <v>2.25</v>
      </c>
      <c r="AB527">
        <v>1.62</v>
      </c>
      <c r="AC527">
        <v>2.2000000000000002</v>
      </c>
      <c r="AD527">
        <v>1.62</v>
      </c>
      <c r="AE527">
        <v>2.1</v>
      </c>
      <c r="AF527">
        <v>1.81</v>
      </c>
      <c r="AG527">
        <v>2.2000000000000002</v>
      </c>
      <c r="AH527">
        <v>1.67</v>
      </c>
      <c r="AI527">
        <v>2.25</v>
      </c>
      <c r="AJ527">
        <v>1.81</v>
      </c>
      <c r="AK527">
        <v>2.11</v>
      </c>
      <c r="AL527">
        <v>1.7</v>
      </c>
      <c r="AM527" t="str">
        <f t="shared" si="88"/>
        <v>Dellacqua</v>
      </c>
      <c r="AN527" t="str">
        <f t="shared" si="89"/>
        <v>Mchale</v>
      </c>
      <c r="AO527" t="str">
        <f t="shared" si="90"/>
        <v>Indian WellsDellacquaMchale</v>
      </c>
      <c r="AP527" t="str">
        <f t="shared" si="91"/>
        <v>Indian WellsMchaleDellacqua</v>
      </c>
      <c r="AQ527">
        <f t="shared" si="92"/>
        <v>2</v>
      </c>
      <c r="AR527">
        <f t="shared" si="93"/>
        <v>3</v>
      </c>
      <c r="AS527">
        <f t="shared" si="94"/>
        <v>23</v>
      </c>
      <c r="AT527" t="b">
        <f t="shared" si="95"/>
        <v>1</v>
      </c>
      <c r="AU527" t="str">
        <f t="shared" si="96"/>
        <v>Dellacqua</v>
      </c>
      <c r="AV527" t="b">
        <f t="shared" si="97"/>
        <v>0</v>
      </c>
      <c r="AW527" t="str">
        <f t="shared" si="98"/>
        <v>Indian Wells1st Round</v>
      </c>
    </row>
    <row r="528" spans="1:49" x14ac:dyDescent="0.25">
      <c r="A528">
        <v>14</v>
      </c>
      <c r="B528" t="s">
        <v>524</v>
      </c>
      <c r="C528" t="s">
        <v>525</v>
      </c>
      <c r="D528" s="1">
        <v>41704</v>
      </c>
      <c r="E528" s="1" t="s">
        <v>351</v>
      </c>
      <c r="F528" s="1" t="s">
        <v>307</v>
      </c>
      <c r="G528" s="1" t="s">
        <v>308</v>
      </c>
      <c r="H528" t="s">
        <v>309</v>
      </c>
      <c r="I528">
        <v>3</v>
      </c>
      <c r="J528" t="s">
        <v>355</v>
      </c>
      <c r="K528" t="s">
        <v>419</v>
      </c>
      <c r="L528">
        <v>51</v>
      </c>
      <c r="M528">
        <v>93</v>
      </c>
      <c r="N528">
        <v>1111</v>
      </c>
      <c r="O528">
        <v>678</v>
      </c>
      <c r="P528">
        <v>6</v>
      </c>
      <c r="Q528">
        <v>2</v>
      </c>
      <c r="R528">
        <v>6</v>
      </c>
      <c r="S528">
        <v>2</v>
      </c>
      <c r="V528">
        <v>2</v>
      </c>
      <c r="W528">
        <v>0</v>
      </c>
      <c r="X528" t="s">
        <v>312</v>
      </c>
      <c r="Y528">
        <v>2.25</v>
      </c>
      <c r="Z528">
        <v>1.57</v>
      </c>
      <c r="AA528">
        <v>2.4</v>
      </c>
      <c r="AB528">
        <v>1.55</v>
      </c>
      <c r="AC528">
        <v>2.5</v>
      </c>
      <c r="AD528">
        <v>1.5</v>
      </c>
      <c r="AE528">
        <v>2.7</v>
      </c>
      <c r="AF528">
        <v>1.53</v>
      </c>
      <c r="AG528">
        <v>2.5</v>
      </c>
      <c r="AH528">
        <v>1.5</v>
      </c>
      <c r="AI528">
        <v>2.72</v>
      </c>
      <c r="AJ528">
        <v>1.57</v>
      </c>
      <c r="AK528">
        <v>2.5</v>
      </c>
      <c r="AL528">
        <v>1.51</v>
      </c>
      <c r="AM528" t="str">
        <f t="shared" si="88"/>
        <v>Lepchenko</v>
      </c>
      <c r="AN528" t="str">
        <f t="shared" si="89"/>
        <v>Van</v>
      </c>
      <c r="AO528" t="str">
        <f t="shared" si="90"/>
        <v>Indian WellsLepchenkoVan</v>
      </c>
      <c r="AP528" t="str">
        <f t="shared" si="91"/>
        <v>Indian WellsVanLepchenko</v>
      </c>
      <c r="AQ528">
        <f t="shared" si="92"/>
        <v>2</v>
      </c>
      <c r="AR528">
        <f t="shared" si="93"/>
        <v>8</v>
      </c>
      <c r="AS528">
        <f t="shared" si="94"/>
        <v>16</v>
      </c>
      <c r="AT528" t="b">
        <f t="shared" si="95"/>
        <v>0</v>
      </c>
      <c r="AU528" t="str">
        <f t="shared" si="96"/>
        <v>Lepchenko</v>
      </c>
      <c r="AV528" t="b">
        <f t="shared" si="97"/>
        <v>0</v>
      </c>
      <c r="AW528" t="str">
        <f t="shared" si="98"/>
        <v>Indian Wells1st Round</v>
      </c>
    </row>
    <row r="529" spans="1:49" x14ac:dyDescent="0.25">
      <c r="A529">
        <v>14</v>
      </c>
      <c r="B529" t="s">
        <v>524</v>
      </c>
      <c r="C529" t="s">
        <v>525</v>
      </c>
      <c r="D529" s="1">
        <v>41704</v>
      </c>
      <c r="E529" s="1" t="s">
        <v>351</v>
      </c>
      <c r="F529" s="1" t="s">
        <v>307</v>
      </c>
      <c r="G529" s="1" t="s">
        <v>308</v>
      </c>
      <c r="H529" t="s">
        <v>309</v>
      </c>
      <c r="I529">
        <v>3</v>
      </c>
      <c r="J529" t="s">
        <v>528</v>
      </c>
      <c r="K529" t="s">
        <v>341</v>
      </c>
      <c r="L529">
        <v>337</v>
      </c>
      <c r="M529">
        <v>49</v>
      </c>
      <c r="N529">
        <v>125</v>
      </c>
      <c r="O529">
        <v>1167</v>
      </c>
      <c r="P529">
        <v>7</v>
      </c>
      <c r="Q529">
        <v>6</v>
      </c>
      <c r="R529">
        <v>6</v>
      </c>
      <c r="S529">
        <v>1</v>
      </c>
      <c r="V529">
        <v>2</v>
      </c>
      <c r="W529">
        <v>0</v>
      </c>
      <c r="X529" t="s">
        <v>312</v>
      </c>
      <c r="Y529">
        <v>5.5</v>
      </c>
      <c r="Z529">
        <v>1.1399999999999999</v>
      </c>
      <c r="AA529">
        <v>4.5</v>
      </c>
      <c r="AB529">
        <v>1.18</v>
      </c>
      <c r="AC529">
        <v>4.5</v>
      </c>
      <c r="AD529">
        <v>1.17</v>
      </c>
      <c r="AE529">
        <v>5.58</v>
      </c>
      <c r="AF529">
        <v>1.18</v>
      </c>
      <c r="AG529">
        <v>5</v>
      </c>
      <c r="AH529">
        <v>1.17</v>
      </c>
      <c r="AI529">
        <v>5.58</v>
      </c>
      <c r="AJ529">
        <v>1.2</v>
      </c>
      <c r="AK529">
        <v>4.82</v>
      </c>
      <c r="AL529">
        <v>1.17</v>
      </c>
      <c r="AM529" t="str">
        <f t="shared" si="88"/>
        <v>Townsend</v>
      </c>
      <c r="AN529" t="str">
        <f t="shared" si="89"/>
        <v>Knapp</v>
      </c>
      <c r="AO529" t="str">
        <f t="shared" si="90"/>
        <v>Indian WellsTownsendKnapp</v>
      </c>
      <c r="AP529" t="str">
        <f t="shared" si="91"/>
        <v>Indian WellsKnappTownsend</v>
      </c>
      <c r="AQ529">
        <f t="shared" si="92"/>
        <v>2</v>
      </c>
      <c r="AR529">
        <f t="shared" si="93"/>
        <v>6</v>
      </c>
      <c r="AS529">
        <f t="shared" si="94"/>
        <v>20</v>
      </c>
      <c r="AT529" t="b">
        <f t="shared" si="95"/>
        <v>1</v>
      </c>
      <c r="AU529" t="str">
        <f t="shared" si="96"/>
        <v>Townsend</v>
      </c>
      <c r="AV529" t="b">
        <f t="shared" si="97"/>
        <v>0</v>
      </c>
      <c r="AW529" t="str">
        <f t="shared" si="98"/>
        <v>Indian Wells1st Round</v>
      </c>
    </row>
    <row r="530" spans="1:49" x14ac:dyDescent="0.25">
      <c r="A530">
        <v>14</v>
      </c>
      <c r="B530" t="s">
        <v>524</v>
      </c>
      <c r="C530" t="s">
        <v>525</v>
      </c>
      <c r="D530" s="1">
        <v>41704</v>
      </c>
      <c r="E530" s="1" t="s">
        <v>351</v>
      </c>
      <c r="F530" s="1" t="s">
        <v>307</v>
      </c>
      <c r="G530" s="1" t="s">
        <v>308</v>
      </c>
      <c r="H530" t="s">
        <v>309</v>
      </c>
      <c r="I530">
        <v>3</v>
      </c>
      <c r="J530" t="s">
        <v>397</v>
      </c>
      <c r="K530" t="s">
        <v>316</v>
      </c>
      <c r="L530">
        <v>58</v>
      </c>
      <c r="M530">
        <v>76</v>
      </c>
      <c r="N530">
        <v>964</v>
      </c>
      <c r="O530">
        <v>791</v>
      </c>
      <c r="P530">
        <v>3</v>
      </c>
      <c r="Q530">
        <v>6</v>
      </c>
      <c r="R530">
        <v>6</v>
      </c>
      <c r="S530">
        <v>3</v>
      </c>
      <c r="T530">
        <v>7</v>
      </c>
      <c r="U530">
        <v>6</v>
      </c>
      <c r="V530">
        <v>2</v>
      </c>
      <c r="W530">
        <v>1</v>
      </c>
      <c r="X530" t="s">
        <v>312</v>
      </c>
      <c r="Y530">
        <v>1.53</v>
      </c>
      <c r="Z530">
        <v>2.37</v>
      </c>
      <c r="AA530">
        <v>1.58</v>
      </c>
      <c r="AB530">
        <v>2.35</v>
      </c>
      <c r="AC530">
        <v>1.53</v>
      </c>
      <c r="AD530">
        <v>2.38</v>
      </c>
      <c r="AE530">
        <v>1.65</v>
      </c>
      <c r="AF530">
        <v>2.39</v>
      </c>
      <c r="AG530">
        <v>1.57</v>
      </c>
      <c r="AH530">
        <v>2.38</v>
      </c>
      <c r="AI530">
        <v>1.65</v>
      </c>
      <c r="AJ530">
        <v>2.4</v>
      </c>
      <c r="AK530">
        <v>1.58</v>
      </c>
      <c r="AL530">
        <v>2.3199999999999998</v>
      </c>
      <c r="AM530" t="str">
        <f t="shared" si="88"/>
        <v>Zheng</v>
      </c>
      <c r="AN530" t="str">
        <f t="shared" si="89"/>
        <v>Ormaechea</v>
      </c>
      <c r="AO530" t="str">
        <f t="shared" si="90"/>
        <v>Indian WellsZhengOrmaechea</v>
      </c>
      <c r="AP530" t="str">
        <f t="shared" si="91"/>
        <v>Indian WellsOrmaecheaZheng</v>
      </c>
      <c r="AQ530">
        <f t="shared" si="92"/>
        <v>1</v>
      </c>
      <c r="AR530">
        <f t="shared" si="93"/>
        <v>1</v>
      </c>
      <c r="AS530">
        <f t="shared" si="94"/>
        <v>31</v>
      </c>
      <c r="AT530" t="b">
        <f t="shared" si="95"/>
        <v>1</v>
      </c>
      <c r="AU530" t="str">
        <f t="shared" si="96"/>
        <v>Ormaechea</v>
      </c>
      <c r="AV530" t="b">
        <f t="shared" si="97"/>
        <v>1</v>
      </c>
      <c r="AW530" t="str">
        <f t="shared" si="98"/>
        <v>Indian Wells1st Round</v>
      </c>
    </row>
    <row r="531" spans="1:49" x14ac:dyDescent="0.25">
      <c r="A531">
        <v>14</v>
      </c>
      <c r="B531" t="s">
        <v>524</v>
      </c>
      <c r="C531" t="s">
        <v>525</v>
      </c>
      <c r="D531" s="1">
        <v>41704</v>
      </c>
      <c r="E531" s="1" t="s">
        <v>351</v>
      </c>
      <c r="F531" s="1" t="s">
        <v>307</v>
      </c>
      <c r="G531" s="1" t="s">
        <v>308</v>
      </c>
      <c r="H531" t="s">
        <v>309</v>
      </c>
      <c r="I531">
        <v>3</v>
      </c>
      <c r="J531" t="s">
        <v>315</v>
      </c>
      <c r="K531" t="s">
        <v>529</v>
      </c>
      <c r="L531">
        <v>67</v>
      </c>
      <c r="M531">
        <v>123</v>
      </c>
      <c r="N531">
        <v>873</v>
      </c>
      <c r="O531">
        <v>497</v>
      </c>
      <c r="P531">
        <v>6</v>
      </c>
      <c r="Q531">
        <v>2</v>
      </c>
      <c r="R531">
        <v>3</v>
      </c>
      <c r="S531">
        <v>6</v>
      </c>
      <c r="T531">
        <v>6</v>
      </c>
      <c r="U531">
        <v>2</v>
      </c>
      <c r="V531">
        <v>2</v>
      </c>
      <c r="W531">
        <v>1</v>
      </c>
      <c r="X531" t="s">
        <v>312</v>
      </c>
      <c r="Y531">
        <v>1.28</v>
      </c>
      <c r="Z531">
        <v>3.5</v>
      </c>
      <c r="AA531">
        <v>1.33</v>
      </c>
      <c r="AB531">
        <v>3.2</v>
      </c>
      <c r="AC531">
        <v>1.3</v>
      </c>
      <c r="AD531">
        <v>3.4</v>
      </c>
      <c r="AE531">
        <v>1.37</v>
      </c>
      <c r="AF531">
        <v>3.41</v>
      </c>
      <c r="AG531">
        <v>1.29</v>
      </c>
      <c r="AH531">
        <v>3.5</v>
      </c>
      <c r="AI531">
        <v>1.37</v>
      </c>
      <c r="AJ531">
        <v>3.65</v>
      </c>
      <c r="AK531">
        <v>1.31</v>
      </c>
      <c r="AL531">
        <v>3.32</v>
      </c>
      <c r="AM531" t="str">
        <f t="shared" si="88"/>
        <v>Pliskova</v>
      </c>
      <c r="AN531" t="str">
        <f t="shared" si="89"/>
        <v>Larcherde</v>
      </c>
      <c r="AO531" t="str">
        <f t="shared" si="90"/>
        <v>Indian WellsPliskovaLarcherde</v>
      </c>
      <c r="AP531" t="str">
        <f t="shared" si="91"/>
        <v>Indian WellsLarcherdePliskova</v>
      </c>
      <c r="AQ531">
        <f t="shared" si="92"/>
        <v>1</v>
      </c>
      <c r="AR531">
        <f t="shared" si="93"/>
        <v>5</v>
      </c>
      <c r="AS531">
        <f t="shared" si="94"/>
        <v>25</v>
      </c>
      <c r="AT531" t="b">
        <f t="shared" si="95"/>
        <v>0</v>
      </c>
      <c r="AU531" t="str">
        <f t="shared" si="96"/>
        <v>Pliskova</v>
      </c>
      <c r="AV531" t="b">
        <f t="shared" si="97"/>
        <v>1</v>
      </c>
      <c r="AW531" t="str">
        <f t="shared" si="98"/>
        <v>Indian Wells1st Round</v>
      </c>
    </row>
    <row r="532" spans="1:49" x14ac:dyDescent="0.25">
      <c r="A532">
        <v>14</v>
      </c>
      <c r="B532" t="s">
        <v>524</v>
      </c>
      <c r="C532" t="s">
        <v>525</v>
      </c>
      <c r="D532" s="1">
        <v>41704</v>
      </c>
      <c r="E532" s="1" t="s">
        <v>351</v>
      </c>
      <c r="F532" s="1" t="s">
        <v>307</v>
      </c>
      <c r="G532" s="1" t="s">
        <v>308</v>
      </c>
      <c r="H532" t="s">
        <v>309</v>
      </c>
      <c r="I532">
        <v>3</v>
      </c>
      <c r="J532" t="s">
        <v>406</v>
      </c>
      <c r="K532" t="s">
        <v>516</v>
      </c>
      <c r="L532">
        <v>241</v>
      </c>
      <c r="M532">
        <v>53</v>
      </c>
      <c r="N532">
        <v>231</v>
      </c>
      <c r="O532">
        <v>1081</v>
      </c>
      <c r="P532">
        <v>6</v>
      </c>
      <c r="Q532">
        <v>2</v>
      </c>
      <c r="R532">
        <v>6</v>
      </c>
      <c r="S532">
        <v>0</v>
      </c>
      <c r="V532">
        <v>2</v>
      </c>
      <c r="W532">
        <v>0</v>
      </c>
      <c r="X532" t="s">
        <v>312</v>
      </c>
      <c r="Y532">
        <v>2.25</v>
      </c>
      <c r="Z532">
        <v>1.57</v>
      </c>
      <c r="AA532">
        <v>2.2000000000000002</v>
      </c>
      <c r="AB532">
        <v>1.65</v>
      </c>
      <c r="AC532">
        <v>2.1</v>
      </c>
      <c r="AD532">
        <v>1.67</v>
      </c>
      <c r="AE532">
        <v>2.29</v>
      </c>
      <c r="AF532">
        <v>1.7</v>
      </c>
      <c r="AG532">
        <v>2.2000000000000002</v>
      </c>
      <c r="AH532">
        <v>1.67</v>
      </c>
      <c r="AI532">
        <v>2.2999999999999998</v>
      </c>
      <c r="AJ532">
        <v>1.75</v>
      </c>
      <c r="AK532">
        <v>2.17</v>
      </c>
      <c r="AL532">
        <v>1.67</v>
      </c>
      <c r="AM532" t="str">
        <f t="shared" si="88"/>
        <v>Wozniak</v>
      </c>
      <c r="AN532" t="str">
        <f t="shared" si="89"/>
        <v>Radwanska</v>
      </c>
      <c r="AO532" t="str">
        <f t="shared" si="90"/>
        <v>Indian WellsWozniakRadwanska</v>
      </c>
      <c r="AP532" t="str">
        <f t="shared" si="91"/>
        <v>Indian WellsRadwanskaWozniak</v>
      </c>
      <c r="AQ532">
        <f t="shared" si="92"/>
        <v>2</v>
      </c>
      <c r="AR532">
        <f t="shared" si="93"/>
        <v>10</v>
      </c>
      <c r="AS532">
        <f t="shared" si="94"/>
        <v>14</v>
      </c>
      <c r="AT532" t="b">
        <f t="shared" si="95"/>
        <v>0</v>
      </c>
      <c r="AU532" t="str">
        <f t="shared" si="96"/>
        <v>Wozniak</v>
      </c>
      <c r="AV532" t="b">
        <f t="shared" si="97"/>
        <v>0</v>
      </c>
      <c r="AW532" t="str">
        <f t="shared" si="98"/>
        <v>Indian Wells1st Round</v>
      </c>
    </row>
    <row r="533" spans="1:49" x14ac:dyDescent="0.25">
      <c r="A533">
        <v>14</v>
      </c>
      <c r="B533" t="s">
        <v>524</v>
      </c>
      <c r="C533" t="s">
        <v>525</v>
      </c>
      <c r="D533" s="1">
        <v>41704</v>
      </c>
      <c r="E533" s="1" t="s">
        <v>351</v>
      </c>
      <c r="F533" s="1" t="s">
        <v>307</v>
      </c>
      <c r="G533" s="1" t="s">
        <v>308</v>
      </c>
      <c r="H533" t="s">
        <v>309</v>
      </c>
      <c r="I533">
        <v>3</v>
      </c>
      <c r="J533" t="s">
        <v>340</v>
      </c>
      <c r="K533" t="s">
        <v>401</v>
      </c>
      <c r="L533">
        <v>86</v>
      </c>
      <c r="M533">
        <v>75</v>
      </c>
      <c r="N533">
        <v>706</v>
      </c>
      <c r="O533">
        <v>794</v>
      </c>
      <c r="P533">
        <v>6</v>
      </c>
      <c r="Q533">
        <v>1</v>
      </c>
      <c r="R533">
        <v>2</v>
      </c>
      <c r="S533">
        <v>6</v>
      </c>
      <c r="T533">
        <v>6</v>
      </c>
      <c r="U533">
        <v>3</v>
      </c>
      <c r="V533">
        <v>2</v>
      </c>
      <c r="W533">
        <v>1</v>
      </c>
      <c r="X533" t="s">
        <v>312</v>
      </c>
      <c r="Y533">
        <v>1.5</v>
      </c>
      <c r="Z533">
        <v>2.5</v>
      </c>
      <c r="AA533">
        <v>1.52</v>
      </c>
      <c r="AB533">
        <v>2.4500000000000002</v>
      </c>
      <c r="AC533">
        <v>1.53</v>
      </c>
      <c r="AD533">
        <v>2.38</v>
      </c>
      <c r="AE533">
        <v>1.56</v>
      </c>
      <c r="AF533">
        <v>2.62</v>
      </c>
      <c r="AG533">
        <v>1.53</v>
      </c>
      <c r="AH533">
        <v>2.5</v>
      </c>
      <c r="AI533">
        <v>1.57</v>
      </c>
      <c r="AJ533">
        <v>2.65</v>
      </c>
      <c r="AK533">
        <v>1.52</v>
      </c>
      <c r="AL533">
        <v>2.48</v>
      </c>
      <c r="AM533" t="str">
        <f t="shared" si="88"/>
        <v>Goerges</v>
      </c>
      <c r="AN533" t="str">
        <f t="shared" si="89"/>
        <v>Cepelova</v>
      </c>
      <c r="AO533" t="str">
        <f t="shared" si="90"/>
        <v>Indian WellsGoergesCepelova</v>
      </c>
      <c r="AP533" t="str">
        <f t="shared" si="91"/>
        <v>Indian WellsCepelovaGoerges</v>
      </c>
      <c r="AQ533">
        <f t="shared" si="92"/>
        <v>1</v>
      </c>
      <c r="AR533">
        <f t="shared" si="93"/>
        <v>4</v>
      </c>
      <c r="AS533">
        <f t="shared" si="94"/>
        <v>24</v>
      </c>
      <c r="AT533" t="b">
        <f t="shared" si="95"/>
        <v>0</v>
      </c>
      <c r="AU533" t="str">
        <f t="shared" si="96"/>
        <v>Goerges</v>
      </c>
      <c r="AV533" t="b">
        <f t="shared" si="97"/>
        <v>1</v>
      </c>
      <c r="AW533" t="str">
        <f t="shared" si="98"/>
        <v>Indian Wells1st Round</v>
      </c>
    </row>
    <row r="534" spans="1:49" x14ac:dyDescent="0.25">
      <c r="A534">
        <v>14</v>
      </c>
      <c r="B534" t="s">
        <v>524</v>
      </c>
      <c r="C534" t="s">
        <v>525</v>
      </c>
      <c r="D534" s="1">
        <v>41704</v>
      </c>
      <c r="E534" s="1" t="s">
        <v>351</v>
      </c>
      <c r="F534" s="1" t="s">
        <v>307</v>
      </c>
      <c r="G534" s="1" t="s">
        <v>308</v>
      </c>
      <c r="H534" t="s">
        <v>309</v>
      </c>
      <c r="I534">
        <v>3</v>
      </c>
      <c r="J534" t="s">
        <v>392</v>
      </c>
      <c r="K534" t="s">
        <v>320</v>
      </c>
      <c r="L534">
        <v>68</v>
      </c>
      <c r="M534">
        <v>70</v>
      </c>
      <c r="N534">
        <v>866</v>
      </c>
      <c r="O534">
        <v>827</v>
      </c>
      <c r="P534">
        <v>6</v>
      </c>
      <c r="Q534">
        <v>4</v>
      </c>
      <c r="R534">
        <v>7</v>
      </c>
      <c r="S534">
        <v>6</v>
      </c>
      <c r="V534">
        <v>2</v>
      </c>
      <c r="W534">
        <v>0</v>
      </c>
      <c r="X534" t="s">
        <v>312</v>
      </c>
      <c r="Y534">
        <v>1.3</v>
      </c>
      <c r="Z534">
        <v>3.4</v>
      </c>
      <c r="AA534">
        <v>1.3</v>
      </c>
      <c r="AB534">
        <v>3.4</v>
      </c>
      <c r="AC534">
        <v>1.4</v>
      </c>
      <c r="AD534">
        <v>2.75</v>
      </c>
      <c r="AE534">
        <v>1.37</v>
      </c>
      <c r="AF534">
        <v>3.39</v>
      </c>
      <c r="AG534">
        <v>1.4</v>
      </c>
      <c r="AH534">
        <v>2.88</v>
      </c>
      <c r="AI534">
        <v>1.4</v>
      </c>
      <c r="AJ534">
        <v>3.5</v>
      </c>
      <c r="AK534">
        <v>1.34</v>
      </c>
      <c r="AL534">
        <v>3.16</v>
      </c>
      <c r="AM534" t="str">
        <f t="shared" si="88"/>
        <v>Tomljanovic</v>
      </c>
      <c r="AN534" t="str">
        <f t="shared" si="89"/>
        <v>Dominguez</v>
      </c>
      <c r="AO534" t="str">
        <f t="shared" si="90"/>
        <v>Indian WellsTomljanovicDominguez</v>
      </c>
      <c r="AP534" t="str">
        <f t="shared" si="91"/>
        <v>Indian WellsDominguezTomljanovic</v>
      </c>
      <c r="AQ534">
        <f t="shared" si="92"/>
        <v>2</v>
      </c>
      <c r="AR534">
        <f t="shared" si="93"/>
        <v>3</v>
      </c>
      <c r="AS534">
        <f t="shared" si="94"/>
        <v>23</v>
      </c>
      <c r="AT534" t="b">
        <f t="shared" si="95"/>
        <v>1</v>
      </c>
      <c r="AU534" t="str">
        <f t="shared" si="96"/>
        <v>Tomljanovic</v>
      </c>
      <c r="AV534" t="b">
        <f t="shared" si="97"/>
        <v>0</v>
      </c>
      <c r="AW534" t="str">
        <f t="shared" si="98"/>
        <v>Indian Wells1st Round</v>
      </c>
    </row>
    <row r="535" spans="1:49" x14ac:dyDescent="0.25">
      <c r="A535">
        <v>14</v>
      </c>
      <c r="B535" t="s">
        <v>524</v>
      </c>
      <c r="C535" t="s">
        <v>525</v>
      </c>
      <c r="D535" s="1">
        <v>41704</v>
      </c>
      <c r="E535" s="1" t="s">
        <v>351</v>
      </c>
      <c r="F535" s="1" t="s">
        <v>307</v>
      </c>
      <c r="G535" s="1" t="s">
        <v>308</v>
      </c>
      <c r="H535" t="s">
        <v>309</v>
      </c>
      <c r="I535">
        <v>3</v>
      </c>
      <c r="J535" t="s">
        <v>498</v>
      </c>
      <c r="K535" t="s">
        <v>434</v>
      </c>
      <c r="L535">
        <v>142</v>
      </c>
      <c r="M535">
        <v>139</v>
      </c>
      <c r="N535">
        <v>454</v>
      </c>
      <c r="O535">
        <v>456</v>
      </c>
      <c r="P535">
        <v>5</v>
      </c>
      <c r="Q535">
        <v>7</v>
      </c>
      <c r="R535">
        <v>6</v>
      </c>
      <c r="S535">
        <v>4</v>
      </c>
      <c r="T535">
        <v>6</v>
      </c>
      <c r="U535">
        <v>4</v>
      </c>
      <c r="V535">
        <v>2</v>
      </c>
      <c r="W535">
        <v>1</v>
      </c>
      <c r="X535" t="s">
        <v>312</v>
      </c>
      <c r="Y535">
        <v>1.57</v>
      </c>
      <c r="Z535">
        <v>2.25</v>
      </c>
      <c r="AA535">
        <v>1.6</v>
      </c>
      <c r="AB535">
        <v>2.2999999999999998</v>
      </c>
      <c r="AC535">
        <v>1.57</v>
      </c>
      <c r="AD535">
        <v>2.25</v>
      </c>
      <c r="AE535">
        <v>1.65</v>
      </c>
      <c r="AF535">
        <v>2.38</v>
      </c>
      <c r="AG535">
        <v>1.57</v>
      </c>
      <c r="AH535">
        <v>2.38</v>
      </c>
      <c r="AI535">
        <v>1.67</v>
      </c>
      <c r="AJ535">
        <v>2.42</v>
      </c>
      <c r="AK535">
        <v>1.6</v>
      </c>
      <c r="AL535">
        <v>2.29</v>
      </c>
      <c r="AM535" t="str">
        <f t="shared" si="88"/>
        <v>Kleybanova</v>
      </c>
      <c r="AN535" t="str">
        <f t="shared" si="89"/>
        <v>Duval</v>
      </c>
      <c r="AO535" t="str">
        <f t="shared" si="90"/>
        <v>Indian WellsKleybanovaDuval</v>
      </c>
      <c r="AP535" t="str">
        <f t="shared" si="91"/>
        <v>Indian WellsDuvalKleybanova</v>
      </c>
      <c r="AQ535">
        <f t="shared" si="92"/>
        <v>1</v>
      </c>
      <c r="AR535">
        <f t="shared" si="93"/>
        <v>2</v>
      </c>
      <c r="AS535">
        <f t="shared" si="94"/>
        <v>32</v>
      </c>
      <c r="AT535" t="b">
        <f t="shared" si="95"/>
        <v>0</v>
      </c>
      <c r="AU535" t="str">
        <f t="shared" si="96"/>
        <v>Duval</v>
      </c>
      <c r="AV535" t="b">
        <f t="shared" si="97"/>
        <v>1</v>
      </c>
      <c r="AW535" t="str">
        <f t="shared" si="98"/>
        <v>Indian Wells1st Round</v>
      </c>
    </row>
    <row r="536" spans="1:49" x14ac:dyDescent="0.25">
      <c r="A536">
        <v>14</v>
      </c>
      <c r="B536" t="s">
        <v>524</v>
      </c>
      <c r="C536" t="s">
        <v>525</v>
      </c>
      <c r="D536" s="1">
        <v>41704</v>
      </c>
      <c r="E536" s="1" t="s">
        <v>351</v>
      </c>
      <c r="F536" s="1" t="s">
        <v>307</v>
      </c>
      <c r="G536" s="1" t="s">
        <v>308</v>
      </c>
      <c r="H536" t="s">
        <v>309</v>
      </c>
      <c r="I536">
        <v>3</v>
      </c>
      <c r="J536" t="s">
        <v>464</v>
      </c>
      <c r="K536" t="s">
        <v>360</v>
      </c>
      <c r="L536">
        <v>79</v>
      </c>
      <c r="M536">
        <v>37</v>
      </c>
      <c r="N536">
        <v>753</v>
      </c>
      <c r="O536">
        <v>1360</v>
      </c>
      <c r="P536">
        <v>6</v>
      </c>
      <c r="Q536">
        <v>7</v>
      </c>
      <c r="R536">
        <v>6</v>
      </c>
      <c r="S536">
        <v>3</v>
      </c>
      <c r="T536">
        <v>6</v>
      </c>
      <c r="U536">
        <v>3</v>
      </c>
      <c r="V536">
        <v>2</v>
      </c>
      <c r="W536">
        <v>1</v>
      </c>
      <c r="X536" t="s">
        <v>312</v>
      </c>
      <c r="Y536">
        <v>1.61</v>
      </c>
      <c r="Z536">
        <v>2.2000000000000002</v>
      </c>
      <c r="AA536">
        <v>1.75</v>
      </c>
      <c r="AB536">
        <v>2.0499999999999998</v>
      </c>
      <c r="AC536">
        <v>1.73</v>
      </c>
      <c r="AD536">
        <v>2</v>
      </c>
      <c r="AE536">
        <v>1.83</v>
      </c>
      <c r="AF536">
        <v>2.09</v>
      </c>
      <c r="AG536">
        <v>1.67</v>
      </c>
      <c r="AH536">
        <v>2.2000000000000002</v>
      </c>
      <c r="AI536">
        <v>1.83</v>
      </c>
      <c r="AJ536">
        <v>2.25</v>
      </c>
      <c r="AK536">
        <v>1.73</v>
      </c>
      <c r="AL536">
        <v>2.0699999999999998</v>
      </c>
      <c r="AM536" t="str">
        <f t="shared" si="88"/>
        <v>Giorgi</v>
      </c>
      <c r="AN536" t="str">
        <f t="shared" si="89"/>
        <v>Petkovic</v>
      </c>
      <c r="AO536" t="str">
        <f t="shared" si="90"/>
        <v>Indian WellsGiorgiPetkovic</v>
      </c>
      <c r="AP536" t="str">
        <f t="shared" si="91"/>
        <v>Indian WellsPetkovicGiorgi</v>
      </c>
      <c r="AQ536">
        <f t="shared" si="92"/>
        <v>1</v>
      </c>
      <c r="AR536">
        <f t="shared" si="93"/>
        <v>5</v>
      </c>
      <c r="AS536">
        <f t="shared" si="94"/>
        <v>31</v>
      </c>
      <c r="AT536" t="b">
        <f t="shared" si="95"/>
        <v>1</v>
      </c>
      <c r="AU536" t="str">
        <f t="shared" si="96"/>
        <v>Petkovic</v>
      </c>
      <c r="AV536" t="b">
        <f t="shared" si="97"/>
        <v>1</v>
      </c>
      <c r="AW536" t="str">
        <f t="shared" si="98"/>
        <v>Indian Wells1st Round</v>
      </c>
    </row>
    <row r="537" spans="1:49" x14ac:dyDescent="0.25">
      <c r="A537">
        <v>14</v>
      </c>
      <c r="B537" t="s">
        <v>524</v>
      </c>
      <c r="C537" t="s">
        <v>525</v>
      </c>
      <c r="D537" s="1">
        <v>41704</v>
      </c>
      <c r="E537" s="1" t="s">
        <v>351</v>
      </c>
      <c r="F537" s="1" t="s">
        <v>307</v>
      </c>
      <c r="G537" s="1" t="s">
        <v>308</v>
      </c>
      <c r="H537" t="s">
        <v>309</v>
      </c>
      <c r="I537">
        <v>3</v>
      </c>
      <c r="J537" t="s">
        <v>367</v>
      </c>
      <c r="K537" t="s">
        <v>314</v>
      </c>
      <c r="L537">
        <v>44</v>
      </c>
      <c r="M537">
        <v>71</v>
      </c>
      <c r="N537">
        <v>1215</v>
      </c>
      <c r="O537">
        <v>824</v>
      </c>
      <c r="P537">
        <v>3</v>
      </c>
      <c r="Q537">
        <v>6</v>
      </c>
      <c r="R537">
        <v>6</v>
      </c>
      <c r="S537">
        <v>2</v>
      </c>
      <c r="T537">
        <v>6</v>
      </c>
      <c r="U537">
        <v>2</v>
      </c>
      <c r="V537">
        <v>2</v>
      </c>
      <c r="W537">
        <v>1</v>
      </c>
      <c r="X537" t="s">
        <v>312</v>
      </c>
      <c r="Y537">
        <v>2.25</v>
      </c>
      <c r="Z537">
        <v>1.57</v>
      </c>
      <c r="AA537">
        <v>2.15</v>
      </c>
      <c r="AB537">
        <v>1.68</v>
      </c>
      <c r="AC537">
        <v>2.1</v>
      </c>
      <c r="AD537">
        <v>1.67</v>
      </c>
      <c r="AE537">
        <v>2.2799999999999998</v>
      </c>
      <c r="AF537">
        <v>1.71</v>
      </c>
      <c r="AG537">
        <v>2.25</v>
      </c>
      <c r="AH537">
        <v>1.62</v>
      </c>
      <c r="AI537">
        <v>2.38</v>
      </c>
      <c r="AJ537">
        <v>1.71</v>
      </c>
      <c r="AK537">
        <v>2.2000000000000002</v>
      </c>
      <c r="AL537">
        <v>1.65</v>
      </c>
      <c r="AM537" t="str">
        <f t="shared" si="88"/>
        <v>Schiavone</v>
      </c>
      <c r="AN537" t="str">
        <f t="shared" si="89"/>
        <v>Barthel</v>
      </c>
      <c r="AO537" t="str">
        <f t="shared" si="90"/>
        <v>Indian WellsSchiavoneBarthel</v>
      </c>
      <c r="AP537" t="str">
        <f t="shared" si="91"/>
        <v>Indian WellsBarthelSchiavone</v>
      </c>
      <c r="AQ537">
        <f t="shared" si="92"/>
        <v>1</v>
      </c>
      <c r="AR537">
        <f t="shared" si="93"/>
        <v>5</v>
      </c>
      <c r="AS537">
        <f t="shared" si="94"/>
        <v>25</v>
      </c>
      <c r="AT537" t="b">
        <f t="shared" si="95"/>
        <v>0</v>
      </c>
      <c r="AU537" t="str">
        <f t="shared" si="96"/>
        <v>Barthel</v>
      </c>
      <c r="AV537" t="b">
        <f t="shared" si="97"/>
        <v>1</v>
      </c>
      <c r="AW537" t="str">
        <f t="shared" si="98"/>
        <v>Indian Wells1st Round</v>
      </c>
    </row>
    <row r="538" spans="1:49" x14ac:dyDescent="0.25">
      <c r="A538">
        <v>14</v>
      </c>
      <c r="B538" t="s">
        <v>524</v>
      </c>
      <c r="C538" t="s">
        <v>525</v>
      </c>
      <c r="D538" s="1">
        <v>41705</v>
      </c>
      <c r="E538" s="1" t="s">
        <v>351</v>
      </c>
      <c r="F538" s="1" t="s">
        <v>307</v>
      </c>
      <c r="G538" s="1" t="s">
        <v>308</v>
      </c>
      <c r="H538" t="s">
        <v>309</v>
      </c>
      <c r="I538">
        <v>3</v>
      </c>
      <c r="J538" t="s">
        <v>506</v>
      </c>
      <c r="K538" t="s">
        <v>371</v>
      </c>
      <c r="L538">
        <v>72</v>
      </c>
      <c r="M538">
        <v>60</v>
      </c>
      <c r="N538">
        <v>822</v>
      </c>
      <c r="O538">
        <v>942</v>
      </c>
      <c r="P538">
        <v>6</v>
      </c>
      <c r="Q538">
        <v>1</v>
      </c>
      <c r="R538">
        <v>1</v>
      </c>
      <c r="S538">
        <v>0</v>
      </c>
      <c r="V538">
        <v>1</v>
      </c>
      <c r="W538">
        <v>0</v>
      </c>
      <c r="X538" t="s">
        <v>323</v>
      </c>
      <c r="Y538">
        <v>3.5</v>
      </c>
      <c r="Z538">
        <v>1.28</v>
      </c>
      <c r="AA538">
        <v>3.1</v>
      </c>
      <c r="AB538">
        <v>1.35</v>
      </c>
      <c r="AC538">
        <v>3</v>
      </c>
      <c r="AD538">
        <v>1.36</v>
      </c>
      <c r="AE538">
        <v>3.85</v>
      </c>
      <c r="AF538">
        <v>1.31</v>
      </c>
      <c r="AG538">
        <v>3.25</v>
      </c>
      <c r="AH538">
        <v>1.33</v>
      </c>
      <c r="AI538">
        <v>3.85</v>
      </c>
      <c r="AJ538">
        <v>1.38</v>
      </c>
      <c r="AK538">
        <v>3.26</v>
      </c>
      <c r="AL538">
        <v>1.33</v>
      </c>
      <c r="AM538" t="str">
        <f t="shared" si="88"/>
        <v>Torro</v>
      </c>
      <c r="AN538" t="str">
        <f t="shared" si="89"/>
        <v>Voskoboeva</v>
      </c>
      <c r="AO538" t="str">
        <f t="shared" si="90"/>
        <v>Indian WellsTorroVoskoboeva</v>
      </c>
      <c r="AP538" t="str">
        <f t="shared" si="91"/>
        <v>Indian WellsVoskoboevaTorro</v>
      </c>
      <c r="AQ538">
        <f t="shared" si="92"/>
        <v>1</v>
      </c>
      <c r="AR538">
        <f t="shared" si="93"/>
        <v>6</v>
      </c>
      <c r="AS538">
        <f t="shared" si="94"/>
        <v>8</v>
      </c>
      <c r="AT538" t="b">
        <f t="shared" si="95"/>
        <v>0</v>
      </c>
      <c r="AU538" t="str">
        <f t="shared" si="96"/>
        <v>Torro</v>
      </c>
      <c r="AV538" t="b">
        <f t="shared" si="97"/>
        <v>0</v>
      </c>
      <c r="AW538" t="str">
        <f t="shared" si="98"/>
        <v>Indian Wells1st Round</v>
      </c>
    </row>
    <row r="539" spans="1:49" x14ac:dyDescent="0.25">
      <c r="A539">
        <v>14</v>
      </c>
      <c r="B539" t="s">
        <v>524</v>
      </c>
      <c r="C539" t="s">
        <v>525</v>
      </c>
      <c r="D539" s="1">
        <v>41705</v>
      </c>
      <c r="E539" s="1" t="s">
        <v>351</v>
      </c>
      <c r="F539" s="1" t="s">
        <v>307</v>
      </c>
      <c r="G539" s="1" t="s">
        <v>308</v>
      </c>
      <c r="H539" t="s">
        <v>309</v>
      </c>
      <c r="I539">
        <v>3</v>
      </c>
      <c r="J539" t="s">
        <v>394</v>
      </c>
      <c r="K539" t="s">
        <v>353</v>
      </c>
      <c r="L539">
        <v>103</v>
      </c>
      <c r="M539">
        <v>130</v>
      </c>
      <c r="N539">
        <v>606</v>
      </c>
      <c r="O539">
        <v>477</v>
      </c>
      <c r="P539">
        <v>6</v>
      </c>
      <c r="Q539">
        <v>0</v>
      </c>
      <c r="R539">
        <v>7</v>
      </c>
      <c r="S539">
        <v>5</v>
      </c>
      <c r="V539">
        <v>2</v>
      </c>
      <c r="W539">
        <v>0</v>
      </c>
      <c r="X539" t="s">
        <v>312</v>
      </c>
      <c r="Y539">
        <v>1.83</v>
      </c>
      <c r="Z539">
        <v>1.83</v>
      </c>
      <c r="AA539">
        <v>1.85</v>
      </c>
      <c r="AB539">
        <v>1.9</v>
      </c>
      <c r="AC539">
        <v>1.8</v>
      </c>
      <c r="AD539">
        <v>1.91</v>
      </c>
      <c r="AE539">
        <v>1.77</v>
      </c>
      <c r="AF539">
        <v>2.1800000000000002</v>
      </c>
      <c r="AG539">
        <v>1.8</v>
      </c>
      <c r="AH539">
        <v>2</v>
      </c>
      <c r="AI539">
        <v>1.9</v>
      </c>
      <c r="AJ539">
        <v>2.2000000000000002</v>
      </c>
      <c r="AK539">
        <v>1.78</v>
      </c>
      <c r="AL539">
        <v>1.99</v>
      </c>
      <c r="AM539" t="str">
        <f t="shared" si="88"/>
        <v>Vekic</v>
      </c>
      <c r="AN539" t="str">
        <f t="shared" si="89"/>
        <v>Rogowska</v>
      </c>
      <c r="AO539" t="str">
        <f t="shared" si="90"/>
        <v>Indian WellsVekicRogowska</v>
      </c>
      <c r="AP539" t="str">
        <f t="shared" si="91"/>
        <v>Indian WellsRogowskaVekic</v>
      </c>
      <c r="AQ539">
        <f t="shared" si="92"/>
        <v>2</v>
      </c>
      <c r="AR539">
        <f t="shared" si="93"/>
        <v>8</v>
      </c>
      <c r="AS539">
        <f t="shared" si="94"/>
        <v>18</v>
      </c>
      <c r="AT539" t="b">
        <f t="shared" si="95"/>
        <v>0</v>
      </c>
      <c r="AU539" t="str">
        <f t="shared" si="96"/>
        <v>Vekic</v>
      </c>
      <c r="AV539" t="b">
        <f t="shared" si="97"/>
        <v>0</v>
      </c>
      <c r="AW539" t="str">
        <f t="shared" si="98"/>
        <v>Indian Wells1st Round</v>
      </c>
    </row>
    <row r="540" spans="1:49" x14ac:dyDescent="0.25">
      <c r="A540">
        <v>14</v>
      </c>
      <c r="B540" t="s">
        <v>524</v>
      </c>
      <c r="C540" t="s">
        <v>525</v>
      </c>
      <c r="D540" s="1">
        <v>41705</v>
      </c>
      <c r="E540" s="1" t="s">
        <v>351</v>
      </c>
      <c r="F540" s="1" t="s">
        <v>307</v>
      </c>
      <c r="G540" s="1" t="s">
        <v>308</v>
      </c>
      <c r="H540" t="s">
        <v>309</v>
      </c>
      <c r="I540">
        <v>3</v>
      </c>
      <c r="J540" t="s">
        <v>413</v>
      </c>
      <c r="K540" t="s">
        <v>339</v>
      </c>
      <c r="L540">
        <v>63</v>
      </c>
      <c r="M540">
        <v>62</v>
      </c>
      <c r="N540">
        <v>895</v>
      </c>
      <c r="O540">
        <v>897</v>
      </c>
      <c r="P540">
        <v>6</v>
      </c>
      <c r="Q540">
        <v>2</v>
      </c>
      <c r="R540">
        <v>6</v>
      </c>
      <c r="S540">
        <v>2</v>
      </c>
      <c r="V540">
        <v>2</v>
      </c>
      <c r="W540">
        <v>0</v>
      </c>
      <c r="X540" t="s">
        <v>312</v>
      </c>
      <c r="Y540">
        <v>1.4</v>
      </c>
      <c r="Z540">
        <v>2.75</v>
      </c>
      <c r="AA540">
        <v>1.48</v>
      </c>
      <c r="AB540">
        <v>2.6</v>
      </c>
      <c r="AC540">
        <v>1.44</v>
      </c>
      <c r="AD540">
        <v>2.62</v>
      </c>
      <c r="AE540">
        <v>1.5</v>
      </c>
      <c r="AF540">
        <v>2.8</v>
      </c>
      <c r="AG540">
        <v>1.44</v>
      </c>
      <c r="AH540">
        <v>2.75</v>
      </c>
      <c r="AI540">
        <v>1.5</v>
      </c>
      <c r="AJ540">
        <v>2.8</v>
      </c>
      <c r="AK540">
        <v>1.46</v>
      </c>
      <c r="AL540">
        <v>2.67</v>
      </c>
      <c r="AM540" t="str">
        <f t="shared" si="88"/>
        <v>Niculescu</v>
      </c>
      <c r="AN540" t="str">
        <f t="shared" si="89"/>
        <v>Erakovic</v>
      </c>
      <c r="AO540" t="str">
        <f t="shared" si="90"/>
        <v>Indian WellsNiculescuErakovic</v>
      </c>
      <c r="AP540" t="str">
        <f t="shared" si="91"/>
        <v>Indian WellsErakovicNiculescu</v>
      </c>
      <c r="AQ540">
        <f t="shared" si="92"/>
        <v>2</v>
      </c>
      <c r="AR540">
        <f t="shared" si="93"/>
        <v>8</v>
      </c>
      <c r="AS540">
        <f t="shared" si="94"/>
        <v>16</v>
      </c>
      <c r="AT540" t="b">
        <f t="shared" si="95"/>
        <v>0</v>
      </c>
      <c r="AU540" t="str">
        <f t="shared" si="96"/>
        <v>Niculescu</v>
      </c>
      <c r="AV540" t="b">
        <f t="shared" si="97"/>
        <v>0</v>
      </c>
      <c r="AW540" t="str">
        <f t="shared" si="98"/>
        <v>Indian Wells1st Round</v>
      </c>
    </row>
    <row r="541" spans="1:49" x14ac:dyDescent="0.25">
      <c r="A541">
        <v>14</v>
      </c>
      <c r="B541" t="s">
        <v>524</v>
      </c>
      <c r="C541" t="s">
        <v>525</v>
      </c>
      <c r="D541" s="1">
        <v>41705</v>
      </c>
      <c r="E541" s="1" t="s">
        <v>351</v>
      </c>
      <c r="F541" s="1" t="s">
        <v>307</v>
      </c>
      <c r="G541" s="1" t="s">
        <v>308</v>
      </c>
      <c r="H541" t="s">
        <v>309</v>
      </c>
      <c r="I541">
        <v>3</v>
      </c>
      <c r="J541" t="s">
        <v>354</v>
      </c>
      <c r="K541" t="s">
        <v>329</v>
      </c>
      <c r="L541">
        <v>43</v>
      </c>
      <c r="M541">
        <v>57</v>
      </c>
      <c r="N541">
        <v>1233</v>
      </c>
      <c r="O541">
        <v>995</v>
      </c>
      <c r="P541">
        <v>6</v>
      </c>
      <c r="Q541">
        <v>4</v>
      </c>
      <c r="R541">
        <v>7</v>
      </c>
      <c r="S541">
        <v>5</v>
      </c>
      <c r="V541">
        <v>2</v>
      </c>
      <c r="W541">
        <v>0</v>
      </c>
      <c r="X541" t="s">
        <v>312</v>
      </c>
      <c r="Y541">
        <v>1.5</v>
      </c>
      <c r="Z541">
        <v>2.5</v>
      </c>
      <c r="AA541">
        <v>1.52</v>
      </c>
      <c r="AB541">
        <v>2.4500000000000002</v>
      </c>
      <c r="AC541">
        <v>1.57</v>
      </c>
      <c r="AD541">
        <v>2.25</v>
      </c>
      <c r="AE541">
        <v>1.49</v>
      </c>
      <c r="AF541">
        <v>2.84</v>
      </c>
      <c r="AG541">
        <v>1.57</v>
      </c>
      <c r="AH541">
        <v>2.38</v>
      </c>
      <c r="AI541">
        <v>1.59</v>
      </c>
      <c r="AJ541">
        <v>2.84</v>
      </c>
      <c r="AK541">
        <v>1.52</v>
      </c>
      <c r="AL541">
        <v>2.48</v>
      </c>
      <c r="AM541" t="str">
        <f t="shared" si="88"/>
        <v>Svitolina</v>
      </c>
      <c r="AN541" t="str">
        <f t="shared" si="89"/>
        <v>Puig</v>
      </c>
      <c r="AO541" t="str">
        <f t="shared" si="90"/>
        <v>Indian WellsSvitolinaPuig</v>
      </c>
      <c r="AP541" t="str">
        <f t="shared" si="91"/>
        <v>Indian WellsPuigSvitolina</v>
      </c>
      <c r="AQ541">
        <f t="shared" si="92"/>
        <v>2</v>
      </c>
      <c r="AR541">
        <f t="shared" si="93"/>
        <v>4</v>
      </c>
      <c r="AS541">
        <f t="shared" si="94"/>
        <v>22</v>
      </c>
      <c r="AT541" t="b">
        <f t="shared" si="95"/>
        <v>0</v>
      </c>
      <c r="AU541" t="str">
        <f t="shared" si="96"/>
        <v>Svitolina</v>
      </c>
      <c r="AV541" t="b">
        <f t="shared" si="97"/>
        <v>0</v>
      </c>
      <c r="AW541" t="str">
        <f t="shared" si="98"/>
        <v>Indian Wells1st Round</v>
      </c>
    </row>
    <row r="542" spans="1:49" x14ac:dyDescent="0.25">
      <c r="A542">
        <v>14</v>
      </c>
      <c r="B542" t="s">
        <v>524</v>
      </c>
      <c r="C542" t="s">
        <v>525</v>
      </c>
      <c r="D542" s="1">
        <v>41705</v>
      </c>
      <c r="E542" s="1" t="s">
        <v>351</v>
      </c>
      <c r="F542" s="1" t="s">
        <v>307</v>
      </c>
      <c r="G542" s="1" t="s">
        <v>308</v>
      </c>
      <c r="H542" t="s">
        <v>309</v>
      </c>
      <c r="I542">
        <v>3</v>
      </c>
      <c r="J542" t="s">
        <v>530</v>
      </c>
      <c r="K542" t="s">
        <v>322</v>
      </c>
      <c r="L542">
        <v>108</v>
      </c>
      <c r="M542">
        <v>59</v>
      </c>
      <c r="N542">
        <v>572</v>
      </c>
      <c r="O542">
        <v>950</v>
      </c>
      <c r="P542">
        <v>6</v>
      </c>
      <c r="Q542">
        <v>4</v>
      </c>
      <c r="R542">
        <v>6</v>
      </c>
      <c r="S542">
        <v>0</v>
      </c>
      <c r="V542">
        <v>2</v>
      </c>
      <c r="W542">
        <v>0</v>
      </c>
      <c r="X542" t="s">
        <v>312</v>
      </c>
      <c r="Y542">
        <v>1.66</v>
      </c>
      <c r="Z542">
        <v>2.1</v>
      </c>
      <c r="AA542">
        <v>1.62</v>
      </c>
      <c r="AB542">
        <v>2.25</v>
      </c>
      <c r="AC542">
        <v>1.67</v>
      </c>
      <c r="AD542">
        <v>2.1</v>
      </c>
      <c r="AE542">
        <v>1.64</v>
      </c>
      <c r="AF542">
        <v>2.42</v>
      </c>
      <c r="AG542">
        <v>1.67</v>
      </c>
      <c r="AH542">
        <v>2.2000000000000002</v>
      </c>
      <c r="AI542">
        <v>1.73</v>
      </c>
      <c r="AJ542">
        <v>2.42</v>
      </c>
      <c r="AK542">
        <v>1.65</v>
      </c>
      <c r="AL542">
        <v>2.19</v>
      </c>
      <c r="AM542" t="str">
        <f t="shared" si="88"/>
        <v>Vandeweghe</v>
      </c>
      <c r="AN542" t="str">
        <f t="shared" si="89"/>
        <v>Cadantu</v>
      </c>
      <c r="AO542" t="str">
        <f t="shared" si="90"/>
        <v>Indian WellsVandewegheCadantu</v>
      </c>
      <c r="AP542" t="str">
        <f t="shared" si="91"/>
        <v>Indian WellsCadantuVandeweghe</v>
      </c>
      <c r="AQ542">
        <f t="shared" si="92"/>
        <v>2</v>
      </c>
      <c r="AR542">
        <f t="shared" si="93"/>
        <v>8</v>
      </c>
      <c r="AS542">
        <f t="shared" si="94"/>
        <v>16</v>
      </c>
      <c r="AT542" t="b">
        <f t="shared" si="95"/>
        <v>0</v>
      </c>
      <c r="AU542" t="str">
        <f t="shared" si="96"/>
        <v>Vandeweghe</v>
      </c>
      <c r="AV542" t="b">
        <f t="shared" si="97"/>
        <v>0</v>
      </c>
      <c r="AW542" t="str">
        <f t="shared" si="98"/>
        <v>Indian Wells1st Round</v>
      </c>
    </row>
    <row r="543" spans="1:49" x14ac:dyDescent="0.25">
      <c r="A543">
        <v>14</v>
      </c>
      <c r="B543" t="s">
        <v>524</v>
      </c>
      <c r="C543" t="s">
        <v>525</v>
      </c>
      <c r="D543" s="1">
        <v>41705</v>
      </c>
      <c r="E543" s="1" t="s">
        <v>351</v>
      </c>
      <c r="F543" s="1" t="s">
        <v>307</v>
      </c>
      <c r="G543" s="1" t="s">
        <v>308</v>
      </c>
      <c r="H543" t="s">
        <v>309</v>
      </c>
      <c r="I543">
        <v>3</v>
      </c>
      <c r="J543" t="s">
        <v>377</v>
      </c>
      <c r="K543" t="s">
        <v>361</v>
      </c>
      <c r="L543">
        <v>77</v>
      </c>
      <c r="M543">
        <v>52</v>
      </c>
      <c r="N543">
        <v>781</v>
      </c>
      <c r="O543">
        <v>1099</v>
      </c>
      <c r="P543">
        <v>6</v>
      </c>
      <c r="Q543">
        <v>3</v>
      </c>
      <c r="R543">
        <v>7</v>
      </c>
      <c r="S543">
        <v>5</v>
      </c>
      <c r="V543">
        <v>2</v>
      </c>
      <c r="W543">
        <v>0</v>
      </c>
      <c r="X543" t="s">
        <v>312</v>
      </c>
      <c r="Y543">
        <v>3.25</v>
      </c>
      <c r="Z543">
        <v>1.33</v>
      </c>
      <c r="AA543">
        <v>3.1</v>
      </c>
      <c r="AB543">
        <v>1.35</v>
      </c>
      <c r="AC543">
        <v>3</v>
      </c>
      <c r="AD543">
        <v>1.36</v>
      </c>
      <c r="AE543">
        <v>3.69</v>
      </c>
      <c r="AF543">
        <v>1.33</v>
      </c>
      <c r="AG543">
        <v>3.25</v>
      </c>
      <c r="AH543">
        <v>1.33</v>
      </c>
      <c r="AI543">
        <v>3.69</v>
      </c>
      <c r="AJ543">
        <v>1.38</v>
      </c>
      <c r="AK543">
        <v>3.18</v>
      </c>
      <c r="AL543">
        <v>1.35</v>
      </c>
      <c r="AM543" t="str">
        <f t="shared" si="88"/>
        <v>Garcia</v>
      </c>
      <c r="AN543" t="str">
        <f t="shared" si="89"/>
        <v>Mattek-Sands</v>
      </c>
      <c r="AO543" t="str">
        <f t="shared" si="90"/>
        <v>Indian WellsGarciaMattek-Sands</v>
      </c>
      <c r="AP543" t="str">
        <f t="shared" si="91"/>
        <v>Indian WellsMattek-SandsGarcia</v>
      </c>
      <c r="AQ543">
        <f t="shared" si="92"/>
        <v>2</v>
      </c>
      <c r="AR543">
        <f t="shared" si="93"/>
        <v>5</v>
      </c>
      <c r="AS543">
        <f t="shared" si="94"/>
        <v>21</v>
      </c>
      <c r="AT543" t="b">
        <f t="shared" si="95"/>
        <v>0</v>
      </c>
      <c r="AU543" t="str">
        <f t="shared" si="96"/>
        <v>Garcia</v>
      </c>
      <c r="AV543" t="b">
        <f t="shared" si="97"/>
        <v>0</v>
      </c>
      <c r="AW543" t="str">
        <f t="shared" si="98"/>
        <v>Indian Wells1st Round</v>
      </c>
    </row>
    <row r="544" spans="1:49" x14ac:dyDescent="0.25">
      <c r="A544">
        <v>14</v>
      </c>
      <c r="B544" t="s">
        <v>524</v>
      </c>
      <c r="C544" t="s">
        <v>525</v>
      </c>
      <c r="D544" s="1">
        <v>41705</v>
      </c>
      <c r="E544" s="1" t="s">
        <v>351</v>
      </c>
      <c r="F544" s="1" t="s">
        <v>307</v>
      </c>
      <c r="G544" s="1" t="s">
        <v>308</v>
      </c>
      <c r="H544" t="s">
        <v>309</v>
      </c>
      <c r="I544">
        <v>3</v>
      </c>
      <c r="J544" t="s">
        <v>399</v>
      </c>
      <c r="K544" t="s">
        <v>389</v>
      </c>
      <c r="L544">
        <v>65</v>
      </c>
      <c r="M544">
        <v>69</v>
      </c>
      <c r="N544">
        <v>880</v>
      </c>
      <c r="O544">
        <v>847</v>
      </c>
      <c r="P544">
        <v>6</v>
      </c>
      <c r="Q544">
        <v>0</v>
      </c>
      <c r="R544">
        <v>3</v>
      </c>
      <c r="S544">
        <v>6</v>
      </c>
      <c r="T544">
        <v>6</v>
      </c>
      <c r="U544">
        <v>2</v>
      </c>
      <c r="V544">
        <v>2</v>
      </c>
      <c r="W544">
        <v>1</v>
      </c>
      <c r="X544" t="s">
        <v>312</v>
      </c>
      <c r="Y544">
        <v>1.83</v>
      </c>
      <c r="Z544">
        <v>1.83</v>
      </c>
      <c r="AA544">
        <v>1.85</v>
      </c>
      <c r="AB544">
        <v>1.9</v>
      </c>
      <c r="AC544">
        <v>1.83</v>
      </c>
      <c r="AD544">
        <v>1.83</v>
      </c>
      <c r="AE544">
        <v>1.88</v>
      </c>
      <c r="AF544">
        <v>2.0299999999999998</v>
      </c>
      <c r="AG544">
        <v>2</v>
      </c>
      <c r="AH544">
        <v>1.8</v>
      </c>
      <c r="AI544">
        <v>2</v>
      </c>
      <c r="AJ544">
        <v>2.0299999999999998</v>
      </c>
      <c r="AK544">
        <v>1.88</v>
      </c>
      <c r="AL544">
        <v>1.87</v>
      </c>
      <c r="AM544" t="str">
        <f t="shared" si="88"/>
        <v>Zahlavova</v>
      </c>
      <c r="AN544" t="str">
        <f t="shared" si="89"/>
        <v>King</v>
      </c>
      <c r="AO544" t="str">
        <f t="shared" si="90"/>
        <v>Indian WellsZahlavovaKing</v>
      </c>
      <c r="AP544" t="str">
        <f t="shared" si="91"/>
        <v>Indian WellsKingZahlavova</v>
      </c>
      <c r="AQ544">
        <f t="shared" si="92"/>
        <v>1</v>
      </c>
      <c r="AR544">
        <f t="shared" si="93"/>
        <v>7</v>
      </c>
      <c r="AS544">
        <f t="shared" si="94"/>
        <v>23</v>
      </c>
      <c r="AT544" t="b">
        <f t="shared" si="95"/>
        <v>0</v>
      </c>
      <c r="AU544" t="str">
        <f t="shared" si="96"/>
        <v>Zahlavova</v>
      </c>
      <c r="AV544" t="b">
        <f t="shared" si="97"/>
        <v>1</v>
      </c>
      <c r="AW544" t="str">
        <f t="shared" si="98"/>
        <v>Indian Wells1st Round</v>
      </c>
    </row>
    <row r="545" spans="1:49" x14ac:dyDescent="0.25">
      <c r="A545">
        <v>14</v>
      </c>
      <c r="B545" t="s">
        <v>524</v>
      </c>
      <c r="C545" t="s">
        <v>525</v>
      </c>
      <c r="D545" s="1">
        <v>41705</v>
      </c>
      <c r="E545" s="1" t="s">
        <v>351</v>
      </c>
      <c r="F545" s="1" t="s">
        <v>307</v>
      </c>
      <c r="G545" s="1" t="s">
        <v>308</v>
      </c>
      <c r="H545" t="s">
        <v>344</v>
      </c>
      <c r="I545">
        <v>3</v>
      </c>
      <c r="J545" t="s">
        <v>355</v>
      </c>
      <c r="K545" t="s">
        <v>373</v>
      </c>
      <c r="L545">
        <v>51</v>
      </c>
      <c r="M545">
        <v>34</v>
      </c>
      <c r="N545">
        <v>1111</v>
      </c>
      <c r="O545">
        <v>1482</v>
      </c>
      <c r="P545">
        <v>6</v>
      </c>
      <c r="Q545">
        <v>3</v>
      </c>
      <c r="R545">
        <v>6</v>
      </c>
      <c r="S545">
        <v>2</v>
      </c>
      <c r="V545">
        <v>2</v>
      </c>
      <c r="W545">
        <v>0</v>
      </c>
      <c r="X545" t="s">
        <v>312</v>
      </c>
      <c r="Y545">
        <v>1.8</v>
      </c>
      <c r="Z545">
        <v>1.9</v>
      </c>
      <c r="AA545">
        <v>1.85</v>
      </c>
      <c r="AB545">
        <v>1.9</v>
      </c>
      <c r="AC545">
        <v>1.83</v>
      </c>
      <c r="AD545">
        <v>1.83</v>
      </c>
      <c r="AE545">
        <v>1.94</v>
      </c>
      <c r="AF545">
        <v>1.96</v>
      </c>
      <c r="AG545">
        <v>1.91</v>
      </c>
      <c r="AH545">
        <v>1.91</v>
      </c>
      <c r="AI545">
        <v>1.94</v>
      </c>
      <c r="AJ545">
        <v>2.02</v>
      </c>
      <c r="AK545">
        <v>1.85</v>
      </c>
      <c r="AL545">
        <v>1.9</v>
      </c>
      <c r="AM545" t="str">
        <f t="shared" si="88"/>
        <v>Lepchenko</v>
      </c>
      <c r="AN545" t="str">
        <f t="shared" si="89"/>
        <v>Hantuchova</v>
      </c>
      <c r="AO545" t="str">
        <f t="shared" si="90"/>
        <v>Indian WellsLepchenkoHantuchova</v>
      </c>
      <c r="AP545" t="str">
        <f t="shared" si="91"/>
        <v>Indian WellsHantuchovaLepchenko</v>
      </c>
      <c r="AQ545">
        <f t="shared" si="92"/>
        <v>2</v>
      </c>
      <c r="AR545">
        <f t="shared" si="93"/>
        <v>7</v>
      </c>
      <c r="AS545">
        <f t="shared" si="94"/>
        <v>17</v>
      </c>
      <c r="AT545" t="b">
        <f t="shared" si="95"/>
        <v>0</v>
      </c>
      <c r="AU545" t="str">
        <f t="shared" si="96"/>
        <v>Lepchenko</v>
      </c>
      <c r="AV545" t="b">
        <f t="shared" si="97"/>
        <v>0</v>
      </c>
      <c r="AW545" t="str">
        <f t="shared" si="98"/>
        <v>Indian Wells2nd Round</v>
      </c>
    </row>
    <row r="546" spans="1:49" x14ac:dyDescent="0.25">
      <c r="A546">
        <v>14</v>
      </c>
      <c r="B546" t="s">
        <v>524</v>
      </c>
      <c r="C546" t="s">
        <v>525</v>
      </c>
      <c r="D546" s="1">
        <v>41705</v>
      </c>
      <c r="E546" s="1" t="s">
        <v>351</v>
      </c>
      <c r="F546" s="1" t="s">
        <v>307</v>
      </c>
      <c r="G546" s="1" t="s">
        <v>308</v>
      </c>
      <c r="H546" t="s">
        <v>344</v>
      </c>
      <c r="I546">
        <v>3</v>
      </c>
      <c r="J546" t="s">
        <v>357</v>
      </c>
      <c r="K546" t="s">
        <v>526</v>
      </c>
      <c r="L546">
        <v>36</v>
      </c>
      <c r="M546">
        <v>114</v>
      </c>
      <c r="N546">
        <v>1385</v>
      </c>
      <c r="O546">
        <v>548</v>
      </c>
      <c r="P546">
        <v>6</v>
      </c>
      <c r="Q546">
        <v>4</v>
      </c>
      <c r="R546">
        <v>6</v>
      </c>
      <c r="S546">
        <v>3</v>
      </c>
      <c r="V546">
        <v>2</v>
      </c>
      <c r="W546">
        <v>0</v>
      </c>
      <c r="X546" t="s">
        <v>312</v>
      </c>
      <c r="Y546">
        <v>1.53</v>
      </c>
      <c r="Z546">
        <v>2.37</v>
      </c>
      <c r="AA546">
        <v>1.58</v>
      </c>
      <c r="AB546">
        <v>2.35</v>
      </c>
      <c r="AC546">
        <v>1.53</v>
      </c>
      <c r="AD546">
        <v>2.38</v>
      </c>
      <c r="AE546">
        <v>1.59</v>
      </c>
      <c r="AF546">
        <v>2.5299999999999998</v>
      </c>
      <c r="AG546">
        <v>1.57</v>
      </c>
      <c r="AH546">
        <v>2.38</v>
      </c>
      <c r="AI546">
        <v>1.63</v>
      </c>
      <c r="AJ546">
        <v>2.5299999999999998</v>
      </c>
      <c r="AK546">
        <v>1.57</v>
      </c>
      <c r="AL546">
        <v>2.35</v>
      </c>
      <c r="AM546" t="str">
        <f t="shared" si="88"/>
        <v>Rybarikova</v>
      </c>
      <c r="AN546" t="str">
        <f t="shared" si="89"/>
        <v>Rogers</v>
      </c>
      <c r="AO546" t="str">
        <f t="shared" si="90"/>
        <v>Indian WellsRybarikovaRogers</v>
      </c>
      <c r="AP546" t="str">
        <f t="shared" si="91"/>
        <v>Indian WellsRogersRybarikova</v>
      </c>
      <c r="AQ546">
        <f t="shared" si="92"/>
        <v>2</v>
      </c>
      <c r="AR546">
        <f t="shared" si="93"/>
        <v>5</v>
      </c>
      <c r="AS546">
        <f t="shared" si="94"/>
        <v>19</v>
      </c>
      <c r="AT546" t="b">
        <f t="shared" si="95"/>
        <v>0</v>
      </c>
      <c r="AU546" t="str">
        <f t="shared" si="96"/>
        <v>Rybarikova</v>
      </c>
      <c r="AV546" t="b">
        <f t="shared" si="97"/>
        <v>0</v>
      </c>
      <c r="AW546" t="str">
        <f t="shared" si="98"/>
        <v>Indian Wells2nd Round</v>
      </c>
    </row>
    <row r="547" spans="1:49" x14ac:dyDescent="0.25">
      <c r="A547">
        <v>14</v>
      </c>
      <c r="B547" t="s">
        <v>524</v>
      </c>
      <c r="C547" t="s">
        <v>525</v>
      </c>
      <c r="D547" s="1">
        <v>41705</v>
      </c>
      <c r="E547" s="1" t="s">
        <v>351</v>
      </c>
      <c r="F547" s="1" t="s">
        <v>307</v>
      </c>
      <c r="G547" s="1" t="s">
        <v>308</v>
      </c>
      <c r="H547" t="s">
        <v>344</v>
      </c>
      <c r="I547">
        <v>3</v>
      </c>
      <c r="J547" t="s">
        <v>437</v>
      </c>
      <c r="K547" t="s">
        <v>384</v>
      </c>
      <c r="L547">
        <v>23</v>
      </c>
      <c r="M547">
        <v>89</v>
      </c>
      <c r="N547">
        <v>2160</v>
      </c>
      <c r="O547">
        <v>692</v>
      </c>
      <c r="P547">
        <v>6</v>
      </c>
      <c r="Q547">
        <v>3</v>
      </c>
      <c r="R547">
        <v>4</v>
      </c>
      <c r="S547">
        <v>6</v>
      </c>
      <c r="T547">
        <v>6</v>
      </c>
      <c r="U547">
        <v>2</v>
      </c>
      <c r="V547">
        <v>2</v>
      </c>
      <c r="W547">
        <v>1</v>
      </c>
      <c r="X547" t="s">
        <v>312</v>
      </c>
      <c r="Y547">
        <v>1.1100000000000001</v>
      </c>
      <c r="Z547">
        <v>6.5</v>
      </c>
      <c r="AA547">
        <v>1.1299999999999999</v>
      </c>
      <c r="AB547">
        <v>5.5</v>
      </c>
      <c r="AC547">
        <v>1.1399999999999999</v>
      </c>
      <c r="AD547">
        <v>5</v>
      </c>
      <c r="AE547">
        <v>1.1399999999999999</v>
      </c>
      <c r="AF547">
        <v>6.67</v>
      </c>
      <c r="AG547">
        <v>1.17</v>
      </c>
      <c r="AH547">
        <v>5</v>
      </c>
      <c r="AI547">
        <v>1.17</v>
      </c>
      <c r="AJ547">
        <v>6.67</v>
      </c>
      <c r="AK547">
        <v>1.1299999999999999</v>
      </c>
      <c r="AL547">
        <v>5.68</v>
      </c>
      <c r="AM547" t="str">
        <f t="shared" si="88"/>
        <v>Cornet</v>
      </c>
      <c r="AN547" t="str">
        <f t="shared" si="89"/>
        <v>Soler</v>
      </c>
      <c r="AO547" t="str">
        <f t="shared" si="90"/>
        <v>Indian WellsCornetSoler</v>
      </c>
      <c r="AP547" t="str">
        <f t="shared" si="91"/>
        <v>Indian WellsSolerCornet</v>
      </c>
      <c r="AQ547">
        <f t="shared" si="92"/>
        <v>1</v>
      </c>
      <c r="AR547">
        <f t="shared" si="93"/>
        <v>5</v>
      </c>
      <c r="AS547">
        <f t="shared" si="94"/>
        <v>27</v>
      </c>
      <c r="AT547" t="b">
        <f t="shared" si="95"/>
        <v>0</v>
      </c>
      <c r="AU547" t="str">
        <f t="shared" si="96"/>
        <v>Cornet</v>
      </c>
      <c r="AV547" t="b">
        <f t="shared" si="97"/>
        <v>1</v>
      </c>
      <c r="AW547" t="str">
        <f t="shared" si="98"/>
        <v>Indian Wells2nd Round</v>
      </c>
    </row>
    <row r="548" spans="1:49" x14ac:dyDescent="0.25">
      <c r="A548">
        <v>14</v>
      </c>
      <c r="B548" t="s">
        <v>524</v>
      </c>
      <c r="C548" t="s">
        <v>525</v>
      </c>
      <c r="D548" s="1">
        <v>41705</v>
      </c>
      <c r="E548" s="1" t="s">
        <v>351</v>
      </c>
      <c r="F548" s="1" t="s">
        <v>307</v>
      </c>
      <c r="G548" s="1" t="s">
        <v>308</v>
      </c>
      <c r="H548" t="s">
        <v>344</v>
      </c>
      <c r="I548">
        <v>3</v>
      </c>
      <c r="J548" t="s">
        <v>439</v>
      </c>
      <c r="K548" t="s">
        <v>365</v>
      </c>
      <c r="L548">
        <v>3</v>
      </c>
      <c r="M548">
        <v>134</v>
      </c>
      <c r="N548">
        <v>5705</v>
      </c>
      <c r="O548">
        <v>465</v>
      </c>
      <c r="P548">
        <v>6</v>
      </c>
      <c r="Q548">
        <v>4</v>
      </c>
      <c r="R548">
        <v>6</v>
      </c>
      <c r="S548">
        <v>3</v>
      </c>
      <c r="V548">
        <v>2</v>
      </c>
      <c r="W548">
        <v>0</v>
      </c>
      <c r="X548" t="s">
        <v>312</v>
      </c>
      <c r="Y548">
        <v>1.1599999999999999</v>
      </c>
      <c r="Z548">
        <v>5</v>
      </c>
      <c r="AA548">
        <v>1.18</v>
      </c>
      <c r="AB548">
        <v>4.5</v>
      </c>
      <c r="AC548">
        <v>1.17</v>
      </c>
      <c r="AD548">
        <v>4.5</v>
      </c>
      <c r="AE548">
        <v>1.2</v>
      </c>
      <c r="AF548">
        <v>5.16</v>
      </c>
      <c r="AG548">
        <v>1.17</v>
      </c>
      <c r="AH548">
        <v>5</v>
      </c>
      <c r="AI548">
        <v>1.21</v>
      </c>
      <c r="AJ548">
        <v>5.4</v>
      </c>
      <c r="AK548">
        <v>1.18</v>
      </c>
      <c r="AL548">
        <v>4.74</v>
      </c>
      <c r="AM548" t="str">
        <f t="shared" si="88"/>
        <v>Radwanska</v>
      </c>
      <c r="AN548" t="str">
        <f t="shared" si="89"/>
        <v>Watson</v>
      </c>
      <c r="AO548" t="str">
        <f t="shared" si="90"/>
        <v>Indian WellsRadwanskaWatson</v>
      </c>
      <c r="AP548" t="str">
        <f t="shared" si="91"/>
        <v>Indian WellsWatsonRadwanska</v>
      </c>
      <c r="AQ548">
        <f t="shared" si="92"/>
        <v>2</v>
      </c>
      <c r="AR548">
        <f t="shared" si="93"/>
        <v>5</v>
      </c>
      <c r="AS548">
        <f t="shared" si="94"/>
        <v>19</v>
      </c>
      <c r="AT548" t="b">
        <f t="shared" si="95"/>
        <v>0</v>
      </c>
      <c r="AU548" t="str">
        <f t="shared" si="96"/>
        <v>Radwanska</v>
      </c>
      <c r="AV548" t="b">
        <f t="shared" si="97"/>
        <v>0</v>
      </c>
      <c r="AW548" t="str">
        <f t="shared" si="98"/>
        <v>Indian Wells2nd Round</v>
      </c>
    </row>
    <row r="549" spans="1:49" x14ac:dyDescent="0.25">
      <c r="A549">
        <v>14</v>
      </c>
      <c r="B549" t="s">
        <v>524</v>
      </c>
      <c r="C549" t="s">
        <v>525</v>
      </c>
      <c r="D549" s="1">
        <v>41705</v>
      </c>
      <c r="E549" s="1" t="s">
        <v>351</v>
      </c>
      <c r="F549" s="1" t="s">
        <v>307</v>
      </c>
      <c r="G549" s="1" t="s">
        <v>308</v>
      </c>
      <c r="H549" t="s">
        <v>344</v>
      </c>
      <c r="I549">
        <v>3</v>
      </c>
      <c r="J549" t="s">
        <v>403</v>
      </c>
      <c r="K549" t="s">
        <v>332</v>
      </c>
      <c r="L549">
        <v>10</v>
      </c>
      <c r="M549">
        <v>97</v>
      </c>
      <c r="N549">
        <v>4015</v>
      </c>
      <c r="O549">
        <v>634</v>
      </c>
      <c r="P549">
        <v>6</v>
      </c>
      <c r="Q549">
        <v>1</v>
      </c>
      <c r="R549">
        <v>6</v>
      </c>
      <c r="S549">
        <v>1</v>
      </c>
      <c r="V549">
        <v>2</v>
      </c>
      <c r="W549">
        <v>0</v>
      </c>
      <c r="X549" t="s">
        <v>312</v>
      </c>
      <c r="Y549">
        <v>1.2</v>
      </c>
      <c r="Z549">
        <v>4.33</v>
      </c>
      <c r="AA549">
        <v>1.25</v>
      </c>
      <c r="AB549">
        <v>3.75</v>
      </c>
      <c r="AC549">
        <v>1.25</v>
      </c>
      <c r="AD549">
        <v>3.75</v>
      </c>
      <c r="AE549">
        <v>1.25</v>
      </c>
      <c r="AF549">
        <v>4.51</v>
      </c>
      <c r="AG549">
        <v>1.25</v>
      </c>
      <c r="AH549">
        <v>3.75</v>
      </c>
      <c r="AI549">
        <v>1.26</v>
      </c>
      <c r="AJ549">
        <v>4.51</v>
      </c>
      <c r="AK549">
        <v>1.23</v>
      </c>
      <c r="AL549">
        <v>3.98</v>
      </c>
      <c r="AM549" t="str">
        <f t="shared" si="88"/>
        <v>Errani</v>
      </c>
      <c r="AN549" t="str">
        <f t="shared" si="89"/>
        <v>Fichman</v>
      </c>
      <c r="AO549" t="str">
        <f t="shared" si="90"/>
        <v>Indian WellsErraniFichman</v>
      </c>
      <c r="AP549" t="str">
        <f t="shared" si="91"/>
        <v>Indian WellsFichmanErrani</v>
      </c>
      <c r="AQ549">
        <f t="shared" si="92"/>
        <v>2</v>
      </c>
      <c r="AR549">
        <f t="shared" si="93"/>
        <v>10</v>
      </c>
      <c r="AS549">
        <f t="shared" si="94"/>
        <v>14</v>
      </c>
      <c r="AT549" t="b">
        <f t="shared" si="95"/>
        <v>0</v>
      </c>
      <c r="AU549" t="str">
        <f t="shared" si="96"/>
        <v>Errani</v>
      </c>
      <c r="AV549" t="b">
        <f t="shared" si="97"/>
        <v>0</v>
      </c>
      <c r="AW549" t="str">
        <f t="shared" si="98"/>
        <v>Indian Wells2nd Round</v>
      </c>
    </row>
    <row r="550" spans="1:49" x14ac:dyDescent="0.25">
      <c r="A550">
        <v>14</v>
      </c>
      <c r="B550" t="s">
        <v>524</v>
      </c>
      <c r="C550" t="s">
        <v>525</v>
      </c>
      <c r="D550" s="1">
        <v>41705</v>
      </c>
      <c r="E550" s="1" t="s">
        <v>351</v>
      </c>
      <c r="F550" s="1" t="s">
        <v>307</v>
      </c>
      <c r="G550" s="1" t="s">
        <v>308</v>
      </c>
      <c r="H550" t="s">
        <v>344</v>
      </c>
      <c r="I550">
        <v>3</v>
      </c>
      <c r="J550" t="s">
        <v>337</v>
      </c>
      <c r="K550" t="s">
        <v>327</v>
      </c>
      <c r="L550">
        <v>28</v>
      </c>
      <c r="M550">
        <v>56</v>
      </c>
      <c r="N550">
        <v>1820</v>
      </c>
      <c r="O550">
        <v>997</v>
      </c>
      <c r="P550">
        <v>6</v>
      </c>
      <c r="Q550">
        <v>3</v>
      </c>
      <c r="R550">
        <v>6</v>
      </c>
      <c r="S550">
        <v>4</v>
      </c>
      <c r="V550">
        <v>2</v>
      </c>
      <c r="W550">
        <v>0</v>
      </c>
      <c r="X550" t="s">
        <v>312</v>
      </c>
      <c r="Y550">
        <v>1.4</v>
      </c>
      <c r="Z550">
        <v>2.75</v>
      </c>
      <c r="AA550">
        <v>1.45</v>
      </c>
      <c r="AB550">
        <v>2.7</v>
      </c>
      <c r="AC550">
        <v>1.44</v>
      </c>
      <c r="AD550">
        <v>2.62</v>
      </c>
      <c r="AE550">
        <v>1.43</v>
      </c>
      <c r="AF550">
        <v>3.05</v>
      </c>
      <c r="AG550">
        <v>1.44</v>
      </c>
      <c r="AH550">
        <v>2.75</v>
      </c>
      <c r="AI550">
        <v>1.46</v>
      </c>
      <c r="AJ550">
        <v>3.05</v>
      </c>
      <c r="AK550">
        <v>1.41</v>
      </c>
      <c r="AL550">
        <v>2.81</v>
      </c>
      <c r="AM550" t="str">
        <f t="shared" si="88"/>
        <v>Safarova</v>
      </c>
      <c r="AN550" t="str">
        <f t="shared" si="89"/>
        <v>Wickmayer</v>
      </c>
      <c r="AO550" t="str">
        <f t="shared" si="90"/>
        <v>Indian WellsSafarovaWickmayer</v>
      </c>
      <c r="AP550" t="str">
        <f t="shared" si="91"/>
        <v>Indian WellsWickmayerSafarova</v>
      </c>
      <c r="AQ550">
        <f t="shared" si="92"/>
        <v>2</v>
      </c>
      <c r="AR550">
        <f t="shared" si="93"/>
        <v>5</v>
      </c>
      <c r="AS550">
        <f t="shared" si="94"/>
        <v>19</v>
      </c>
      <c r="AT550" t="b">
        <f t="shared" si="95"/>
        <v>0</v>
      </c>
      <c r="AU550" t="str">
        <f t="shared" si="96"/>
        <v>Safarova</v>
      </c>
      <c r="AV550" t="b">
        <f t="shared" si="97"/>
        <v>0</v>
      </c>
      <c r="AW550" t="str">
        <f t="shared" si="98"/>
        <v>Indian Wells2nd Round</v>
      </c>
    </row>
    <row r="551" spans="1:49" x14ac:dyDescent="0.25">
      <c r="A551">
        <v>14</v>
      </c>
      <c r="B551" t="s">
        <v>524</v>
      </c>
      <c r="C551" t="s">
        <v>525</v>
      </c>
      <c r="D551" s="1">
        <v>41705</v>
      </c>
      <c r="E551" s="1" t="s">
        <v>351</v>
      </c>
      <c r="F551" s="1" t="s">
        <v>307</v>
      </c>
      <c r="G551" s="1" t="s">
        <v>308</v>
      </c>
      <c r="H551" t="s">
        <v>344</v>
      </c>
      <c r="I551">
        <v>3</v>
      </c>
      <c r="J551" t="s">
        <v>368</v>
      </c>
      <c r="K551" t="s">
        <v>379</v>
      </c>
      <c r="L551">
        <v>16</v>
      </c>
      <c r="M551">
        <v>91</v>
      </c>
      <c r="N551">
        <v>2635</v>
      </c>
      <c r="O551">
        <v>683</v>
      </c>
      <c r="P551">
        <v>6</v>
      </c>
      <c r="Q551">
        <v>3</v>
      </c>
      <c r="R551">
        <v>6</v>
      </c>
      <c r="S551">
        <v>3</v>
      </c>
      <c r="V551">
        <v>2</v>
      </c>
      <c r="W551">
        <v>0</v>
      </c>
      <c r="X551" t="s">
        <v>312</v>
      </c>
      <c r="Y551">
        <v>1.22</v>
      </c>
      <c r="Z551">
        <v>4</v>
      </c>
      <c r="AA551">
        <v>1.3</v>
      </c>
      <c r="AB551">
        <v>3.4</v>
      </c>
      <c r="AC551">
        <v>1.3</v>
      </c>
      <c r="AD551">
        <v>3.4</v>
      </c>
      <c r="AE551">
        <v>1.28</v>
      </c>
      <c r="AF551">
        <v>4.1100000000000003</v>
      </c>
      <c r="AG551">
        <v>1.3</v>
      </c>
      <c r="AH551">
        <v>3.4</v>
      </c>
      <c r="AI551">
        <v>1.33</v>
      </c>
      <c r="AJ551">
        <v>4.1100000000000003</v>
      </c>
      <c r="AK551">
        <v>1.27</v>
      </c>
      <c r="AL551">
        <v>3.65</v>
      </c>
      <c r="AM551" t="str">
        <f t="shared" si="88"/>
        <v>Suarez</v>
      </c>
      <c r="AN551" t="str">
        <f t="shared" si="89"/>
        <v>Mladenovic</v>
      </c>
      <c r="AO551" t="str">
        <f t="shared" si="90"/>
        <v>Indian WellsSuarezMladenovic</v>
      </c>
      <c r="AP551" t="str">
        <f t="shared" si="91"/>
        <v>Indian WellsMladenovicSuarez</v>
      </c>
      <c r="AQ551">
        <f t="shared" si="92"/>
        <v>2</v>
      </c>
      <c r="AR551">
        <f t="shared" si="93"/>
        <v>6</v>
      </c>
      <c r="AS551">
        <f t="shared" si="94"/>
        <v>18</v>
      </c>
      <c r="AT551" t="b">
        <f t="shared" si="95"/>
        <v>0</v>
      </c>
      <c r="AU551" t="str">
        <f t="shared" si="96"/>
        <v>Suarez</v>
      </c>
      <c r="AV551" t="b">
        <f t="shared" si="97"/>
        <v>0</v>
      </c>
      <c r="AW551" t="str">
        <f t="shared" si="98"/>
        <v>Indian Wells2nd Round</v>
      </c>
    </row>
    <row r="552" spans="1:49" x14ac:dyDescent="0.25">
      <c r="A552">
        <v>14</v>
      </c>
      <c r="B552" t="s">
        <v>524</v>
      </c>
      <c r="C552" t="s">
        <v>525</v>
      </c>
      <c r="D552" s="1">
        <v>41705</v>
      </c>
      <c r="E552" s="1" t="s">
        <v>351</v>
      </c>
      <c r="F552" s="1" t="s">
        <v>307</v>
      </c>
      <c r="G552" s="1" t="s">
        <v>308</v>
      </c>
      <c r="H552" t="s">
        <v>344</v>
      </c>
      <c r="I552">
        <v>3</v>
      </c>
      <c r="J552" t="s">
        <v>431</v>
      </c>
      <c r="K552" t="s">
        <v>387</v>
      </c>
      <c r="L552">
        <v>19</v>
      </c>
      <c r="M552">
        <v>40</v>
      </c>
      <c r="N552">
        <v>2379</v>
      </c>
      <c r="O552">
        <v>1270</v>
      </c>
      <c r="P552">
        <v>6</v>
      </c>
      <c r="Q552">
        <v>2</v>
      </c>
      <c r="R552">
        <v>6</v>
      </c>
      <c r="S552">
        <v>2</v>
      </c>
      <c r="V552">
        <v>2</v>
      </c>
      <c r="W552">
        <v>0</v>
      </c>
      <c r="X552" t="s">
        <v>312</v>
      </c>
      <c r="Y552">
        <v>1.4</v>
      </c>
      <c r="Z552">
        <v>2.75</v>
      </c>
      <c r="AA552">
        <v>1.45</v>
      </c>
      <c r="AB552">
        <v>2.7</v>
      </c>
      <c r="AC552">
        <v>1.44</v>
      </c>
      <c r="AD552">
        <v>2.62</v>
      </c>
      <c r="AE552">
        <v>1.5</v>
      </c>
      <c r="AF552">
        <v>2.8</v>
      </c>
      <c r="AG552">
        <v>1.44</v>
      </c>
      <c r="AH552">
        <v>2.75</v>
      </c>
      <c r="AI552">
        <v>1.53</v>
      </c>
      <c r="AJ552">
        <v>2.85</v>
      </c>
      <c r="AK552">
        <v>1.45</v>
      </c>
      <c r="AL552">
        <v>2.68</v>
      </c>
      <c r="AM552" t="str">
        <f t="shared" si="88"/>
        <v>Bouchard</v>
      </c>
      <c r="AN552" t="str">
        <f t="shared" si="89"/>
        <v>Peng</v>
      </c>
      <c r="AO552" t="str">
        <f t="shared" si="90"/>
        <v>Indian WellsBouchardPeng</v>
      </c>
      <c r="AP552" t="str">
        <f t="shared" si="91"/>
        <v>Indian WellsPengBouchard</v>
      </c>
      <c r="AQ552">
        <f t="shared" si="92"/>
        <v>2</v>
      </c>
      <c r="AR552">
        <f t="shared" si="93"/>
        <v>8</v>
      </c>
      <c r="AS552">
        <f t="shared" si="94"/>
        <v>16</v>
      </c>
      <c r="AT552" t="b">
        <f t="shared" si="95"/>
        <v>0</v>
      </c>
      <c r="AU552" t="str">
        <f t="shared" si="96"/>
        <v>Bouchard</v>
      </c>
      <c r="AV552" t="b">
        <f t="shared" si="97"/>
        <v>0</v>
      </c>
      <c r="AW552" t="str">
        <f t="shared" si="98"/>
        <v>Indian Wells2nd Round</v>
      </c>
    </row>
    <row r="553" spans="1:49" x14ac:dyDescent="0.25">
      <c r="A553">
        <v>14</v>
      </c>
      <c r="B553" t="s">
        <v>524</v>
      </c>
      <c r="C553" t="s">
        <v>525</v>
      </c>
      <c r="D553" s="1">
        <v>41705</v>
      </c>
      <c r="E553" s="1" t="s">
        <v>351</v>
      </c>
      <c r="F553" s="1" t="s">
        <v>307</v>
      </c>
      <c r="G553" s="1" t="s">
        <v>308</v>
      </c>
      <c r="H553" t="s">
        <v>344</v>
      </c>
      <c r="I553">
        <v>3</v>
      </c>
      <c r="J553" t="s">
        <v>391</v>
      </c>
      <c r="K553" t="s">
        <v>426</v>
      </c>
      <c r="L553">
        <v>48</v>
      </c>
      <c r="M553">
        <v>35</v>
      </c>
      <c r="N553">
        <v>1175</v>
      </c>
      <c r="O553">
        <v>1465</v>
      </c>
      <c r="P553">
        <v>6</v>
      </c>
      <c r="Q553">
        <v>2</v>
      </c>
      <c r="R553">
        <v>3</v>
      </c>
      <c r="S553">
        <v>6</v>
      </c>
      <c r="T553">
        <v>6</v>
      </c>
      <c r="U553">
        <v>3</v>
      </c>
      <c r="V553">
        <v>2</v>
      </c>
      <c r="W553">
        <v>1</v>
      </c>
      <c r="X553" t="s">
        <v>312</v>
      </c>
      <c r="Y553">
        <v>1.8</v>
      </c>
      <c r="Z553">
        <v>1.9</v>
      </c>
      <c r="AA553">
        <v>1.85</v>
      </c>
      <c r="AB553">
        <v>1.9</v>
      </c>
      <c r="AC553">
        <v>1.73</v>
      </c>
      <c r="AD553">
        <v>2</v>
      </c>
      <c r="AE553">
        <v>1.95</v>
      </c>
      <c r="AF553">
        <v>1.95</v>
      </c>
      <c r="AG553">
        <v>1.8</v>
      </c>
      <c r="AH553">
        <v>2</v>
      </c>
      <c r="AI553">
        <v>1.95</v>
      </c>
      <c r="AJ553">
        <v>2.06</v>
      </c>
      <c r="AK553">
        <v>1.83</v>
      </c>
      <c r="AL553">
        <v>1.94</v>
      </c>
      <c r="AM553" t="str">
        <f t="shared" si="88"/>
        <v>Beck</v>
      </c>
      <c r="AN553" t="str">
        <f t="shared" si="89"/>
        <v>Vesnina</v>
      </c>
      <c r="AO553" t="str">
        <f t="shared" si="90"/>
        <v>Indian WellsBeckVesnina</v>
      </c>
      <c r="AP553" t="str">
        <f t="shared" si="91"/>
        <v>Indian WellsVesninaBeck</v>
      </c>
      <c r="AQ553">
        <f t="shared" si="92"/>
        <v>1</v>
      </c>
      <c r="AR553">
        <f t="shared" si="93"/>
        <v>4</v>
      </c>
      <c r="AS553">
        <f t="shared" si="94"/>
        <v>26</v>
      </c>
      <c r="AT553" t="b">
        <f t="shared" si="95"/>
        <v>0</v>
      </c>
      <c r="AU553" t="str">
        <f t="shared" si="96"/>
        <v>Beck</v>
      </c>
      <c r="AV553" t="b">
        <f t="shared" si="97"/>
        <v>1</v>
      </c>
      <c r="AW553" t="str">
        <f t="shared" si="98"/>
        <v>Indian Wells2nd Round</v>
      </c>
    </row>
    <row r="554" spans="1:49" x14ac:dyDescent="0.25">
      <c r="A554">
        <v>14</v>
      </c>
      <c r="B554" t="s">
        <v>524</v>
      </c>
      <c r="C554" t="s">
        <v>525</v>
      </c>
      <c r="D554" s="1">
        <v>41705</v>
      </c>
      <c r="E554" s="1" t="s">
        <v>351</v>
      </c>
      <c r="F554" s="1" t="s">
        <v>307</v>
      </c>
      <c r="G554" s="1" t="s">
        <v>308</v>
      </c>
      <c r="H554" t="s">
        <v>344</v>
      </c>
      <c r="I554">
        <v>3</v>
      </c>
      <c r="J554" t="s">
        <v>343</v>
      </c>
      <c r="K554" t="s">
        <v>359</v>
      </c>
      <c r="L554">
        <v>14</v>
      </c>
      <c r="M554">
        <v>38</v>
      </c>
      <c r="N554">
        <v>2940</v>
      </c>
      <c r="O554">
        <v>1335</v>
      </c>
      <c r="P554">
        <v>6</v>
      </c>
      <c r="Q554">
        <v>3</v>
      </c>
      <c r="R554">
        <v>6</v>
      </c>
      <c r="S554">
        <v>3</v>
      </c>
      <c r="V554">
        <v>2</v>
      </c>
      <c r="W554">
        <v>0</v>
      </c>
      <c r="X554" t="s">
        <v>312</v>
      </c>
      <c r="Y554">
        <v>3</v>
      </c>
      <c r="Z554">
        <v>1.36</v>
      </c>
      <c r="AA554">
        <v>2.8</v>
      </c>
      <c r="AB554">
        <v>1.42</v>
      </c>
      <c r="AC554">
        <v>2.75</v>
      </c>
      <c r="AD554">
        <v>1.4</v>
      </c>
      <c r="AE554">
        <v>3.18</v>
      </c>
      <c r="AF554">
        <v>1.41</v>
      </c>
      <c r="AG554">
        <v>2.88</v>
      </c>
      <c r="AH554">
        <v>1.4</v>
      </c>
      <c r="AI554">
        <v>3.18</v>
      </c>
      <c r="AJ554">
        <v>1.43</v>
      </c>
      <c r="AK554">
        <v>2.91</v>
      </c>
      <c r="AL554">
        <v>1.39</v>
      </c>
      <c r="AM554" t="str">
        <f t="shared" si="88"/>
        <v>Vinci</v>
      </c>
      <c r="AN554" t="str">
        <f t="shared" si="89"/>
        <v>Keys</v>
      </c>
      <c r="AO554" t="str">
        <f t="shared" si="90"/>
        <v>Indian WellsVinciKeys</v>
      </c>
      <c r="AP554" t="str">
        <f t="shared" si="91"/>
        <v>Indian WellsKeysVinci</v>
      </c>
      <c r="AQ554">
        <f t="shared" si="92"/>
        <v>2</v>
      </c>
      <c r="AR554">
        <f t="shared" si="93"/>
        <v>6</v>
      </c>
      <c r="AS554">
        <f t="shared" si="94"/>
        <v>18</v>
      </c>
      <c r="AT554" t="b">
        <f t="shared" si="95"/>
        <v>0</v>
      </c>
      <c r="AU554" t="str">
        <f t="shared" si="96"/>
        <v>Vinci</v>
      </c>
      <c r="AV554" t="b">
        <f t="shared" si="97"/>
        <v>0</v>
      </c>
      <c r="AW554" t="str">
        <f t="shared" si="98"/>
        <v>Indian Wells2nd Round</v>
      </c>
    </row>
    <row r="555" spans="1:49" x14ac:dyDescent="0.25">
      <c r="A555">
        <v>14</v>
      </c>
      <c r="B555" t="s">
        <v>524</v>
      </c>
      <c r="C555" t="s">
        <v>525</v>
      </c>
      <c r="D555" s="1">
        <v>41705</v>
      </c>
      <c r="E555" s="1" t="s">
        <v>351</v>
      </c>
      <c r="F555" s="1" t="s">
        <v>307</v>
      </c>
      <c r="G555" s="1" t="s">
        <v>308</v>
      </c>
      <c r="H555" t="s">
        <v>344</v>
      </c>
      <c r="I555">
        <v>3</v>
      </c>
      <c r="J555" t="s">
        <v>370</v>
      </c>
      <c r="K555" t="s">
        <v>328</v>
      </c>
      <c r="L555">
        <v>78</v>
      </c>
      <c r="M555">
        <v>20</v>
      </c>
      <c r="N555">
        <v>765</v>
      </c>
      <c r="O555">
        <v>2285</v>
      </c>
      <c r="P555">
        <v>1</v>
      </c>
      <c r="Q555">
        <v>6</v>
      </c>
      <c r="R555">
        <v>6</v>
      </c>
      <c r="S555">
        <v>3</v>
      </c>
      <c r="T555">
        <v>6</v>
      </c>
      <c r="U555">
        <v>1</v>
      </c>
      <c r="V555">
        <v>2</v>
      </c>
      <c r="W555">
        <v>1</v>
      </c>
      <c r="X555" t="s">
        <v>312</v>
      </c>
      <c r="Y555">
        <v>1.61</v>
      </c>
      <c r="Z555">
        <v>2.2000000000000002</v>
      </c>
      <c r="AA555">
        <v>1.62</v>
      </c>
      <c r="AB555">
        <v>2.25</v>
      </c>
      <c r="AC555">
        <v>1.67</v>
      </c>
      <c r="AD555">
        <v>2.1</v>
      </c>
      <c r="AE555">
        <v>1.62</v>
      </c>
      <c r="AF555">
        <v>2.46</v>
      </c>
      <c r="AG555">
        <v>1.67</v>
      </c>
      <c r="AH555">
        <v>2.2000000000000002</v>
      </c>
      <c r="AI555">
        <v>1.68</v>
      </c>
      <c r="AJ555">
        <v>2.5</v>
      </c>
      <c r="AK555">
        <v>1.61</v>
      </c>
      <c r="AL555">
        <v>2.27</v>
      </c>
      <c r="AM555" t="str">
        <f t="shared" si="88"/>
        <v>Dellacqua</v>
      </c>
      <c r="AN555" t="str">
        <f t="shared" si="89"/>
        <v>Flipkens</v>
      </c>
      <c r="AO555" t="str">
        <f t="shared" si="90"/>
        <v>Indian WellsDellacquaFlipkens</v>
      </c>
      <c r="AP555" t="str">
        <f t="shared" si="91"/>
        <v>Indian WellsFlipkensDellacqua</v>
      </c>
      <c r="AQ555">
        <f t="shared" si="92"/>
        <v>1</v>
      </c>
      <c r="AR555">
        <f t="shared" si="93"/>
        <v>3</v>
      </c>
      <c r="AS555">
        <f t="shared" si="94"/>
        <v>23</v>
      </c>
      <c r="AT555" t="b">
        <f t="shared" si="95"/>
        <v>0</v>
      </c>
      <c r="AU555" t="str">
        <f t="shared" si="96"/>
        <v>Flipkens</v>
      </c>
      <c r="AV555" t="b">
        <f t="shared" si="97"/>
        <v>1</v>
      </c>
      <c r="AW555" t="str">
        <f t="shared" si="98"/>
        <v>Indian Wells2nd Round</v>
      </c>
    </row>
    <row r="556" spans="1:49" x14ac:dyDescent="0.25">
      <c r="A556">
        <v>14</v>
      </c>
      <c r="B556" t="s">
        <v>524</v>
      </c>
      <c r="C556" t="s">
        <v>525</v>
      </c>
      <c r="D556" s="1">
        <v>41705</v>
      </c>
      <c r="E556" s="1" t="s">
        <v>351</v>
      </c>
      <c r="F556" s="1" t="s">
        <v>307</v>
      </c>
      <c r="G556" s="1" t="s">
        <v>308</v>
      </c>
      <c r="H556" t="s">
        <v>344</v>
      </c>
      <c r="I556">
        <v>3</v>
      </c>
      <c r="J556" t="s">
        <v>430</v>
      </c>
      <c r="K556" t="s">
        <v>321</v>
      </c>
      <c r="L556">
        <v>7</v>
      </c>
      <c r="M556">
        <v>47</v>
      </c>
      <c r="N556">
        <v>4435</v>
      </c>
      <c r="O556">
        <v>1190</v>
      </c>
      <c r="P556">
        <v>6</v>
      </c>
      <c r="Q556">
        <v>2</v>
      </c>
      <c r="R556">
        <v>6</v>
      </c>
      <c r="S556">
        <v>2</v>
      </c>
      <c r="V556">
        <v>2</v>
      </c>
      <c r="W556">
        <v>0</v>
      </c>
      <c r="X556" t="s">
        <v>312</v>
      </c>
      <c r="Y556">
        <v>1.1599999999999999</v>
      </c>
      <c r="Z556">
        <v>4.5</v>
      </c>
      <c r="AA556">
        <v>1.2</v>
      </c>
      <c r="AB556">
        <v>4.3</v>
      </c>
      <c r="AC556">
        <v>1.17</v>
      </c>
      <c r="AD556">
        <v>4.5</v>
      </c>
      <c r="AE556">
        <v>1.23</v>
      </c>
      <c r="AF556">
        <v>4.6900000000000004</v>
      </c>
      <c r="AG556">
        <v>1.18</v>
      </c>
      <c r="AH556">
        <v>4.75</v>
      </c>
      <c r="AI556">
        <v>1.23</v>
      </c>
      <c r="AJ556">
        <v>5.5</v>
      </c>
      <c r="AK556">
        <v>1.18</v>
      </c>
      <c r="AL556">
        <v>4.68</v>
      </c>
      <c r="AM556" t="str">
        <f t="shared" si="88"/>
        <v>Halep</v>
      </c>
      <c r="AN556" t="str">
        <f t="shared" si="89"/>
        <v>Nara</v>
      </c>
      <c r="AO556" t="str">
        <f t="shared" si="90"/>
        <v>Indian WellsHalepNara</v>
      </c>
      <c r="AP556" t="str">
        <f t="shared" si="91"/>
        <v>Indian WellsNaraHalep</v>
      </c>
      <c r="AQ556">
        <f t="shared" si="92"/>
        <v>2</v>
      </c>
      <c r="AR556">
        <f t="shared" si="93"/>
        <v>8</v>
      </c>
      <c r="AS556">
        <f t="shared" si="94"/>
        <v>16</v>
      </c>
      <c r="AT556" t="b">
        <f t="shared" si="95"/>
        <v>0</v>
      </c>
      <c r="AU556" t="str">
        <f t="shared" si="96"/>
        <v>Halep</v>
      </c>
      <c r="AV556" t="b">
        <f t="shared" si="97"/>
        <v>0</v>
      </c>
      <c r="AW556" t="str">
        <f t="shared" si="98"/>
        <v>Indian Wells2nd Round</v>
      </c>
    </row>
    <row r="557" spans="1:49" x14ac:dyDescent="0.25">
      <c r="A557">
        <v>14</v>
      </c>
      <c r="B557" t="s">
        <v>524</v>
      </c>
      <c r="C557" t="s">
        <v>525</v>
      </c>
      <c r="D557" s="1">
        <v>41706</v>
      </c>
      <c r="E557" s="1" t="s">
        <v>351</v>
      </c>
      <c r="F557" s="1" t="s">
        <v>307</v>
      </c>
      <c r="G557" s="1" t="s">
        <v>308</v>
      </c>
      <c r="H557" t="s">
        <v>344</v>
      </c>
      <c r="I557">
        <v>3</v>
      </c>
      <c r="J557" t="s">
        <v>438</v>
      </c>
      <c r="K557" t="s">
        <v>408</v>
      </c>
      <c r="L557">
        <v>12</v>
      </c>
      <c r="M557">
        <v>41</v>
      </c>
      <c r="N557">
        <v>3185</v>
      </c>
      <c r="O557">
        <v>1265</v>
      </c>
      <c r="P557">
        <v>6</v>
      </c>
      <c r="Q557">
        <v>1</v>
      </c>
      <c r="R557">
        <v>6</v>
      </c>
      <c r="S557">
        <v>3</v>
      </c>
      <c r="V557">
        <v>2</v>
      </c>
      <c r="W557">
        <v>0</v>
      </c>
      <c r="X557" t="s">
        <v>312</v>
      </c>
      <c r="Y557">
        <v>1.22</v>
      </c>
      <c r="Z557">
        <v>4</v>
      </c>
      <c r="AA557">
        <v>1.25</v>
      </c>
      <c r="AB557">
        <v>3.75</v>
      </c>
      <c r="AC557">
        <v>1.25</v>
      </c>
      <c r="AD557">
        <v>3.75</v>
      </c>
      <c r="AE557">
        <v>1.25</v>
      </c>
      <c r="AF557">
        <v>4.5</v>
      </c>
      <c r="AG557">
        <v>1.25</v>
      </c>
      <c r="AH557">
        <v>3.75</v>
      </c>
      <c r="AI557">
        <v>1.27</v>
      </c>
      <c r="AJ557">
        <v>4.5</v>
      </c>
      <c r="AK557">
        <v>1.24</v>
      </c>
      <c r="AL557">
        <v>3.89</v>
      </c>
      <c r="AM557" t="str">
        <f t="shared" si="88"/>
        <v>Wozniacki</v>
      </c>
      <c r="AN557" t="str">
        <f t="shared" si="89"/>
        <v>Jovanovski</v>
      </c>
      <c r="AO557" t="str">
        <f t="shared" si="90"/>
        <v>Indian WellsWozniackiJovanovski</v>
      </c>
      <c r="AP557" t="str">
        <f t="shared" si="91"/>
        <v>Indian WellsJovanovskiWozniacki</v>
      </c>
      <c r="AQ557">
        <f t="shared" si="92"/>
        <v>2</v>
      </c>
      <c r="AR557">
        <f t="shared" si="93"/>
        <v>8</v>
      </c>
      <c r="AS557">
        <f t="shared" si="94"/>
        <v>16</v>
      </c>
      <c r="AT557" t="b">
        <f t="shared" si="95"/>
        <v>0</v>
      </c>
      <c r="AU557" t="str">
        <f t="shared" si="96"/>
        <v>Wozniacki</v>
      </c>
      <c r="AV557" t="b">
        <f t="shared" si="97"/>
        <v>0</v>
      </c>
      <c r="AW557" t="str">
        <f t="shared" si="98"/>
        <v>Indian Wells2nd Round</v>
      </c>
    </row>
    <row r="558" spans="1:49" x14ac:dyDescent="0.25">
      <c r="A558">
        <v>14</v>
      </c>
      <c r="B558" t="s">
        <v>524</v>
      </c>
      <c r="C558" t="s">
        <v>525</v>
      </c>
      <c r="D558" s="1">
        <v>41706</v>
      </c>
      <c r="E558" s="1" t="s">
        <v>351</v>
      </c>
      <c r="F558" s="1" t="s">
        <v>307</v>
      </c>
      <c r="G558" s="1" t="s">
        <v>308</v>
      </c>
      <c r="H558" t="s">
        <v>344</v>
      </c>
      <c r="I558">
        <v>3</v>
      </c>
      <c r="J558" t="s">
        <v>476</v>
      </c>
      <c r="K558" t="s">
        <v>362</v>
      </c>
      <c r="L558">
        <v>64</v>
      </c>
      <c r="M558">
        <v>26</v>
      </c>
      <c r="N558">
        <v>880</v>
      </c>
      <c r="O558">
        <v>2035</v>
      </c>
      <c r="P558">
        <v>6</v>
      </c>
      <c r="Q558">
        <v>3</v>
      </c>
      <c r="R558">
        <v>6</v>
      </c>
      <c r="S558">
        <v>2</v>
      </c>
      <c r="V558">
        <v>2</v>
      </c>
      <c r="W558">
        <v>0</v>
      </c>
      <c r="X558" t="s">
        <v>312</v>
      </c>
      <c r="Y558">
        <v>2.62</v>
      </c>
      <c r="Z558">
        <v>1.44</v>
      </c>
      <c r="AA558">
        <v>2.6</v>
      </c>
      <c r="AB558">
        <v>1.48</v>
      </c>
      <c r="AC558">
        <v>2.62</v>
      </c>
      <c r="AD558">
        <v>1.44</v>
      </c>
      <c r="AE558">
        <v>2.86</v>
      </c>
      <c r="AF558">
        <v>1.48</v>
      </c>
      <c r="AG558">
        <v>2.63</v>
      </c>
      <c r="AH558">
        <v>1.5</v>
      </c>
      <c r="AI558">
        <v>2.86</v>
      </c>
      <c r="AJ558">
        <v>1.5</v>
      </c>
      <c r="AK558">
        <v>2.64</v>
      </c>
      <c r="AL558">
        <v>1.47</v>
      </c>
      <c r="AM558" t="str">
        <f t="shared" si="88"/>
        <v>Shvedova</v>
      </c>
      <c r="AN558" t="str">
        <f t="shared" si="89"/>
        <v>Kanepi</v>
      </c>
      <c r="AO558" t="str">
        <f t="shared" si="90"/>
        <v>Indian WellsShvedovaKanepi</v>
      </c>
      <c r="AP558" t="str">
        <f t="shared" si="91"/>
        <v>Indian WellsKanepiShvedova</v>
      </c>
      <c r="AQ558">
        <f t="shared" si="92"/>
        <v>2</v>
      </c>
      <c r="AR558">
        <f t="shared" si="93"/>
        <v>7</v>
      </c>
      <c r="AS558">
        <f t="shared" si="94"/>
        <v>17</v>
      </c>
      <c r="AT558" t="b">
        <f t="shared" si="95"/>
        <v>0</v>
      </c>
      <c r="AU558" t="str">
        <f t="shared" si="96"/>
        <v>Shvedova</v>
      </c>
      <c r="AV558" t="b">
        <f t="shared" si="97"/>
        <v>0</v>
      </c>
      <c r="AW558" t="str">
        <f t="shared" si="98"/>
        <v>Indian Wells2nd Round</v>
      </c>
    </row>
    <row r="559" spans="1:49" x14ac:dyDescent="0.25">
      <c r="A559">
        <v>14</v>
      </c>
      <c r="B559" t="s">
        <v>524</v>
      </c>
      <c r="C559" t="s">
        <v>525</v>
      </c>
      <c r="D559" s="1">
        <v>41706</v>
      </c>
      <c r="E559" s="1" t="s">
        <v>351</v>
      </c>
      <c r="F559" s="1" t="s">
        <v>307</v>
      </c>
      <c r="G559" s="1" t="s">
        <v>308</v>
      </c>
      <c r="H559" t="s">
        <v>344</v>
      </c>
      <c r="I559">
        <v>3</v>
      </c>
      <c r="J559" t="s">
        <v>366</v>
      </c>
      <c r="K559" t="s">
        <v>313</v>
      </c>
      <c r="L559">
        <v>8</v>
      </c>
      <c r="M559">
        <v>39</v>
      </c>
      <c r="N559">
        <v>4380</v>
      </c>
      <c r="O559">
        <v>1307</v>
      </c>
      <c r="P559">
        <v>6</v>
      </c>
      <c r="Q559">
        <v>3</v>
      </c>
      <c r="R559">
        <v>6</v>
      </c>
      <c r="S559">
        <v>1</v>
      </c>
      <c r="V559">
        <v>2</v>
      </c>
      <c r="W559">
        <v>0</v>
      </c>
      <c r="X559" t="s">
        <v>312</v>
      </c>
      <c r="Y559">
        <v>1.07</v>
      </c>
      <c r="Z559">
        <v>8</v>
      </c>
      <c r="AA559">
        <v>1.1000000000000001</v>
      </c>
      <c r="AB559">
        <v>6.5</v>
      </c>
      <c r="AC559">
        <v>1.08</v>
      </c>
      <c r="AD559">
        <v>7</v>
      </c>
      <c r="AE559">
        <v>1.08</v>
      </c>
      <c r="AF559">
        <v>10.15</v>
      </c>
      <c r="AG559">
        <v>1.08</v>
      </c>
      <c r="AH559">
        <v>7.5</v>
      </c>
      <c r="AI559">
        <v>1.1000000000000001</v>
      </c>
      <c r="AJ559">
        <v>10.15</v>
      </c>
      <c r="AK559">
        <v>1.08</v>
      </c>
      <c r="AL559">
        <v>7.75</v>
      </c>
      <c r="AM559" t="str">
        <f t="shared" si="88"/>
        <v>Jankovic</v>
      </c>
      <c r="AN559" t="str">
        <f t="shared" si="89"/>
        <v>Meusburger</v>
      </c>
      <c r="AO559" t="str">
        <f t="shared" si="90"/>
        <v>Indian WellsJankovicMeusburger</v>
      </c>
      <c r="AP559" t="str">
        <f t="shared" si="91"/>
        <v>Indian WellsMeusburgerJankovic</v>
      </c>
      <c r="AQ559">
        <f t="shared" si="92"/>
        <v>2</v>
      </c>
      <c r="AR559">
        <f t="shared" si="93"/>
        <v>8</v>
      </c>
      <c r="AS559">
        <f t="shared" si="94"/>
        <v>16</v>
      </c>
      <c r="AT559" t="b">
        <f t="shared" si="95"/>
        <v>0</v>
      </c>
      <c r="AU559" t="str">
        <f t="shared" si="96"/>
        <v>Jankovic</v>
      </c>
      <c r="AV559" t="b">
        <f t="shared" si="97"/>
        <v>0</v>
      </c>
      <c r="AW559" t="str">
        <f t="shared" si="98"/>
        <v>Indian Wells2nd Round</v>
      </c>
    </row>
    <row r="560" spans="1:49" x14ac:dyDescent="0.25">
      <c r="A560">
        <v>14</v>
      </c>
      <c r="B560" t="s">
        <v>524</v>
      </c>
      <c r="C560" t="s">
        <v>525</v>
      </c>
      <c r="D560" s="1">
        <v>41706</v>
      </c>
      <c r="E560" s="1" t="s">
        <v>351</v>
      </c>
      <c r="F560" s="1" t="s">
        <v>307</v>
      </c>
      <c r="G560" s="1" t="s">
        <v>308</v>
      </c>
      <c r="H560" t="s">
        <v>344</v>
      </c>
      <c r="I560">
        <v>3</v>
      </c>
      <c r="J560" t="s">
        <v>338</v>
      </c>
      <c r="K560" t="s">
        <v>381</v>
      </c>
      <c r="L560">
        <v>66</v>
      </c>
      <c r="M560">
        <v>4</v>
      </c>
      <c r="N560">
        <v>875</v>
      </c>
      <c r="O560">
        <v>5681</v>
      </c>
      <c r="P560">
        <v>6</v>
      </c>
      <c r="Q560">
        <v>0</v>
      </c>
      <c r="R560">
        <v>7</v>
      </c>
      <c r="S560">
        <v>6</v>
      </c>
      <c r="V560">
        <v>2</v>
      </c>
      <c r="W560">
        <v>0</v>
      </c>
      <c r="X560" t="s">
        <v>312</v>
      </c>
      <c r="Y560">
        <v>9</v>
      </c>
      <c r="Z560">
        <v>1.06</v>
      </c>
      <c r="AA560">
        <v>6.5</v>
      </c>
      <c r="AB560">
        <v>1.1000000000000001</v>
      </c>
      <c r="AC560">
        <v>7</v>
      </c>
      <c r="AD560">
        <v>1.08</v>
      </c>
      <c r="AE560">
        <v>10.25</v>
      </c>
      <c r="AF560">
        <v>1.08</v>
      </c>
      <c r="AG560">
        <v>7.5</v>
      </c>
      <c r="AH560">
        <v>1.08</v>
      </c>
      <c r="AI560">
        <v>10.25</v>
      </c>
      <c r="AJ560">
        <v>1.1000000000000001</v>
      </c>
      <c r="AK560">
        <v>7.93</v>
      </c>
      <c r="AL560">
        <v>1.08</v>
      </c>
      <c r="AM560" t="str">
        <f t="shared" si="88"/>
        <v>Davis</v>
      </c>
      <c r="AN560" t="str">
        <f t="shared" si="89"/>
        <v>Azarenka</v>
      </c>
      <c r="AO560" t="str">
        <f t="shared" si="90"/>
        <v>Indian WellsDavisAzarenka</v>
      </c>
      <c r="AP560" t="str">
        <f t="shared" si="91"/>
        <v>Indian WellsAzarenkaDavis</v>
      </c>
      <c r="AQ560">
        <f t="shared" si="92"/>
        <v>2</v>
      </c>
      <c r="AR560">
        <f t="shared" si="93"/>
        <v>7</v>
      </c>
      <c r="AS560">
        <f t="shared" si="94"/>
        <v>19</v>
      </c>
      <c r="AT560" t="b">
        <f t="shared" si="95"/>
        <v>1</v>
      </c>
      <c r="AU560" t="str">
        <f t="shared" si="96"/>
        <v>Davis</v>
      </c>
      <c r="AV560" t="b">
        <f t="shared" si="97"/>
        <v>0</v>
      </c>
      <c r="AW560" t="str">
        <f t="shared" si="98"/>
        <v>Indian Wells2nd Round</v>
      </c>
    </row>
    <row r="561" spans="1:49" x14ac:dyDescent="0.25">
      <c r="A561">
        <v>14</v>
      </c>
      <c r="B561" t="s">
        <v>524</v>
      </c>
      <c r="C561" t="s">
        <v>525</v>
      </c>
      <c r="D561" s="1">
        <v>41706</v>
      </c>
      <c r="E561" s="1" t="s">
        <v>351</v>
      </c>
      <c r="F561" s="1" t="s">
        <v>307</v>
      </c>
      <c r="G561" s="1" t="s">
        <v>308</v>
      </c>
      <c r="H561" t="s">
        <v>344</v>
      </c>
      <c r="I561">
        <v>3</v>
      </c>
      <c r="J561" t="s">
        <v>334</v>
      </c>
      <c r="K561" t="s">
        <v>354</v>
      </c>
      <c r="L561">
        <v>13</v>
      </c>
      <c r="M561">
        <v>43</v>
      </c>
      <c r="N561">
        <v>3155</v>
      </c>
      <c r="O561">
        <v>1233</v>
      </c>
      <c r="P561">
        <v>4</v>
      </c>
      <c r="Q561">
        <v>6</v>
      </c>
      <c r="R561">
        <v>7</v>
      </c>
      <c r="S561">
        <v>5</v>
      </c>
      <c r="T561">
        <v>7</v>
      </c>
      <c r="U561">
        <v>6</v>
      </c>
      <c r="V561">
        <v>2</v>
      </c>
      <c r="W561">
        <v>1</v>
      </c>
      <c r="X561" t="s">
        <v>312</v>
      </c>
      <c r="Y561">
        <v>1.1399999999999999</v>
      </c>
      <c r="Z561">
        <v>5.5</v>
      </c>
      <c r="AA561">
        <v>1.1499999999999999</v>
      </c>
      <c r="AB561">
        <v>5.25</v>
      </c>
      <c r="AC561">
        <v>1.1399999999999999</v>
      </c>
      <c r="AD561">
        <v>5</v>
      </c>
      <c r="AE561">
        <v>1.1599999999999999</v>
      </c>
      <c r="AF561">
        <v>6.16</v>
      </c>
      <c r="AG561">
        <v>1.1399999999999999</v>
      </c>
      <c r="AH561">
        <v>5.5</v>
      </c>
      <c r="AI561">
        <v>1.17</v>
      </c>
      <c r="AJ561">
        <v>6.16</v>
      </c>
      <c r="AK561">
        <v>1.1399999999999999</v>
      </c>
      <c r="AL561">
        <v>5.33</v>
      </c>
      <c r="AM561" t="str">
        <f t="shared" si="88"/>
        <v>Ivanovic</v>
      </c>
      <c r="AN561" t="str">
        <f t="shared" si="89"/>
        <v>Svitolina</v>
      </c>
      <c r="AO561" t="str">
        <f t="shared" si="90"/>
        <v>Indian WellsIvanovicSvitolina</v>
      </c>
      <c r="AP561" t="str">
        <f t="shared" si="91"/>
        <v>Indian WellsSvitolinaIvanovic</v>
      </c>
      <c r="AQ561">
        <f t="shared" si="92"/>
        <v>1</v>
      </c>
      <c r="AR561">
        <f t="shared" si="93"/>
        <v>1</v>
      </c>
      <c r="AS561">
        <f t="shared" si="94"/>
        <v>35</v>
      </c>
      <c r="AT561" t="b">
        <f t="shared" si="95"/>
        <v>1</v>
      </c>
      <c r="AU561" t="str">
        <f t="shared" si="96"/>
        <v>Svitolina</v>
      </c>
      <c r="AV561" t="b">
        <f t="shared" si="97"/>
        <v>1</v>
      </c>
      <c r="AW561" t="str">
        <f t="shared" si="98"/>
        <v>Indian Wells2nd Round</v>
      </c>
    </row>
    <row r="562" spans="1:49" x14ac:dyDescent="0.25">
      <c r="A562">
        <v>14</v>
      </c>
      <c r="B562" t="s">
        <v>524</v>
      </c>
      <c r="C562" t="s">
        <v>525</v>
      </c>
      <c r="D562" s="1">
        <v>41706</v>
      </c>
      <c r="E562" s="1" t="s">
        <v>351</v>
      </c>
      <c r="F562" s="1" t="s">
        <v>307</v>
      </c>
      <c r="G562" s="1" t="s">
        <v>308</v>
      </c>
      <c r="H562" t="s">
        <v>344</v>
      </c>
      <c r="I562">
        <v>3</v>
      </c>
      <c r="J562" t="s">
        <v>315</v>
      </c>
      <c r="K562" t="s">
        <v>393</v>
      </c>
      <c r="L562">
        <v>67</v>
      </c>
      <c r="M562">
        <v>29</v>
      </c>
      <c r="N562">
        <v>873</v>
      </c>
      <c r="O562">
        <v>1745</v>
      </c>
      <c r="P562">
        <v>7</v>
      </c>
      <c r="Q562">
        <v>5</v>
      </c>
      <c r="R562">
        <v>6</v>
      </c>
      <c r="S562">
        <v>2</v>
      </c>
      <c r="V562">
        <v>2</v>
      </c>
      <c r="W562">
        <v>0</v>
      </c>
      <c r="X562" t="s">
        <v>312</v>
      </c>
      <c r="Y562">
        <v>2.5</v>
      </c>
      <c r="Z562">
        <v>1.5</v>
      </c>
      <c r="AA562">
        <v>2.5</v>
      </c>
      <c r="AB562">
        <v>1.5</v>
      </c>
      <c r="AC562">
        <v>2.5</v>
      </c>
      <c r="AD562">
        <v>1.5</v>
      </c>
      <c r="AE562">
        <v>2.62</v>
      </c>
      <c r="AF562">
        <v>1.56</v>
      </c>
      <c r="AG562">
        <v>2.5</v>
      </c>
      <c r="AH562">
        <v>1.53</v>
      </c>
      <c r="AI562">
        <v>2.62</v>
      </c>
      <c r="AJ562">
        <v>1.56</v>
      </c>
      <c r="AK562">
        <v>2.5099999999999998</v>
      </c>
      <c r="AL562">
        <v>1.51</v>
      </c>
      <c r="AM562" t="str">
        <f t="shared" si="88"/>
        <v>Pliskova</v>
      </c>
      <c r="AN562" t="str">
        <f t="shared" si="89"/>
        <v>Zakopalova</v>
      </c>
      <c r="AO562" t="str">
        <f t="shared" si="90"/>
        <v>Indian WellsPliskovaZakopalova</v>
      </c>
      <c r="AP562" t="str">
        <f t="shared" si="91"/>
        <v>Indian WellsZakopalovaPliskova</v>
      </c>
      <c r="AQ562">
        <f t="shared" si="92"/>
        <v>2</v>
      </c>
      <c r="AR562">
        <f t="shared" si="93"/>
        <v>6</v>
      </c>
      <c r="AS562">
        <f t="shared" si="94"/>
        <v>20</v>
      </c>
      <c r="AT562" t="b">
        <f t="shared" si="95"/>
        <v>0</v>
      </c>
      <c r="AU562" t="str">
        <f t="shared" si="96"/>
        <v>Pliskova</v>
      </c>
      <c r="AV562" t="b">
        <f t="shared" si="97"/>
        <v>0</v>
      </c>
      <c r="AW562" t="str">
        <f t="shared" si="98"/>
        <v>Indian Wells2nd Round</v>
      </c>
    </row>
    <row r="563" spans="1:49" x14ac:dyDescent="0.25">
      <c r="A563">
        <v>14</v>
      </c>
      <c r="B563" t="s">
        <v>524</v>
      </c>
      <c r="C563" t="s">
        <v>525</v>
      </c>
      <c r="D563" s="1">
        <v>41706</v>
      </c>
      <c r="E563" s="1" t="s">
        <v>351</v>
      </c>
      <c r="F563" s="1" t="s">
        <v>307</v>
      </c>
      <c r="G563" s="1" t="s">
        <v>308</v>
      </c>
      <c r="H563" t="s">
        <v>344</v>
      </c>
      <c r="I563">
        <v>3</v>
      </c>
      <c r="J563" t="s">
        <v>415</v>
      </c>
      <c r="K563" t="s">
        <v>397</v>
      </c>
      <c r="L563">
        <v>2</v>
      </c>
      <c r="M563">
        <v>58</v>
      </c>
      <c r="N563">
        <v>6795</v>
      </c>
      <c r="O563">
        <v>964</v>
      </c>
      <c r="P563">
        <v>6</v>
      </c>
      <c r="Q563">
        <v>1</v>
      </c>
      <c r="R563">
        <v>7</v>
      </c>
      <c r="S563">
        <v>5</v>
      </c>
      <c r="V563">
        <v>2</v>
      </c>
      <c r="W563">
        <v>0</v>
      </c>
      <c r="X563" t="s">
        <v>312</v>
      </c>
      <c r="Y563">
        <v>1.1000000000000001</v>
      </c>
      <c r="Z563">
        <v>7</v>
      </c>
      <c r="AA563">
        <v>1.1000000000000001</v>
      </c>
      <c r="AB563">
        <v>6.5</v>
      </c>
      <c r="AC563">
        <v>1.1200000000000001</v>
      </c>
      <c r="AD563">
        <v>5.5</v>
      </c>
      <c r="AE563">
        <v>1.1299999999999999</v>
      </c>
      <c r="AF563">
        <v>7.38</v>
      </c>
      <c r="AG563">
        <v>1.1100000000000001</v>
      </c>
      <c r="AH563">
        <v>6.5</v>
      </c>
      <c r="AI563">
        <v>1.1499999999999999</v>
      </c>
      <c r="AJ563">
        <v>7.38</v>
      </c>
      <c r="AK563">
        <v>1.1100000000000001</v>
      </c>
      <c r="AL563">
        <v>6.42</v>
      </c>
      <c r="AM563" t="str">
        <f t="shared" si="88"/>
        <v>Li</v>
      </c>
      <c r="AN563" t="str">
        <f t="shared" si="89"/>
        <v>Zheng</v>
      </c>
      <c r="AO563" t="str">
        <f t="shared" si="90"/>
        <v>Indian WellsLiZheng</v>
      </c>
      <c r="AP563" t="str">
        <f t="shared" si="91"/>
        <v>Indian WellsZhengLi</v>
      </c>
      <c r="AQ563">
        <f t="shared" si="92"/>
        <v>2</v>
      </c>
      <c r="AR563">
        <f t="shared" si="93"/>
        <v>7</v>
      </c>
      <c r="AS563">
        <f t="shared" si="94"/>
        <v>19</v>
      </c>
      <c r="AT563" t="b">
        <f t="shared" si="95"/>
        <v>0</v>
      </c>
      <c r="AU563" t="str">
        <f t="shared" si="96"/>
        <v>Li</v>
      </c>
      <c r="AV563" t="b">
        <f t="shared" si="97"/>
        <v>0</v>
      </c>
      <c r="AW563" t="str">
        <f t="shared" si="98"/>
        <v>Indian Wells2nd Round</v>
      </c>
    </row>
    <row r="564" spans="1:49" x14ac:dyDescent="0.25">
      <c r="A564">
        <v>14</v>
      </c>
      <c r="B564" t="s">
        <v>524</v>
      </c>
      <c r="C564" t="s">
        <v>525</v>
      </c>
      <c r="D564" s="1">
        <v>41706</v>
      </c>
      <c r="E564" s="1" t="s">
        <v>351</v>
      </c>
      <c r="F564" s="1" t="s">
        <v>307</v>
      </c>
      <c r="G564" s="1" t="s">
        <v>308</v>
      </c>
      <c r="H564" t="s">
        <v>344</v>
      </c>
      <c r="I564">
        <v>3</v>
      </c>
      <c r="J564" t="s">
        <v>436</v>
      </c>
      <c r="K564" t="s">
        <v>413</v>
      </c>
      <c r="L564">
        <v>24</v>
      </c>
      <c r="M564">
        <v>63</v>
      </c>
      <c r="N564">
        <v>2065</v>
      </c>
      <c r="O564">
        <v>895</v>
      </c>
      <c r="P564">
        <v>5</v>
      </c>
      <c r="Q564">
        <v>7</v>
      </c>
      <c r="R564">
        <v>7</v>
      </c>
      <c r="S564">
        <v>6</v>
      </c>
      <c r="T564">
        <v>6</v>
      </c>
      <c r="U564">
        <v>3</v>
      </c>
      <c r="V564">
        <v>2</v>
      </c>
      <c r="W564">
        <v>1</v>
      </c>
      <c r="X564" t="s">
        <v>312</v>
      </c>
      <c r="Y564">
        <v>1.44</v>
      </c>
      <c r="Z564">
        <v>2.62</v>
      </c>
      <c r="AA564">
        <v>1.48</v>
      </c>
      <c r="AB564">
        <v>2.6</v>
      </c>
      <c r="AC564">
        <v>1.44</v>
      </c>
      <c r="AD564">
        <v>2.62</v>
      </c>
      <c r="AE564">
        <v>1.56</v>
      </c>
      <c r="AF564">
        <v>2.61</v>
      </c>
      <c r="AG564">
        <v>1.5</v>
      </c>
      <c r="AH564">
        <v>2.63</v>
      </c>
      <c r="AI564">
        <v>1.56</v>
      </c>
      <c r="AJ564">
        <v>2.7</v>
      </c>
      <c r="AK564">
        <v>1.49</v>
      </c>
      <c r="AL564">
        <v>2.56</v>
      </c>
      <c r="AM564" t="str">
        <f t="shared" si="88"/>
        <v>Makarova</v>
      </c>
      <c r="AN564" t="str">
        <f t="shared" si="89"/>
        <v>Niculescu</v>
      </c>
      <c r="AO564" t="str">
        <f t="shared" si="90"/>
        <v>Indian WellsMakarovaNiculescu</v>
      </c>
      <c r="AP564" t="str">
        <f t="shared" si="91"/>
        <v>Indian WellsNiculescuMakarova</v>
      </c>
      <c r="AQ564">
        <f t="shared" si="92"/>
        <v>1</v>
      </c>
      <c r="AR564">
        <f t="shared" si="93"/>
        <v>2</v>
      </c>
      <c r="AS564">
        <f t="shared" si="94"/>
        <v>34</v>
      </c>
      <c r="AT564" t="b">
        <f t="shared" si="95"/>
        <v>1</v>
      </c>
      <c r="AU564" t="str">
        <f t="shared" si="96"/>
        <v>Niculescu</v>
      </c>
      <c r="AV564" t="b">
        <f t="shared" si="97"/>
        <v>1</v>
      </c>
      <c r="AW564" t="str">
        <f t="shared" si="98"/>
        <v>Indian Wells2nd Round</v>
      </c>
    </row>
    <row r="565" spans="1:49" x14ac:dyDescent="0.25">
      <c r="A565">
        <v>14</v>
      </c>
      <c r="B565" t="s">
        <v>524</v>
      </c>
      <c r="C565" t="s">
        <v>525</v>
      </c>
      <c r="D565" s="1">
        <v>41706</v>
      </c>
      <c r="E565" s="1" t="s">
        <v>351</v>
      </c>
      <c r="F565" s="1" t="s">
        <v>307</v>
      </c>
      <c r="G565" s="1" t="s">
        <v>308</v>
      </c>
      <c r="H565" t="s">
        <v>344</v>
      </c>
      <c r="I565">
        <v>3</v>
      </c>
      <c r="J565" t="s">
        <v>374</v>
      </c>
      <c r="K565" t="s">
        <v>377</v>
      </c>
      <c r="L565">
        <v>22</v>
      </c>
      <c r="M565">
        <v>77</v>
      </c>
      <c r="N565">
        <v>2180</v>
      </c>
      <c r="O565">
        <v>781</v>
      </c>
      <c r="P565">
        <v>6</v>
      </c>
      <c r="Q565">
        <v>4</v>
      </c>
      <c r="R565">
        <v>7</v>
      </c>
      <c r="S565">
        <v>5</v>
      </c>
      <c r="V565">
        <v>2</v>
      </c>
      <c r="W565">
        <v>0</v>
      </c>
      <c r="X565" t="s">
        <v>312</v>
      </c>
      <c r="Y565">
        <v>1.3</v>
      </c>
      <c r="Z565">
        <v>3.4</v>
      </c>
      <c r="AA565">
        <v>1.3</v>
      </c>
      <c r="AB565">
        <v>3.4</v>
      </c>
      <c r="AC565">
        <v>1.3</v>
      </c>
      <c r="AD565">
        <v>3.4</v>
      </c>
      <c r="AE565">
        <v>1.31</v>
      </c>
      <c r="AF565">
        <v>3.81</v>
      </c>
      <c r="AG565">
        <v>1.33</v>
      </c>
      <c r="AH565">
        <v>3.25</v>
      </c>
      <c r="AI565">
        <v>1.35</v>
      </c>
      <c r="AJ565">
        <v>3.81</v>
      </c>
      <c r="AK565">
        <v>1.31</v>
      </c>
      <c r="AL565">
        <v>3.39</v>
      </c>
      <c r="AM565" t="str">
        <f t="shared" si="88"/>
        <v>Pavlyuchenkova</v>
      </c>
      <c r="AN565" t="str">
        <f t="shared" si="89"/>
        <v>Garcia</v>
      </c>
      <c r="AO565" t="str">
        <f t="shared" si="90"/>
        <v>Indian WellsPavlyuchenkovaGarcia</v>
      </c>
      <c r="AP565" t="str">
        <f t="shared" si="91"/>
        <v>Indian WellsGarciaPavlyuchenkova</v>
      </c>
      <c r="AQ565">
        <f t="shared" si="92"/>
        <v>2</v>
      </c>
      <c r="AR565">
        <f t="shared" si="93"/>
        <v>4</v>
      </c>
      <c r="AS565">
        <f t="shared" si="94"/>
        <v>22</v>
      </c>
      <c r="AT565" t="b">
        <f t="shared" si="95"/>
        <v>0</v>
      </c>
      <c r="AU565" t="str">
        <f t="shared" si="96"/>
        <v>Pavlyuchenkova</v>
      </c>
      <c r="AV565" t="b">
        <f t="shared" si="97"/>
        <v>0</v>
      </c>
      <c r="AW565" t="str">
        <f t="shared" si="98"/>
        <v>Indian Wells2nd Round</v>
      </c>
    </row>
    <row r="566" spans="1:49" x14ac:dyDescent="0.25">
      <c r="A566">
        <v>14</v>
      </c>
      <c r="B566" t="s">
        <v>524</v>
      </c>
      <c r="C566" t="s">
        <v>525</v>
      </c>
      <c r="D566" s="1">
        <v>41706</v>
      </c>
      <c r="E566" s="1" t="s">
        <v>351</v>
      </c>
      <c r="F566" s="1" t="s">
        <v>307</v>
      </c>
      <c r="G566" s="1" t="s">
        <v>308</v>
      </c>
      <c r="H566" t="s">
        <v>344</v>
      </c>
      <c r="I566">
        <v>3</v>
      </c>
      <c r="J566" t="s">
        <v>364</v>
      </c>
      <c r="K566" t="s">
        <v>394</v>
      </c>
      <c r="L566">
        <v>11</v>
      </c>
      <c r="M566">
        <v>103</v>
      </c>
      <c r="N566">
        <v>3335</v>
      </c>
      <c r="O566">
        <v>606</v>
      </c>
      <c r="P566">
        <v>6</v>
      </c>
      <c r="Q566">
        <v>3</v>
      </c>
      <c r="R566">
        <v>6</v>
      </c>
      <c r="S566">
        <v>2</v>
      </c>
      <c r="V566">
        <v>2</v>
      </c>
      <c r="W566">
        <v>0</v>
      </c>
      <c r="X566" t="s">
        <v>312</v>
      </c>
      <c r="Y566">
        <v>1.1399999999999999</v>
      </c>
      <c r="Z566">
        <v>5.5</v>
      </c>
      <c r="AA566">
        <v>1.1499999999999999</v>
      </c>
      <c r="AB566">
        <v>5.25</v>
      </c>
      <c r="AC566">
        <v>1.1399999999999999</v>
      </c>
      <c r="AD566">
        <v>5</v>
      </c>
      <c r="AE566">
        <v>1.1599999999999999</v>
      </c>
      <c r="AF566">
        <v>6.15</v>
      </c>
      <c r="AG566">
        <v>1.1399999999999999</v>
      </c>
      <c r="AH566">
        <v>5.5</v>
      </c>
      <c r="AI566">
        <v>1.19</v>
      </c>
      <c r="AJ566">
        <v>6.15</v>
      </c>
      <c r="AK566">
        <v>1.1399999999999999</v>
      </c>
      <c r="AL566">
        <v>5.37</v>
      </c>
      <c r="AM566" t="str">
        <f t="shared" si="88"/>
        <v>Cibulkova</v>
      </c>
      <c r="AN566" t="str">
        <f t="shared" si="89"/>
        <v>Vekic</v>
      </c>
      <c r="AO566" t="str">
        <f t="shared" si="90"/>
        <v>Indian WellsCibulkovaVekic</v>
      </c>
      <c r="AP566" t="str">
        <f t="shared" si="91"/>
        <v>Indian WellsVekicCibulkova</v>
      </c>
      <c r="AQ566">
        <f t="shared" si="92"/>
        <v>2</v>
      </c>
      <c r="AR566">
        <f t="shared" si="93"/>
        <v>7</v>
      </c>
      <c r="AS566">
        <f t="shared" si="94"/>
        <v>17</v>
      </c>
      <c r="AT566" t="b">
        <f t="shared" si="95"/>
        <v>0</v>
      </c>
      <c r="AU566" t="str">
        <f t="shared" si="96"/>
        <v>Cibulkova</v>
      </c>
      <c r="AV566" t="b">
        <f t="shared" si="97"/>
        <v>0</v>
      </c>
      <c r="AW566" t="str">
        <f t="shared" si="98"/>
        <v>Indian Wells2nd Round</v>
      </c>
    </row>
    <row r="567" spans="1:49" x14ac:dyDescent="0.25">
      <c r="A567">
        <v>14</v>
      </c>
      <c r="B567" t="s">
        <v>524</v>
      </c>
      <c r="C567" t="s">
        <v>525</v>
      </c>
      <c r="D567" s="1">
        <v>41706</v>
      </c>
      <c r="E567" s="1" t="s">
        <v>351</v>
      </c>
      <c r="F567" s="1" t="s">
        <v>307</v>
      </c>
      <c r="G567" s="1" t="s">
        <v>308</v>
      </c>
      <c r="H567" t="s">
        <v>344</v>
      </c>
      <c r="I567">
        <v>3</v>
      </c>
      <c r="J567" t="s">
        <v>433</v>
      </c>
      <c r="K567" t="s">
        <v>399</v>
      </c>
      <c r="L567">
        <v>30</v>
      </c>
      <c r="M567">
        <v>65</v>
      </c>
      <c r="N567">
        <v>1598</v>
      </c>
      <c r="O567">
        <v>880</v>
      </c>
      <c r="P567">
        <v>6</v>
      </c>
      <c r="Q567">
        <v>3</v>
      </c>
      <c r="R567">
        <v>6</v>
      </c>
      <c r="S567">
        <v>3</v>
      </c>
      <c r="V567">
        <v>2</v>
      </c>
      <c r="W567">
        <v>0</v>
      </c>
      <c r="X567" t="s">
        <v>312</v>
      </c>
      <c r="Y567">
        <v>1.66</v>
      </c>
      <c r="Z567">
        <v>2.1</v>
      </c>
      <c r="AA567">
        <v>1.68</v>
      </c>
      <c r="AB567">
        <v>2.15</v>
      </c>
      <c r="AC567">
        <v>1.62</v>
      </c>
      <c r="AD567">
        <v>2.2000000000000002</v>
      </c>
      <c r="AE567">
        <v>1.73</v>
      </c>
      <c r="AF567">
        <v>2.2400000000000002</v>
      </c>
      <c r="AG567">
        <v>1.67</v>
      </c>
      <c r="AH567">
        <v>2.2000000000000002</v>
      </c>
      <c r="AI567">
        <v>1.77</v>
      </c>
      <c r="AJ567">
        <v>2.2599999999999998</v>
      </c>
      <c r="AK567">
        <v>1.68</v>
      </c>
      <c r="AL567">
        <v>2.15</v>
      </c>
      <c r="AM567" t="str">
        <f t="shared" si="88"/>
        <v>Kuznetsova</v>
      </c>
      <c r="AN567" t="str">
        <f t="shared" si="89"/>
        <v>Zahlavova</v>
      </c>
      <c r="AO567" t="str">
        <f t="shared" si="90"/>
        <v>Indian WellsKuznetsovaZahlavova</v>
      </c>
      <c r="AP567" t="str">
        <f t="shared" si="91"/>
        <v>Indian WellsZahlavovaKuznetsova</v>
      </c>
      <c r="AQ567">
        <f t="shared" si="92"/>
        <v>2</v>
      </c>
      <c r="AR567">
        <f t="shared" si="93"/>
        <v>6</v>
      </c>
      <c r="AS567">
        <f t="shared" si="94"/>
        <v>18</v>
      </c>
      <c r="AT567" t="b">
        <f t="shared" si="95"/>
        <v>0</v>
      </c>
      <c r="AU567" t="str">
        <f t="shared" si="96"/>
        <v>Kuznetsova</v>
      </c>
      <c r="AV567" t="b">
        <f t="shared" si="97"/>
        <v>0</v>
      </c>
      <c r="AW567" t="str">
        <f t="shared" si="98"/>
        <v>Indian Wells2nd Round</v>
      </c>
    </row>
    <row r="568" spans="1:49" x14ac:dyDescent="0.25">
      <c r="A568">
        <v>14</v>
      </c>
      <c r="B568" t="s">
        <v>524</v>
      </c>
      <c r="C568" t="s">
        <v>525</v>
      </c>
      <c r="D568" s="1">
        <v>41706</v>
      </c>
      <c r="E568" s="1" t="s">
        <v>351</v>
      </c>
      <c r="F568" s="1" t="s">
        <v>307</v>
      </c>
      <c r="G568" s="1" t="s">
        <v>308</v>
      </c>
      <c r="H568" t="s">
        <v>344</v>
      </c>
      <c r="I568">
        <v>3</v>
      </c>
      <c r="J568" t="s">
        <v>440</v>
      </c>
      <c r="K568" t="s">
        <v>530</v>
      </c>
      <c r="L568">
        <v>9</v>
      </c>
      <c r="M568">
        <v>108</v>
      </c>
      <c r="N568">
        <v>4365</v>
      </c>
      <c r="O568">
        <v>572</v>
      </c>
      <c r="P568">
        <v>6</v>
      </c>
      <c r="Q568">
        <v>1</v>
      </c>
      <c r="R568">
        <v>6</v>
      </c>
      <c r="S568">
        <v>3</v>
      </c>
      <c r="V568">
        <v>2</v>
      </c>
      <c r="W568">
        <v>0</v>
      </c>
      <c r="X568" t="s">
        <v>312</v>
      </c>
      <c r="Y568">
        <v>1.18</v>
      </c>
      <c r="Z568">
        <v>4.5</v>
      </c>
      <c r="AA568">
        <v>1.17</v>
      </c>
      <c r="AB568">
        <v>4.75</v>
      </c>
      <c r="AC568">
        <v>1.17</v>
      </c>
      <c r="AD568">
        <v>4.5</v>
      </c>
      <c r="AE568">
        <v>1.22</v>
      </c>
      <c r="AF568">
        <v>4.88</v>
      </c>
      <c r="AG568">
        <v>1.22</v>
      </c>
      <c r="AH568">
        <v>4</v>
      </c>
      <c r="AI568">
        <v>1.22</v>
      </c>
      <c r="AJ568">
        <v>5</v>
      </c>
      <c r="AK568">
        <v>1.18</v>
      </c>
      <c r="AL568">
        <v>4.6100000000000003</v>
      </c>
      <c r="AM568" t="str">
        <f t="shared" si="88"/>
        <v>Kvitova</v>
      </c>
      <c r="AN568" t="str">
        <f t="shared" si="89"/>
        <v>Vandeweghe</v>
      </c>
      <c r="AO568" t="str">
        <f t="shared" si="90"/>
        <v>Indian WellsKvitovaVandeweghe</v>
      </c>
      <c r="AP568" t="str">
        <f t="shared" si="91"/>
        <v>Indian WellsVandewegheKvitova</v>
      </c>
      <c r="AQ568">
        <f t="shared" si="92"/>
        <v>2</v>
      </c>
      <c r="AR568">
        <f t="shared" si="93"/>
        <v>8</v>
      </c>
      <c r="AS568">
        <f t="shared" si="94"/>
        <v>16</v>
      </c>
      <c r="AT568" t="b">
        <f t="shared" si="95"/>
        <v>0</v>
      </c>
      <c r="AU568" t="str">
        <f t="shared" si="96"/>
        <v>Kvitova</v>
      </c>
      <c r="AV568" t="b">
        <f t="shared" si="97"/>
        <v>0</v>
      </c>
      <c r="AW568" t="str">
        <f t="shared" si="98"/>
        <v>Indian Wells2nd Round</v>
      </c>
    </row>
    <row r="569" spans="1:49" x14ac:dyDescent="0.25">
      <c r="A569">
        <v>14</v>
      </c>
      <c r="B569" t="s">
        <v>524</v>
      </c>
      <c r="C569" t="s">
        <v>525</v>
      </c>
      <c r="D569" s="1">
        <v>41706</v>
      </c>
      <c r="E569" s="1" t="s">
        <v>351</v>
      </c>
      <c r="F569" s="1" t="s">
        <v>307</v>
      </c>
      <c r="G569" s="1" t="s">
        <v>308</v>
      </c>
      <c r="H569" t="s">
        <v>344</v>
      </c>
      <c r="I569">
        <v>3</v>
      </c>
      <c r="J569" t="s">
        <v>422</v>
      </c>
      <c r="K569" t="s">
        <v>367</v>
      </c>
      <c r="L569">
        <v>17</v>
      </c>
      <c r="M569">
        <v>44</v>
      </c>
      <c r="N569">
        <v>2605</v>
      </c>
      <c r="O569">
        <v>1215</v>
      </c>
      <c r="P569">
        <v>6</v>
      </c>
      <c r="Q569">
        <v>2</v>
      </c>
      <c r="R569">
        <v>6</v>
      </c>
      <c r="S569">
        <v>3</v>
      </c>
      <c r="V569">
        <v>2</v>
      </c>
      <c r="W569">
        <v>0</v>
      </c>
      <c r="X569" t="s">
        <v>312</v>
      </c>
      <c r="Y569">
        <v>1.28</v>
      </c>
      <c r="Z569">
        <v>3.5</v>
      </c>
      <c r="AA569">
        <v>1.3</v>
      </c>
      <c r="AB569">
        <v>3.4</v>
      </c>
      <c r="AC569">
        <v>1.3</v>
      </c>
      <c r="AD569">
        <v>3.4</v>
      </c>
      <c r="AE569">
        <v>1.36</v>
      </c>
      <c r="AF569">
        <v>3.44</v>
      </c>
      <c r="AG569">
        <v>1.3</v>
      </c>
      <c r="AH569">
        <v>3.4</v>
      </c>
      <c r="AI569">
        <v>1.36</v>
      </c>
      <c r="AJ569">
        <v>3.65</v>
      </c>
      <c r="AK569">
        <v>1.32</v>
      </c>
      <c r="AL569">
        <v>3.31</v>
      </c>
      <c r="AM569" t="str">
        <f t="shared" si="88"/>
        <v>Stosur</v>
      </c>
      <c r="AN569" t="str">
        <f t="shared" si="89"/>
        <v>Schiavone</v>
      </c>
      <c r="AO569" t="str">
        <f t="shared" si="90"/>
        <v>Indian WellsStosurSchiavone</v>
      </c>
      <c r="AP569" t="str">
        <f t="shared" si="91"/>
        <v>Indian WellsSchiavoneStosur</v>
      </c>
      <c r="AQ569">
        <f t="shared" si="92"/>
        <v>2</v>
      </c>
      <c r="AR569">
        <f t="shared" si="93"/>
        <v>7</v>
      </c>
      <c r="AS569">
        <f t="shared" si="94"/>
        <v>17</v>
      </c>
      <c r="AT569" t="b">
        <f t="shared" si="95"/>
        <v>0</v>
      </c>
      <c r="AU569" t="str">
        <f t="shared" si="96"/>
        <v>Stosur</v>
      </c>
      <c r="AV569" t="b">
        <f t="shared" si="97"/>
        <v>0</v>
      </c>
      <c r="AW569" t="str">
        <f t="shared" si="98"/>
        <v>Indian Wells2nd Round</v>
      </c>
    </row>
    <row r="570" spans="1:49" x14ac:dyDescent="0.25">
      <c r="A570">
        <v>14</v>
      </c>
      <c r="B570" t="s">
        <v>524</v>
      </c>
      <c r="C570" t="s">
        <v>525</v>
      </c>
      <c r="D570" s="1">
        <v>41706</v>
      </c>
      <c r="E570" s="1" t="s">
        <v>351</v>
      </c>
      <c r="F570" s="1" t="s">
        <v>307</v>
      </c>
      <c r="G570" s="1" t="s">
        <v>308</v>
      </c>
      <c r="H570" t="s">
        <v>344</v>
      </c>
      <c r="I570">
        <v>3</v>
      </c>
      <c r="J570" t="s">
        <v>498</v>
      </c>
      <c r="K570" t="s">
        <v>310</v>
      </c>
      <c r="L570">
        <v>142</v>
      </c>
      <c r="M570">
        <v>32</v>
      </c>
      <c r="N570">
        <v>454</v>
      </c>
      <c r="O570">
        <v>1563</v>
      </c>
      <c r="P570">
        <v>6</v>
      </c>
      <c r="Q570">
        <v>3</v>
      </c>
      <c r="R570">
        <v>6</v>
      </c>
      <c r="S570">
        <v>2</v>
      </c>
      <c r="V570">
        <v>2</v>
      </c>
      <c r="W570">
        <v>0</v>
      </c>
      <c r="X570" t="s">
        <v>312</v>
      </c>
      <c r="Y570">
        <v>3.75</v>
      </c>
      <c r="Z570">
        <v>1.25</v>
      </c>
      <c r="AA570">
        <v>3.4</v>
      </c>
      <c r="AB570">
        <v>1.3</v>
      </c>
      <c r="AC570">
        <v>3.5</v>
      </c>
      <c r="AD570">
        <v>1.29</v>
      </c>
      <c r="AE570">
        <v>3.77</v>
      </c>
      <c r="AF570">
        <v>1.32</v>
      </c>
      <c r="AG570">
        <v>3.5</v>
      </c>
      <c r="AH570">
        <v>1.29</v>
      </c>
      <c r="AI570">
        <v>3.9</v>
      </c>
      <c r="AJ570">
        <v>1.32</v>
      </c>
      <c r="AK570">
        <v>3.59</v>
      </c>
      <c r="AL570">
        <v>1.28</v>
      </c>
      <c r="AM570" t="str">
        <f t="shared" si="88"/>
        <v>Kleybanova</v>
      </c>
      <c r="AN570" t="str">
        <f t="shared" si="89"/>
        <v>Muguruza</v>
      </c>
      <c r="AO570" t="str">
        <f t="shared" si="90"/>
        <v>Indian WellsKleybanovaMuguruza</v>
      </c>
      <c r="AP570" t="str">
        <f t="shared" si="91"/>
        <v>Indian WellsMuguruzaKleybanova</v>
      </c>
      <c r="AQ570">
        <f t="shared" si="92"/>
        <v>2</v>
      </c>
      <c r="AR570">
        <f t="shared" si="93"/>
        <v>7</v>
      </c>
      <c r="AS570">
        <f t="shared" si="94"/>
        <v>17</v>
      </c>
      <c r="AT570" t="b">
        <f t="shared" si="95"/>
        <v>0</v>
      </c>
      <c r="AU570" t="str">
        <f t="shared" si="96"/>
        <v>Kleybanova</v>
      </c>
      <c r="AV570" t="b">
        <f t="shared" si="97"/>
        <v>0</v>
      </c>
      <c r="AW570" t="str">
        <f t="shared" si="98"/>
        <v>Indian Wells2nd Round</v>
      </c>
    </row>
    <row r="571" spans="1:49" x14ac:dyDescent="0.25">
      <c r="A571">
        <v>14</v>
      </c>
      <c r="B571" t="s">
        <v>524</v>
      </c>
      <c r="C571" t="s">
        <v>525</v>
      </c>
      <c r="D571" s="1">
        <v>41707</v>
      </c>
      <c r="E571" s="1" t="s">
        <v>351</v>
      </c>
      <c r="F571" s="1" t="s">
        <v>307</v>
      </c>
      <c r="G571" s="1" t="s">
        <v>308</v>
      </c>
      <c r="H571" t="s">
        <v>344</v>
      </c>
      <c r="I571">
        <v>3</v>
      </c>
      <c r="J571" t="s">
        <v>506</v>
      </c>
      <c r="K571" t="s">
        <v>378</v>
      </c>
      <c r="L571">
        <v>72</v>
      </c>
      <c r="M571">
        <v>6</v>
      </c>
      <c r="N571">
        <v>822</v>
      </c>
      <c r="O571">
        <v>4490</v>
      </c>
      <c r="P571">
        <v>2</v>
      </c>
      <c r="Q571">
        <v>6</v>
      </c>
      <c r="R571">
        <v>7</v>
      </c>
      <c r="S571">
        <v>6</v>
      </c>
      <c r="T571">
        <v>6</v>
      </c>
      <c r="U571">
        <v>4</v>
      </c>
      <c r="V571">
        <v>2</v>
      </c>
      <c r="W571">
        <v>1</v>
      </c>
      <c r="X571" t="s">
        <v>312</v>
      </c>
      <c r="Y571">
        <v>13</v>
      </c>
      <c r="Z571">
        <v>1.04</v>
      </c>
      <c r="AA571">
        <v>9</v>
      </c>
      <c r="AB571">
        <v>1.05</v>
      </c>
      <c r="AC571">
        <v>8.5</v>
      </c>
      <c r="AD571">
        <v>1.05</v>
      </c>
      <c r="AE571">
        <v>16.98</v>
      </c>
      <c r="AF571">
        <v>1.04</v>
      </c>
      <c r="AG571">
        <v>8</v>
      </c>
      <c r="AH571">
        <v>1.06</v>
      </c>
      <c r="AI571">
        <v>16.98</v>
      </c>
      <c r="AJ571">
        <v>1.06</v>
      </c>
      <c r="AK571">
        <v>11.14</v>
      </c>
      <c r="AL571">
        <v>1.04</v>
      </c>
      <c r="AM571" t="str">
        <f t="shared" si="88"/>
        <v>Torro</v>
      </c>
      <c r="AN571" t="str">
        <f t="shared" si="89"/>
        <v>Kerber</v>
      </c>
      <c r="AO571" t="str">
        <f t="shared" si="90"/>
        <v>Indian WellsTorroKerber</v>
      </c>
      <c r="AP571" t="str">
        <f t="shared" si="91"/>
        <v>Indian WellsKerberTorro</v>
      </c>
      <c r="AQ571">
        <f t="shared" si="92"/>
        <v>1</v>
      </c>
      <c r="AR571">
        <f t="shared" si="93"/>
        <v>-1</v>
      </c>
      <c r="AS571">
        <f t="shared" si="94"/>
        <v>31</v>
      </c>
      <c r="AT571" t="b">
        <f t="shared" si="95"/>
        <v>1</v>
      </c>
      <c r="AU571" t="str">
        <f t="shared" si="96"/>
        <v>Kerber</v>
      </c>
      <c r="AV571" t="b">
        <f t="shared" si="97"/>
        <v>1</v>
      </c>
      <c r="AW571" t="str">
        <f t="shared" si="98"/>
        <v>Indian Wells2nd Round</v>
      </c>
    </row>
    <row r="572" spans="1:49" x14ac:dyDescent="0.25">
      <c r="A572">
        <v>14</v>
      </c>
      <c r="B572" t="s">
        <v>524</v>
      </c>
      <c r="C572" t="s">
        <v>525</v>
      </c>
      <c r="D572" s="1">
        <v>41707</v>
      </c>
      <c r="E572" s="1" t="s">
        <v>351</v>
      </c>
      <c r="F572" s="1" t="s">
        <v>307</v>
      </c>
      <c r="G572" s="1" t="s">
        <v>308</v>
      </c>
      <c r="H572" t="s">
        <v>344</v>
      </c>
      <c r="I572">
        <v>3</v>
      </c>
      <c r="J572" t="s">
        <v>406</v>
      </c>
      <c r="K572" t="s">
        <v>356</v>
      </c>
      <c r="L572">
        <v>241</v>
      </c>
      <c r="M572">
        <v>15</v>
      </c>
      <c r="N572">
        <v>231</v>
      </c>
      <c r="O572">
        <v>2650</v>
      </c>
      <c r="P572">
        <v>7</v>
      </c>
      <c r="Q572">
        <v>5</v>
      </c>
      <c r="R572">
        <v>1</v>
      </c>
      <c r="S572">
        <v>6</v>
      </c>
      <c r="T572">
        <v>7</v>
      </c>
      <c r="U572">
        <v>6</v>
      </c>
      <c r="V572">
        <v>2</v>
      </c>
      <c r="W572">
        <v>1</v>
      </c>
      <c r="X572" t="s">
        <v>312</v>
      </c>
      <c r="Y572">
        <v>3</v>
      </c>
      <c r="Z572">
        <v>1.36</v>
      </c>
      <c r="AA572">
        <v>3</v>
      </c>
      <c r="AB572">
        <v>1.38</v>
      </c>
      <c r="AC572">
        <v>3</v>
      </c>
      <c r="AD572">
        <v>1.36</v>
      </c>
      <c r="AE572">
        <v>3.18</v>
      </c>
      <c r="AF572">
        <v>1.41</v>
      </c>
      <c r="AG572">
        <v>2.88</v>
      </c>
      <c r="AH572">
        <v>1.4</v>
      </c>
      <c r="AI572">
        <v>3.18</v>
      </c>
      <c r="AJ572">
        <v>1.43</v>
      </c>
      <c r="AK572">
        <v>2.95</v>
      </c>
      <c r="AL572">
        <v>1.38</v>
      </c>
      <c r="AM572" t="str">
        <f t="shared" si="88"/>
        <v>Wozniak</v>
      </c>
      <c r="AN572" t="str">
        <f t="shared" si="89"/>
        <v>Lisicki</v>
      </c>
      <c r="AO572" t="str">
        <f t="shared" si="90"/>
        <v>Indian WellsWozniakLisicki</v>
      </c>
      <c r="AP572" t="str">
        <f t="shared" si="91"/>
        <v>Indian WellsLisickiWozniak</v>
      </c>
      <c r="AQ572">
        <f t="shared" si="92"/>
        <v>1</v>
      </c>
      <c r="AR572">
        <f t="shared" si="93"/>
        <v>-2</v>
      </c>
      <c r="AS572">
        <f t="shared" si="94"/>
        <v>32</v>
      </c>
      <c r="AT572" t="b">
        <f t="shared" si="95"/>
        <v>1</v>
      </c>
      <c r="AU572" t="str">
        <f t="shared" si="96"/>
        <v>Wozniak</v>
      </c>
      <c r="AV572" t="b">
        <f t="shared" si="97"/>
        <v>1</v>
      </c>
      <c r="AW572" t="str">
        <f t="shared" si="98"/>
        <v>Indian Wells2nd Round</v>
      </c>
    </row>
    <row r="573" spans="1:49" x14ac:dyDescent="0.25">
      <c r="A573">
        <v>14</v>
      </c>
      <c r="B573" t="s">
        <v>524</v>
      </c>
      <c r="C573" t="s">
        <v>525</v>
      </c>
      <c r="D573" s="1">
        <v>41707</v>
      </c>
      <c r="E573" s="1" t="s">
        <v>351</v>
      </c>
      <c r="F573" s="1" t="s">
        <v>307</v>
      </c>
      <c r="G573" s="1" t="s">
        <v>308</v>
      </c>
      <c r="H573" t="s">
        <v>344</v>
      </c>
      <c r="I573">
        <v>3</v>
      </c>
      <c r="J573" t="s">
        <v>464</v>
      </c>
      <c r="K573" t="s">
        <v>333</v>
      </c>
      <c r="L573">
        <v>79</v>
      </c>
      <c r="M573">
        <v>27</v>
      </c>
      <c r="N573">
        <v>753</v>
      </c>
      <c r="O573">
        <v>1980</v>
      </c>
      <c r="P573">
        <v>7</v>
      </c>
      <c r="Q573">
        <v>6</v>
      </c>
      <c r="R573">
        <v>6</v>
      </c>
      <c r="S573">
        <v>3</v>
      </c>
      <c r="V573">
        <v>2</v>
      </c>
      <c r="W573">
        <v>0</v>
      </c>
      <c r="X573" t="s">
        <v>312</v>
      </c>
      <c r="Y573">
        <v>1.53</v>
      </c>
      <c r="Z573">
        <v>2.37</v>
      </c>
      <c r="AA573">
        <v>1.6</v>
      </c>
      <c r="AB573">
        <v>2.2999999999999998</v>
      </c>
      <c r="AC573">
        <v>1.57</v>
      </c>
      <c r="AD573">
        <v>2.25</v>
      </c>
      <c r="AE573">
        <v>1.68</v>
      </c>
      <c r="AF573">
        <v>2.34</v>
      </c>
      <c r="AG573">
        <v>1.62</v>
      </c>
      <c r="AH573">
        <v>2.25</v>
      </c>
      <c r="AI573">
        <v>1.68</v>
      </c>
      <c r="AJ573">
        <v>2.42</v>
      </c>
      <c r="AK573">
        <v>1.6</v>
      </c>
      <c r="AL573">
        <v>2.2999999999999998</v>
      </c>
      <c r="AM573" t="str">
        <f t="shared" si="88"/>
        <v>Giorgi</v>
      </c>
      <c r="AN573" t="str">
        <f t="shared" si="89"/>
        <v>Cirstea</v>
      </c>
      <c r="AO573" t="str">
        <f t="shared" si="90"/>
        <v>Indian WellsGiorgiCirstea</v>
      </c>
      <c r="AP573" t="str">
        <f t="shared" si="91"/>
        <v>Indian WellsCirsteaGiorgi</v>
      </c>
      <c r="AQ573">
        <f t="shared" si="92"/>
        <v>2</v>
      </c>
      <c r="AR573">
        <f t="shared" si="93"/>
        <v>4</v>
      </c>
      <c r="AS573">
        <f t="shared" si="94"/>
        <v>22</v>
      </c>
      <c r="AT573" t="b">
        <f t="shared" si="95"/>
        <v>1</v>
      </c>
      <c r="AU573" t="str">
        <f t="shared" si="96"/>
        <v>Giorgi</v>
      </c>
      <c r="AV573" t="b">
        <f t="shared" si="97"/>
        <v>0</v>
      </c>
      <c r="AW573" t="str">
        <f t="shared" si="98"/>
        <v>Indian Wells2nd Round</v>
      </c>
    </row>
    <row r="574" spans="1:49" x14ac:dyDescent="0.25">
      <c r="A574">
        <v>14</v>
      </c>
      <c r="B574" t="s">
        <v>524</v>
      </c>
      <c r="C574" t="s">
        <v>525</v>
      </c>
      <c r="D574" s="1">
        <v>41707</v>
      </c>
      <c r="E574" s="1" t="s">
        <v>351</v>
      </c>
      <c r="F574" s="1" t="s">
        <v>307</v>
      </c>
      <c r="G574" s="1" t="s">
        <v>308</v>
      </c>
      <c r="H574" t="s">
        <v>344</v>
      </c>
      <c r="I574">
        <v>3</v>
      </c>
      <c r="J574" t="s">
        <v>376</v>
      </c>
      <c r="K574" t="s">
        <v>340</v>
      </c>
      <c r="L574">
        <v>5</v>
      </c>
      <c r="M574">
        <v>86</v>
      </c>
      <c r="N574">
        <v>5206</v>
      </c>
      <c r="O574">
        <v>706</v>
      </c>
      <c r="P574">
        <v>6</v>
      </c>
      <c r="Q574">
        <v>1</v>
      </c>
      <c r="R574">
        <v>6</v>
      </c>
      <c r="S574">
        <v>4</v>
      </c>
      <c r="V574">
        <v>2</v>
      </c>
      <c r="W574">
        <v>0</v>
      </c>
      <c r="X574" t="s">
        <v>312</v>
      </c>
      <c r="Y574">
        <v>1.1599999999999999</v>
      </c>
      <c r="Z574">
        <v>5</v>
      </c>
      <c r="AA574">
        <v>1.17</v>
      </c>
      <c r="AB574">
        <v>4.75</v>
      </c>
      <c r="AC574">
        <v>1.1399999999999999</v>
      </c>
      <c r="AD574">
        <v>5</v>
      </c>
      <c r="AE574">
        <v>1.18</v>
      </c>
      <c r="AF574">
        <v>5.61</v>
      </c>
      <c r="AG574">
        <v>1.17</v>
      </c>
      <c r="AH574">
        <v>5</v>
      </c>
      <c r="AI574">
        <v>1.2</v>
      </c>
      <c r="AJ574">
        <v>5.9</v>
      </c>
      <c r="AK574">
        <v>1.1599999999999999</v>
      </c>
      <c r="AL574">
        <v>5</v>
      </c>
      <c r="AM574" t="str">
        <f t="shared" si="88"/>
        <v>Sharapova</v>
      </c>
      <c r="AN574" t="str">
        <f t="shared" si="89"/>
        <v>Goerges</v>
      </c>
      <c r="AO574" t="str">
        <f t="shared" si="90"/>
        <v>Indian WellsSharapovaGoerges</v>
      </c>
      <c r="AP574" t="str">
        <f t="shared" si="91"/>
        <v>Indian WellsGoergesSharapova</v>
      </c>
      <c r="AQ574">
        <f t="shared" si="92"/>
        <v>2</v>
      </c>
      <c r="AR574">
        <f t="shared" si="93"/>
        <v>7</v>
      </c>
      <c r="AS574">
        <f t="shared" si="94"/>
        <v>17</v>
      </c>
      <c r="AT574" t="b">
        <f t="shared" si="95"/>
        <v>0</v>
      </c>
      <c r="AU574" t="str">
        <f t="shared" si="96"/>
        <v>Sharapova</v>
      </c>
      <c r="AV574" t="b">
        <f t="shared" si="97"/>
        <v>0</v>
      </c>
      <c r="AW574" t="str">
        <f t="shared" si="98"/>
        <v>Indian Wells2nd Round</v>
      </c>
    </row>
    <row r="575" spans="1:49" x14ac:dyDescent="0.25">
      <c r="A575">
        <v>14</v>
      </c>
      <c r="B575" t="s">
        <v>524</v>
      </c>
      <c r="C575" t="s">
        <v>525</v>
      </c>
      <c r="D575" s="1">
        <v>41707</v>
      </c>
      <c r="E575" s="1" t="s">
        <v>351</v>
      </c>
      <c r="F575" s="1" t="s">
        <v>307</v>
      </c>
      <c r="G575" s="1" t="s">
        <v>308</v>
      </c>
      <c r="H575" t="s">
        <v>344</v>
      </c>
      <c r="I575">
        <v>3</v>
      </c>
      <c r="J575" t="s">
        <v>450</v>
      </c>
      <c r="K575" t="s">
        <v>528</v>
      </c>
      <c r="L575">
        <v>21</v>
      </c>
      <c r="M575">
        <v>337</v>
      </c>
      <c r="N575">
        <v>2260</v>
      </c>
      <c r="O575">
        <v>125</v>
      </c>
      <c r="P575">
        <v>6</v>
      </c>
      <c r="Q575">
        <v>3</v>
      </c>
      <c r="R575">
        <v>6</v>
      </c>
      <c r="S575">
        <v>7</v>
      </c>
      <c r="T575">
        <v>6</v>
      </c>
      <c r="U575">
        <v>3</v>
      </c>
      <c r="V575">
        <v>2</v>
      </c>
      <c r="W575">
        <v>1</v>
      </c>
      <c r="X575" t="s">
        <v>312</v>
      </c>
      <c r="Y575">
        <v>1.1599999999999999</v>
      </c>
      <c r="Z575">
        <v>5</v>
      </c>
      <c r="AA575">
        <v>1.17</v>
      </c>
      <c r="AB575">
        <v>4.75</v>
      </c>
      <c r="AC575">
        <v>1.17</v>
      </c>
      <c r="AD575">
        <v>4.5</v>
      </c>
      <c r="AE575">
        <v>1.1599999999999999</v>
      </c>
      <c r="AF575">
        <v>6.05</v>
      </c>
      <c r="AG575">
        <v>1.17</v>
      </c>
      <c r="AH575">
        <v>5</v>
      </c>
      <c r="AI575">
        <v>1.19</v>
      </c>
      <c r="AJ575">
        <v>6.05</v>
      </c>
      <c r="AK575">
        <v>1.1599999999999999</v>
      </c>
      <c r="AL575">
        <v>5.0599999999999996</v>
      </c>
      <c r="AM575" t="str">
        <f t="shared" si="88"/>
        <v>Pennetta</v>
      </c>
      <c r="AN575" t="str">
        <f t="shared" si="89"/>
        <v>Townsend</v>
      </c>
      <c r="AO575" t="str">
        <f t="shared" si="90"/>
        <v>Indian WellsPennettaTownsend</v>
      </c>
      <c r="AP575" t="str">
        <f t="shared" si="91"/>
        <v>Indian WellsTownsendPennetta</v>
      </c>
      <c r="AQ575">
        <f t="shared" si="92"/>
        <v>1</v>
      </c>
      <c r="AR575">
        <f t="shared" si="93"/>
        <v>5</v>
      </c>
      <c r="AS575">
        <f t="shared" si="94"/>
        <v>31</v>
      </c>
      <c r="AT575" t="b">
        <f t="shared" si="95"/>
        <v>1</v>
      </c>
      <c r="AU575" t="str">
        <f t="shared" si="96"/>
        <v>Pennetta</v>
      </c>
      <c r="AV575" t="b">
        <f t="shared" si="97"/>
        <v>1</v>
      </c>
      <c r="AW575" t="str">
        <f t="shared" si="98"/>
        <v>Indian Wells2nd Round</v>
      </c>
    </row>
    <row r="576" spans="1:49" x14ac:dyDescent="0.25">
      <c r="A576">
        <v>14</v>
      </c>
      <c r="B576" t="s">
        <v>524</v>
      </c>
      <c r="C576" t="s">
        <v>525</v>
      </c>
      <c r="D576" s="1">
        <v>41707</v>
      </c>
      <c r="E576" s="1" t="s">
        <v>351</v>
      </c>
      <c r="F576" s="1" t="s">
        <v>307</v>
      </c>
      <c r="G576" s="1" t="s">
        <v>308</v>
      </c>
      <c r="H576" t="s">
        <v>344</v>
      </c>
      <c r="I576">
        <v>3</v>
      </c>
      <c r="J576" t="s">
        <v>475</v>
      </c>
      <c r="K576" t="s">
        <v>392</v>
      </c>
      <c r="L576">
        <v>18</v>
      </c>
      <c r="M576">
        <v>68</v>
      </c>
      <c r="N576">
        <v>2415</v>
      </c>
      <c r="O576">
        <v>866</v>
      </c>
      <c r="P576">
        <v>6</v>
      </c>
      <c r="Q576">
        <v>4</v>
      </c>
      <c r="R576">
        <v>6</v>
      </c>
      <c r="S576">
        <v>0</v>
      </c>
      <c r="V576">
        <v>2</v>
      </c>
      <c r="W576">
        <v>0</v>
      </c>
      <c r="X576" t="s">
        <v>312</v>
      </c>
      <c r="Y576">
        <v>1.4</v>
      </c>
      <c r="Z576">
        <v>2.75</v>
      </c>
      <c r="AA576">
        <v>1.42</v>
      </c>
      <c r="AB576">
        <v>2.8</v>
      </c>
      <c r="AC576">
        <v>1.4</v>
      </c>
      <c r="AD576">
        <v>2.75</v>
      </c>
      <c r="AE576">
        <v>1.39</v>
      </c>
      <c r="AF576">
        <v>3.27</v>
      </c>
      <c r="AG576">
        <v>1.44</v>
      </c>
      <c r="AH576">
        <v>2.75</v>
      </c>
      <c r="AI576">
        <v>1.45</v>
      </c>
      <c r="AJ576">
        <v>3.27</v>
      </c>
      <c r="AK576">
        <v>1.41</v>
      </c>
      <c r="AL576">
        <v>2.86</v>
      </c>
      <c r="AM576" t="str">
        <f t="shared" si="88"/>
        <v>Stephens</v>
      </c>
      <c r="AN576" t="str">
        <f t="shared" si="89"/>
        <v>Tomljanovic</v>
      </c>
      <c r="AO576" t="str">
        <f t="shared" si="90"/>
        <v>Indian WellsStephensTomljanovic</v>
      </c>
      <c r="AP576" t="str">
        <f t="shared" si="91"/>
        <v>Indian WellsTomljanovicStephens</v>
      </c>
      <c r="AQ576">
        <f t="shared" si="92"/>
        <v>2</v>
      </c>
      <c r="AR576">
        <f t="shared" si="93"/>
        <v>8</v>
      </c>
      <c r="AS576">
        <f t="shared" si="94"/>
        <v>16</v>
      </c>
      <c r="AT576" t="b">
        <f t="shared" si="95"/>
        <v>0</v>
      </c>
      <c r="AU576" t="str">
        <f t="shared" si="96"/>
        <v>Stephens</v>
      </c>
      <c r="AV576" t="b">
        <f t="shared" si="97"/>
        <v>0</v>
      </c>
      <c r="AW576" t="str">
        <f t="shared" si="98"/>
        <v>Indian Wells2nd Round</v>
      </c>
    </row>
    <row r="577" spans="1:49" x14ac:dyDescent="0.25">
      <c r="A577">
        <v>14</v>
      </c>
      <c r="B577" t="s">
        <v>524</v>
      </c>
      <c r="C577" t="s">
        <v>525</v>
      </c>
      <c r="D577" s="1">
        <v>41707</v>
      </c>
      <c r="E577" s="1" t="s">
        <v>351</v>
      </c>
      <c r="F577" s="1" t="s">
        <v>307</v>
      </c>
      <c r="G577" s="1" t="s">
        <v>308</v>
      </c>
      <c r="H577" t="s">
        <v>478</v>
      </c>
      <c r="I577">
        <v>3</v>
      </c>
      <c r="J577" t="s">
        <v>430</v>
      </c>
      <c r="K577" t="s">
        <v>337</v>
      </c>
      <c r="L577">
        <v>7</v>
      </c>
      <c r="M577">
        <v>28</v>
      </c>
      <c r="N577">
        <v>4435</v>
      </c>
      <c r="O577">
        <v>1820</v>
      </c>
      <c r="P577">
        <v>6</v>
      </c>
      <c r="Q577">
        <v>2</v>
      </c>
      <c r="R577">
        <v>4</v>
      </c>
      <c r="S577">
        <v>6</v>
      </c>
      <c r="T577">
        <v>6</v>
      </c>
      <c r="U577">
        <v>4</v>
      </c>
      <c r="V577">
        <v>2</v>
      </c>
      <c r="W577">
        <v>1</v>
      </c>
      <c r="X577" t="s">
        <v>312</v>
      </c>
      <c r="Y577">
        <v>1.28</v>
      </c>
      <c r="Z577">
        <v>3.5</v>
      </c>
      <c r="AA577">
        <v>1.3</v>
      </c>
      <c r="AB577">
        <v>3.4</v>
      </c>
      <c r="AC577">
        <v>1.3</v>
      </c>
      <c r="AD577">
        <v>3.4</v>
      </c>
      <c r="AE577">
        <v>1.35</v>
      </c>
      <c r="AF577">
        <v>3.58</v>
      </c>
      <c r="AG577">
        <v>1.33</v>
      </c>
      <c r="AH577">
        <v>3.25</v>
      </c>
      <c r="AI577">
        <v>1.35</v>
      </c>
      <c r="AJ577">
        <v>3.58</v>
      </c>
      <c r="AK577">
        <v>1.32</v>
      </c>
      <c r="AL577">
        <v>3.31</v>
      </c>
      <c r="AM577" t="str">
        <f t="shared" si="88"/>
        <v>Halep</v>
      </c>
      <c r="AN577" t="str">
        <f t="shared" si="89"/>
        <v>Safarova</v>
      </c>
      <c r="AO577" t="str">
        <f t="shared" si="90"/>
        <v>Indian WellsHalepSafarova</v>
      </c>
      <c r="AP577" t="str">
        <f t="shared" si="91"/>
        <v>Indian WellsSafarovaHalep</v>
      </c>
      <c r="AQ577">
        <f t="shared" si="92"/>
        <v>1</v>
      </c>
      <c r="AR577">
        <f t="shared" si="93"/>
        <v>4</v>
      </c>
      <c r="AS577">
        <f t="shared" si="94"/>
        <v>28</v>
      </c>
      <c r="AT577" t="b">
        <f t="shared" si="95"/>
        <v>0</v>
      </c>
      <c r="AU577" t="str">
        <f t="shared" si="96"/>
        <v>Halep</v>
      </c>
      <c r="AV577" t="b">
        <f t="shared" si="97"/>
        <v>1</v>
      </c>
      <c r="AW577" t="str">
        <f t="shared" si="98"/>
        <v>Indian Wells3rd Round</v>
      </c>
    </row>
    <row r="578" spans="1:49" x14ac:dyDescent="0.25">
      <c r="A578">
        <v>14</v>
      </c>
      <c r="B578" t="s">
        <v>524</v>
      </c>
      <c r="C578" t="s">
        <v>525</v>
      </c>
      <c r="D578" s="1">
        <v>41707</v>
      </c>
      <c r="E578" s="1" t="s">
        <v>351</v>
      </c>
      <c r="F578" s="1" t="s">
        <v>307</v>
      </c>
      <c r="G578" s="1" t="s">
        <v>308</v>
      </c>
      <c r="H578" t="s">
        <v>478</v>
      </c>
      <c r="I578">
        <v>3</v>
      </c>
      <c r="J578" t="s">
        <v>437</v>
      </c>
      <c r="K578" t="s">
        <v>368</v>
      </c>
      <c r="L578">
        <v>23</v>
      </c>
      <c r="M578">
        <v>16</v>
      </c>
      <c r="N578">
        <v>2160</v>
      </c>
      <c r="O578">
        <v>2635</v>
      </c>
      <c r="P578">
        <v>6</v>
      </c>
      <c r="Q578">
        <v>7</v>
      </c>
      <c r="R578">
        <v>7</v>
      </c>
      <c r="S578">
        <v>5</v>
      </c>
      <c r="T578">
        <v>6</v>
      </c>
      <c r="U578">
        <v>3</v>
      </c>
      <c r="V578">
        <v>2</v>
      </c>
      <c r="W578">
        <v>1</v>
      </c>
      <c r="X578" t="s">
        <v>312</v>
      </c>
      <c r="Y578">
        <v>1.83</v>
      </c>
      <c r="Z578">
        <v>1.83</v>
      </c>
      <c r="AA578">
        <v>1.85</v>
      </c>
      <c r="AB578">
        <v>1.9</v>
      </c>
      <c r="AC578">
        <v>1.73</v>
      </c>
      <c r="AD578">
        <v>2</v>
      </c>
      <c r="AE578">
        <v>1.98</v>
      </c>
      <c r="AF578">
        <v>1.94</v>
      </c>
      <c r="AG578">
        <v>1.8</v>
      </c>
      <c r="AH578">
        <v>2</v>
      </c>
      <c r="AI578">
        <v>1.98</v>
      </c>
      <c r="AJ578">
        <v>2</v>
      </c>
      <c r="AK578">
        <v>1.85</v>
      </c>
      <c r="AL578">
        <v>1.91</v>
      </c>
      <c r="AM578" t="str">
        <f t="shared" si="88"/>
        <v>Cornet</v>
      </c>
      <c r="AN578" t="str">
        <f t="shared" si="89"/>
        <v>Suarez</v>
      </c>
      <c r="AO578" t="str">
        <f t="shared" si="90"/>
        <v>Indian WellsCornetSuarez</v>
      </c>
      <c r="AP578" t="str">
        <f t="shared" si="91"/>
        <v>Indian WellsSuarezCornet</v>
      </c>
      <c r="AQ578">
        <f t="shared" si="92"/>
        <v>1</v>
      </c>
      <c r="AR578">
        <f t="shared" si="93"/>
        <v>4</v>
      </c>
      <c r="AS578">
        <f t="shared" si="94"/>
        <v>34</v>
      </c>
      <c r="AT578" t="b">
        <f t="shared" si="95"/>
        <v>1</v>
      </c>
      <c r="AU578" t="str">
        <f t="shared" si="96"/>
        <v>Suarez</v>
      </c>
      <c r="AV578" t="b">
        <f t="shared" si="97"/>
        <v>1</v>
      </c>
      <c r="AW578" t="str">
        <f t="shared" si="98"/>
        <v>Indian Wells3rd Round</v>
      </c>
    </row>
    <row r="579" spans="1:49" x14ac:dyDescent="0.25">
      <c r="A579">
        <v>14</v>
      </c>
      <c r="B579" t="s">
        <v>524</v>
      </c>
      <c r="C579" t="s">
        <v>525</v>
      </c>
      <c r="D579" s="1">
        <v>41707</v>
      </c>
      <c r="E579" s="1" t="s">
        <v>351</v>
      </c>
      <c r="F579" s="1" t="s">
        <v>307</v>
      </c>
      <c r="G579" s="1" t="s">
        <v>308</v>
      </c>
      <c r="H579" t="s">
        <v>478</v>
      </c>
      <c r="I579">
        <v>3</v>
      </c>
      <c r="J579" t="s">
        <v>438</v>
      </c>
      <c r="K579" t="s">
        <v>476</v>
      </c>
      <c r="L579">
        <v>12</v>
      </c>
      <c r="M579">
        <v>64</v>
      </c>
      <c r="N579">
        <v>3185</v>
      </c>
      <c r="O579">
        <v>880</v>
      </c>
      <c r="P579">
        <v>7</v>
      </c>
      <c r="Q579">
        <v>6</v>
      </c>
      <c r="R579">
        <v>3</v>
      </c>
      <c r="S579">
        <v>6</v>
      </c>
      <c r="T579">
        <v>6</v>
      </c>
      <c r="U579">
        <v>1</v>
      </c>
      <c r="V579">
        <v>2</v>
      </c>
      <c r="W579">
        <v>1</v>
      </c>
      <c r="X579" t="s">
        <v>312</v>
      </c>
      <c r="Y579">
        <v>1.25</v>
      </c>
      <c r="Z579">
        <v>3.75</v>
      </c>
      <c r="AA579">
        <v>1.25</v>
      </c>
      <c r="AB579">
        <v>3.75</v>
      </c>
      <c r="AC579">
        <v>1.25</v>
      </c>
      <c r="AD579">
        <v>3.75</v>
      </c>
      <c r="AE579">
        <v>1.25</v>
      </c>
      <c r="AF579">
        <v>4.5</v>
      </c>
      <c r="AG579">
        <v>1.25</v>
      </c>
      <c r="AH579">
        <v>3.75</v>
      </c>
      <c r="AI579">
        <v>1.33</v>
      </c>
      <c r="AJ579">
        <v>4.5999999999999996</v>
      </c>
      <c r="AK579">
        <v>1.26</v>
      </c>
      <c r="AL579">
        <v>3.74</v>
      </c>
      <c r="AM579" t="str">
        <f t="shared" ref="AM579:AM642" si="99">LEFT(J579,FIND(" ",J579)-1)</f>
        <v>Wozniacki</v>
      </c>
      <c r="AN579" t="str">
        <f t="shared" ref="AN579:AN642" si="100">LEFT(K579,FIND(" ",K579)-1)</f>
        <v>Shvedova</v>
      </c>
      <c r="AO579" t="str">
        <f t="shared" ref="AO579:AO642" si="101">B579&amp;AM579&amp;AN579</f>
        <v>Indian WellsWozniackiShvedova</v>
      </c>
      <c r="AP579" t="str">
        <f t="shared" ref="AP579:AP642" si="102">B579&amp;AN579&amp;AM579</f>
        <v>Indian WellsShvedovaWozniacki</v>
      </c>
      <c r="AQ579">
        <f t="shared" ref="AQ579:AQ642" si="103">V579-W579</f>
        <v>1</v>
      </c>
      <c r="AR579">
        <f t="shared" ref="AR579:AR642" si="104">T579+R579+P579-U579-S579-Q579</f>
        <v>3</v>
      </c>
      <c r="AS579">
        <f t="shared" ref="AS579:AS642" si="105">T579+R579+P579+U579+S579+Q579</f>
        <v>29</v>
      </c>
      <c r="AT579" t="b">
        <f t="shared" ref="AT579:AT642" si="106">OR(P579+Q579=13,R579+S579=13,T579+U579=13)</f>
        <v>1</v>
      </c>
      <c r="AU579" t="str">
        <f t="shared" ref="AU579:AU642" si="107">IF(P579&gt;Q579,AM579,AN579)</f>
        <v>Wozniacki</v>
      </c>
      <c r="AV579" t="b">
        <f t="shared" ref="AV579:AV642" si="108">W579&lt;&gt;0</f>
        <v>1</v>
      </c>
      <c r="AW579" t="str">
        <f t="shared" ref="AW579:AW642" si="109">B579&amp;H579</f>
        <v>Indian Wells3rd Round</v>
      </c>
    </row>
    <row r="580" spans="1:49" x14ac:dyDescent="0.25">
      <c r="A580">
        <v>14</v>
      </c>
      <c r="B580" t="s">
        <v>524</v>
      </c>
      <c r="C580" t="s">
        <v>525</v>
      </c>
      <c r="D580" s="1">
        <v>41707</v>
      </c>
      <c r="E580" s="1" t="s">
        <v>351</v>
      </c>
      <c r="F580" s="1" t="s">
        <v>307</v>
      </c>
      <c r="G580" s="1" t="s">
        <v>308</v>
      </c>
      <c r="H580" t="s">
        <v>478</v>
      </c>
      <c r="I580">
        <v>3</v>
      </c>
      <c r="J580" t="s">
        <v>431</v>
      </c>
      <c r="K580" t="s">
        <v>403</v>
      </c>
      <c r="L580">
        <v>19</v>
      </c>
      <c r="M580">
        <v>10</v>
      </c>
      <c r="N580">
        <v>2379</v>
      </c>
      <c r="O580">
        <v>4015</v>
      </c>
      <c r="P580">
        <v>6</v>
      </c>
      <c r="Q580">
        <v>3</v>
      </c>
      <c r="R580">
        <v>6</v>
      </c>
      <c r="S580">
        <v>3</v>
      </c>
      <c r="V580">
        <v>2</v>
      </c>
      <c r="W580">
        <v>0</v>
      </c>
      <c r="X580" t="s">
        <v>312</v>
      </c>
      <c r="Y580">
        <v>1.72</v>
      </c>
      <c r="Z580">
        <v>2</v>
      </c>
      <c r="AA580">
        <v>1.75</v>
      </c>
      <c r="AB580">
        <v>2.0499999999999998</v>
      </c>
      <c r="AC580">
        <v>1.73</v>
      </c>
      <c r="AD580">
        <v>2</v>
      </c>
      <c r="AE580">
        <v>1.76</v>
      </c>
      <c r="AF580">
        <v>2.2000000000000002</v>
      </c>
      <c r="AG580">
        <v>1.73</v>
      </c>
      <c r="AH580">
        <v>2.1</v>
      </c>
      <c r="AI580">
        <v>1.83</v>
      </c>
      <c r="AJ580">
        <v>2.2000000000000002</v>
      </c>
      <c r="AK580">
        <v>1.75</v>
      </c>
      <c r="AL580">
        <v>2.0299999999999998</v>
      </c>
      <c r="AM580" t="str">
        <f t="shared" si="99"/>
        <v>Bouchard</v>
      </c>
      <c r="AN580" t="str">
        <f t="shared" si="100"/>
        <v>Errani</v>
      </c>
      <c r="AO580" t="str">
        <f t="shared" si="101"/>
        <v>Indian WellsBouchardErrani</v>
      </c>
      <c r="AP580" t="str">
        <f t="shared" si="102"/>
        <v>Indian WellsErraniBouchard</v>
      </c>
      <c r="AQ580">
        <f t="shared" si="103"/>
        <v>2</v>
      </c>
      <c r="AR580">
        <f t="shared" si="104"/>
        <v>6</v>
      </c>
      <c r="AS580">
        <f t="shared" si="105"/>
        <v>18</v>
      </c>
      <c r="AT580" t="b">
        <f t="shared" si="106"/>
        <v>0</v>
      </c>
      <c r="AU580" t="str">
        <f t="shared" si="107"/>
        <v>Bouchard</v>
      </c>
      <c r="AV580" t="b">
        <f t="shared" si="108"/>
        <v>0</v>
      </c>
      <c r="AW580" t="str">
        <f t="shared" si="109"/>
        <v>Indian Wells3rd Round</v>
      </c>
    </row>
    <row r="581" spans="1:49" x14ac:dyDescent="0.25">
      <c r="A581">
        <v>14</v>
      </c>
      <c r="B581" t="s">
        <v>524</v>
      </c>
      <c r="C581" t="s">
        <v>525</v>
      </c>
      <c r="D581" s="1">
        <v>41707</v>
      </c>
      <c r="E581" s="1" t="s">
        <v>351</v>
      </c>
      <c r="F581" s="1" t="s">
        <v>307</v>
      </c>
      <c r="G581" s="1" t="s">
        <v>308</v>
      </c>
      <c r="H581" t="s">
        <v>478</v>
      </c>
      <c r="I581">
        <v>3</v>
      </c>
      <c r="J581" t="s">
        <v>370</v>
      </c>
      <c r="K581" t="s">
        <v>343</v>
      </c>
      <c r="L581">
        <v>78</v>
      </c>
      <c r="M581">
        <v>14</v>
      </c>
      <c r="N581">
        <v>765</v>
      </c>
      <c r="O581">
        <v>2940</v>
      </c>
      <c r="P581">
        <v>4</v>
      </c>
      <c r="Q581">
        <v>6</v>
      </c>
      <c r="R581">
        <v>6</v>
      </c>
      <c r="S581">
        <v>4</v>
      </c>
      <c r="T581">
        <v>6</v>
      </c>
      <c r="U581">
        <v>3</v>
      </c>
      <c r="V581">
        <v>2</v>
      </c>
      <c r="W581">
        <v>1</v>
      </c>
      <c r="X581" t="s">
        <v>312</v>
      </c>
      <c r="Y581">
        <v>2</v>
      </c>
      <c r="Z581">
        <v>1.72</v>
      </c>
      <c r="AA581">
        <v>2</v>
      </c>
      <c r="AB581">
        <v>1.8</v>
      </c>
      <c r="AC581">
        <v>1.83</v>
      </c>
      <c r="AD581">
        <v>1.83</v>
      </c>
      <c r="AE581">
        <v>1.94</v>
      </c>
      <c r="AF581">
        <v>1.98</v>
      </c>
      <c r="AG581">
        <v>2</v>
      </c>
      <c r="AH581">
        <v>1.8</v>
      </c>
      <c r="AI581">
        <v>2.02</v>
      </c>
      <c r="AJ581">
        <v>2</v>
      </c>
      <c r="AK581">
        <v>1.93</v>
      </c>
      <c r="AL581">
        <v>1.83</v>
      </c>
      <c r="AM581" t="str">
        <f t="shared" si="99"/>
        <v>Dellacqua</v>
      </c>
      <c r="AN581" t="str">
        <f t="shared" si="100"/>
        <v>Vinci</v>
      </c>
      <c r="AO581" t="str">
        <f t="shared" si="101"/>
        <v>Indian WellsDellacquaVinci</v>
      </c>
      <c r="AP581" t="str">
        <f t="shared" si="102"/>
        <v>Indian WellsVinciDellacqua</v>
      </c>
      <c r="AQ581">
        <f t="shared" si="103"/>
        <v>1</v>
      </c>
      <c r="AR581">
        <f t="shared" si="104"/>
        <v>3</v>
      </c>
      <c r="AS581">
        <f t="shared" si="105"/>
        <v>29</v>
      </c>
      <c r="AT581" t="b">
        <f t="shared" si="106"/>
        <v>0</v>
      </c>
      <c r="AU581" t="str">
        <f t="shared" si="107"/>
        <v>Vinci</v>
      </c>
      <c r="AV581" t="b">
        <f t="shared" si="108"/>
        <v>1</v>
      </c>
      <c r="AW581" t="str">
        <f t="shared" si="109"/>
        <v>Indian Wells3rd Round</v>
      </c>
    </row>
    <row r="582" spans="1:49" x14ac:dyDescent="0.25">
      <c r="A582">
        <v>14</v>
      </c>
      <c r="B582" t="s">
        <v>524</v>
      </c>
      <c r="C582" t="s">
        <v>525</v>
      </c>
      <c r="D582" s="1">
        <v>41708</v>
      </c>
      <c r="E582" s="1" t="s">
        <v>351</v>
      </c>
      <c r="F582" s="1" t="s">
        <v>307</v>
      </c>
      <c r="G582" s="1" t="s">
        <v>308</v>
      </c>
      <c r="H582" t="s">
        <v>478</v>
      </c>
      <c r="I582">
        <v>3</v>
      </c>
      <c r="J582" t="s">
        <v>338</v>
      </c>
      <c r="K582" t="s">
        <v>355</v>
      </c>
      <c r="L582">
        <v>66</v>
      </c>
      <c r="M582">
        <v>51</v>
      </c>
      <c r="N582">
        <v>875</v>
      </c>
      <c r="O582">
        <v>1111</v>
      </c>
      <c r="P582">
        <v>6</v>
      </c>
      <c r="Q582">
        <v>3</v>
      </c>
      <c r="R582">
        <v>6</v>
      </c>
      <c r="S582">
        <v>2</v>
      </c>
      <c r="V582">
        <v>2</v>
      </c>
      <c r="W582">
        <v>0</v>
      </c>
      <c r="X582" t="s">
        <v>312</v>
      </c>
      <c r="Y582">
        <v>1.83</v>
      </c>
      <c r="Z582">
        <v>1.83</v>
      </c>
      <c r="AA582">
        <v>1.9</v>
      </c>
      <c r="AB582">
        <v>1.85</v>
      </c>
      <c r="AC582">
        <v>1.83</v>
      </c>
      <c r="AD582">
        <v>1.83</v>
      </c>
      <c r="AE582">
        <v>1.94</v>
      </c>
      <c r="AF582">
        <v>1.98</v>
      </c>
      <c r="AG582">
        <v>1.91</v>
      </c>
      <c r="AH582">
        <v>1.91</v>
      </c>
      <c r="AI582">
        <v>1.95</v>
      </c>
      <c r="AJ582">
        <v>1.98</v>
      </c>
      <c r="AK582">
        <v>1.88</v>
      </c>
      <c r="AL582">
        <v>1.88</v>
      </c>
      <c r="AM582" t="str">
        <f t="shared" si="99"/>
        <v>Davis</v>
      </c>
      <c r="AN582" t="str">
        <f t="shared" si="100"/>
        <v>Lepchenko</v>
      </c>
      <c r="AO582" t="str">
        <f t="shared" si="101"/>
        <v>Indian WellsDavisLepchenko</v>
      </c>
      <c r="AP582" t="str">
        <f t="shared" si="102"/>
        <v>Indian WellsLepchenkoDavis</v>
      </c>
      <c r="AQ582">
        <f t="shared" si="103"/>
        <v>2</v>
      </c>
      <c r="AR582">
        <f t="shared" si="104"/>
        <v>7</v>
      </c>
      <c r="AS582">
        <f t="shared" si="105"/>
        <v>17</v>
      </c>
      <c r="AT582" t="b">
        <f t="shared" si="106"/>
        <v>0</v>
      </c>
      <c r="AU582" t="str">
        <f t="shared" si="107"/>
        <v>Davis</v>
      </c>
      <c r="AV582" t="b">
        <f t="shared" si="108"/>
        <v>0</v>
      </c>
      <c r="AW582" t="str">
        <f t="shared" si="109"/>
        <v>Indian Wells3rd Round</v>
      </c>
    </row>
    <row r="583" spans="1:49" x14ac:dyDescent="0.25">
      <c r="A583">
        <v>14</v>
      </c>
      <c r="B583" t="s">
        <v>524</v>
      </c>
      <c r="C583" t="s">
        <v>525</v>
      </c>
      <c r="D583" s="1">
        <v>41708</v>
      </c>
      <c r="E583" s="1" t="s">
        <v>351</v>
      </c>
      <c r="F583" s="1" t="s">
        <v>307</v>
      </c>
      <c r="G583" s="1" t="s">
        <v>308</v>
      </c>
      <c r="H583" t="s">
        <v>478</v>
      </c>
      <c r="I583">
        <v>3</v>
      </c>
      <c r="J583" t="s">
        <v>439</v>
      </c>
      <c r="K583" t="s">
        <v>391</v>
      </c>
      <c r="L583">
        <v>3</v>
      </c>
      <c r="M583">
        <v>48</v>
      </c>
      <c r="N583">
        <v>5705</v>
      </c>
      <c r="O583">
        <v>1175</v>
      </c>
      <c r="P583">
        <v>6</v>
      </c>
      <c r="Q583">
        <v>0</v>
      </c>
      <c r="R583">
        <v>6</v>
      </c>
      <c r="S583">
        <v>0</v>
      </c>
      <c r="V583">
        <v>2</v>
      </c>
      <c r="W583">
        <v>0</v>
      </c>
      <c r="X583" t="s">
        <v>312</v>
      </c>
      <c r="Y583">
        <v>1.1599999999999999</v>
      </c>
      <c r="Z583">
        <v>5</v>
      </c>
      <c r="AA583">
        <v>1.17</v>
      </c>
      <c r="AB583">
        <v>4.75</v>
      </c>
      <c r="AC583">
        <v>1.17</v>
      </c>
      <c r="AD583">
        <v>4.5</v>
      </c>
      <c r="AE583">
        <v>1.21</v>
      </c>
      <c r="AF583">
        <v>5.22</v>
      </c>
      <c r="AG583">
        <v>1.17</v>
      </c>
      <c r="AH583">
        <v>5</v>
      </c>
      <c r="AI583">
        <v>1.22</v>
      </c>
      <c r="AJ583">
        <v>5.27</v>
      </c>
      <c r="AK583">
        <v>1.17</v>
      </c>
      <c r="AL583">
        <v>4.8</v>
      </c>
      <c r="AM583" t="str">
        <f t="shared" si="99"/>
        <v>Radwanska</v>
      </c>
      <c r="AN583" t="str">
        <f t="shared" si="100"/>
        <v>Beck</v>
      </c>
      <c r="AO583" t="str">
        <f t="shared" si="101"/>
        <v>Indian WellsRadwanskaBeck</v>
      </c>
      <c r="AP583" t="str">
        <f t="shared" si="102"/>
        <v>Indian WellsBeckRadwanska</v>
      </c>
      <c r="AQ583">
        <f t="shared" si="103"/>
        <v>2</v>
      </c>
      <c r="AR583">
        <f t="shared" si="104"/>
        <v>12</v>
      </c>
      <c r="AS583">
        <f t="shared" si="105"/>
        <v>12</v>
      </c>
      <c r="AT583" t="b">
        <f t="shared" si="106"/>
        <v>0</v>
      </c>
      <c r="AU583" t="str">
        <f t="shared" si="107"/>
        <v>Radwanska</v>
      </c>
      <c r="AV583" t="b">
        <f t="shared" si="108"/>
        <v>0</v>
      </c>
      <c r="AW583" t="str">
        <f t="shared" si="109"/>
        <v>Indian Wells3rd Round</v>
      </c>
    </row>
    <row r="584" spans="1:49" x14ac:dyDescent="0.25">
      <c r="A584">
        <v>14</v>
      </c>
      <c r="B584" t="s">
        <v>524</v>
      </c>
      <c r="C584" t="s">
        <v>525</v>
      </c>
      <c r="D584" s="1">
        <v>41708</v>
      </c>
      <c r="E584" s="1" t="s">
        <v>351</v>
      </c>
      <c r="F584" s="1" t="s">
        <v>307</v>
      </c>
      <c r="G584" s="1" t="s">
        <v>308</v>
      </c>
      <c r="H584" t="s">
        <v>478</v>
      </c>
      <c r="I584">
        <v>3</v>
      </c>
      <c r="J584" t="s">
        <v>366</v>
      </c>
      <c r="K584" t="s">
        <v>357</v>
      </c>
      <c r="L584">
        <v>8</v>
      </c>
      <c r="M584">
        <v>36</v>
      </c>
      <c r="N584">
        <v>4380</v>
      </c>
      <c r="O584">
        <v>1385</v>
      </c>
      <c r="P584">
        <v>6</v>
      </c>
      <c r="Q584">
        <v>3</v>
      </c>
      <c r="R584">
        <v>6</v>
      </c>
      <c r="S584">
        <v>2</v>
      </c>
      <c r="V584">
        <v>2</v>
      </c>
      <c r="W584">
        <v>0</v>
      </c>
      <c r="X584" t="s">
        <v>312</v>
      </c>
      <c r="Y584">
        <v>1.1100000000000001</v>
      </c>
      <c r="Z584">
        <v>6.5</v>
      </c>
      <c r="AA584">
        <v>1.1100000000000001</v>
      </c>
      <c r="AB584">
        <v>6</v>
      </c>
      <c r="AC584">
        <v>1.1200000000000001</v>
      </c>
      <c r="AD584">
        <v>5.5</v>
      </c>
      <c r="AE584">
        <v>1.17</v>
      </c>
      <c r="AF584">
        <v>5.96</v>
      </c>
      <c r="AG584">
        <v>1.1299999999999999</v>
      </c>
      <c r="AH584">
        <v>6</v>
      </c>
      <c r="AI584">
        <v>1.17</v>
      </c>
      <c r="AJ584">
        <v>6.5</v>
      </c>
      <c r="AK584">
        <v>1.1299999999999999</v>
      </c>
      <c r="AL584">
        <v>5.83</v>
      </c>
      <c r="AM584" t="str">
        <f t="shared" si="99"/>
        <v>Jankovic</v>
      </c>
      <c r="AN584" t="str">
        <f t="shared" si="100"/>
        <v>Rybarikova</v>
      </c>
      <c r="AO584" t="str">
        <f t="shared" si="101"/>
        <v>Indian WellsJankovicRybarikova</v>
      </c>
      <c r="AP584" t="str">
        <f t="shared" si="102"/>
        <v>Indian WellsRybarikovaJankovic</v>
      </c>
      <c r="AQ584">
        <f t="shared" si="103"/>
        <v>2</v>
      </c>
      <c r="AR584">
        <f t="shared" si="104"/>
        <v>7</v>
      </c>
      <c r="AS584">
        <f t="shared" si="105"/>
        <v>17</v>
      </c>
      <c r="AT584" t="b">
        <f t="shared" si="106"/>
        <v>0</v>
      </c>
      <c r="AU584" t="str">
        <f t="shared" si="107"/>
        <v>Jankovic</v>
      </c>
      <c r="AV584" t="b">
        <f t="shared" si="108"/>
        <v>0</v>
      </c>
      <c r="AW584" t="str">
        <f t="shared" si="109"/>
        <v>Indian Wells3rd Round</v>
      </c>
    </row>
    <row r="585" spans="1:49" x14ac:dyDescent="0.25">
      <c r="A585">
        <v>14</v>
      </c>
      <c r="B585" t="s">
        <v>524</v>
      </c>
      <c r="C585" t="s">
        <v>525</v>
      </c>
      <c r="D585" s="1">
        <v>41708</v>
      </c>
      <c r="E585" s="1" t="s">
        <v>351</v>
      </c>
      <c r="F585" s="1" t="s">
        <v>307</v>
      </c>
      <c r="G585" s="1" t="s">
        <v>308</v>
      </c>
      <c r="H585" t="s">
        <v>478</v>
      </c>
      <c r="I585">
        <v>3</v>
      </c>
      <c r="J585" t="s">
        <v>415</v>
      </c>
      <c r="K585" t="s">
        <v>315</v>
      </c>
      <c r="L585">
        <v>2</v>
      </c>
      <c r="M585">
        <v>67</v>
      </c>
      <c r="N585">
        <v>6795</v>
      </c>
      <c r="O585">
        <v>873</v>
      </c>
      <c r="P585">
        <v>6</v>
      </c>
      <c r="Q585">
        <v>3</v>
      </c>
      <c r="R585">
        <v>6</v>
      </c>
      <c r="S585">
        <v>4</v>
      </c>
      <c r="V585">
        <v>2</v>
      </c>
      <c r="W585">
        <v>0</v>
      </c>
      <c r="X585" t="s">
        <v>312</v>
      </c>
      <c r="Y585">
        <v>1.1100000000000001</v>
      </c>
      <c r="Z585">
        <v>6.5</v>
      </c>
      <c r="AA585">
        <v>1.1000000000000001</v>
      </c>
      <c r="AB585">
        <v>6.5</v>
      </c>
      <c r="AC585">
        <v>1.1100000000000001</v>
      </c>
      <c r="AD585">
        <v>6</v>
      </c>
      <c r="AE585">
        <v>1.1399999999999999</v>
      </c>
      <c r="AF585">
        <v>7.18</v>
      </c>
      <c r="AI585">
        <v>1.1399999999999999</v>
      </c>
      <c r="AJ585">
        <v>7.5</v>
      </c>
      <c r="AK585">
        <v>1.1000000000000001</v>
      </c>
      <c r="AL585">
        <v>6.59</v>
      </c>
      <c r="AM585" t="str">
        <f t="shared" si="99"/>
        <v>Li</v>
      </c>
      <c r="AN585" t="str">
        <f t="shared" si="100"/>
        <v>Pliskova</v>
      </c>
      <c r="AO585" t="str">
        <f t="shared" si="101"/>
        <v>Indian WellsLiPliskova</v>
      </c>
      <c r="AP585" t="str">
        <f t="shared" si="102"/>
        <v>Indian WellsPliskovaLi</v>
      </c>
      <c r="AQ585">
        <f t="shared" si="103"/>
        <v>2</v>
      </c>
      <c r="AR585">
        <f t="shared" si="104"/>
        <v>5</v>
      </c>
      <c r="AS585">
        <f t="shared" si="105"/>
        <v>19</v>
      </c>
      <c r="AT585" t="b">
        <f t="shared" si="106"/>
        <v>0</v>
      </c>
      <c r="AU585" t="str">
        <f t="shared" si="107"/>
        <v>Li</v>
      </c>
      <c r="AV585" t="b">
        <f t="shared" si="108"/>
        <v>0</v>
      </c>
      <c r="AW585" t="str">
        <f t="shared" si="109"/>
        <v>Indian Wells3rd Round</v>
      </c>
    </row>
    <row r="586" spans="1:49" x14ac:dyDescent="0.25">
      <c r="A586">
        <v>14</v>
      </c>
      <c r="B586" t="s">
        <v>524</v>
      </c>
      <c r="C586" t="s">
        <v>525</v>
      </c>
      <c r="D586" s="1">
        <v>41708</v>
      </c>
      <c r="E586" s="1" t="s">
        <v>351</v>
      </c>
      <c r="F586" s="1" t="s">
        <v>307</v>
      </c>
      <c r="G586" s="1" t="s">
        <v>308</v>
      </c>
      <c r="H586" t="s">
        <v>478</v>
      </c>
      <c r="I586">
        <v>3</v>
      </c>
      <c r="J586" t="s">
        <v>406</v>
      </c>
      <c r="K586" t="s">
        <v>374</v>
      </c>
      <c r="L586">
        <v>241</v>
      </c>
      <c r="M586">
        <v>22</v>
      </c>
      <c r="N586">
        <v>231</v>
      </c>
      <c r="O586">
        <v>2180</v>
      </c>
      <c r="P586">
        <v>6</v>
      </c>
      <c r="Q586">
        <v>1</v>
      </c>
      <c r="R586">
        <v>6</v>
      </c>
      <c r="S586">
        <v>7</v>
      </c>
      <c r="T586">
        <v>6</v>
      </c>
      <c r="U586">
        <v>0</v>
      </c>
      <c r="V586">
        <v>2</v>
      </c>
      <c r="W586">
        <v>1</v>
      </c>
      <c r="X586" t="s">
        <v>312</v>
      </c>
      <c r="Y586">
        <v>3.5</v>
      </c>
      <c r="Z586">
        <v>1.28</v>
      </c>
      <c r="AA586">
        <v>3.2</v>
      </c>
      <c r="AB586">
        <v>1.33</v>
      </c>
      <c r="AC586">
        <v>3.25</v>
      </c>
      <c r="AD586">
        <v>1.33</v>
      </c>
      <c r="AE586">
        <v>3.79</v>
      </c>
      <c r="AF586">
        <v>1.32</v>
      </c>
      <c r="AG586">
        <v>3.25</v>
      </c>
      <c r="AH586">
        <v>1.33</v>
      </c>
      <c r="AI586">
        <v>3.79</v>
      </c>
      <c r="AJ586">
        <v>1.35</v>
      </c>
      <c r="AK586">
        <v>3.33</v>
      </c>
      <c r="AL586">
        <v>1.32</v>
      </c>
      <c r="AM586" t="str">
        <f t="shared" si="99"/>
        <v>Wozniak</v>
      </c>
      <c r="AN586" t="str">
        <f t="shared" si="100"/>
        <v>Pavlyuchenkova</v>
      </c>
      <c r="AO586" t="str">
        <f t="shared" si="101"/>
        <v>Indian WellsWozniakPavlyuchenkova</v>
      </c>
      <c r="AP586" t="str">
        <f t="shared" si="102"/>
        <v>Indian WellsPavlyuchenkovaWozniak</v>
      </c>
      <c r="AQ586">
        <f t="shared" si="103"/>
        <v>1</v>
      </c>
      <c r="AR586">
        <f t="shared" si="104"/>
        <v>10</v>
      </c>
      <c r="AS586">
        <f t="shared" si="105"/>
        <v>26</v>
      </c>
      <c r="AT586" t="b">
        <f t="shared" si="106"/>
        <v>1</v>
      </c>
      <c r="AU586" t="str">
        <f t="shared" si="107"/>
        <v>Wozniak</v>
      </c>
      <c r="AV586" t="b">
        <f t="shared" si="108"/>
        <v>1</v>
      </c>
      <c r="AW586" t="str">
        <f t="shared" si="109"/>
        <v>Indian Wells3rd Round</v>
      </c>
    </row>
    <row r="587" spans="1:49" x14ac:dyDescent="0.25">
      <c r="A587">
        <v>14</v>
      </c>
      <c r="B587" t="s">
        <v>524</v>
      </c>
      <c r="C587" t="s">
        <v>525</v>
      </c>
      <c r="D587" s="1">
        <v>41708</v>
      </c>
      <c r="E587" s="1" t="s">
        <v>351</v>
      </c>
      <c r="F587" s="1" t="s">
        <v>307</v>
      </c>
      <c r="G587" s="1" t="s">
        <v>308</v>
      </c>
      <c r="H587" t="s">
        <v>478</v>
      </c>
      <c r="I587">
        <v>3</v>
      </c>
      <c r="J587" t="s">
        <v>450</v>
      </c>
      <c r="K587" t="s">
        <v>422</v>
      </c>
      <c r="L587">
        <v>21</v>
      </c>
      <c r="M587">
        <v>17</v>
      </c>
      <c r="N587">
        <v>2260</v>
      </c>
      <c r="O587">
        <v>2605</v>
      </c>
      <c r="P587">
        <v>6</v>
      </c>
      <c r="Q587">
        <v>4</v>
      </c>
      <c r="R587">
        <v>3</v>
      </c>
      <c r="S587">
        <v>6</v>
      </c>
      <c r="T587">
        <v>6</v>
      </c>
      <c r="U587">
        <v>1</v>
      </c>
      <c r="V587">
        <v>2</v>
      </c>
      <c r="W587">
        <v>1</v>
      </c>
      <c r="X587" t="s">
        <v>312</v>
      </c>
      <c r="Y587">
        <v>1.8</v>
      </c>
      <c r="Z587">
        <v>1.9</v>
      </c>
      <c r="AA587">
        <v>1.9</v>
      </c>
      <c r="AB587">
        <v>1.85</v>
      </c>
      <c r="AC587">
        <v>1.73</v>
      </c>
      <c r="AD587">
        <v>2</v>
      </c>
      <c r="AE587">
        <v>2.0499999999999998</v>
      </c>
      <c r="AF587">
        <v>1.87</v>
      </c>
      <c r="AG587">
        <v>1.83</v>
      </c>
      <c r="AH587">
        <v>1.91</v>
      </c>
      <c r="AI587">
        <v>2.0499999999999998</v>
      </c>
      <c r="AJ587">
        <v>2</v>
      </c>
      <c r="AK587">
        <v>1.89</v>
      </c>
      <c r="AL587">
        <v>1.87</v>
      </c>
      <c r="AM587" t="str">
        <f t="shared" si="99"/>
        <v>Pennetta</v>
      </c>
      <c r="AN587" t="str">
        <f t="shared" si="100"/>
        <v>Stosur</v>
      </c>
      <c r="AO587" t="str">
        <f t="shared" si="101"/>
        <v>Indian WellsPennettaStosur</v>
      </c>
      <c r="AP587" t="str">
        <f t="shared" si="102"/>
        <v>Indian WellsStosurPennetta</v>
      </c>
      <c r="AQ587">
        <f t="shared" si="103"/>
        <v>1</v>
      </c>
      <c r="AR587">
        <f t="shared" si="104"/>
        <v>4</v>
      </c>
      <c r="AS587">
        <f t="shared" si="105"/>
        <v>26</v>
      </c>
      <c r="AT587" t="b">
        <f t="shared" si="106"/>
        <v>0</v>
      </c>
      <c r="AU587" t="str">
        <f t="shared" si="107"/>
        <v>Pennetta</v>
      </c>
      <c r="AV587" t="b">
        <f t="shared" si="108"/>
        <v>1</v>
      </c>
      <c r="AW587" t="str">
        <f t="shared" si="109"/>
        <v>Indian Wells3rd Round</v>
      </c>
    </row>
    <row r="588" spans="1:49" x14ac:dyDescent="0.25">
      <c r="A588">
        <v>14</v>
      </c>
      <c r="B588" t="s">
        <v>524</v>
      </c>
      <c r="C588" t="s">
        <v>525</v>
      </c>
      <c r="D588" s="1">
        <v>41708</v>
      </c>
      <c r="E588" s="1" t="s">
        <v>351</v>
      </c>
      <c r="F588" s="1" t="s">
        <v>307</v>
      </c>
      <c r="G588" s="1" t="s">
        <v>308</v>
      </c>
      <c r="H588" t="s">
        <v>478</v>
      </c>
      <c r="I588">
        <v>3</v>
      </c>
      <c r="J588" t="s">
        <v>464</v>
      </c>
      <c r="K588" t="s">
        <v>376</v>
      </c>
      <c r="L588">
        <v>79</v>
      </c>
      <c r="M588">
        <v>5</v>
      </c>
      <c r="N588">
        <v>753</v>
      </c>
      <c r="O588">
        <v>5206</v>
      </c>
      <c r="P588">
        <v>6</v>
      </c>
      <c r="Q588">
        <v>3</v>
      </c>
      <c r="R588">
        <v>4</v>
      </c>
      <c r="S588">
        <v>6</v>
      </c>
      <c r="T588">
        <v>7</v>
      </c>
      <c r="U588">
        <v>5</v>
      </c>
      <c r="V588">
        <v>2</v>
      </c>
      <c r="W588">
        <v>1</v>
      </c>
      <c r="X588" t="s">
        <v>312</v>
      </c>
      <c r="Y588">
        <v>5</v>
      </c>
      <c r="Z588">
        <v>1.1599999999999999</v>
      </c>
      <c r="AA588">
        <v>4.5</v>
      </c>
      <c r="AB588">
        <v>1.18</v>
      </c>
      <c r="AC588">
        <v>4.5</v>
      </c>
      <c r="AD588">
        <v>1.17</v>
      </c>
      <c r="AE588">
        <v>5.49</v>
      </c>
      <c r="AF588">
        <v>1.19</v>
      </c>
      <c r="AG588">
        <v>5</v>
      </c>
      <c r="AH588">
        <v>1.17</v>
      </c>
      <c r="AI588">
        <v>5.8</v>
      </c>
      <c r="AJ588">
        <v>1.2</v>
      </c>
      <c r="AK588">
        <v>4.82</v>
      </c>
      <c r="AL588">
        <v>1.17</v>
      </c>
      <c r="AM588" t="str">
        <f t="shared" si="99"/>
        <v>Giorgi</v>
      </c>
      <c r="AN588" t="str">
        <f t="shared" si="100"/>
        <v>Sharapova</v>
      </c>
      <c r="AO588" t="str">
        <f t="shared" si="101"/>
        <v>Indian WellsGiorgiSharapova</v>
      </c>
      <c r="AP588" t="str">
        <f t="shared" si="102"/>
        <v>Indian WellsSharapovaGiorgi</v>
      </c>
      <c r="AQ588">
        <f t="shared" si="103"/>
        <v>1</v>
      </c>
      <c r="AR588">
        <f t="shared" si="104"/>
        <v>3</v>
      </c>
      <c r="AS588">
        <f t="shared" si="105"/>
        <v>31</v>
      </c>
      <c r="AT588" t="b">
        <f t="shared" si="106"/>
        <v>0</v>
      </c>
      <c r="AU588" t="str">
        <f t="shared" si="107"/>
        <v>Giorgi</v>
      </c>
      <c r="AV588" t="b">
        <f t="shared" si="108"/>
        <v>1</v>
      </c>
      <c r="AW588" t="str">
        <f t="shared" si="109"/>
        <v>Indian Wells3rd Round</v>
      </c>
    </row>
    <row r="589" spans="1:49" x14ac:dyDescent="0.25">
      <c r="A589">
        <v>14</v>
      </c>
      <c r="B589" t="s">
        <v>524</v>
      </c>
      <c r="C589" t="s">
        <v>525</v>
      </c>
      <c r="D589" s="1">
        <v>41709</v>
      </c>
      <c r="E589" s="1" t="s">
        <v>351</v>
      </c>
      <c r="F589" s="1" t="s">
        <v>307</v>
      </c>
      <c r="G589" s="1" t="s">
        <v>308</v>
      </c>
      <c r="H589" t="s">
        <v>478</v>
      </c>
      <c r="I589">
        <v>3</v>
      </c>
      <c r="J589" t="s">
        <v>440</v>
      </c>
      <c r="K589" t="s">
        <v>433</v>
      </c>
      <c r="L589">
        <v>9</v>
      </c>
      <c r="M589">
        <v>30</v>
      </c>
      <c r="N589">
        <v>4365</v>
      </c>
      <c r="O589">
        <v>1598</v>
      </c>
      <c r="P589">
        <v>6</v>
      </c>
      <c r="Q589">
        <v>3</v>
      </c>
      <c r="R589">
        <v>2</v>
      </c>
      <c r="S589">
        <v>6</v>
      </c>
      <c r="T589">
        <v>6</v>
      </c>
      <c r="U589">
        <v>0</v>
      </c>
      <c r="V589">
        <v>2</v>
      </c>
      <c r="W589">
        <v>1</v>
      </c>
      <c r="X589" t="s">
        <v>312</v>
      </c>
      <c r="Y589">
        <v>1.36</v>
      </c>
      <c r="Z589">
        <v>3</v>
      </c>
      <c r="AA589">
        <v>1.4</v>
      </c>
      <c r="AB589">
        <v>2.9</v>
      </c>
      <c r="AC589">
        <v>1.4</v>
      </c>
      <c r="AD589">
        <v>2.75</v>
      </c>
      <c r="AE589">
        <v>1.41</v>
      </c>
      <c r="AF589">
        <v>3.2</v>
      </c>
      <c r="AG589">
        <v>1.36</v>
      </c>
      <c r="AH589">
        <v>3</v>
      </c>
      <c r="AI589">
        <v>1.42</v>
      </c>
      <c r="AJ589">
        <v>3.2</v>
      </c>
      <c r="AK589">
        <v>1.38</v>
      </c>
      <c r="AL589">
        <v>2.97</v>
      </c>
      <c r="AM589" t="str">
        <f t="shared" si="99"/>
        <v>Kvitova</v>
      </c>
      <c r="AN589" t="str">
        <f t="shared" si="100"/>
        <v>Kuznetsova</v>
      </c>
      <c r="AO589" t="str">
        <f t="shared" si="101"/>
        <v>Indian WellsKvitovaKuznetsova</v>
      </c>
      <c r="AP589" t="str">
        <f t="shared" si="102"/>
        <v>Indian WellsKuznetsovaKvitova</v>
      </c>
      <c r="AQ589">
        <f t="shared" si="103"/>
        <v>1</v>
      </c>
      <c r="AR589">
        <f t="shared" si="104"/>
        <v>5</v>
      </c>
      <c r="AS589">
        <f t="shared" si="105"/>
        <v>23</v>
      </c>
      <c r="AT589" t="b">
        <f t="shared" si="106"/>
        <v>0</v>
      </c>
      <c r="AU589" t="str">
        <f t="shared" si="107"/>
        <v>Kvitova</v>
      </c>
      <c r="AV589" t="b">
        <f t="shared" si="108"/>
        <v>1</v>
      </c>
      <c r="AW589" t="str">
        <f t="shared" si="109"/>
        <v>Indian Wells3rd Round</v>
      </c>
    </row>
    <row r="590" spans="1:49" x14ac:dyDescent="0.25">
      <c r="A590">
        <v>14</v>
      </c>
      <c r="B590" t="s">
        <v>524</v>
      </c>
      <c r="C590" t="s">
        <v>525</v>
      </c>
      <c r="D590" s="1">
        <v>41709</v>
      </c>
      <c r="E590" s="1" t="s">
        <v>351</v>
      </c>
      <c r="F590" s="1" t="s">
        <v>307</v>
      </c>
      <c r="G590" s="1" t="s">
        <v>308</v>
      </c>
      <c r="H590" t="s">
        <v>478</v>
      </c>
      <c r="I590">
        <v>3</v>
      </c>
      <c r="J590" t="s">
        <v>498</v>
      </c>
      <c r="K590" t="s">
        <v>506</v>
      </c>
      <c r="L590">
        <v>142</v>
      </c>
      <c r="M590">
        <v>72</v>
      </c>
      <c r="N590">
        <v>454</v>
      </c>
      <c r="O590">
        <v>822</v>
      </c>
      <c r="P590">
        <v>6</v>
      </c>
      <c r="Q590">
        <v>1</v>
      </c>
      <c r="R590">
        <v>6</v>
      </c>
      <c r="S590">
        <v>3</v>
      </c>
      <c r="V590">
        <v>2</v>
      </c>
      <c r="W590">
        <v>0</v>
      </c>
      <c r="X590" t="s">
        <v>312</v>
      </c>
      <c r="Y590">
        <v>1.4</v>
      </c>
      <c r="Z590">
        <v>2.75</v>
      </c>
      <c r="AA590">
        <v>1.38</v>
      </c>
      <c r="AB590">
        <v>3</v>
      </c>
      <c r="AC590">
        <v>1.36</v>
      </c>
      <c r="AD590">
        <v>3</v>
      </c>
      <c r="AE590">
        <v>1.51</v>
      </c>
      <c r="AF590">
        <v>2.8</v>
      </c>
      <c r="AG590">
        <v>1.4</v>
      </c>
      <c r="AH590">
        <v>2.88</v>
      </c>
      <c r="AI590">
        <v>1.51</v>
      </c>
      <c r="AJ590">
        <v>3.1</v>
      </c>
      <c r="AK590">
        <v>1.41</v>
      </c>
      <c r="AL590">
        <v>2.84</v>
      </c>
      <c r="AM590" t="str">
        <f t="shared" si="99"/>
        <v>Kleybanova</v>
      </c>
      <c r="AN590" t="str">
        <f t="shared" si="100"/>
        <v>Torro</v>
      </c>
      <c r="AO590" t="str">
        <f t="shared" si="101"/>
        <v>Indian WellsKleybanovaTorro</v>
      </c>
      <c r="AP590" t="str">
        <f t="shared" si="102"/>
        <v>Indian WellsTorroKleybanova</v>
      </c>
      <c r="AQ590">
        <f t="shared" si="103"/>
        <v>2</v>
      </c>
      <c r="AR590">
        <f t="shared" si="104"/>
        <v>8</v>
      </c>
      <c r="AS590">
        <f t="shared" si="105"/>
        <v>16</v>
      </c>
      <c r="AT590" t="b">
        <f t="shared" si="106"/>
        <v>0</v>
      </c>
      <c r="AU590" t="str">
        <f t="shared" si="107"/>
        <v>Kleybanova</v>
      </c>
      <c r="AV590" t="b">
        <f t="shared" si="108"/>
        <v>0</v>
      </c>
      <c r="AW590" t="str">
        <f t="shared" si="109"/>
        <v>Indian Wells3rd Round</v>
      </c>
    </row>
    <row r="591" spans="1:49" x14ac:dyDescent="0.25">
      <c r="A591">
        <v>14</v>
      </c>
      <c r="B591" t="s">
        <v>524</v>
      </c>
      <c r="C591" t="s">
        <v>525</v>
      </c>
      <c r="D591" s="1">
        <v>41709</v>
      </c>
      <c r="E591" s="1" t="s">
        <v>351</v>
      </c>
      <c r="F591" s="1" t="s">
        <v>307</v>
      </c>
      <c r="G591" s="1" t="s">
        <v>308</v>
      </c>
      <c r="H591" t="s">
        <v>478</v>
      </c>
      <c r="I591">
        <v>3</v>
      </c>
      <c r="J591" t="s">
        <v>364</v>
      </c>
      <c r="K591" t="s">
        <v>436</v>
      </c>
      <c r="L591">
        <v>11</v>
      </c>
      <c r="M591">
        <v>24</v>
      </c>
      <c r="N591">
        <v>3335</v>
      </c>
      <c r="O591">
        <v>2065</v>
      </c>
      <c r="P591">
        <v>6</v>
      </c>
      <c r="Q591">
        <v>4</v>
      </c>
      <c r="R591">
        <v>7</v>
      </c>
      <c r="S591">
        <v>5</v>
      </c>
      <c r="V591">
        <v>2</v>
      </c>
      <c r="W591">
        <v>0</v>
      </c>
      <c r="X591" t="s">
        <v>312</v>
      </c>
      <c r="Y591">
        <v>1.44</v>
      </c>
      <c r="Z591">
        <v>2.62</v>
      </c>
      <c r="AA591">
        <v>1.52</v>
      </c>
      <c r="AB591">
        <v>2.4500000000000002</v>
      </c>
      <c r="AC591">
        <v>1.57</v>
      </c>
      <c r="AD591">
        <v>2.25</v>
      </c>
      <c r="AE591">
        <v>1.57</v>
      </c>
      <c r="AF591">
        <v>2.61</v>
      </c>
      <c r="AG591">
        <v>1.53</v>
      </c>
      <c r="AH591">
        <v>2.5</v>
      </c>
      <c r="AI591">
        <v>1.57</v>
      </c>
      <c r="AJ591">
        <v>2.78</v>
      </c>
      <c r="AK591">
        <v>1.52</v>
      </c>
      <c r="AL591">
        <v>2.4900000000000002</v>
      </c>
      <c r="AM591" t="str">
        <f t="shared" si="99"/>
        <v>Cibulkova</v>
      </c>
      <c r="AN591" t="str">
        <f t="shared" si="100"/>
        <v>Makarova</v>
      </c>
      <c r="AO591" t="str">
        <f t="shared" si="101"/>
        <v>Indian WellsCibulkovaMakarova</v>
      </c>
      <c r="AP591" t="str">
        <f t="shared" si="102"/>
        <v>Indian WellsMakarovaCibulkova</v>
      </c>
      <c r="AQ591">
        <f t="shared" si="103"/>
        <v>2</v>
      </c>
      <c r="AR591">
        <f t="shared" si="104"/>
        <v>4</v>
      </c>
      <c r="AS591">
        <f t="shared" si="105"/>
        <v>22</v>
      </c>
      <c r="AT591" t="b">
        <f t="shared" si="106"/>
        <v>0</v>
      </c>
      <c r="AU591" t="str">
        <f t="shared" si="107"/>
        <v>Cibulkova</v>
      </c>
      <c r="AV591" t="b">
        <f t="shared" si="108"/>
        <v>0</v>
      </c>
      <c r="AW591" t="str">
        <f t="shared" si="109"/>
        <v>Indian Wells3rd Round</v>
      </c>
    </row>
    <row r="592" spans="1:49" x14ac:dyDescent="0.25">
      <c r="A592">
        <v>14</v>
      </c>
      <c r="B592" t="s">
        <v>524</v>
      </c>
      <c r="C592" t="s">
        <v>525</v>
      </c>
      <c r="D592" s="1">
        <v>41709</v>
      </c>
      <c r="E592" s="1" t="s">
        <v>351</v>
      </c>
      <c r="F592" s="1" t="s">
        <v>307</v>
      </c>
      <c r="G592" s="1" t="s">
        <v>308</v>
      </c>
      <c r="H592" t="s">
        <v>478</v>
      </c>
      <c r="I592">
        <v>3</v>
      </c>
      <c r="J592" t="s">
        <v>475</v>
      </c>
      <c r="K592" t="s">
        <v>334</v>
      </c>
      <c r="L592">
        <v>18</v>
      </c>
      <c r="M592">
        <v>13</v>
      </c>
      <c r="N592">
        <v>2415</v>
      </c>
      <c r="O592">
        <v>3155</v>
      </c>
      <c r="P592">
        <v>7</v>
      </c>
      <c r="Q592">
        <v>6</v>
      </c>
      <c r="R592">
        <v>6</v>
      </c>
      <c r="S592">
        <v>4</v>
      </c>
      <c r="V592">
        <v>2</v>
      </c>
      <c r="W592">
        <v>0</v>
      </c>
      <c r="X592" t="s">
        <v>312</v>
      </c>
      <c r="Y592">
        <v>2.5</v>
      </c>
      <c r="Z592">
        <v>1.5</v>
      </c>
      <c r="AA592">
        <v>2.35</v>
      </c>
      <c r="AB592">
        <v>1.58</v>
      </c>
      <c r="AC592">
        <v>2.25</v>
      </c>
      <c r="AD592">
        <v>1.57</v>
      </c>
      <c r="AE592">
        <v>2.64</v>
      </c>
      <c r="AF592">
        <v>1.56</v>
      </c>
      <c r="AG592">
        <v>2.38</v>
      </c>
      <c r="AH592">
        <v>1.57</v>
      </c>
      <c r="AI592">
        <v>2.64</v>
      </c>
      <c r="AJ592">
        <v>1.67</v>
      </c>
      <c r="AK592">
        <v>2.4</v>
      </c>
      <c r="AL592">
        <v>1.56</v>
      </c>
      <c r="AM592" t="str">
        <f t="shared" si="99"/>
        <v>Stephens</v>
      </c>
      <c r="AN592" t="str">
        <f t="shared" si="100"/>
        <v>Ivanovic</v>
      </c>
      <c r="AO592" t="str">
        <f t="shared" si="101"/>
        <v>Indian WellsStephensIvanovic</v>
      </c>
      <c r="AP592" t="str">
        <f t="shared" si="102"/>
        <v>Indian WellsIvanovicStephens</v>
      </c>
      <c r="AQ592">
        <f t="shared" si="103"/>
        <v>2</v>
      </c>
      <c r="AR592">
        <f t="shared" si="104"/>
        <v>3</v>
      </c>
      <c r="AS592">
        <f t="shared" si="105"/>
        <v>23</v>
      </c>
      <c r="AT592" t="b">
        <f t="shared" si="106"/>
        <v>1</v>
      </c>
      <c r="AU592" t="str">
        <f t="shared" si="107"/>
        <v>Stephens</v>
      </c>
      <c r="AV592" t="b">
        <f t="shared" si="108"/>
        <v>0</v>
      </c>
      <c r="AW592" t="str">
        <f t="shared" si="109"/>
        <v>Indian Wells3rd Round</v>
      </c>
    </row>
    <row r="593" spans="1:49" x14ac:dyDescent="0.25">
      <c r="A593">
        <v>14</v>
      </c>
      <c r="B593" t="s">
        <v>524</v>
      </c>
      <c r="C593" t="s">
        <v>525</v>
      </c>
      <c r="D593" s="1">
        <v>41709</v>
      </c>
      <c r="E593" s="1" t="s">
        <v>351</v>
      </c>
      <c r="F593" s="1" t="s">
        <v>307</v>
      </c>
      <c r="G593" s="1" t="s">
        <v>308</v>
      </c>
      <c r="H593" t="s">
        <v>479</v>
      </c>
      <c r="I593">
        <v>3</v>
      </c>
      <c r="J593" t="s">
        <v>430</v>
      </c>
      <c r="K593" t="s">
        <v>431</v>
      </c>
      <c r="L593">
        <v>7</v>
      </c>
      <c r="M593">
        <v>19</v>
      </c>
      <c r="N593">
        <v>4435</v>
      </c>
      <c r="O593">
        <v>2379</v>
      </c>
      <c r="P593">
        <v>6</v>
      </c>
      <c r="Q593">
        <v>2</v>
      </c>
      <c r="R593">
        <v>1</v>
      </c>
      <c r="S593">
        <v>6</v>
      </c>
      <c r="T593">
        <v>6</v>
      </c>
      <c r="U593">
        <v>4</v>
      </c>
      <c r="V593">
        <v>2</v>
      </c>
      <c r="W593">
        <v>1</v>
      </c>
      <c r="X593" t="s">
        <v>312</v>
      </c>
      <c r="Y593">
        <v>1.4</v>
      </c>
      <c r="Z593">
        <v>2.75</v>
      </c>
      <c r="AA593">
        <v>1.42</v>
      </c>
      <c r="AB593">
        <v>2.8</v>
      </c>
      <c r="AC593">
        <v>1.44</v>
      </c>
      <c r="AD593">
        <v>2.75</v>
      </c>
      <c r="AE593">
        <v>1.44</v>
      </c>
      <c r="AF593">
        <v>3.06</v>
      </c>
      <c r="AG593">
        <v>1.44</v>
      </c>
      <c r="AH593">
        <v>2.75</v>
      </c>
      <c r="AI593">
        <v>1.5</v>
      </c>
      <c r="AJ593">
        <v>3.1</v>
      </c>
      <c r="AK593">
        <v>1.42</v>
      </c>
      <c r="AL593">
        <v>2.81</v>
      </c>
      <c r="AM593" t="str">
        <f t="shared" si="99"/>
        <v>Halep</v>
      </c>
      <c r="AN593" t="str">
        <f t="shared" si="100"/>
        <v>Bouchard</v>
      </c>
      <c r="AO593" t="str">
        <f t="shared" si="101"/>
        <v>Indian WellsHalepBouchard</v>
      </c>
      <c r="AP593" t="str">
        <f t="shared" si="102"/>
        <v>Indian WellsBouchardHalep</v>
      </c>
      <c r="AQ593">
        <f t="shared" si="103"/>
        <v>1</v>
      </c>
      <c r="AR593">
        <f t="shared" si="104"/>
        <v>1</v>
      </c>
      <c r="AS593">
        <f t="shared" si="105"/>
        <v>25</v>
      </c>
      <c r="AT593" t="b">
        <f t="shared" si="106"/>
        <v>0</v>
      </c>
      <c r="AU593" t="str">
        <f t="shared" si="107"/>
        <v>Halep</v>
      </c>
      <c r="AV593" t="b">
        <f t="shared" si="108"/>
        <v>1</v>
      </c>
      <c r="AW593" t="str">
        <f t="shared" si="109"/>
        <v>Indian Wells4th Round</v>
      </c>
    </row>
    <row r="594" spans="1:49" x14ac:dyDescent="0.25">
      <c r="A594">
        <v>14</v>
      </c>
      <c r="B594" t="s">
        <v>524</v>
      </c>
      <c r="C594" t="s">
        <v>525</v>
      </c>
      <c r="D594" s="1">
        <v>41709</v>
      </c>
      <c r="E594" s="1" t="s">
        <v>351</v>
      </c>
      <c r="F594" s="1" t="s">
        <v>307</v>
      </c>
      <c r="G594" s="1" t="s">
        <v>308</v>
      </c>
      <c r="H594" t="s">
        <v>479</v>
      </c>
      <c r="I594">
        <v>3</v>
      </c>
      <c r="J594" t="s">
        <v>366</v>
      </c>
      <c r="K594" t="s">
        <v>438</v>
      </c>
      <c r="L594">
        <v>8</v>
      </c>
      <c r="M594">
        <v>12</v>
      </c>
      <c r="N594">
        <v>4380</v>
      </c>
      <c r="O594">
        <v>3185</v>
      </c>
      <c r="P594">
        <v>6</v>
      </c>
      <c r="Q594">
        <v>3</v>
      </c>
      <c r="R594">
        <v>6</v>
      </c>
      <c r="S594">
        <v>1</v>
      </c>
      <c r="V594">
        <v>2</v>
      </c>
      <c r="W594">
        <v>0</v>
      </c>
      <c r="X594" t="s">
        <v>312</v>
      </c>
      <c r="Y594">
        <v>1.66</v>
      </c>
      <c r="Z594">
        <v>2.1</v>
      </c>
      <c r="AA594">
        <v>1.7</v>
      </c>
      <c r="AB594">
        <v>2.1</v>
      </c>
      <c r="AC594">
        <v>1.8</v>
      </c>
      <c r="AD594">
        <v>2</v>
      </c>
      <c r="AE594">
        <v>1.82</v>
      </c>
      <c r="AF594">
        <v>2.12</v>
      </c>
      <c r="AG594">
        <v>1.73</v>
      </c>
      <c r="AH594">
        <v>2.1</v>
      </c>
      <c r="AI594">
        <v>1.82</v>
      </c>
      <c r="AJ594">
        <v>2.2000000000000002</v>
      </c>
      <c r="AK594">
        <v>1.72</v>
      </c>
      <c r="AL594">
        <v>2.09</v>
      </c>
      <c r="AM594" t="str">
        <f t="shared" si="99"/>
        <v>Jankovic</v>
      </c>
      <c r="AN594" t="str">
        <f t="shared" si="100"/>
        <v>Wozniacki</v>
      </c>
      <c r="AO594" t="str">
        <f t="shared" si="101"/>
        <v>Indian WellsJankovicWozniacki</v>
      </c>
      <c r="AP594" t="str">
        <f t="shared" si="102"/>
        <v>Indian WellsWozniackiJankovic</v>
      </c>
      <c r="AQ594">
        <f t="shared" si="103"/>
        <v>2</v>
      </c>
      <c r="AR594">
        <f t="shared" si="104"/>
        <v>8</v>
      </c>
      <c r="AS594">
        <f t="shared" si="105"/>
        <v>16</v>
      </c>
      <c r="AT594" t="b">
        <f t="shared" si="106"/>
        <v>0</v>
      </c>
      <c r="AU594" t="str">
        <f t="shared" si="107"/>
        <v>Jankovic</v>
      </c>
      <c r="AV594" t="b">
        <f t="shared" si="108"/>
        <v>0</v>
      </c>
      <c r="AW594" t="str">
        <f t="shared" si="109"/>
        <v>Indian Wells4th Round</v>
      </c>
    </row>
    <row r="595" spans="1:49" x14ac:dyDescent="0.25">
      <c r="A595">
        <v>14</v>
      </c>
      <c r="B595" t="s">
        <v>524</v>
      </c>
      <c r="C595" t="s">
        <v>525</v>
      </c>
      <c r="D595" s="1">
        <v>41709</v>
      </c>
      <c r="E595" s="1" t="s">
        <v>351</v>
      </c>
      <c r="F595" s="1" t="s">
        <v>307</v>
      </c>
      <c r="G595" s="1" t="s">
        <v>308</v>
      </c>
      <c r="H595" t="s">
        <v>479</v>
      </c>
      <c r="I595">
        <v>3</v>
      </c>
      <c r="J595" t="s">
        <v>370</v>
      </c>
      <c r="K595" t="s">
        <v>338</v>
      </c>
      <c r="L595">
        <v>78</v>
      </c>
      <c r="M595">
        <v>66</v>
      </c>
      <c r="N595">
        <v>765</v>
      </c>
      <c r="O595">
        <v>875</v>
      </c>
      <c r="X595" t="s">
        <v>347</v>
      </c>
      <c r="Y595">
        <v>2</v>
      </c>
      <c r="Z595">
        <v>1.72</v>
      </c>
      <c r="AA595">
        <v>2</v>
      </c>
      <c r="AB595">
        <v>1.8</v>
      </c>
      <c r="AC595">
        <v>2</v>
      </c>
      <c r="AD595">
        <v>1.8</v>
      </c>
      <c r="AE595">
        <v>2.04</v>
      </c>
      <c r="AF595">
        <v>1.89</v>
      </c>
      <c r="AG595">
        <v>2</v>
      </c>
      <c r="AH595">
        <v>1.8</v>
      </c>
      <c r="AI595">
        <v>2.08</v>
      </c>
      <c r="AJ595">
        <v>1.91</v>
      </c>
      <c r="AK595">
        <v>1.95</v>
      </c>
      <c r="AL595">
        <v>1.82</v>
      </c>
      <c r="AM595" t="str">
        <f t="shared" si="99"/>
        <v>Dellacqua</v>
      </c>
      <c r="AN595" t="str">
        <f t="shared" si="100"/>
        <v>Davis</v>
      </c>
      <c r="AO595" t="str">
        <f t="shared" si="101"/>
        <v>Indian WellsDellacquaDavis</v>
      </c>
      <c r="AP595" t="str">
        <f t="shared" si="102"/>
        <v>Indian WellsDavisDellacqua</v>
      </c>
      <c r="AQ595">
        <f t="shared" si="103"/>
        <v>0</v>
      </c>
      <c r="AR595">
        <f t="shared" si="104"/>
        <v>0</v>
      </c>
      <c r="AS595">
        <f t="shared" si="105"/>
        <v>0</v>
      </c>
      <c r="AT595" t="b">
        <f t="shared" si="106"/>
        <v>0</v>
      </c>
      <c r="AU595" t="str">
        <f t="shared" si="107"/>
        <v>Davis</v>
      </c>
      <c r="AV595" t="b">
        <f t="shared" si="108"/>
        <v>0</v>
      </c>
      <c r="AW595" t="str">
        <f t="shared" si="109"/>
        <v>Indian Wells4th Round</v>
      </c>
    </row>
    <row r="596" spans="1:49" x14ac:dyDescent="0.25">
      <c r="A596">
        <v>14</v>
      </c>
      <c r="B596" t="s">
        <v>524</v>
      </c>
      <c r="C596" t="s">
        <v>525</v>
      </c>
      <c r="D596" s="1">
        <v>41709</v>
      </c>
      <c r="E596" s="1" t="s">
        <v>351</v>
      </c>
      <c r="F596" s="1" t="s">
        <v>307</v>
      </c>
      <c r="G596" s="1" t="s">
        <v>308</v>
      </c>
      <c r="H596" t="s">
        <v>479</v>
      </c>
      <c r="I596">
        <v>3</v>
      </c>
      <c r="J596" t="s">
        <v>450</v>
      </c>
      <c r="K596" t="s">
        <v>464</v>
      </c>
      <c r="L596">
        <v>21</v>
      </c>
      <c r="M596">
        <v>79</v>
      </c>
      <c r="N596">
        <v>2260</v>
      </c>
      <c r="O596">
        <v>753</v>
      </c>
      <c r="P596">
        <v>6</v>
      </c>
      <c r="Q596">
        <v>2</v>
      </c>
      <c r="R596">
        <v>6</v>
      </c>
      <c r="S596">
        <v>1</v>
      </c>
      <c r="V596">
        <v>2</v>
      </c>
      <c r="W596">
        <v>0</v>
      </c>
      <c r="X596" t="s">
        <v>312</v>
      </c>
      <c r="Y596">
        <v>1.66</v>
      </c>
      <c r="Z596">
        <v>2.1</v>
      </c>
      <c r="AA596">
        <v>1.62</v>
      </c>
      <c r="AB596">
        <v>2.25</v>
      </c>
      <c r="AC596">
        <v>1.62</v>
      </c>
      <c r="AD596">
        <v>2.25</v>
      </c>
      <c r="AE596">
        <v>1.73</v>
      </c>
      <c r="AF596">
        <v>2.2599999999999998</v>
      </c>
      <c r="AG596">
        <v>1.62</v>
      </c>
      <c r="AH596">
        <v>2.25</v>
      </c>
      <c r="AI596">
        <v>1.75</v>
      </c>
      <c r="AJ596">
        <v>2.35</v>
      </c>
      <c r="AK596">
        <v>1.65</v>
      </c>
      <c r="AL596">
        <v>2.2000000000000002</v>
      </c>
      <c r="AM596" t="str">
        <f t="shared" si="99"/>
        <v>Pennetta</v>
      </c>
      <c r="AN596" t="str">
        <f t="shared" si="100"/>
        <v>Giorgi</v>
      </c>
      <c r="AO596" t="str">
        <f t="shared" si="101"/>
        <v>Indian WellsPennettaGiorgi</v>
      </c>
      <c r="AP596" t="str">
        <f t="shared" si="102"/>
        <v>Indian WellsGiorgiPennetta</v>
      </c>
      <c r="AQ596">
        <f t="shared" si="103"/>
        <v>2</v>
      </c>
      <c r="AR596">
        <f t="shared" si="104"/>
        <v>9</v>
      </c>
      <c r="AS596">
        <f t="shared" si="105"/>
        <v>15</v>
      </c>
      <c r="AT596" t="b">
        <f t="shared" si="106"/>
        <v>0</v>
      </c>
      <c r="AU596" t="str">
        <f t="shared" si="107"/>
        <v>Pennetta</v>
      </c>
      <c r="AV596" t="b">
        <f t="shared" si="108"/>
        <v>0</v>
      </c>
      <c r="AW596" t="str">
        <f t="shared" si="109"/>
        <v>Indian Wells4th Round</v>
      </c>
    </row>
    <row r="597" spans="1:49" x14ac:dyDescent="0.25">
      <c r="A597">
        <v>14</v>
      </c>
      <c r="B597" t="s">
        <v>524</v>
      </c>
      <c r="C597" t="s">
        <v>525</v>
      </c>
      <c r="D597" s="1">
        <v>41709</v>
      </c>
      <c r="E597" s="1" t="s">
        <v>351</v>
      </c>
      <c r="F597" s="1" t="s">
        <v>307</v>
      </c>
      <c r="G597" s="1" t="s">
        <v>308</v>
      </c>
      <c r="H597" t="s">
        <v>479</v>
      </c>
      <c r="I597">
        <v>3</v>
      </c>
      <c r="J597" t="s">
        <v>439</v>
      </c>
      <c r="K597" t="s">
        <v>437</v>
      </c>
      <c r="L597">
        <v>3</v>
      </c>
      <c r="M597">
        <v>23</v>
      </c>
      <c r="N597">
        <v>5705</v>
      </c>
      <c r="O597">
        <v>2160</v>
      </c>
      <c r="P597">
        <v>7</v>
      </c>
      <c r="Q597">
        <v>5</v>
      </c>
      <c r="R597">
        <v>6</v>
      </c>
      <c r="S597">
        <v>3</v>
      </c>
      <c r="V597">
        <v>2</v>
      </c>
      <c r="W597">
        <v>0</v>
      </c>
      <c r="X597" t="s">
        <v>312</v>
      </c>
      <c r="Y597">
        <v>1.2</v>
      </c>
      <c r="Z597">
        <v>4.33</v>
      </c>
      <c r="AA597">
        <v>1.22</v>
      </c>
      <c r="AB597">
        <v>4</v>
      </c>
      <c r="AC597">
        <v>1.22</v>
      </c>
      <c r="AD597">
        <v>4.33</v>
      </c>
      <c r="AE597">
        <v>1.28</v>
      </c>
      <c r="AF597">
        <v>4.18</v>
      </c>
      <c r="AG597">
        <v>1.22</v>
      </c>
      <c r="AH597">
        <v>4</v>
      </c>
      <c r="AI597">
        <v>1.28</v>
      </c>
      <c r="AJ597">
        <v>4.47</v>
      </c>
      <c r="AK597">
        <v>1.22</v>
      </c>
      <c r="AL597">
        <v>4.12</v>
      </c>
      <c r="AM597" t="str">
        <f t="shared" si="99"/>
        <v>Radwanska</v>
      </c>
      <c r="AN597" t="str">
        <f t="shared" si="100"/>
        <v>Cornet</v>
      </c>
      <c r="AO597" t="str">
        <f t="shared" si="101"/>
        <v>Indian WellsRadwanskaCornet</v>
      </c>
      <c r="AP597" t="str">
        <f t="shared" si="102"/>
        <v>Indian WellsCornetRadwanska</v>
      </c>
      <c r="AQ597">
        <f t="shared" si="103"/>
        <v>2</v>
      </c>
      <c r="AR597">
        <f t="shared" si="104"/>
        <v>5</v>
      </c>
      <c r="AS597">
        <f t="shared" si="105"/>
        <v>21</v>
      </c>
      <c r="AT597" t="b">
        <f t="shared" si="106"/>
        <v>0</v>
      </c>
      <c r="AU597" t="str">
        <f t="shared" si="107"/>
        <v>Radwanska</v>
      </c>
      <c r="AV597" t="b">
        <f t="shared" si="108"/>
        <v>0</v>
      </c>
      <c r="AW597" t="str">
        <f t="shared" si="109"/>
        <v>Indian Wells4th Round</v>
      </c>
    </row>
    <row r="598" spans="1:49" x14ac:dyDescent="0.25">
      <c r="A598">
        <v>14</v>
      </c>
      <c r="B598" t="s">
        <v>524</v>
      </c>
      <c r="C598" t="s">
        <v>525</v>
      </c>
      <c r="D598" s="1">
        <v>41710</v>
      </c>
      <c r="E598" s="1" t="s">
        <v>351</v>
      </c>
      <c r="F598" s="1" t="s">
        <v>307</v>
      </c>
      <c r="G598" s="1" t="s">
        <v>308</v>
      </c>
      <c r="H598" t="s">
        <v>479</v>
      </c>
      <c r="I598">
        <v>3</v>
      </c>
      <c r="J598" t="s">
        <v>364</v>
      </c>
      <c r="K598" t="s">
        <v>440</v>
      </c>
      <c r="L598">
        <v>11</v>
      </c>
      <c r="M598">
        <v>9</v>
      </c>
      <c r="N598">
        <v>3335</v>
      </c>
      <c r="O598">
        <v>4365</v>
      </c>
      <c r="P598">
        <v>6</v>
      </c>
      <c r="Q598">
        <v>3</v>
      </c>
      <c r="R598">
        <v>6</v>
      </c>
      <c r="S598">
        <v>2</v>
      </c>
      <c r="V598">
        <v>2</v>
      </c>
      <c r="W598">
        <v>0</v>
      </c>
      <c r="X598" t="s">
        <v>312</v>
      </c>
      <c r="Y598">
        <v>1.83</v>
      </c>
      <c r="Z598">
        <v>1.83</v>
      </c>
      <c r="AA598">
        <v>1.88</v>
      </c>
      <c r="AB598">
        <v>1.88</v>
      </c>
      <c r="AC598">
        <v>1.91</v>
      </c>
      <c r="AD598">
        <v>1.91</v>
      </c>
      <c r="AE598">
        <v>1.88</v>
      </c>
      <c r="AF598">
        <v>2.04</v>
      </c>
      <c r="AG598">
        <v>1.91</v>
      </c>
      <c r="AH598">
        <v>1.91</v>
      </c>
      <c r="AI598">
        <v>1.92</v>
      </c>
      <c r="AJ598">
        <v>2.1</v>
      </c>
      <c r="AK598">
        <v>1.85</v>
      </c>
      <c r="AL598">
        <v>1.91</v>
      </c>
      <c r="AM598" t="str">
        <f t="shared" si="99"/>
        <v>Cibulkova</v>
      </c>
      <c r="AN598" t="str">
        <f t="shared" si="100"/>
        <v>Kvitova</v>
      </c>
      <c r="AO598" t="str">
        <f t="shared" si="101"/>
        <v>Indian WellsCibulkovaKvitova</v>
      </c>
      <c r="AP598" t="str">
        <f t="shared" si="102"/>
        <v>Indian WellsKvitovaCibulkova</v>
      </c>
      <c r="AQ598">
        <f t="shared" si="103"/>
        <v>2</v>
      </c>
      <c r="AR598">
        <f t="shared" si="104"/>
        <v>7</v>
      </c>
      <c r="AS598">
        <f t="shared" si="105"/>
        <v>17</v>
      </c>
      <c r="AT598" t="b">
        <f t="shared" si="106"/>
        <v>0</v>
      </c>
      <c r="AU598" t="str">
        <f t="shared" si="107"/>
        <v>Cibulkova</v>
      </c>
      <c r="AV598" t="b">
        <f t="shared" si="108"/>
        <v>0</v>
      </c>
      <c r="AW598" t="str">
        <f t="shared" si="109"/>
        <v>Indian Wells4th Round</v>
      </c>
    </row>
    <row r="599" spans="1:49" x14ac:dyDescent="0.25">
      <c r="A599">
        <v>14</v>
      </c>
      <c r="B599" t="s">
        <v>524</v>
      </c>
      <c r="C599" t="s">
        <v>525</v>
      </c>
      <c r="D599" s="1">
        <v>41710</v>
      </c>
      <c r="E599" s="1" t="s">
        <v>351</v>
      </c>
      <c r="F599" s="1" t="s">
        <v>307</v>
      </c>
      <c r="G599" s="1" t="s">
        <v>308</v>
      </c>
      <c r="H599" t="s">
        <v>479</v>
      </c>
      <c r="I599">
        <v>3</v>
      </c>
      <c r="J599" t="s">
        <v>475</v>
      </c>
      <c r="K599" t="s">
        <v>498</v>
      </c>
      <c r="L599">
        <v>18</v>
      </c>
      <c r="M599">
        <v>142</v>
      </c>
      <c r="N599">
        <v>2415</v>
      </c>
      <c r="O599">
        <v>454</v>
      </c>
      <c r="P599">
        <v>6</v>
      </c>
      <c r="Q599">
        <v>3</v>
      </c>
      <c r="R599">
        <v>7</v>
      </c>
      <c r="S599">
        <v>5</v>
      </c>
      <c r="V599">
        <v>2</v>
      </c>
      <c r="W599">
        <v>0</v>
      </c>
      <c r="X599" t="s">
        <v>312</v>
      </c>
      <c r="Y599">
        <v>1.28</v>
      </c>
      <c r="Z599">
        <v>3.5</v>
      </c>
      <c r="AA599">
        <v>1.42</v>
      </c>
      <c r="AB599">
        <v>2.8</v>
      </c>
      <c r="AC599">
        <v>1.4</v>
      </c>
      <c r="AD599">
        <v>3</v>
      </c>
      <c r="AE599">
        <v>1.36</v>
      </c>
      <c r="AF599">
        <v>3.54</v>
      </c>
      <c r="AG599">
        <v>1.4</v>
      </c>
      <c r="AH599">
        <v>2.88</v>
      </c>
      <c r="AI599">
        <v>1.4</v>
      </c>
      <c r="AJ599">
        <v>3.54</v>
      </c>
      <c r="AK599">
        <v>1.37</v>
      </c>
      <c r="AL599">
        <v>3.06</v>
      </c>
      <c r="AM599" t="str">
        <f t="shared" si="99"/>
        <v>Stephens</v>
      </c>
      <c r="AN599" t="str">
        <f t="shared" si="100"/>
        <v>Kleybanova</v>
      </c>
      <c r="AO599" t="str">
        <f t="shared" si="101"/>
        <v>Indian WellsStephensKleybanova</v>
      </c>
      <c r="AP599" t="str">
        <f t="shared" si="102"/>
        <v>Indian WellsKleybanovaStephens</v>
      </c>
      <c r="AQ599">
        <f t="shared" si="103"/>
        <v>2</v>
      </c>
      <c r="AR599">
        <f t="shared" si="104"/>
        <v>5</v>
      </c>
      <c r="AS599">
        <f t="shared" si="105"/>
        <v>21</v>
      </c>
      <c r="AT599" t="b">
        <f t="shared" si="106"/>
        <v>0</v>
      </c>
      <c r="AU599" t="str">
        <f t="shared" si="107"/>
        <v>Stephens</v>
      </c>
      <c r="AV599" t="b">
        <f t="shared" si="108"/>
        <v>0</v>
      </c>
      <c r="AW599" t="str">
        <f t="shared" si="109"/>
        <v>Indian Wells4th Round</v>
      </c>
    </row>
    <row r="600" spans="1:49" x14ac:dyDescent="0.25">
      <c r="A600">
        <v>14</v>
      </c>
      <c r="B600" t="s">
        <v>524</v>
      </c>
      <c r="C600" t="s">
        <v>525</v>
      </c>
      <c r="D600" s="1">
        <v>41710</v>
      </c>
      <c r="E600" s="1" t="s">
        <v>351</v>
      </c>
      <c r="F600" s="1" t="s">
        <v>307</v>
      </c>
      <c r="G600" s="1" t="s">
        <v>308</v>
      </c>
      <c r="H600" t="s">
        <v>479</v>
      </c>
      <c r="I600">
        <v>3</v>
      </c>
      <c r="J600" t="s">
        <v>415</v>
      </c>
      <c r="K600" t="s">
        <v>406</v>
      </c>
      <c r="L600">
        <v>2</v>
      </c>
      <c r="M600">
        <v>241</v>
      </c>
      <c r="N600">
        <v>6795</v>
      </c>
      <c r="O600">
        <v>231</v>
      </c>
      <c r="P600">
        <v>6</v>
      </c>
      <c r="Q600">
        <v>1</v>
      </c>
      <c r="R600">
        <v>6</v>
      </c>
      <c r="S600">
        <v>4</v>
      </c>
      <c r="V600">
        <v>2</v>
      </c>
      <c r="W600">
        <v>0</v>
      </c>
      <c r="X600" t="s">
        <v>312</v>
      </c>
      <c r="Y600">
        <v>1.1000000000000001</v>
      </c>
      <c r="Z600">
        <v>7</v>
      </c>
      <c r="AA600">
        <v>1.1000000000000001</v>
      </c>
      <c r="AB600">
        <v>6.5</v>
      </c>
      <c r="AC600">
        <v>1.1100000000000001</v>
      </c>
      <c r="AD600">
        <v>6.5</v>
      </c>
      <c r="AE600">
        <v>1.1599999999999999</v>
      </c>
      <c r="AF600">
        <v>6.39</v>
      </c>
      <c r="AG600">
        <v>1.1100000000000001</v>
      </c>
      <c r="AH600">
        <v>6.5</v>
      </c>
      <c r="AI600">
        <v>1.1599999999999999</v>
      </c>
      <c r="AJ600">
        <v>7</v>
      </c>
      <c r="AK600">
        <v>1.1100000000000001</v>
      </c>
      <c r="AL600">
        <v>6.22</v>
      </c>
      <c r="AM600" t="str">
        <f t="shared" si="99"/>
        <v>Li</v>
      </c>
      <c r="AN600" t="str">
        <f t="shared" si="100"/>
        <v>Wozniak</v>
      </c>
      <c r="AO600" t="str">
        <f t="shared" si="101"/>
        <v>Indian WellsLiWozniak</v>
      </c>
      <c r="AP600" t="str">
        <f t="shared" si="102"/>
        <v>Indian WellsWozniakLi</v>
      </c>
      <c r="AQ600">
        <f t="shared" si="103"/>
        <v>2</v>
      </c>
      <c r="AR600">
        <f t="shared" si="104"/>
        <v>7</v>
      </c>
      <c r="AS600">
        <f t="shared" si="105"/>
        <v>17</v>
      </c>
      <c r="AT600" t="b">
        <f t="shared" si="106"/>
        <v>0</v>
      </c>
      <c r="AU600" t="str">
        <f t="shared" si="107"/>
        <v>Li</v>
      </c>
      <c r="AV600" t="b">
        <f t="shared" si="108"/>
        <v>0</v>
      </c>
      <c r="AW600" t="str">
        <f t="shared" si="109"/>
        <v>Indian Wells4th Round</v>
      </c>
    </row>
    <row r="601" spans="1:49" x14ac:dyDescent="0.25">
      <c r="A601">
        <v>14</v>
      </c>
      <c r="B601" t="s">
        <v>524</v>
      </c>
      <c r="C601" t="s">
        <v>525</v>
      </c>
      <c r="D601" s="1">
        <v>41710</v>
      </c>
      <c r="E601" s="1" t="s">
        <v>351</v>
      </c>
      <c r="F601" s="1" t="s">
        <v>307</v>
      </c>
      <c r="G601" s="1" t="s">
        <v>308</v>
      </c>
      <c r="H601" t="s">
        <v>345</v>
      </c>
      <c r="I601">
        <v>3</v>
      </c>
      <c r="J601" t="s">
        <v>430</v>
      </c>
      <c r="K601" t="s">
        <v>370</v>
      </c>
      <c r="L601">
        <v>7</v>
      </c>
      <c r="M601">
        <v>78</v>
      </c>
      <c r="N601">
        <v>4435</v>
      </c>
      <c r="O601">
        <v>765</v>
      </c>
      <c r="P601">
        <v>6</v>
      </c>
      <c r="Q601">
        <v>2</v>
      </c>
      <c r="R601">
        <v>6</v>
      </c>
      <c r="S601">
        <v>2</v>
      </c>
      <c r="V601">
        <v>2</v>
      </c>
      <c r="W601">
        <v>0</v>
      </c>
      <c r="X601" t="s">
        <v>312</v>
      </c>
      <c r="Y601">
        <v>1.1399999999999999</v>
      </c>
      <c r="Z601">
        <v>5.5</v>
      </c>
      <c r="AA601">
        <v>1.1599999999999999</v>
      </c>
      <c r="AB601">
        <v>5</v>
      </c>
      <c r="AC601">
        <v>1.1399999999999999</v>
      </c>
      <c r="AD601">
        <v>5.5</v>
      </c>
      <c r="AE601">
        <v>1.2</v>
      </c>
      <c r="AF601">
        <v>5.45</v>
      </c>
      <c r="AG601">
        <v>1.1399999999999999</v>
      </c>
      <c r="AH601">
        <v>5.5</v>
      </c>
      <c r="AI601">
        <v>1.2</v>
      </c>
      <c r="AJ601">
        <v>6.35</v>
      </c>
      <c r="AK601">
        <v>1.1499999999999999</v>
      </c>
      <c r="AL601">
        <v>5.23</v>
      </c>
      <c r="AM601" t="str">
        <f t="shared" si="99"/>
        <v>Halep</v>
      </c>
      <c r="AN601" t="str">
        <f t="shared" si="100"/>
        <v>Dellacqua</v>
      </c>
      <c r="AO601" t="str">
        <f t="shared" si="101"/>
        <v>Indian WellsHalepDellacqua</v>
      </c>
      <c r="AP601" t="str">
        <f t="shared" si="102"/>
        <v>Indian WellsDellacquaHalep</v>
      </c>
      <c r="AQ601">
        <f t="shared" si="103"/>
        <v>2</v>
      </c>
      <c r="AR601">
        <f t="shared" si="104"/>
        <v>8</v>
      </c>
      <c r="AS601">
        <f t="shared" si="105"/>
        <v>16</v>
      </c>
      <c r="AT601" t="b">
        <f t="shared" si="106"/>
        <v>0</v>
      </c>
      <c r="AU601" t="str">
        <f t="shared" si="107"/>
        <v>Halep</v>
      </c>
      <c r="AV601" t="b">
        <f t="shared" si="108"/>
        <v>0</v>
      </c>
      <c r="AW601" t="str">
        <f t="shared" si="109"/>
        <v>Indian WellsQuarterfinals</v>
      </c>
    </row>
    <row r="602" spans="1:49" x14ac:dyDescent="0.25">
      <c r="A602">
        <v>14</v>
      </c>
      <c r="B602" t="s">
        <v>524</v>
      </c>
      <c r="C602" t="s">
        <v>525</v>
      </c>
      <c r="D602" s="1">
        <v>41711</v>
      </c>
      <c r="E602" s="1" t="s">
        <v>351</v>
      </c>
      <c r="F602" s="1" t="s">
        <v>307</v>
      </c>
      <c r="G602" s="1" t="s">
        <v>308</v>
      </c>
      <c r="H602" t="s">
        <v>345</v>
      </c>
      <c r="I602">
        <v>3</v>
      </c>
      <c r="J602" t="s">
        <v>439</v>
      </c>
      <c r="K602" t="s">
        <v>366</v>
      </c>
      <c r="L602">
        <v>3</v>
      </c>
      <c r="M602">
        <v>8</v>
      </c>
      <c r="N602">
        <v>5705</v>
      </c>
      <c r="O602">
        <v>4380</v>
      </c>
      <c r="P602">
        <v>7</v>
      </c>
      <c r="Q602">
        <v>5</v>
      </c>
      <c r="R602">
        <v>2</v>
      </c>
      <c r="S602">
        <v>6</v>
      </c>
      <c r="T602">
        <v>6</v>
      </c>
      <c r="U602">
        <v>4</v>
      </c>
      <c r="V602">
        <v>2</v>
      </c>
      <c r="W602">
        <v>1</v>
      </c>
      <c r="X602" t="s">
        <v>312</v>
      </c>
      <c r="Y602">
        <v>1.66</v>
      </c>
      <c r="Z602">
        <v>2.2000000000000002</v>
      </c>
      <c r="AA602">
        <v>1.68</v>
      </c>
      <c r="AB602">
        <v>2.15</v>
      </c>
      <c r="AC602">
        <v>1.67</v>
      </c>
      <c r="AD602">
        <v>2.2000000000000002</v>
      </c>
      <c r="AE602">
        <v>1.68</v>
      </c>
      <c r="AF602">
        <v>2.36</v>
      </c>
      <c r="AG602">
        <v>1.8</v>
      </c>
      <c r="AH602">
        <v>2</v>
      </c>
      <c r="AI602">
        <v>1.8</v>
      </c>
      <c r="AJ602">
        <v>2.38</v>
      </c>
      <c r="AK602">
        <v>1.68</v>
      </c>
      <c r="AL602">
        <v>2.17</v>
      </c>
      <c r="AM602" t="str">
        <f t="shared" si="99"/>
        <v>Radwanska</v>
      </c>
      <c r="AN602" t="str">
        <f t="shared" si="100"/>
        <v>Jankovic</v>
      </c>
      <c r="AO602" t="str">
        <f t="shared" si="101"/>
        <v>Indian WellsRadwanskaJankovic</v>
      </c>
      <c r="AP602" t="str">
        <f t="shared" si="102"/>
        <v>Indian WellsJankovicRadwanska</v>
      </c>
      <c r="AQ602">
        <f t="shared" si="103"/>
        <v>1</v>
      </c>
      <c r="AR602">
        <f t="shared" si="104"/>
        <v>0</v>
      </c>
      <c r="AS602">
        <f t="shared" si="105"/>
        <v>30</v>
      </c>
      <c r="AT602" t="b">
        <f t="shared" si="106"/>
        <v>0</v>
      </c>
      <c r="AU602" t="str">
        <f t="shared" si="107"/>
        <v>Radwanska</v>
      </c>
      <c r="AV602" t="b">
        <f t="shared" si="108"/>
        <v>1</v>
      </c>
      <c r="AW602" t="str">
        <f t="shared" si="109"/>
        <v>Indian WellsQuarterfinals</v>
      </c>
    </row>
    <row r="603" spans="1:49" x14ac:dyDescent="0.25">
      <c r="A603">
        <v>14</v>
      </c>
      <c r="B603" t="s">
        <v>524</v>
      </c>
      <c r="C603" t="s">
        <v>525</v>
      </c>
      <c r="D603" s="1">
        <v>41711</v>
      </c>
      <c r="E603" s="1" t="s">
        <v>351</v>
      </c>
      <c r="F603" s="1" t="s">
        <v>307</v>
      </c>
      <c r="G603" s="1" t="s">
        <v>308</v>
      </c>
      <c r="H603" t="s">
        <v>345</v>
      </c>
      <c r="I603">
        <v>3</v>
      </c>
      <c r="J603" t="s">
        <v>415</v>
      </c>
      <c r="K603" t="s">
        <v>364</v>
      </c>
      <c r="L603">
        <v>2</v>
      </c>
      <c r="M603">
        <v>11</v>
      </c>
      <c r="N603">
        <v>6795</v>
      </c>
      <c r="O603">
        <v>3335</v>
      </c>
      <c r="P603">
        <v>6</v>
      </c>
      <c r="Q603">
        <v>3</v>
      </c>
      <c r="R603">
        <v>4</v>
      </c>
      <c r="S603">
        <v>6</v>
      </c>
      <c r="T603">
        <v>6</v>
      </c>
      <c r="U603">
        <v>3</v>
      </c>
      <c r="V603">
        <v>2</v>
      </c>
      <c r="W603">
        <v>1</v>
      </c>
      <c r="X603" t="s">
        <v>312</v>
      </c>
      <c r="Y603">
        <v>1.44</v>
      </c>
      <c r="Z603">
        <v>2.75</v>
      </c>
      <c r="AA603">
        <v>1.42</v>
      </c>
      <c r="AB603">
        <v>2.8</v>
      </c>
      <c r="AC603">
        <v>1.44</v>
      </c>
      <c r="AD603">
        <v>2.75</v>
      </c>
      <c r="AE603">
        <v>1.49</v>
      </c>
      <c r="AF603">
        <v>2.87</v>
      </c>
      <c r="AG603">
        <v>1.44</v>
      </c>
      <c r="AH603">
        <v>2.75</v>
      </c>
      <c r="AI603">
        <v>1.51</v>
      </c>
      <c r="AJ603">
        <v>2.9</v>
      </c>
      <c r="AK603">
        <v>1.44</v>
      </c>
      <c r="AL603">
        <v>2.75</v>
      </c>
      <c r="AM603" t="str">
        <f t="shared" si="99"/>
        <v>Li</v>
      </c>
      <c r="AN603" t="str">
        <f t="shared" si="100"/>
        <v>Cibulkova</v>
      </c>
      <c r="AO603" t="str">
        <f t="shared" si="101"/>
        <v>Indian WellsLiCibulkova</v>
      </c>
      <c r="AP603" t="str">
        <f t="shared" si="102"/>
        <v>Indian WellsCibulkovaLi</v>
      </c>
      <c r="AQ603">
        <f t="shared" si="103"/>
        <v>1</v>
      </c>
      <c r="AR603">
        <f t="shared" si="104"/>
        <v>4</v>
      </c>
      <c r="AS603">
        <f t="shared" si="105"/>
        <v>28</v>
      </c>
      <c r="AT603" t="b">
        <f t="shared" si="106"/>
        <v>0</v>
      </c>
      <c r="AU603" t="str">
        <f t="shared" si="107"/>
        <v>Li</v>
      </c>
      <c r="AV603" t="b">
        <f t="shared" si="108"/>
        <v>1</v>
      </c>
      <c r="AW603" t="str">
        <f t="shared" si="109"/>
        <v>Indian WellsQuarterfinals</v>
      </c>
    </row>
    <row r="604" spans="1:49" x14ac:dyDescent="0.25">
      <c r="A604">
        <v>14</v>
      </c>
      <c r="B604" t="s">
        <v>524</v>
      </c>
      <c r="C604" t="s">
        <v>525</v>
      </c>
      <c r="D604" s="1">
        <v>41711</v>
      </c>
      <c r="E604" s="1" t="s">
        <v>351</v>
      </c>
      <c r="F604" s="1" t="s">
        <v>307</v>
      </c>
      <c r="G604" s="1" t="s">
        <v>308</v>
      </c>
      <c r="H604" t="s">
        <v>345</v>
      </c>
      <c r="I604">
        <v>3</v>
      </c>
      <c r="J604" t="s">
        <v>450</v>
      </c>
      <c r="K604" t="s">
        <v>475</v>
      </c>
      <c r="L604">
        <v>21</v>
      </c>
      <c r="M604">
        <v>18</v>
      </c>
      <c r="N604">
        <v>2260</v>
      </c>
      <c r="O604">
        <v>2415</v>
      </c>
      <c r="P604">
        <v>6</v>
      </c>
      <c r="Q604">
        <v>4</v>
      </c>
      <c r="R604">
        <v>5</v>
      </c>
      <c r="S604">
        <v>7</v>
      </c>
      <c r="T604">
        <v>6</v>
      </c>
      <c r="U604">
        <v>4</v>
      </c>
      <c r="V604">
        <v>2</v>
      </c>
      <c r="W604">
        <v>1</v>
      </c>
      <c r="X604" t="s">
        <v>312</v>
      </c>
      <c r="Y604">
        <v>1.72</v>
      </c>
      <c r="Z604">
        <v>2.1</v>
      </c>
      <c r="AA604">
        <v>1.75</v>
      </c>
      <c r="AB604">
        <v>2.0499999999999998</v>
      </c>
      <c r="AC604">
        <v>1.73</v>
      </c>
      <c r="AD604">
        <v>2.1</v>
      </c>
      <c r="AE604">
        <v>1.73</v>
      </c>
      <c r="AF604">
        <v>2.2599999999999998</v>
      </c>
      <c r="AG604">
        <v>1.73</v>
      </c>
      <c r="AH604">
        <v>2.1</v>
      </c>
      <c r="AI604">
        <v>1.83</v>
      </c>
      <c r="AJ604">
        <v>2.2599999999999998</v>
      </c>
      <c r="AK604">
        <v>1.73</v>
      </c>
      <c r="AL604">
        <v>2.08</v>
      </c>
      <c r="AM604" t="str">
        <f t="shared" si="99"/>
        <v>Pennetta</v>
      </c>
      <c r="AN604" t="str">
        <f t="shared" si="100"/>
        <v>Stephens</v>
      </c>
      <c r="AO604" t="str">
        <f t="shared" si="101"/>
        <v>Indian WellsPennettaStephens</v>
      </c>
      <c r="AP604" t="str">
        <f t="shared" si="102"/>
        <v>Indian WellsStephensPennetta</v>
      </c>
      <c r="AQ604">
        <f t="shared" si="103"/>
        <v>1</v>
      </c>
      <c r="AR604">
        <f t="shared" si="104"/>
        <v>2</v>
      </c>
      <c r="AS604">
        <f t="shared" si="105"/>
        <v>32</v>
      </c>
      <c r="AT604" t="b">
        <f t="shared" si="106"/>
        <v>0</v>
      </c>
      <c r="AU604" t="str">
        <f t="shared" si="107"/>
        <v>Pennetta</v>
      </c>
      <c r="AV604" t="b">
        <f t="shared" si="108"/>
        <v>1</v>
      </c>
      <c r="AW604" t="str">
        <f t="shared" si="109"/>
        <v>Indian WellsQuarterfinals</v>
      </c>
    </row>
    <row r="605" spans="1:49" x14ac:dyDescent="0.25">
      <c r="A605">
        <v>14</v>
      </c>
      <c r="B605" t="s">
        <v>524</v>
      </c>
      <c r="C605" t="s">
        <v>525</v>
      </c>
      <c r="D605" s="1">
        <v>41713</v>
      </c>
      <c r="E605" s="1" t="s">
        <v>351</v>
      </c>
      <c r="F605" s="1" t="s">
        <v>307</v>
      </c>
      <c r="G605" s="1" t="s">
        <v>308</v>
      </c>
      <c r="H605" t="s">
        <v>346</v>
      </c>
      <c r="I605">
        <v>3</v>
      </c>
      <c r="J605" t="s">
        <v>439</v>
      </c>
      <c r="K605" t="s">
        <v>430</v>
      </c>
      <c r="L605">
        <v>3</v>
      </c>
      <c r="M605">
        <v>7</v>
      </c>
      <c r="N605">
        <v>5705</v>
      </c>
      <c r="O605">
        <v>4435</v>
      </c>
      <c r="P605">
        <v>6</v>
      </c>
      <c r="Q605">
        <v>3</v>
      </c>
      <c r="R605">
        <v>6</v>
      </c>
      <c r="S605">
        <v>4</v>
      </c>
      <c r="V605">
        <v>2</v>
      </c>
      <c r="W605">
        <v>0</v>
      </c>
      <c r="X605" t="s">
        <v>312</v>
      </c>
      <c r="Y605">
        <v>2.1</v>
      </c>
      <c r="Z605">
        <v>1.72</v>
      </c>
      <c r="AA605">
        <v>2.1</v>
      </c>
      <c r="AB605">
        <v>1.7</v>
      </c>
      <c r="AC605">
        <v>2.2000000000000002</v>
      </c>
      <c r="AD605">
        <v>1.67</v>
      </c>
      <c r="AE605">
        <v>2.23</v>
      </c>
      <c r="AF605">
        <v>1.75</v>
      </c>
      <c r="AG605">
        <v>2.2000000000000002</v>
      </c>
      <c r="AH605">
        <v>1.67</v>
      </c>
      <c r="AI605">
        <v>2.25</v>
      </c>
      <c r="AJ605">
        <v>1.85</v>
      </c>
      <c r="AK605">
        <v>2.1</v>
      </c>
      <c r="AL605">
        <v>1.72</v>
      </c>
      <c r="AM605" t="str">
        <f t="shared" si="99"/>
        <v>Radwanska</v>
      </c>
      <c r="AN605" t="str">
        <f t="shared" si="100"/>
        <v>Halep</v>
      </c>
      <c r="AO605" t="str">
        <f t="shared" si="101"/>
        <v>Indian WellsRadwanskaHalep</v>
      </c>
      <c r="AP605" t="str">
        <f t="shared" si="102"/>
        <v>Indian WellsHalepRadwanska</v>
      </c>
      <c r="AQ605">
        <f t="shared" si="103"/>
        <v>2</v>
      </c>
      <c r="AR605">
        <f t="shared" si="104"/>
        <v>5</v>
      </c>
      <c r="AS605">
        <f t="shared" si="105"/>
        <v>19</v>
      </c>
      <c r="AT605" t="b">
        <f t="shared" si="106"/>
        <v>0</v>
      </c>
      <c r="AU605" t="str">
        <f t="shared" si="107"/>
        <v>Radwanska</v>
      </c>
      <c r="AV605" t="b">
        <f t="shared" si="108"/>
        <v>0</v>
      </c>
      <c r="AW605" t="str">
        <f t="shared" si="109"/>
        <v>Indian WellsSemifinals</v>
      </c>
    </row>
    <row r="606" spans="1:49" x14ac:dyDescent="0.25">
      <c r="A606">
        <v>14</v>
      </c>
      <c r="B606" t="s">
        <v>524</v>
      </c>
      <c r="C606" t="s">
        <v>525</v>
      </c>
      <c r="D606" s="1">
        <v>41713</v>
      </c>
      <c r="E606" s="1" t="s">
        <v>351</v>
      </c>
      <c r="F606" s="1" t="s">
        <v>307</v>
      </c>
      <c r="G606" s="1" t="s">
        <v>308</v>
      </c>
      <c r="H606" t="s">
        <v>346</v>
      </c>
      <c r="I606">
        <v>3</v>
      </c>
      <c r="J606" t="s">
        <v>450</v>
      </c>
      <c r="K606" t="s">
        <v>415</v>
      </c>
      <c r="L606">
        <v>21</v>
      </c>
      <c r="M606">
        <v>2</v>
      </c>
      <c r="N606">
        <v>2260</v>
      </c>
      <c r="O606">
        <v>6795</v>
      </c>
      <c r="P606">
        <v>7</v>
      </c>
      <c r="Q606">
        <v>6</v>
      </c>
      <c r="R606">
        <v>6</v>
      </c>
      <c r="S606">
        <v>3</v>
      </c>
      <c r="V606">
        <v>2</v>
      </c>
      <c r="W606">
        <v>0</v>
      </c>
      <c r="X606" t="s">
        <v>312</v>
      </c>
      <c r="Y606">
        <v>3.5</v>
      </c>
      <c r="Z606">
        <v>1.3</v>
      </c>
      <c r="AA606">
        <v>3.4</v>
      </c>
      <c r="AB606">
        <v>1.3</v>
      </c>
      <c r="AC606">
        <v>3.4</v>
      </c>
      <c r="AD606">
        <v>1.33</v>
      </c>
      <c r="AE606">
        <v>3.85</v>
      </c>
      <c r="AF606">
        <v>1.31</v>
      </c>
      <c r="AG606">
        <v>3.25</v>
      </c>
      <c r="AH606">
        <v>1.33</v>
      </c>
      <c r="AI606">
        <v>3.85</v>
      </c>
      <c r="AJ606">
        <v>1.35</v>
      </c>
      <c r="AK606">
        <v>3.46</v>
      </c>
      <c r="AL606">
        <v>1.3</v>
      </c>
      <c r="AM606" t="str">
        <f t="shared" si="99"/>
        <v>Pennetta</v>
      </c>
      <c r="AN606" t="str">
        <f t="shared" si="100"/>
        <v>Li</v>
      </c>
      <c r="AO606" t="str">
        <f t="shared" si="101"/>
        <v>Indian WellsPennettaLi</v>
      </c>
      <c r="AP606" t="str">
        <f t="shared" si="102"/>
        <v>Indian WellsLiPennetta</v>
      </c>
      <c r="AQ606">
        <f t="shared" si="103"/>
        <v>2</v>
      </c>
      <c r="AR606">
        <f t="shared" si="104"/>
        <v>4</v>
      </c>
      <c r="AS606">
        <f t="shared" si="105"/>
        <v>22</v>
      </c>
      <c r="AT606" t="b">
        <f t="shared" si="106"/>
        <v>1</v>
      </c>
      <c r="AU606" t="str">
        <f t="shared" si="107"/>
        <v>Pennetta</v>
      </c>
      <c r="AV606" t="b">
        <f t="shared" si="108"/>
        <v>0</v>
      </c>
      <c r="AW606" t="str">
        <f t="shared" si="109"/>
        <v>Indian WellsSemifinals</v>
      </c>
    </row>
    <row r="607" spans="1:49" x14ac:dyDescent="0.25">
      <c r="A607">
        <v>14</v>
      </c>
      <c r="B607" t="s">
        <v>524</v>
      </c>
      <c r="C607" t="s">
        <v>525</v>
      </c>
      <c r="D607" s="1">
        <v>41714</v>
      </c>
      <c r="E607" s="1" t="s">
        <v>351</v>
      </c>
      <c r="F607" s="1" t="s">
        <v>307</v>
      </c>
      <c r="G607" s="1" t="s">
        <v>308</v>
      </c>
      <c r="H607" t="s">
        <v>348</v>
      </c>
      <c r="I607">
        <v>3</v>
      </c>
      <c r="J607" t="s">
        <v>450</v>
      </c>
      <c r="K607" t="s">
        <v>439</v>
      </c>
      <c r="L607">
        <v>21</v>
      </c>
      <c r="M607">
        <v>3</v>
      </c>
      <c r="N607">
        <v>2260</v>
      </c>
      <c r="O607">
        <v>5705</v>
      </c>
      <c r="P607">
        <v>6</v>
      </c>
      <c r="Q607">
        <v>2</v>
      </c>
      <c r="R607">
        <v>6</v>
      </c>
      <c r="S607">
        <v>1</v>
      </c>
      <c r="V607">
        <v>2</v>
      </c>
      <c r="W607">
        <v>0</v>
      </c>
      <c r="X607" t="s">
        <v>312</v>
      </c>
      <c r="Y607">
        <v>3</v>
      </c>
      <c r="Z607">
        <v>1.4</v>
      </c>
      <c r="AA607">
        <v>2.8</v>
      </c>
      <c r="AB607">
        <v>1.42</v>
      </c>
      <c r="AC607">
        <v>2.75</v>
      </c>
      <c r="AD607">
        <v>1.44</v>
      </c>
      <c r="AE607">
        <v>3.28</v>
      </c>
      <c r="AF607">
        <v>1.4</v>
      </c>
      <c r="AG607">
        <v>2.75</v>
      </c>
      <c r="AH607">
        <v>1.44</v>
      </c>
      <c r="AI607">
        <v>3.3</v>
      </c>
      <c r="AJ607">
        <v>1.45</v>
      </c>
      <c r="AK607">
        <v>2.9</v>
      </c>
      <c r="AL607">
        <v>1.41</v>
      </c>
      <c r="AM607" t="str">
        <f t="shared" si="99"/>
        <v>Pennetta</v>
      </c>
      <c r="AN607" t="str">
        <f t="shared" si="100"/>
        <v>Radwanska</v>
      </c>
      <c r="AO607" t="str">
        <f t="shared" si="101"/>
        <v>Indian WellsPennettaRadwanska</v>
      </c>
      <c r="AP607" t="str">
        <f t="shared" si="102"/>
        <v>Indian WellsRadwanskaPennetta</v>
      </c>
      <c r="AQ607">
        <f t="shared" si="103"/>
        <v>2</v>
      </c>
      <c r="AR607">
        <f t="shared" si="104"/>
        <v>9</v>
      </c>
      <c r="AS607">
        <f t="shared" si="105"/>
        <v>15</v>
      </c>
      <c r="AT607" t="b">
        <f t="shared" si="106"/>
        <v>0</v>
      </c>
      <c r="AU607" t="str">
        <f t="shared" si="107"/>
        <v>Pennetta</v>
      </c>
      <c r="AV607" t="b">
        <f t="shared" si="108"/>
        <v>0</v>
      </c>
      <c r="AW607" t="str">
        <f t="shared" si="109"/>
        <v>Indian WellsThe Final</v>
      </c>
    </row>
    <row r="608" spans="1:49" x14ac:dyDescent="0.25">
      <c r="A608">
        <v>15</v>
      </c>
      <c r="B608" t="s">
        <v>531</v>
      </c>
      <c r="C608" t="s">
        <v>532</v>
      </c>
      <c r="D608" s="1">
        <v>41716</v>
      </c>
      <c r="E608" s="1" t="s">
        <v>351</v>
      </c>
      <c r="F608" s="1" t="s">
        <v>307</v>
      </c>
      <c r="G608" s="1" t="s">
        <v>308</v>
      </c>
      <c r="H608" t="s">
        <v>309</v>
      </c>
      <c r="I608">
        <v>3</v>
      </c>
      <c r="J608" t="s">
        <v>354</v>
      </c>
      <c r="K608" t="s">
        <v>361</v>
      </c>
      <c r="L608">
        <v>42</v>
      </c>
      <c r="M608">
        <v>51</v>
      </c>
      <c r="N608">
        <v>1238</v>
      </c>
      <c r="O608">
        <v>1104</v>
      </c>
      <c r="P608">
        <v>6</v>
      </c>
      <c r="Q608">
        <v>3</v>
      </c>
      <c r="R608">
        <v>3</v>
      </c>
      <c r="S608">
        <v>6</v>
      </c>
      <c r="T608">
        <v>6</v>
      </c>
      <c r="U608">
        <v>3</v>
      </c>
      <c r="V608">
        <v>2</v>
      </c>
      <c r="W608">
        <v>1</v>
      </c>
      <c r="X608" t="s">
        <v>312</v>
      </c>
      <c r="Y608">
        <v>2</v>
      </c>
      <c r="Z608">
        <v>1.72</v>
      </c>
      <c r="AA608">
        <v>2.0499999999999998</v>
      </c>
      <c r="AB608">
        <v>1.75</v>
      </c>
      <c r="AC608">
        <v>1.91</v>
      </c>
      <c r="AD608">
        <v>1.8</v>
      </c>
      <c r="AE608">
        <v>2.0499999999999998</v>
      </c>
      <c r="AF608">
        <v>1.85</v>
      </c>
      <c r="AG608">
        <v>2</v>
      </c>
      <c r="AH608">
        <v>1.8</v>
      </c>
      <c r="AI608">
        <v>2.1</v>
      </c>
      <c r="AJ608">
        <v>1.85</v>
      </c>
      <c r="AK608">
        <v>1.98</v>
      </c>
      <c r="AL608">
        <v>1.79</v>
      </c>
      <c r="AM608" t="str">
        <f t="shared" si="99"/>
        <v>Svitolina</v>
      </c>
      <c r="AN608" t="str">
        <f t="shared" si="100"/>
        <v>Mattek-Sands</v>
      </c>
      <c r="AO608" t="str">
        <f t="shared" si="101"/>
        <v>MiamiSvitolinaMattek-Sands</v>
      </c>
      <c r="AP608" t="str">
        <f t="shared" si="102"/>
        <v>MiamiMattek-SandsSvitolina</v>
      </c>
      <c r="AQ608">
        <f t="shared" si="103"/>
        <v>1</v>
      </c>
      <c r="AR608">
        <f t="shared" si="104"/>
        <v>3</v>
      </c>
      <c r="AS608">
        <f t="shared" si="105"/>
        <v>27</v>
      </c>
      <c r="AT608" t="b">
        <f t="shared" si="106"/>
        <v>0</v>
      </c>
      <c r="AU608" t="str">
        <f t="shared" si="107"/>
        <v>Svitolina</v>
      </c>
      <c r="AV608" t="b">
        <f t="shared" si="108"/>
        <v>1</v>
      </c>
      <c r="AW608" t="str">
        <f t="shared" si="109"/>
        <v>Miami1st Round</v>
      </c>
    </row>
    <row r="609" spans="1:49" x14ac:dyDescent="0.25">
      <c r="A609">
        <v>15</v>
      </c>
      <c r="B609" t="s">
        <v>531</v>
      </c>
      <c r="C609" t="s">
        <v>532</v>
      </c>
      <c r="D609" s="1">
        <v>41716</v>
      </c>
      <c r="E609" s="1" t="s">
        <v>351</v>
      </c>
      <c r="F609" s="1" t="s">
        <v>307</v>
      </c>
      <c r="G609" s="1" t="s">
        <v>308</v>
      </c>
      <c r="H609" t="s">
        <v>309</v>
      </c>
      <c r="I609">
        <v>3</v>
      </c>
      <c r="J609" t="s">
        <v>432</v>
      </c>
      <c r="K609" t="s">
        <v>371</v>
      </c>
      <c r="L609">
        <v>47</v>
      </c>
      <c r="M609">
        <v>63</v>
      </c>
      <c r="N609">
        <v>1200</v>
      </c>
      <c r="O609">
        <v>947</v>
      </c>
      <c r="P609">
        <v>6</v>
      </c>
      <c r="Q609">
        <v>2</v>
      </c>
      <c r="R609">
        <v>7</v>
      </c>
      <c r="S609">
        <v>5</v>
      </c>
      <c r="V609">
        <v>2</v>
      </c>
      <c r="W609">
        <v>0</v>
      </c>
      <c r="X609" t="s">
        <v>312</v>
      </c>
      <c r="Y609">
        <v>1.53</v>
      </c>
      <c r="Z609">
        <v>2.37</v>
      </c>
      <c r="AA609">
        <v>1.58</v>
      </c>
      <c r="AB609">
        <v>2.35</v>
      </c>
      <c r="AC609">
        <v>1.57</v>
      </c>
      <c r="AD609">
        <v>2.25</v>
      </c>
      <c r="AE609">
        <v>1.63</v>
      </c>
      <c r="AF609">
        <v>2.4300000000000002</v>
      </c>
      <c r="AG609">
        <v>1.57</v>
      </c>
      <c r="AH609">
        <v>2.38</v>
      </c>
      <c r="AI609">
        <v>1.63</v>
      </c>
      <c r="AJ609">
        <v>2.52</v>
      </c>
      <c r="AK609">
        <v>1.58</v>
      </c>
      <c r="AL609">
        <v>2.3199999999999998</v>
      </c>
      <c r="AM609" t="str">
        <f t="shared" si="99"/>
        <v>Pironkova</v>
      </c>
      <c r="AN609" t="str">
        <f t="shared" si="100"/>
        <v>Voskoboeva</v>
      </c>
      <c r="AO609" t="str">
        <f t="shared" si="101"/>
        <v>MiamiPironkovaVoskoboeva</v>
      </c>
      <c r="AP609" t="str">
        <f t="shared" si="102"/>
        <v>MiamiVoskoboevaPironkova</v>
      </c>
      <c r="AQ609">
        <f t="shared" si="103"/>
        <v>2</v>
      </c>
      <c r="AR609">
        <f t="shared" si="104"/>
        <v>6</v>
      </c>
      <c r="AS609">
        <f t="shared" si="105"/>
        <v>20</v>
      </c>
      <c r="AT609" t="b">
        <f t="shared" si="106"/>
        <v>0</v>
      </c>
      <c r="AU609" t="str">
        <f t="shared" si="107"/>
        <v>Pironkova</v>
      </c>
      <c r="AV609" t="b">
        <f t="shared" si="108"/>
        <v>0</v>
      </c>
      <c r="AW609" t="str">
        <f t="shared" si="109"/>
        <v>Miami1st Round</v>
      </c>
    </row>
    <row r="610" spans="1:49" x14ac:dyDescent="0.25">
      <c r="A610">
        <v>15</v>
      </c>
      <c r="B610" t="s">
        <v>531</v>
      </c>
      <c r="C610" t="s">
        <v>532</v>
      </c>
      <c r="D610" s="1">
        <v>41716</v>
      </c>
      <c r="E610" s="1" t="s">
        <v>351</v>
      </c>
      <c r="F610" s="1" t="s">
        <v>307</v>
      </c>
      <c r="G610" s="1" t="s">
        <v>308</v>
      </c>
      <c r="H610" t="s">
        <v>309</v>
      </c>
      <c r="I610">
        <v>3</v>
      </c>
      <c r="J610" t="s">
        <v>377</v>
      </c>
      <c r="K610" t="s">
        <v>406</v>
      </c>
      <c r="L610">
        <v>74</v>
      </c>
      <c r="M610">
        <v>173</v>
      </c>
      <c r="N610">
        <v>808</v>
      </c>
      <c r="O610">
        <v>351</v>
      </c>
      <c r="P610">
        <v>6</v>
      </c>
      <c r="Q610">
        <v>3</v>
      </c>
      <c r="R610">
        <v>7</v>
      </c>
      <c r="S610">
        <v>5</v>
      </c>
      <c r="V610">
        <v>2</v>
      </c>
      <c r="W610">
        <v>0</v>
      </c>
      <c r="X610" t="s">
        <v>312</v>
      </c>
      <c r="Y610">
        <v>2.37</v>
      </c>
      <c r="Z610">
        <v>1.53</v>
      </c>
      <c r="AA610">
        <v>2.25</v>
      </c>
      <c r="AB610">
        <v>1.62</v>
      </c>
      <c r="AC610">
        <v>2.2000000000000002</v>
      </c>
      <c r="AD610">
        <v>1.62</v>
      </c>
      <c r="AE610">
        <v>2.61</v>
      </c>
      <c r="AF610">
        <v>1.55</v>
      </c>
      <c r="AG610">
        <v>2.25</v>
      </c>
      <c r="AH610">
        <v>1.62</v>
      </c>
      <c r="AI610">
        <v>2.61</v>
      </c>
      <c r="AJ610">
        <v>1.62</v>
      </c>
      <c r="AK610">
        <v>2.36</v>
      </c>
      <c r="AL610">
        <v>1.57</v>
      </c>
      <c r="AM610" t="str">
        <f t="shared" si="99"/>
        <v>Garcia</v>
      </c>
      <c r="AN610" t="str">
        <f t="shared" si="100"/>
        <v>Wozniak</v>
      </c>
      <c r="AO610" t="str">
        <f t="shared" si="101"/>
        <v>MiamiGarciaWozniak</v>
      </c>
      <c r="AP610" t="str">
        <f t="shared" si="102"/>
        <v>MiamiWozniakGarcia</v>
      </c>
      <c r="AQ610">
        <f t="shared" si="103"/>
        <v>2</v>
      </c>
      <c r="AR610">
        <f t="shared" si="104"/>
        <v>5</v>
      </c>
      <c r="AS610">
        <f t="shared" si="105"/>
        <v>21</v>
      </c>
      <c r="AT610" t="b">
        <f t="shared" si="106"/>
        <v>0</v>
      </c>
      <c r="AU610" t="str">
        <f t="shared" si="107"/>
        <v>Garcia</v>
      </c>
      <c r="AV610" t="b">
        <f t="shared" si="108"/>
        <v>0</v>
      </c>
      <c r="AW610" t="str">
        <f t="shared" si="109"/>
        <v>Miami1st Round</v>
      </c>
    </row>
    <row r="611" spans="1:49" x14ac:dyDescent="0.25">
      <c r="A611">
        <v>15</v>
      </c>
      <c r="B611" t="s">
        <v>531</v>
      </c>
      <c r="C611" t="s">
        <v>532</v>
      </c>
      <c r="D611" s="1">
        <v>41716</v>
      </c>
      <c r="E611" s="1" t="s">
        <v>351</v>
      </c>
      <c r="F611" s="1" t="s">
        <v>307</v>
      </c>
      <c r="G611" s="1" t="s">
        <v>308</v>
      </c>
      <c r="H611" t="s">
        <v>309</v>
      </c>
      <c r="I611">
        <v>3</v>
      </c>
      <c r="J611" t="s">
        <v>321</v>
      </c>
      <c r="K611" t="s">
        <v>391</v>
      </c>
      <c r="L611">
        <v>45</v>
      </c>
      <c r="M611">
        <v>43</v>
      </c>
      <c r="N611">
        <v>1217</v>
      </c>
      <c r="O611">
        <v>1235</v>
      </c>
      <c r="P611">
        <v>7</v>
      </c>
      <c r="Q611">
        <v>6</v>
      </c>
      <c r="R611">
        <v>6</v>
      </c>
      <c r="S611">
        <v>4</v>
      </c>
      <c r="V611">
        <v>2</v>
      </c>
      <c r="W611">
        <v>0</v>
      </c>
      <c r="X611" t="s">
        <v>312</v>
      </c>
      <c r="Y611">
        <v>2.1</v>
      </c>
      <c r="Z611">
        <v>1.66</v>
      </c>
      <c r="AA611">
        <v>2.2000000000000002</v>
      </c>
      <c r="AB611">
        <v>1.65</v>
      </c>
      <c r="AC611">
        <v>2.1</v>
      </c>
      <c r="AD611">
        <v>1.67</v>
      </c>
      <c r="AE611">
        <v>2.2999999999999998</v>
      </c>
      <c r="AF611">
        <v>1.68</v>
      </c>
      <c r="AG611">
        <v>2.1</v>
      </c>
      <c r="AH611">
        <v>1.73</v>
      </c>
      <c r="AI611">
        <v>2.35</v>
      </c>
      <c r="AJ611">
        <v>1.73</v>
      </c>
      <c r="AK611">
        <v>2.17</v>
      </c>
      <c r="AL611">
        <v>1.66</v>
      </c>
      <c r="AM611" t="str">
        <f t="shared" si="99"/>
        <v>Nara</v>
      </c>
      <c r="AN611" t="str">
        <f t="shared" si="100"/>
        <v>Beck</v>
      </c>
      <c r="AO611" t="str">
        <f t="shared" si="101"/>
        <v>MiamiNaraBeck</v>
      </c>
      <c r="AP611" t="str">
        <f t="shared" si="102"/>
        <v>MiamiBeckNara</v>
      </c>
      <c r="AQ611">
        <f t="shared" si="103"/>
        <v>2</v>
      </c>
      <c r="AR611">
        <f t="shared" si="104"/>
        <v>3</v>
      </c>
      <c r="AS611">
        <f t="shared" si="105"/>
        <v>23</v>
      </c>
      <c r="AT611" t="b">
        <f t="shared" si="106"/>
        <v>1</v>
      </c>
      <c r="AU611" t="str">
        <f t="shared" si="107"/>
        <v>Nara</v>
      </c>
      <c r="AV611" t="b">
        <f t="shared" si="108"/>
        <v>0</v>
      </c>
      <c r="AW611" t="str">
        <f t="shared" si="109"/>
        <v>Miami1st Round</v>
      </c>
    </row>
    <row r="612" spans="1:49" x14ac:dyDescent="0.25">
      <c r="A612">
        <v>15</v>
      </c>
      <c r="B612" t="s">
        <v>531</v>
      </c>
      <c r="C612" t="s">
        <v>532</v>
      </c>
      <c r="D612" s="1">
        <v>41716</v>
      </c>
      <c r="E612" s="1" t="s">
        <v>351</v>
      </c>
      <c r="F612" s="1" t="s">
        <v>307</v>
      </c>
      <c r="G612" s="1" t="s">
        <v>308</v>
      </c>
      <c r="H612" t="s">
        <v>309</v>
      </c>
      <c r="I612">
        <v>3</v>
      </c>
      <c r="J612" t="s">
        <v>476</v>
      </c>
      <c r="K612" t="s">
        <v>367</v>
      </c>
      <c r="L612">
        <v>59</v>
      </c>
      <c r="M612">
        <v>46</v>
      </c>
      <c r="N612">
        <v>970</v>
      </c>
      <c r="O612">
        <v>1200</v>
      </c>
      <c r="P612">
        <v>6</v>
      </c>
      <c r="Q612">
        <v>4</v>
      </c>
      <c r="R612">
        <v>6</v>
      </c>
      <c r="S612">
        <v>2</v>
      </c>
      <c r="V612">
        <v>2</v>
      </c>
      <c r="W612">
        <v>0</v>
      </c>
      <c r="X612" t="s">
        <v>312</v>
      </c>
      <c r="Y612">
        <v>1.57</v>
      </c>
      <c r="Z612">
        <v>2.25</v>
      </c>
      <c r="AA612">
        <v>1.58</v>
      </c>
      <c r="AB612">
        <v>2.35</v>
      </c>
      <c r="AC612">
        <v>1.57</v>
      </c>
      <c r="AD612">
        <v>2.25</v>
      </c>
      <c r="AE612">
        <v>1.67</v>
      </c>
      <c r="AF612">
        <v>2.33</v>
      </c>
      <c r="AG612">
        <v>1.57</v>
      </c>
      <c r="AH612">
        <v>2.38</v>
      </c>
      <c r="AI612">
        <v>1.67</v>
      </c>
      <c r="AJ612">
        <v>2.5</v>
      </c>
      <c r="AK612">
        <v>1.56</v>
      </c>
      <c r="AL612">
        <v>2.37</v>
      </c>
      <c r="AM612" t="str">
        <f t="shared" si="99"/>
        <v>Shvedova</v>
      </c>
      <c r="AN612" t="str">
        <f t="shared" si="100"/>
        <v>Schiavone</v>
      </c>
      <c r="AO612" t="str">
        <f t="shared" si="101"/>
        <v>MiamiShvedovaSchiavone</v>
      </c>
      <c r="AP612" t="str">
        <f t="shared" si="102"/>
        <v>MiamiSchiavoneShvedova</v>
      </c>
      <c r="AQ612">
        <f t="shared" si="103"/>
        <v>2</v>
      </c>
      <c r="AR612">
        <f t="shared" si="104"/>
        <v>6</v>
      </c>
      <c r="AS612">
        <f t="shared" si="105"/>
        <v>18</v>
      </c>
      <c r="AT612" t="b">
        <f t="shared" si="106"/>
        <v>0</v>
      </c>
      <c r="AU612" t="str">
        <f t="shared" si="107"/>
        <v>Shvedova</v>
      </c>
      <c r="AV612" t="b">
        <f t="shared" si="108"/>
        <v>0</v>
      </c>
      <c r="AW612" t="str">
        <f t="shared" si="109"/>
        <v>Miami1st Round</v>
      </c>
    </row>
    <row r="613" spans="1:49" x14ac:dyDescent="0.25">
      <c r="A613">
        <v>15</v>
      </c>
      <c r="B613" t="s">
        <v>531</v>
      </c>
      <c r="C613" t="s">
        <v>532</v>
      </c>
      <c r="D613" s="1">
        <v>41716</v>
      </c>
      <c r="E613" s="1" t="s">
        <v>351</v>
      </c>
      <c r="F613" s="1" t="s">
        <v>307</v>
      </c>
      <c r="G613" s="1" t="s">
        <v>308</v>
      </c>
      <c r="H613" t="s">
        <v>309</v>
      </c>
      <c r="I613">
        <v>3</v>
      </c>
      <c r="J613" t="s">
        <v>533</v>
      </c>
      <c r="K613" t="s">
        <v>408</v>
      </c>
      <c r="L613">
        <v>114</v>
      </c>
      <c r="M613">
        <v>40</v>
      </c>
      <c r="N613">
        <v>564</v>
      </c>
      <c r="O613">
        <v>1295</v>
      </c>
      <c r="P613">
        <v>6</v>
      </c>
      <c r="Q613">
        <v>2</v>
      </c>
      <c r="R613">
        <v>6</v>
      </c>
      <c r="S613">
        <v>4</v>
      </c>
      <c r="V613">
        <v>2</v>
      </c>
      <c r="W613">
        <v>0</v>
      </c>
      <c r="X613" t="s">
        <v>312</v>
      </c>
      <c r="Y613">
        <v>4</v>
      </c>
      <c r="Z613">
        <v>1.22</v>
      </c>
      <c r="AA613">
        <v>3.75</v>
      </c>
      <c r="AB613">
        <v>1.25</v>
      </c>
      <c r="AC613">
        <v>3.5</v>
      </c>
      <c r="AD613">
        <v>1.29</v>
      </c>
      <c r="AE613">
        <v>4.3600000000000003</v>
      </c>
      <c r="AF613">
        <v>1.25</v>
      </c>
      <c r="AG613">
        <v>3.5</v>
      </c>
      <c r="AH613">
        <v>1.29</v>
      </c>
      <c r="AI613">
        <v>4.3600000000000003</v>
      </c>
      <c r="AJ613">
        <v>1.29</v>
      </c>
      <c r="AK613">
        <v>3.79</v>
      </c>
      <c r="AL613">
        <v>1.26</v>
      </c>
      <c r="AM613" t="str">
        <f t="shared" si="99"/>
        <v>Oprandi</v>
      </c>
      <c r="AN613" t="str">
        <f t="shared" si="100"/>
        <v>Jovanovski</v>
      </c>
      <c r="AO613" t="str">
        <f t="shared" si="101"/>
        <v>MiamiOprandiJovanovski</v>
      </c>
      <c r="AP613" t="str">
        <f t="shared" si="102"/>
        <v>MiamiJovanovskiOprandi</v>
      </c>
      <c r="AQ613">
        <f t="shared" si="103"/>
        <v>2</v>
      </c>
      <c r="AR613">
        <f t="shared" si="104"/>
        <v>6</v>
      </c>
      <c r="AS613">
        <f t="shared" si="105"/>
        <v>18</v>
      </c>
      <c r="AT613" t="b">
        <f t="shared" si="106"/>
        <v>0</v>
      </c>
      <c r="AU613" t="str">
        <f t="shared" si="107"/>
        <v>Oprandi</v>
      </c>
      <c r="AV613" t="b">
        <f t="shared" si="108"/>
        <v>0</v>
      </c>
      <c r="AW613" t="str">
        <f t="shared" si="109"/>
        <v>Miami1st Round</v>
      </c>
    </row>
    <row r="614" spans="1:49" x14ac:dyDescent="0.25">
      <c r="A614">
        <v>15</v>
      </c>
      <c r="B614" t="s">
        <v>531</v>
      </c>
      <c r="C614" t="s">
        <v>532</v>
      </c>
      <c r="D614" s="1">
        <v>41716</v>
      </c>
      <c r="E614" s="1" t="s">
        <v>351</v>
      </c>
      <c r="F614" s="1" t="s">
        <v>307</v>
      </c>
      <c r="G614" s="1" t="s">
        <v>308</v>
      </c>
      <c r="H614" t="s">
        <v>309</v>
      </c>
      <c r="I614">
        <v>3</v>
      </c>
      <c r="J614" t="s">
        <v>370</v>
      </c>
      <c r="K614" t="s">
        <v>358</v>
      </c>
      <c r="L614">
        <v>56</v>
      </c>
      <c r="M614">
        <v>52</v>
      </c>
      <c r="N614">
        <v>980</v>
      </c>
      <c r="O614">
        <v>1085</v>
      </c>
      <c r="P614">
        <v>6</v>
      </c>
      <c r="Q614">
        <v>3</v>
      </c>
      <c r="R614">
        <v>6</v>
      </c>
      <c r="S614">
        <v>2</v>
      </c>
      <c r="V614">
        <v>2</v>
      </c>
      <c r="W614">
        <v>0</v>
      </c>
      <c r="X614" t="s">
        <v>312</v>
      </c>
      <c r="Y614">
        <v>1.44</v>
      </c>
      <c r="Z614">
        <v>2.62</v>
      </c>
      <c r="AA614">
        <v>1.48</v>
      </c>
      <c r="AB614">
        <v>2.6</v>
      </c>
      <c r="AC614">
        <v>1.44</v>
      </c>
      <c r="AD614">
        <v>2.62</v>
      </c>
      <c r="AE614">
        <v>1.59</v>
      </c>
      <c r="AF614">
        <v>2.4900000000000002</v>
      </c>
      <c r="AG614">
        <v>1.4</v>
      </c>
      <c r="AH614">
        <v>2.88</v>
      </c>
      <c r="AI614">
        <v>1.59</v>
      </c>
      <c r="AJ614">
        <v>2.88</v>
      </c>
      <c r="AK614">
        <v>1.49</v>
      </c>
      <c r="AL614">
        <v>2.58</v>
      </c>
      <c r="AM614" t="str">
        <f t="shared" si="99"/>
        <v>Dellacqua</v>
      </c>
      <c r="AN614" t="str">
        <f t="shared" si="100"/>
        <v>Voegele</v>
      </c>
      <c r="AO614" t="str">
        <f t="shared" si="101"/>
        <v>MiamiDellacquaVoegele</v>
      </c>
      <c r="AP614" t="str">
        <f t="shared" si="102"/>
        <v>MiamiVoegeleDellacqua</v>
      </c>
      <c r="AQ614">
        <f t="shared" si="103"/>
        <v>2</v>
      </c>
      <c r="AR614">
        <f t="shared" si="104"/>
        <v>7</v>
      </c>
      <c r="AS614">
        <f t="shared" si="105"/>
        <v>17</v>
      </c>
      <c r="AT614" t="b">
        <f t="shared" si="106"/>
        <v>0</v>
      </c>
      <c r="AU614" t="str">
        <f t="shared" si="107"/>
        <v>Dellacqua</v>
      </c>
      <c r="AV614" t="b">
        <f t="shared" si="108"/>
        <v>0</v>
      </c>
      <c r="AW614" t="str">
        <f t="shared" si="109"/>
        <v>Miami1st Round</v>
      </c>
    </row>
    <row r="615" spans="1:49" x14ac:dyDescent="0.25">
      <c r="A615">
        <v>15</v>
      </c>
      <c r="B615" t="s">
        <v>531</v>
      </c>
      <c r="C615" t="s">
        <v>532</v>
      </c>
      <c r="D615" s="1">
        <v>41716</v>
      </c>
      <c r="E615" s="1" t="s">
        <v>351</v>
      </c>
      <c r="F615" s="1" t="s">
        <v>307</v>
      </c>
      <c r="G615" s="1" t="s">
        <v>308</v>
      </c>
      <c r="H615" t="s">
        <v>309</v>
      </c>
      <c r="I615">
        <v>3</v>
      </c>
      <c r="J615" t="s">
        <v>329</v>
      </c>
      <c r="K615" t="s">
        <v>357</v>
      </c>
      <c r="L615">
        <v>58</v>
      </c>
      <c r="M615">
        <v>36</v>
      </c>
      <c r="N615">
        <v>975</v>
      </c>
      <c r="O615">
        <v>1370</v>
      </c>
      <c r="P615">
        <v>6</v>
      </c>
      <c r="Q615">
        <v>1</v>
      </c>
      <c r="R615">
        <v>7</v>
      </c>
      <c r="S615">
        <v>6</v>
      </c>
      <c r="V615">
        <v>2</v>
      </c>
      <c r="W615">
        <v>0</v>
      </c>
      <c r="X615" t="s">
        <v>312</v>
      </c>
      <c r="Y615">
        <v>2</v>
      </c>
      <c r="Z615">
        <v>1.72</v>
      </c>
      <c r="AA615">
        <v>2.2000000000000002</v>
      </c>
      <c r="AB615">
        <v>1.65</v>
      </c>
      <c r="AC615">
        <v>2.2000000000000002</v>
      </c>
      <c r="AD615">
        <v>1.62</v>
      </c>
      <c r="AE615">
        <v>2.2000000000000002</v>
      </c>
      <c r="AF615">
        <v>1.74</v>
      </c>
      <c r="AG615">
        <v>2.2000000000000002</v>
      </c>
      <c r="AH615">
        <v>1.67</v>
      </c>
      <c r="AI615">
        <v>2.2000000000000002</v>
      </c>
      <c r="AJ615">
        <v>1.87</v>
      </c>
      <c r="AK615">
        <v>2.11</v>
      </c>
      <c r="AL615">
        <v>1.69</v>
      </c>
      <c r="AM615" t="str">
        <f t="shared" si="99"/>
        <v>Puig</v>
      </c>
      <c r="AN615" t="str">
        <f t="shared" si="100"/>
        <v>Rybarikova</v>
      </c>
      <c r="AO615" t="str">
        <f t="shared" si="101"/>
        <v>MiamiPuigRybarikova</v>
      </c>
      <c r="AP615" t="str">
        <f t="shared" si="102"/>
        <v>MiamiRybarikovaPuig</v>
      </c>
      <c r="AQ615">
        <f t="shared" si="103"/>
        <v>2</v>
      </c>
      <c r="AR615">
        <f t="shared" si="104"/>
        <v>6</v>
      </c>
      <c r="AS615">
        <f t="shared" si="105"/>
        <v>20</v>
      </c>
      <c r="AT615" t="b">
        <f t="shared" si="106"/>
        <v>1</v>
      </c>
      <c r="AU615" t="str">
        <f t="shared" si="107"/>
        <v>Puig</v>
      </c>
      <c r="AV615" t="b">
        <f t="shared" si="108"/>
        <v>0</v>
      </c>
      <c r="AW615" t="str">
        <f t="shared" si="109"/>
        <v>Miami1st Round</v>
      </c>
    </row>
    <row r="616" spans="1:49" x14ac:dyDescent="0.25">
      <c r="A616">
        <v>15</v>
      </c>
      <c r="B616" t="s">
        <v>531</v>
      </c>
      <c r="C616" t="s">
        <v>532</v>
      </c>
      <c r="D616" s="1">
        <v>41716</v>
      </c>
      <c r="E616" s="1" t="s">
        <v>351</v>
      </c>
      <c r="F616" s="1" t="s">
        <v>307</v>
      </c>
      <c r="G616" s="1" t="s">
        <v>308</v>
      </c>
      <c r="H616" t="s">
        <v>309</v>
      </c>
      <c r="I616">
        <v>3</v>
      </c>
      <c r="J616" t="s">
        <v>355</v>
      </c>
      <c r="K616" t="s">
        <v>327</v>
      </c>
      <c r="L616">
        <v>49</v>
      </c>
      <c r="M616">
        <v>60</v>
      </c>
      <c r="N616">
        <v>1171</v>
      </c>
      <c r="O616">
        <v>952</v>
      </c>
      <c r="P616">
        <v>7</v>
      </c>
      <c r="Q616">
        <v>5</v>
      </c>
      <c r="R616">
        <v>6</v>
      </c>
      <c r="S616">
        <v>1</v>
      </c>
      <c r="V616">
        <v>2</v>
      </c>
      <c r="W616">
        <v>0</v>
      </c>
      <c r="X616" t="s">
        <v>312</v>
      </c>
      <c r="Y616">
        <v>2</v>
      </c>
      <c r="Z616">
        <v>1.72</v>
      </c>
      <c r="AA616">
        <v>2.0499999999999998</v>
      </c>
      <c r="AB616">
        <v>1.75</v>
      </c>
      <c r="AC616">
        <v>2.1</v>
      </c>
      <c r="AD616">
        <v>1.67</v>
      </c>
      <c r="AE616">
        <v>2.0099999999999998</v>
      </c>
      <c r="AF616">
        <v>1.87</v>
      </c>
      <c r="AG616">
        <v>2.1</v>
      </c>
      <c r="AH616">
        <v>1.73</v>
      </c>
      <c r="AI616">
        <v>2.1</v>
      </c>
      <c r="AJ616">
        <v>1.95</v>
      </c>
      <c r="AK616">
        <v>1.99</v>
      </c>
      <c r="AL616">
        <v>1.78</v>
      </c>
      <c r="AM616" t="str">
        <f t="shared" si="99"/>
        <v>Lepchenko</v>
      </c>
      <c r="AN616" t="str">
        <f t="shared" si="100"/>
        <v>Wickmayer</v>
      </c>
      <c r="AO616" t="str">
        <f t="shared" si="101"/>
        <v>MiamiLepchenkoWickmayer</v>
      </c>
      <c r="AP616" t="str">
        <f t="shared" si="102"/>
        <v>MiamiWickmayerLepchenko</v>
      </c>
      <c r="AQ616">
        <f t="shared" si="103"/>
        <v>2</v>
      </c>
      <c r="AR616">
        <f t="shared" si="104"/>
        <v>7</v>
      </c>
      <c r="AS616">
        <f t="shared" si="105"/>
        <v>19</v>
      </c>
      <c r="AT616" t="b">
        <f t="shared" si="106"/>
        <v>0</v>
      </c>
      <c r="AU616" t="str">
        <f t="shared" si="107"/>
        <v>Lepchenko</v>
      </c>
      <c r="AV616" t="b">
        <f t="shared" si="108"/>
        <v>0</v>
      </c>
      <c r="AW616" t="str">
        <f t="shared" si="109"/>
        <v>Miami1st Round</v>
      </c>
    </row>
    <row r="617" spans="1:49" x14ac:dyDescent="0.25">
      <c r="A617">
        <v>15</v>
      </c>
      <c r="B617" t="s">
        <v>531</v>
      </c>
      <c r="C617" t="s">
        <v>532</v>
      </c>
      <c r="D617" s="1">
        <v>41716</v>
      </c>
      <c r="E617" s="1" t="s">
        <v>351</v>
      </c>
      <c r="F617" s="1" t="s">
        <v>307</v>
      </c>
      <c r="G617" s="1" t="s">
        <v>308</v>
      </c>
      <c r="H617" t="s">
        <v>309</v>
      </c>
      <c r="I617">
        <v>3</v>
      </c>
      <c r="J617" t="s">
        <v>477</v>
      </c>
      <c r="K617" t="s">
        <v>384</v>
      </c>
      <c r="L617">
        <v>78</v>
      </c>
      <c r="M617">
        <v>90</v>
      </c>
      <c r="N617">
        <v>755</v>
      </c>
      <c r="O617">
        <v>677</v>
      </c>
      <c r="P617">
        <v>6</v>
      </c>
      <c r="Q617">
        <v>3</v>
      </c>
      <c r="R617">
        <v>6</v>
      </c>
      <c r="S617">
        <v>0</v>
      </c>
      <c r="V617">
        <v>2</v>
      </c>
      <c r="W617">
        <v>0</v>
      </c>
      <c r="X617" t="s">
        <v>312</v>
      </c>
      <c r="Y617">
        <v>1.57</v>
      </c>
      <c r="Z617">
        <v>2.25</v>
      </c>
      <c r="AA617">
        <v>1.6</v>
      </c>
      <c r="AB617">
        <v>2.2999999999999998</v>
      </c>
      <c r="AC617">
        <v>1.57</v>
      </c>
      <c r="AD617">
        <v>2.25</v>
      </c>
      <c r="AE617">
        <v>1.65</v>
      </c>
      <c r="AF617">
        <v>2.37</v>
      </c>
      <c r="AG617">
        <v>1.57</v>
      </c>
      <c r="AH617">
        <v>2.38</v>
      </c>
      <c r="AI617">
        <v>1.71</v>
      </c>
      <c r="AJ617">
        <v>2.42</v>
      </c>
      <c r="AK617">
        <v>1.6</v>
      </c>
      <c r="AL617">
        <v>2.29</v>
      </c>
      <c r="AM617" t="str">
        <f t="shared" si="99"/>
        <v>Scheepers</v>
      </c>
      <c r="AN617" t="str">
        <f t="shared" si="100"/>
        <v>Soler</v>
      </c>
      <c r="AO617" t="str">
        <f t="shared" si="101"/>
        <v>MiamiScheepersSoler</v>
      </c>
      <c r="AP617" t="str">
        <f t="shared" si="102"/>
        <v>MiamiSolerScheepers</v>
      </c>
      <c r="AQ617">
        <f t="shared" si="103"/>
        <v>2</v>
      </c>
      <c r="AR617">
        <f t="shared" si="104"/>
        <v>9</v>
      </c>
      <c r="AS617">
        <f t="shared" si="105"/>
        <v>15</v>
      </c>
      <c r="AT617" t="b">
        <f t="shared" si="106"/>
        <v>0</v>
      </c>
      <c r="AU617" t="str">
        <f t="shared" si="107"/>
        <v>Scheepers</v>
      </c>
      <c r="AV617" t="b">
        <f t="shared" si="108"/>
        <v>0</v>
      </c>
      <c r="AW617" t="str">
        <f t="shared" si="109"/>
        <v>Miami1st Round</v>
      </c>
    </row>
    <row r="618" spans="1:49" x14ac:dyDescent="0.25">
      <c r="A618">
        <v>15</v>
      </c>
      <c r="B618" t="s">
        <v>531</v>
      </c>
      <c r="C618" t="s">
        <v>532</v>
      </c>
      <c r="D618" s="1">
        <v>41716</v>
      </c>
      <c r="E618" s="1" t="s">
        <v>351</v>
      </c>
      <c r="F618" s="1" t="s">
        <v>307</v>
      </c>
      <c r="G618" s="1" t="s">
        <v>308</v>
      </c>
      <c r="H618" t="s">
        <v>309</v>
      </c>
      <c r="I618">
        <v>3</v>
      </c>
      <c r="J618" t="s">
        <v>498</v>
      </c>
      <c r="K618" t="s">
        <v>517</v>
      </c>
      <c r="L618">
        <v>112</v>
      </c>
      <c r="M618">
        <v>1004</v>
      </c>
      <c r="N618">
        <v>574</v>
      </c>
      <c r="O618">
        <v>11</v>
      </c>
      <c r="P618">
        <v>7</v>
      </c>
      <c r="Q618">
        <v>6</v>
      </c>
      <c r="R618">
        <v>6</v>
      </c>
      <c r="S618">
        <v>1</v>
      </c>
      <c r="V618">
        <v>2</v>
      </c>
      <c r="W618">
        <v>0</v>
      </c>
      <c r="X618" t="s">
        <v>312</v>
      </c>
      <c r="Y618">
        <v>1.1200000000000001</v>
      </c>
      <c r="Z618">
        <v>5.5</v>
      </c>
      <c r="AA618">
        <v>1.1499999999999999</v>
      </c>
      <c r="AB618">
        <v>5.25</v>
      </c>
      <c r="AC618">
        <v>1.1200000000000001</v>
      </c>
      <c r="AD618">
        <v>5.5</v>
      </c>
      <c r="AE618">
        <v>1.18</v>
      </c>
      <c r="AF618">
        <v>5.44</v>
      </c>
      <c r="AG618">
        <v>1.1399999999999999</v>
      </c>
      <c r="AH618">
        <v>5.5</v>
      </c>
      <c r="AI618">
        <v>1.19</v>
      </c>
      <c r="AJ618">
        <v>6</v>
      </c>
      <c r="AK618">
        <v>1.1499999999999999</v>
      </c>
      <c r="AL618">
        <v>5.21</v>
      </c>
      <c r="AM618" t="str">
        <f t="shared" si="99"/>
        <v>Kleybanova</v>
      </c>
      <c r="AN618" t="str">
        <f t="shared" si="100"/>
        <v>Melzer</v>
      </c>
      <c r="AO618" t="str">
        <f t="shared" si="101"/>
        <v>MiamiKleybanovaMelzer</v>
      </c>
      <c r="AP618" t="str">
        <f t="shared" si="102"/>
        <v>MiamiMelzerKleybanova</v>
      </c>
      <c r="AQ618">
        <f t="shared" si="103"/>
        <v>2</v>
      </c>
      <c r="AR618">
        <f t="shared" si="104"/>
        <v>6</v>
      </c>
      <c r="AS618">
        <f t="shared" si="105"/>
        <v>20</v>
      </c>
      <c r="AT618" t="b">
        <f t="shared" si="106"/>
        <v>1</v>
      </c>
      <c r="AU618" t="str">
        <f t="shared" si="107"/>
        <v>Kleybanova</v>
      </c>
      <c r="AV618" t="b">
        <f t="shared" si="108"/>
        <v>0</v>
      </c>
      <c r="AW618" t="str">
        <f t="shared" si="109"/>
        <v>Miami1st Round</v>
      </c>
    </row>
    <row r="619" spans="1:49" x14ac:dyDescent="0.25">
      <c r="A619">
        <v>15</v>
      </c>
      <c r="B619" t="s">
        <v>531</v>
      </c>
      <c r="C619" t="s">
        <v>532</v>
      </c>
      <c r="D619" s="1">
        <v>41716</v>
      </c>
      <c r="E619" s="1" t="s">
        <v>351</v>
      </c>
      <c r="F619" s="1" t="s">
        <v>307</v>
      </c>
      <c r="G619" s="1" t="s">
        <v>308</v>
      </c>
      <c r="H619" t="s">
        <v>309</v>
      </c>
      <c r="I619">
        <v>3</v>
      </c>
      <c r="J619" t="s">
        <v>414</v>
      </c>
      <c r="K619" t="s">
        <v>534</v>
      </c>
      <c r="L619">
        <v>73</v>
      </c>
      <c r="M619">
        <v>202</v>
      </c>
      <c r="N619">
        <v>834</v>
      </c>
      <c r="O619">
        <v>294</v>
      </c>
      <c r="P619">
        <v>7</v>
      </c>
      <c r="Q619">
        <v>5</v>
      </c>
      <c r="R619">
        <v>5</v>
      </c>
      <c r="S619">
        <v>7</v>
      </c>
      <c r="T619">
        <v>6</v>
      </c>
      <c r="U619">
        <v>2</v>
      </c>
      <c r="V619">
        <v>2</v>
      </c>
      <c r="W619">
        <v>1</v>
      </c>
      <c r="X619" t="s">
        <v>312</v>
      </c>
      <c r="Y619">
        <v>1.33</v>
      </c>
      <c r="Z619">
        <v>3.25</v>
      </c>
      <c r="AA619">
        <v>1.38</v>
      </c>
      <c r="AB619">
        <v>3</v>
      </c>
      <c r="AC619">
        <v>1.36</v>
      </c>
      <c r="AD619">
        <v>3</v>
      </c>
      <c r="AE619">
        <v>1.43</v>
      </c>
      <c r="AF619">
        <v>3.01</v>
      </c>
      <c r="AG619">
        <v>1.33</v>
      </c>
      <c r="AH619">
        <v>3.25</v>
      </c>
      <c r="AI619">
        <v>1.43</v>
      </c>
      <c r="AJ619">
        <v>3.3</v>
      </c>
      <c r="AK619">
        <v>1.36</v>
      </c>
      <c r="AL619">
        <v>3.05</v>
      </c>
      <c r="AM619" t="str">
        <f t="shared" si="99"/>
        <v>Schmiedlova</v>
      </c>
      <c r="AN619" t="str">
        <f t="shared" si="100"/>
        <v>De</v>
      </c>
      <c r="AO619" t="str">
        <f t="shared" si="101"/>
        <v>MiamiSchmiedlovaDe</v>
      </c>
      <c r="AP619" t="str">
        <f t="shared" si="102"/>
        <v>MiamiDeSchmiedlova</v>
      </c>
      <c r="AQ619">
        <f t="shared" si="103"/>
        <v>1</v>
      </c>
      <c r="AR619">
        <f t="shared" si="104"/>
        <v>4</v>
      </c>
      <c r="AS619">
        <f t="shared" si="105"/>
        <v>32</v>
      </c>
      <c r="AT619" t="b">
        <f t="shared" si="106"/>
        <v>0</v>
      </c>
      <c r="AU619" t="str">
        <f t="shared" si="107"/>
        <v>Schmiedlova</v>
      </c>
      <c r="AV619" t="b">
        <f t="shared" si="108"/>
        <v>1</v>
      </c>
      <c r="AW619" t="str">
        <f t="shared" si="109"/>
        <v>Miami1st Round</v>
      </c>
    </row>
    <row r="620" spans="1:49" x14ac:dyDescent="0.25">
      <c r="A620">
        <v>15</v>
      </c>
      <c r="B620" t="s">
        <v>531</v>
      </c>
      <c r="C620" t="s">
        <v>532</v>
      </c>
      <c r="D620" s="1">
        <v>41717</v>
      </c>
      <c r="E620" s="1" t="s">
        <v>351</v>
      </c>
      <c r="F620" s="1" t="s">
        <v>307</v>
      </c>
      <c r="G620" s="1" t="s">
        <v>308</v>
      </c>
      <c r="H620" t="s">
        <v>309</v>
      </c>
      <c r="I620">
        <v>3</v>
      </c>
      <c r="J620" t="s">
        <v>535</v>
      </c>
      <c r="K620" t="s">
        <v>314</v>
      </c>
      <c r="L620">
        <v>250</v>
      </c>
      <c r="M620">
        <v>84</v>
      </c>
      <c r="N620">
        <v>219</v>
      </c>
      <c r="O620">
        <v>694</v>
      </c>
      <c r="P620">
        <v>6</v>
      </c>
      <c r="Q620">
        <v>4</v>
      </c>
      <c r="R620">
        <v>4</v>
      </c>
      <c r="S620">
        <v>2</v>
      </c>
      <c r="V620">
        <v>1</v>
      </c>
      <c r="W620">
        <v>0</v>
      </c>
      <c r="X620" t="s">
        <v>323</v>
      </c>
      <c r="Y620">
        <v>3.5</v>
      </c>
      <c r="Z620">
        <v>1.28</v>
      </c>
      <c r="AA620">
        <v>3.5</v>
      </c>
      <c r="AB620">
        <v>1.28</v>
      </c>
      <c r="AC620">
        <v>3.5</v>
      </c>
      <c r="AD620">
        <v>1.29</v>
      </c>
      <c r="AE620">
        <v>3.9</v>
      </c>
      <c r="AF620">
        <v>1.29</v>
      </c>
      <c r="AG620">
        <v>3.25</v>
      </c>
      <c r="AH620">
        <v>1.33</v>
      </c>
      <c r="AI620">
        <v>3.9</v>
      </c>
      <c r="AJ620">
        <v>1.35</v>
      </c>
      <c r="AK620">
        <v>3.48</v>
      </c>
      <c r="AL620">
        <v>1.29</v>
      </c>
      <c r="AM620" t="str">
        <f t="shared" si="99"/>
        <v>Peterson</v>
      </c>
      <c r="AN620" t="str">
        <f t="shared" si="100"/>
        <v>Barthel</v>
      </c>
      <c r="AO620" t="str">
        <f t="shared" si="101"/>
        <v>MiamiPetersonBarthel</v>
      </c>
      <c r="AP620" t="str">
        <f t="shared" si="102"/>
        <v>MiamiBarthelPeterson</v>
      </c>
      <c r="AQ620">
        <f t="shared" si="103"/>
        <v>1</v>
      </c>
      <c r="AR620">
        <f t="shared" si="104"/>
        <v>4</v>
      </c>
      <c r="AS620">
        <f t="shared" si="105"/>
        <v>16</v>
      </c>
      <c r="AT620" t="b">
        <f t="shared" si="106"/>
        <v>0</v>
      </c>
      <c r="AU620" t="str">
        <f t="shared" si="107"/>
        <v>Peterson</v>
      </c>
      <c r="AV620" t="b">
        <f t="shared" si="108"/>
        <v>0</v>
      </c>
      <c r="AW620" t="str">
        <f t="shared" si="109"/>
        <v>Miami1st Round</v>
      </c>
    </row>
    <row r="621" spans="1:49" x14ac:dyDescent="0.25">
      <c r="A621">
        <v>15</v>
      </c>
      <c r="B621" t="s">
        <v>531</v>
      </c>
      <c r="C621" t="s">
        <v>532</v>
      </c>
      <c r="D621" s="1">
        <v>41717</v>
      </c>
      <c r="E621" s="1" t="s">
        <v>351</v>
      </c>
      <c r="F621" s="1" t="s">
        <v>307</v>
      </c>
      <c r="G621" s="1" t="s">
        <v>308</v>
      </c>
      <c r="H621" t="s">
        <v>309</v>
      </c>
      <c r="I621">
        <v>3</v>
      </c>
      <c r="J621" t="s">
        <v>395</v>
      </c>
      <c r="K621" t="s">
        <v>341</v>
      </c>
      <c r="L621">
        <v>80</v>
      </c>
      <c r="M621">
        <v>50</v>
      </c>
      <c r="N621">
        <v>720</v>
      </c>
      <c r="O621">
        <v>1164</v>
      </c>
      <c r="P621">
        <v>3</v>
      </c>
      <c r="Q621">
        <v>6</v>
      </c>
      <c r="R621">
        <v>6</v>
      </c>
      <c r="S621">
        <v>1</v>
      </c>
      <c r="T621">
        <v>6</v>
      </c>
      <c r="U621">
        <v>4</v>
      </c>
      <c r="V621">
        <v>2</v>
      </c>
      <c r="W621">
        <v>1</v>
      </c>
      <c r="X621" t="s">
        <v>312</v>
      </c>
      <c r="Y621">
        <v>2.25</v>
      </c>
      <c r="Z621">
        <v>1.57</v>
      </c>
      <c r="AA621">
        <v>2.4</v>
      </c>
      <c r="AB621">
        <v>1.55</v>
      </c>
      <c r="AC621">
        <v>2.38</v>
      </c>
      <c r="AD621">
        <v>1.53</v>
      </c>
      <c r="AE621">
        <v>2.36</v>
      </c>
      <c r="AF621">
        <v>1.65</v>
      </c>
      <c r="AG621">
        <v>2.38</v>
      </c>
      <c r="AH621">
        <v>1.57</v>
      </c>
      <c r="AI621">
        <v>2.46</v>
      </c>
      <c r="AJ621">
        <v>1.67</v>
      </c>
      <c r="AK621">
        <v>2.2999999999999998</v>
      </c>
      <c r="AL621">
        <v>1.59</v>
      </c>
      <c r="AM621" t="str">
        <f t="shared" si="99"/>
        <v>Mayr</v>
      </c>
      <c r="AN621" t="str">
        <f t="shared" si="100"/>
        <v>Knapp</v>
      </c>
      <c r="AO621" t="str">
        <f t="shared" si="101"/>
        <v>MiamiMayrKnapp</v>
      </c>
      <c r="AP621" t="str">
        <f t="shared" si="102"/>
        <v>MiamiKnappMayr</v>
      </c>
      <c r="AQ621">
        <f t="shared" si="103"/>
        <v>1</v>
      </c>
      <c r="AR621">
        <f t="shared" si="104"/>
        <v>4</v>
      </c>
      <c r="AS621">
        <f t="shared" si="105"/>
        <v>26</v>
      </c>
      <c r="AT621" t="b">
        <f t="shared" si="106"/>
        <v>0</v>
      </c>
      <c r="AU621" t="str">
        <f t="shared" si="107"/>
        <v>Knapp</v>
      </c>
      <c r="AV621" t="b">
        <f t="shared" si="108"/>
        <v>1</v>
      </c>
      <c r="AW621" t="str">
        <f t="shared" si="109"/>
        <v>Miami1st Round</v>
      </c>
    </row>
    <row r="622" spans="1:49" x14ac:dyDescent="0.25">
      <c r="A622">
        <v>15</v>
      </c>
      <c r="B622" t="s">
        <v>531</v>
      </c>
      <c r="C622" t="s">
        <v>532</v>
      </c>
      <c r="D622" s="1">
        <v>41717</v>
      </c>
      <c r="E622" s="1" t="s">
        <v>351</v>
      </c>
      <c r="F622" s="1" t="s">
        <v>307</v>
      </c>
      <c r="G622" s="1" t="s">
        <v>308</v>
      </c>
      <c r="H622" t="s">
        <v>309</v>
      </c>
      <c r="I622">
        <v>3</v>
      </c>
      <c r="J622" t="s">
        <v>387</v>
      </c>
      <c r="K622" t="s">
        <v>315</v>
      </c>
      <c r="L622">
        <v>44</v>
      </c>
      <c r="M622">
        <v>65</v>
      </c>
      <c r="N622">
        <v>1225</v>
      </c>
      <c r="O622">
        <v>918</v>
      </c>
      <c r="P622">
        <v>7</v>
      </c>
      <c r="Q622">
        <v>5</v>
      </c>
      <c r="R622">
        <v>6</v>
      </c>
      <c r="S622">
        <v>0</v>
      </c>
      <c r="V622">
        <v>2</v>
      </c>
      <c r="W622">
        <v>0</v>
      </c>
      <c r="X622" t="s">
        <v>312</v>
      </c>
      <c r="Y622">
        <v>1.9</v>
      </c>
      <c r="Z622">
        <v>1.8</v>
      </c>
      <c r="AA622">
        <v>2</v>
      </c>
      <c r="AB622">
        <v>1.8</v>
      </c>
      <c r="AC622">
        <v>1.83</v>
      </c>
      <c r="AD622">
        <v>1.83</v>
      </c>
      <c r="AE622">
        <v>2.13</v>
      </c>
      <c r="AF622">
        <v>1.79</v>
      </c>
      <c r="AG622">
        <v>1.91</v>
      </c>
      <c r="AH622">
        <v>1.91</v>
      </c>
      <c r="AI622">
        <v>2.14</v>
      </c>
      <c r="AJ622">
        <v>1.91</v>
      </c>
      <c r="AK622">
        <v>1.97</v>
      </c>
      <c r="AL622">
        <v>1.8</v>
      </c>
      <c r="AM622" t="str">
        <f t="shared" si="99"/>
        <v>Peng</v>
      </c>
      <c r="AN622" t="str">
        <f t="shared" si="100"/>
        <v>Pliskova</v>
      </c>
      <c r="AO622" t="str">
        <f t="shared" si="101"/>
        <v>MiamiPengPliskova</v>
      </c>
      <c r="AP622" t="str">
        <f t="shared" si="102"/>
        <v>MiamiPliskovaPeng</v>
      </c>
      <c r="AQ622">
        <f t="shared" si="103"/>
        <v>2</v>
      </c>
      <c r="AR622">
        <f t="shared" si="104"/>
        <v>8</v>
      </c>
      <c r="AS622">
        <f t="shared" si="105"/>
        <v>18</v>
      </c>
      <c r="AT622" t="b">
        <f t="shared" si="106"/>
        <v>0</v>
      </c>
      <c r="AU622" t="str">
        <f t="shared" si="107"/>
        <v>Peng</v>
      </c>
      <c r="AV622" t="b">
        <f t="shared" si="108"/>
        <v>0</v>
      </c>
      <c r="AW622" t="str">
        <f t="shared" si="109"/>
        <v>Miami1st Round</v>
      </c>
    </row>
    <row r="623" spans="1:49" x14ac:dyDescent="0.25">
      <c r="A623">
        <v>15</v>
      </c>
      <c r="B623" t="s">
        <v>531</v>
      </c>
      <c r="C623" t="s">
        <v>532</v>
      </c>
      <c r="D623" s="1">
        <v>41717</v>
      </c>
      <c r="E623" s="1" t="s">
        <v>351</v>
      </c>
      <c r="F623" s="1" t="s">
        <v>307</v>
      </c>
      <c r="G623" s="1" t="s">
        <v>308</v>
      </c>
      <c r="H623" t="s">
        <v>309</v>
      </c>
      <c r="I623">
        <v>3</v>
      </c>
      <c r="J623" t="s">
        <v>338</v>
      </c>
      <c r="K623" t="s">
        <v>410</v>
      </c>
      <c r="L623">
        <v>55</v>
      </c>
      <c r="M623">
        <v>41</v>
      </c>
      <c r="N623">
        <v>990</v>
      </c>
      <c r="O623">
        <v>1243</v>
      </c>
      <c r="P623">
        <v>6</v>
      </c>
      <c r="Q623">
        <v>2</v>
      </c>
      <c r="R623">
        <v>6</v>
      </c>
      <c r="S623">
        <v>3</v>
      </c>
      <c r="V623">
        <v>2</v>
      </c>
      <c r="W623">
        <v>0</v>
      </c>
      <c r="X623" t="s">
        <v>312</v>
      </c>
      <c r="Y623">
        <v>1.5</v>
      </c>
      <c r="Z623">
        <v>2.5</v>
      </c>
      <c r="AA623">
        <v>1.52</v>
      </c>
      <c r="AB623">
        <v>2.4500000000000002</v>
      </c>
      <c r="AC623">
        <v>1.5</v>
      </c>
      <c r="AD623">
        <v>2.5</v>
      </c>
      <c r="AE623">
        <v>1.53</v>
      </c>
      <c r="AF623">
        <v>2.65</v>
      </c>
      <c r="AG623">
        <v>1.5</v>
      </c>
      <c r="AH623">
        <v>2.63</v>
      </c>
      <c r="AI623">
        <v>1.57</v>
      </c>
      <c r="AJ623">
        <v>2.73</v>
      </c>
      <c r="AK623">
        <v>1.51</v>
      </c>
      <c r="AL623">
        <v>2.52</v>
      </c>
      <c r="AM623" t="str">
        <f t="shared" si="99"/>
        <v>Davis</v>
      </c>
      <c r="AN623" t="str">
        <f t="shared" si="100"/>
        <v>Zhang</v>
      </c>
      <c r="AO623" t="str">
        <f t="shared" si="101"/>
        <v>MiamiDavisZhang</v>
      </c>
      <c r="AP623" t="str">
        <f t="shared" si="102"/>
        <v>MiamiZhangDavis</v>
      </c>
      <c r="AQ623">
        <f t="shared" si="103"/>
        <v>2</v>
      </c>
      <c r="AR623">
        <f t="shared" si="104"/>
        <v>7</v>
      </c>
      <c r="AS623">
        <f t="shared" si="105"/>
        <v>17</v>
      </c>
      <c r="AT623" t="b">
        <f t="shared" si="106"/>
        <v>0</v>
      </c>
      <c r="AU623" t="str">
        <f t="shared" si="107"/>
        <v>Davis</v>
      </c>
      <c r="AV623" t="b">
        <f t="shared" si="108"/>
        <v>0</v>
      </c>
      <c r="AW623" t="str">
        <f t="shared" si="109"/>
        <v>Miami1st Round</v>
      </c>
    </row>
    <row r="624" spans="1:49" x14ac:dyDescent="0.25">
      <c r="A624">
        <v>15</v>
      </c>
      <c r="B624" t="s">
        <v>531</v>
      </c>
      <c r="C624" t="s">
        <v>532</v>
      </c>
      <c r="D624" s="1">
        <v>41717</v>
      </c>
      <c r="E624" s="1" t="s">
        <v>351</v>
      </c>
      <c r="F624" s="1" t="s">
        <v>307</v>
      </c>
      <c r="G624" s="1" t="s">
        <v>308</v>
      </c>
      <c r="H624" t="s">
        <v>309</v>
      </c>
      <c r="I624">
        <v>3</v>
      </c>
      <c r="J624" t="s">
        <v>389</v>
      </c>
      <c r="K624" t="s">
        <v>420</v>
      </c>
      <c r="L624">
        <v>72</v>
      </c>
      <c r="M624">
        <v>106</v>
      </c>
      <c r="N624">
        <v>852</v>
      </c>
      <c r="O624">
        <v>604</v>
      </c>
      <c r="P624">
        <v>6</v>
      </c>
      <c r="Q624">
        <v>0</v>
      </c>
      <c r="R624">
        <v>6</v>
      </c>
      <c r="S624">
        <v>0</v>
      </c>
      <c r="V624">
        <v>2</v>
      </c>
      <c r="W624">
        <v>0</v>
      </c>
      <c r="X624" t="s">
        <v>312</v>
      </c>
      <c r="Y624">
        <v>1.57</v>
      </c>
      <c r="Z624">
        <v>2.25</v>
      </c>
      <c r="AA624">
        <v>1.55</v>
      </c>
      <c r="AB624">
        <v>2.4</v>
      </c>
      <c r="AC624">
        <v>1.53</v>
      </c>
      <c r="AD624">
        <v>2.38</v>
      </c>
      <c r="AE624">
        <v>1.65</v>
      </c>
      <c r="AF624">
        <v>2.37</v>
      </c>
      <c r="AG624">
        <v>1.57</v>
      </c>
      <c r="AH624">
        <v>2.38</v>
      </c>
      <c r="AI624">
        <v>1.67</v>
      </c>
      <c r="AJ624">
        <v>2.4500000000000002</v>
      </c>
      <c r="AK624">
        <v>1.57</v>
      </c>
      <c r="AL624">
        <v>2.34</v>
      </c>
      <c r="AM624" t="str">
        <f t="shared" si="99"/>
        <v>King</v>
      </c>
      <c r="AN624" t="str">
        <f t="shared" si="100"/>
        <v>Cabeza-Candela</v>
      </c>
      <c r="AO624" t="str">
        <f t="shared" si="101"/>
        <v>MiamiKingCabeza-Candela</v>
      </c>
      <c r="AP624" t="str">
        <f t="shared" si="102"/>
        <v>MiamiCabeza-CandelaKing</v>
      </c>
      <c r="AQ624">
        <f t="shared" si="103"/>
        <v>2</v>
      </c>
      <c r="AR624">
        <f t="shared" si="104"/>
        <v>12</v>
      </c>
      <c r="AS624">
        <f t="shared" si="105"/>
        <v>12</v>
      </c>
      <c r="AT624" t="b">
        <f t="shared" si="106"/>
        <v>0</v>
      </c>
      <c r="AU624" t="str">
        <f t="shared" si="107"/>
        <v>King</v>
      </c>
      <c r="AV624" t="b">
        <f t="shared" si="108"/>
        <v>0</v>
      </c>
      <c r="AW624" t="str">
        <f t="shared" si="109"/>
        <v>Miami1st Round</v>
      </c>
    </row>
    <row r="625" spans="1:49" x14ac:dyDescent="0.25">
      <c r="A625">
        <v>15</v>
      </c>
      <c r="B625" t="s">
        <v>531</v>
      </c>
      <c r="C625" t="s">
        <v>532</v>
      </c>
      <c r="D625" s="1">
        <v>41717</v>
      </c>
      <c r="E625" s="1" t="s">
        <v>351</v>
      </c>
      <c r="F625" s="1" t="s">
        <v>307</v>
      </c>
      <c r="G625" s="1" t="s">
        <v>308</v>
      </c>
      <c r="H625" t="s">
        <v>309</v>
      </c>
      <c r="I625">
        <v>3</v>
      </c>
      <c r="J625" t="s">
        <v>316</v>
      </c>
      <c r="K625" t="s">
        <v>462</v>
      </c>
      <c r="L625">
        <v>75</v>
      </c>
      <c r="M625">
        <v>100</v>
      </c>
      <c r="N625">
        <v>800</v>
      </c>
      <c r="O625">
        <v>620</v>
      </c>
      <c r="P625">
        <v>7</v>
      </c>
      <c r="Q625">
        <v>6</v>
      </c>
      <c r="R625">
        <v>6</v>
      </c>
      <c r="S625">
        <v>1</v>
      </c>
      <c r="V625">
        <v>2</v>
      </c>
      <c r="W625">
        <v>0</v>
      </c>
      <c r="X625" t="s">
        <v>312</v>
      </c>
      <c r="Y625">
        <v>1.66</v>
      </c>
      <c r="Z625">
        <v>2.1</v>
      </c>
      <c r="AA625">
        <v>1.62</v>
      </c>
      <c r="AB625">
        <v>2.25</v>
      </c>
      <c r="AC625">
        <v>1.57</v>
      </c>
      <c r="AD625">
        <v>2.25</v>
      </c>
      <c r="AE625">
        <v>1.64</v>
      </c>
      <c r="AF625">
        <v>2.38</v>
      </c>
      <c r="AG625">
        <v>1.67</v>
      </c>
      <c r="AH625">
        <v>2.2000000000000002</v>
      </c>
      <c r="AI625">
        <v>1.73</v>
      </c>
      <c r="AJ625">
        <v>2.4500000000000002</v>
      </c>
      <c r="AK625">
        <v>1.62</v>
      </c>
      <c r="AL625">
        <v>2.23</v>
      </c>
      <c r="AM625" t="str">
        <f t="shared" si="99"/>
        <v>Ormaechea</v>
      </c>
      <c r="AN625" t="str">
        <f t="shared" si="100"/>
        <v>Piter</v>
      </c>
      <c r="AO625" t="str">
        <f t="shared" si="101"/>
        <v>MiamiOrmaecheaPiter</v>
      </c>
      <c r="AP625" t="str">
        <f t="shared" si="102"/>
        <v>MiamiPiterOrmaechea</v>
      </c>
      <c r="AQ625">
        <f t="shared" si="103"/>
        <v>2</v>
      </c>
      <c r="AR625">
        <f t="shared" si="104"/>
        <v>6</v>
      </c>
      <c r="AS625">
        <f t="shared" si="105"/>
        <v>20</v>
      </c>
      <c r="AT625" t="b">
        <f t="shared" si="106"/>
        <v>1</v>
      </c>
      <c r="AU625" t="str">
        <f t="shared" si="107"/>
        <v>Ormaechea</v>
      </c>
      <c r="AV625" t="b">
        <f t="shared" si="108"/>
        <v>0</v>
      </c>
      <c r="AW625" t="str">
        <f t="shared" si="109"/>
        <v>Miami1st Round</v>
      </c>
    </row>
    <row r="626" spans="1:49" x14ac:dyDescent="0.25">
      <c r="A626">
        <v>15</v>
      </c>
      <c r="B626" t="s">
        <v>531</v>
      </c>
      <c r="C626" t="s">
        <v>532</v>
      </c>
      <c r="D626" s="1">
        <v>41717</v>
      </c>
      <c r="E626" s="1" t="s">
        <v>351</v>
      </c>
      <c r="F626" s="1" t="s">
        <v>307</v>
      </c>
      <c r="G626" s="1" t="s">
        <v>308</v>
      </c>
      <c r="H626" t="s">
        <v>309</v>
      </c>
      <c r="I626">
        <v>3</v>
      </c>
      <c r="J626" t="s">
        <v>452</v>
      </c>
      <c r="K626" t="s">
        <v>434</v>
      </c>
      <c r="L626">
        <v>147</v>
      </c>
      <c r="M626">
        <v>136</v>
      </c>
      <c r="N626">
        <v>443</v>
      </c>
      <c r="O626">
        <v>465</v>
      </c>
      <c r="P626">
        <v>7</v>
      </c>
      <c r="Q626">
        <v>6</v>
      </c>
      <c r="R626">
        <v>6</v>
      </c>
      <c r="S626">
        <v>1</v>
      </c>
      <c r="V626">
        <v>2</v>
      </c>
      <c r="W626">
        <v>0</v>
      </c>
      <c r="X626" t="s">
        <v>312</v>
      </c>
      <c r="Y626">
        <v>1.44</v>
      </c>
      <c r="Z626">
        <v>2.62</v>
      </c>
      <c r="AA626">
        <v>1.5</v>
      </c>
      <c r="AB626">
        <v>2.5</v>
      </c>
      <c r="AC626">
        <v>1.5</v>
      </c>
      <c r="AD626">
        <v>2.5</v>
      </c>
      <c r="AE626">
        <v>1.45</v>
      </c>
      <c r="AF626">
        <v>2.96</v>
      </c>
      <c r="AG626">
        <v>1.57</v>
      </c>
      <c r="AH626">
        <v>2.38</v>
      </c>
      <c r="AI626">
        <v>1.57</v>
      </c>
      <c r="AJ626">
        <v>2.96</v>
      </c>
      <c r="AK626">
        <v>1.48</v>
      </c>
      <c r="AL626">
        <v>2.58</v>
      </c>
      <c r="AM626" t="str">
        <f t="shared" si="99"/>
        <v>Bertens</v>
      </c>
      <c r="AN626" t="str">
        <f t="shared" si="100"/>
        <v>Duval</v>
      </c>
      <c r="AO626" t="str">
        <f t="shared" si="101"/>
        <v>MiamiBertensDuval</v>
      </c>
      <c r="AP626" t="str">
        <f t="shared" si="102"/>
        <v>MiamiDuvalBertens</v>
      </c>
      <c r="AQ626">
        <f t="shared" si="103"/>
        <v>2</v>
      </c>
      <c r="AR626">
        <f t="shared" si="104"/>
        <v>6</v>
      </c>
      <c r="AS626">
        <f t="shared" si="105"/>
        <v>20</v>
      </c>
      <c r="AT626" t="b">
        <f t="shared" si="106"/>
        <v>1</v>
      </c>
      <c r="AU626" t="str">
        <f t="shared" si="107"/>
        <v>Bertens</v>
      </c>
      <c r="AV626" t="b">
        <f t="shared" si="108"/>
        <v>0</v>
      </c>
      <c r="AW626" t="str">
        <f t="shared" si="109"/>
        <v>Miami1st Round</v>
      </c>
    </row>
    <row r="627" spans="1:49" x14ac:dyDescent="0.25">
      <c r="A627">
        <v>15</v>
      </c>
      <c r="B627" t="s">
        <v>531</v>
      </c>
      <c r="C627" t="s">
        <v>532</v>
      </c>
      <c r="D627" s="1">
        <v>41717</v>
      </c>
      <c r="E627" s="1" t="s">
        <v>351</v>
      </c>
      <c r="F627" s="1" t="s">
        <v>307</v>
      </c>
      <c r="G627" s="1" t="s">
        <v>308</v>
      </c>
      <c r="H627" t="s">
        <v>309</v>
      </c>
      <c r="I627">
        <v>3</v>
      </c>
      <c r="J627" t="s">
        <v>400</v>
      </c>
      <c r="K627" t="s">
        <v>398</v>
      </c>
      <c r="L627">
        <v>98</v>
      </c>
      <c r="M627">
        <v>88</v>
      </c>
      <c r="N627">
        <v>627</v>
      </c>
      <c r="O627">
        <v>688</v>
      </c>
      <c r="P627">
        <v>2</v>
      </c>
      <c r="Q627">
        <v>6</v>
      </c>
      <c r="R627">
        <v>6</v>
      </c>
      <c r="S627">
        <v>0</v>
      </c>
      <c r="T627">
        <v>6</v>
      </c>
      <c r="U627">
        <v>3</v>
      </c>
      <c r="V627">
        <v>2</v>
      </c>
      <c r="W627">
        <v>1</v>
      </c>
      <c r="X627" t="s">
        <v>312</v>
      </c>
      <c r="Y627">
        <v>1.72</v>
      </c>
      <c r="Z627">
        <v>2</v>
      </c>
      <c r="AA627">
        <v>1.7</v>
      </c>
      <c r="AB627">
        <v>2.1</v>
      </c>
      <c r="AC627">
        <v>1.67</v>
      </c>
      <c r="AD627">
        <v>2.1</v>
      </c>
      <c r="AE627">
        <v>1.84</v>
      </c>
      <c r="AF627">
        <v>2.0699999999999998</v>
      </c>
      <c r="AG627">
        <v>1.73</v>
      </c>
      <c r="AH627">
        <v>2.1</v>
      </c>
      <c r="AI627">
        <v>1.84</v>
      </c>
      <c r="AJ627">
        <v>2.15</v>
      </c>
      <c r="AK627">
        <v>1.75</v>
      </c>
      <c r="AL627">
        <v>2.04</v>
      </c>
      <c r="AM627" t="str">
        <f t="shared" si="99"/>
        <v>Govortsova</v>
      </c>
      <c r="AN627" t="str">
        <f t="shared" si="100"/>
        <v>Peer</v>
      </c>
      <c r="AO627" t="str">
        <f t="shared" si="101"/>
        <v>MiamiGovortsovaPeer</v>
      </c>
      <c r="AP627" t="str">
        <f t="shared" si="102"/>
        <v>MiamiPeerGovortsova</v>
      </c>
      <c r="AQ627">
        <f t="shared" si="103"/>
        <v>1</v>
      </c>
      <c r="AR627">
        <f t="shared" si="104"/>
        <v>5</v>
      </c>
      <c r="AS627">
        <f t="shared" si="105"/>
        <v>23</v>
      </c>
      <c r="AT627" t="b">
        <f t="shared" si="106"/>
        <v>0</v>
      </c>
      <c r="AU627" t="str">
        <f t="shared" si="107"/>
        <v>Peer</v>
      </c>
      <c r="AV627" t="b">
        <f t="shared" si="108"/>
        <v>1</v>
      </c>
      <c r="AW627" t="str">
        <f t="shared" si="109"/>
        <v>Miami1st Round</v>
      </c>
    </row>
    <row r="628" spans="1:49" x14ac:dyDescent="0.25">
      <c r="A628">
        <v>15</v>
      </c>
      <c r="B628" t="s">
        <v>531</v>
      </c>
      <c r="C628" t="s">
        <v>532</v>
      </c>
      <c r="D628" s="1">
        <v>41717</v>
      </c>
      <c r="E628" s="1" t="s">
        <v>351</v>
      </c>
      <c r="F628" s="1" t="s">
        <v>307</v>
      </c>
      <c r="G628" s="1" t="s">
        <v>308</v>
      </c>
      <c r="H628" t="s">
        <v>309</v>
      </c>
      <c r="I628">
        <v>3</v>
      </c>
      <c r="J628" t="s">
        <v>493</v>
      </c>
      <c r="K628" t="s">
        <v>516</v>
      </c>
      <c r="L628">
        <v>205</v>
      </c>
      <c r="M628">
        <v>61</v>
      </c>
      <c r="N628">
        <v>291</v>
      </c>
      <c r="O628">
        <v>951</v>
      </c>
      <c r="P628">
        <v>7</v>
      </c>
      <c r="Q628">
        <v>5</v>
      </c>
      <c r="R628">
        <v>1</v>
      </c>
      <c r="S628">
        <v>6</v>
      </c>
      <c r="T628">
        <v>6</v>
      </c>
      <c r="U628">
        <v>4</v>
      </c>
      <c r="V628">
        <v>2</v>
      </c>
      <c r="W628">
        <v>1</v>
      </c>
      <c r="X628" t="s">
        <v>312</v>
      </c>
      <c r="Y628">
        <v>1.83</v>
      </c>
      <c r="Z628">
        <v>1.83</v>
      </c>
      <c r="AA628">
        <v>2</v>
      </c>
      <c r="AB628">
        <v>1.8</v>
      </c>
      <c r="AC628">
        <v>1.83</v>
      </c>
      <c r="AD628">
        <v>1.83</v>
      </c>
      <c r="AE628">
        <v>1.9</v>
      </c>
      <c r="AF628">
        <v>1.99</v>
      </c>
      <c r="AG628">
        <v>1.91</v>
      </c>
      <c r="AH628">
        <v>1.91</v>
      </c>
      <c r="AI628">
        <v>2</v>
      </c>
      <c r="AJ628">
        <v>2.1</v>
      </c>
      <c r="AK628">
        <v>1.9</v>
      </c>
      <c r="AL628">
        <v>1.86</v>
      </c>
      <c r="AM628" t="str">
        <f t="shared" si="99"/>
        <v>Petrova</v>
      </c>
      <c r="AN628" t="str">
        <f t="shared" si="100"/>
        <v>Radwanska</v>
      </c>
      <c r="AO628" t="str">
        <f t="shared" si="101"/>
        <v>MiamiPetrovaRadwanska</v>
      </c>
      <c r="AP628" t="str">
        <f t="shared" si="102"/>
        <v>MiamiRadwanskaPetrova</v>
      </c>
      <c r="AQ628">
        <f t="shared" si="103"/>
        <v>1</v>
      </c>
      <c r="AR628">
        <f t="shared" si="104"/>
        <v>-1</v>
      </c>
      <c r="AS628">
        <f t="shared" si="105"/>
        <v>29</v>
      </c>
      <c r="AT628" t="b">
        <f t="shared" si="106"/>
        <v>0</v>
      </c>
      <c r="AU628" t="str">
        <f t="shared" si="107"/>
        <v>Petrova</v>
      </c>
      <c r="AV628" t="b">
        <f t="shared" si="108"/>
        <v>1</v>
      </c>
      <c r="AW628" t="str">
        <f t="shared" si="109"/>
        <v>Miami1st Round</v>
      </c>
    </row>
    <row r="629" spans="1:49" x14ac:dyDescent="0.25">
      <c r="A629">
        <v>15</v>
      </c>
      <c r="B629" t="s">
        <v>531</v>
      </c>
      <c r="C629" t="s">
        <v>532</v>
      </c>
      <c r="D629" s="1">
        <v>41717</v>
      </c>
      <c r="E629" s="1" t="s">
        <v>351</v>
      </c>
      <c r="F629" s="1" t="s">
        <v>307</v>
      </c>
      <c r="G629" s="1" t="s">
        <v>308</v>
      </c>
      <c r="H629" t="s">
        <v>309</v>
      </c>
      <c r="I629">
        <v>3</v>
      </c>
      <c r="J629" t="s">
        <v>449</v>
      </c>
      <c r="K629" t="s">
        <v>365</v>
      </c>
      <c r="L629">
        <v>81</v>
      </c>
      <c r="M629">
        <v>121</v>
      </c>
      <c r="N629">
        <v>717</v>
      </c>
      <c r="O629">
        <v>525</v>
      </c>
      <c r="P629">
        <v>6</v>
      </c>
      <c r="Q629">
        <v>4</v>
      </c>
      <c r="R629">
        <v>6</v>
      </c>
      <c r="S629">
        <v>0</v>
      </c>
      <c r="V629">
        <v>2</v>
      </c>
      <c r="W629">
        <v>0</v>
      </c>
      <c r="X629" t="s">
        <v>312</v>
      </c>
      <c r="Y629">
        <v>3</v>
      </c>
      <c r="Z629">
        <v>1.36</v>
      </c>
      <c r="AA629">
        <v>3.2</v>
      </c>
      <c r="AB629">
        <v>1.33</v>
      </c>
      <c r="AC629">
        <v>3.25</v>
      </c>
      <c r="AD629">
        <v>1.33</v>
      </c>
      <c r="AE629">
        <v>3.06</v>
      </c>
      <c r="AF629">
        <v>1.42</v>
      </c>
      <c r="AG629">
        <v>3.25</v>
      </c>
      <c r="AH629">
        <v>1.33</v>
      </c>
      <c r="AI629">
        <v>3.4</v>
      </c>
      <c r="AJ629">
        <v>1.45</v>
      </c>
      <c r="AK629">
        <v>3.08</v>
      </c>
      <c r="AL629">
        <v>1.36</v>
      </c>
      <c r="AM629" t="str">
        <f t="shared" si="99"/>
        <v>Razzano</v>
      </c>
      <c r="AN629" t="str">
        <f t="shared" si="100"/>
        <v>Watson</v>
      </c>
      <c r="AO629" t="str">
        <f t="shared" si="101"/>
        <v>MiamiRazzanoWatson</v>
      </c>
      <c r="AP629" t="str">
        <f t="shared" si="102"/>
        <v>MiamiWatsonRazzano</v>
      </c>
      <c r="AQ629">
        <f t="shared" si="103"/>
        <v>2</v>
      </c>
      <c r="AR629">
        <f t="shared" si="104"/>
        <v>8</v>
      </c>
      <c r="AS629">
        <f t="shared" si="105"/>
        <v>16</v>
      </c>
      <c r="AT629" t="b">
        <f t="shared" si="106"/>
        <v>0</v>
      </c>
      <c r="AU629" t="str">
        <f t="shared" si="107"/>
        <v>Razzano</v>
      </c>
      <c r="AV629" t="b">
        <f t="shared" si="108"/>
        <v>0</v>
      </c>
      <c r="AW629" t="str">
        <f t="shared" si="109"/>
        <v>Miami1st Round</v>
      </c>
    </row>
    <row r="630" spans="1:49" x14ac:dyDescent="0.25">
      <c r="A630">
        <v>15</v>
      </c>
      <c r="B630" t="s">
        <v>531</v>
      </c>
      <c r="C630" t="s">
        <v>532</v>
      </c>
      <c r="D630" s="1">
        <v>41717</v>
      </c>
      <c r="E630" s="1" t="s">
        <v>351</v>
      </c>
      <c r="F630" s="1" t="s">
        <v>307</v>
      </c>
      <c r="G630" s="1" t="s">
        <v>308</v>
      </c>
      <c r="H630" t="s">
        <v>309</v>
      </c>
      <c r="I630">
        <v>3</v>
      </c>
      <c r="J630" t="s">
        <v>530</v>
      </c>
      <c r="K630" t="s">
        <v>339</v>
      </c>
      <c r="L630">
        <v>104</v>
      </c>
      <c r="M630">
        <v>68</v>
      </c>
      <c r="N630">
        <v>605</v>
      </c>
      <c r="O630">
        <v>902</v>
      </c>
      <c r="P630">
        <v>6</v>
      </c>
      <c r="Q630">
        <v>4</v>
      </c>
      <c r="R630">
        <v>7</v>
      </c>
      <c r="S630">
        <v>6</v>
      </c>
      <c r="V630">
        <v>2</v>
      </c>
      <c r="W630">
        <v>0</v>
      </c>
      <c r="X630" t="s">
        <v>312</v>
      </c>
      <c r="Y630">
        <v>1.44</v>
      </c>
      <c r="Z630">
        <v>2.62</v>
      </c>
      <c r="AA630">
        <v>1.52</v>
      </c>
      <c r="AB630">
        <v>2.4500000000000002</v>
      </c>
      <c r="AC630">
        <v>1.5</v>
      </c>
      <c r="AD630">
        <v>2.5</v>
      </c>
      <c r="AE630">
        <v>1.48</v>
      </c>
      <c r="AF630">
        <v>2.84</v>
      </c>
      <c r="AG630">
        <v>1.57</v>
      </c>
      <c r="AH630">
        <v>2.38</v>
      </c>
      <c r="AI630">
        <v>1.57</v>
      </c>
      <c r="AJ630">
        <v>2.85</v>
      </c>
      <c r="AK630">
        <v>1.49</v>
      </c>
      <c r="AL630">
        <v>2.57</v>
      </c>
      <c r="AM630" t="str">
        <f t="shared" si="99"/>
        <v>Vandeweghe</v>
      </c>
      <c r="AN630" t="str">
        <f t="shared" si="100"/>
        <v>Erakovic</v>
      </c>
      <c r="AO630" t="str">
        <f t="shared" si="101"/>
        <v>MiamiVandewegheErakovic</v>
      </c>
      <c r="AP630" t="str">
        <f t="shared" si="102"/>
        <v>MiamiErakovicVandeweghe</v>
      </c>
      <c r="AQ630">
        <f t="shared" si="103"/>
        <v>2</v>
      </c>
      <c r="AR630">
        <f t="shared" si="104"/>
        <v>3</v>
      </c>
      <c r="AS630">
        <f t="shared" si="105"/>
        <v>23</v>
      </c>
      <c r="AT630" t="b">
        <f t="shared" si="106"/>
        <v>1</v>
      </c>
      <c r="AU630" t="str">
        <f t="shared" si="107"/>
        <v>Vandeweghe</v>
      </c>
      <c r="AV630" t="b">
        <f t="shared" si="108"/>
        <v>0</v>
      </c>
      <c r="AW630" t="str">
        <f t="shared" si="109"/>
        <v>Miami1st Round</v>
      </c>
    </row>
    <row r="631" spans="1:49" x14ac:dyDescent="0.25">
      <c r="A631">
        <v>15</v>
      </c>
      <c r="B631" t="s">
        <v>531</v>
      </c>
      <c r="C631" t="s">
        <v>532</v>
      </c>
      <c r="D631" s="1">
        <v>41717</v>
      </c>
      <c r="E631" s="1" t="s">
        <v>351</v>
      </c>
      <c r="F631" s="1" t="s">
        <v>307</v>
      </c>
      <c r="G631" s="1" t="s">
        <v>308</v>
      </c>
      <c r="H631" t="s">
        <v>309</v>
      </c>
      <c r="I631">
        <v>3</v>
      </c>
      <c r="J631" t="s">
        <v>394</v>
      </c>
      <c r="K631" t="s">
        <v>352</v>
      </c>
      <c r="L631">
        <v>94</v>
      </c>
      <c r="M631">
        <v>93</v>
      </c>
      <c r="N631">
        <v>640</v>
      </c>
      <c r="O631">
        <v>651</v>
      </c>
      <c r="P631">
        <v>7</v>
      </c>
      <c r="Q631">
        <v>6</v>
      </c>
      <c r="R631">
        <v>6</v>
      </c>
      <c r="S631">
        <v>2</v>
      </c>
      <c r="V631">
        <v>2</v>
      </c>
      <c r="W631">
        <v>0</v>
      </c>
      <c r="X631" t="s">
        <v>312</v>
      </c>
      <c r="Y631">
        <v>1.44</v>
      </c>
      <c r="Z631">
        <v>2.62</v>
      </c>
      <c r="AA631">
        <v>1.5</v>
      </c>
      <c r="AB631">
        <v>2.5</v>
      </c>
      <c r="AC631">
        <v>1.53</v>
      </c>
      <c r="AD631">
        <v>2.38</v>
      </c>
      <c r="AE631">
        <v>1.49</v>
      </c>
      <c r="AF631">
        <v>2.8</v>
      </c>
      <c r="AG631">
        <v>1.53</v>
      </c>
      <c r="AH631">
        <v>2.5</v>
      </c>
      <c r="AI631">
        <v>1.57</v>
      </c>
      <c r="AJ631">
        <v>2.8</v>
      </c>
      <c r="AK631">
        <v>1.5</v>
      </c>
      <c r="AL631">
        <v>2.5299999999999998</v>
      </c>
      <c r="AM631" t="str">
        <f t="shared" si="99"/>
        <v>Vekic</v>
      </c>
      <c r="AN631" t="str">
        <f t="shared" si="100"/>
        <v>Date</v>
      </c>
      <c r="AO631" t="str">
        <f t="shared" si="101"/>
        <v>MiamiVekicDate</v>
      </c>
      <c r="AP631" t="str">
        <f t="shared" si="102"/>
        <v>MiamiDateVekic</v>
      </c>
      <c r="AQ631">
        <f t="shared" si="103"/>
        <v>2</v>
      </c>
      <c r="AR631">
        <f t="shared" si="104"/>
        <v>5</v>
      </c>
      <c r="AS631">
        <f t="shared" si="105"/>
        <v>21</v>
      </c>
      <c r="AT631" t="b">
        <f t="shared" si="106"/>
        <v>1</v>
      </c>
      <c r="AU631" t="str">
        <f t="shared" si="107"/>
        <v>Vekic</v>
      </c>
      <c r="AV631" t="b">
        <f t="shared" si="108"/>
        <v>0</v>
      </c>
      <c r="AW631" t="str">
        <f t="shared" si="109"/>
        <v>Miami1st Round</v>
      </c>
    </row>
    <row r="632" spans="1:49" x14ac:dyDescent="0.25">
      <c r="A632">
        <v>15</v>
      </c>
      <c r="B632" t="s">
        <v>531</v>
      </c>
      <c r="C632" t="s">
        <v>532</v>
      </c>
      <c r="D632" s="1">
        <v>41717</v>
      </c>
      <c r="E632" s="1" t="s">
        <v>351</v>
      </c>
      <c r="F632" s="1" t="s">
        <v>307</v>
      </c>
      <c r="G632" s="1" t="s">
        <v>308</v>
      </c>
      <c r="H632" t="s">
        <v>309</v>
      </c>
      <c r="I632">
        <v>3</v>
      </c>
      <c r="J632" t="s">
        <v>311</v>
      </c>
      <c r="K632" t="s">
        <v>397</v>
      </c>
      <c r="L632">
        <v>57</v>
      </c>
      <c r="M632">
        <v>54</v>
      </c>
      <c r="N632">
        <v>975</v>
      </c>
      <c r="O632">
        <v>994</v>
      </c>
      <c r="P632">
        <v>6</v>
      </c>
      <c r="Q632">
        <v>4</v>
      </c>
      <c r="R632">
        <v>6</v>
      </c>
      <c r="S632">
        <v>2</v>
      </c>
      <c r="V632">
        <v>2</v>
      </c>
      <c r="W632">
        <v>0</v>
      </c>
      <c r="X632" t="s">
        <v>312</v>
      </c>
      <c r="Y632">
        <v>1.5</v>
      </c>
      <c r="Z632">
        <v>2.5</v>
      </c>
      <c r="AA632">
        <v>1.55</v>
      </c>
      <c r="AB632">
        <v>2.4</v>
      </c>
      <c r="AC632">
        <v>1.5</v>
      </c>
      <c r="AD632">
        <v>2.5</v>
      </c>
      <c r="AE632">
        <v>1.5</v>
      </c>
      <c r="AF632">
        <v>2.75</v>
      </c>
      <c r="AG632">
        <v>1.57</v>
      </c>
      <c r="AH632">
        <v>2.38</v>
      </c>
      <c r="AI632">
        <v>1.57</v>
      </c>
      <c r="AJ632">
        <v>2.75</v>
      </c>
      <c r="AK632">
        <v>1.51</v>
      </c>
      <c r="AL632">
        <v>2.5099999999999998</v>
      </c>
      <c r="AM632" t="str">
        <f t="shared" si="99"/>
        <v>Mchale</v>
      </c>
      <c r="AN632" t="str">
        <f t="shared" si="100"/>
        <v>Zheng</v>
      </c>
      <c r="AO632" t="str">
        <f t="shared" si="101"/>
        <v>MiamiMchaleZheng</v>
      </c>
      <c r="AP632" t="str">
        <f t="shared" si="102"/>
        <v>MiamiZhengMchale</v>
      </c>
      <c r="AQ632">
        <f t="shared" si="103"/>
        <v>2</v>
      </c>
      <c r="AR632">
        <f t="shared" si="104"/>
        <v>6</v>
      </c>
      <c r="AS632">
        <f t="shared" si="105"/>
        <v>18</v>
      </c>
      <c r="AT632" t="b">
        <f t="shared" si="106"/>
        <v>0</v>
      </c>
      <c r="AU632" t="str">
        <f t="shared" si="107"/>
        <v>Mchale</v>
      </c>
      <c r="AV632" t="b">
        <f t="shared" si="108"/>
        <v>0</v>
      </c>
      <c r="AW632" t="str">
        <f t="shared" si="109"/>
        <v>Miami1st Round</v>
      </c>
    </row>
    <row r="633" spans="1:49" x14ac:dyDescent="0.25">
      <c r="A633">
        <v>15</v>
      </c>
      <c r="B633" t="s">
        <v>531</v>
      </c>
      <c r="C633" t="s">
        <v>532</v>
      </c>
      <c r="D633" s="1">
        <v>41717</v>
      </c>
      <c r="E633" s="1" t="s">
        <v>351</v>
      </c>
      <c r="F633" s="1" t="s">
        <v>307</v>
      </c>
      <c r="G633" s="1" t="s">
        <v>308</v>
      </c>
      <c r="H633" t="s">
        <v>309</v>
      </c>
      <c r="I633">
        <v>3</v>
      </c>
      <c r="J633" t="s">
        <v>392</v>
      </c>
      <c r="K633" t="s">
        <v>379</v>
      </c>
      <c r="L633">
        <v>69</v>
      </c>
      <c r="M633">
        <v>82</v>
      </c>
      <c r="N633">
        <v>881</v>
      </c>
      <c r="O633">
        <v>713</v>
      </c>
      <c r="P633">
        <v>7</v>
      </c>
      <c r="Q633">
        <v>6</v>
      </c>
      <c r="R633">
        <v>6</v>
      </c>
      <c r="S633">
        <v>4</v>
      </c>
      <c r="V633">
        <v>2</v>
      </c>
      <c r="W633">
        <v>0</v>
      </c>
      <c r="X633" t="s">
        <v>312</v>
      </c>
      <c r="Y633">
        <v>1.53</v>
      </c>
      <c r="Z633">
        <v>2.37</v>
      </c>
      <c r="AA633">
        <v>1.58</v>
      </c>
      <c r="AB633">
        <v>2.35</v>
      </c>
      <c r="AC633">
        <v>1.62</v>
      </c>
      <c r="AD633">
        <v>2.2000000000000002</v>
      </c>
      <c r="AE633">
        <v>1.65</v>
      </c>
      <c r="AF633">
        <v>2.37</v>
      </c>
      <c r="AG633">
        <v>1.57</v>
      </c>
      <c r="AH633">
        <v>2.38</v>
      </c>
      <c r="AI633">
        <v>1.71</v>
      </c>
      <c r="AJ633">
        <v>2.4500000000000002</v>
      </c>
      <c r="AK633">
        <v>1.58</v>
      </c>
      <c r="AL633">
        <v>2.3199999999999998</v>
      </c>
      <c r="AM633" t="str">
        <f t="shared" si="99"/>
        <v>Tomljanovic</v>
      </c>
      <c r="AN633" t="str">
        <f t="shared" si="100"/>
        <v>Mladenovic</v>
      </c>
      <c r="AO633" t="str">
        <f t="shared" si="101"/>
        <v>MiamiTomljanovicMladenovic</v>
      </c>
      <c r="AP633" t="str">
        <f t="shared" si="102"/>
        <v>MiamiMladenovicTomljanovic</v>
      </c>
      <c r="AQ633">
        <f t="shared" si="103"/>
        <v>2</v>
      </c>
      <c r="AR633">
        <f t="shared" si="104"/>
        <v>3</v>
      </c>
      <c r="AS633">
        <f t="shared" si="105"/>
        <v>23</v>
      </c>
      <c r="AT633" t="b">
        <f t="shared" si="106"/>
        <v>1</v>
      </c>
      <c r="AU633" t="str">
        <f t="shared" si="107"/>
        <v>Tomljanovic</v>
      </c>
      <c r="AV633" t="b">
        <f t="shared" si="108"/>
        <v>0</v>
      </c>
      <c r="AW633" t="str">
        <f t="shared" si="109"/>
        <v>Miami1st Round</v>
      </c>
    </row>
    <row r="634" spans="1:49" x14ac:dyDescent="0.25">
      <c r="A634">
        <v>15</v>
      </c>
      <c r="B634" t="s">
        <v>531</v>
      </c>
      <c r="C634" t="s">
        <v>532</v>
      </c>
      <c r="D634" s="1">
        <v>41717</v>
      </c>
      <c r="E634" s="1" t="s">
        <v>351</v>
      </c>
      <c r="F634" s="1" t="s">
        <v>307</v>
      </c>
      <c r="G634" s="1" t="s">
        <v>308</v>
      </c>
      <c r="H634" t="s">
        <v>309</v>
      </c>
      <c r="I634">
        <v>3</v>
      </c>
      <c r="J634" t="s">
        <v>399</v>
      </c>
      <c r="K634" t="s">
        <v>413</v>
      </c>
      <c r="L634">
        <v>64</v>
      </c>
      <c r="M634">
        <v>70</v>
      </c>
      <c r="N634">
        <v>943</v>
      </c>
      <c r="O634">
        <v>880</v>
      </c>
      <c r="P634">
        <v>6</v>
      </c>
      <c r="Q634">
        <v>3</v>
      </c>
      <c r="R634">
        <v>6</v>
      </c>
      <c r="S634">
        <v>4</v>
      </c>
      <c r="V634">
        <v>2</v>
      </c>
      <c r="W634">
        <v>0</v>
      </c>
      <c r="X634" t="s">
        <v>312</v>
      </c>
      <c r="Y634">
        <v>3</v>
      </c>
      <c r="Z634">
        <v>1.36</v>
      </c>
      <c r="AA634">
        <v>2.9</v>
      </c>
      <c r="AB634">
        <v>1.4</v>
      </c>
      <c r="AC634">
        <v>2.62</v>
      </c>
      <c r="AD634">
        <v>1.44</v>
      </c>
      <c r="AE634">
        <v>3.11</v>
      </c>
      <c r="AF634">
        <v>1.41</v>
      </c>
      <c r="AG634">
        <v>3</v>
      </c>
      <c r="AH634">
        <v>1.36</v>
      </c>
      <c r="AI634">
        <v>3.25</v>
      </c>
      <c r="AJ634">
        <v>1.44</v>
      </c>
      <c r="AK634">
        <v>2.95</v>
      </c>
      <c r="AL634">
        <v>1.38</v>
      </c>
      <c r="AM634" t="str">
        <f t="shared" si="99"/>
        <v>Zahlavova</v>
      </c>
      <c r="AN634" t="str">
        <f t="shared" si="100"/>
        <v>Niculescu</v>
      </c>
      <c r="AO634" t="str">
        <f t="shared" si="101"/>
        <v>MiamiZahlavovaNiculescu</v>
      </c>
      <c r="AP634" t="str">
        <f t="shared" si="102"/>
        <v>MiamiNiculescuZahlavova</v>
      </c>
      <c r="AQ634">
        <f t="shared" si="103"/>
        <v>2</v>
      </c>
      <c r="AR634">
        <f t="shared" si="104"/>
        <v>5</v>
      </c>
      <c r="AS634">
        <f t="shared" si="105"/>
        <v>19</v>
      </c>
      <c r="AT634" t="b">
        <f t="shared" si="106"/>
        <v>0</v>
      </c>
      <c r="AU634" t="str">
        <f t="shared" si="107"/>
        <v>Zahlavova</v>
      </c>
      <c r="AV634" t="b">
        <f t="shared" si="108"/>
        <v>0</v>
      </c>
      <c r="AW634" t="str">
        <f t="shared" si="109"/>
        <v>Miami1st Round</v>
      </c>
    </row>
    <row r="635" spans="1:49" x14ac:dyDescent="0.25">
      <c r="A635">
        <v>15</v>
      </c>
      <c r="B635" t="s">
        <v>531</v>
      </c>
      <c r="C635" t="s">
        <v>532</v>
      </c>
      <c r="D635" s="1">
        <v>41717</v>
      </c>
      <c r="E635" s="1" t="s">
        <v>351</v>
      </c>
      <c r="F635" s="1" t="s">
        <v>307</v>
      </c>
      <c r="G635" s="1" t="s">
        <v>308</v>
      </c>
      <c r="H635" t="s">
        <v>309</v>
      </c>
      <c r="I635">
        <v>3</v>
      </c>
      <c r="J635" t="s">
        <v>313</v>
      </c>
      <c r="K635" t="s">
        <v>320</v>
      </c>
      <c r="L635">
        <v>39</v>
      </c>
      <c r="M635">
        <v>77</v>
      </c>
      <c r="N635">
        <v>1312</v>
      </c>
      <c r="O635">
        <v>787</v>
      </c>
      <c r="P635">
        <v>6</v>
      </c>
      <c r="Q635">
        <v>3</v>
      </c>
      <c r="R635">
        <v>6</v>
      </c>
      <c r="S635">
        <v>0</v>
      </c>
      <c r="V635">
        <v>2</v>
      </c>
      <c r="W635">
        <v>0</v>
      </c>
      <c r="X635" t="s">
        <v>312</v>
      </c>
      <c r="Y635">
        <v>1.33</v>
      </c>
      <c r="Z635">
        <v>3.25</v>
      </c>
      <c r="AA635">
        <v>1.35</v>
      </c>
      <c r="AB635">
        <v>3.1</v>
      </c>
      <c r="AC635">
        <v>1.4</v>
      </c>
      <c r="AD635">
        <v>2.75</v>
      </c>
      <c r="AE635">
        <v>1.39</v>
      </c>
      <c r="AF635">
        <v>3.23</v>
      </c>
      <c r="AG635">
        <v>1.4</v>
      </c>
      <c r="AH635">
        <v>2.75</v>
      </c>
      <c r="AI635">
        <v>1.4</v>
      </c>
      <c r="AJ635">
        <v>3.3</v>
      </c>
      <c r="AK635">
        <v>1.36</v>
      </c>
      <c r="AL635">
        <v>3.04</v>
      </c>
      <c r="AM635" t="str">
        <f t="shared" si="99"/>
        <v>Meusburger</v>
      </c>
      <c r="AN635" t="str">
        <f t="shared" si="100"/>
        <v>Dominguez</v>
      </c>
      <c r="AO635" t="str">
        <f t="shared" si="101"/>
        <v>MiamiMeusburgerDominguez</v>
      </c>
      <c r="AP635" t="str">
        <f t="shared" si="102"/>
        <v>MiamiDominguezMeusburger</v>
      </c>
      <c r="AQ635">
        <f t="shared" si="103"/>
        <v>2</v>
      </c>
      <c r="AR635">
        <f t="shared" si="104"/>
        <v>9</v>
      </c>
      <c r="AS635">
        <f t="shared" si="105"/>
        <v>15</v>
      </c>
      <c r="AT635" t="b">
        <f t="shared" si="106"/>
        <v>0</v>
      </c>
      <c r="AU635" t="str">
        <f t="shared" si="107"/>
        <v>Meusburger</v>
      </c>
      <c r="AV635" t="b">
        <f t="shared" si="108"/>
        <v>0</v>
      </c>
      <c r="AW635" t="str">
        <f t="shared" si="109"/>
        <v>Miami1st Round</v>
      </c>
    </row>
    <row r="636" spans="1:49" x14ac:dyDescent="0.25">
      <c r="A636">
        <v>15</v>
      </c>
      <c r="B636" t="s">
        <v>531</v>
      </c>
      <c r="C636" t="s">
        <v>532</v>
      </c>
      <c r="D636" s="1">
        <v>41717</v>
      </c>
      <c r="E636" s="1" t="s">
        <v>351</v>
      </c>
      <c r="F636" s="1" t="s">
        <v>307</v>
      </c>
      <c r="G636" s="1" t="s">
        <v>308</v>
      </c>
      <c r="H636" t="s">
        <v>309</v>
      </c>
      <c r="I636">
        <v>3</v>
      </c>
      <c r="J636" t="s">
        <v>465</v>
      </c>
      <c r="K636" t="s">
        <v>322</v>
      </c>
      <c r="L636">
        <v>105</v>
      </c>
      <c r="M636">
        <v>62</v>
      </c>
      <c r="N636">
        <v>604</v>
      </c>
      <c r="O636">
        <v>950</v>
      </c>
      <c r="P636">
        <v>6</v>
      </c>
      <c r="Q636">
        <v>4</v>
      </c>
      <c r="R636">
        <v>3</v>
      </c>
      <c r="S636">
        <v>6</v>
      </c>
      <c r="T636">
        <v>6</v>
      </c>
      <c r="U636">
        <v>2</v>
      </c>
      <c r="V636">
        <v>2</v>
      </c>
      <c r="W636">
        <v>1</v>
      </c>
      <c r="X636" t="s">
        <v>312</v>
      </c>
      <c r="Y636">
        <v>1.28</v>
      </c>
      <c r="Z636">
        <v>3.5</v>
      </c>
      <c r="AA636">
        <v>1.33</v>
      </c>
      <c r="AB636">
        <v>3.2</v>
      </c>
      <c r="AC636">
        <v>1.33</v>
      </c>
      <c r="AD636">
        <v>3.25</v>
      </c>
      <c r="AE636">
        <v>1.28</v>
      </c>
      <c r="AF636">
        <v>3.99</v>
      </c>
      <c r="AG636">
        <v>1.36</v>
      </c>
      <c r="AH636">
        <v>3</v>
      </c>
      <c r="AI636">
        <v>1.36</v>
      </c>
      <c r="AJ636">
        <v>4</v>
      </c>
      <c r="AK636">
        <v>1.29</v>
      </c>
      <c r="AL636">
        <v>3.5</v>
      </c>
      <c r="AM636" t="str">
        <f t="shared" si="99"/>
        <v>Diyas</v>
      </c>
      <c r="AN636" t="str">
        <f t="shared" si="100"/>
        <v>Cadantu</v>
      </c>
      <c r="AO636" t="str">
        <f t="shared" si="101"/>
        <v>MiamiDiyasCadantu</v>
      </c>
      <c r="AP636" t="str">
        <f t="shared" si="102"/>
        <v>MiamiCadantuDiyas</v>
      </c>
      <c r="AQ636">
        <f t="shared" si="103"/>
        <v>1</v>
      </c>
      <c r="AR636">
        <f t="shared" si="104"/>
        <v>3</v>
      </c>
      <c r="AS636">
        <f t="shared" si="105"/>
        <v>27</v>
      </c>
      <c r="AT636" t="b">
        <f t="shared" si="106"/>
        <v>0</v>
      </c>
      <c r="AU636" t="str">
        <f t="shared" si="107"/>
        <v>Diyas</v>
      </c>
      <c r="AV636" t="b">
        <f t="shared" si="108"/>
        <v>1</v>
      </c>
      <c r="AW636" t="str">
        <f t="shared" si="109"/>
        <v>Miami1st Round</v>
      </c>
    </row>
    <row r="637" spans="1:49" x14ac:dyDescent="0.25">
      <c r="A637">
        <v>15</v>
      </c>
      <c r="B637" t="s">
        <v>531</v>
      </c>
      <c r="C637" t="s">
        <v>532</v>
      </c>
      <c r="D637" s="1">
        <v>41717</v>
      </c>
      <c r="E637" s="1" t="s">
        <v>351</v>
      </c>
      <c r="F637" s="1" t="s">
        <v>307</v>
      </c>
      <c r="G637" s="1" t="s">
        <v>308</v>
      </c>
      <c r="H637" t="s">
        <v>309</v>
      </c>
      <c r="I637">
        <v>3</v>
      </c>
      <c r="J637" t="s">
        <v>360</v>
      </c>
      <c r="K637" t="s">
        <v>506</v>
      </c>
      <c r="L637">
        <v>37</v>
      </c>
      <c r="M637">
        <v>71</v>
      </c>
      <c r="N637">
        <v>1340</v>
      </c>
      <c r="O637">
        <v>867</v>
      </c>
      <c r="P637">
        <v>6</v>
      </c>
      <c r="Q637">
        <v>3</v>
      </c>
      <c r="R637">
        <v>6</v>
      </c>
      <c r="S637">
        <v>4</v>
      </c>
      <c r="V637">
        <v>2</v>
      </c>
      <c r="W637">
        <v>0</v>
      </c>
      <c r="X637" t="s">
        <v>312</v>
      </c>
      <c r="Y637">
        <v>1.2</v>
      </c>
      <c r="Z637">
        <v>4.33</v>
      </c>
      <c r="AA637">
        <v>1.2</v>
      </c>
      <c r="AB637">
        <v>4.3</v>
      </c>
      <c r="AC637">
        <v>1.22</v>
      </c>
      <c r="AD637">
        <v>4</v>
      </c>
      <c r="AE637">
        <v>1.28</v>
      </c>
      <c r="AF637">
        <v>4.0199999999999996</v>
      </c>
      <c r="AG637">
        <v>1.22</v>
      </c>
      <c r="AH637">
        <v>4</v>
      </c>
      <c r="AI637">
        <v>1.28</v>
      </c>
      <c r="AJ637">
        <v>4.6500000000000004</v>
      </c>
      <c r="AK637">
        <v>1.22</v>
      </c>
      <c r="AL637">
        <v>4.16</v>
      </c>
      <c r="AM637" t="str">
        <f t="shared" si="99"/>
        <v>Petkovic</v>
      </c>
      <c r="AN637" t="str">
        <f t="shared" si="100"/>
        <v>Torro</v>
      </c>
      <c r="AO637" t="str">
        <f t="shared" si="101"/>
        <v>MiamiPetkovicTorro</v>
      </c>
      <c r="AP637" t="str">
        <f t="shared" si="102"/>
        <v>MiamiTorroPetkovic</v>
      </c>
      <c r="AQ637">
        <f t="shared" si="103"/>
        <v>2</v>
      </c>
      <c r="AR637">
        <f t="shared" si="104"/>
        <v>5</v>
      </c>
      <c r="AS637">
        <f t="shared" si="105"/>
        <v>19</v>
      </c>
      <c r="AT637" t="b">
        <f t="shared" si="106"/>
        <v>0</v>
      </c>
      <c r="AU637" t="str">
        <f t="shared" si="107"/>
        <v>Petkovic</v>
      </c>
      <c r="AV637" t="b">
        <f t="shared" si="108"/>
        <v>0</v>
      </c>
      <c r="AW637" t="str">
        <f t="shared" si="109"/>
        <v>Miami1st Round</v>
      </c>
    </row>
    <row r="638" spans="1:49" x14ac:dyDescent="0.25">
      <c r="A638">
        <v>15</v>
      </c>
      <c r="B638" t="s">
        <v>531</v>
      </c>
      <c r="C638" t="s">
        <v>532</v>
      </c>
      <c r="D638" s="1">
        <v>41717</v>
      </c>
      <c r="E638" s="1" t="s">
        <v>351</v>
      </c>
      <c r="F638" s="1" t="s">
        <v>307</v>
      </c>
      <c r="G638" s="1" t="s">
        <v>308</v>
      </c>
      <c r="H638" t="s">
        <v>309</v>
      </c>
      <c r="I638">
        <v>3</v>
      </c>
      <c r="J638" t="s">
        <v>335</v>
      </c>
      <c r="K638" t="s">
        <v>411</v>
      </c>
      <c r="L638">
        <v>48</v>
      </c>
      <c r="M638">
        <v>102</v>
      </c>
      <c r="N638">
        <v>1180</v>
      </c>
      <c r="O638">
        <v>613</v>
      </c>
      <c r="P638">
        <v>1</v>
      </c>
      <c r="Q638">
        <v>6</v>
      </c>
      <c r="R638">
        <v>7</v>
      </c>
      <c r="S638">
        <v>5</v>
      </c>
      <c r="T638">
        <v>6</v>
      </c>
      <c r="U638">
        <v>2</v>
      </c>
      <c r="V638">
        <v>2</v>
      </c>
      <c r="W638">
        <v>1</v>
      </c>
      <c r="X638" t="s">
        <v>312</v>
      </c>
      <c r="Y638">
        <v>1.44</v>
      </c>
      <c r="Z638">
        <v>2.62</v>
      </c>
      <c r="AA638">
        <v>1.5</v>
      </c>
      <c r="AB638">
        <v>2.5</v>
      </c>
      <c r="AC638">
        <v>1.4</v>
      </c>
      <c r="AD638">
        <v>2.75</v>
      </c>
      <c r="AE638">
        <v>1.56</v>
      </c>
      <c r="AF638">
        <v>2.56</v>
      </c>
      <c r="AG638">
        <v>1.53</v>
      </c>
      <c r="AH638">
        <v>2.5</v>
      </c>
      <c r="AI638">
        <v>1.57</v>
      </c>
      <c r="AJ638">
        <v>2.75</v>
      </c>
      <c r="AK638">
        <v>1.48</v>
      </c>
      <c r="AL638">
        <v>2.57</v>
      </c>
      <c r="AM638" t="str">
        <f t="shared" si="99"/>
        <v>Riske</v>
      </c>
      <c r="AN638" t="str">
        <f t="shared" si="100"/>
        <v>Kichenok</v>
      </c>
      <c r="AO638" t="str">
        <f t="shared" si="101"/>
        <v>MiamiRiskeKichenok</v>
      </c>
      <c r="AP638" t="str">
        <f t="shared" si="102"/>
        <v>MiamiKichenokRiske</v>
      </c>
      <c r="AQ638">
        <f t="shared" si="103"/>
        <v>1</v>
      </c>
      <c r="AR638">
        <f t="shared" si="104"/>
        <v>1</v>
      </c>
      <c r="AS638">
        <f t="shared" si="105"/>
        <v>27</v>
      </c>
      <c r="AT638" t="b">
        <f t="shared" si="106"/>
        <v>0</v>
      </c>
      <c r="AU638" t="str">
        <f t="shared" si="107"/>
        <v>Kichenok</v>
      </c>
      <c r="AV638" t="b">
        <f t="shared" si="108"/>
        <v>1</v>
      </c>
      <c r="AW638" t="str">
        <f t="shared" si="109"/>
        <v>Miami1st Round</v>
      </c>
    </row>
    <row r="639" spans="1:49" x14ac:dyDescent="0.25">
      <c r="A639">
        <v>15</v>
      </c>
      <c r="B639" t="s">
        <v>531</v>
      </c>
      <c r="C639" t="s">
        <v>532</v>
      </c>
      <c r="D639" s="1">
        <v>41718</v>
      </c>
      <c r="E639" s="1" t="s">
        <v>351</v>
      </c>
      <c r="F639" s="1" t="s">
        <v>307</v>
      </c>
      <c r="G639" s="1" t="s">
        <v>308</v>
      </c>
      <c r="H639" t="s">
        <v>309</v>
      </c>
      <c r="I639">
        <v>3</v>
      </c>
      <c r="J639" t="s">
        <v>359</v>
      </c>
      <c r="K639" t="s">
        <v>331</v>
      </c>
      <c r="L639">
        <v>38</v>
      </c>
      <c r="M639">
        <v>196</v>
      </c>
      <c r="N639">
        <v>1320</v>
      </c>
      <c r="O639">
        <v>299</v>
      </c>
      <c r="P639">
        <v>6</v>
      </c>
      <c r="Q639">
        <v>3</v>
      </c>
      <c r="R639">
        <v>6</v>
      </c>
      <c r="S639">
        <v>2</v>
      </c>
      <c r="V639">
        <v>2</v>
      </c>
      <c r="W639">
        <v>0</v>
      </c>
      <c r="X639" t="s">
        <v>312</v>
      </c>
      <c r="Y639">
        <v>1.1599999999999999</v>
      </c>
      <c r="Z639">
        <v>4.5</v>
      </c>
      <c r="AA639">
        <v>1.22</v>
      </c>
      <c r="AB639">
        <v>4</v>
      </c>
      <c r="AC639">
        <v>1.22</v>
      </c>
      <c r="AD639">
        <v>4</v>
      </c>
      <c r="AE639">
        <v>1.22</v>
      </c>
      <c r="AF639">
        <v>4.8099999999999996</v>
      </c>
      <c r="AG639">
        <v>1.22</v>
      </c>
      <c r="AH639">
        <v>4</v>
      </c>
      <c r="AI639">
        <v>1.24</v>
      </c>
      <c r="AJ639">
        <v>4.8099999999999996</v>
      </c>
      <c r="AK639">
        <v>1.2</v>
      </c>
      <c r="AL639">
        <v>4.32</v>
      </c>
      <c r="AM639" t="str">
        <f t="shared" si="99"/>
        <v>Keys</v>
      </c>
      <c r="AN639" t="str">
        <f t="shared" si="100"/>
        <v>Kontaveit</v>
      </c>
      <c r="AO639" t="str">
        <f t="shared" si="101"/>
        <v>MiamiKeysKontaveit</v>
      </c>
      <c r="AP639" t="str">
        <f t="shared" si="102"/>
        <v>MiamiKontaveitKeys</v>
      </c>
      <c r="AQ639">
        <f t="shared" si="103"/>
        <v>2</v>
      </c>
      <c r="AR639">
        <f t="shared" si="104"/>
        <v>7</v>
      </c>
      <c r="AS639">
        <f t="shared" si="105"/>
        <v>17</v>
      </c>
      <c r="AT639" t="b">
        <f t="shared" si="106"/>
        <v>0</v>
      </c>
      <c r="AU639" t="str">
        <f t="shared" si="107"/>
        <v>Keys</v>
      </c>
      <c r="AV639" t="b">
        <f t="shared" si="108"/>
        <v>0</v>
      </c>
      <c r="AW639" t="str">
        <f t="shared" si="109"/>
        <v>Miami1st Round</v>
      </c>
    </row>
    <row r="640" spans="1:49" x14ac:dyDescent="0.25">
      <c r="A640">
        <v>15</v>
      </c>
      <c r="B640" t="s">
        <v>531</v>
      </c>
      <c r="C640" t="s">
        <v>532</v>
      </c>
      <c r="D640" s="1">
        <v>41718</v>
      </c>
      <c r="E640" s="1" t="s">
        <v>351</v>
      </c>
      <c r="F640" s="1" t="s">
        <v>307</v>
      </c>
      <c r="G640" s="1" t="s">
        <v>308</v>
      </c>
      <c r="H640" t="s">
        <v>344</v>
      </c>
      <c r="I640">
        <v>3</v>
      </c>
      <c r="J640" t="s">
        <v>378</v>
      </c>
      <c r="K640" t="s">
        <v>387</v>
      </c>
      <c r="L640">
        <v>9</v>
      </c>
      <c r="M640">
        <v>44</v>
      </c>
      <c r="N640">
        <v>4050</v>
      </c>
      <c r="O640">
        <v>1225</v>
      </c>
      <c r="P640">
        <v>6</v>
      </c>
      <c r="Q640">
        <v>3</v>
      </c>
      <c r="R640">
        <v>1</v>
      </c>
      <c r="S640">
        <v>6</v>
      </c>
      <c r="T640">
        <v>7</v>
      </c>
      <c r="U640">
        <v>6</v>
      </c>
      <c r="V640">
        <v>2</v>
      </c>
      <c r="W640">
        <v>1</v>
      </c>
      <c r="X640" t="s">
        <v>312</v>
      </c>
      <c r="Y640">
        <v>1.25</v>
      </c>
      <c r="Z640">
        <v>3.75</v>
      </c>
      <c r="AA640">
        <v>1.3</v>
      </c>
      <c r="AB640">
        <v>3.4</v>
      </c>
      <c r="AC640">
        <v>1.29</v>
      </c>
      <c r="AD640">
        <v>3.5</v>
      </c>
      <c r="AE640">
        <v>1.3</v>
      </c>
      <c r="AF640">
        <v>3.93</v>
      </c>
      <c r="AG640">
        <v>1.29</v>
      </c>
      <c r="AH640">
        <v>3.5</v>
      </c>
      <c r="AI640">
        <v>1.32</v>
      </c>
      <c r="AJ640">
        <v>3.93</v>
      </c>
      <c r="AK640">
        <v>1.29</v>
      </c>
      <c r="AL640">
        <v>3.53</v>
      </c>
      <c r="AM640" t="str">
        <f t="shared" si="99"/>
        <v>Kerber</v>
      </c>
      <c r="AN640" t="str">
        <f t="shared" si="100"/>
        <v>Peng</v>
      </c>
      <c r="AO640" t="str">
        <f t="shared" si="101"/>
        <v>MiamiKerberPeng</v>
      </c>
      <c r="AP640" t="str">
        <f t="shared" si="102"/>
        <v>MiamiPengKerber</v>
      </c>
      <c r="AQ640">
        <f t="shared" si="103"/>
        <v>1</v>
      </c>
      <c r="AR640">
        <f t="shared" si="104"/>
        <v>-1</v>
      </c>
      <c r="AS640">
        <f t="shared" si="105"/>
        <v>29</v>
      </c>
      <c r="AT640" t="b">
        <f t="shared" si="106"/>
        <v>1</v>
      </c>
      <c r="AU640" t="str">
        <f t="shared" si="107"/>
        <v>Kerber</v>
      </c>
      <c r="AV640" t="b">
        <f t="shared" si="108"/>
        <v>1</v>
      </c>
      <c r="AW640" t="str">
        <f t="shared" si="109"/>
        <v>Miami2nd Round</v>
      </c>
    </row>
    <row r="641" spans="1:49" x14ac:dyDescent="0.25">
      <c r="A641">
        <v>15</v>
      </c>
      <c r="B641" t="s">
        <v>531</v>
      </c>
      <c r="C641" t="s">
        <v>532</v>
      </c>
      <c r="D641" s="1">
        <v>41718</v>
      </c>
      <c r="E641" s="1" t="s">
        <v>351</v>
      </c>
      <c r="F641" s="1" t="s">
        <v>307</v>
      </c>
      <c r="G641" s="1" t="s">
        <v>308</v>
      </c>
      <c r="H641" t="s">
        <v>344</v>
      </c>
      <c r="I641">
        <v>3</v>
      </c>
      <c r="J641" t="s">
        <v>432</v>
      </c>
      <c r="K641" t="s">
        <v>333</v>
      </c>
      <c r="L641">
        <v>47</v>
      </c>
      <c r="M641">
        <v>26</v>
      </c>
      <c r="N641">
        <v>1200</v>
      </c>
      <c r="O641">
        <v>1910</v>
      </c>
      <c r="P641">
        <v>6</v>
      </c>
      <c r="Q641">
        <v>3</v>
      </c>
      <c r="R641">
        <v>6</v>
      </c>
      <c r="S641">
        <v>3</v>
      </c>
      <c r="V641">
        <v>2</v>
      </c>
      <c r="W641">
        <v>0</v>
      </c>
      <c r="X641" t="s">
        <v>312</v>
      </c>
      <c r="Y641">
        <v>1.9</v>
      </c>
      <c r="Z641">
        <v>1.8</v>
      </c>
      <c r="AA641">
        <v>1.85</v>
      </c>
      <c r="AB641">
        <v>1.9</v>
      </c>
      <c r="AC641">
        <v>1.83</v>
      </c>
      <c r="AD641">
        <v>1.83</v>
      </c>
      <c r="AE641">
        <v>2.0099999999999998</v>
      </c>
      <c r="AF641">
        <v>1.9</v>
      </c>
      <c r="AG641">
        <v>1.91</v>
      </c>
      <c r="AH641">
        <v>1.91</v>
      </c>
      <c r="AI641">
        <v>2.0099999999999998</v>
      </c>
      <c r="AJ641">
        <v>1.99</v>
      </c>
      <c r="AK641">
        <v>1.87</v>
      </c>
      <c r="AL641">
        <v>1.89</v>
      </c>
      <c r="AM641" t="str">
        <f t="shared" si="99"/>
        <v>Pironkova</v>
      </c>
      <c r="AN641" t="str">
        <f t="shared" si="100"/>
        <v>Cirstea</v>
      </c>
      <c r="AO641" t="str">
        <f t="shared" si="101"/>
        <v>MiamiPironkovaCirstea</v>
      </c>
      <c r="AP641" t="str">
        <f t="shared" si="102"/>
        <v>MiamiCirsteaPironkova</v>
      </c>
      <c r="AQ641">
        <f t="shared" si="103"/>
        <v>2</v>
      </c>
      <c r="AR641">
        <f t="shared" si="104"/>
        <v>6</v>
      </c>
      <c r="AS641">
        <f t="shared" si="105"/>
        <v>18</v>
      </c>
      <c r="AT641" t="b">
        <f t="shared" si="106"/>
        <v>0</v>
      </c>
      <c r="AU641" t="str">
        <f t="shared" si="107"/>
        <v>Pironkova</v>
      </c>
      <c r="AV641" t="b">
        <f t="shared" si="108"/>
        <v>0</v>
      </c>
      <c r="AW641" t="str">
        <f t="shared" si="109"/>
        <v>Miami2nd Round</v>
      </c>
    </row>
    <row r="642" spans="1:49" x14ac:dyDescent="0.25">
      <c r="A642">
        <v>15</v>
      </c>
      <c r="B642" t="s">
        <v>531</v>
      </c>
      <c r="C642" t="s">
        <v>532</v>
      </c>
      <c r="D642" s="1">
        <v>41718</v>
      </c>
      <c r="E642" s="1" t="s">
        <v>351</v>
      </c>
      <c r="F642" s="1" t="s">
        <v>307</v>
      </c>
      <c r="G642" s="1" t="s">
        <v>308</v>
      </c>
      <c r="H642" t="s">
        <v>344</v>
      </c>
      <c r="I642">
        <v>3</v>
      </c>
      <c r="J642" t="s">
        <v>436</v>
      </c>
      <c r="K642" t="s">
        <v>535</v>
      </c>
      <c r="L642">
        <v>24</v>
      </c>
      <c r="M642">
        <v>250</v>
      </c>
      <c r="N642">
        <v>2125</v>
      </c>
      <c r="O642">
        <v>219</v>
      </c>
      <c r="P642">
        <v>6</v>
      </c>
      <c r="Q642">
        <v>1</v>
      </c>
      <c r="R642">
        <v>6</v>
      </c>
      <c r="S642">
        <v>1</v>
      </c>
      <c r="V642">
        <v>2</v>
      </c>
      <c r="W642">
        <v>0</v>
      </c>
      <c r="X642" t="s">
        <v>312</v>
      </c>
      <c r="Y642">
        <v>1.06</v>
      </c>
      <c r="Z642">
        <v>10</v>
      </c>
      <c r="AA642">
        <v>1.0900000000000001</v>
      </c>
      <c r="AB642">
        <v>7</v>
      </c>
      <c r="AC642">
        <v>1.1000000000000001</v>
      </c>
      <c r="AD642">
        <v>6.5</v>
      </c>
      <c r="AE642">
        <v>1.07</v>
      </c>
      <c r="AF642">
        <v>10.63</v>
      </c>
      <c r="AG642">
        <v>1.07</v>
      </c>
      <c r="AH642">
        <v>8</v>
      </c>
      <c r="AI642">
        <v>1.1100000000000001</v>
      </c>
      <c r="AJ642">
        <v>10.63</v>
      </c>
      <c r="AK642">
        <v>1.07</v>
      </c>
      <c r="AL642">
        <v>8.0500000000000007</v>
      </c>
      <c r="AM642" t="str">
        <f t="shared" si="99"/>
        <v>Makarova</v>
      </c>
      <c r="AN642" t="str">
        <f t="shared" si="100"/>
        <v>Peterson</v>
      </c>
      <c r="AO642" t="str">
        <f t="shared" si="101"/>
        <v>MiamiMakarovaPeterson</v>
      </c>
      <c r="AP642" t="str">
        <f t="shared" si="102"/>
        <v>MiamiPetersonMakarova</v>
      </c>
      <c r="AQ642">
        <f t="shared" si="103"/>
        <v>2</v>
      </c>
      <c r="AR642">
        <f t="shared" si="104"/>
        <v>10</v>
      </c>
      <c r="AS642">
        <f t="shared" si="105"/>
        <v>14</v>
      </c>
      <c r="AT642" t="b">
        <f t="shared" si="106"/>
        <v>0</v>
      </c>
      <c r="AU642" t="str">
        <f t="shared" si="107"/>
        <v>Makarova</v>
      </c>
      <c r="AV642" t="b">
        <f t="shared" si="108"/>
        <v>0</v>
      </c>
      <c r="AW642" t="str">
        <f t="shared" si="109"/>
        <v>Miami2nd Round</v>
      </c>
    </row>
    <row r="643" spans="1:49" x14ac:dyDescent="0.25">
      <c r="A643">
        <v>15</v>
      </c>
      <c r="B643" t="s">
        <v>531</v>
      </c>
      <c r="C643" t="s">
        <v>532</v>
      </c>
      <c r="D643" s="1">
        <v>41718</v>
      </c>
      <c r="E643" s="1" t="s">
        <v>351</v>
      </c>
      <c r="F643" s="1" t="s">
        <v>307</v>
      </c>
      <c r="G643" s="1" t="s">
        <v>308</v>
      </c>
      <c r="H643" t="s">
        <v>344</v>
      </c>
      <c r="I643">
        <v>3</v>
      </c>
      <c r="J643" t="s">
        <v>394</v>
      </c>
      <c r="K643" t="s">
        <v>433</v>
      </c>
      <c r="L643">
        <v>94</v>
      </c>
      <c r="M643">
        <v>30</v>
      </c>
      <c r="N643">
        <v>640</v>
      </c>
      <c r="O643">
        <v>1583</v>
      </c>
      <c r="P643">
        <v>7</v>
      </c>
      <c r="Q643">
        <v>6</v>
      </c>
      <c r="R643">
        <v>7</v>
      </c>
      <c r="S643">
        <v>5</v>
      </c>
      <c r="V643">
        <v>2</v>
      </c>
      <c r="W643">
        <v>0</v>
      </c>
      <c r="X643" t="s">
        <v>312</v>
      </c>
      <c r="Y643">
        <v>2.5</v>
      </c>
      <c r="Z643">
        <v>1.5</v>
      </c>
      <c r="AA643">
        <v>2.4500000000000002</v>
      </c>
      <c r="AB643">
        <v>1.52</v>
      </c>
      <c r="AC643">
        <v>2.38</v>
      </c>
      <c r="AD643">
        <v>1.53</v>
      </c>
      <c r="AE643">
        <v>2.2400000000000002</v>
      </c>
      <c r="AF643">
        <v>1.73</v>
      </c>
      <c r="AG643">
        <v>2.38</v>
      </c>
      <c r="AH643">
        <v>1.57</v>
      </c>
      <c r="AI643">
        <v>2.65</v>
      </c>
      <c r="AJ643">
        <v>1.73</v>
      </c>
      <c r="AK643">
        <v>2.41</v>
      </c>
      <c r="AL643">
        <v>1.54</v>
      </c>
      <c r="AM643" t="str">
        <f t="shared" ref="AM643:AM706" si="110">LEFT(J643,FIND(" ",J643)-1)</f>
        <v>Vekic</v>
      </c>
      <c r="AN643" t="str">
        <f t="shared" ref="AN643:AN706" si="111">LEFT(K643,FIND(" ",K643)-1)</f>
        <v>Kuznetsova</v>
      </c>
      <c r="AO643" t="str">
        <f t="shared" ref="AO643:AO706" si="112">B643&amp;AM643&amp;AN643</f>
        <v>MiamiVekicKuznetsova</v>
      </c>
      <c r="AP643" t="str">
        <f t="shared" ref="AP643:AP706" si="113">B643&amp;AN643&amp;AM643</f>
        <v>MiamiKuznetsovaVekic</v>
      </c>
      <c r="AQ643">
        <f t="shared" ref="AQ643:AQ706" si="114">V643-W643</f>
        <v>2</v>
      </c>
      <c r="AR643">
        <f t="shared" ref="AR643:AR706" si="115">T643+R643+P643-U643-S643-Q643</f>
        <v>3</v>
      </c>
      <c r="AS643">
        <f t="shared" ref="AS643:AS706" si="116">T643+R643+P643+U643+S643+Q643</f>
        <v>25</v>
      </c>
      <c r="AT643" t="b">
        <f t="shared" ref="AT643:AT706" si="117">OR(P643+Q643=13,R643+S643=13,T643+U643=13)</f>
        <v>1</v>
      </c>
      <c r="AU643" t="str">
        <f t="shared" ref="AU643:AU706" si="118">IF(P643&gt;Q643,AM643,AN643)</f>
        <v>Vekic</v>
      </c>
      <c r="AV643" t="b">
        <f t="shared" ref="AV643:AV706" si="119">W643&lt;&gt;0</f>
        <v>0</v>
      </c>
      <c r="AW643" t="str">
        <f t="shared" ref="AW643:AW706" si="120">B643&amp;H643</f>
        <v>Miami2nd Round</v>
      </c>
    </row>
    <row r="644" spans="1:49" x14ac:dyDescent="0.25">
      <c r="A644">
        <v>15</v>
      </c>
      <c r="B644" t="s">
        <v>531</v>
      </c>
      <c r="C644" t="s">
        <v>532</v>
      </c>
      <c r="D644" s="1">
        <v>41718</v>
      </c>
      <c r="E644" s="1" t="s">
        <v>351</v>
      </c>
      <c r="F644" s="1" t="s">
        <v>307</v>
      </c>
      <c r="G644" s="1" t="s">
        <v>308</v>
      </c>
      <c r="H644" t="s">
        <v>344</v>
      </c>
      <c r="I644">
        <v>3</v>
      </c>
      <c r="J644" t="s">
        <v>422</v>
      </c>
      <c r="K644" t="s">
        <v>452</v>
      </c>
      <c r="L644">
        <v>20</v>
      </c>
      <c r="M644">
        <v>147</v>
      </c>
      <c r="N644">
        <v>2420</v>
      </c>
      <c r="O644">
        <v>443</v>
      </c>
      <c r="P644">
        <v>6</v>
      </c>
      <c r="Q644">
        <v>3</v>
      </c>
      <c r="R644">
        <v>6</v>
      </c>
      <c r="S644">
        <v>2</v>
      </c>
      <c r="V644">
        <v>2</v>
      </c>
      <c r="W644">
        <v>0</v>
      </c>
      <c r="X644" t="s">
        <v>312</v>
      </c>
      <c r="Y644">
        <v>1.28</v>
      </c>
      <c r="Z644">
        <v>3.5</v>
      </c>
      <c r="AA644">
        <v>1.28</v>
      </c>
      <c r="AB644">
        <v>3.5</v>
      </c>
      <c r="AC644">
        <v>1.29</v>
      </c>
      <c r="AD644">
        <v>3.5</v>
      </c>
      <c r="AE644">
        <v>1.39</v>
      </c>
      <c r="AF644">
        <v>3.27</v>
      </c>
      <c r="AG644">
        <v>1.29</v>
      </c>
      <c r="AH644">
        <v>3.5</v>
      </c>
      <c r="AI644">
        <v>1.39</v>
      </c>
      <c r="AJ644">
        <v>3.55</v>
      </c>
      <c r="AK644">
        <v>1.31</v>
      </c>
      <c r="AL644">
        <v>3.37</v>
      </c>
      <c r="AM644" t="str">
        <f t="shared" si="110"/>
        <v>Stosur</v>
      </c>
      <c r="AN644" t="str">
        <f t="shared" si="111"/>
        <v>Bertens</v>
      </c>
      <c r="AO644" t="str">
        <f t="shared" si="112"/>
        <v>MiamiStosurBertens</v>
      </c>
      <c r="AP644" t="str">
        <f t="shared" si="113"/>
        <v>MiamiBertensStosur</v>
      </c>
      <c r="AQ644">
        <f t="shared" si="114"/>
        <v>2</v>
      </c>
      <c r="AR644">
        <f t="shared" si="115"/>
        <v>7</v>
      </c>
      <c r="AS644">
        <f t="shared" si="116"/>
        <v>17</v>
      </c>
      <c r="AT644" t="b">
        <f t="shared" si="117"/>
        <v>0</v>
      </c>
      <c r="AU644" t="str">
        <f t="shared" si="118"/>
        <v>Stosur</v>
      </c>
      <c r="AV644" t="b">
        <f t="shared" si="119"/>
        <v>0</v>
      </c>
      <c r="AW644" t="str">
        <f t="shared" si="120"/>
        <v>Miami2nd Round</v>
      </c>
    </row>
    <row r="645" spans="1:49" x14ac:dyDescent="0.25">
      <c r="A645">
        <v>15</v>
      </c>
      <c r="B645" t="s">
        <v>531</v>
      </c>
      <c r="C645" t="s">
        <v>532</v>
      </c>
      <c r="D645" s="1">
        <v>41718</v>
      </c>
      <c r="E645" s="1" t="s">
        <v>351</v>
      </c>
      <c r="F645" s="1" t="s">
        <v>307</v>
      </c>
      <c r="G645" s="1" t="s">
        <v>308</v>
      </c>
      <c r="H645" t="s">
        <v>344</v>
      </c>
      <c r="I645">
        <v>3</v>
      </c>
      <c r="J645" t="s">
        <v>334</v>
      </c>
      <c r="K645" t="s">
        <v>338</v>
      </c>
      <c r="L645">
        <v>13</v>
      </c>
      <c r="M645">
        <v>55</v>
      </c>
      <c r="N645">
        <v>3140</v>
      </c>
      <c r="O645">
        <v>990</v>
      </c>
      <c r="P645">
        <v>6</v>
      </c>
      <c r="Q645">
        <v>1</v>
      </c>
      <c r="R645">
        <v>6</v>
      </c>
      <c r="S645">
        <v>1</v>
      </c>
      <c r="V645">
        <v>2</v>
      </c>
      <c r="W645">
        <v>0</v>
      </c>
      <c r="X645" t="s">
        <v>312</v>
      </c>
      <c r="Y645">
        <v>1.3</v>
      </c>
      <c r="Z645">
        <v>3.4</v>
      </c>
      <c r="AA645">
        <v>1.38</v>
      </c>
      <c r="AB645">
        <v>3</v>
      </c>
      <c r="AC645">
        <v>1.3</v>
      </c>
      <c r="AD645">
        <v>3.4</v>
      </c>
      <c r="AE645">
        <v>1.34</v>
      </c>
      <c r="AF645">
        <v>3.6</v>
      </c>
      <c r="AG645">
        <v>1.29</v>
      </c>
      <c r="AH645">
        <v>3.5</v>
      </c>
      <c r="AI645">
        <v>1.38</v>
      </c>
      <c r="AJ645">
        <v>3.6</v>
      </c>
      <c r="AK645">
        <v>1.33</v>
      </c>
      <c r="AL645">
        <v>3.25</v>
      </c>
      <c r="AM645" t="str">
        <f t="shared" si="110"/>
        <v>Ivanovic</v>
      </c>
      <c r="AN645" t="str">
        <f t="shared" si="111"/>
        <v>Davis</v>
      </c>
      <c r="AO645" t="str">
        <f t="shared" si="112"/>
        <v>MiamiIvanovicDavis</v>
      </c>
      <c r="AP645" t="str">
        <f t="shared" si="113"/>
        <v>MiamiDavisIvanovic</v>
      </c>
      <c r="AQ645">
        <f t="shared" si="114"/>
        <v>2</v>
      </c>
      <c r="AR645">
        <f t="shared" si="115"/>
        <v>10</v>
      </c>
      <c r="AS645">
        <f t="shared" si="116"/>
        <v>14</v>
      </c>
      <c r="AT645" t="b">
        <f t="shared" si="117"/>
        <v>0</v>
      </c>
      <c r="AU645" t="str">
        <f t="shared" si="118"/>
        <v>Ivanovic</v>
      </c>
      <c r="AV645" t="b">
        <f t="shared" si="119"/>
        <v>0</v>
      </c>
      <c r="AW645" t="str">
        <f t="shared" si="120"/>
        <v>Miami2nd Round</v>
      </c>
    </row>
    <row r="646" spans="1:49" x14ac:dyDescent="0.25">
      <c r="A646">
        <v>15</v>
      </c>
      <c r="B646" t="s">
        <v>531</v>
      </c>
      <c r="C646" t="s">
        <v>532</v>
      </c>
      <c r="D646" s="1">
        <v>41718</v>
      </c>
      <c r="E646" s="1" t="s">
        <v>351</v>
      </c>
      <c r="F646" s="1" t="s">
        <v>307</v>
      </c>
      <c r="G646" s="1" t="s">
        <v>308</v>
      </c>
      <c r="H646" t="s">
        <v>344</v>
      </c>
      <c r="I646">
        <v>3</v>
      </c>
      <c r="J646" t="s">
        <v>377</v>
      </c>
      <c r="K646" t="s">
        <v>393</v>
      </c>
      <c r="L646">
        <v>74</v>
      </c>
      <c r="M646">
        <v>28</v>
      </c>
      <c r="N646">
        <v>808</v>
      </c>
      <c r="O646">
        <v>1615</v>
      </c>
      <c r="P646">
        <v>7</v>
      </c>
      <c r="Q646">
        <v>6</v>
      </c>
      <c r="R646">
        <v>7</v>
      </c>
      <c r="S646">
        <v>6</v>
      </c>
      <c r="V646">
        <v>2</v>
      </c>
      <c r="W646">
        <v>0</v>
      </c>
      <c r="X646" t="s">
        <v>312</v>
      </c>
      <c r="Y646">
        <v>3</v>
      </c>
      <c r="Z646">
        <v>1.36</v>
      </c>
      <c r="AA646">
        <v>2.8</v>
      </c>
      <c r="AB646">
        <v>1.42</v>
      </c>
      <c r="AC646">
        <v>2.75</v>
      </c>
      <c r="AD646">
        <v>1.4</v>
      </c>
      <c r="AE646">
        <v>3.18</v>
      </c>
      <c r="AF646">
        <v>1.41</v>
      </c>
      <c r="AG646">
        <v>2.75</v>
      </c>
      <c r="AH646">
        <v>1.44</v>
      </c>
      <c r="AI646">
        <v>3.18</v>
      </c>
      <c r="AJ646">
        <v>1.45</v>
      </c>
      <c r="AK646">
        <v>2.85</v>
      </c>
      <c r="AL646">
        <v>1.41</v>
      </c>
      <c r="AM646" t="str">
        <f t="shared" si="110"/>
        <v>Garcia</v>
      </c>
      <c r="AN646" t="str">
        <f t="shared" si="111"/>
        <v>Zakopalova</v>
      </c>
      <c r="AO646" t="str">
        <f t="shared" si="112"/>
        <v>MiamiGarciaZakopalova</v>
      </c>
      <c r="AP646" t="str">
        <f t="shared" si="113"/>
        <v>MiamiZakopalovaGarcia</v>
      </c>
      <c r="AQ646">
        <f t="shared" si="114"/>
        <v>2</v>
      </c>
      <c r="AR646">
        <f t="shared" si="115"/>
        <v>2</v>
      </c>
      <c r="AS646">
        <f t="shared" si="116"/>
        <v>26</v>
      </c>
      <c r="AT646" t="b">
        <f t="shared" si="117"/>
        <v>1</v>
      </c>
      <c r="AU646" t="str">
        <f t="shared" si="118"/>
        <v>Garcia</v>
      </c>
      <c r="AV646" t="b">
        <f t="shared" si="119"/>
        <v>0</v>
      </c>
      <c r="AW646" t="str">
        <f t="shared" si="120"/>
        <v>Miami2nd Round</v>
      </c>
    </row>
    <row r="647" spans="1:49" x14ac:dyDescent="0.25">
      <c r="A647">
        <v>15</v>
      </c>
      <c r="B647" t="s">
        <v>531</v>
      </c>
      <c r="C647" t="s">
        <v>532</v>
      </c>
      <c r="D647" s="1">
        <v>41718</v>
      </c>
      <c r="E647" s="1" t="s">
        <v>351</v>
      </c>
      <c r="F647" s="1" t="s">
        <v>307</v>
      </c>
      <c r="G647" s="1" t="s">
        <v>308</v>
      </c>
      <c r="H647" t="s">
        <v>344</v>
      </c>
      <c r="I647">
        <v>3</v>
      </c>
      <c r="J647" t="s">
        <v>337</v>
      </c>
      <c r="K647" t="s">
        <v>389</v>
      </c>
      <c r="L647">
        <v>27</v>
      </c>
      <c r="M647">
        <v>72</v>
      </c>
      <c r="N647">
        <v>1880</v>
      </c>
      <c r="O647">
        <v>852</v>
      </c>
      <c r="P647">
        <v>6</v>
      </c>
      <c r="Q647">
        <v>3</v>
      </c>
      <c r="R647">
        <v>7</v>
      </c>
      <c r="S647">
        <v>6</v>
      </c>
      <c r="V647">
        <v>2</v>
      </c>
      <c r="W647">
        <v>0</v>
      </c>
      <c r="X647" t="s">
        <v>312</v>
      </c>
      <c r="Y647">
        <v>1.33</v>
      </c>
      <c r="Z647">
        <v>3.25</v>
      </c>
      <c r="AA647">
        <v>1.33</v>
      </c>
      <c r="AB647">
        <v>3.2</v>
      </c>
      <c r="AC647">
        <v>1.29</v>
      </c>
      <c r="AD647">
        <v>3.5</v>
      </c>
      <c r="AE647">
        <v>1.39</v>
      </c>
      <c r="AF647">
        <v>3.27</v>
      </c>
      <c r="AG647">
        <v>1.33</v>
      </c>
      <c r="AH647">
        <v>3.25</v>
      </c>
      <c r="AI647">
        <v>1.39</v>
      </c>
      <c r="AJ647">
        <v>3.5</v>
      </c>
      <c r="AK647">
        <v>1.34</v>
      </c>
      <c r="AL647">
        <v>3.17</v>
      </c>
      <c r="AM647" t="str">
        <f t="shared" si="110"/>
        <v>Safarova</v>
      </c>
      <c r="AN647" t="str">
        <f t="shared" si="111"/>
        <v>King</v>
      </c>
      <c r="AO647" t="str">
        <f t="shared" si="112"/>
        <v>MiamiSafarovaKing</v>
      </c>
      <c r="AP647" t="str">
        <f t="shared" si="113"/>
        <v>MiamiKingSafarova</v>
      </c>
      <c r="AQ647">
        <f t="shared" si="114"/>
        <v>2</v>
      </c>
      <c r="AR647">
        <f t="shared" si="115"/>
        <v>4</v>
      </c>
      <c r="AS647">
        <f t="shared" si="116"/>
        <v>22</v>
      </c>
      <c r="AT647" t="b">
        <f t="shared" si="117"/>
        <v>1</v>
      </c>
      <c r="AU647" t="str">
        <f t="shared" si="118"/>
        <v>Safarova</v>
      </c>
      <c r="AV647" t="b">
        <f t="shared" si="119"/>
        <v>0</v>
      </c>
      <c r="AW647" t="str">
        <f t="shared" si="120"/>
        <v>Miami2nd Round</v>
      </c>
    </row>
    <row r="648" spans="1:49" x14ac:dyDescent="0.25">
      <c r="A648">
        <v>15</v>
      </c>
      <c r="B648" t="s">
        <v>531</v>
      </c>
      <c r="C648" t="s">
        <v>532</v>
      </c>
      <c r="D648" s="1">
        <v>41718</v>
      </c>
      <c r="E648" s="1" t="s">
        <v>351</v>
      </c>
      <c r="F648" s="1" t="s">
        <v>307</v>
      </c>
      <c r="G648" s="1" t="s">
        <v>308</v>
      </c>
      <c r="H648" t="s">
        <v>344</v>
      </c>
      <c r="I648">
        <v>3</v>
      </c>
      <c r="J648" t="s">
        <v>450</v>
      </c>
      <c r="K648" t="s">
        <v>400</v>
      </c>
      <c r="L648">
        <v>12</v>
      </c>
      <c r="M648">
        <v>98</v>
      </c>
      <c r="N648">
        <v>3255</v>
      </c>
      <c r="O648">
        <v>627</v>
      </c>
      <c r="P648">
        <v>6</v>
      </c>
      <c r="Q648">
        <v>3</v>
      </c>
      <c r="R648">
        <v>6</v>
      </c>
      <c r="S648">
        <v>3</v>
      </c>
      <c r="V648">
        <v>2</v>
      </c>
      <c r="W648">
        <v>0</v>
      </c>
      <c r="X648" t="s">
        <v>312</v>
      </c>
      <c r="Y648">
        <v>1.18</v>
      </c>
      <c r="Z648">
        <v>4.5</v>
      </c>
      <c r="AA648">
        <v>1.2</v>
      </c>
      <c r="AB648">
        <v>4.3</v>
      </c>
      <c r="AC648">
        <v>1.2</v>
      </c>
      <c r="AD648">
        <v>4.33</v>
      </c>
      <c r="AE648">
        <v>1.22</v>
      </c>
      <c r="AF648">
        <v>4.8099999999999996</v>
      </c>
      <c r="AG648">
        <v>1.1399999999999999</v>
      </c>
      <c r="AH648">
        <v>5.5</v>
      </c>
      <c r="AI648">
        <v>1.23</v>
      </c>
      <c r="AJ648">
        <v>5.5</v>
      </c>
      <c r="AK648">
        <v>1.19</v>
      </c>
      <c r="AL648">
        <v>4.55</v>
      </c>
      <c r="AM648" t="str">
        <f t="shared" si="110"/>
        <v>Pennetta</v>
      </c>
      <c r="AN648" t="str">
        <f t="shared" si="111"/>
        <v>Govortsova</v>
      </c>
      <c r="AO648" t="str">
        <f t="shared" si="112"/>
        <v>MiamiPennettaGovortsova</v>
      </c>
      <c r="AP648" t="str">
        <f t="shared" si="113"/>
        <v>MiamiGovortsovaPennetta</v>
      </c>
      <c r="AQ648">
        <f t="shared" si="114"/>
        <v>2</v>
      </c>
      <c r="AR648">
        <f t="shared" si="115"/>
        <v>6</v>
      </c>
      <c r="AS648">
        <f t="shared" si="116"/>
        <v>18</v>
      </c>
      <c r="AT648" t="b">
        <f t="shared" si="117"/>
        <v>0</v>
      </c>
      <c r="AU648" t="str">
        <f t="shared" si="118"/>
        <v>Pennetta</v>
      </c>
      <c r="AV648" t="b">
        <f t="shared" si="119"/>
        <v>0</v>
      </c>
      <c r="AW648" t="str">
        <f t="shared" si="120"/>
        <v>Miami2nd Round</v>
      </c>
    </row>
    <row r="649" spans="1:49" x14ac:dyDescent="0.25">
      <c r="A649">
        <v>15</v>
      </c>
      <c r="B649" t="s">
        <v>531</v>
      </c>
      <c r="C649" t="s">
        <v>532</v>
      </c>
      <c r="D649" s="1">
        <v>41718</v>
      </c>
      <c r="E649" s="1" t="s">
        <v>351</v>
      </c>
      <c r="F649" s="1" t="s">
        <v>307</v>
      </c>
      <c r="G649" s="1" t="s">
        <v>308</v>
      </c>
      <c r="H649" t="s">
        <v>344</v>
      </c>
      <c r="I649">
        <v>3</v>
      </c>
      <c r="J649" t="s">
        <v>356</v>
      </c>
      <c r="K649" t="s">
        <v>493</v>
      </c>
      <c r="L649">
        <v>15</v>
      </c>
      <c r="M649">
        <v>205</v>
      </c>
      <c r="N649">
        <v>2660</v>
      </c>
      <c r="O649">
        <v>291</v>
      </c>
      <c r="P649">
        <v>3</v>
      </c>
      <c r="Q649">
        <v>6</v>
      </c>
      <c r="R649">
        <v>6</v>
      </c>
      <c r="S649">
        <v>4</v>
      </c>
      <c r="T649">
        <v>6</v>
      </c>
      <c r="U649">
        <v>4</v>
      </c>
      <c r="V649">
        <v>2</v>
      </c>
      <c r="W649">
        <v>1</v>
      </c>
      <c r="X649" t="s">
        <v>312</v>
      </c>
      <c r="Y649">
        <v>1.4</v>
      </c>
      <c r="Z649">
        <v>2.75</v>
      </c>
      <c r="AA649">
        <v>1.45</v>
      </c>
      <c r="AB649">
        <v>2.7</v>
      </c>
      <c r="AC649">
        <v>1.44</v>
      </c>
      <c r="AD649">
        <v>2.62</v>
      </c>
      <c r="AE649">
        <v>1.44</v>
      </c>
      <c r="AF649">
        <v>3.02</v>
      </c>
      <c r="AG649">
        <v>1.44</v>
      </c>
      <c r="AH649">
        <v>2.75</v>
      </c>
      <c r="AI649">
        <v>1.48</v>
      </c>
      <c r="AJ649">
        <v>3.15</v>
      </c>
      <c r="AK649">
        <v>1.44</v>
      </c>
      <c r="AL649">
        <v>2.72</v>
      </c>
      <c r="AM649" t="str">
        <f t="shared" si="110"/>
        <v>Lisicki</v>
      </c>
      <c r="AN649" t="str">
        <f t="shared" si="111"/>
        <v>Petrova</v>
      </c>
      <c r="AO649" t="str">
        <f t="shared" si="112"/>
        <v>MiamiLisickiPetrova</v>
      </c>
      <c r="AP649" t="str">
        <f t="shared" si="113"/>
        <v>MiamiPetrovaLisicki</v>
      </c>
      <c r="AQ649">
        <f t="shared" si="114"/>
        <v>1</v>
      </c>
      <c r="AR649">
        <f t="shared" si="115"/>
        <v>1</v>
      </c>
      <c r="AS649">
        <f t="shared" si="116"/>
        <v>29</v>
      </c>
      <c r="AT649" t="b">
        <f t="shared" si="117"/>
        <v>0</v>
      </c>
      <c r="AU649" t="str">
        <f t="shared" si="118"/>
        <v>Petrova</v>
      </c>
      <c r="AV649" t="b">
        <f t="shared" si="119"/>
        <v>1</v>
      </c>
      <c r="AW649" t="str">
        <f t="shared" si="120"/>
        <v>Miami2nd Round</v>
      </c>
    </row>
    <row r="650" spans="1:49" x14ac:dyDescent="0.25">
      <c r="A650">
        <v>15</v>
      </c>
      <c r="B650" t="s">
        <v>531</v>
      </c>
      <c r="C650" t="s">
        <v>532</v>
      </c>
      <c r="D650" s="1">
        <v>41718</v>
      </c>
      <c r="E650" s="1" t="s">
        <v>351</v>
      </c>
      <c r="F650" s="1" t="s">
        <v>307</v>
      </c>
      <c r="G650" s="1" t="s">
        <v>308</v>
      </c>
      <c r="H650" t="s">
        <v>344</v>
      </c>
      <c r="I650">
        <v>3</v>
      </c>
      <c r="J650" t="s">
        <v>440</v>
      </c>
      <c r="K650" t="s">
        <v>316</v>
      </c>
      <c r="L650">
        <v>8</v>
      </c>
      <c r="M650">
        <v>75</v>
      </c>
      <c r="N650">
        <v>4235</v>
      </c>
      <c r="O650">
        <v>800</v>
      </c>
      <c r="P650">
        <v>6</v>
      </c>
      <c r="Q650">
        <v>3</v>
      </c>
      <c r="R650">
        <v>6</v>
      </c>
      <c r="S650">
        <v>4</v>
      </c>
      <c r="V650">
        <v>2</v>
      </c>
      <c r="W650">
        <v>0</v>
      </c>
      <c r="X650" t="s">
        <v>312</v>
      </c>
      <c r="Y650">
        <v>1.1200000000000001</v>
      </c>
      <c r="Z650">
        <v>6</v>
      </c>
      <c r="AA650">
        <v>1.1100000000000001</v>
      </c>
      <c r="AB650">
        <v>6</v>
      </c>
      <c r="AC650">
        <v>1.1200000000000001</v>
      </c>
      <c r="AD650">
        <v>5.5</v>
      </c>
      <c r="AE650">
        <v>1.1499999999999999</v>
      </c>
      <c r="AF650">
        <v>6.41</v>
      </c>
      <c r="AG650">
        <v>1.1299999999999999</v>
      </c>
      <c r="AH650">
        <v>6</v>
      </c>
      <c r="AI650">
        <v>1.17</v>
      </c>
      <c r="AJ650">
        <v>6.5</v>
      </c>
      <c r="AK650">
        <v>1.1299999999999999</v>
      </c>
      <c r="AL650">
        <v>5.82</v>
      </c>
      <c r="AM650" t="str">
        <f t="shared" si="110"/>
        <v>Kvitova</v>
      </c>
      <c r="AN650" t="str">
        <f t="shared" si="111"/>
        <v>Ormaechea</v>
      </c>
      <c r="AO650" t="str">
        <f t="shared" si="112"/>
        <v>MiamiKvitovaOrmaechea</v>
      </c>
      <c r="AP650" t="str">
        <f t="shared" si="113"/>
        <v>MiamiOrmaecheaKvitova</v>
      </c>
      <c r="AQ650">
        <f t="shared" si="114"/>
        <v>2</v>
      </c>
      <c r="AR650">
        <f t="shared" si="115"/>
        <v>5</v>
      </c>
      <c r="AS650">
        <f t="shared" si="116"/>
        <v>19</v>
      </c>
      <c r="AT650" t="b">
        <f t="shared" si="117"/>
        <v>0</v>
      </c>
      <c r="AU650" t="str">
        <f t="shared" si="118"/>
        <v>Kvitova</v>
      </c>
      <c r="AV650" t="b">
        <f t="shared" si="119"/>
        <v>0</v>
      </c>
      <c r="AW650" t="str">
        <f t="shared" si="120"/>
        <v>Miami2nd Round</v>
      </c>
    </row>
    <row r="651" spans="1:49" x14ac:dyDescent="0.25">
      <c r="A651">
        <v>15</v>
      </c>
      <c r="B651" t="s">
        <v>531</v>
      </c>
      <c r="C651" t="s">
        <v>532</v>
      </c>
      <c r="D651" s="1">
        <v>41718</v>
      </c>
      <c r="E651" s="1" t="s">
        <v>351</v>
      </c>
      <c r="F651" s="1" t="s">
        <v>307</v>
      </c>
      <c r="G651" s="1" t="s">
        <v>308</v>
      </c>
      <c r="H651" t="s">
        <v>344</v>
      </c>
      <c r="I651">
        <v>3</v>
      </c>
      <c r="J651" t="s">
        <v>328</v>
      </c>
      <c r="K651" t="s">
        <v>449</v>
      </c>
      <c r="L651">
        <v>23</v>
      </c>
      <c r="M651">
        <v>81</v>
      </c>
      <c r="N651">
        <v>2215</v>
      </c>
      <c r="O651">
        <v>717</v>
      </c>
      <c r="P651">
        <v>6</v>
      </c>
      <c r="Q651">
        <v>1</v>
      </c>
      <c r="R651">
        <v>3</v>
      </c>
      <c r="S651">
        <v>6</v>
      </c>
      <c r="T651">
        <v>6</v>
      </c>
      <c r="U651">
        <v>3</v>
      </c>
      <c r="V651">
        <v>2</v>
      </c>
      <c r="W651">
        <v>1</v>
      </c>
      <c r="X651" t="s">
        <v>312</v>
      </c>
      <c r="Y651">
        <v>1.53</v>
      </c>
      <c r="Z651">
        <v>2.37</v>
      </c>
      <c r="AA651">
        <v>1.55</v>
      </c>
      <c r="AB651">
        <v>2.4</v>
      </c>
      <c r="AC651">
        <v>1.53</v>
      </c>
      <c r="AD651">
        <v>2.38</v>
      </c>
      <c r="AE651">
        <v>1.66</v>
      </c>
      <c r="AF651">
        <v>2.37</v>
      </c>
      <c r="AG651">
        <v>1.57</v>
      </c>
      <c r="AH651">
        <v>2.38</v>
      </c>
      <c r="AI651">
        <v>1.67</v>
      </c>
      <c r="AJ651">
        <v>2.5</v>
      </c>
      <c r="AK651">
        <v>1.57</v>
      </c>
      <c r="AL651">
        <v>2.35</v>
      </c>
      <c r="AM651" t="str">
        <f t="shared" si="110"/>
        <v>Flipkens</v>
      </c>
      <c r="AN651" t="str">
        <f t="shared" si="111"/>
        <v>Razzano</v>
      </c>
      <c r="AO651" t="str">
        <f t="shared" si="112"/>
        <v>MiamiFlipkensRazzano</v>
      </c>
      <c r="AP651" t="str">
        <f t="shared" si="113"/>
        <v>MiamiRazzanoFlipkens</v>
      </c>
      <c r="AQ651">
        <f t="shared" si="114"/>
        <v>1</v>
      </c>
      <c r="AR651">
        <f t="shared" si="115"/>
        <v>5</v>
      </c>
      <c r="AS651">
        <f t="shared" si="116"/>
        <v>25</v>
      </c>
      <c r="AT651" t="b">
        <f t="shared" si="117"/>
        <v>0</v>
      </c>
      <c r="AU651" t="str">
        <f t="shared" si="118"/>
        <v>Flipkens</v>
      </c>
      <c r="AV651" t="b">
        <f t="shared" si="119"/>
        <v>1</v>
      </c>
      <c r="AW651" t="str">
        <f t="shared" si="120"/>
        <v>Miami2nd Round</v>
      </c>
    </row>
    <row r="652" spans="1:49" x14ac:dyDescent="0.25">
      <c r="A652">
        <v>15</v>
      </c>
      <c r="B652" t="s">
        <v>531</v>
      </c>
      <c r="C652" t="s">
        <v>532</v>
      </c>
      <c r="D652" s="1">
        <v>41718</v>
      </c>
      <c r="E652" s="1" t="s">
        <v>351</v>
      </c>
      <c r="F652" s="1" t="s">
        <v>307</v>
      </c>
      <c r="G652" s="1" t="s">
        <v>308</v>
      </c>
      <c r="H652" t="s">
        <v>344</v>
      </c>
      <c r="I652">
        <v>3</v>
      </c>
      <c r="J652" t="s">
        <v>403</v>
      </c>
      <c r="K652" t="s">
        <v>395</v>
      </c>
      <c r="L652">
        <v>10</v>
      </c>
      <c r="M652">
        <v>80</v>
      </c>
      <c r="N652">
        <v>3830</v>
      </c>
      <c r="O652">
        <v>720</v>
      </c>
      <c r="P652">
        <v>6</v>
      </c>
      <c r="Q652">
        <v>1</v>
      </c>
      <c r="R652">
        <v>6</v>
      </c>
      <c r="S652">
        <v>4</v>
      </c>
      <c r="V652">
        <v>2</v>
      </c>
      <c r="W652">
        <v>0</v>
      </c>
      <c r="X652" t="s">
        <v>312</v>
      </c>
      <c r="Y652">
        <v>1.1599999999999999</v>
      </c>
      <c r="Z652">
        <v>5</v>
      </c>
      <c r="AA652">
        <v>1.2</v>
      </c>
      <c r="AB652">
        <v>4.3</v>
      </c>
      <c r="AC652">
        <v>1.2</v>
      </c>
      <c r="AD652">
        <v>4.33</v>
      </c>
      <c r="AE652">
        <v>1.24</v>
      </c>
      <c r="AF652">
        <v>4.58</v>
      </c>
      <c r="AG652">
        <v>1.17</v>
      </c>
      <c r="AH652">
        <v>5</v>
      </c>
      <c r="AI652">
        <v>1.24</v>
      </c>
      <c r="AJ652">
        <v>5.0999999999999996</v>
      </c>
      <c r="AK652">
        <v>1.19</v>
      </c>
      <c r="AL652">
        <v>4.54</v>
      </c>
      <c r="AM652" t="str">
        <f t="shared" si="110"/>
        <v>Errani</v>
      </c>
      <c r="AN652" t="str">
        <f t="shared" si="111"/>
        <v>Mayr</v>
      </c>
      <c r="AO652" t="str">
        <f t="shared" si="112"/>
        <v>MiamiErraniMayr</v>
      </c>
      <c r="AP652" t="str">
        <f t="shared" si="113"/>
        <v>MiamiMayrErrani</v>
      </c>
      <c r="AQ652">
        <f t="shared" si="114"/>
        <v>2</v>
      </c>
      <c r="AR652">
        <f t="shared" si="115"/>
        <v>7</v>
      </c>
      <c r="AS652">
        <f t="shared" si="116"/>
        <v>17</v>
      </c>
      <c r="AT652" t="b">
        <f t="shared" si="117"/>
        <v>0</v>
      </c>
      <c r="AU652" t="str">
        <f t="shared" si="118"/>
        <v>Errani</v>
      </c>
      <c r="AV652" t="b">
        <f t="shared" si="119"/>
        <v>0</v>
      </c>
      <c r="AW652" t="str">
        <f t="shared" si="120"/>
        <v>Miami2nd Round</v>
      </c>
    </row>
    <row r="653" spans="1:49" x14ac:dyDescent="0.25">
      <c r="A653">
        <v>15</v>
      </c>
      <c r="B653" t="s">
        <v>531</v>
      </c>
      <c r="C653" t="s">
        <v>532</v>
      </c>
      <c r="D653" s="1">
        <v>41718</v>
      </c>
      <c r="E653" s="1" t="s">
        <v>351</v>
      </c>
      <c r="F653" s="1" t="s">
        <v>307</v>
      </c>
      <c r="G653" s="1" t="s">
        <v>308</v>
      </c>
      <c r="H653" t="s">
        <v>344</v>
      </c>
      <c r="I653">
        <v>3</v>
      </c>
      <c r="J653" t="s">
        <v>530</v>
      </c>
      <c r="K653" t="s">
        <v>374</v>
      </c>
      <c r="L653">
        <v>104</v>
      </c>
      <c r="M653">
        <v>21</v>
      </c>
      <c r="N653">
        <v>605</v>
      </c>
      <c r="O653">
        <v>2240</v>
      </c>
      <c r="P653">
        <v>7</v>
      </c>
      <c r="Q653">
        <v>6</v>
      </c>
      <c r="R653">
        <v>7</v>
      </c>
      <c r="S653">
        <v>5</v>
      </c>
      <c r="V653">
        <v>2</v>
      </c>
      <c r="W653">
        <v>0</v>
      </c>
      <c r="X653" t="s">
        <v>312</v>
      </c>
      <c r="Y653">
        <v>2.62</v>
      </c>
      <c r="Z653">
        <v>1.44</v>
      </c>
      <c r="AA653">
        <v>2.8</v>
      </c>
      <c r="AB653">
        <v>1.42</v>
      </c>
      <c r="AC653">
        <v>2.75</v>
      </c>
      <c r="AD653">
        <v>1.4</v>
      </c>
      <c r="AE653">
        <v>2.8</v>
      </c>
      <c r="AF653">
        <v>1.5</v>
      </c>
      <c r="AG653">
        <v>2.75</v>
      </c>
      <c r="AH653">
        <v>1.44</v>
      </c>
      <c r="AI653">
        <v>2.9</v>
      </c>
      <c r="AJ653">
        <v>1.5</v>
      </c>
      <c r="AK653">
        <v>2.71</v>
      </c>
      <c r="AL653">
        <v>1.44</v>
      </c>
      <c r="AM653" t="str">
        <f t="shared" si="110"/>
        <v>Vandeweghe</v>
      </c>
      <c r="AN653" t="str">
        <f t="shared" si="111"/>
        <v>Pavlyuchenkova</v>
      </c>
      <c r="AO653" t="str">
        <f t="shared" si="112"/>
        <v>MiamiVandeweghePavlyuchenkova</v>
      </c>
      <c r="AP653" t="str">
        <f t="shared" si="113"/>
        <v>MiamiPavlyuchenkovaVandeweghe</v>
      </c>
      <c r="AQ653">
        <f t="shared" si="114"/>
        <v>2</v>
      </c>
      <c r="AR653">
        <f t="shared" si="115"/>
        <v>3</v>
      </c>
      <c r="AS653">
        <f t="shared" si="116"/>
        <v>25</v>
      </c>
      <c r="AT653" t="b">
        <f t="shared" si="117"/>
        <v>1</v>
      </c>
      <c r="AU653" t="str">
        <f t="shared" si="118"/>
        <v>Vandeweghe</v>
      </c>
      <c r="AV653" t="b">
        <f t="shared" si="119"/>
        <v>0</v>
      </c>
      <c r="AW653" t="str">
        <f t="shared" si="120"/>
        <v>Miami2nd Round</v>
      </c>
    </row>
    <row r="654" spans="1:49" x14ac:dyDescent="0.25">
      <c r="A654">
        <v>15</v>
      </c>
      <c r="B654" t="s">
        <v>531</v>
      </c>
      <c r="C654" t="s">
        <v>532</v>
      </c>
      <c r="D654" s="1">
        <v>41718</v>
      </c>
      <c r="E654" s="1" t="s">
        <v>351</v>
      </c>
      <c r="F654" s="1" t="s">
        <v>307</v>
      </c>
      <c r="G654" s="1" t="s">
        <v>308</v>
      </c>
      <c r="H654" t="s">
        <v>344</v>
      </c>
      <c r="I654">
        <v>3</v>
      </c>
      <c r="J654" t="s">
        <v>380</v>
      </c>
      <c r="K654" t="s">
        <v>476</v>
      </c>
      <c r="L654">
        <v>1</v>
      </c>
      <c r="M654">
        <v>59</v>
      </c>
      <c r="N654">
        <v>12660</v>
      </c>
      <c r="O654">
        <v>970</v>
      </c>
      <c r="P654">
        <v>7</v>
      </c>
      <c r="Q654">
        <v>6</v>
      </c>
      <c r="R654">
        <v>6</v>
      </c>
      <c r="S654">
        <v>2</v>
      </c>
      <c r="V654">
        <v>2</v>
      </c>
      <c r="W654">
        <v>0</v>
      </c>
      <c r="X654" t="s">
        <v>312</v>
      </c>
      <c r="Y654">
        <v>1.02</v>
      </c>
      <c r="Z654">
        <v>17</v>
      </c>
      <c r="AA654">
        <v>1.03</v>
      </c>
      <c r="AB654">
        <v>11</v>
      </c>
      <c r="AC654">
        <v>1.03</v>
      </c>
      <c r="AD654">
        <v>10</v>
      </c>
      <c r="AG654">
        <v>1.03</v>
      </c>
      <c r="AH654">
        <v>13</v>
      </c>
      <c r="AI654">
        <v>1.05</v>
      </c>
      <c r="AJ654">
        <v>17</v>
      </c>
      <c r="AK654">
        <v>1.03</v>
      </c>
      <c r="AL654">
        <v>12.55</v>
      </c>
      <c r="AM654" t="str">
        <f t="shared" si="110"/>
        <v>Williams</v>
      </c>
      <c r="AN654" t="str">
        <f t="shared" si="111"/>
        <v>Shvedova</v>
      </c>
      <c r="AO654" t="str">
        <f t="shared" si="112"/>
        <v>MiamiWilliamsShvedova</v>
      </c>
      <c r="AP654" t="str">
        <f t="shared" si="113"/>
        <v>MiamiShvedovaWilliams</v>
      </c>
      <c r="AQ654">
        <f t="shared" si="114"/>
        <v>2</v>
      </c>
      <c r="AR654">
        <f t="shared" si="115"/>
        <v>5</v>
      </c>
      <c r="AS654">
        <f t="shared" si="116"/>
        <v>21</v>
      </c>
      <c r="AT654" t="b">
        <f t="shared" si="117"/>
        <v>1</v>
      </c>
      <c r="AU654" t="str">
        <f t="shared" si="118"/>
        <v>Williams</v>
      </c>
      <c r="AV654" t="b">
        <f t="shared" si="119"/>
        <v>0</v>
      </c>
      <c r="AW654" t="str">
        <f t="shared" si="120"/>
        <v>Miami2nd Round</v>
      </c>
    </row>
    <row r="655" spans="1:49" x14ac:dyDescent="0.25">
      <c r="A655">
        <v>15</v>
      </c>
      <c r="B655" t="s">
        <v>531</v>
      </c>
      <c r="C655" t="s">
        <v>532</v>
      </c>
      <c r="D655" s="1">
        <v>41718</v>
      </c>
      <c r="E655" s="1" t="s">
        <v>351</v>
      </c>
      <c r="F655" s="1" t="s">
        <v>307</v>
      </c>
      <c r="G655" s="1" t="s">
        <v>308</v>
      </c>
      <c r="H655" t="s">
        <v>344</v>
      </c>
      <c r="I655">
        <v>3</v>
      </c>
      <c r="J655" t="s">
        <v>376</v>
      </c>
      <c r="K655" t="s">
        <v>321</v>
      </c>
      <c r="L655">
        <v>7</v>
      </c>
      <c r="M655">
        <v>45</v>
      </c>
      <c r="N655">
        <v>4271</v>
      </c>
      <c r="O655">
        <v>1217</v>
      </c>
      <c r="P655">
        <v>6</v>
      </c>
      <c r="Q655">
        <v>3</v>
      </c>
      <c r="R655">
        <v>6</v>
      </c>
      <c r="S655">
        <v>4</v>
      </c>
      <c r="V655">
        <v>2</v>
      </c>
      <c r="W655">
        <v>0</v>
      </c>
      <c r="X655" t="s">
        <v>312</v>
      </c>
      <c r="Y655">
        <v>1.1200000000000001</v>
      </c>
      <c r="Z655">
        <v>6</v>
      </c>
      <c r="AA655">
        <v>1.1299999999999999</v>
      </c>
      <c r="AB655">
        <v>5.5</v>
      </c>
      <c r="AC655">
        <v>1.1200000000000001</v>
      </c>
      <c r="AD655">
        <v>5.5</v>
      </c>
      <c r="AE655">
        <v>1.1399999999999999</v>
      </c>
      <c r="AF655">
        <v>6.69</v>
      </c>
      <c r="AG655">
        <v>1.1399999999999999</v>
      </c>
      <c r="AH655">
        <v>5.5</v>
      </c>
      <c r="AI655">
        <v>1.17</v>
      </c>
      <c r="AJ655">
        <v>6.69</v>
      </c>
      <c r="AK655">
        <v>1.1399999999999999</v>
      </c>
      <c r="AL655">
        <v>5.44</v>
      </c>
      <c r="AM655" t="str">
        <f t="shared" si="110"/>
        <v>Sharapova</v>
      </c>
      <c r="AN655" t="str">
        <f t="shared" si="111"/>
        <v>Nara</v>
      </c>
      <c r="AO655" t="str">
        <f t="shared" si="112"/>
        <v>MiamiSharapovaNara</v>
      </c>
      <c r="AP655" t="str">
        <f t="shared" si="113"/>
        <v>MiamiNaraSharapova</v>
      </c>
      <c r="AQ655">
        <f t="shared" si="114"/>
        <v>2</v>
      </c>
      <c r="AR655">
        <f t="shared" si="115"/>
        <v>5</v>
      </c>
      <c r="AS655">
        <f t="shared" si="116"/>
        <v>19</v>
      </c>
      <c r="AT655" t="b">
        <f t="shared" si="117"/>
        <v>0</v>
      </c>
      <c r="AU655" t="str">
        <f t="shared" si="118"/>
        <v>Sharapova</v>
      </c>
      <c r="AV655" t="b">
        <f t="shared" si="119"/>
        <v>0</v>
      </c>
      <c r="AW655" t="str">
        <f t="shared" si="120"/>
        <v>Miami2nd Round</v>
      </c>
    </row>
    <row r="656" spans="1:49" x14ac:dyDescent="0.25">
      <c r="A656">
        <v>15</v>
      </c>
      <c r="B656" t="s">
        <v>531</v>
      </c>
      <c r="C656" t="s">
        <v>532</v>
      </c>
      <c r="D656" s="1">
        <v>41719</v>
      </c>
      <c r="E656" s="1" t="s">
        <v>351</v>
      </c>
      <c r="F656" s="1" t="s">
        <v>307</v>
      </c>
      <c r="G656" s="1" t="s">
        <v>308</v>
      </c>
      <c r="H656" t="s">
        <v>344</v>
      </c>
      <c r="I656">
        <v>3</v>
      </c>
      <c r="J656" t="s">
        <v>415</v>
      </c>
      <c r="K656" t="s">
        <v>498</v>
      </c>
      <c r="L656">
        <v>2</v>
      </c>
      <c r="M656">
        <v>112</v>
      </c>
      <c r="N656">
        <v>7185</v>
      </c>
      <c r="O656">
        <v>574</v>
      </c>
      <c r="X656" t="s">
        <v>347</v>
      </c>
      <c r="Y656">
        <v>1.1000000000000001</v>
      </c>
      <c r="Z656">
        <v>7</v>
      </c>
      <c r="AA656">
        <v>1.1200000000000001</v>
      </c>
      <c r="AB656">
        <v>5.75</v>
      </c>
      <c r="AC656">
        <v>1.1000000000000001</v>
      </c>
      <c r="AD656">
        <v>6.5</v>
      </c>
      <c r="AE656">
        <v>1.1299999999999999</v>
      </c>
      <c r="AF656">
        <v>7.38</v>
      </c>
      <c r="AG656">
        <v>1.1399999999999999</v>
      </c>
      <c r="AH656">
        <v>5.5</v>
      </c>
      <c r="AI656">
        <v>1.1399999999999999</v>
      </c>
      <c r="AJ656">
        <v>7.38</v>
      </c>
      <c r="AK656">
        <v>1.1200000000000001</v>
      </c>
      <c r="AL656">
        <v>6.19</v>
      </c>
      <c r="AM656" t="str">
        <f t="shared" si="110"/>
        <v>Li</v>
      </c>
      <c r="AN656" t="str">
        <f t="shared" si="111"/>
        <v>Kleybanova</v>
      </c>
      <c r="AO656" t="str">
        <f t="shared" si="112"/>
        <v>MiamiLiKleybanova</v>
      </c>
      <c r="AP656" t="str">
        <f t="shared" si="113"/>
        <v>MiamiKleybanovaLi</v>
      </c>
      <c r="AQ656">
        <f t="shared" si="114"/>
        <v>0</v>
      </c>
      <c r="AR656">
        <f t="shared" si="115"/>
        <v>0</v>
      </c>
      <c r="AS656">
        <f t="shared" si="116"/>
        <v>0</v>
      </c>
      <c r="AT656" t="b">
        <f t="shared" si="117"/>
        <v>0</v>
      </c>
      <c r="AU656" t="str">
        <f t="shared" si="118"/>
        <v>Kleybanova</v>
      </c>
      <c r="AV656" t="b">
        <f t="shared" si="119"/>
        <v>0</v>
      </c>
      <c r="AW656" t="str">
        <f t="shared" si="120"/>
        <v>Miami2nd Round</v>
      </c>
    </row>
    <row r="657" spans="1:49" x14ac:dyDescent="0.25">
      <c r="A657">
        <v>15</v>
      </c>
      <c r="B657" t="s">
        <v>531</v>
      </c>
      <c r="C657" t="s">
        <v>532</v>
      </c>
      <c r="D657" s="1">
        <v>41719</v>
      </c>
      <c r="E657" s="1" t="s">
        <v>351</v>
      </c>
      <c r="F657" s="1" t="s">
        <v>307</v>
      </c>
      <c r="G657" s="1" t="s">
        <v>308</v>
      </c>
      <c r="H657" t="s">
        <v>344</v>
      </c>
      <c r="I657">
        <v>3</v>
      </c>
      <c r="J657" t="s">
        <v>364</v>
      </c>
      <c r="K657" t="s">
        <v>313</v>
      </c>
      <c r="L657">
        <v>11</v>
      </c>
      <c r="M657">
        <v>39</v>
      </c>
      <c r="N657">
        <v>3470</v>
      </c>
      <c r="O657">
        <v>1312</v>
      </c>
      <c r="P657">
        <v>6</v>
      </c>
      <c r="Q657">
        <v>1</v>
      </c>
      <c r="R657">
        <v>6</v>
      </c>
      <c r="S657">
        <v>2</v>
      </c>
      <c r="V657">
        <v>2</v>
      </c>
      <c r="W657">
        <v>0</v>
      </c>
      <c r="X657" t="s">
        <v>312</v>
      </c>
      <c r="Y657">
        <v>1.1200000000000001</v>
      </c>
      <c r="Z657">
        <v>6</v>
      </c>
      <c r="AA657">
        <v>1.1499999999999999</v>
      </c>
      <c r="AB657">
        <v>5.25</v>
      </c>
      <c r="AC657">
        <v>1.17</v>
      </c>
      <c r="AD657">
        <v>4.5</v>
      </c>
      <c r="AE657">
        <v>1.1499999999999999</v>
      </c>
      <c r="AF657">
        <v>6.48</v>
      </c>
      <c r="AG657">
        <v>1.1399999999999999</v>
      </c>
      <c r="AH657">
        <v>5.5</v>
      </c>
      <c r="AI657">
        <v>1.17</v>
      </c>
      <c r="AJ657">
        <v>6.48</v>
      </c>
      <c r="AK657">
        <v>1.1399999999999999</v>
      </c>
      <c r="AL657">
        <v>5.46</v>
      </c>
      <c r="AM657" t="str">
        <f t="shared" si="110"/>
        <v>Cibulkova</v>
      </c>
      <c r="AN657" t="str">
        <f t="shared" si="111"/>
        <v>Meusburger</v>
      </c>
      <c r="AO657" t="str">
        <f t="shared" si="112"/>
        <v>MiamiCibulkovaMeusburger</v>
      </c>
      <c r="AP657" t="str">
        <f t="shared" si="113"/>
        <v>MiamiMeusburgerCibulkova</v>
      </c>
      <c r="AQ657">
        <f t="shared" si="114"/>
        <v>2</v>
      </c>
      <c r="AR657">
        <f t="shared" si="115"/>
        <v>9</v>
      </c>
      <c r="AS657">
        <f t="shared" si="116"/>
        <v>15</v>
      </c>
      <c r="AT657" t="b">
        <f t="shared" si="117"/>
        <v>0</v>
      </c>
      <c r="AU657" t="str">
        <f t="shared" si="118"/>
        <v>Cibulkova</v>
      </c>
      <c r="AV657" t="b">
        <f t="shared" si="119"/>
        <v>0</v>
      </c>
      <c r="AW657" t="str">
        <f t="shared" si="120"/>
        <v>Miami2nd Round</v>
      </c>
    </row>
    <row r="658" spans="1:49" x14ac:dyDescent="0.25">
      <c r="A658">
        <v>15</v>
      </c>
      <c r="B658" t="s">
        <v>531</v>
      </c>
      <c r="C658" t="s">
        <v>532</v>
      </c>
      <c r="D658" s="1">
        <v>41719</v>
      </c>
      <c r="E658" s="1" t="s">
        <v>351</v>
      </c>
      <c r="F658" s="1" t="s">
        <v>307</v>
      </c>
      <c r="G658" s="1" t="s">
        <v>308</v>
      </c>
      <c r="H658" t="s">
        <v>344</v>
      </c>
      <c r="I658">
        <v>3</v>
      </c>
      <c r="J658" t="s">
        <v>426</v>
      </c>
      <c r="K658" t="s">
        <v>335</v>
      </c>
      <c r="L658">
        <v>35</v>
      </c>
      <c r="M658">
        <v>48</v>
      </c>
      <c r="N658">
        <v>1395</v>
      </c>
      <c r="O658">
        <v>1180</v>
      </c>
      <c r="P658">
        <v>6</v>
      </c>
      <c r="Q658">
        <v>2</v>
      </c>
      <c r="R658">
        <v>6</v>
      </c>
      <c r="S658">
        <v>2</v>
      </c>
      <c r="V658">
        <v>2</v>
      </c>
      <c r="W658">
        <v>0</v>
      </c>
      <c r="X658" t="s">
        <v>312</v>
      </c>
      <c r="Y658">
        <v>1.9</v>
      </c>
      <c r="Z658">
        <v>1.8</v>
      </c>
      <c r="AA658">
        <v>1.9</v>
      </c>
      <c r="AB658">
        <v>1.85</v>
      </c>
      <c r="AC658">
        <v>1.91</v>
      </c>
      <c r="AD658">
        <v>1.8</v>
      </c>
      <c r="AE658">
        <v>2.04</v>
      </c>
      <c r="AF658">
        <v>1.87</v>
      </c>
      <c r="AG658">
        <v>1.91</v>
      </c>
      <c r="AH658">
        <v>1.91</v>
      </c>
      <c r="AI658">
        <v>2.0499999999999998</v>
      </c>
      <c r="AJ658">
        <v>1.95</v>
      </c>
      <c r="AK658">
        <v>1.92</v>
      </c>
      <c r="AL658">
        <v>1.84</v>
      </c>
      <c r="AM658" t="str">
        <f t="shared" si="110"/>
        <v>Vesnina</v>
      </c>
      <c r="AN658" t="str">
        <f t="shared" si="111"/>
        <v>Riske</v>
      </c>
      <c r="AO658" t="str">
        <f t="shared" si="112"/>
        <v>MiamiVesninaRiske</v>
      </c>
      <c r="AP658" t="str">
        <f t="shared" si="113"/>
        <v>MiamiRiskeVesnina</v>
      </c>
      <c r="AQ658">
        <f t="shared" si="114"/>
        <v>2</v>
      </c>
      <c r="AR658">
        <f t="shared" si="115"/>
        <v>8</v>
      </c>
      <c r="AS658">
        <f t="shared" si="116"/>
        <v>16</v>
      </c>
      <c r="AT658" t="b">
        <f t="shared" si="117"/>
        <v>0</v>
      </c>
      <c r="AU658" t="str">
        <f t="shared" si="118"/>
        <v>Vesnina</v>
      </c>
      <c r="AV658" t="b">
        <f t="shared" si="119"/>
        <v>0</v>
      </c>
      <c r="AW658" t="str">
        <f t="shared" si="120"/>
        <v>Miami2nd Round</v>
      </c>
    </row>
    <row r="659" spans="1:49" x14ac:dyDescent="0.25">
      <c r="A659">
        <v>15</v>
      </c>
      <c r="B659" t="s">
        <v>531</v>
      </c>
      <c r="C659" t="s">
        <v>532</v>
      </c>
      <c r="D659" s="1">
        <v>41719</v>
      </c>
      <c r="E659" s="1" t="s">
        <v>351</v>
      </c>
      <c r="F659" s="1" t="s">
        <v>307</v>
      </c>
      <c r="G659" s="1" t="s">
        <v>308</v>
      </c>
      <c r="H659" t="s">
        <v>344</v>
      </c>
      <c r="I659">
        <v>3</v>
      </c>
      <c r="J659" t="s">
        <v>399</v>
      </c>
      <c r="K659" t="s">
        <v>343</v>
      </c>
      <c r="L659">
        <v>64</v>
      </c>
      <c r="M659">
        <v>14</v>
      </c>
      <c r="N659">
        <v>943</v>
      </c>
      <c r="O659">
        <v>2925</v>
      </c>
      <c r="P659">
        <v>6</v>
      </c>
      <c r="Q659">
        <v>4</v>
      </c>
      <c r="R659">
        <v>2</v>
      </c>
      <c r="S659">
        <v>6</v>
      </c>
      <c r="T659">
        <v>7</v>
      </c>
      <c r="U659">
        <v>5</v>
      </c>
      <c r="V659">
        <v>2</v>
      </c>
      <c r="W659">
        <v>1</v>
      </c>
      <c r="X659" t="s">
        <v>312</v>
      </c>
      <c r="Y659">
        <v>2.1</v>
      </c>
      <c r="Z659">
        <v>1.66</v>
      </c>
      <c r="AA659">
        <v>2.15</v>
      </c>
      <c r="AB659">
        <v>1.68</v>
      </c>
      <c r="AC659">
        <v>2.25</v>
      </c>
      <c r="AD659">
        <v>1.57</v>
      </c>
      <c r="AE659">
        <v>2.11</v>
      </c>
      <c r="AF659">
        <v>1.81</v>
      </c>
      <c r="AG659">
        <v>2.2000000000000002</v>
      </c>
      <c r="AH659">
        <v>1.67</v>
      </c>
      <c r="AI659">
        <v>2.25</v>
      </c>
      <c r="AJ659">
        <v>1.81</v>
      </c>
      <c r="AK659">
        <v>2.13</v>
      </c>
      <c r="AL659">
        <v>1.69</v>
      </c>
      <c r="AM659" t="str">
        <f t="shared" si="110"/>
        <v>Zahlavova</v>
      </c>
      <c r="AN659" t="str">
        <f t="shared" si="111"/>
        <v>Vinci</v>
      </c>
      <c r="AO659" t="str">
        <f t="shared" si="112"/>
        <v>MiamiZahlavovaVinci</v>
      </c>
      <c r="AP659" t="str">
        <f t="shared" si="113"/>
        <v>MiamiVinciZahlavova</v>
      </c>
      <c r="AQ659">
        <f t="shared" si="114"/>
        <v>1</v>
      </c>
      <c r="AR659">
        <f t="shared" si="115"/>
        <v>0</v>
      </c>
      <c r="AS659">
        <f t="shared" si="116"/>
        <v>30</v>
      </c>
      <c r="AT659" t="b">
        <f t="shared" si="117"/>
        <v>0</v>
      </c>
      <c r="AU659" t="str">
        <f t="shared" si="118"/>
        <v>Zahlavova</v>
      </c>
      <c r="AV659" t="b">
        <f t="shared" si="119"/>
        <v>1</v>
      </c>
      <c r="AW659" t="str">
        <f t="shared" si="120"/>
        <v>Miami2nd Round</v>
      </c>
    </row>
    <row r="660" spans="1:49" x14ac:dyDescent="0.25">
      <c r="A660">
        <v>15</v>
      </c>
      <c r="B660" t="s">
        <v>531</v>
      </c>
      <c r="C660" t="s">
        <v>532</v>
      </c>
      <c r="D660" s="1">
        <v>41719</v>
      </c>
      <c r="E660" s="1" t="s">
        <v>351</v>
      </c>
      <c r="F660" s="1" t="s">
        <v>307</v>
      </c>
      <c r="G660" s="1" t="s">
        <v>308</v>
      </c>
      <c r="H660" t="s">
        <v>344</v>
      </c>
      <c r="I660">
        <v>3</v>
      </c>
      <c r="J660" t="s">
        <v>392</v>
      </c>
      <c r="K660" t="s">
        <v>310</v>
      </c>
      <c r="L660">
        <v>69</v>
      </c>
      <c r="M660">
        <v>34</v>
      </c>
      <c r="N660">
        <v>881</v>
      </c>
      <c r="O660">
        <v>1403</v>
      </c>
      <c r="P660">
        <v>3</v>
      </c>
      <c r="Q660">
        <v>6</v>
      </c>
      <c r="R660">
        <v>7</v>
      </c>
      <c r="S660">
        <v>6</v>
      </c>
      <c r="T660">
        <v>6</v>
      </c>
      <c r="U660">
        <v>1</v>
      </c>
      <c r="V660">
        <v>2</v>
      </c>
      <c r="W660">
        <v>1</v>
      </c>
      <c r="X660" t="s">
        <v>312</v>
      </c>
      <c r="Y660">
        <v>3.25</v>
      </c>
      <c r="Z660">
        <v>1.33</v>
      </c>
      <c r="AA660">
        <v>3.2</v>
      </c>
      <c r="AB660">
        <v>1.33</v>
      </c>
      <c r="AC660">
        <v>3</v>
      </c>
      <c r="AD660">
        <v>1.36</v>
      </c>
      <c r="AE660">
        <v>3.41</v>
      </c>
      <c r="AF660">
        <v>1.38</v>
      </c>
      <c r="AG660">
        <v>3</v>
      </c>
      <c r="AH660">
        <v>1.36</v>
      </c>
      <c r="AI660">
        <v>3.5</v>
      </c>
      <c r="AJ660">
        <v>1.38</v>
      </c>
      <c r="AK660">
        <v>3.11</v>
      </c>
      <c r="AL660">
        <v>1.35</v>
      </c>
      <c r="AM660" t="str">
        <f t="shared" si="110"/>
        <v>Tomljanovic</v>
      </c>
      <c r="AN660" t="str">
        <f t="shared" si="111"/>
        <v>Muguruza</v>
      </c>
      <c r="AO660" t="str">
        <f t="shared" si="112"/>
        <v>MiamiTomljanovicMuguruza</v>
      </c>
      <c r="AP660" t="str">
        <f t="shared" si="113"/>
        <v>MiamiMuguruzaTomljanovic</v>
      </c>
      <c r="AQ660">
        <f t="shared" si="114"/>
        <v>1</v>
      </c>
      <c r="AR660">
        <f t="shared" si="115"/>
        <v>3</v>
      </c>
      <c r="AS660">
        <f t="shared" si="116"/>
        <v>29</v>
      </c>
      <c r="AT660" t="b">
        <f t="shared" si="117"/>
        <v>1</v>
      </c>
      <c r="AU660" t="str">
        <f t="shared" si="118"/>
        <v>Muguruza</v>
      </c>
      <c r="AV660" t="b">
        <f t="shared" si="119"/>
        <v>1</v>
      </c>
      <c r="AW660" t="str">
        <f t="shared" si="120"/>
        <v>Miami2nd Round</v>
      </c>
    </row>
    <row r="661" spans="1:49" x14ac:dyDescent="0.25">
      <c r="A661">
        <v>15</v>
      </c>
      <c r="B661" t="s">
        <v>531</v>
      </c>
      <c r="C661" t="s">
        <v>532</v>
      </c>
      <c r="D661" s="1">
        <v>41719</v>
      </c>
      <c r="E661" s="1" t="s">
        <v>351</v>
      </c>
      <c r="F661" s="1" t="s">
        <v>307</v>
      </c>
      <c r="G661" s="1" t="s">
        <v>308</v>
      </c>
      <c r="H661" t="s">
        <v>344</v>
      </c>
      <c r="I661">
        <v>3</v>
      </c>
      <c r="J661" t="s">
        <v>437</v>
      </c>
      <c r="K661" t="s">
        <v>360</v>
      </c>
      <c r="L661">
        <v>22</v>
      </c>
      <c r="M661">
        <v>37</v>
      </c>
      <c r="N661">
        <v>2230</v>
      </c>
      <c r="O661">
        <v>1340</v>
      </c>
      <c r="P661">
        <v>6</v>
      </c>
      <c r="Q661">
        <v>2</v>
      </c>
      <c r="R661">
        <v>6</v>
      </c>
      <c r="S661">
        <v>7</v>
      </c>
      <c r="T661">
        <v>6</v>
      </c>
      <c r="U661">
        <v>4</v>
      </c>
      <c r="V661">
        <v>2</v>
      </c>
      <c r="W661">
        <v>1</v>
      </c>
      <c r="X661" t="s">
        <v>312</v>
      </c>
      <c r="Y661">
        <v>1.66</v>
      </c>
      <c r="Z661">
        <v>2.1</v>
      </c>
      <c r="AA661">
        <v>1.7</v>
      </c>
      <c r="AB661">
        <v>2.1</v>
      </c>
      <c r="AC661">
        <v>1.67</v>
      </c>
      <c r="AD661">
        <v>2.1</v>
      </c>
      <c r="AE661">
        <v>1.78</v>
      </c>
      <c r="AF661">
        <v>2.16</v>
      </c>
      <c r="AG661">
        <v>1.67</v>
      </c>
      <c r="AH661">
        <v>2.2000000000000002</v>
      </c>
      <c r="AI661">
        <v>1.8</v>
      </c>
      <c r="AJ661">
        <v>2.25</v>
      </c>
      <c r="AK661">
        <v>1.7</v>
      </c>
      <c r="AL661">
        <v>2.1</v>
      </c>
      <c r="AM661" t="str">
        <f t="shared" si="110"/>
        <v>Cornet</v>
      </c>
      <c r="AN661" t="str">
        <f t="shared" si="111"/>
        <v>Petkovic</v>
      </c>
      <c r="AO661" t="str">
        <f t="shared" si="112"/>
        <v>MiamiCornetPetkovic</v>
      </c>
      <c r="AP661" t="str">
        <f t="shared" si="113"/>
        <v>MiamiPetkovicCornet</v>
      </c>
      <c r="AQ661">
        <f t="shared" si="114"/>
        <v>1</v>
      </c>
      <c r="AR661">
        <f t="shared" si="115"/>
        <v>5</v>
      </c>
      <c r="AS661">
        <f t="shared" si="116"/>
        <v>31</v>
      </c>
      <c r="AT661" t="b">
        <f t="shared" si="117"/>
        <v>1</v>
      </c>
      <c r="AU661" t="str">
        <f t="shared" si="118"/>
        <v>Cornet</v>
      </c>
      <c r="AV661" t="b">
        <f t="shared" si="119"/>
        <v>1</v>
      </c>
      <c r="AW661" t="str">
        <f t="shared" si="120"/>
        <v>Miami2nd Round</v>
      </c>
    </row>
    <row r="662" spans="1:49" x14ac:dyDescent="0.25">
      <c r="A662">
        <v>15</v>
      </c>
      <c r="B662" t="s">
        <v>531</v>
      </c>
      <c r="C662" t="s">
        <v>532</v>
      </c>
      <c r="D662" s="1">
        <v>41719</v>
      </c>
      <c r="E662" s="1" t="s">
        <v>351</v>
      </c>
      <c r="F662" s="1" t="s">
        <v>307</v>
      </c>
      <c r="G662" s="1" t="s">
        <v>308</v>
      </c>
      <c r="H662" t="s">
        <v>344</v>
      </c>
      <c r="I662">
        <v>3</v>
      </c>
      <c r="J662" t="s">
        <v>354</v>
      </c>
      <c r="K662" t="s">
        <v>431</v>
      </c>
      <c r="L662">
        <v>42</v>
      </c>
      <c r="M662">
        <v>19</v>
      </c>
      <c r="N662">
        <v>1238</v>
      </c>
      <c r="O662">
        <v>2485</v>
      </c>
      <c r="P662">
        <v>1</v>
      </c>
      <c r="Q662">
        <v>6</v>
      </c>
      <c r="R662">
        <v>6</v>
      </c>
      <c r="S662">
        <v>1</v>
      </c>
      <c r="T662">
        <v>6</v>
      </c>
      <c r="U662">
        <v>2</v>
      </c>
      <c r="V662">
        <v>2</v>
      </c>
      <c r="W662">
        <v>1</v>
      </c>
      <c r="X662" t="s">
        <v>312</v>
      </c>
      <c r="Y662">
        <v>3</v>
      </c>
      <c r="Z662">
        <v>1.36</v>
      </c>
      <c r="AA662">
        <v>2.9</v>
      </c>
      <c r="AB662">
        <v>1.4</v>
      </c>
      <c r="AC662">
        <v>2.75</v>
      </c>
      <c r="AD662">
        <v>1.4</v>
      </c>
      <c r="AE662">
        <v>3.07</v>
      </c>
      <c r="AF662">
        <v>1.43</v>
      </c>
      <c r="AG662">
        <v>2.88</v>
      </c>
      <c r="AH662">
        <v>1.4</v>
      </c>
      <c r="AI662">
        <v>3.1</v>
      </c>
      <c r="AJ662">
        <v>1.45</v>
      </c>
      <c r="AK662">
        <v>2.86</v>
      </c>
      <c r="AL662">
        <v>1.4</v>
      </c>
      <c r="AM662" t="str">
        <f t="shared" si="110"/>
        <v>Svitolina</v>
      </c>
      <c r="AN662" t="str">
        <f t="shared" si="111"/>
        <v>Bouchard</v>
      </c>
      <c r="AO662" t="str">
        <f t="shared" si="112"/>
        <v>MiamiSvitolinaBouchard</v>
      </c>
      <c r="AP662" t="str">
        <f t="shared" si="113"/>
        <v>MiamiBouchardSvitolina</v>
      </c>
      <c r="AQ662">
        <f t="shared" si="114"/>
        <v>1</v>
      </c>
      <c r="AR662">
        <f t="shared" si="115"/>
        <v>4</v>
      </c>
      <c r="AS662">
        <f t="shared" si="116"/>
        <v>22</v>
      </c>
      <c r="AT662" t="b">
        <f t="shared" si="117"/>
        <v>0</v>
      </c>
      <c r="AU662" t="str">
        <f t="shared" si="118"/>
        <v>Bouchard</v>
      </c>
      <c r="AV662" t="b">
        <f t="shared" si="119"/>
        <v>1</v>
      </c>
      <c r="AW662" t="str">
        <f t="shared" si="120"/>
        <v>Miami2nd Round</v>
      </c>
    </row>
    <row r="663" spans="1:49" x14ac:dyDescent="0.25">
      <c r="A663">
        <v>15</v>
      </c>
      <c r="B663" t="s">
        <v>531</v>
      </c>
      <c r="C663" t="s">
        <v>532</v>
      </c>
      <c r="D663" s="1">
        <v>41719</v>
      </c>
      <c r="E663" s="1" t="s">
        <v>351</v>
      </c>
      <c r="F663" s="1" t="s">
        <v>307</v>
      </c>
      <c r="G663" s="1" t="s">
        <v>308</v>
      </c>
      <c r="H663" t="s">
        <v>344</v>
      </c>
      <c r="I663">
        <v>3</v>
      </c>
      <c r="J663" t="s">
        <v>355</v>
      </c>
      <c r="K663" t="s">
        <v>366</v>
      </c>
      <c r="L663">
        <v>49</v>
      </c>
      <c r="M663">
        <v>6</v>
      </c>
      <c r="N663">
        <v>1171</v>
      </c>
      <c r="O663">
        <v>4590</v>
      </c>
      <c r="P663">
        <v>6</v>
      </c>
      <c r="Q663">
        <v>3</v>
      </c>
      <c r="R663">
        <v>2</v>
      </c>
      <c r="S663">
        <v>6</v>
      </c>
      <c r="T663">
        <v>7</v>
      </c>
      <c r="U663">
        <v>6</v>
      </c>
      <c r="V663">
        <v>2</v>
      </c>
      <c r="W663">
        <v>1</v>
      </c>
      <c r="X663" t="s">
        <v>312</v>
      </c>
      <c r="Y663">
        <v>6</v>
      </c>
      <c r="Z663">
        <v>1.1200000000000001</v>
      </c>
      <c r="AA663">
        <v>5.5</v>
      </c>
      <c r="AB663">
        <v>1.1299999999999999</v>
      </c>
      <c r="AC663">
        <v>5.5</v>
      </c>
      <c r="AD663">
        <v>1.1200000000000001</v>
      </c>
      <c r="AE663">
        <v>6.34</v>
      </c>
      <c r="AF663">
        <v>1.1499999999999999</v>
      </c>
      <c r="AG663">
        <v>5</v>
      </c>
      <c r="AH663">
        <v>1.17</v>
      </c>
      <c r="AI663">
        <v>6.34</v>
      </c>
      <c r="AJ663">
        <v>1.17</v>
      </c>
      <c r="AK663">
        <v>5.51</v>
      </c>
      <c r="AL663">
        <v>1.1399999999999999</v>
      </c>
      <c r="AM663" t="str">
        <f t="shared" si="110"/>
        <v>Lepchenko</v>
      </c>
      <c r="AN663" t="str">
        <f t="shared" si="111"/>
        <v>Jankovic</v>
      </c>
      <c r="AO663" t="str">
        <f t="shared" si="112"/>
        <v>MiamiLepchenkoJankovic</v>
      </c>
      <c r="AP663" t="str">
        <f t="shared" si="113"/>
        <v>MiamiJankovicLepchenko</v>
      </c>
      <c r="AQ663">
        <f t="shared" si="114"/>
        <v>1</v>
      </c>
      <c r="AR663">
        <f t="shared" si="115"/>
        <v>0</v>
      </c>
      <c r="AS663">
        <f t="shared" si="116"/>
        <v>30</v>
      </c>
      <c r="AT663" t="b">
        <f t="shared" si="117"/>
        <v>1</v>
      </c>
      <c r="AU663" t="str">
        <f t="shared" si="118"/>
        <v>Lepchenko</v>
      </c>
      <c r="AV663" t="b">
        <f t="shared" si="119"/>
        <v>1</v>
      </c>
      <c r="AW663" t="str">
        <f t="shared" si="120"/>
        <v>Miami2nd Round</v>
      </c>
    </row>
    <row r="664" spans="1:49" x14ac:dyDescent="0.25">
      <c r="A664">
        <v>15</v>
      </c>
      <c r="B664" t="s">
        <v>531</v>
      </c>
      <c r="C664" t="s">
        <v>532</v>
      </c>
      <c r="D664" s="1">
        <v>41719</v>
      </c>
      <c r="E664" s="1" t="s">
        <v>351</v>
      </c>
      <c r="F664" s="1" t="s">
        <v>307</v>
      </c>
      <c r="G664" s="1" t="s">
        <v>308</v>
      </c>
      <c r="H664" t="s">
        <v>344</v>
      </c>
      <c r="I664">
        <v>3</v>
      </c>
      <c r="J664" t="s">
        <v>362</v>
      </c>
      <c r="K664" t="s">
        <v>311</v>
      </c>
      <c r="L664">
        <v>25</v>
      </c>
      <c r="M664">
        <v>57</v>
      </c>
      <c r="N664">
        <v>2045</v>
      </c>
      <c r="O664">
        <v>975</v>
      </c>
      <c r="P664">
        <v>7</v>
      </c>
      <c r="Q664">
        <v>6</v>
      </c>
      <c r="R664">
        <v>7</v>
      </c>
      <c r="S664">
        <v>6</v>
      </c>
      <c r="V664">
        <v>2</v>
      </c>
      <c r="W664">
        <v>0</v>
      </c>
      <c r="X664" t="s">
        <v>312</v>
      </c>
      <c r="Y664">
        <v>2</v>
      </c>
      <c r="Z664">
        <v>1.72</v>
      </c>
      <c r="AA664">
        <v>2</v>
      </c>
      <c r="AB664">
        <v>1.8</v>
      </c>
      <c r="AC664">
        <v>1.91</v>
      </c>
      <c r="AD664">
        <v>1.8</v>
      </c>
      <c r="AE664">
        <v>2.02</v>
      </c>
      <c r="AF664">
        <v>1.88</v>
      </c>
      <c r="AG664">
        <v>1.91</v>
      </c>
      <c r="AH664">
        <v>1.91</v>
      </c>
      <c r="AI664">
        <v>2.02</v>
      </c>
      <c r="AJ664">
        <v>2</v>
      </c>
      <c r="AK664">
        <v>1.93</v>
      </c>
      <c r="AL664">
        <v>1.83</v>
      </c>
      <c r="AM664" t="str">
        <f t="shared" si="110"/>
        <v>Kanepi</v>
      </c>
      <c r="AN664" t="str">
        <f t="shared" si="111"/>
        <v>Mchale</v>
      </c>
      <c r="AO664" t="str">
        <f t="shared" si="112"/>
        <v>MiamiKanepiMchale</v>
      </c>
      <c r="AP664" t="str">
        <f t="shared" si="113"/>
        <v>MiamiMchaleKanepi</v>
      </c>
      <c r="AQ664">
        <f t="shared" si="114"/>
        <v>2</v>
      </c>
      <c r="AR664">
        <f t="shared" si="115"/>
        <v>2</v>
      </c>
      <c r="AS664">
        <f t="shared" si="116"/>
        <v>26</v>
      </c>
      <c r="AT664" t="b">
        <f t="shared" si="117"/>
        <v>1</v>
      </c>
      <c r="AU664" t="str">
        <f t="shared" si="118"/>
        <v>Kanepi</v>
      </c>
      <c r="AV664" t="b">
        <f t="shared" si="119"/>
        <v>0</v>
      </c>
      <c r="AW664" t="str">
        <f t="shared" si="120"/>
        <v>Miami2nd Round</v>
      </c>
    </row>
    <row r="665" spans="1:49" x14ac:dyDescent="0.25">
      <c r="A665">
        <v>15</v>
      </c>
      <c r="B665" t="s">
        <v>531</v>
      </c>
      <c r="C665" t="s">
        <v>532</v>
      </c>
      <c r="D665" s="1">
        <v>41719</v>
      </c>
      <c r="E665" s="1" t="s">
        <v>351</v>
      </c>
      <c r="F665" s="1" t="s">
        <v>307</v>
      </c>
      <c r="G665" s="1" t="s">
        <v>308</v>
      </c>
      <c r="H665" t="s">
        <v>344</v>
      </c>
      <c r="I665">
        <v>3</v>
      </c>
      <c r="J665" t="s">
        <v>370</v>
      </c>
      <c r="K665" t="s">
        <v>401</v>
      </c>
      <c r="L665">
        <v>56</v>
      </c>
      <c r="M665">
        <v>76</v>
      </c>
      <c r="N665">
        <v>980</v>
      </c>
      <c r="O665">
        <v>794</v>
      </c>
      <c r="P665">
        <v>6</v>
      </c>
      <c r="Q665">
        <v>4</v>
      </c>
      <c r="R665">
        <v>1</v>
      </c>
      <c r="S665">
        <v>6</v>
      </c>
      <c r="T665">
        <v>6</v>
      </c>
      <c r="U665">
        <v>4</v>
      </c>
      <c r="V665">
        <v>2</v>
      </c>
      <c r="W665">
        <v>1</v>
      </c>
      <c r="X665" t="s">
        <v>312</v>
      </c>
      <c r="Y665">
        <v>1.33</v>
      </c>
      <c r="Z665">
        <v>3.25</v>
      </c>
      <c r="AA665">
        <v>1.42</v>
      </c>
      <c r="AB665">
        <v>2.8</v>
      </c>
      <c r="AC665">
        <v>1.36</v>
      </c>
      <c r="AD665">
        <v>3</v>
      </c>
      <c r="AE665">
        <v>1.36</v>
      </c>
      <c r="AF665">
        <v>3.48</v>
      </c>
      <c r="AI665">
        <v>1.45</v>
      </c>
      <c r="AJ665">
        <v>3.48</v>
      </c>
      <c r="AK665">
        <v>1.36</v>
      </c>
      <c r="AL665">
        <v>3.07</v>
      </c>
      <c r="AM665" t="str">
        <f t="shared" si="110"/>
        <v>Dellacqua</v>
      </c>
      <c r="AN665" t="str">
        <f t="shared" si="111"/>
        <v>Cepelova</v>
      </c>
      <c r="AO665" t="str">
        <f t="shared" si="112"/>
        <v>MiamiDellacquaCepelova</v>
      </c>
      <c r="AP665" t="str">
        <f t="shared" si="113"/>
        <v>MiamiCepelovaDellacqua</v>
      </c>
      <c r="AQ665">
        <f t="shared" si="114"/>
        <v>1</v>
      </c>
      <c r="AR665">
        <f t="shared" si="115"/>
        <v>-1</v>
      </c>
      <c r="AS665">
        <f t="shared" si="116"/>
        <v>27</v>
      </c>
      <c r="AT665" t="b">
        <f t="shared" si="117"/>
        <v>0</v>
      </c>
      <c r="AU665" t="str">
        <f t="shared" si="118"/>
        <v>Dellacqua</v>
      </c>
      <c r="AV665" t="b">
        <f t="shared" si="119"/>
        <v>1</v>
      </c>
      <c r="AW665" t="str">
        <f t="shared" si="120"/>
        <v>Miami2nd Round</v>
      </c>
    </row>
    <row r="666" spans="1:49" x14ac:dyDescent="0.25">
      <c r="A666">
        <v>15</v>
      </c>
      <c r="B666" t="s">
        <v>531</v>
      </c>
      <c r="C666" t="s">
        <v>532</v>
      </c>
      <c r="D666" s="1">
        <v>41719</v>
      </c>
      <c r="E666" s="1" t="s">
        <v>351</v>
      </c>
      <c r="F666" s="1" t="s">
        <v>307</v>
      </c>
      <c r="G666" s="1" t="s">
        <v>308</v>
      </c>
      <c r="H666" t="s">
        <v>344</v>
      </c>
      <c r="I666">
        <v>3</v>
      </c>
      <c r="J666" t="s">
        <v>359</v>
      </c>
      <c r="K666" t="s">
        <v>373</v>
      </c>
      <c r="L666">
        <v>38</v>
      </c>
      <c r="M666">
        <v>33</v>
      </c>
      <c r="N666">
        <v>1320</v>
      </c>
      <c r="O666">
        <v>1442</v>
      </c>
      <c r="P666">
        <v>6</v>
      </c>
      <c r="Q666">
        <v>4</v>
      </c>
      <c r="R666">
        <v>6</v>
      </c>
      <c r="S666">
        <v>2</v>
      </c>
      <c r="V666">
        <v>2</v>
      </c>
      <c r="W666">
        <v>0</v>
      </c>
      <c r="X666" t="s">
        <v>312</v>
      </c>
      <c r="Y666">
        <v>1.25</v>
      </c>
      <c r="Z666">
        <v>3.75</v>
      </c>
      <c r="AA666">
        <v>1.35</v>
      </c>
      <c r="AB666">
        <v>3.1</v>
      </c>
      <c r="AC666">
        <v>1.33</v>
      </c>
      <c r="AD666">
        <v>3.25</v>
      </c>
      <c r="AE666">
        <v>1.31</v>
      </c>
      <c r="AF666">
        <v>3.81</v>
      </c>
      <c r="AG666">
        <v>1.36</v>
      </c>
      <c r="AH666">
        <v>3</v>
      </c>
      <c r="AI666">
        <v>1.38</v>
      </c>
      <c r="AJ666">
        <v>3.95</v>
      </c>
      <c r="AK666">
        <v>1.31</v>
      </c>
      <c r="AL666">
        <v>3.36</v>
      </c>
      <c r="AM666" t="str">
        <f t="shared" si="110"/>
        <v>Keys</v>
      </c>
      <c r="AN666" t="str">
        <f t="shared" si="111"/>
        <v>Hantuchova</v>
      </c>
      <c r="AO666" t="str">
        <f t="shared" si="112"/>
        <v>MiamiKeysHantuchova</v>
      </c>
      <c r="AP666" t="str">
        <f t="shared" si="113"/>
        <v>MiamiHantuchovaKeys</v>
      </c>
      <c r="AQ666">
        <f t="shared" si="114"/>
        <v>2</v>
      </c>
      <c r="AR666">
        <f t="shared" si="115"/>
        <v>6</v>
      </c>
      <c r="AS666">
        <f t="shared" si="116"/>
        <v>18</v>
      </c>
      <c r="AT666" t="b">
        <f t="shared" si="117"/>
        <v>0</v>
      </c>
      <c r="AU666" t="str">
        <f t="shared" si="118"/>
        <v>Keys</v>
      </c>
      <c r="AV666" t="b">
        <f t="shared" si="119"/>
        <v>0</v>
      </c>
      <c r="AW666" t="str">
        <f t="shared" si="120"/>
        <v>Miami2nd Round</v>
      </c>
    </row>
    <row r="667" spans="1:49" x14ac:dyDescent="0.25">
      <c r="A667">
        <v>15</v>
      </c>
      <c r="B667" t="s">
        <v>531</v>
      </c>
      <c r="C667" t="s">
        <v>532</v>
      </c>
      <c r="D667" s="1">
        <v>41719</v>
      </c>
      <c r="E667" s="1" t="s">
        <v>351</v>
      </c>
      <c r="F667" s="1" t="s">
        <v>307</v>
      </c>
      <c r="G667" s="1" t="s">
        <v>308</v>
      </c>
      <c r="H667" t="s">
        <v>344</v>
      </c>
      <c r="I667">
        <v>3</v>
      </c>
      <c r="J667" t="s">
        <v>439</v>
      </c>
      <c r="K667" t="s">
        <v>533</v>
      </c>
      <c r="L667">
        <v>3</v>
      </c>
      <c r="M667">
        <v>114</v>
      </c>
      <c r="N667">
        <v>6215</v>
      </c>
      <c r="O667">
        <v>564</v>
      </c>
      <c r="P667">
        <v>6</v>
      </c>
      <c r="Q667">
        <v>0</v>
      </c>
      <c r="R667">
        <v>6</v>
      </c>
      <c r="S667">
        <v>4</v>
      </c>
      <c r="V667">
        <v>2</v>
      </c>
      <c r="W667">
        <v>0</v>
      </c>
      <c r="X667" t="s">
        <v>312</v>
      </c>
      <c r="Y667">
        <v>1.1000000000000001</v>
      </c>
      <c r="Z667">
        <v>7</v>
      </c>
      <c r="AA667">
        <v>1.1499999999999999</v>
      </c>
      <c r="AB667">
        <v>5.25</v>
      </c>
      <c r="AC667">
        <v>1.07</v>
      </c>
      <c r="AD667">
        <v>7.5</v>
      </c>
      <c r="AE667">
        <v>1.1299999999999999</v>
      </c>
      <c r="AF667">
        <v>7.21</v>
      </c>
      <c r="AG667">
        <v>1.1100000000000001</v>
      </c>
      <c r="AH667">
        <v>6.5</v>
      </c>
      <c r="AI667">
        <v>1.1499999999999999</v>
      </c>
      <c r="AJ667">
        <v>7.5</v>
      </c>
      <c r="AK667">
        <v>1.1100000000000001</v>
      </c>
      <c r="AL667">
        <v>6.32</v>
      </c>
      <c r="AM667" t="str">
        <f t="shared" si="110"/>
        <v>Radwanska</v>
      </c>
      <c r="AN667" t="str">
        <f t="shared" si="111"/>
        <v>Oprandi</v>
      </c>
      <c r="AO667" t="str">
        <f t="shared" si="112"/>
        <v>MiamiRadwanskaOprandi</v>
      </c>
      <c r="AP667" t="str">
        <f t="shared" si="113"/>
        <v>MiamiOprandiRadwanska</v>
      </c>
      <c r="AQ667">
        <f t="shared" si="114"/>
        <v>2</v>
      </c>
      <c r="AR667">
        <f t="shared" si="115"/>
        <v>8</v>
      </c>
      <c r="AS667">
        <f t="shared" si="116"/>
        <v>16</v>
      </c>
      <c r="AT667" t="b">
        <f t="shared" si="117"/>
        <v>0</v>
      </c>
      <c r="AU667" t="str">
        <f t="shared" si="118"/>
        <v>Radwanska</v>
      </c>
      <c r="AV667" t="b">
        <f t="shared" si="119"/>
        <v>0</v>
      </c>
      <c r="AW667" t="str">
        <f t="shared" si="120"/>
        <v>Miami2nd Round</v>
      </c>
    </row>
    <row r="668" spans="1:49" x14ac:dyDescent="0.25">
      <c r="A668">
        <v>15</v>
      </c>
      <c r="B668" t="s">
        <v>531</v>
      </c>
      <c r="C668" t="s">
        <v>532</v>
      </c>
      <c r="D668" s="1">
        <v>41719</v>
      </c>
      <c r="E668" s="1" t="s">
        <v>351</v>
      </c>
      <c r="F668" s="1" t="s">
        <v>307</v>
      </c>
      <c r="G668" s="1" t="s">
        <v>308</v>
      </c>
      <c r="H668" t="s">
        <v>344</v>
      </c>
      <c r="I668">
        <v>3</v>
      </c>
      <c r="J668" t="s">
        <v>368</v>
      </c>
      <c r="K668" t="s">
        <v>477</v>
      </c>
      <c r="L668">
        <v>17</v>
      </c>
      <c r="M668">
        <v>78</v>
      </c>
      <c r="N668">
        <v>2620</v>
      </c>
      <c r="O668">
        <v>755</v>
      </c>
      <c r="P668">
        <v>6</v>
      </c>
      <c r="Q668">
        <v>4</v>
      </c>
      <c r="R668">
        <v>6</v>
      </c>
      <c r="S668">
        <v>1</v>
      </c>
      <c r="V668">
        <v>2</v>
      </c>
      <c r="W668">
        <v>0</v>
      </c>
      <c r="X668" t="s">
        <v>312</v>
      </c>
      <c r="Y668">
        <v>1.28</v>
      </c>
      <c r="Z668">
        <v>3.5</v>
      </c>
      <c r="AA668">
        <v>1.25</v>
      </c>
      <c r="AB668">
        <v>3.75</v>
      </c>
      <c r="AC668">
        <v>1.25</v>
      </c>
      <c r="AD668">
        <v>3.75</v>
      </c>
      <c r="AE668">
        <v>1.34</v>
      </c>
      <c r="AF668">
        <v>3.56</v>
      </c>
      <c r="AG668">
        <v>1.29</v>
      </c>
      <c r="AH668">
        <v>3.5</v>
      </c>
      <c r="AI668">
        <v>1.38</v>
      </c>
      <c r="AJ668">
        <v>4.05</v>
      </c>
      <c r="AK668">
        <v>1.27</v>
      </c>
      <c r="AL668">
        <v>3.6</v>
      </c>
      <c r="AM668" t="str">
        <f t="shared" si="110"/>
        <v>Suarez</v>
      </c>
      <c r="AN668" t="str">
        <f t="shared" si="111"/>
        <v>Scheepers</v>
      </c>
      <c r="AO668" t="str">
        <f t="shared" si="112"/>
        <v>MiamiSuarezScheepers</v>
      </c>
      <c r="AP668" t="str">
        <f t="shared" si="113"/>
        <v>MiamiScheepersSuarez</v>
      </c>
      <c r="AQ668">
        <f t="shared" si="114"/>
        <v>2</v>
      </c>
      <c r="AR668">
        <f t="shared" si="115"/>
        <v>7</v>
      </c>
      <c r="AS668">
        <f t="shared" si="116"/>
        <v>17</v>
      </c>
      <c r="AT668" t="b">
        <f t="shared" si="117"/>
        <v>0</v>
      </c>
      <c r="AU668" t="str">
        <f t="shared" si="118"/>
        <v>Suarez</v>
      </c>
      <c r="AV668" t="b">
        <f t="shared" si="119"/>
        <v>0</v>
      </c>
      <c r="AW668" t="str">
        <f t="shared" si="120"/>
        <v>Miami2nd Round</v>
      </c>
    </row>
    <row r="669" spans="1:49" x14ac:dyDescent="0.25">
      <c r="A669">
        <v>15</v>
      </c>
      <c r="B669" t="s">
        <v>531</v>
      </c>
      <c r="C669" t="s">
        <v>532</v>
      </c>
      <c r="D669" s="1">
        <v>41719</v>
      </c>
      <c r="E669" s="1" t="s">
        <v>351</v>
      </c>
      <c r="F669" s="1" t="s">
        <v>307</v>
      </c>
      <c r="G669" s="1" t="s">
        <v>308</v>
      </c>
      <c r="H669" t="s">
        <v>344</v>
      </c>
      <c r="I669">
        <v>3</v>
      </c>
      <c r="J669" t="s">
        <v>475</v>
      </c>
      <c r="K669" t="s">
        <v>465</v>
      </c>
      <c r="L669">
        <v>16</v>
      </c>
      <c r="M669">
        <v>105</v>
      </c>
      <c r="N669">
        <v>2625</v>
      </c>
      <c r="O669">
        <v>604</v>
      </c>
      <c r="P669">
        <v>7</v>
      </c>
      <c r="Q669">
        <v>5</v>
      </c>
      <c r="R669">
        <v>6</v>
      </c>
      <c r="S669">
        <v>3</v>
      </c>
      <c r="V669">
        <v>2</v>
      </c>
      <c r="W669">
        <v>0</v>
      </c>
      <c r="X669" t="s">
        <v>312</v>
      </c>
      <c r="Y669">
        <v>1.22</v>
      </c>
      <c r="Z669">
        <v>4</v>
      </c>
      <c r="AA669">
        <v>1.22</v>
      </c>
      <c r="AB669">
        <v>4</v>
      </c>
      <c r="AC669">
        <v>1.2</v>
      </c>
      <c r="AD669">
        <v>4.33</v>
      </c>
      <c r="AE669">
        <v>1.24</v>
      </c>
      <c r="AF669">
        <v>4.6100000000000003</v>
      </c>
      <c r="AG669">
        <v>1.22</v>
      </c>
      <c r="AH669">
        <v>4</v>
      </c>
      <c r="AI669">
        <v>1.25</v>
      </c>
      <c r="AJ669">
        <v>4.6100000000000003</v>
      </c>
      <c r="AK669">
        <v>1.22</v>
      </c>
      <c r="AL669">
        <v>4.1100000000000003</v>
      </c>
      <c r="AM669" t="str">
        <f t="shared" si="110"/>
        <v>Stephens</v>
      </c>
      <c r="AN669" t="str">
        <f t="shared" si="111"/>
        <v>Diyas</v>
      </c>
      <c r="AO669" t="str">
        <f t="shared" si="112"/>
        <v>MiamiStephensDiyas</v>
      </c>
      <c r="AP669" t="str">
        <f t="shared" si="113"/>
        <v>MiamiDiyasStephens</v>
      </c>
      <c r="AQ669">
        <f t="shared" si="114"/>
        <v>2</v>
      </c>
      <c r="AR669">
        <f t="shared" si="115"/>
        <v>5</v>
      </c>
      <c r="AS669">
        <f t="shared" si="116"/>
        <v>21</v>
      </c>
      <c r="AT669" t="b">
        <f t="shared" si="117"/>
        <v>0</v>
      </c>
      <c r="AU669" t="str">
        <f t="shared" si="118"/>
        <v>Stephens</v>
      </c>
      <c r="AV669" t="b">
        <f t="shared" si="119"/>
        <v>0</v>
      </c>
      <c r="AW669" t="str">
        <f t="shared" si="120"/>
        <v>Miami2nd Round</v>
      </c>
    </row>
    <row r="670" spans="1:49" x14ac:dyDescent="0.25">
      <c r="A670">
        <v>15</v>
      </c>
      <c r="B670" t="s">
        <v>531</v>
      </c>
      <c r="C670" t="s">
        <v>532</v>
      </c>
      <c r="D670" s="1">
        <v>41719</v>
      </c>
      <c r="E670" s="1" t="s">
        <v>351</v>
      </c>
      <c r="F670" s="1" t="s">
        <v>307</v>
      </c>
      <c r="G670" s="1" t="s">
        <v>308</v>
      </c>
      <c r="H670" t="s">
        <v>344</v>
      </c>
      <c r="I670">
        <v>3</v>
      </c>
      <c r="J670" t="s">
        <v>438</v>
      </c>
      <c r="K670" t="s">
        <v>329</v>
      </c>
      <c r="L670">
        <v>18</v>
      </c>
      <c r="M670">
        <v>58</v>
      </c>
      <c r="N670">
        <v>2605</v>
      </c>
      <c r="O670">
        <v>975</v>
      </c>
      <c r="P670">
        <v>6</v>
      </c>
      <c r="Q670">
        <v>1</v>
      </c>
      <c r="R670">
        <v>1</v>
      </c>
      <c r="S670">
        <v>6</v>
      </c>
      <c r="T670">
        <v>6</v>
      </c>
      <c r="U670">
        <v>3</v>
      </c>
      <c r="V670">
        <v>2</v>
      </c>
      <c r="W670">
        <v>1</v>
      </c>
      <c r="X670" t="s">
        <v>312</v>
      </c>
      <c r="Y670">
        <v>1.2</v>
      </c>
      <c r="Z670">
        <v>4.33</v>
      </c>
      <c r="AA670">
        <v>1.22</v>
      </c>
      <c r="AB670">
        <v>4</v>
      </c>
      <c r="AC670">
        <v>1.22</v>
      </c>
      <c r="AD670">
        <v>4</v>
      </c>
      <c r="AE670">
        <v>1.25</v>
      </c>
      <c r="AF670">
        <v>4.42</v>
      </c>
      <c r="AG670">
        <v>1.25</v>
      </c>
      <c r="AH670">
        <v>3.75</v>
      </c>
      <c r="AI670">
        <v>1.27</v>
      </c>
      <c r="AJ670">
        <v>4.55</v>
      </c>
      <c r="AK670">
        <v>1.22</v>
      </c>
      <c r="AL670">
        <v>4.12</v>
      </c>
      <c r="AM670" t="str">
        <f t="shared" si="110"/>
        <v>Wozniacki</v>
      </c>
      <c r="AN670" t="str">
        <f t="shared" si="111"/>
        <v>Puig</v>
      </c>
      <c r="AO670" t="str">
        <f t="shared" si="112"/>
        <v>MiamiWozniackiPuig</v>
      </c>
      <c r="AP670" t="str">
        <f t="shared" si="113"/>
        <v>MiamiPuigWozniacki</v>
      </c>
      <c r="AQ670">
        <f t="shared" si="114"/>
        <v>1</v>
      </c>
      <c r="AR670">
        <f t="shared" si="115"/>
        <v>3</v>
      </c>
      <c r="AS670">
        <f t="shared" si="116"/>
        <v>23</v>
      </c>
      <c r="AT670" t="b">
        <f t="shared" si="117"/>
        <v>0</v>
      </c>
      <c r="AU670" t="str">
        <f t="shared" si="118"/>
        <v>Wozniacki</v>
      </c>
      <c r="AV670" t="b">
        <f t="shared" si="119"/>
        <v>1</v>
      </c>
      <c r="AW670" t="str">
        <f t="shared" si="120"/>
        <v>Miami2nd Round</v>
      </c>
    </row>
    <row r="671" spans="1:49" x14ac:dyDescent="0.25">
      <c r="A671">
        <v>15</v>
      </c>
      <c r="B671" t="s">
        <v>531</v>
      </c>
      <c r="C671" t="s">
        <v>532</v>
      </c>
      <c r="D671" s="1">
        <v>41720</v>
      </c>
      <c r="E671" s="1" t="s">
        <v>351</v>
      </c>
      <c r="F671" s="1" t="s">
        <v>307</v>
      </c>
      <c r="G671" s="1" t="s">
        <v>308</v>
      </c>
      <c r="H671" t="s">
        <v>344</v>
      </c>
      <c r="I671">
        <v>3</v>
      </c>
      <c r="J671" t="s">
        <v>324</v>
      </c>
      <c r="K671" t="s">
        <v>414</v>
      </c>
      <c r="L671">
        <v>31</v>
      </c>
      <c r="M671">
        <v>73</v>
      </c>
      <c r="N671">
        <v>1577</v>
      </c>
      <c r="O671">
        <v>834</v>
      </c>
      <c r="P671">
        <v>6</v>
      </c>
      <c r="Q671">
        <v>3</v>
      </c>
      <c r="R671">
        <v>6</v>
      </c>
      <c r="S671">
        <v>3</v>
      </c>
      <c r="V671">
        <v>2</v>
      </c>
      <c r="W671">
        <v>0</v>
      </c>
      <c r="X671" t="s">
        <v>312</v>
      </c>
      <c r="Y671">
        <v>1.1100000000000001</v>
      </c>
      <c r="Z671">
        <v>6.5</v>
      </c>
      <c r="AA671">
        <v>1.1200000000000001</v>
      </c>
      <c r="AB671">
        <v>5.75</v>
      </c>
      <c r="AC671">
        <v>1.1100000000000001</v>
      </c>
      <c r="AD671">
        <v>6</v>
      </c>
      <c r="AE671">
        <v>1.1299999999999999</v>
      </c>
      <c r="AF671">
        <v>7.06</v>
      </c>
      <c r="AG671">
        <v>1.1299999999999999</v>
      </c>
      <c r="AH671">
        <v>6</v>
      </c>
      <c r="AI671">
        <v>1.1299999999999999</v>
      </c>
      <c r="AJ671">
        <v>7.06</v>
      </c>
      <c r="AK671">
        <v>1.1100000000000001</v>
      </c>
      <c r="AL671">
        <v>6.17</v>
      </c>
      <c r="AM671" t="str">
        <f t="shared" si="110"/>
        <v>Williams</v>
      </c>
      <c r="AN671" t="str">
        <f t="shared" si="111"/>
        <v>Schmiedlova</v>
      </c>
      <c r="AO671" t="str">
        <f t="shared" si="112"/>
        <v>MiamiWilliamsSchmiedlova</v>
      </c>
      <c r="AP671" t="str">
        <f t="shared" si="113"/>
        <v>MiamiSchmiedlovaWilliams</v>
      </c>
      <c r="AQ671">
        <f t="shared" si="114"/>
        <v>2</v>
      </c>
      <c r="AR671">
        <f t="shared" si="115"/>
        <v>6</v>
      </c>
      <c r="AS671">
        <f t="shared" si="116"/>
        <v>18</v>
      </c>
      <c r="AT671" t="b">
        <f t="shared" si="117"/>
        <v>0</v>
      </c>
      <c r="AU671" t="str">
        <f t="shared" si="118"/>
        <v>Williams</v>
      </c>
      <c r="AV671" t="b">
        <f t="shared" si="119"/>
        <v>0</v>
      </c>
      <c r="AW671" t="str">
        <f t="shared" si="120"/>
        <v>Miami2nd Round</v>
      </c>
    </row>
    <row r="672" spans="1:49" x14ac:dyDescent="0.25">
      <c r="A672">
        <v>15</v>
      </c>
      <c r="B672" t="s">
        <v>531</v>
      </c>
      <c r="C672" t="s">
        <v>532</v>
      </c>
      <c r="D672" s="1">
        <v>41720</v>
      </c>
      <c r="E672" s="1" t="s">
        <v>351</v>
      </c>
      <c r="F672" s="1" t="s">
        <v>307</v>
      </c>
      <c r="G672" s="1" t="s">
        <v>308</v>
      </c>
      <c r="H672" t="s">
        <v>478</v>
      </c>
      <c r="I672">
        <v>3</v>
      </c>
      <c r="J672" t="s">
        <v>436</v>
      </c>
      <c r="K672" t="s">
        <v>403</v>
      </c>
      <c r="L672">
        <v>24</v>
      </c>
      <c r="M672">
        <v>10</v>
      </c>
      <c r="N672">
        <v>2125</v>
      </c>
      <c r="O672">
        <v>3830</v>
      </c>
      <c r="P672">
        <v>6</v>
      </c>
      <c r="Q672">
        <v>3</v>
      </c>
      <c r="R672">
        <v>2</v>
      </c>
      <c r="S672">
        <v>6</v>
      </c>
      <c r="T672">
        <v>6</v>
      </c>
      <c r="U672">
        <v>4</v>
      </c>
      <c r="V672">
        <v>2</v>
      </c>
      <c r="W672">
        <v>1</v>
      </c>
      <c r="X672" t="s">
        <v>312</v>
      </c>
      <c r="Y672">
        <v>1.57</v>
      </c>
      <c r="Z672">
        <v>2.25</v>
      </c>
      <c r="AA672">
        <v>1.68</v>
      </c>
      <c r="AB672">
        <v>2.15</v>
      </c>
      <c r="AC672">
        <v>1.67</v>
      </c>
      <c r="AD672">
        <v>2.1</v>
      </c>
      <c r="AE672">
        <v>1.71</v>
      </c>
      <c r="AF672">
        <v>2.27</v>
      </c>
      <c r="AG672">
        <v>1.67</v>
      </c>
      <c r="AH672">
        <v>2.2000000000000002</v>
      </c>
      <c r="AI672">
        <v>1.75</v>
      </c>
      <c r="AJ672">
        <v>2.31</v>
      </c>
      <c r="AK672">
        <v>1.68</v>
      </c>
      <c r="AL672">
        <v>2.15</v>
      </c>
      <c r="AM672" t="str">
        <f t="shared" si="110"/>
        <v>Makarova</v>
      </c>
      <c r="AN672" t="str">
        <f t="shared" si="111"/>
        <v>Errani</v>
      </c>
      <c r="AO672" t="str">
        <f t="shared" si="112"/>
        <v>MiamiMakarovaErrani</v>
      </c>
      <c r="AP672" t="str">
        <f t="shared" si="113"/>
        <v>MiamiErraniMakarova</v>
      </c>
      <c r="AQ672">
        <f t="shared" si="114"/>
        <v>1</v>
      </c>
      <c r="AR672">
        <f t="shared" si="115"/>
        <v>1</v>
      </c>
      <c r="AS672">
        <f t="shared" si="116"/>
        <v>27</v>
      </c>
      <c r="AT672" t="b">
        <f t="shared" si="117"/>
        <v>0</v>
      </c>
      <c r="AU672" t="str">
        <f t="shared" si="118"/>
        <v>Makarova</v>
      </c>
      <c r="AV672" t="b">
        <f t="shared" si="119"/>
        <v>1</v>
      </c>
      <c r="AW672" t="str">
        <f t="shared" si="120"/>
        <v>Miami3rd Round</v>
      </c>
    </row>
    <row r="673" spans="1:49" x14ac:dyDescent="0.25">
      <c r="A673">
        <v>15</v>
      </c>
      <c r="B673" t="s">
        <v>531</v>
      </c>
      <c r="C673" t="s">
        <v>532</v>
      </c>
      <c r="D673" s="1">
        <v>41720</v>
      </c>
      <c r="E673" s="1" t="s">
        <v>351</v>
      </c>
      <c r="F673" s="1" t="s">
        <v>307</v>
      </c>
      <c r="G673" s="1" t="s">
        <v>308</v>
      </c>
      <c r="H673" t="s">
        <v>478</v>
      </c>
      <c r="I673">
        <v>3</v>
      </c>
      <c r="J673" t="s">
        <v>334</v>
      </c>
      <c r="K673" t="s">
        <v>450</v>
      </c>
      <c r="L673">
        <v>13</v>
      </c>
      <c r="M673">
        <v>12</v>
      </c>
      <c r="N673">
        <v>3140</v>
      </c>
      <c r="O673">
        <v>3255</v>
      </c>
      <c r="P673">
        <v>6</v>
      </c>
      <c r="Q673">
        <v>4</v>
      </c>
      <c r="R673">
        <v>6</v>
      </c>
      <c r="S673">
        <v>3</v>
      </c>
      <c r="V673">
        <v>2</v>
      </c>
      <c r="W673">
        <v>0</v>
      </c>
      <c r="X673" t="s">
        <v>312</v>
      </c>
      <c r="Y673">
        <v>1.57</v>
      </c>
      <c r="Z673">
        <v>2.25</v>
      </c>
      <c r="AA673">
        <v>1.7</v>
      </c>
      <c r="AB673">
        <v>2.1</v>
      </c>
      <c r="AC673">
        <v>1.73</v>
      </c>
      <c r="AD673">
        <v>2</v>
      </c>
      <c r="AE673">
        <v>1.68</v>
      </c>
      <c r="AF673">
        <v>2.3199999999999998</v>
      </c>
      <c r="AG673">
        <v>1.8</v>
      </c>
      <c r="AH673">
        <v>2</v>
      </c>
      <c r="AI673">
        <v>1.8</v>
      </c>
      <c r="AJ673">
        <v>2.4</v>
      </c>
      <c r="AK673">
        <v>1.67</v>
      </c>
      <c r="AL673">
        <v>2.17</v>
      </c>
      <c r="AM673" t="str">
        <f t="shared" si="110"/>
        <v>Ivanovic</v>
      </c>
      <c r="AN673" t="str">
        <f t="shared" si="111"/>
        <v>Pennetta</v>
      </c>
      <c r="AO673" t="str">
        <f t="shared" si="112"/>
        <v>MiamiIvanovicPennetta</v>
      </c>
      <c r="AP673" t="str">
        <f t="shared" si="113"/>
        <v>MiamiPennettaIvanovic</v>
      </c>
      <c r="AQ673">
        <f t="shared" si="114"/>
        <v>2</v>
      </c>
      <c r="AR673">
        <f t="shared" si="115"/>
        <v>5</v>
      </c>
      <c r="AS673">
        <f t="shared" si="116"/>
        <v>19</v>
      </c>
      <c r="AT673" t="b">
        <f t="shared" si="117"/>
        <v>0</v>
      </c>
      <c r="AU673" t="str">
        <f t="shared" si="118"/>
        <v>Ivanovic</v>
      </c>
      <c r="AV673" t="b">
        <f t="shared" si="119"/>
        <v>0</v>
      </c>
      <c r="AW673" t="str">
        <f t="shared" si="120"/>
        <v>Miami3rd Round</v>
      </c>
    </row>
    <row r="674" spans="1:49" x14ac:dyDescent="0.25">
      <c r="A674">
        <v>15</v>
      </c>
      <c r="B674" t="s">
        <v>531</v>
      </c>
      <c r="C674" t="s">
        <v>532</v>
      </c>
      <c r="D674" s="1">
        <v>41720</v>
      </c>
      <c r="E674" s="1" t="s">
        <v>351</v>
      </c>
      <c r="F674" s="1" t="s">
        <v>307</v>
      </c>
      <c r="G674" s="1" t="s">
        <v>308</v>
      </c>
      <c r="H674" t="s">
        <v>478</v>
      </c>
      <c r="I674">
        <v>3</v>
      </c>
      <c r="J674" t="s">
        <v>378</v>
      </c>
      <c r="K674" t="s">
        <v>432</v>
      </c>
      <c r="L674">
        <v>9</v>
      </c>
      <c r="M674">
        <v>47</v>
      </c>
      <c r="N674">
        <v>4050</v>
      </c>
      <c r="O674">
        <v>1200</v>
      </c>
      <c r="P674">
        <v>6</v>
      </c>
      <c r="Q674">
        <v>0</v>
      </c>
      <c r="R674">
        <v>6</v>
      </c>
      <c r="S674">
        <v>2</v>
      </c>
      <c r="V674">
        <v>2</v>
      </c>
      <c r="W674">
        <v>0</v>
      </c>
      <c r="X674" t="s">
        <v>312</v>
      </c>
      <c r="Y674">
        <v>1.36</v>
      </c>
      <c r="Z674">
        <v>3</v>
      </c>
      <c r="AA674">
        <v>1.4</v>
      </c>
      <c r="AB674">
        <v>2.9</v>
      </c>
      <c r="AC674">
        <v>1.44</v>
      </c>
      <c r="AD674">
        <v>2.62</v>
      </c>
      <c r="AE674">
        <v>1.38</v>
      </c>
      <c r="AF674">
        <v>3.34</v>
      </c>
      <c r="AG674">
        <v>1.44</v>
      </c>
      <c r="AH674">
        <v>2.75</v>
      </c>
      <c r="AI674">
        <v>1.45</v>
      </c>
      <c r="AJ674">
        <v>3.35</v>
      </c>
      <c r="AK674">
        <v>1.4</v>
      </c>
      <c r="AL674">
        <v>2.89</v>
      </c>
      <c r="AM674" t="str">
        <f t="shared" si="110"/>
        <v>Kerber</v>
      </c>
      <c r="AN674" t="str">
        <f t="shared" si="111"/>
        <v>Pironkova</v>
      </c>
      <c r="AO674" t="str">
        <f t="shared" si="112"/>
        <v>MiamiKerberPironkova</v>
      </c>
      <c r="AP674" t="str">
        <f t="shared" si="113"/>
        <v>MiamiPironkovaKerber</v>
      </c>
      <c r="AQ674">
        <f t="shared" si="114"/>
        <v>2</v>
      </c>
      <c r="AR674">
        <f t="shared" si="115"/>
        <v>10</v>
      </c>
      <c r="AS674">
        <f t="shared" si="116"/>
        <v>14</v>
      </c>
      <c r="AT674" t="b">
        <f t="shared" si="117"/>
        <v>0</v>
      </c>
      <c r="AU674" t="str">
        <f t="shared" si="118"/>
        <v>Kerber</v>
      </c>
      <c r="AV674" t="b">
        <f t="shared" si="119"/>
        <v>0</v>
      </c>
      <c r="AW674" t="str">
        <f t="shared" si="120"/>
        <v>Miami3rd Round</v>
      </c>
    </row>
    <row r="675" spans="1:49" x14ac:dyDescent="0.25">
      <c r="A675">
        <v>15</v>
      </c>
      <c r="B675" t="s">
        <v>531</v>
      </c>
      <c r="C675" t="s">
        <v>532</v>
      </c>
      <c r="D675" s="1">
        <v>41720</v>
      </c>
      <c r="E675" s="1" t="s">
        <v>351</v>
      </c>
      <c r="F675" s="1" t="s">
        <v>307</v>
      </c>
      <c r="G675" s="1" t="s">
        <v>308</v>
      </c>
      <c r="H675" t="s">
        <v>478</v>
      </c>
      <c r="I675">
        <v>3</v>
      </c>
      <c r="J675" t="s">
        <v>440</v>
      </c>
      <c r="K675" t="s">
        <v>394</v>
      </c>
      <c r="L675">
        <v>8</v>
      </c>
      <c r="M675">
        <v>94</v>
      </c>
      <c r="N675">
        <v>4235</v>
      </c>
      <c r="O675">
        <v>640</v>
      </c>
      <c r="P675">
        <v>6</v>
      </c>
      <c r="Q675">
        <v>3</v>
      </c>
      <c r="R675">
        <v>6</v>
      </c>
      <c r="S675">
        <v>4</v>
      </c>
      <c r="V675">
        <v>2</v>
      </c>
      <c r="W675">
        <v>0</v>
      </c>
      <c r="X675" t="s">
        <v>312</v>
      </c>
      <c r="Y675">
        <v>1.22</v>
      </c>
      <c r="Z675">
        <v>4</v>
      </c>
      <c r="AA675">
        <v>1.22</v>
      </c>
      <c r="AB675">
        <v>4</v>
      </c>
      <c r="AC675">
        <v>1.22</v>
      </c>
      <c r="AD675">
        <v>4</v>
      </c>
      <c r="AE675">
        <v>1.27</v>
      </c>
      <c r="AF675">
        <v>4.18</v>
      </c>
      <c r="AG675">
        <v>1.22</v>
      </c>
      <c r="AH675">
        <v>4</v>
      </c>
      <c r="AI675">
        <v>1.3</v>
      </c>
      <c r="AJ675">
        <v>4.2</v>
      </c>
      <c r="AK675">
        <v>1.26</v>
      </c>
      <c r="AL675">
        <v>3.78</v>
      </c>
      <c r="AM675" t="str">
        <f t="shared" si="110"/>
        <v>Kvitova</v>
      </c>
      <c r="AN675" t="str">
        <f t="shared" si="111"/>
        <v>Vekic</v>
      </c>
      <c r="AO675" t="str">
        <f t="shared" si="112"/>
        <v>MiamiKvitovaVekic</v>
      </c>
      <c r="AP675" t="str">
        <f t="shared" si="113"/>
        <v>MiamiVekicKvitova</v>
      </c>
      <c r="AQ675">
        <f t="shared" si="114"/>
        <v>2</v>
      </c>
      <c r="AR675">
        <f t="shared" si="115"/>
        <v>5</v>
      </c>
      <c r="AS675">
        <f t="shared" si="116"/>
        <v>19</v>
      </c>
      <c r="AT675" t="b">
        <f t="shared" si="117"/>
        <v>0</v>
      </c>
      <c r="AU675" t="str">
        <f t="shared" si="118"/>
        <v>Kvitova</v>
      </c>
      <c r="AV675" t="b">
        <f t="shared" si="119"/>
        <v>0</v>
      </c>
      <c r="AW675" t="str">
        <f t="shared" si="120"/>
        <v>Miami3rd Round</v>
      </c>
    </row>
    <row r="676" spans="1:49" x14ac:dyDescent="0.25">
      <c r="A676">
        <v>15</v>
      </c>
      <c r="B676" t="s">
        <v>531</v>
      </c>
      <c r="C676" t="s">
        <v>532</v>
      </c>
      <c r="D676" s="1">
        <v>41720</v>
      </c>
      <c r="E676" s="1" t="s">
        <v>351</v>
      </c>
      <c r="F676" s="1" t="s">
        <v>307</v>
      </c>
      <c r="G676" s="1" t="s">
        <v>308</v>
      </c>
      <c r="H676" t="s">
        <v>478</v>
      </c>
      <c r="I676">
        <v>3</v>
      </c>
      <c r="J676" t="s">
        <v>380</v>
      </c>
      <c r="K676" t="s">
        <v>377</v>
      </c>
      <c r="L676">
        <v>1</v>
      </c>
      <c r="M676">
        <v>74</v>
      </c>
      <c r="N676">
        <v>12660</v>
      </c>
      <c r="O676">
        <v>808</v>
      </c>
      <c r="P676">
        <v>6</v>
      </c>
      <c r="Q676">
        <v>4</v>
      </c>
      <c r="R676">
        <v>4</v>
      </c>
      <c r="S676">
        <v>6</v>
      </c>
      <c r="T676">
        <v>6</v>
      </c>
      <c r="U676">
        <v>4</v>
      </c>
      <c r="V676">
        <v>2</v>
      </c>
      <c r="W676">
        <v>1</v>
      </c>
      <c r="X676" t="s">
        <v>312</v>
      </c>
      <c r="Y676">
        <v>1.02</v>
      </c>
      <c r="Z676">
        <v>17</v>
      </c>
      <c r="AA676">
        <v>1.03</v>
      </c>
      <c r="AB676">
        <v>11</v>
      </c>
      <c r="AC676">
        <v>1.02</v>
      </c>
      <c r="AD676">
        <v>13</v>
      </c>
      <c r="AE676">
        <v>1.04</v>
      </c>
      <c r="AF676">
        <v>15</v>
      </c>
      <c r="AG676">
        <v>1.03</v>
      </c>
      <c r="AH676">
        <v>12</v>
      </c>
      <c r="AI676">
        <v>1.04</v>
      </c>
      <c r="AJ676">
        <v>20</v>
      </c>
      <c r="AK676">
        <v>1.03</v>
      </c>
      <c r="AL676">
        <v>13.07</v>
      </c>
      <c r="AM676" t="str">
        <f t="shared" si="110"/>
        <v>Williams</v>
      </c>
      <c r="AN676" t="str">
        <f t="shared" si="111"/>
        <v>Garcia</v>
      </c>
      <c r="AO676" t="str">
        <f t="shared" si="112"/>
        <v>MiamiWilliamsGarcia</v>
      </c>
      <c r="AP676" t="str">
        <f t="shared" si="113"/>
        <v>MiamiGarciaWilliams</v>
      </c>
      <c r="AQ676">
        <f t="shared" si="114"/>
        <v>1</v>
      </c>
      <c r="AR676">
        <f t="shared" si="115"/>
        <v>2</v>
      </c>
      <c r="AS676">
        <f t="shared" si="116"/>
        <v>30</v>
      </c>
      <c r="AT676" t="b">
        <f t="shared" si="117"/>
        <v>0</v>
      </c>
      <c r="AU676" t="str">
        <f t="shared" si="118"/>
        <v>Williams</v>
      </c>
      <c r="AV676" t="b">
        <f t="shared" si="119"/>
        <v>1</v>
      </c>
      <c r="AW676" t="str">
        <f t="shared" si="120"/>
        <v>Miami3rd Round</v>
      </c>
    </row>
    <row r="677" spans="1:49" x14ac:dyDescent="0.25">
      <c r="A677">
        <v>15</v>
      </c>
      <c r="B677" t="s">
        <v>531</v>
      </c>
      <c r="C677" t="s">
        <v>532</v>
      </c>
      <c r="D677" s="1">
        <v>41720</v>
      </c>
      <c r="E677" s="1" t="s">
        <v>351</v>
      </c>
      <c r="F677" s="1" t="s">
        <v>307</v>
      </c>
      <c r="G677" s="1" t="s">
        <v>308</v>
      </c>
      <c r="H677" t="s">
        <v>478</v>
      </c>
      <c r="I677">
        <v>3</v>
      </c>
      <c r="J677" t="s">
        <v>328</v>
      </c>
      <c r="K677" t="s">
        <v>356</v>
      </c>
      <c r="L677">
        <v>23</v>
      </c>
      <c r="M677">
        <v>15</v>
      </c>
      <c r="N677">
        <v>2215</v>
      </c>
      <c r="O677">
        <v>2660</v>
      </c>
      <c r="X677" t="s">
        <v>347</v>
      </c>
      <c r="Y677">
        <v>2.37</v>
      </c>
      <c r="Z677">
        <v>1.53</v>
      </c>
      <c r="AA677">
        <v>2.35</v>
      </c>
      <c r="AB677">
        <v>1.58</v>
      </c>
      <c r="AC677">
        <v>2.38</v>
      </c>
      <c r="AD677">
        <v>1.53</v>
      </c>
      <c r="AE677">
        <v>2.5299999999999998</v>
      </c>
      <c r="AF677">
        <v>1.59</v>
      </c>
      <c r="AG677">
        <v>2.38</v>
      </c>
      <c r="AH677">
        <v>1.57</v>
      </c>
      <c r="AI677">
        <v>2.5299999999999998</v>
      </c>
      <c r="AJ677">
        <v>1.66</v>
      </c>
      <c r="AK677">
        <v>2.33</v>
      </c>
      <c r="AL677">
        <v>1.58</v>
      </c>
      <c r="AM677" t="str">
        <f t="shared" si="110"/>
        <v>Flipkens</v>
      </c>
      <c r="AN677" t="str">
        <f t="shared" si="111"/>
        <v>Lisicki</v>
      </c>
      <c r="AO677" t="str">
        <f t="shared" si="112"/>
        <v>MiamiFlipkensLisicki</v>
      </c>
      <c r="AP677" t="str">
        <f t="shared" si="113"/>
        <v>MiamiLisickiFlipkens</v>
      </c>
      <c r="AQ677">
        <f t="shared" si="114"/>
        <v>0</v>
      </c>
      <c r="AR677">
        <f t="shared" si="115"/>
        <v>0</v>
      </c>
      <c r="AS677">
        <f t="shared" si="116"/>
        <v>0</v>
      </c>
      <c r="AT677" t="b">
        <f t="shared" si="117"/>
        <v>0</v>
      </c>
      <c r="AU677" t="str">
        <f t="shared" si="118"/>
        <v>Lisicki</v>
      </c>
      <c r="AV677" t="b">
        <f t="shared" si="119"/>
        <v>0</v>
      </c>
      <c r="AW677" t="str">
        <f t="shared" si="120"/>
        <v>Miami3rd Round</v>
      </c>
    </row>
    <row r="678" spans="1:49" x14ac:dyDescent="0.25">
      <c r="A678">
        <v>15</v>
      </c>
      <c r="B678" t="s">
        <v>531</v>
      </c>
      <c r="C678" t="s">
        <v>532</v>
      </c>
      <c r="D678" s="1">
        <v>41720</v>
      </c>
      <c r="E678" s="1" t="s">
        <v>351</v>
      </c>
      <c r="F678" s="1" t="s">
        <v>307</v>
      </c>
      <c r="G678" s="1" t="s">
        <v>308</v>
      </c>
      <c r="H678" t="s">
        <v>478</v>
      </c>
      <c r="I678">
        <v>3</v>
      </c>
      <c r="J678" t="s">
        <v>376</v>
      </c>
      <c r="K678" t="s">
        <v>337</v>
      </c>
      <c r="L678">
        <v>7</v>
      </c>
      <c r="M678">
        <v>27</v>
      </c>
      <c r="N678">
        <v>4271</v>
      </c>
      <c r="O678">
        <v>1880</v>
      </c>
      <c r="P678">
        <v>6</v>
      </c>
      <c r="Q678">
        <v>4</v>
      </c>
      <c r="R678">
        <v>6</v>
      </c>
      <c r="S678">
        <v>7</v>
      </c>
      <c r="T678">
        <v>6</v>
      </c>
      <c r="U678">
        <v>2</v>
      </c>
      <c r="V678">
        <v>2</v>
      </c>
      <c r="W678">
        <v>1</v>
      </c>
      <c r="X678" t="s">
        <v>312</v>
      </c>
      <c r="Y678">
        <v>1.28</v>
      </c>
      <c r="Z678">
        <v>3.5</v>
      </c>
      <c r="AA678">
        <v>1.3</v>
      </c>
      <c r="AB678">
        <v>3.4</v>
      </c>
      <c r="AC678">
        <v>1.25</v>
      </c>
      <c r="AD678">
        <v>3.75</v>
      </c>
      <c r="AE678">
        <v>1.28</v>
      </c>
      <c r="AF678">
        <v>4.13</v>
      </c>
      <c r="AG678">
        <v>1.29</v>
      </c>
      <c r="AH678">
        <v>3.5</v>
      </c>
      <c r="AI678">
        <v>1.36</v>
      </c>
      <c r="AJ678">
        <v>4.13</v>
      </c>
      <c r="AK678">
        <v>1.29</v>
      </c>
      <c r="AL678">
        <v>3.53</v>
      </c>
      <c r="AM678" t="str">
        <f t="shared" si="110"/>
        <v>Sharapova</v>
      </c>
      <c r="AN678" t="str">
        <f t="shared" si="111"/>
        <v>Safarova</v>
      </c>
      <c r="AO678" t="str">
        <f t="shared" si="112"/>
        <v>MiamiSharapovaSafarova</v>
      </c>
      <c r="AP678" t="str">
        <f t="shared" si="113"/>
        <v>MiamiSafarovaSharapova</v>
      </c>
      <c r="AQ678">
        <f t="shared" si="114"/>
        <v>1</v>
      </c>
      <c r="AR678">
        <f t="shared" si="115"/>
        <v>5</v>
      </c>
      <c r="AS678">
        <f t="shared" si="116"/>
        <v>31</v>
      </c>
      <c r="AT678" t="b">
        <f t="shared" si="117"/>
        <v>1</v>
      </c>
      <c r="AU678" t="str">
        <f t="shared" si="118"/>
        <v>Sharapova</v>
      </c>
      <c r="AV678" t="b">
        <f t="shared" si="119"/>
        <v>1</v>
      </c>
      <c r="AW678" t="str">
        <f t="shared" si="120"/>
        <v>Miami3rd Round</v>
      </c>
    </row>
    <row r="679" spans="1:49" x14ac:dyDescent="0.25">
      <c r="A679">
        <v>15</v>
      </c>
      <c r="B679" t="s">
        <v>531</v>
      </c>
      <c r="C679" t="s">
        <v>532</v>
      </c>
      <c r="D679" s="1">
        <v>41721</v>
      </c>
      <c r="E679" s="1" t="s">
        <v>351</v>
      </c>
      <c r="F679" s="1" t="s">
        <v>307</v>
      </c>
      <c r="G679" s="1" t="s">
        <v>308</v>
      </c>
      <c r="H679" t="s">
        <v>478</v>
      </c>
      <c r="I679">
        <v>3</v>
      </c>
      <c r="J679" t="s">
        <v>530</v>
      </c>
      <c r="K679" t="s">
        <v>422</v>
      </c>
      <c r="L679">
        <v>104</v>
      </c>
      <c r="M679">
        <v>20</v>
      </c>
      <c r="N679">
        <v>605</v>
      </c>
      <c r="O679">
        <v>2420</v>
      </c>
      <c r="P679">
        <v>5</v>
      </c>
      <c r="Q679">
        <v>7</v>
      </c>
      <c r="R679">
        <v>7</v>
      </c>
      <c r="S679">
        <v>5</v>
      </c>
      <c r="T679">
        <v>7</v>
      </c>
      <c r="U679">
        <v>5</v>
      </c>
      <c r="V679">
        <v>2</v>
      </c>
      <c r="W679">
        <v>1</v>
      </c>
      <c r="X679" t="s">
        <v>312</v>
      </c>
      <c r="Y679">
        <v>3.5</v>
      </c>
      <c r="Z679">
        <v>1.28</v>
      </c>
      <c r="AA679">
        <v>3.4</v>
      </c>
      <c r="AB679">
        <v>1.3</v>
      </c>
      <c r="AC679">
        <v>3.4</v>
      </c>
      <c r="AD679">
        <v>1.3</v>
      </c>
      <c r="AE679">
        <v>3.85</v>
      </c>
      <c r="AF679">
        <v>1.31</v>
      </c>
      <c r="AG679">
        <v>3.5</v>
      </c>
      <c r="AH679">
        <v>1.29</v>
      </c>
      <c r="AI679">
        <v>3.85</v>
      </c>
      <c r="AJ679">
        <v>1.33</v>
      </c>
      <c r="AK679">
        <v>3.56</v>
      </c>
      <c r="AL679">
        <v>1.28</v>
      </c>
      <c r="AM679" t="str">
        <f t="shared" si="110"/>
        <v>Vandeweghe</v>
      </c>
      <c r="AN679" t="str">
        <f t="shared" si="111"/>
        <v>Stosur</v>
      </c>
      <c r="AO679" t="str">
        <f t="shared" si="112"/>
        <v>MiamiVandewegheStosur</v>
      </c>
      <c r="AP679" t="str">
        <f t="shared" si="113"/>
        <v>MiamiStosurVandeweghe</v>
      </c>
      <c r="AQ679">
        <f t="shared" si="114"/>
        <v>1</v>
      </c>
      <c r="AR679">
        <f t="shared" si="115"/>
        <v>2</v>
      </c>
      <c r="AS679">
        <f t="shared" si="116"/>
        <v>36</v>
      </c>
      <c r="AT679" t="b">
        <f t="shared" si="117"/>
        <v>0</v>
      </c>
      <c r="AU679" t="str">
        <f t="shared" si="118"/>
        <v>Stosur</v>
      </c>
      <c r="AV679" t="b">
        <f t="shared" si="119"/>
        <v>1</v>
      </c>
      <c r="AW679" t="str">
        <f t="shared" si="120"/>
        <v>Miami3rd Round</v>
      </c>
    </row>
    <row r="680" spans="1:49" x14ac:dyDescent="0.25">
      <c r="A680">
        <v>15</v>
      </c>
      <c r="B680" t="s">
        <v>531</v>
      </c>
      <c r="C680" t="s">
        <v>532</v>
      </c>
      <c r="D680" s="1">
        <v>41721</v>
      </c>
      <c r="E680" s="1" t="s">
        <v>351</v>
      </c>
      <c r="F680" s="1" t="s">
        <v>307</v>
      </c>
      <c r="G680" s="1" t="s">
        <v>308</v>
      </c>
      <c r="H680" t="s">
        <v>478</v>
      </c>
      <c r="I680">
        <v>3</v>
      </c>
      <c r="J680" t="s">
        <v>415</v>
      </c>
      <c r="K680" t="s">
        <v>359</v>
      </c>
      <c r="L680">
        <v>2</v>
      </c>
      <c r="M680">
        <v>38</v>
      </c>
      <c r="N680">
        <v>7185</v>
      </c>
      <c r="O680">
        <v>1320</v>
      </c>
      <c r="P680">
        <v>7</v>
      </c>
      <c r="Q680">
        <v>6</v>
      </c>
      <c r="R680">
        <v>6</v>
      </c>
      <c r="S680">
        <v>3</v>
      </c>
      <c r="V680">
        <v>2</v>
      </c>
      <c r="W680">
        <v>0</v>
      </c>
      <c r="X680" t="s">
        <v>312</v>
      </c>
      <c r="Y680">
        <v>1.22</v>
      </c>
      <c r="Z680">
        <v>4</v>
      </c>
      <c r="AA680">
        <v>1.22</v>
      </c>
      <c r="AB680">
        <v>4</v>
      </c>
      <c r="AC680">
        <v>1.22</v>
      </c>
      <c r="AD680">
        <v>4</v>
      </c>
      <c r="AE680">
        <v>1.29</v>
      </c>
      <c r="AF680">
        <v>3.97</v>
      </c>
      <c r="AG680">
        <v>1.17</v>
      </c>
      <c r="AH680">
        <v>5</v>
      </c>
      <c r="AI680">
        <v>1.3</v>
      </c>
      <c r="AJ680">
        <v>5</v>
      </c>
      <c r="AK680">
        <v>1.23</v>
      </c>
      <c r="AL680">
        <v>4.0599999999999996</v>
      </c>
      <c r="AM680" t="str">
        <f t="shared" si="110"/>
        <v>Li</v>
      </c>
      <c r="AN680" t="str">
        <f t="shared" si="111"/>
        <v>Keys</v>
      </c>
      <c r="AO680" t="str">
        <f t="shared" si="112"/>
        <v>MiamiLiKeys</v>
      </c>
      <c r="AP680" t="str">
        <f t="shared" si="113"/>
        <v>MiamiKeysLi</v>
      </c>
      <c r="AQ680">
        <f t="shared" si="114"/>
        <v>2</v>
      </c>
      <c r="AR680">
        <f t="shared" si="115"/>
        <v>4</v>
      </c>
      <c r="AS680">
        <f t="shared" si="116"/>
        <v>22</v>
      </c>
      <c r="AT680" t="b">
        <f t="shared" si="117"/>
        <v>1</v>
      </c>
      <c r="AU680" t="str">
        <f t="shared" si="118"/>
        <v>Li</v>
      </c>
      <c r="AV680" t="b">
        <f t="shared" si="119"/>
        <v>0</v>
      </c>
      <c r="AW680" t="str">
        <f t="shared" si="120"/>
        <v>Miami3rd Round</v>
      </c>
    </row>
    <row r="681" spans="1:49" x14ac:dyDescent="0.25">
      <c r="A681">
        <v>15</v>
      </c>
      <c r="B681" t="s">
        <v>531</v>
      </c>
      <c r="C681" t="s">
        <v>532</v>
      </c>
      <c r="D681" s="1">
        <v>41721</v>
      </c>
      <c r="E681" s="1" t="s">
        <v>351</v>
      </c>
      <c r="F681" s="1" t="s">
        <v>307</v>
      </c>
      <c r="G681" s="1" t="s">
        <v>308</v>
      </c>
      <c r="H681" t="s">
        <v>478</v>
      </c>
      <c r="I681">
        <v>3</v>
      </c>
      <c r="J681" t="s">
        <v>354</v>
      </c>
      <c r="K681" t="s">
        <v>399</v>
      </c>
      <c r="L681">
        <v>42</v>
      </c>
      <c r="M681">
        <v>64</v>
      </c>
      <c r="N681">
        <v>1238</v>
      </c>
      <c r="O681">
        <v>943</v>
      </c>
      <c r="P681">
        <v>4</v>
      </c>
      <c r="Q681">
        <v>6</v>
      </c>
      <c r="R681">
        <v>6</v>
      </c>
      <c r="S681">
        <v>4</v>
      </c>
      <c r="T681">
        <v>6</v>
      </c>
      <c r="U681">
        <v>1</v>
      </c>
      <c r="V681">
        <v>2</v>
      </c>
      <c r="W681">
        <v>1</v>
      </c>
      <c r="X681" t="s">
        <v>312</v>
      </c>
      <c r="Y681">
        <v>1.4</v>
      </c>
      <c r="Z681">
        <v>2.75</v>
      </c>
      <c r="AA681">
        <v>1.48</v>
      </c>
      <c r="AB681">
        <v>2.6</v>
      </c>
      <c r="AC681">
        <v>1.5</v>
      </c>
      <c r="AD681">
        <v>2.5</v>
      </c>
      <c r="AE681">
        <v>1.52</v>
      </c>
      <c r="AF681">
        <v>2.73</v>
      </c>
      <c r="AG681">
        <v>1.44</v>
      </c>
      <c r="AH681">
        <v>2.75</v>
      </c>
      <c r="AI681">
        <v>1.55</v>
      </c>
      <c r="AJ681">
        <v>3</v>
      </c>
      <c r="AK681">
        <v>1.47</v>
      </c>
      <c r="AL681">
        <v>2.63</v>
      </c>
      <c r="AM681" t="str">
        <f t="shared" si="110"/>
        <v>Svitolina</v>
      </c>
      <c r="AN681" t="str">
        <f t="shared" si="111"/>
        <v>Zahlavova</v>
      </c>
      <c r="AO681" t="str">
        <f t="shared" si="112"/>
        <v>MiamiSvitolinaZahlavova</v>
      </c>
      <c r="AP681" t="str">
        <f t="shared" si="113"/>
        <v>MiamiZahlavovaSvitolina</v>
      </c>
      <c r="AQ681">
        <f t="shared" si="114"/>
        <v>1</v>
      </c>
      <c r="AR681">
        <f t="shared" si="115"/>
        <v>5</v>
      </c>
      <c r="AS681">
        <f t="shared" si="116"/>
        <v>27</v>
      </c>
      <c r="AT681" t="b">
        <f t="shared" si="117"/>
        <v>0</v>
      </c>
      <c r="AU681" t="str">
        <f t="shared" si="118"/>
        <v>Zahlavova</v>
      </c>
      <c r="AV681" t="b">
        <f t="shared" si="119"/>
        <v>1</v>
      </c>
      <c r="AW681" t="str">
        <f t="shared" si="120"/>
        <v>Miami3rd Round</v>
      </c>
    </row>
    <row r="682" spans="1:49" x14ac:dyDescent="0.25">
      <c r="A682">
        <v>15</v>
      </c>
      <c r="B682" t="s">
        <v>531</v>
      </c>
      <c r="C682" t="s">
        <v>532</v>
      </c>
      <c r="D682" s="1">
        <v>41721</v>
      </c>
      <c r="E682" s="1" t="s">
        <v>351</v>
      </c>
      <c r="F682" s="1" t="s">
        <v>307</v>
      </c>
      <c r="G682" s="1" t="s">
        <v>308</v>
      </c>
      <c r="H682" t="s">
        <v>478</v>
      </c>
      <c r="I682">
        <v>3</v>
      </c>
      <c r="J682" t="s">
        <v>368</v>
      </c>
      <c r="K682" t="s">
        <v>362</v>
      </c>
      <c r="L682">
        <v>17</v>
      </c>
      <c r="M682">
        <v>25</v>
      </c>
      <c r="N682">
        <v>2620</v>
      </c>
      <c r="O682">
        <v>2045</v>
      </c>
      <c r="P682">
        <v>6</v>
      </c>
      <c r="Q682">
        <v>2</v>
      </c>
      <c r="R682">
        <v>6</v>
      </c>
      <c r="S682">
        <v>1</v>
      </c>
      <c r="V682">
        <v>2</v>
      </c>
      <c r="W682">
        <v>0</v>
      </c>
      <c r="X682" t="s">
        <v>312</v>
      </c>
      <c r="Y682">
        <v>1.72</v>
      </c>
      <c r="Z682">
        <v>2</v>
      </c>
      <c r="AA682">
        <v>1.8</v>
      </c>
      <c r="AB682">
        <v>2</v>
      </c>
      <c r="AC682">
        <v>1.8</v>
      </c>
      <c r="AD682">
        <v>1.91</v>
      </c>
      <c r="AE682">
        <v>1.89</v>
      </c>
      <c r="AF682">
        <v>2.02</v>
      </c>
      <c r="AG682">
        <v>1.8</v>
      </c>
      <c r="AH682">
        <v>2</v>
      </c>
      <c r="AI682">
        <v>1.95</v>
      </c>
      <c r="AJ682">
        <v>2.1</v>
      </c>
      <c r="AK682">
        <v>1.81</v>
      </c>
      <c r="AL682">
        <v>1.96</v>
      </c>
      <c r="AM682" t="str">
        <f t="shared" si="110"/>
        <v>Suarez</v>
      </c>
      <c r="AN682" t="str">
        <f t="shared" si="111"/>
        <v>Kanepi</v>
      </c>
      <c r="AO682" t="str">
        <f t="shared" si="112"/>
        <v>MiamiSuarezKanepi</v>
      </c>
      <c r="AP682" t="str">
        <f t="shared" si="113"/>
        <v>MiamiKanepiSuarez</v>
      </c>
      <c r="AQ682">
        <f t="shared" si="114"/>
        <v>2</v>
      </c>
      <c r="AR682">
        <f t="shared" si="115"/>
        <v>9</v>
      </c>
      <c r="AS682">
        <f t="shared" si="116"/>
        <v>15</v>
      </c>
      <c r="AT682" t="b">
        <f t="shared" si="117"/>
        <v>0</v>
      </c>
      <c r="AU682" t="str">
        <f t="shared" si="118"/>
        <v>Suarez</v>
      </c>
      <c r="AV682" t="b">
        <f t="shared" si="119"/>
        <v>0</v>
      </c>
      <c r="AW682" t="str">
        <f t="shared" si="120"/>
        <v>Miami3rd Round</v>
      </c>
    </row>
    <row r="683" spans="1:49" x14ac:dyDescent="0.25">
      <c r="A683">
        <v>15</v>
      </c>
      <c r="B683" t="s">
        <v>531</v>
      </c>
      <c r="C683" t="s">
        <v>532</v>
      </c>
      <c r="D683" s="1">
        <v>41721</v>
      </c>
      <c r="E683" s="1" t="s">
        <v>351</v>
      </c>
      <c r="F683" s="1" t="s">
        <v>307</v>
      </c>
      <c r="G683" s="1" t="s">
        <v>308</v>
      </c>
      <c r="H683" t="s">
        <v>478</v>
      </c>
      <c r="I683">
        <v>3</v>
      </c>
      <c r="J683" t="s">
        <v>439</v>
      </c>
      <c r="K683" t="s">
        <v>426</v>
      </c>
      <c r="L683">
        <v>3</v>
      </c>
      <c r="M683">
        <v>35</v>
      </c>
      <c r="N683">
        <v>6215</v>
      </c>
      <c r="O683">
        <v>1395</v>
      </c>
      <c r="P683">
        <v>7</v>
      </c>
      <c r="Q683">
        <v>5</v>
      </c>
      <c r="R683">
        <v>6</v>
      </c>
      <c r="S683">
        <v>3</v>
      </c>
      <c r="V683">
        <v>2</v>
      </c>
      <c r="W683">
        <v>0</v>
      </c>
      <c r="X683" t="s">
        <v>312</v>
      </c>
      <c r="Y683">
        <v>1.1599999999999999</v>
      </c>
      <c r="Z683">
        <v>5</v>
      </c>
      <c r="AA683">
        <v>1.1599999999999999</v>
      </c>
      <c r="AB683">
        <v>5</v>
      </c>
      <c r="AC683">
        <v>1.17</v>
      </c>
      <c r="AD683">
        <v>4.5</v>
      </c>
      <c r="AE683">
        <v>1.17</v>
      </c>
      <c r="AF683">
        <v>5.8</v>
      </c>
      <c r="AG683">
        <v>1.2</v>
      </c>
      <c r="AH683">
        <v>4.5</v>
      </c>
      <c r="AI683">
        <v>1.2</v>
      </c>
      <c r="AJ683">
        <v>6</v>
      </c>
      <c r="AK683">
        <v>1.17</v>
      </c>
      <c r="AL683">
        <v>4.84</v>
      </c>
      <c r="AM683" t="str">
        <f t="shared" si="110"/>
        <v>Radwanska</v>
      </c>
      <c r="AN683" t="str">
        <f t="shared" si="111"/>
        <v>Vesnina</v>
      </c>
      <c r="AO683" t="str">
        <f t="shared" si="112"/>
        <v>MiamiRadwanskaVesnina</v>
      </c>
      <c r="AP683" t="str">
        <f t="shared" si="113"/>
        <v>MiamiVesninaRadwanska</v>
      </c>
      <c r="AQ683">
        <f t="shared" si="114"/>
        <v>2</v>
      </c>
      <c r="AR683">
        <f t="shared" si="115"/>
        <v>5</v>
      </c>
      <c r="AS683">
        <f t="shared" si="116"/>
        <v>21</v>
      </c>
      <c r="AT683" t="b">
        <f t="shared" si="117"/>
        <v>0</v>
      </c>
      <c r="AU683" t="str">
        <f t="shared" si="118"/>
        <v>Radwanska</v>
      </c>
      <c r="AV683" t="b">
        <f t="shared" si="119"/>
        <v>0</v>
      </c>
      <c r="AW683" t="str">
        <f t="shared" si="120"/>
        <v>Miami3rd Round</v>
      </c>
    </row>
    <row r="684" spans="1:49" x14ac:dyDescent="0.25">
      <c r="A684">
        <v>15</v>
      </c>
      <c r="B684" t="s">
        <v>531</v>
      </c>
      <c r="C684" t="s">
        <v>532</v>
      </c>
      <c r="D684" s="1">
        <v>41721</v>
      </c>
      <c r="E684" s="1" t="s">
        <v>351</v>
      </c>
      <c r="F684" s="1" t="s">
        <v>307</v>
      </c>
      <c r="G684" s="1" t="s">
        <v>308</v>
      </c>
      <c r="H684" t="s">
        <v>478</v>
      </c>
      <c r="I684">
        <v>3</v>
      </c>
      <c r="J684" t="s">
        <v>364</v>
      </c>
      <c r="K684" t="s">
        <v>437</v>
      </c>
      <c r="L684">
        <v>11</v>
      </c>
      <c r="M684">
        <v>22</v>
      </c>
      <c r="N684">
        <v>3470</v>
      </c>
      <c r="O684">
        <v>2230</v>
      </c>
      <c r="P684">
        <v>7</v>
      </c>
      <c r="Q684">
        <v>6</v>
      </c>
      <c r="R684">
        <v>6</v>
      </c>
      <c r="S684">
        <v>4</v>
      </c>
      <c r="V684">
        <v>2</v>
      </c>
      <c r="W684">
        <v>0</v>
      </c>
      <c r="X684" t="s">
        <v>312</v>
      </c>
      <c r="Y684">
        <v>1.36</v>
      </c>
      <c r="Z684">
        <v>3</v>
      </c>
      <c r="AA684">
        <v>1.35</v>
      </c>
      <c r="AB684">
        <v>3.1</v>
      </c>
      <c r="AC684">
        <v>1.36</v>
      </c>
      <c r="AD684">
        <v>3</v>
      </c>
      <c r="AE684">
        <v>1.42</v>
      </c>
      <c r="AF684">
        <v>3.14</v>
      </c>
      <c r="AG684">
        <v>1.36</v>
      </c>
      <c r="AH684">
        <v>3</v>
      </c>
      <c r="AI684">
        <v>1.42</v>
      </c>
      <c r="AJ684">
        <v>3.25</v>
      </c>
      <c r="AK684">
        <v>1.37</v>
      </c>
      <c r="AL684">
        <v>3.04</v>
      </c>
      <c r="AM684" t="str">
        <f t="shared" si="110"/>
        <v>Cibulkova</v>
      </c>
      <c r="AN684" t="str">
        <f t="shared" si="111"/>
        <v>Cornet</v>
      </c>
      <c r="AO684" t="str">
        <f t="shared" si="112"/>
        <v>MiamiCibulkovaCornet</v>
      </c>
      <c r="AP684" t="str">
        <f t="shared" si="113"/>
        <v>MiamiCornetCibulkova</v>
      </c>
      <c r="AQ684">
        <f t="shared" si="114"/>
        <v>2</v>
      </c>
      <c r="AR684">
        <f t="shared" si="115"/>
        <v>3</v>
      </c>
      <c r="AS684">
        <f t="shared" si="116"/>
        <v>23</v>
      </c>
      <c r="AT684" t="b">
        <f t="shared" si="117"/>
        <v>1</v>
      </c>
      <c r="AU684" t="str">
        <f t="shared" si="118"/>
        <v>Cibulkova</v>
      </c>
      <c r="AV684" t="b">
        <f t="shared" si="119"/>
        <v>0</v>
      </c>
      <c r="AW684" t="str">
        <f t="shared" si="120"/>
        <v>Miami3rd Round</v>
      </c>
    </row>
    <row r="685" spans="1:49" x14ac:dyDescent="0.25">
      <c r="A685">
        <v>15</v>
      </c>
      <c r="B685" t="s">
        <v>531</v>
      </c>
      <c r="C685" t="s">
        <v>532</v>
      </c>
      <c r="D685" s="1">
        <v>41721</v>
      </c>
      <c r="E685" s="1" t="s">
        <v>351</v>
      </c>
      <c r="F685" s="1" t="s">
        <v>307</v>
      </c>
      <c r="G685" s="1" t="s">
        <v>308</v>
      </c>
      <c r="H685" t="s">
        <v>478</v>
      </c>
      <c r="I685">
        <v>3</v>
      </c>
      <c r="J685" t="s">
        <v>324</v>
      </c>
      <c r="K685" t="s">
        <v>370</v>
      </c>
      <c r="L685">
        <v>31</v>
      </c>
      <c r="M685">
        <v>56</v>
      </c>
      <c r="N685">
        <v>1577</v>
      </c>
      <c r="O685">
        <v>980</v>
      </c>
      <c r="P685">
        <v>6</v>
      </c>
      <c r="Q685">
        <v>4</v>
      </c>
      <c r="R685">
        <v>5</v>
      </c>
      <c r="S685">
        <v>7</v>
      </c>
      <c r="T685">
        <v>6</v>
      </c>
      <c r="U685">
        <v>4</v>
      </c>
      <c r="V685">
        <v>2</v>
      </c>
      <c r="W685">
        <v>1</v>
      </c>
      <c r="X685" t="s">
        <v>312</v>
      </c>
      <c r="Y685">
        <v>1.1599999999999999</v>
      </c>
      <c r="Z685">
        <v>5</v>
      </c>
      <c r="AA685">
        <v>1.18</v>
      </c>
      <c r="AB685">
        <v>4.5</v>
      </c>
      <c r="AC685">
        <v>1.2</v>
      </c>
      <c r="AD685">
        <v>4.33</v>
      </c>
      <c r="AE685">
        <v>1.2</v>
      </c>
      <c r="AF685">
        <v>5.23</v>
      </c>
      <c r="AG685">
        <v>1.2</v>
      </c>
      <c r="AH685">
        <v>4.5</v>
      </c>
      <c r="AI685">
        <v>1.22</v>
      </c>
      <c r="AJ685">
        <v>5.3</v>
      </c>
      <c r="AK685">
        <v>1.19</v>
      </c>
      <c r="AL685">
        <v>4.5999999999999996</v>
      </c>
      <c r="AM685" t="str">
        <f t="shared" si="110"/>
        <v>Williams</v>
      </c>
      <c r="AN685" t="str">
        <f t="shared" si="111"/>
        <v>Dellacqua</v>
      </c>
      <c r="AO685" t="str">
        <f t="shared" si="112"/>
        <v>MiamiWilliamsDellacqua</v>
      </c>
      <c r="AP685" t="str">
        <f t="shared" si="113"/>
        <v>MiamiDellacquaWilliams</v>
      </c>
      <c r="AQ685">
        <f t="shared" si="114"/>
        <v>1</v>
      </c>
      <c r="AR685">
        <f t="shared" si="115"/>
        <v>2</v>
      </c>
      <c r="AS685">
        <f t="shared" si="116"/>
        <v>32</v>
      </c>
      <c r="AT685" t="b">
        <f t="shared" si="117"/>
        <v>0</v>
      </c>
      <c r="AU685" t="str">
        <f t="shared" si="118"/>
        <v>Williams</v>
      </c>
      <c r="AV685" t="b">
        <f t="shared" si="119"/>
        <v>1</v>
      </c>
      <c r="AW685" t="str">
        <f t="shared" si="120"/>
        <v>Miami3rd Round</v>
      </c>
    </row>
    <row r="686" spans="1:49" x14ac:dyDescent="0.25">
      <c r="A686">
        <v>15</v>
      </c>
      <c r="B686" t="s">
        <v>531</v>
      </c>
      <c r="C686" t="s">
        <v>532</v>
      </c>
      <c r="D686" s="1">
        <v>41721</v>
      </c>
      <c r="E686" s="1" t="s">
        <v>351</v>
      </c>
      <c r="F686" s="1" t="s">
        <v>307</v>
      </c>
      <c r="G686" s="1" t="s">
        <v>308</v>
      </c>
      <c r="H686" t="s">
        <v>478</v>
      </c>
      <c r="I686">
        <v>3</v>
      </c>
      <c r="J686" t="s">
        <v>355</v>
      </c>
      <c r="K686" t="s">
        <v>392</v>
      </c>
      <c r="L686">
        <v>49</v>
      </c>
      <c r="M686">
        <v>69</v>
      </c>
      <c r="N686">
        <v>1171</v>
      </c>
      <c r="O686">
        <v>881</v>
      </c>
      <c r="P686">
        <v>6</v>
      </c>
      <c r="Q686">
        <v>4</v>
      </c>
      <c r="R686">
        <v>6</v>
      </c>
      <c r="S686">
        <v>7</v>
      </c>
      <c r="T686">
        <v>7</v>
      </c>
      <c r="U686">
        <v>6</v>
      </c>
      <c r="V686">
        <v>2</v>
      </c>
      <c r="W686">
        <v>1</v>
      </c>
      <c r="X686" t="s">
        <v>312</v>
      </c>
      <c r="Y686">
        <v>1.57</v>
      </c>
      <c r="Z686">
        <v>2.25</v>
      </c>
      <c r="AA686">
        <v>1.65</v>
      </c>
      <c r="AB686">
        <v>2.2000000000000002</v>
      </c>
      <c r="AC686">
        <v>1.67</v>
      </c>
      <c r="AD686">
        <v>2.1</v>
      </c>
      <c r="AE686">
        <v>1.67</v>
      </c>
      <c r="AF686">
        <v>2.36</v>
      </c>
      <c r="AG686">
        <v>1.62</v>
      </c>
      <c r="AH686">
        <v>2.25</v>
      </c>
      <c r="AI686">
        <v>1.68</v>
      </c>
      <c r="AJ686">
        <v>2.42</v>
      </c>
      <c r="AK686">
        <v>1.62</v>
      </c>
      <c r="AL686">
        <v>2.2400000000000002</v>
      </c>
      <c r="AM686" t="str">
        <f t="shared" si="110"/>
        <v>Lepchenko</v>
      </c>
      <c r="AN686" t="str">
        <f t="shared" si="111"/>
        <v>Tomljanovic</v>
      </c>
      <c r="AO686" t="str">
        <f t="shared" si="112"/>
        <v>MiamiLepchenkoTomljanovic</v>
      </c>
      <c r="AP686" t="str">
        <f t="shared" si="113"/>
        <v>MiamiTomljanovicLepchenko</v>
      </c>
      <c r="AQ686">
        <f t="shared" si="114"/>
        <v>1</v>
      </c>
      <c r="AR686">
        <f t="shared" si="115"/>
        <v>2</v>
      </c>
      <c r="AS686">
        <f t="shared" si="116"/>
        <v>36</v>
      </c>
      <c r="AT686" t="b">
        <f t="shared" si="117"/>
        <v>1</v>
      </c>
      <c r="AU686" t="str">
        <f t="shared" si="118"/>
        <v>Lepchenko</v>
      </c>
      <c r="AV686" t="b">
        <f t="shared" si="119"/>
        <v>1</v>
      </c>
      <c r="AW686" t="str">
        <f t="shared" si="120"/>
        <v>Miami3rd Round</v>
      </c>
    </row>
    <row r="687" spans="1:49" x14ac:dyDescent="0.25">
      <c r="A687">
        <v>15</v>
      </c>
      <c r="B687" t="s">
        <v>531</v>
      </c>
      <c r="C687" t="s">
        <v>532</v>
      </c>
      <c r="D687" s="1">
        <v>41721</v>
      </c>
      <c r="E687" s="1" t="s">
        <v>351</v>
      </c>
      <c r="F687" s="1" t="s">
        <v>307</v>
      </c>
      <c r="G687" s="1" t="s">
        <v>308</v>
      </c>
      <c r="H687" t="s">
        <v>478</v>
      </c>
      <c r="I687">
        <v>3</v>
      </c>
      <c r="J687" t="s">
        <v>438</v>
      </c>
      <c r="K687" t="s">
        <v>475</v>
      </c>
      <c r="L687">
        <v>18</v>
      </c>
      <c r="M687">
        <v>16</v>
      </c>
      <c r="N687">
        <v>2605</v>
      </c>
      <c r="O687">
        <v>2625</v>
      </c>
      <c r="P687">
        <v>6</v>
      </c>
      <c r="Q687">
        <v>1</v>
      </c>
      <c r="R687">
        <v>6</v>
      </c>
      <c r="S687">
        <v>0</v>
      </c>
      <c r="V687">
        <v>2</v>
      </c>
      <c r="W687">
        <v>0</v>
      </c>
      <c r="X687" t="s">
        <v>312</v>
      </c>
      <c r="Y687">
        <v>1.66</v>
      </c>
      <c r="Z687">
        <v>2.1</v>
      </c>
      <c r="AA687">
        <v>1.7</v>
      </c>
      <c r="AB687">
        <v>2.1</v>
      </c>
      <c r="AC687">
        <v>1.73</v>
      </c>
      <c r="AD687">
        <v>2</v>
      </c>
      <c r="AE687">
        <v>1.81</v>
      </c>
      <c r="AF687">
        <v>2.11</v>
      </c>
      <c r="AG687">
        <v>1.73</v>
      </c>
      <c r="AH687">
        <v>2.1</v>
      </c>
      <c r="AI687">
        <v>1.83</v>
      </c>
      <c r="AJ687">
        <v>2.2000000000000002</v>
      </c>
      <c r="AK687">
        <v>1.72</v>
      </c>
      <c r="AL687">
        <v>2.0699999999999998</v>
      </c>
      <c r="AM687" t="str">
        <f t="shared" si="110"/>
        <v>Wozniacki</v>
      </c>
      <c r="AN687" t="str">
        <f t="shared" si="111"/>
        <v>Stephens</v>
      </c>
      <c r="AO687" t="str">
        <f t="shared" si="112"/>
        <v>MiamiWozniackiStephens</v>
      </c>
      <c r="AP687" t="str">
        <f t="shared" si="113"/>
        <v>MiamiStephensWozniacki</v>
      </c>
      <c r="AQ687">
        <f t="shared" si="114"/>
        <v>2</v>
      </c>
      <c r="AR687">
        <f t="shared" si="115"/>
        <v>11</v>
      </c>
      <c r="AS687">
        <f t="shared" si="116"/>
        <v>13</v>
      </c>
      <c r="AT687" t="b">
        <f t="shared" si="117"/>
        <v>0</v>
      </c>
      <c r="AU687" t="str">
        <f t="shared" si="118"/>
        <v>Wozniacki</v>
      </c>
      <c r="AV687" t="b">
        <f t="shared" si="119"/>
        <v>0</v>
      </c>
      <c r="AW687" t="str">
        <f t="shared" si="120"/>
        <v>Miami3rd Round</v>
      </c>
    </row>
    <row r="688" spans="1:49" x14ac:dyDescent="0.25">
      <c r="A688">
        <v>15</v>
      </c>
      <c r="B688" t="s">
        <v>531</v>
      </c>
      <c r="C688" t="s">
        <v>532</v>
      </c>
      <c r="D688" s="1">
        <v>41722</v>
      </c>
      <c r="E688" s="1" t="s">
        <v>351</v>
      </c>
      <c r="F688" s="1" t="s">
        <v>307</v>
      </c>
      <c r="G688" s="1" t="s">
        <v>308</v>
      </c>
      <c r="H688" t="s">
        <v>479</v>
      </c>
      <c r="I688">
        <v>3</v>
      </c>
      <c r="J688" t="s">
        <v>378</v>
      </c>
      <c r="K688" t="s">
        <v>436</v>
      </c>
      <c r="L688">
        <v>9</v>
      </c>
      <c r="M688">
        <v>24</v>
      </c>
      <c r="N688">
        <v>4050</v>
      </c>
      <c r="O688">
        <v>2125</v>
      </c>
      <c r="P688">
        <v>6</v>
      </c>
      <c r="Q688">
        <v>4</v>
      </c>
      <c r="R688">
        <v>1</v>
      </c>
      <c r="S688">
        <v>6</v>
      </c>
      <c r="T688">
        <v>6</v>
      </c>
      <c r="U688">
        <v>3</v>
      </c>
      <c r="V688">
        <v>2</v>
      </c>
      <c r="W688">
        <v>1</v>
      </c>
      <c r="X688" t="s">
        <v>312</v>
      </c>
      <c r="Y688">
        <v>1.44</v>
      </c>
      <c r="Z688">
        <v>2.75</v>
      </c>
      <c r="AA688">
        <v>1.45</v>
      </c>
      <c r="AB688">
        <v>2.7</v>
      </c>
      <c r="AC688">
        <v>1.5</v>
      </c>
      <c r="AD688">
        <v>2.5</v>
      </c>
      <c r="AE688">
        <v>1.53</v>
      </c>
      <c r="AF688">
        <v>2.74</v>
      </c>
      <c r="AG688">
        <v>1.53</v>
      </c>
      <c r="AH688">
        <v>2.5</v>
      </c>
      <c r="AI688">
        <v>1.55</v>
      </c>
      <c r="AJ688">
        <v>2.75</v>
      </c>
      <c r="AK688">
        <v>1.5</v>
      </c>
      <c r="AL688">
        <v>2.5499999999999998</v>
      </c>
      <c r="AM688" t="str">
        <f t="shared" si="110"/>
        <v>Kerber</v>
      </c>
      <c r="AN688" t="str">
        <f t="shared" si="111"/>
        <v>Makarova</v>
      </c>
      <c r="AO688" t="str">
        <f t="shared" si="112"/>
        <v>MiamiKerberMakarova</v>
      </c>
      <c r="AP688" t="str">
        <f t="shared" si="113"/>
        <v>MiamiMakarovaKerber</v>
      </c>
      <c r="AQ688">
        <f t="shared" si="114"/>
        <v>1</v>
      </c>
      <c r="AR688">
        <f t="shared" si="115"/>
        <v>0</v>
      </c>
      <c r="AS688">
        <f t="shared" si="116"/>
        <v>26</v>
      </c>
      <c r="AT688" t="b">
        <f t="shared" si="117"/>
        <v>0</v>
      </c>
      <c r="AU688" t="str">
        <f t="shared" si="118"/>
        <v>Kerber</v>
      </c>
      <c r="AV688" t="b">
        <f t="shared" si="119"/>
        <v>1</v>
      </c>
      <c r="AW688" t="str">
        <f t="shared" si="120"/>
        <v>Miami4th Round</v>
      </c>
    </row>
    <row r="689" spans="1:49" x14ac:dyDescent="0.25">
      <c r="A689">
        <v>15</v>
      </c>
      <c r="B689" t="s">
        <v>531</v>
      </c>
      <c r="C689" t="s">
        <v>532</v>
      </c>
      <c r="D689" s="1">
        <v>41722</v>
      </c>
      <c r="E689" s="1" t="s">
        <v>351</v>
      </c>
      <c r="F689" s="1" t="s">
        <v>307</v>
      </c>
      <c r="G689" s="1" t="s">
        <v>308</v>
      </c>
      <c r="H689" t="s">
        <v>479</v>
      </c>
      <c r="I689">
        <v>3</v>
      </c>
      <c r="J689" t="s">
        <v>376</v>
      </c>
      <c r="K689" t="s">
        <v>328</v>
      </c>
      <c r="L689">
        <v>7</v>
      </c>
      <c r="M689">
        <v>23</v>
      </c>
      <c r="N689">
        <v>4271</v>
      </c>
      <c r="O689">
        <v>2215</v>
      </c>
      <c r="P689">
        <v>3</v>
      </c>
      <c r="Q689">
        <v>6</v>
      </c>
      <c r="R689">
        <v>6</v>
      </c>
      <c r="S689">
        <v>4</v>
      </c>
      <c r="T689">
        <v>6</v>
      </c>
      <c r="U689">
        <v>1</v>
      </c>
      <c r="V689">
        <v>2</v>
      </c>
      <c r="W689">
        <v>1</v>
      </c>
      <c r="X689" t="s">
        <v>312</v>
      </c>
      <c r="Y689">
        <v>1.08</v>
      </c>
      <c r="Z689">
        <v>8</v>
      </c>
      <c r="AA689">
        <v>1.1200000000000001</v>
      </c>
      <c r="AB689">
        <v>5.75</v>
      </c>
      <c r="AC689">
        <v>1.1399999999999999</v>
      </c>
      <c r="AD689">
        <v>5</v>
      </c>
      <c r="AE689">
        <v>1.1299999999999999</v>
      </c>
      <c r="AF689">
        <v>7.79</v>
      </c>
      <c r="AG689">
        <v>1.1299999999999999</v>
      </c>
      <c r="AH689">
        <v>6</v>
      </c>
      <c r="AI689">
        <v>1.1499999999999999</v>
      </c>
      <c r="AJ689">
        <v>8</v>
      </c>
      <c r="AK689">
        <v>1.1100000000000001</v>
      </c>
      <c r="AL689">
        <v>6.33</v>
      </c>
      <c r="AM689" t="str">
        <f t="shared" si="110"/>
        <v>Sharapova</v>
      </c>
      <c r="AN689" t="str">
        <f t="shared" si="111"/>
        <v>Flipkens</v>
      </c>
      <c r="AO689" t="str">
        <f t="shared" si="112"/>
        <v>MiamiSharapovaFlipkens</v>
      </c>
      <c r="AP689" t="str">
        <f t="shared" si="113"/>
        <v>MiamiFlipkensSharapova</v>
      </c>
      <c r="AQ689">
        <f t="shared" si="114"/>
        <v>1</v>
      </c>
      <c r="AR689">
        <f t="shared" si="115"/>
        <v>4</v>
      </c>
      <c r="AS689">
        <f t="shared" si="116"/>
        <v>26</v>
      </c>
      <c r="AT689" t="b">
        <f t="shared" si="117"/>
        <v>0</v>
      </c>
      <c r="AU689" t="str">
        <f t="shared" si="118"/>
        <v>Flipkens</v>
      </c>
      <c r="AV689" t="b">
        <f t="shared" si="119"/>
        <v>1</v>
      </c>
      <c r="AW689" t="str">
        <f t="shared" si="120"/>
        <v>Miami4th Round</v>
      </c>
    </row>
    <row r="690" spans="1:49" x14ac:dyDescent="0.25">
      <c r="A690">
        <v>15</v>
      </c>
      <c r="B690" t="s">
        <v>531</v>
      </c>
      <c r="C690" t="s">
        <v>532</v>
      </c>
      <c r="D690" s="1">
        <v>41722</v>
      </c>
      <c r="E690" s="1" t="s">
        <v>351</v>
      </c>
      <c r="F690" s="1" t="s">
        <v>307</v>
      </c>
      <c r="G690" s="1" t="s">
        <v>308</v>
      </c>
      <c r="H690" t="s">
        <v>479</v>
      </c>
      <c r="I690">
        <v>3</v>
      </c>
      <c r="J690" t="s">
        <v>380</v>
      </c>
      <c r="K690" t="s">
        <v>530</v>
      </c>
      <c r="L690">
        <v>1</v>
      </c>
      <c r="M690">
        <v>104</v>
      </c>
      <c r="N690">
        <v>12660</v>
      </c>
      <c r="O690">
        <v>605</v>
      </c>
      <c r="P690">
        <v>6</v>
      </c>
      <c r="Q690">
        <v>3</v>
      </c>
      <c r="R690">
        <v>6</v>
      </c>
      <c r="S690">
        <v>1</v>
      </c>
      <c r="V690">
        <v>2</v>
      </c>
      <c r="W690">
        <v>0</v>
      </c>
      <c r="X690" t="s">
        <v>312</v>
      </c>
      <c r="Y690">
        <v>1.04</v>
      </c>
      <c r="Z690">
        <v>13</v>
      </c>
      <c r="AA690">
        <v>1.04</v>
      </c>
      <c r="AB690">
        <v>10</v>
      </c>
      <c r="AC690">
        <v>1.04</v>
      </c>
      <c r="AD690">
        <v>9</v>
      </c>
      <c r="AE690">
        <v>1.04</v>
      </c>
      <c r="AF690">
        <v>15.75</v>
      </c>
      <c r="AG690">
        <v>1.03</v>
      </c>
      <c r="AH690">
        <v>13</v>
      </c>
      <c r="AI690">
        <v>1.05</v>
      </c>
      <c r="AJ690">
        <v>16.05</v>
      </c>
      <c r="AK690">
        <v>1.04</v>
      </c>
      <c r="AL690">
        <v>11.31</v>
      </c>
      <c r="AM690" t="str">
        <f t="shared" si="110"/>
        <v>Williams</v>
      </c>
      <c r="AN690" t="str">
        <f t="shared" si="111"/>
        <v>Vandeweghe</v>
      </c>
      <c r="AO690" t="str">
        <f t="shared" si="112"/>
        <v>MiamiWilliamsVandeweghe</v>
      </c>
      <c r="AP690" t="str">
        <f t="shared" si="113"/>
        <v>MiamiVandewegheWilliams</v>
      </c>
      <c r="AQ690">
        <f t="shared" si="114"/>
        <v>2</v>
      </c>
      <c r="AR690">
        <f t="shared" si="115"/>
        <v>8</v>
      </c>
      <c r="AS690">
        <f t="shared" si="116"/>
        <v>16</v>
      </c>
      <c r="AT690" t="b">
        <f t="shared" si="117"/>
        <v>0</v>
      </c>
      <c r="AU690" t="str">
        <f t="shared" si="118"/>
        <v>Williams</v>
      </c>
      <c r="AV690" t="b">
        <f t="shared" si="119"/>
        <v>0</v>
      </c>
      <c r="AW690" t="str">
        <f t="shared" si="120"/>
        <v>Miami4th Round</v>
      </c>
    </row>
    <row r="691" spans="1:49" x14ac:dyDescent="0.25">
      <c r="A691">
        <v>15</v>
      </c>
      <c r="B691" t="s">
        <v>531</v>
      </c>
      <c r="C691" t="s">
        <v>532</v>
      </c>
      <c r="D691" s="1">
        <v>41722</v>
      </c>
      <c r="E691" s="1" t="s">
        <v>351</v>
      </c>
      <c r="F691" s="1" t="s">
        <v>307</v>
      </c>
      <c r="G691" s="1" t="s">
        <v>308</v>
      </c>
      <c r="H691" t="s">
        <v>479</v>
      </c>
      <c r="I691">
        <v>3</v>
      </c>
      <c r="J691" t="s">
        <v>440</v>
      </c>
      <c r="K691" t="s">
        <v>334</v>
      </c>
      <c r="L691">
        <v>8</v>
      </c>
      <c r="M691">
        <v>13</v>
      </c>
      <c r="N691">
        <v>4235</v>
      </c>
      <c r="O691">
        <v>3140</v>
      </c>
      <c r="P691">
        <v>3</v>
      </c>
      <c r="Q691">
        <v>6</v>
      </c>
      <c r="R691">
        <v>6</v>
      </c>
      <c r="S691">
        <v>0</v>
      </c>
      <c r="T691">
        <v>6</v>
      </c>
      <c r="U691">
        <v>0</v>
      </c>
      <c r="V691">
        <v>2</v>
      </c>
      <c r="W691">
        <v>1</v>
      </c>
      <c r="X691" t="s">
        <v>312</v>
      </c>
      <c r="Y691">
        <v>2.37</v>
      </c>
      <c r="Z691">
        <v>1.57</v>
      </c>
      <c r="AA691">
        <v>2.2000000000000002</v>
      </c>
      <c r="AB691">
        <v>1.65</v>
      </c>
      <c r="AC691">
        <v>2.1</v>
      </c>
      <c r="AD691">
        <v>1.67</v>
      </c>
      <c r="AE691">
        <v>2.58</v>
      </c>
      <c r="AF691">
        <v>1.58</v>
      </c>
      <c r="AG691">
        <v>2.2000000000000002</v>
      </c>
      <c r="AH691">
        <v>1.67</v>
      </c>
      <c r="AI691">
        <v>2.58</v>
      </c>
      <c r="AJ691">
        <v>1.7</v>
      </c>
      <c r="AK691">
        <v>2.2400000000000002</v>
      </c>
      <c r="AL691">
        <v>1.63</v>
      </c>
      <c r="AM691" t="str">
        <f t="shared" si="110"/>
        <v>Kvitova</v>
      </c>
      <c r="AN691" t="str">
        <f t="shared" si="111"/>
        <v>Ivanovic</v>
      </c>
      <c r="AO691" t="str">
        <f t="shared" si="112"/>
        <v>MiamiKvitovaIvanovic</v>
      </c>
      <c r="AP691" t="str">
        <f t="shared" si="113"/>
        <v>MiamiIvanovicKvitova</v>
      </c>
      <c r="AQ691">
        <f t="shared" si="114"/>
        <v>1</v>
      </c>
      <c r="AR691">
        <f t="shared" si="115"/>
        <v>9</v>
      </c>
      <c r="AS691">
        <f t="shared" si="116"/>
        <v>21</v>
      </c>
      <c r="AT691" t="b">
        <f t="shared" si="117"/>
        <v>0</v>
      </c>
      <c r="AU691" t="str">
        <f t="shared" si="118"/>
        <v>Ivanovic</v>
      </c>
      <c r="AV691" t="b">
        <f t="shared" si="119"/>
        <v>1</v>
      </c>
      <c r="AW691" t="str">
        <f t="shared" si="120"/>
        <v>Miami4th Round</v>
      </c>
    </row>
    <row r="692" spans="1:49" x14ac:dyDescent="0.25">
      <c r="A692">
        <v>15</v>
      </c>
      <c r="B692" t="s">
        <v>531</v>
      </c>
      <c r="C692" t="s">
        <v>532</v>
      </c>
      <c r="D692" s="1">
        <v>41722</v>
      </c>
      <c r="E692" s="1" t="s">
        <v>351</v>
      </c>
      <c r="F692" s="1" t="s">
        <v>307</v>
      </c>
      <c r="G692" s="1" t="s">
        <v>308</v>
      </c>
      <c r="H692" t="s">
        <v>479</v>
      </c>
      <c r="I692">
        <v>3</v>
      </c>
      <c r="J692" t="s">
        <v>439</v>
      </c>
      <c r="K692" t="s">
        <v>354</v>
      </c>
      <c r="L692">
        <v>3</v>
      </c>
      <c r="M692">
        <v>42</v>
      </c>
      <c r="N692">
        <v>6215</v>
      </c>
      <c r="O692">
        <v>1238</v>
      </c>
      <c r="P692">
        <v>7</v>
      </c>
      <c r="Q692">
        <v>6</v>
      </c>
      <c r="R692">
        <v>5</v>
      </c>
      <c r="S692">
        <v>7</v>
      </c>
      <c r="T692">
        <v>6</v>
      </c>
      <c r="U692">
        <v>2</v>
      </c>
      <c r="V692">
        <v>2</v>
      </c>
      <c r="W692">
        <v>1</v>
      </c>
      <c r="X692" t="s">
        <v>312</v>
      </c>
      <c r="Y692">
        <v>1.1599999999999999</v>
      </c>
      <c r="Z692">
        <v>5</v>
      </c>
      <c r="AA692">
        <v>1.2</v>
      </c>
      <c r="AB692">
        <v>4.3</v>
      </c>
      <c r="AC692">
        <v>1.2</v>
      </c>
      <c r="AD692">
        <v>4.33</v>
      </c>
      <c r="AE692">
        <v>1.2</v>
      </c>
      <c r="AF692">
        <v>5.37</v>
      </c>
      <c r="AG692">
        <v>1.2</v>
      </c>
      <c r="AH692">
        <v>4.5</v>
      </c>
      <c r="AI692">
        <v>1.22</v>
      </c>
      <c r="AJ692">
        <v>5.5</v>
      </c>
      <c r="AK692">
        <v>1.19</v>
      </c>
      <c r="AL692">
        <v>4.5999999999999996</v>
      </c>
      <c r="AM692" t="str">
        <f t="shared" si="110"/>
        <v>Radwanska</v>
      </c>
      <c r="AN692" t="str">
        <f t="shared" si="111"/>
        <v>Svitolina</v>
      </c>
      <c r="AO692" t="str">
        <f t="shared" si="112"/>
        <v>MiamiRadwanskaSvitolina</v>
      </c>
      <c r="AP692" t="str">
        <f t="shared" si="113"/>
        <v>MiamiSvitolinaRadwanska</v>
      </c>
      <c r="AQ692">
        <f t="shared" si="114"/>
        <v>1</v>
      </c>
      <c r="AR692">
        <f t="shared" si="115"/>
        <v>3</v>
      </c>
      <c r="AS692">
        <f t="shared" si="116"/>
        <v>33</v>
      </c>
      <c r="AT692" t="b">
        <f t="shared" si="117"/>
        <v>1</v>
      </c>
      <c r="AU692" t="str">
        <f t="shared" si="118"/>
        <v>Radwanska</v>
      </c>
      <c r="AV692" t="b">
        <f t="shared" si="119"/>
        <v>1</v>
      </c>
      <c r="AW692" t="str">
        <f t="shared" si="120"/>
        <v>Miami4th Round</v>
      </c>
    </row>
    <row r="693" spans="1:49" x14ac:dyDescent="0.25">
      <c r="A693">
        <v>15</v>
      </c>
      <c r="B693" t="s">
        <v>531</v>
      </c>
      <c r="C693" t="s">
        <v>532</v>
      </c>
      <c r="D693" s="1">
        <v>41722</v>
      </c>
      <c r="E693" s="1" t="s">
        <v>351</v>
      </c>
      <c r="F693" s="1" t="s">
        <v>307</v>
      </c>
      <c r="G693" s="1" t="s">
        <v>308</v>
      </c>
      <c r="H693" t="s">
        <v>479</v>
      </c>
      <c r="I693">
        <v>3</v>
      </c>
      <c r="J693" t="s">
        <v>415</v>
      </c>
      <c r="K693" t="s">
        <v>368</v>
      </c>
      <c r="L693">
        <v>2</v>
      </c>
      <c r="M693">
        <v>17</v>
      </c>
      <c r="N693">
        <v>7185</v>
      </c>
      <c r="O693">
        <v>2620</v>
      </c>
      <c r="P693">
        <v>6</v>
      </c>
      <c r="Q693">
        <v>0</v>
      </c>
      <c r="R693">
        <v>6</v>
      </c>
      <c r="S693">
        <v>2</v>
      </c>
      <c r="V693">
        <v>2</v>
      </c>
      <c r="W693">
        <v>0</v>
      </c>
      <c r="X693" t="s">
        <v>312</v>
      </c>
      <c r="Y693">
        <v>1.25</v>
      </c>
      <c r="Z693">
        <v>4</v>
      </c>
      <c r="AA693">
        <v>1.25</v>
      </c>
      <c r="AB693">
        <v>3.75</v>
      </c>
      <c r="AC693">
        <v>1.25</v>
      </c>
      <c r="AD693">
        <v>3.75</v>
      </c>
      <c r="AE693">
        <v>1.27</v>
      </c>
      <c r="AF693">
        <v>4.26</v>
      </c>
      <c r="AG693">
        <v>1.25</v>
      </c>
      <c r="AH693">
        <v>3.75</v>
      </c>
      <c r="AI693">
        <v>1.29</v>
      </c>
      <c r="AJ693">
        <v>4.3099999999999996</v>
      </c>
      <c r="AK693">
        <v>1.25</v>
      </c>
      <c r="AL693">
        <v>3.88</v>
      </c>
      <c r="AM693" t="str">
        <f t="shared" si="110"/>
        <v>Li</v>
      </c>
      <c r="AN693" t="str">
        <f t="shared" si="111"/>
        <v>Suarez</v>
      </c>
      <c r="AO693" t="str">
        <f t="shared" si="112"/>
        <v>MiamiLiSuarez</v>
      </c>
      <c r="AP693" t="str">
        <f t="shared" si="113"/>
        <v>MiamiSuarezLi</v>
      </c>
      <c r="AQ693">
        <f t="shared" si="114"/>
        <v>2</v>
      </c>
      <c r="AR693">
        <f t="shared" si="115"/>
        <v>10</v>
      </c>
      <c r="AS693">
        <f t="shared" si="116"/>
        <v>14</v>
      </c>
      <c r="AT693" t="b">
        <f t="shared" si="117"/>
        <v>0</v>
      </c>
      <c r="AU693" t="str">
        <f t="shared" si="118"/>
        <v>Li</v>
      </c>
      <c r="AV693" t="b">
        <f t="shared" si="119"/>
        <v>0</v>
      </c>
      <c r="AW693" t="str">
        <f t="shared" si="120"/>
        <v>Miami4th Round</v>
      </c>
    </row>
    <row r="694" spans="1:49" x14ac:dyDescent="0.25">
      <c r="A694">
        <v>15</v>
      </c>
      <c r="B694" t="s">
        <v>531</v>
      </c>
      <c r="C694" t="s">
        <v>532</v>
      </c>
      <c r="D694" s="1">
        <v>41723</v>
      </c>
      <c r="E694" s="1" t="s">
        <v>351</v>
      </c>
      <c r="F694" s="1" t="s">
        <v>307</v>
      </c>
      <c r="G694" s="1" t="s">
        <v>308</v>
      </c>
      <c r="H694" t="s">
        <v>479</v>
      </c>
      <c r="I694">
        <v>3</v>
      </c>
      <c r="J694" t="s">
        <v>438</v>
      </c>
      <c r="K694" t="s">
        <v>355</v>
      </c>
      <c r="L694">
        <v>18</v>
      </c>
      <c r="M694">
        <v>49</v>
      </c>
      <c r="N694">
        <v>2605</v>
      </c>
      <c r="O694">
        <v>1171</v>
      </c>
      <c r="P694">
        <v>6</v>
      </c>
      <c r="Q694">
        <v>0</v>
      </c>
      <c r="R694">
        <v>6</v>
      </c>
      <c r="S694">
        <v>1</v>
      </c>
      <c r="V694">
        <v>2</v>
      </c>
      <c r="W694">
        <v>0</v>
      </c>
      <c r="X694" t="s">
        <v>312</v>
      </c>
      <c r="Y694">
        <v>1.22</v>
      </c>
      <c r="Z694">
        <v>4.33</v>
      </c>
      <c r="AA694">
        <v>1.22</v>
      </c>
      <c r="AB694">
        <v>4</v>
      </c>
      <c r="AC694">
        <v>1.25</v>
      </c>
      <c r="AD694">
        <v>3.75</v>
      </c>
      <c r="AE694">
        <v>1.23</v>
      </c>
      <c r="AF694">
        <v>4.8</v>
      </c>
      <c r="AG694">
        <v>1.25</v>
      </c>
      <c r="AH694">
        <v>3.75</v>
      </c>
      <c r="AI694">
        <v>1.27</v>
      </c>
      <c r="AJ694">
        <v>4.8</v>
      </c>
      <c r="AK694">
        <v>1.23</v>
      </c>
      <c r="AL694">
        <v>4.0599999999999996</v>
      </c>
      <c r="AM694" t="str">
        <f t="shared" si="110"/>
        <v>Wozniacki</v>
      </c>
      <c r="AN694" t="str">
        <f t="shared" si="111"/>
        <v>Lepchenko</v>
      </c>
      <c r="AO694" t="str">
        <f t="shared" si="112"/>
        <v>MiamiWozniackiLepchenko</v>
      </c>
      <c r="AP694" t="str">
        <f t="shared" si="113"/>
        <v>MiamiLepchenkoWozniacki</v>
      </c>
      <c r="AQ694">
        <f t="shared" si="114"/>
        <v>2</v>
      </c>
      <c r="AR694">
        <f t="shared" si="115"/>
        <v>11</v>
      </c>
      <c r="AS694">
        <f t="shared" si="116"/>
        <v>13</v>
      </c>
      <c r="AT694" t="b">
        <f t="shared" si="117"/>
        <v>0</v>
      </c>
      <c r="AU694" t="str">
        <f t="shared" si="118"/>
        <v>Wozniacki</v>
      </c>
      <c r="AV694" t="b">
        <f t="shared" si="119"/>
        <v>0</v>
      </c>
      <c r="AW694" t="str">
        <f t="shared" si="120"/>
        <v>Miami4th Round</v>
      </c>
    </row>
    <row r="695" spans="1:49" x14ac:dyDescent="0.25">
      <c r="A695">
        <v>15</v>
      </c>
      <c r="B695" t="s">
        <v>531</v>
      </c>
      <c r="C695" t="s">
        <v>532</v>
      </c>
      <c r="D695" s="1">
        <v>41723</v>
      </c>
      <c r="E695" s="1" t="s">
        <v>351</v>
      </c>
      <c r="F695" s="1" t="s">
        <v>307</v>
      </c>
      <c r="G695" s="1" t="s">
        <v>308</v>
      </c>
      <c r="H695" t="s">
        <v>479</v>
      </c>
      <c r="I695">
        <v>3</v>
      </c>
      <c r="J695" t="s">
        <v>364</v>
      </c>
      <c r="K695" t="s">
        <v>324</v>
      </c>
      <c r="L695">
        <v>11</v>
      </c>
      <c r="M695">
        <v>31</v>
      </c>
      <c r="N695">
        <v>3470</v>
      </c>
      <c r="O695">
        <v>1577</v>
      </c>
      <c r="P695">
        <v>6</v>
      </c>
      <c r="Q695">
        <v>1</v>
      </c>
      <c r="R695">
        <v>5</v>
      </c>
      <c r="S695">
        <v>7</v>
      </c>
      <c r="T695">
        <v>6</v>
      </c>
      <c r="U695">
        <v>3</v>
      </c>
      <c r="V695">
        <v>2</v>
      </c>
      <c r="W695">
        <v>1</v>
      </c>
      <c r="X695" t="s">
        <v>312</v>
      </c>
      <c r="Y695">
        <v>1.66</v>
      </c>
      <c r="Z695">
        <v>2.2000000000000002</v>
      </c>
      <c r="AA695">
        <v>1.68</v>
      </c>
      <c r="AB695">
        <v>2.15</v>
      </c>
      <c r="AC695">
        <v>1.73</v>
      </c>
      <c r="AD695">
        <v>2</v>
      </c>
      <c r="AE695">
        <v>1.79</v>
      </c>
      <c r="AF695">
        <v>2.16</v>
      </c>
      <c r="AG695">
        <v>1.73</v>
      </c>
      <c r="AH695">
        <v>2.1</v>
      </c>
      <c r="AI695">
        <v>1.79</v>
      </c>
      <c r="AJ695">
        <v>2.25</v>
      </c>
      <c r="AK695">
        <v>1.69</v>
      </c>
      <c r="AL695">
        <v>2.13</v>
      </c>
      <c r="AM695" t="str">
        <f t="shared" si="110"/>
        <v>Cibulkova</v>
      </c>
      <c r="AN695" t="str">
        <f t="shared" si="111"/>
        <v>Williams</v>
      </c>
      <c r="AO695" t="str">
        <f t="shared" si="112"/>
        <v>MiamiCibulkovaWilliams</v>
      </c>
      <c r="AP695" t="str">
        <f t="shared" si="113"/>
        <v>MiamiWilliamsCibulkova</v>
      </c>
      <c r="AQ695">
        <f t="shared" si="114"/>
        <v>1</v>
      </c>
      <c r="AR695">
        <f t="shared" si="115"/>
        <v>6</v>
      </c>
      <c r="AS695">
        <f t="shared" si="116"/>
        <v>28</v>
      </c>
      <c r="AT695" t="b">
        <f t="shared" si="117"/>
        <v>0</v>
      </c>
      <c r="AU695" t="str">
        <f t="shared" si="118"/>
        <v>Cibulkova</v>
      </c>
      <c r="AV695" t="b">
        <f t="shared" si="119"/>
        <v>1</v>
      </c>
      <c r="AW695" t="str">
        <f t="shared" si="120"/>
        <v>Miami4th Round</v>
      </c>
    </row>
    <row r="696" spans="1:49" x14ac:dyDescent="0.25">
      <c r="A696">
        <v>15</v>
      </c>
      <c r="B696" t="s">
        <v>531</v>
      </c>
      <c r="C696" t="s">
        <v>532</v>
      </c>
      <c r="D696" s="1">
        <v>41723</v>
      </c>
      <c r="E696" s="1" t="s">
        <v>351</v>
      </c>
      <c r="F696" s="1" t="s">
        <v>307</v>
      </c>
      <c r="G696" s="1" t="s">
        <v>308</v>
      </c>
      <c r="H696" t="s">
        <v>345</v>
      </c>
      <c r="I696">
        <v>3</v>
      </c>
      <c r="J696" t="s">
        <v>376</v>
      </c>
      <c r="K696" t="s">
        <v>440</v>
      </c>
      <c r="L696">
        <v>7</v>
      </c>
      <c r="M696">
        <v>8</v>
      </c>
      <c r="N696">
        <v>4271</v>
      </c>
      <c r="O696">
        <v>4235</v>
      </c>
      <c r="P696">
        <v>7</v>
      </c>
      <c r="Q696">
        <v>5</v>
      </c>
      <c r="R696">
        <v>6</v>
      </c>
      <c r="S696">
        <v>1</v>
      </c>
      <c r="V696">
        <v>2</v>
      </c>
      <c r="W696">
        <v>0</v>
      </c>
      <c r="X696" t="s">
        <v>312</v>
      </c>
      <c r="Y696">
        <v>1.8</v>
      </c>
      <c r="Z696">
        <v>2</v>
      </c>
      <c r="AA696">
        <v>1.75</v>
      </c>
      <c r="AB696">
        <v>2.0499999999999998</v>
      </c>
      <c r="AC696">
        <v>1.8</v>
      </c>
      <c r="AD696">
        <v>2</v>
      </c>
      <c r="AE696">
        <v>1.87</v>
      </c>
      <c r="AF696">
        <v>2.06</v>
      </c>
      <c r="AG696">
        <v>1.8</v>
      </c>
      <c r="AH696">
        <v>2</v>
      </c>
      <c r="AI696">
        <v>1.87</v>
      </c>
      <c r="AJ696">
        <v>2.12</v>
      </c>
      <c r="AK696">
        <v>1.77</v>
      </c>
      <c r="AL696">
        <v>2.0299999999999998</v>
      </c>
      <c r="AM696" t="str">
        <f t="shared" si="110"/>
        <v>Sharapova</v>
      </c>
      <c r="AN696" t="str">
        <f t="shared" si="111"/>
        <v>Kvitova</v>
      </c>
      <c r="AO696" t="str">
        <f t="shared" si="112"/>
        <v>MiamiSharapovaKvitova</v>
      </c>
      <c r="AP696" t="str">
        <f t="shared" si="113"/>
        <v>MiamiKvitovaSharapova</v>
      </c>
      <c r="AQ696">
        <f t="shared" si="114"/>
        <v>2</v>
      </c>
      <c r="AR696">
        <f t="shared" si="115"/>
        <v>7</v>
      </c>
      <c r="AS696">
        <f t="shared" si="116"/>
        <v>19</v>
      </c>
      <c r="AT696" t="b">
        <f t="shared" si="117"/>
        <v>0</v>
      </c>
      <c r="AU696" t="str">
        <f t="shared" si="118"/>
        <v>Sharapova</v>
      </c>
      <c r="AV696" t="b">
        <f t="shared" si="119"/>
        <v>0</v>
      </c>
      <c r="AW696" t="str">
        <f t="shared" si="120"/>
        <v>MiamiQuarterfinals</v>
      </c>
    </row>
    <row r="697" spans="1:49" x14ac:dyDescent="0.25">
      <c r="A697">
        <v>15</v>
      </c>
      <c r="B697" t="s">
        <v>531</v>
      </c>
      <c r="C697" t="s">
        <v>532</v>
      </c>
      <c r="D697" s="1">
        <v>41723</v>
      </c>
      <c r="E697" s="1" t="s">
        <v>351</v>
      </c>
      <c r="F697" s="1" t="s">
        <v>307</v>
      </c>
      <c r="G697" s="1" t="s">
        <v>308</v>
      </c>
      <c r="H697" t="s">
        <v>345</v>
      </c>
      <c r="I697">
        <v>3</v>
      </c>
      <c r="J697" t="s">
        <v>380</v>
      </c>
      <c r="K697" t="s">
        <v>378</v>
      </c>
      <c r="L697">
        <v>1</v>
      </c>
      <c r="M697">
        <v>9</v>
      </c>
      <c r="N697">
        <v>12660</v>
      </c>
      <c r="O697">
        <v>4050</v>
      </c>
      <c r="P697">
        <v>6</v>
      </c>
      <c r="Q697">
        <v>2</v>
      </c>
      <c r="R697">
        <v>6</v>
      </c>
      <c r="S697">
        <v>2</v>
      </c>
      <c r="V697">
        <v>2</v>
      </c>
      <c r="W697">
        <v>0</v>
      </c>
      <c r="X697" t="s">
        <v>312</v>
      </c>
      <c r="Y697">
        <v>1.1100000000000001</v>
      </c>
      <c r="Z697">
        <v>6.5</v>
      </c>
      <c r="AA697">
        <v>1.1200000000000001</v>
      </c>
      <c r="AB697">
        <v>5.75</v>
      </c>
      <c r="AC697">
        <v>1.1200000000000001</v>
      </c>
      <c r="AD697">
        <v>6</v>
      </c>
      <c r="AE697">
        <v>1.1599999999999999</v>
      </c>
      <c r="AF697">
        <v>6.23</v>
      </c>
      <c r="AG697">
        <v>1.1299999999999999</v>
      </c>
      <c r="AH697">
        <v>6</v>
      </c>
      <c r="AI697">
        <v>1.1599999999999999</v>
      </c>
      <c r="AJ697">
        <v>6.5</v>
      </c>
      <c r="AK697">
        <v>1.1299999999999999</v>
      </c>
      <c r="AL697">
        <v>5.81</v>
      </c>
      <c r="AM697" t="str">
        <f t="shared" si="110"/>
        <v>Williams</v>
      </c>
      <c r="AN697" t="str">
        <f t="shared" si="111"/>
        <v>Kerber</v>
      </c>
      <c r="AO697" t="str">
        <f t="shared" si="112"/>
        <v>MiamiWilliamsKerber</v>
      </c>
      <c r="AP697" t="str">
        <f t="shared" si="113"/>
        <v>MiamiKerberWilliams</v>
      </c>
      <c r="AQ697">
        <f t="shared" si="114"/>
        <v>2</v>
      </c>
      <c r="AR697">
        <f t="shared" si="115"/>
        <v>8</v>
      </c>
      <c r="AS697">
        <f t="shared" si="116"/>
        <v>16</v>
      </c>
      <c r="AT697" t="b">
        <f t="shared" si="117"/>
        <v>0</v>
      </c>
      <c r="AU697" t="str">
        <f t="shared" si="118"/>
        <v>Williams</v>
      </c>
      <c r="AV697" t="b">
        <f t="shared" si="119"/>
        <v>0</v>
      </c>
      <c r="AW697" t="str">
        <f t="shared" si="120"/>
        <v>MiamiQuarterfinals</v>
      </c>
    </row>
    <row r="698" spans="1:49" x14ac:dyDescent="0.25">
      <c r="A698">
        <v>15</v>
      </c>
      <c r="B698" t="s">
        <v>531</v>
      </c>
      <c r="C698" t="s">
        <v>532</v>
      </c>
      <c r="D698" s="1">
        <v>41724</v>
      </c>
      <c r="E698" s="1" t="s">
        <v>351</v>
      </c>
      <c r="F698" s="1" t="s">
        <v>307</v>
      </c>
      <c r="G698" s="1" t="s">
        <v>308</v>
      </c>
      <c r="H698" t="s">
        <v>345</v>
      </c>
      <c r="I698">
        <v>3</v>
      </c>
      <c r="J698" t="s">
        <v>364</v>
      </c>
      <c r="K698" t="s">
        <v>439</v>
      </c>
      <c r="L698">
        <v>11</v>
      </c>
      <c r="M698">
        <v>3</v>
      </c>
      <c r="N698">
        <v>3470</v>
      </c>
      <c r="O698">
        <v>6215</v>
      </c>
      <c r="P698">
        <v>3</v>
      </c>
      <c r="Q698">
        <v>6</v>
      </c>
      <c r="R698">
        <v>7</v>
      </c>
      <c r="S698">
        <v>6</v>
      </c>
      <c r="T698">
        <v>6</v>
      </c>
      <c r="U698">
        <v>3</v>
      </c>
      <c r="V698">
        <v>2</v>
      </c>
      <c r="W698">
        <v>1</v>
      </c>
      <c r="X698" t="s">
        <v>312</v>
      </c>
      <c r="Y698">
        <v>1.8</v>
      </c>
      <c r="Z698">
        <v>2</v>
      </c>
      <c r="AA698">
        <v>1.8</v>
      </c>
      <c r="AB698">
        <v>2</v>
      </c>
      <c r="AC698">
        <v>1.8</v>
      </c>
      <c r="AD698">
        <v>2</v>
      </c>
      <c r="AE698">
        <v>1.88</v>
      </c>
      <c r="AF698">
        <v>2.0499999999999998</v>
      </c>
      <c r="AG698">
        <v>1.83</v>
      </c>
      <c r="AH698">
        <v>2</v>
      </c>
      <c r="AI698">
        <v>1.88</v>
      </c>
      <c r="AJ698">
        <v>2.15</v>
      </c>
      <c r="AK698">
        <v>1.8</v>
      </c>
      <c r="AL698">
        <v>1.99</v>
      </c>
      <c r="AM698" t="str">
        <f t="shared" si="110"/>
        <v>Cibulkova</v>
      </c>
      <c r="AN698" t="str">
        <f t="shared" si="111"/>
        <v>Radwanska</v>
      </c>
      <c r="AO698" t="str">
        <f t="shared" si="112"/>
        <v>MiamiCibulkovaRadwanska</v>
      </c>
      <c r="AP698" t="str">
        <f t="shared" si="113"/>
        <v>MiamiRadwanskaCibulkova</v>
      </c>
      <c r="AQ698">
        <f t="shared" si="114"/>
        <v>1</v>
      </c>
      <c r="AR698">
        <f t="shared" si="115"/>
        <v>1</v>
      </c>
      <c r="AS698">
        <f t="shared" si="116"/>
        <v>31</v>
      </c>
      <c r="AT698" t="b">
        <f t="shared" si="117"/>
        <v>1</v>
      </c>
      <c r="AU698" t="str">
        <f t="shared" si="118"/>
        <v>Radwanska</v>
      </c>
      <c r="AV698" t="b">
        <f t="shared" si="119"/>
        <v>1</v>
      </c>
      <c r="AW698" t="str">
        <f t="shared" si="120"/>
        <v>MiamiQuarterfinals</v>
      </c>
    </row>
    <row r="699" spans="1:49" x14ac:dyDescent="0.25">
      <c r="A699">
        <v>15</v>
      </c>
      <c r="B699" t="s">
        <v>531</v>
      </c>
      <c r="C699" t="s">
        <v>532</v>
      </c>
      <c r="D699" s="1">
        <v>41724</v>
      </c>
      <c r="E699" s="1" t="s">
        <v>351</v>
      </c>
      <c r="F699" s="1" t="s">
        <v>307</v>
      </c>
      <c r="G699" s="1" t="s">
        <v>308</v>
      </c>
      <c r="H699" t="s">
        <v>345</v>
      </c>
      <c r="I699">
        <v>3</v>
      </c>
      <c r="J699" t="s">
        <v>415</v>
      </c>
      <c r="K699" t="s">
        <v>438</v>
      </c>
      <c r="L699">
        <v>2</v>
      </c>
      <c r="M699">
        <v>18</v>
      </c>
      <c r="N699">
        <v>7185</v>
      </c>
      <c r="O699">
        <v>2605</v>
      </c>
      <c r="P699">
        <v>7</v>
      </c>
      <c r="Q699">
        <v>5</v>
      </c>
      <c r="R699">
        <v>7</v>
      </c>
      <c r="S699">
        <v>5</v>
      </c>
      <c r="V699">
        <v>2</v>
      </c>
      <c r="W699">
        <v>0</v>
      </c>
      <c r="X699" t="s">
        <v>312</v>
      </c>
      <c r="Y699">
        <v>1.4</v>
      </c>
      <c r="Z699">
        <v>3</v>
      </c>
      <c r="AA699">
        <v>1.4</v>
      </c>
      <c r="AB699">
        <v>2.9</v>
      </c>
      <c r="AC699">
        <v>1.4</v>
      </c>
      <c r="AD699">
        <v>3</v>
      </c>
      <c r="AE699">
        <v>1.46</v>
      </c>
      <c r="AF699">
        <v>2.98</v>
      </c>
      <c r="AG699">
        <v>1.4</v>
      </c>
      <c r="AH699">
        <v>3</v>
      </c>
      <c r="AI699">
        <v>1.47</v>
      </c>
      <c r="AJ699">
        <v>3.17</v>
      </c>
      <c r="AK699">
        <v>1.39</v>
      </c>
      <c r="AL699">
        <v>2.96</v>
      </c>
      <c r="AM699" t="str">
        <f t="shared" si="110"/>
        <v>Li</v>
      </c>
      <c r="AN699" t="str">
        <f t="shared" si="111"/>
        <v>Wozniacki</v>
      </c>
      <c r="AO699" t="str">
        <f t="shared" si="112"/>
        <v>MiamiLiWozniacki</v>
      </c>
      <c r="AP699" t="str">
        <f t="shared" si="113"/>
        <v>MiamiWozniackiLi</v>
      </c>
      <c r="AQ699">
        <f t="shared" si="114"/>
        <v>2</v>
      </c>
      <c r="AR699">
        <f t="shared" si="115"/>
        <v>4</v>
      </c>
      <c r="AS699">
        <f t="shared" si="116"/>
        <v>24</v>
      </c>
      <c r="AT699" t="b">
        <f t="shared" si="117"/>
        <v>0</v>
      </c>
      <c r="AU699" t="str">
        <f t="shared" si="118"/>
        <v>Li</v>
      </c>
      <c r="AV699" t="b">
        <f t="shared" si="119"/>
        <v>0</v>
      </c>
      <c r="AW699" t="str">
        <f t="shared" si="120"/>
        <v>MiamiQuarterfinals</v>
      </c>
    </row>
    <row r="700" spans="1:49" x14ac:dyDescent="0.25">
      <c r="A700">
        <v>15</v>
      </c>
      <c r="B700" t="s">
        <v>531</v>
      </c>
      <c r="C700" t="s">
        <v>532</v>
      </c>
      <c r="D700" s="1">
        <v>41725</v>
      </c>
      <c r="E700" s="1" t="s">
        <v>351</v>
      </c>
      <c r="F700" s="1" t="s">
        <v>307</v>
      </c>
      <c r="G700" s="1" t="s">
        <v>308</v>
      </c>
      <c r="H700" t="s">
        <v>346</v>
      </c>
      <c r="I700">
        <v>3</v>
      </c>
      <c r="J700" t="s">
        <v>380</v>
      </c>
      <c r="K700" t="s">
        <v>376</v>
      </c>
      <c r="L700">
        <v>1</v>
      </c>
      <c r="M700">
        <v>7</v>
      </c>
      <c r="N700">
        <v>12660</v>
      </c>
      <c r="O700">
        <v>4271</v>
      </c>
      <c r="P700">
        <v>6</v>
      </c>
      <c r="Q700">
        <v>4</v>
      </c>
      <c r="R700">
        <v>6</v>
      </c>
      <c r="S700">
        <v>3</v>
      </c>
      <c r="V700">
        <v>2</v>
      </c>
      <c r="W700">
        <v>0</v>
      </c>
      <c r="X700" t="s">
        <v>312</v>
      </c>
      <c r="Y700">
        <v>1.1399999999999999</v>
      </c>
      <c r="Z700">
        <v>5.5</v>
      </c>
      <c r="AA700">
        <v>1.18</v>
      </c>
      <c r="AB700">
        <v>4.5</v>
      </c>
      <c r="AC700">
        <v>1.2</v>
      </c>
      <c r="AD700">
        <v>4.5</v>
      </c>
      <c r="AE700">
        <v>1.18</v>
      </c>
      <c r="AF700">
        <v>5.77</v>
      </c>
      <c r="AG700">
        <v>1.18</v>
      </c>
      <c r="AH700">
        <v>5</v>
      </c>
      <c r="AI700">
        <v>1.2</v>
      </c>
      <c r="AJ700">
        <v>5.77</v>
      </c>
      <c r="AK700">
        <v>1.18</v>
      </c>
      <c r="AL700">
        <v>4.84</v>
      </c>
      <c r="AM700" t="str">
        <f t="shared" si="110"/>
        <v>Williams</v>
      </c>
      <c r="AN700" t="str">
        <f t="shared" si="111"/>
        <v>Sharapova</v>
      </c>
      <c r="AO700" t="str">
        <f>B700&amp;AM700&amp;AN700</f>
        <v>MiamiWilliamsSharapova</v>
      </c>
      <c r="AP700" t="str">
        <f t="shared" si="113"/>
        <v>MiamiSharapovaWilliams</v>
      </c>
      <c r="AQ700">
        <f t="shared" si="114"/>
        <v>2</v>
      </c>
      <c r="AR700">
        <f t="shared" si="115"/>
        <v>5</v>
      </c>
      <c r="AS700">
        <f t="shared" si="116"/>
        <v>19</v>
      </c>
      <c r="AT700" t="b">
        <f t="shared" si="117"/>
        <v>0</v>
      </c>
      <c r="AU700" t="str">
        <f t="shared" si="118"/>
        <v>Williams</v>
      </c>
      <c r="AV700" t="b">
        <f t="shared" si="119"/>
        <v>0</v>
      </c>
      <c r="AW700" t="str">
        <f t="shared" si="120"/>
        <v>MiamiSemifinals</v>
      </c>
    </row>
    <row r="701" spans="1:49" x14ac:dyDescent="0.25">
      <c r="A701">
        <v>15</v>
      </c>
      <c r="B701" t="s">
        <v>531</v>
      </c>
      <c r="C701" t="s">
        <v>532</v>
      </c>
      <c r="D701" s="1">
        <v>41726</v>
      </c>
      <c r="E701" s="1" t="s">
        <v>351</v>
      </c>
      <c r="F701" s="1" t="s">
        <v>307</v>
      </c>
      <c r="G701" s="1" t="s">
        <v>308</v>
      </c>
      <c r="H701" t="s">
        <v>346</v>
      </c>
      <c r="I701">
        <v>3</v>
      </c>
      <c r="J701" t="s">
        <v>415</v>
      </c>
      <c r="K701" t="s">
        <v>364</v>
      </c>
      <c r="L701">
        <v>2</v>
      </c>
      <c r="M701">
        <v>11</v>
      </c>
      <c r="N701">
        <v>7185</v>
      </c>
      <c r="O701">
        <v>3470</v>
      </c>
      <c r="P701">
        <v>7</v>
      </c>
      <c r="Q701">
        <v>5</v>
      </c>
      <c r="R701">
        <v>2</v>
      </c>
      <c r="S701">
        <v>6</v>
      </c>
      <c r="T701">
        <v>6</v>
      </c>
      <c r="U701">
        <v>3</v>
      </c>
      <c r="V701">
        <v>2</v>
      </c>
      <c r="W701">
        <v>1</v>
      </c>
      <c r="X701" t="s">
        <v>312</v>
      </c>
      <c r="Y701">
        <v>1.4</v>
      </c>
      <c r="Z701">
        <v>3</v>
      </c>
      <c r="AA701">
        <v>1.42</v>
      </c>
      <c r="AB701">
        <v>2.8</v>
      </c>
      <c r="AC701">
        <v>1.4</v>
      </c>
      <c r="AD701">
        <v>3</v>
      </c>
      <c r="AE701">
        <v>1.43</v>
      </c>
      <c r="AF701">
        <v>3.1</v>
      </c>
      <c r="AG701">
        <v>1.4</v>
      </c>
      <c r="AH701">
        <v>3</v>
      </c>
      <c r="AI701">
        <v>1.47</v>
      </c>
      <c r="AJ701">
        <v>3.1</v>
      </c>
      <c r="AK701">
        <v>1.41</v>
      </c>
      <c r="AL701">
        <v>2.86</v>
      </c>
      <c r="AM701" t="str">
        <f t="shared" si="110"/>
        <v>Li</v>
      </c>
      <c r="AN701" t="str">
        <f t="shared" si="111"/>
        <v>Cibulkova</v>
      </c>
      <c r="AO701" t="str">
        <f t="shared" si="112"/>
        <v>MiamiLiCibulkova</v>
      </c>
      <c r="AP701" t="str">
        <f t="shared" si="113"/>
        <v>MiamiCibulkovaLi</v>
      </c>
      <c r="AQ701">
        <f t="shared" si="114"/>
        <v>1</v>
      </c>
      <c r="AR701">
        <f t="shared" si="115"/>
        <v>1</v>
      </c>
      <c r="AS701">
        <f t="shared" si="116"/>
        <v>29</v>
      </c>
      <c r="AT701" t="b">
        <f t="shared" si="117"/>
        <v>0</v>
      </c>
      <c r="AU701" t="str">
        <f t="shared" si="118"/>
        <v>Li</v>
      </c>
      <c r="AV701" t="b">
        <f t="shared" si="119"/>
        <v>1</v>
      </c>
      <c r="AW701" t="str">
        <f t="shared" si="120"/>
        <v>MiamiSemifinals</v>
      </c>
    </row>
    <row r="702" spans="1:49" x14ac:dyDescent="0.25">
      <c r="A702">
        <v>15</v>
      </c>
      <c r="B702" t="s">
        <v>531</v>
      </c>
      <c r="C702" t="s">
        <v>532</v>
      </c>
      <c r="D702" s="1">
        <v>41727</v>
      </c>
      <c r="E702" s="1" t="s">
        <v>351</v>
      </c>
      <c r="F702" s="1" t="s">
        <v>307</v>
      </c>
      <c r="G702" s="1" t="s">
        <v>308</v>
      </c>
      <c r="H702" t="s">
        <v>348</v>
      </c>
      <c r="I702">
        <v>3</v>
      </c>
      <c r="J702" t="s">
        <v>380</v>
      </c>
      <c r="K702" t="s">
        <v>415</v>
      </c>
      <c r="L702">
        <v>1</v>
      </c>
      <c r="M702">
        <v>2</v>
      </c>
      <c r="N702">
        <v>12660</v>
      </c>
      <c r="O702">
        <v>7185</v>
      </c>
      <c r="P702">
        <v>7</v>
      </c>
      <c r="Q702">
        <v>5</v>
      </c>
      <c r="R702">
        <v>6</v>
      </c>
      <c r="S702">
        <v>1</v>
      </c>
      <c r="V702">
        <v>2</v>
      </c>
      <c r="W702">
        <v>0</v>
      </c>
      <c r="X702" t="s">
        <v>312</v>
      </c>
      <c r="Y702">
        <v>1.2</v>
      </c>
      <c r="Z702">
        <v>4.5</v>
      </c>
      <c r="AA702">
        <v>1.22</v>
      </c>
      <c r="AB702">
        <v>4</v>
      </c>
      <c r="AC702">
        <v>1.22</v>
      </c>
      <c r="AD702">
        <v>4.33</v>
      </c>
      <c r="AE702">
        <v>1.22</v>
      </c>
      <c r="AF702">
        <v>4.96</v>
      </c>
      <c r="AG702">
        <v>1.22</v>
      </c>
      <c r="AH702">
        <v>4.5</v>
      </c>
      <c r="AI702">
        <v>1.25</v>
      </c>
      <c r="AJ702">
        <v>4.96</v>
      </c>
      <c r="AK702">
        <v>1.22</v>
      </c>
      <c r="AL702">
        <v>4.3</v>
      </c>
      <c r="AM702" t="str">
        <f t="shared" si="110"/>
        <v>Williams</v>
      </c>
      <c r="AN702" t="str">
        <f t="shared" si="111"/>
        <v>Li</v>
      </c>
      <c r="AO702" t="str">
        <f t="shared" si="112"/>
        <v>MiamiWilliamsLi</v>
      </c>
      <c r="AP702" t="str">
        <f t="shared" si="113"/>
        <v>MiamiLiWilliams</v>
      </c>
      <c r="AQ702">
        <f t="shared" si="114"/>
        <v>2</v>
      </c>
      <c r="AR702">
        <f t="shared" si="115"/>
        <v>7</v>
      </c>
      <c r="AS702">
        <f t="shared" si="116"/>
        <v>19</v>
      </c>
      <c r="AT702" t="b">
        <f t="shared" si="117"/>
        <v>0</v>
      </c>
      <c r="AU702" t="str">
        <f t="shared" si="118"/>
        <v>Williams</v>
      </c>
      <c r="AV702" t="b">
        <f t="shared" si="119"/>
        <v>0</v>
      </c>
      <c r="AW702" t="str">
        <f t="shared" si="120"/>
        <v>MiamiThe Final</v>
      </c>
    </row>
    <row r="703" spans="1:49" x14ac:dyDescent="0.25">
      <c r="A703">
        <v>16</v>
      </c>
      <c r="B703" t="s">
        <v>536</v>
      </c>
      <c r="C703" t="s">
        <v>537</v>
      </c>
      <c r="D703" s="1">
        <v>41729</v>
      </c>
      <c r="E703" s="1" t="s">
        <v>351</v>
      </c>
      <c r="F703" s="1" t="s">
        <v>307</v>
      </c>
      <c r="G703" s="1" t="s">
        <v>503</v>
      </c>
      <c r="H703" t="s">
        <v>309</v>
      </c>
      <c r="I703">
        <v>3</v>
      </c>
      <c r="J703" t="s">
        <v>338</v>
      </c>
      <c r="K703" t="s">
        <v>459</v>
      </c>
      <c r="L703">
        <v>62</v>
      </c>
      <c r="M703">
        <v>81</v>
      </c>
      <c r="N703">
        <v>945</v>
      </c>
      <c r="O703">
        <v>746</v>
      </c>
      <c r="P703">
        <v>6</v>
      </c>
      <c r="Q703">
        <v>1</v>
      </c>
      <c r="R703">
        <v>6</v>
      </c>
      <c r="S703">
        <v>4</v>
      </c>
      <c r="V703">
        <v>2</v>
      </c>
      <c r="W703">
        <v>0</v>
      </c>
      <c r="X703" t="s">
        <v>312</v>
      </c>
      <c r="Y703">
        <v>1.33</v>
      </c>
      <c r="Z703">
        <v>3.25</v>
      </c>
      <c r="AA703">
        <v>1.33</v>
      </c>
      <c r="AB703">
        <v>3.2</v>
      </c>
      <c r="AC703">
        <v>1.33</v>
      </c>
      <c r="AD703">
        <v>3.25</v>
      </c>
      <c r="AE703">
        <v>1.34</v>
      </c>
      <c r="AF703">
        <v>3.5</v>
      </c>
      <c r="AG703">
        <v>1.33</v>
      </c>
      <c r="AH703">
        <v>3.25</v>
      </c>
      <c r="AI703">
        <v>1.36</v>
      </c>
      <c r="AJ703">
        <v>3.75</v>
      </c>
      <c r="AK703">
        <v>1.32</v>
      </c>
      <c r="AL703">
        <v>3.3</v>
      </c>
      <c r="AM703" t="str">
        <f t="shared" si="110"/>
        <v>Davis</v>
      </c>
      <c r="AN703" t="str">
        <f t="shared" si="111"/>
        <v>Pfizenmaier</v>
      </c>
      <c r="AO703" t="str">
        <f t="shared" si="112"/>
        <v>CharlestonDavisPfizenmaier</v>
      </c>
      <c r="AP703" t="str">
        <f t="shared" si="113"/>
        <v>CharlestonPfizenmaierDavis</v>
      </c>
      <c r="AQ703">
        <f t="shared" si="114"/>
        <v>2</v>
      </c>
      <c r="AR703">
        <f t="shared" si="115"/>
        <v>7</v>
      </c>
      <c r="AS703">
        <f t="shared" si="116"/>
        <v>17</v>
      </c>
      <c r="AT703" t="b">
        <f t="shared" si="117"/>
        <v>0</v>
      </c>
      <c r="AU703" t="str">
        <f t="shared" si="118"/>
        <v>Davis</v>
      </c>
      <c r="AV703" t="b">
        <f t="shared" si="119"/>
        <v>0</v>
      </c>
      <c r="AW703" t="str">
        <f t="shared" si="120"/>
        <v>Charleston1st Round</v>
      </c>
    </row>
    <row r="704" spans="1:49" x14ac:dyDescent="0.25">
      <c r="A704">
        <v>16</v>
      </c>
      <c r="B704" t="s">
        <v>536</v>
      </c>
      <c r="C704" t="s">
        <v>537</v>
      </c>
      <c r="D704" s="1">
        <v>41729</v>
      </c>
      <c r="E704" s="1" t="s">
        <v>351</v>
      </c>
      <c r="F704" s="1" t="s">
        <v>307</v>
      </c>
      <c r="G704" s="1" t="s">
        <v>503</v>
      </c>
      <c r="H704" t="s">
        <v>309</v>
      </c>
      <c r="I704">
        <v>3</v>
      </c>
      <c r="J704" t="s">
        <v>477</v>
      </c>
      <c r="K704" t="s">
        <v>335</v>
      </c>
      <c r="L704">
        <v>77</v>
      </c>
      <c r="M704">
        <v>48</v>
      </c>
      <c r="N704">
        <v>785</v>
      </c>
      <c r="O704">
        <v>1185</v>
      </c>
      <c r="P704">
        <v>4</v>
      </c>
      <c r="Q704">
        <v>6</v>
      </c>
      <c r="R704">
        <v>6</v>
      </c>
      <c r="S704">
        <v>2</v>
      </c>
      <c r="T704">
        <v>6</v>
      </c>
      <c r="U704">
        <v>3</v>
      </c>
      <c r="V704">
        <v>2</v>
      </c>
      <c r="W704">
        <v>1</v>
      </c>
      <c r="X704" t="s">
        <v>312</v>
      </c>
      <c r="Y704">
        <v>1.57</v>
      </c>
      <c r="Z704">
        <v>2.25</v>
      </c>
      <c r="AA704">
        <v>1.62</v>
      </c>
      <c r="AB704">
        <v>2.25</v>
      </c>
      <c r="AC704">
        <v>1.67</v>
      </c>
      <c r="AD704">
        <v>2.1</v>
      </c>
      <c r="AE704">
        <v>1.87</v>
      </c>
      <c r="AF704">
        <v>2.02</v>
      </c>
      <c r="AG704">
        <v>1.62</v>
      </c>
      <c r="AH704">
        <v>2.25</v>
      </c>
      <c r="AI704">
        <v>1.87</v>
      </c>
      <c r="AJ704">
        <v>2.2999999999999998</v>
      </c>
      <c r="AK704">
        <v>1.68</v>
      </c>
      <c r="AL704">
        <v>2.13</v>
      </c>
      <c r="AM704" t="str">
        <f t="shared" si="110"/>
        <v>Scheepers</v>
      </c>
      <c r="AN704" t="str">
        <f t="shared" si="111"/>
        <v>Riske</v>
      </c>
      <c r="AO704" t="str">
        <f t="shared" si="112"/>
        <v>CharlestonScheepersRiske</v>
      </c>
      <c r="AP704" t="str">
        <f t="shared" si="113"/>
        <v>CharlestonRiskeScheepers</v>
      </c>
      <c r="AQ704">
        <f t="shared" si="114"/>
        <v>1</v>
      </c>
      <c r="AR704">
        <f t="shared" si="115"/>
        <v>5</v>
      </c>
      <c r="AS704">
        <f t="shared" si="116"/>
        <v>27</v>
      </c>
      <c r="AT704" t="b">
        <f t="shared" si="117"/>
        <v>0</v>
      </c>
      <c r="AU704" t="str">
        <f t="shared" si="118"/>
        <v>Riske</v>
      </c>
      <c r="AV704" t="b">
        <f t="shared" si="119"/>
        <v>1</v>
      </c>
      <c r="AW704" t="str">
        <f t="shared" si="120"/>
        <v>Charleston1st Round</v>
      </c>
    </row>
    <row r="705" spans="1:49" x14ac:dyDescent="0.25">
      <c r="A705">
        <v>16</v>
      </c>
      <c r="B705" t="s">
        <v>536</v>
      </c>
      <c r="C705" t="s">
        <v>537</v>
      </c>
      <c r="D705" s="1">
        <v>41729</v>
      </c>
      <c r="E705" s="1" t="s">
        <v>351</v>
      </c>
      <c r="F705" s="1" t="s">
        <v>307</v>
      </c>
      <c r="G705" s="1" t="s">
        <v>503</v>
      </c>
      <c r="H705" t="s">
        <v>309</v>
      </c>
      <c r="I705">
        <v>3</v>
      </c>
      <c r="J705" t="s">
        <v>467</v>
      </c>
      <c r="K705" t="s">
        <v>395</v>
      </c>
      <c r="L705">
        <v>99</v>
      </c>
      <c r="M705">
        <v>80</v>
      </c>
      <c r="N705">
        <v>630</v>
      </c>
      <c r="O705">
        <v>751</v>
      </c>
      <c r="P705">
        <v>6</v>
      </c>
      <c r="Q705">
        <v>1</v>
      </c>
      <c r="R705">
        <v>7</v>
      </c>
      <c r="S705">
        <v>6</v>
      </c>
      <c r="V705">
        <v>2</v>
      </c>
      <c r="W705">
        <v>0</v>
      </c>
      <c r="X705" t="s">
        <v>312</v>
      </c>
      <c r="Y705">
        <v>2.25</v>
      </c>
      <c r="Z705">
        <v>1.57</v>
      </c>
      <c r="AA705">
        <v>2.2999999999999998</v>
      </c>
      <c r="AB705">
        <v>1.6</v>
      </c>
      <c r="AC705">
        <v>2.25</v>
      </c>
      <c r="AD705">
        <v>1.57</v>
      </c>
      <c r="AE705">
        <v>2.2000000000000002</v>
      </c>
      <c r="AF705">
        <v>1.74</v>
      </c>
      <c r="AG705">
        <v>2.25</v>
      </c>
      <c r="AH705">
        <v>1.62</v>
      </c>
      <c r="AI705">
        <v>2.5</v>
      </c>
      <c r="AJ705">
        <v>1.74</v>
      </c>
      <c r="AK705">
        <v>2.2599999999999998</v>
      </c>
      <c r="AL705">
        <v>1.61</v>
      </c>
      <c r="AM705" t="str">
        <f t="shared" si="110"/>
        <v>Pereira</v>
      </c>
      <c r="AN705" t="str">
        <f t="shared" si="111"/>
        <v>Mayr</v>
      </c>
      <c r="AO705" t="str">
        <f t="shared" si="112"/>
        <v>CharlestonPereiraMayr</v>
      </c>
      <c r="AP705" t="str">
        <f t="shared" si="113"/>
        <v>CharlestonMayrPereira</v>
      </c>
      <c r="AQ705">
        <f t="shared" si="114"/>
        <v>2</v>
      </c>
      <c r="AR705">
        <f t="shared" si="115"/>
        <v>6</v>
      </c>
      <c r="AS705">
        <f t="shared" si="116"/>
        <v>20</v>
      </c>
      <c r="AT705" t="b">
        <f t="shared" si="117"/>
        <v>1</v>
      </c>
      <c r="AU705" t="str">
        <f t="shared" si="118"/>
        <v>Pereira</v>
      </c>
      <c r="AV705" t="b">
        <f t="shared" si="119"/>
        <v>0</v>
      </c>
      <c r="AW705" t="str">
        <f t="shared" si="120"/>
        <v>Charleston1st Round</v>
      </c>
    </row>
    <row r="706" spans="1:49" x14ac:dyDescent="0.25">
      <c r="A706">
        <v>16</v>
      </c>
      <c r="B706" t="s">
        <v>536</v>
      </c>
      <c r="C706" t="s">
        <v>537</v>
      </c>
      <c r="D706" s="1">
        <v>41729</v>
      </c>
      <c r="E706" s="1" t="s">
        <v>351</v>
      </c>
      <c r="F706" s="1" t="s">
        <v>307</v>
      </c>
      <c r="G706" s="1" t="s">
        <v>503</v>
      </c>
      <c r="H706" t="s">
        <v>309</v>
      </c>
      <c r="I706">
        <v>3</v>
      </c>
      <c r="J706" t="s">
        <v>337</v>
      </c>
      <c r="K706" t="s">
        <v>319</v>
      </c>
      <c r="L706">
        <v>26</v>
      </c>
      <c r="M706">
        <v>124</v>
      </c>
      <c r="N706">
        <v>1940</v>
      </c>
      <c r="O706">
        <v>505</v>
      </c>
      <c r="P706">
        <v>6</v>
      </c>
      <c r="Q706">
        <v>2</v>
      </c>
      <c r="R706">
        <v>6</v>
      </c>
      <c r="S706">
        <v>3</v>
      </c>
      <c r="V706">
        <v>2</v>
      </c>
      <c r="W706">
        <v>0</v>
      </c>
      <c r="X706" t="s">
        <v>312</v>
      </c>
      <c r="Y706">
        <v>1.18</v>
      </c>
      <c r="Z706">
        <v>4.5</v>
      </c>
      <c r="AA706">
        <v>1.18</v>
      </c>
      <c r="AB706">
        <v>4.5</v>
      </c>
      <c r="AC706">
        <v>1.17</v>
      </c>
      <c r="AD706">
        <v>4.5</v>
      </c>
      <c r="AE706">
        <v>1.18</v>
      </c>
      <c r="AF706">
        <v>5.54</v>
      </c>
      <c r="AG706">
        <v>1.17</v>
      </c>
      <c r="AH706">
        <v>5</v>
      </c>
      <c r="AI706">
        <v>1.22</v>
      </c>
      <c r="AJ706">
        <v>5.54</v>
      </c>
      <c r="AK706">
        <v>1.17</v>
      </c>
      <c r="AL706">
        <v>4.7699999999999996</v>
      </c>
      <c r="AM706" t="str">
        <f t="shared" si="110"/>
        <v>Safarova</v>
      </c>
      <c r="AN706" t="str">
        <f t="shared" si="111"/>
        <v>Larsson</v>
      </c>
      <c r="AO706" t="str">
        <f t="shared" si="112"/>
        <v>CharlestonSafarovaLarsson</v>
      </c>
      <c r="AP706" t="str">
        <f t="shared" si="113"/>
        <v>CharlestonLarssonSafarova</v>
      </c>
      <c r="AQ706">
        <f t="shared" si="114"/>
        <v>2</v>
      </c>
      <c r="AR706">
        <f t="shared" si="115"/>
        <v>7</v>
      </c>
      <c r="AS706">
        <f t="shared" si="116"/>
        <v>17</v>
      </c>
      <c r="AT706" t="b">
        <f t="shared" si="117"/>
        <v>0</v>
      </c>
      <c r="AU706" t="str">
        <f t="shared" si="118"/>
        <v>Safarova</v>
      </c>
      <c r="AV706" t="b">
        <f t="shared" si="119"/>
        <v>0</v>
      </c>
      <c r="AW706" t="str">
        <f t="shared" si="120"/>
        <v>Charleston1st Round</v>
      </c>
    </row>
    <row r="707" spans="1:49" x14ac:dyDescent="0.25">
      <c r="A707">
        <v>16</v>
      </c>
      <c r="B707" t="s">
        <v>536</v>
      </c>
      <c r="C707" t="s">
        <v>537</v>
      </c>
      <c r="D707" s="1">
        <v>41729</v>
      </c>
      <c r="E707" s="1" t="s">
        <v>351</v>
      </c>
      <c r="F707" s="1" t="s">
        <v>307</v>
      </c>
      <c r="G707" s="1" t="s">
        <v>503</v>
      </c>
      <c r="H707" t="s">
        <v>309</v>
      </c>
      <c r="I707">
        <v>3</v>
      </c>
      <c r="J707" t="s">
        <v>449</v>
      </c>
      <c r="K707" t="s">
        <v>340</v>
      </c>
      <c r="L707">
        <v>79</v>
      </c>
      <c r="M707">
        <v>89</v>
      </c>
      <c r="N707">
        <v>781</v>
      </c>
      <c r="O707">
        <v>686</v>
      </c>
      <c r="P707">
        <v>6</v>
      </c>
      <c r="Q707">
        <v>0</v>
      </c>
      <c r="R707">
        <v>5</v>
      </c>
      <c r="S707">
        <v>7</v>
      </c>
      <c r="T707">
        <v>6</v>
      </c>
      <c r="U707">
        <v>2</v>
      </c>
      <c r="V707">
        <v>2</v>
      </c>
      <c r="W707">
        <v>1</v>
      </c>
      <c r="X707" t="s">
        <v>312</v>
      </c>
      <c r="Y707">
        <v>2.5</v>
      </c>
      <c r="Z707">
        <v>1.5</v>
      </c>
      <c r="AA707">
        <v>2.4500000000000002</v>
      </c>
      <c r="AB707">
        <v>1.52</v>
      </c>
      <c r="AC707">
        <v>2.5</v>
      </c>
      <c r="AD707">
        <v>1.5</v>
      </c>
      <c r="AE707">
        <v>2.78</v>
      </c>
      <c r="AF707">
        <v>1.49</v>
      </c>
      <c r="AG707">
        <v>2.5</v>
      </c>
      <c r="AH707">
        <v>1.53</v>
      </c>
      <c r="AI707">
        <v>2.8</v>
      </c>
      <c r="AJ707">
        <v>1.59</v>
      </c>
      <c r="AK707">
        <v>2.54</v>
      </c>
      <c r="AL707">
        <v>1.5</v>
      </c>
      <c r="AM707" t="str">
        <f t="shared" ref="AM707:AM770" si="121">LEFT(J707,FIND(" ",J707)-1)</f>
        <v>Razzano</v>
      </c>
      <c r="AN707" t="str">
        <f t="shared" ref="AN707:AN770" si="122">LEFT(K707,FIND(" ",K707)-1)</f>
        <v>Goerges</v>
      </c>
      <c r="AO707" t="str">
        <f t="shared" ref="AO707:AO770" si="123">B707&amp;AM707&amp;AN707</f>
        <v>CharlestonRazzanoGoerges</v>
      </c>
      <c r="AP707" t="str">
        <f t="shared" ref="AP707:AP770" si="124">B707&amp;AN707&amp;AM707</f>
        <v>CharlestonGoergesRazzano</v>
      </c>
      <c r="AQ707">
        <f t="shared" ref="AQ707:AQ770" si="125">V707-W707</f>
        <v>1</v>
      </c>
      <c r="AR707">
        <f t="shared" ref="AR707:AR770" si="126">T707+R707+P707-U707-S707-Q707</f>
        <v>8</v>
      </c>
      <c r="AS707">
        <f t="shared" ref="AS707:AS770" si="127">T707+R707+P707+U707+S707+Q707</f>
        <v>26</v>
      </c>
      <c r="AT707" t="b">
        <f t="shared" ref="AT707:AT770" si="128">OR(P707+Q707=13,R707+S707=13,T707+U707=13)</f>
        <v>0</v>
      </c>
      <c r="AU707" t="str">
        <f t="shared" ref="AU707:AU770" si="129">IF(P707&gt;Q707,AM707,AN707)</f>
        <v>Razzano</v>
      </c>
      <c r="AV707" t="b">
        <f t="shared" ref="AV707:AV770" si="130">W707&lt;&gt;0</f>
        <v>1</v>
      </c>
      <c r="AW707" t="str">
        <f t="shared" ref="AW707:AW770" si="131">B707&amp;H707</f>
        <v>Charleston1st Round</v>
      </c>
    </row>
    <row r="708" spans="1:49" x14ac:dyDescent="0.25">
      <c r="A708">
        <v>16</v>
      </c>
      <c r="B708" t="s">
        <v>536</v>
      </c>
      <c r="C708" t="s">
        <v>537</v>
      </c>
      <c r="D708" s="1">
        <v>41729</v>
      </c>
      <c r="E708" s="1" t="s">
        <v>351</v>
      </c>
      <c r="F708" s="1" t="s">
        <v>307</v>
      </c>
      <c r="G708" s="1" t="s">
        <v>503</v>
      </c>
      <c r="H708" t="s">
        <v>309</v>
      </c>
      <c r="I708">
        <v>3</v>
      </c>
      <c r="J708" t="s">
        <v>476</v>
      </c>
      <c r="K708" t="s">
        <v>404</v>
      </c>
      <c r="L708">
        <v>55</v>
      </c>
      <c r="M708">
        <v>147</v>
      </c>
      <c r="N708">
        <v>1000</v>
      </c>
      <c r="O708">
        <v>437</v>
      </c>
      <c r="P708">
        <v>6</v>
      </c>
      <c r="Q708">
        <v>2</v>
      </c>
      <c r="R708">
        <v>3</v>
      </c>
      <c r="S708">
        <v>6</v>
      </c>
      <c r="T708">
        <v>7</v>
      </c>
      <c r="U708">
        <v>5</v>
      </c>
      <c r="V708">
        <v>2</v>
      </c>
      <c r="W708">
        <v>1</v>
      </c>
      <c r="X708" t="s">
        <v>312</v>
      </c>
      <c r="Y708">
        <v>1.2</v>
      </c>
      <c r="Z708">
        <v>4.33</v>
      </c>
      <c r="AA708">
        <v>1.2</v>
      </c>
      <c r="AB708">
        <v>4.3</v>
      </c>
      <c r="AC708">
        <v>1.2</v>
      </c>
      <c r="AD708">
        <v>4.33</v>
      </c>
      <c r="AE708">
        <v>1.19</v>
      </c>
      <c r="AF708">
        <v>5.25</v>
      </c>
      <c r="AG708">
        <v>1.22</v>
      </c>
      <c r="AH708">
        <v>4</v>
      </c>
      <c r="AI708">
        <v>1.25</v>
      </c>
      <c r="AJ708">
        <v>5.25</v>
      </c>
      <c r="AK708">
        <v>1.19</v>
      </c>
      <c r="AL708">
        <v>4.49</v>
      </c>
      <c r="AM708" t="str">
        <f t="shared" si="121"/>
        <v>Shvedova</v>
      </c>
      <c r="AN708" t="str">
        <f t="shared" si="122"/>
        <v>Zheng</v>
      </c>
      <c r="AO708" t="str">
        <f t="shared" si="123"/>
        <v>CharlestonShvedovaZheng</v>
      </c>
      <c r="AP708" t="str">
        <f t="shared" si="124"/>
        <v>CharlestonZhengShvedova</v>
      </c>
      <c r="AQ708">
        <f t="shared" si="125"/>
        <v>1</v>
      </c>
      <c r="AR708">
        <f t="shared" si="126"/>
        <v>3</v>
      </c>
      <c r="AS708">
        <f t="shared" si="127"/>
        <v>29</v>
      </c>
      <c r="AT708" t="b">
        <f t="shared" si="128"/>
        <v>0</v>
      </c>
      <c r="AU708" t="str">
        <f t="shared" si="129"/>
        <v>Shvedova</v>
      </c>
      <c r="AV708" t="b">
        <f t="shared" si="130"/>
        <v>1</v>
      </c>
      <c r="AW708" t="str">
        <f t="shared" si="131"/>
        <v>Charleston1st Round</v>
      </c>
    </row>
    <row r="709" spans="1:49" x14ac:dyDescent="0.25">
      <c r="A709">
        <v>16</v>
      </c>
      <c r="B709" t="s">
        <v>536</v>
      </c>
      <c r="C709" t="s">
        <v>537</v>
      </c>
      <c r="D709" s="1">
        <v>41729</v>
      </c>
      <c r="E709" s="1" t="s">
        <v>351</v>
      </c>
      <c r="F709" s="1" t="s">
        <v>307</v>
      </c>
      <c r="G709" s="1" t="s">
        <v>503</v>
      </c>
      <c r="H709" t="s">
        <v>309</v>
      </c>
      <c r="I709">
        <v>3</v>
      </c>
      <c r="J709" t="s">
        <v>359</v>
      </c>
      <c r="K709" t="s">
        <v>458</v>
      </c>
      <c r="L709">
        <v>36</v>
      </c>
      <c r="M709">
        <v>94</v>
      </c>
      <c r="N709">
        <v>1335</v>
      </c>
      <c r="O709">
        <v>647</v>
      </c>
      <c r="P709">
        <v>7</v>
      </c>
      <c r="Q709">
        <v>6</v>
      </c>
      <c r="R709">
        <v>7</v>
      </c>
      <c r="S709">
        <v>6</v>
      </c>
      <c r="V709">
        <v>2</v>
      </c>
      <c r="W709">
        <v>0</v>
      </c>
      <c r="X709" t="s">
        <v>312</v>
      </c>
      <c r="Y709">
        <v>1.2</v>
      </c>
      <c r="Z709">
        <v>4.33</v>
      </c>
      <c r="AA709">
        <v>1.22</v>
      </c>
      <c r="AB709">
        <v>4</v>
      </c>
      <c r="AC709">
        <v>1.25</v>
      </c>
      <c r="AD709">
        <v>3.75</v>
      </c>
      <c r="AE709">
        <v>1.24</v>
      </c>
      <c r="AF709">
        <v>4.5</v>
      </c>
      <c r="AG709">
        <v>1.22</v>
      </c>
      <c r="AH709">
        <v>4</v>
      </c>
      <c r="AI709">
        <v>1.26</v>
      </c>
      <c r="AJ709">
        <v>4.5999999999999996</v>
      </c>
      <c r="AK709">
        <v>1.22</v>
      </c>
      <c r="AL709">
        <v>4.1500000000000004</v>
      </c>
      <c r="AM709" t="str">
        <f t="shared" si="121"/>
        <v>Keys</v>
      </c>
      <c r="AN709" t="str">
        <f t="shared" si="122"/>
        <v>Lucic</v>
      </c>
      <c r="AO709" t="str">
        <f t="shared" si="123"/>
        <v>CharlestonKeysLucic</v>
      </c>
      <c r="AP709" t="str">
        <f t="shared" si="124"/>
        <v>CharlestonLucicKeys</v>
      </c>
      <c r="AQ709">
        <f t="shared" si="125"/>
        <v>2</v>
      </c>
      <c r="AR709">
        <f t="shared" si="126"/>
        <v>2</v>
      </c>
      <c r="AS709">
        <f t="shared" si="127"/>
        <v>26</v>
      </c>
      <c r="AT709" t="b">
        <f t="shared" si="128"/>
        <v>1</v>
      </c>
      <c r="AU709" t="str">
        <f t="shared" si="129"/>
        <v>Keys</v>
      </c>
      <c r="AV709" t="b">
        <f t="shared" si="130"/>
        <v>0</v>
      </c>
      <c r="AW709" t="str">
        <f t="shared" si="131"/>
        <v>Charleston1st Round</v>
      </c>
    </row>
    <row r="710" spans="1:49" x14ac:dyDescent="0.25">
      <c r="A710">
        <v>16</v>
      </c>
      <c r="B710" t="s">
        <v>536</v>
      </c>
      <c r="C710" t="s">
        <v>537</v>
      </c>
      <c r="D710" s="1">
        <v>41729</v>
      </c>
      <c r="E710" s="1" t="s">
        <v>351</v>
      </c>
      <c r="F710" s="1" t="s">
        <v>307</v>
      </c>
      <c r="G710" s="1" t="s">
        <v>503</v>
      </c>
      <c r="H710" t="s">
        <v>309</v>
      </c>
      <c r="I710">
        <v>3</v>
      </c>
      <c r="J710" t="s">
        <v>494</v>
      </c>
      <c r="K710" t="s">
        <v>355</v>
      </c>
      <c r="L710">
        <v>83</v>
      </c>
      <c r="M710">
        <v>46</v>
      </c>
      <c r="N710">
        <v>725</v>
      </c>
      <c r="O710">
        <v>1211</v>
      </c>
      <c r="P710">
        <v>6</v>
      </c>
      <c r="Q710">
        <v>1</v>
      </c>
      <c r="R710">
        <v>2</v>
      </c>
      <c r="S710">
        <v>6</v>
      </c>
      <c r="T710">
        <v>6</v>
      </c>
      <c r="U710">
        <v>0</v>
      </c>
      <c r="V710">
        <v>2</v>
      </c>
      <c r="W710">
        <v>1</v>
      </c>
      <c r="X710" t="s">
        <v>312</v>
      </c>
      <c r="Y710">
        <v>3</v>
      </c>
      <c r="Z710">
        <v>1.36</v>
      </c>
      <c r="AA710">
        <v>2.9</v>
      </c>
      <c r="AB710">
        <v>1.4</v>
      </c>
      <c r="AC710">
        <v>2.75</v>
      </c>
      <c r="AD710">
        <v>1.4</v>
      </c>
      <c r="AE710">
        <v>2.81</v>
      </c>
      <c r="AF710">
        <v>1.49</v>
      </c>
      <c r="AG710">
        <v>2.88</v>
      </c>
      <c r="AH710">
        <v>1.4</v>
      </c>
      <c r="AI710">
        <v>3.12</v>
      </c>
      <c r="AJ710">
        <v>1.49</v>
      </c>
      <c r="AK710">
        <v>2.88</v>
      </c>
      <c r="AL710">
        <v>1.4</v>
      </c>
      <c r="AM710" t="str">
        <f t="shared" si="121"/>
        <v>Cetkovska</v>
      </c>
      <c r="AN710" t="str">
        <f t="shared" si="122"/>
        <v>Lepchenko</v>
      </c>
      <c r="AO710" t="str">
        <f t="shared" si="123"/>
        <v>CharlestonCetkovskaLepchenko</v>
      </c>
      <c r="AP710" t="str">
        <f t="shared" si="124"/>
        <v>CharlestonLepchenkoCetkovska</v>
      </c>
      <c r="AQ710">
        <f t="shared" si="125"/>
        <v>1</v>
      </c>
      <c r="AR710">
        <f t="shared" si="126"/>
        <v>7</v>
      </c>
      <c r="AS710">
        <f t="shared" si="127"/>
        <v>21</v>
      </c>
      <c r="AT710" t="b">
        <f t="shared" si="128"/>
        <v>0</v>
      </c>
      <c r="AU710" t="str">
        <f t="shared" si="129"/>
        <v>Cetkovska</v>
      </c>
      <c r="AV710" t="b">
        <f t="shared" si="130"/>
        <v>1</v>
      </c>
      <c r="AW710" t="str">
        <f t="shared" si="131"/>
        <v>Charleston1st Round</v>
      </c>
    </row>
    <row r="711" spans="1:49" x14ac:dyDescent="0.25">
      <c r="A711">
        <v>16</v>
      </c>
      <c r="B711" t="s">
        <v>536</v>
      </c>
      <c r="C711" t="s">
        <v>537</v>
      </c>
      <c r="D711" s="1">
        <v>41729</v>
      </c>
      <c r="E711" s="1" t="s">
        <v>351</v>
      </c>
      <c r="F711" s="1" t="s">
        <v>307</v>
      </c>
      <c r="G711" s="1" t="s">
        <v>503</v>
      </c>
      <c r="H711" t="s">
        <v>309</v>
      </c>
      <c r="I711">
        <v>3</v>
      </c>
      <c r="J711" t="s">
        <v>392</v>
      </c>
      <c r="K711" t="s">
        <v>358</v>
      </c>
      <c r="L711">
        <v>75</v>
      </c>
      <c r="M711">
        <v>53</v>
      </c>
      <c r="N711">
        <v>806</v>
      </c>
      <c r="O711">
        <v>1015</v>
      </c>
      <c r="P711">
        <v>6</v>
      </c>
      <c r="Q711">
        <v>7</v>
      </c>
      <c r="R711">
        <v>6</v>
      </c>
      <c r="S711">
        <v>1</v>
      </c>
      <c r="T711">
        <v>7</v>
      </c>
      <c r="U711">
        <v>5</v>
      </c>
      <c r="V711">
        <v>2</v>
      </c>
      <c r="W711">
        <v>1</v>
      </c>
      <c r="X711" t="s">
        <v>312</v>
      </c>
      <c r="Y711">
        <v>1.72</v>
      </c>
      <c r="Z711">
        <v>2</v>
      </c>
      <c r="AA711">
        <v>1.75</v>
      </c>
      <c r="AB711">
        <v>2.0499999999999998</v>
      </c>
      <c r="AC711">
        <v>1.73</v>
      </c>
      <c r="AD711">
        <v>2</v>
      </c>
      <c r="AE711">
        <v>2.04</v>
      </c>
      <c r="AF711">
        <v>1.85</v>
      </c>
      <c r="AG711">
        <v>1.73</v>
      </c>
      <c r="AH711">
        <v>2.1</v>
      </c>
      <c r="AI711">
        <v>2.04</v>
      </c>
      <c r="AJ711">
        <v>2.15</v>
      </c>
      <c r="AK711">
        <v>1.78</v>
      </c>
      <c r="AL711">
        <v>2</v>
      </c>
      <c r="AM711" t="str">
        <f t="shared" si="121"/>
        <v>Tomljanovic</v>
      </c>
      <c r="AN711" t="str">
        <f t="shared" si="122"/>
        <v>Voegele</v>
      </c>
      <c r="AO711" t="str">
        <f t="shared" si="123"/>
        <v>CharlestonTomljanovicVoegele</v>
      </c>
      <c r="AP711" t="str">
        <f t="shared" si="124"/>
        <v>CharlestonVoegeleTomljanovic</v>
      </c>
      <c r="AQ711">
        <f t="shared" si="125"/>
        <v>1</v>
      </c>
      <c r="AR711">
        <f t="shared" si="126"/>
        <v>6</v>
      </c>
      <c r="AS711">
        <f t="shared" si="127"/>
        <v>32</v>
      </c>
      <c r="AT711" t="b">
        <f t="shared" si="128"/>
        <v>1</v>
      </c>
      <c r="AU711" t="str">
        <f t="shared" si="129"/>
        <v>Voegele</v>
      </c>
      <c r="AV711" t="b">
        <f t="shared" si="130"/>
        <v>1</v>
      </c>
      <c r="AW711" t="str">
        <f t="shared" si="131"/>
        <v>Charleston1st Round</v>
      </c>
    </row>
    <row r="712" spans="1:49" x14ac:dyDescent="0.25">
      <c r="A712">
        <v>16</v>
      </c>
      <c r="B712" t="s">
        <v>536</v>
      </c>
      <c r="C712" t="s">
        <v>537</v>
      </c>
      <c r="D712" s="1">
        <v>41729</v>
      </c>
      <c r="E712" s="1" t="s">
        <v>351</v>
      </c>
      <c r="F712" s="1" t="s">
        <v>307</v>
      </c>
      <c r="G712" s="1" t="s">
        <v>503</v>
      </c>
      <c r="H712" t="s">
        <v>309</v>
      </c>
      <c r="I712">
        <v>3</v>
      </c>
      <c r="J712" t="s">
        <v>452</v>
      </c>
      <c r="K712" t="s">
        <v>316</v>
      </c>
      <c r="L712">
        <v>135</v>
      </c>
      <c r="M712">
        <v>74</v>
      </c>
      <c r="N712">
        <v>472</v>
      </c>
      <c r="O712">
        <v>834</v>
      </c>
      <c r="P712">
        <v>7</v>
      </c>
      <c r="Q712">
        <v>5</v>
      </c>
      <c r="R712">
        <v>3</v>
      </c>
      <c r="S712">
        <v>6</v>
      </c>
      <c r="T712">
        <v>6</v>
      </c>
      <c r="U712">
        <v>3</v>
      </c>
      <c r="V712">
        <v>2</v>
      </c>
      <c r="W712">
        <v>1</v>
      </c>
      <c r="X712" t="s">
        <v>312</v>
      </c>
      <c r="Y712">
        <v>1.72</v>
      </c>
      <c r="Z712">
        <v>2</v>
      </c>
      <c r="AA712">
        <v>1.85</v>
      </c>
      <c r="AB712">
        <v>1.9</v>
      </c>
      <c r="AC712">
        <v>1.73</v>
      </c>
      <c r="AD712">
        <v>2</v>
      </c>
      <c r="AE712">
        <v>1.71</v>
      </c>
      <c r="AF712">
        <v>2.2400000000000002</v>
      </c>
      <c r="AG712">
        <v>2</v>
      </c>
      <c r="AH712">
        <v>1.8</v>
      </c>
      <c r="AI712">
        <v>2</v>
      </c>
      <c r="AJ712">
        <v>2.2400000000000002</v>
      </c>
      <c r="AK712">
        <v>1.79</v>
      </c>
      <c r="AL712">
        <v>1.98</v>
      </c>
      <c r="AM712" t="str">
        <f t="shared" si="121"/>
        <v>Bertens</v>
      </c>
      <c r="AN712" t="str">
        <f t="shared" si="122"/>
        <v>Ormaechea</v>
      </c>
      <c r="AO712" t="str">
        <f t="shared" si="123"/>
        <v>CharlestonBertensOrmaechea</v>
      </c>
      <c r="AP712" t="str">
        <f t="shared" si="124"/>
        <v>CharlestonOrmaecheaBertens</v>
      </c>
      <c r="AQ712">
        <f t="shared" si="125"/>
        <v>1</v>
      </c>
      <c r="AR712">
        <f t="shared" si="126"/>
        <v>2</v>
      </c>
      <c r="AS712">
        <f t="shared" si="127"/>
        <v>30</v>
      </c>
      <c r="AT712" t="b">
        <f t="shared" si="128"/>
        <v>0</v>
      </c>
      <c r="AU712" t="str">
        <f t="shared" si="129"/>
        <v>Bertens</v>
      </c>
      <c r="AV712" t="b">
        <f t="shared" si="130"/>
        <v>1</v>
      </c>
      <c r="AW712" t="str">
        <f t="shared" si="131"/>
        <v>Charleston1st Round</v>
      </c>
    </row>
    <row r="713" spans="1:49" x14ac:dyDescent="0.25">
      <c r="A713">
        <v>16</v>
      </c>
      <c r="B713" t="s">
        <v>536</v>
      </c>
      <c r="C713" t="s">
        <v>537</v>
      </c>
      <c r="D713" s="1">
        <v>41729</v>
      </c>
      <c r="E713" s="1" t="s">
        <v>351</v>
      </c>
      <c r="F713" s="1" t="s">
        <v>307</v>
      </c>
      <c r="G713" s="1" t="s">
        <v>503</v>
      </c>
      <c r="H713" t="s">
        <v>309</v>
      </c>
      <c r="I713">
        <v>3</v>
      </c>
      <c r="J713" t="s">
        <v>444</v>
      </c>
      <c r="K713" t="s">
        <v>538</v>
      </c>
      <c r="L713">
        <v>140</v>
      </c>
      <c r="M713">
        <v>29</v>
      </c>
      <c r="N713">
        <v>458</v>
      </c>
      <c r="O713">
        <v>1516</v>
      </c>
      <c r="P713">
        <v>6</v>
      </c>
      <c r="Q713">
        <v>1</v>
      </c>
      <c r="R713">
        <v>7</v>
      </c>
      <c r="S713">
        <v>5</v>
      </c>
      <c r="V713">
        <v>2</v>
      </c>
      <c r="W713">
        <v>0</v>
      </c>
      <c r="X713" t="s">
        <v>312</v>
      </c>
      <c r="Y713">
        <v>1.66</v>
      </c>
      <c r="Z713">
        <v>2.1</v>
      </c>
      <c r="AA713">
        <v>1.6</v>
      </c>
      <c r="AB713">
        <v>2.2999999999999998</v>
      </c>
      <c r="AC713">
        <v>1.62</v>
      </c>
      <c r="AD713">
        <v>2.2000000000000002</v>
      </c>
      <c r="AE713">
        <v>1.84</v>
      </c>
      <c r="AF713">
        <v>2.06</v>
      </c>
      <c r="AG713">
        <v>1.57</v>
      </c>
      <c r="AH713">
        <v>2.38</v>
      </c>
      <c r="AI713">
        <v>1.84</v>
      </c>
      <c r="AJ713">
        <v>2.4</v>
      </c>
      <c r="AK713">
        <v>1.66</v>
      </c>
      <c r="AL713">
        <v>2.16</v>
      </c>
      <c r="AM713" t="str">
        <f t="shared" si="121"/>
        <v>Bencic</v>
      </c>
      <c r="AN713" t="str">
        <f t="shared" si="122"/>
        <v>Kirilenko</v>
      </c>
      <c r="AO713" t="str">
        <f t="shared" si="123"/>
        <v>CharlestonBencicKirilenko</v>
      </c>
      <c r="AP713" t="str">
        <f t="shared" si="124"/>
        <v>CharlestonKirilenkoBencic</v>
      </c>
      <c r="AQ713">
        <f t="shared" si="125"/>
        <v>2</v>
      </c>
      <c r="AR713">
        <f t="shared" si="126"/>
        <v>7</v>
      </c>
      <c r="AS713">
        <f t="shared" si="127"/>
        <v>19</v>
      </c>
      <c r="AT713" t="b">
        <f t="shared" si="128"/>
        <v>0</v>
      </c>
      <c r="AU713" t="str">
        <f t="shared" si="129"/>
        <v>Bencic</v>
      </c>
      <c r="AV713" t="b">
        <f t="shared" si="130"/>
        <v>0</v>
      </c>
      <c r="AW713" t="str">
        <f t="shared" si="131"/>
        <v>Charleston1st Round</v>
      </c>
    </row>
    <row r="714" spans="1:49" x14ac:dyDescent="0.25">
      <c r="A714">
        <v>16</v>
      </c>
      <c r="B714" t="s">
        <v>536</v>
      </c>
      <c r="C714" t="s">
        <v>537</v>
      </c>
      <c r="D714" s="1">
        <v>41729</v>
      </c>
      <c r="E714" s="1" t="s">
        <v>351</v>
      </c>
      <c r="F714" s="1" t="s">
        <v>307</v>
      </c>
      <c r="G714" s="1" t="s">
        <v>503</v>
      </c>
      <c r="H714" t="s">
        <v>309</v>
      </c>
      <c r="I714">
        <v>3</v>
      </c>
      <c r="J714" t="s">
        <v>375</v>
      </c>
      <c r="K714" t="s">
        <v>311</v>
      </c>
      <c r="L714">
        <v>117</v>
      </c>
      <c r="M714">
        <v>58</v>
      </c>
      <c r="N714">
        <v>537</v>
      </c>
      <c r="O714">
        <v>960</v>
      </c>
      <c r="P714">
        <v>6</v>
      </c>
      <c r="Q714">
        <v>3</v>
      </c>
      <c r="R714">
        <v>7</v>
      </c>
      <c r="S714">
        <v>5</v>
      </c>
      <c r="V714">
        <v>2</v>
      </c>
      <c r="W714">
        <v>0</v>
      </c>
      <c r="X714" t="s">
        <v>312</v>
      </c>
      <c r="Y714">
        <v>3.5</v>
      </c>
      <c r="Z714">
        <v>1.28</v>
      </c>
      <c r="AA714">
        <v>3.2</v>
      </c>
      <c r="AB714">
        <v>1.33</v>
      </c>
      <c r="AC714">
        <v>3.4</v>
      </c>
      <c r="AD714">
        <v>1.3</v>
      </c>
      <c r="AE714">
        <v>4.0599999999999996</v>
      </c>
      <c r="AF714">
        <v>1.28</v>
      </c>
      <c r="AG714">
        <v>2.88</v>
      </c>
      <c r="AH714">
        <v>1.4</v>
      </c>
      <c r="AI714">
        <v>4.0599999999999996</v>
      </c>
      <c r="AJ714">
        <v>1.4</v>
      </c>
      <c r="AK714">
        <v>3.38</v>
      </c>
      <c r="AL714">
        <v>1.31</v>
      </c>
      <c r="AM714" t="str">
        <f t="shared" si="121"/>
        <v>Kudryavtseva</v>
      </c>
      <c r="AN714" t="str">
        <f t="shared" si="122"/>
        <v>Mchale</v>
      </c>
      <c r="AO714" t="str">
        <f t="shared" si="123"/>
        <v>CharlestonKudryavtsevaMchale</v>
      </c>
      <c r="AP714" t="str">
        <f t="shared" si="124"/>
        <v>CharlestonMchaleKudryavtseva</v>
      </c>
      <c r="AQ714">
        <f t="shared" si="125"/>
        <v>2</v>
      </c>
      <c r="AR714">
        <f t="shared" si="126"/>
        <v>5</v>
      </c>
      <c r="AS714">
        <f t="shared" si="127"/>
        <v>21</v>
      </c>
      <c r="AT714" t="b">
        <f t="shared" si="128"/>
        <v>0</v>
      </c>
      <c r="AU714" t="str">
        <f t="shared" si="129"/>
        <v>Kudryavtseva</v>
      </c>
      <c r="AV714" t="b">
        <f t="shared" si="130"/>
        <v>0</v>
      </c>
      <c r="AW714" t="str">
        <f t="shared" si="131"/>
        <v>Charleston1st Round</v>
      </c>
    </row>
    <row r="715" spans="1:49" x14ac:dyDescent="0.25">
      <c r="A715">
        <v>16</v>
      </c>
      <c r="B715" t="s">
        <v>536</v>
      </c>
      <c r="C715" t="s">
        <v>537</v>
      </c>
      <c r="D715" s="1">
        <v>41729</v>
      </c>
      <c r="E715" s="1" t="s">
        <v>351</v>
      </c>
      <c r="F715" s="1" t="s">
        <v>307</v>
      </c>
      <c r="G715" s="1" t="s">
        <v>503</v>
      </c>
      <c r="H715" t="s">
        <v>309</v>
      </c>
      <c r="I715">
        <v>3</v>
      </c>
      <c r="J715" t="s">
        <v>401</v>
      </c>
      <c r="K715" t="s">
        <v>539</v>
      </c>
      <c r="L715">
        <v>78</v>
      </c>
      <c r="M715">
        <v>132</v>
      </c>
      <c r="N715">
        <v>781</v>
      </c>
      <c r="O715">
        <v>480</v>
      </c>
      <c r="P715">
        <v>7</v>
      </c>
      <c r="Q715">
        <v>6</v>
      </c>
      <c r="R715">
        <v>6</v>
      </c>
      <c r="S715">
        <v>2</v>
      </c>
      <c r="V715">
        <v>2</v>
      </c>
      <c r="W715">
        <v>0</v>
      </c>
      <c r="X715" t="s">
        <v>312</v>
      </c>
      <c r="Y715">
        <v>1.4</v>
      </c>
      <c r="Z715">
        <v>2.75</v>
      </c>
      <c r="AA715">
        <v>1.45</v>
      </c>
      <c r="AB715">
        <v>2.7</v>
      </c>
      <c r="AC715">
        <v>1.4</v>
      </c>
      <c r="AD715">
        <v>2.75</v>
      </c>
      <c r="AE715">
        <v>1.53</v>
      </c>
      <c r="AF715">
        <v>2.67</v>
      </c>
      <c r="AG715">
        <v>1.44</v>
      </c>
      <c r="AH715">
        <v>2.75</v>
      </c>
      <c r="AI715">
        <v>1.53</v>
      </c>
      <c r="AJ715">
        <v>2.8</v>
      </c>
      <c r="AK715">
        <v>1.45</v>
      </c>
      <c r="AL715">
        <v>2.67</v>
      </c>
      <c r="AM715" t="str">
        <f t="shared" si="121"/>
        <v>Cepelova</v>
      </c>
      <c r="AN715" t="str">
        <f t="shared" si="122"/>
        <v>Oudin</v>
      </c>
      <c r="AO715" t="str">
        <f t="shared" si="123"/>
        <v>CharlestonCepelovaOudin</v>
      </c>
      <c r="AP715" t="str">
        <f t="shared" si="124"/>
        <v>CharlestonOudinCepelova</v>
      </c>
      <c r="AQ715">
        <f t="shared" si="125"/>
        <v>2</v>
      </c>
      <c r="AR715">
        <f t="shared" si="126"/>
        <v>5</v>
      </c>
      <c r="AS715">
        <f t="shared" si="127"/>
        <v>21</v>
      </c>
      <c r="AT715" t="b">
        <f t="shared" si="128"/>
        <v>1</v>
      </c>
      <c r="AU715" t="str">
        <f t="shared" si="129"/>
        <v>Cepelova</v>
      </c>
      <c r="AV715" t="b">
        <f t="shared" si="130"/>
        <v>0</v>
      </c>
      <c r="AW715" t="str">
        <f t="shared" si="131"/>
        <v>Charleston1st Round</v>
      </c>
    </row>
    <row r="716" spans="1:49" x14ac:dyDescent="0.25">
      <c r="A716">
        <v>16</v>
      </c>
      <c r="B716" t="s">
        <v>536</v>
      </c>
      <c r="C716" t="s">
        <v>537</v>
      </c>
      <c r="D716" s="1">
        <v>41729</v>
      </c>
      <c r="E716" s="1" t="s">
        <v>351</v>
      </c>
      <c r="F716" s="1" t="s">
        <v>307</v>
      </c>
      <c r="G716" s="1" t="s">
        <v>503</v>
      </c>
      <c r="H716" t="s">
        <v>309</v>
      </c>
      <c r="I716">
        <v>3</v>
      </c>
      <c r="J716" t="s">
        <v>354</v>
      </c>
      <c r="K716" t="s">
        <v>435</v>
      </c>
      <c r="L716">
        <v>35</v>
      </c>
      <c r="M716">
        <v>334</v>
      </c>
      <c r="N716">
        <v>1338</v>
      </c>
      <c r="O716">
        <v>129</v>
      </c>
      <c r="P716">
        <v>6</v>
      </c>
      <c r="Q716">
        <v>1</v>
      </c>
      <c r="R716">
        <v>5</v>
      </c>
      <c r="S716">
        <v>7</v>
      </c>
      <c r="T716">
        <v>7</v>
      </c>
      <c r="U716">
        <v>6</v>
      </c>
      <c r="V716">
        <v>2</v>
      </c>
      <c r="W716">
        <v>1</v>
      </c>
      <c r="X716" t="s">
        <v>312</v>
      </c>
      <c r="Y716">
        <v>1.28</v>
      </c>
      <c r="Z716">
        <v>3.5</v>
      </c>
      <c r="AA716">
        <v>1.35</v>
      </c>
      <c r="AB716">
        <v>3.1</v>
      </c>
      <c r="AC716">
        <v>1.36</v>
      </c>
      <c r="AD716">
        <v>3</v>
      </c>
      <c r="AE716">
        <v>1.33</v>
      </c>
      <c r="AF716">
        <v>3.63</v>
      </c>
      <c r="AG716">
        <v>1.36</v>
      </c>
      <c r="AH716">
        <v>3</v>
      </c>
      <c r="AI716">
        <v>1.36</v>
      </c>
      <c r="AJ716">
        <v>3.65</v>
      </c>
      <c r="AK716">
        <v>1.32</v>
      </c>
      <c r="AL716">
        <v>3.26</v>
      </c>
      <c r="AM716" t="str">
        <f t="shared" si="121"/>
        <v>Svitolina</v>
      </c>
      <c r="AN716" t="str">
        <f t="shared" si="122"/>
        <v>Gajdosova</v>
      </c>
      <c r="AO716" t="str">
        <f t="shared" si="123"/>
        <v>CharlestonSvitolinaGajdosova</v>
      </c>
      <c r="AP716" t="str">
        <f t="shared" si="124"/>
        <v>CharlestonGajdosovaSvitolina</v>
      </c>
      <c r="AQ716">
        <f t="shared" si="125"/>
        <v>1</v>
      </c>
      <c r="AR716">
        <f t="shared" si="126"/>
        <v>4</v>
      </c>
      <c r="AS716">
        <f t="shared" si="127"/>
        <v>32</v>
      </c>
      <c r="AT716" t="b">
        <f t="shared" si="128"/>
        <v>1</v>
      </c>
      <c r="AU716" t="str">
        <f t="shared" si="129"/>
        <v>Svitolina</v>
      </c>
      <c r="AV716" t="b">
        <f t="shared" si="130"/>
        <v>1</v>
      </c>
      <c r="AW716" t="str">
        <f t="shared" si="131"/>
        <v>Charleston1st Round</v>
      </c>
    </row>
    <row r="717" spans="1:49" x14ac:dyDescent="0.25">
      <c r="A717">
        <v>16</v>
      </c>
      <c r="B717" t="s">
        <v>536</v>
      </c>
      <c r="C717" t="s">
        <v>537</v>
      </c>
      <c r="D717" s="1">
        <v>41729</v>
      </c>
      <c r="E717" s="1" t="s">
        <v>351</v>
      </c>
      <c r="F717" s="1" t="s">
        <v>307</v>
      </c>
      <c r="G717" s="1" t="s">
        <v>503</v>
      </c>
      <c r="H717" t="s">
        <v>309</v>
      </c>
      <c r="I717">
        <v>3</v>
      </c>
      <c r="J717" t="s">
        <v>540</v>
      </c>
      <c r="K717" t="s">
        <v>529</v>
      </c>
      <c r="L717">
        <v>159</v>
      </c>
      <c r="M717">
        <v>124</v>
      </c>
      <c r="N717">
        <v>376</v>
      </c>
      <c r="O717">
        <v>505</v>
      </c>
      <c r="P717">
        <v>6</v>
      </c>
      <c r="Q717">
        <v>3</v>
      </c>
      <c r="R717">
        <v>1</v>
      </c>
      <c r="S717">
        <v>6</v>
      </c>
      <c r="T717">
        <v>6</v>
      </c>
      <c r="U717">
        <v>3</v>
      </c>
      <c r="V717">
        <v>2</v>
      </c>
      <c r="W717">
        <v>1</v>
      </c>
      <c r="X717" t="s">
        <v>312</v>
      </c>
      <c r="Y717">
        <v>1.36</v>
      </c>
      <c r="Z717">
        <v>3</v>
      </c>
      <c r="AA717">
        <v>1.4</v>
      </c>
      <c r="AB717">
        <v>2.9</v>
      </c>
      <c r="AC717">
        <v>1.44</v>
      </c>
      <c r="AD717">
        <v>2.62</v>
      </c>
      <c r="AE717">
        <v>1.4</v>
      </c>
      <c r="AF717">
        <v>3.18</v>
      </c>
      <c r="AG717">
        <v>1.44</v>
      </c>
      <c r="AH717">
        <v>2.75</v>
      </c>
      <c r="AI717">
        <v>1.53</v>
      </c>
      <c r="AJ717">
        <v>3.18</v>
      </c>
      <c r="AK717">
        <v>1.4</v>
      </c>
      <c r="AL717">
        <v>2.85</v>
      </c>
      <c r="AM717" t="str">
        <f t="shared" si="121"/>
        <v>Min</v>
      </c>
      <c r="AN717" t="str">
        <f t="shared" si="122"/>
        <v>Larcherde</v>
      </c>
      <c r="AO717" t="str">
        <f t="shared" si="123"/>
        <v>CharlestonMinLarcherde</v>
      </c>
      <c r="AP717" t="str">
        <f t="shared" si="124"/>
        <v>CharlestonLarcherdeMin</v>
      </c>
      <c r="AQ717">
        <f t="shared" si="125"/>
        <v>1</v>
      </c>
      <c r="AR717">
        <f t="shared" si="126"/>
        <v>1</v>
      </c>
      <c r="AS717">
        <f t="shared" si="127"/>
        <v>25</v>
      </c>
      <c r="AT717" t="b">
        <f t="shared" si="128"/>
        <v>0</v>
      </c>
      <c r="AU717" t="str">
        <f t="shared" si="129"/>
        <v>Min</v>
      </c>
      <c r="AV717" t="b">
        <f t="shared" si="130"/>
        <v>1</v>
      </c>
      <c r="AW717" t="str">
        <f t="shared" si="131"/>
        <v>Charleston1st Round</v>
      </c>
    </row>
    <row r="718" spans="1:49" x14ac:dyDescent="0.25">
      <c r="A718">
        <v>16</v>
      </c>
      <c r="B718" t="s">
        <v>536</v>
      </c>
      <c r="C718" t="s">
        <v>537</v>
      </c>
      <c r="D718" s="1">
        <v>41730</v>
      </c>
      <c r="E718" s="1" t="s">
        <v>351</v>
      </c>
      <c r="F718" s="1" t="s">
        <v>307</v>
      </c>
      <c r="G718" s="1" t="s">
        <v>503</v>
      </c>
      <c r="H718" t="s">
        <v>309</v>
      </c>
      <c r="I718">
        <v>3</v>
      </c>
      <c r="J718" t="s">
        <v>373</v>
      </c>
      <c r="K718" t="s">
        <v>526</v>
      </c>
      <c r="L718">
        <v>32</v>
      </c>
      <c r="M718">
        <v>109</v>
      </c>
      <c r="N718">
        <v>1402</v>
      </c>
      <c r="O718">
        <v>577</v>
      </c>
      <c r="P718">
        <v>7</v>
      </c>
      <c r="Q718">
        <v>5</v>
      </c>
      <c r="R718">
        <v>7</v>
      </c>
      <c r="S718">
        <v>5</v>
      </c>
      <c r="V718">
        <v>2</v>
      </c>
      <c r="W718">
        <v>0</v>
      </c>
      <c r="X718" t="s">
        <v>312</v>
      </c>
      <c r="Y718">
        <v>1.5</v>
      </c>
      <c r="Z718">
        <v>2.5</v>
      </c>
      <c r="AA718">
        <v>1.52</v>
      </c>
      <c r="AB718">
        <v>2.4500000000000002</v>
      </c>
      <c r="AC718">
        <v>1.5</v>
      </c>
      <c r="AD718">
        <v>2.5</v>
      </c>
      <c r="AE718">
        <v>1.56</v>
      </c>
      <c r="AF718">
        <v>2.59</v>
      </c>
      <c r="AG718">
        <v>1.5</v>
      </c>
      <c r="AH718">
        <v>2.63</v>
      </c>
      <c r="AI718">
        <v>1.59</v>
      </c>
      <c r="AJ718">
        <v>2.63</v>
      </c>
      <c r="AK718">
        <v>1.51</v>
      </c>
      <c r="AL718">
        <v>2.5</v>
      </c>
      <c r="AM718" t="str">
        <f t="shared" si="121"/>
        <v>Hantuchova</v>
      </c>
      <c r="AN718" t="str">
        <f t="shared" si="122"/>
        <v>Rogers</v>
      </c>
      <c r="AO718" t="str">
        <f t="shared" si="123"/>
        <v>CharlestonHantuchovaRogers</v>
      </c>
      <c r="AP718" t="str">
        <f t="shared" si="124"/>
        <v>CharlestonRogersHantuchova</v>
      </c>
      <c r="AQ718">
        <f t="shared" si="125"/>
        <v>2</v>
      </c>
      <c r="AR718">
        <f t="shared" si="126"/>
        <v>4</v>
      </c>
      <c r="AS718">
        <f t="shared" si="127"/>
        <v>24</v>
      </c>
      <c r="AT718" t="b">
        <f t="shared" si="128"/>
        <v>0</v>
      </c>
      <c r="AU718" t="str">
        <f t="shared" si="129"/>
        <v>Hantuchova</v>
      </c>
      <c r="AV718" t="b">
        <f t="shared" si="130"/>
        <v>0</v>
      </c>
      <c r="AW718" t="str">
        <f t="shared" si="131"/>
        <v>Charleston1st Round</v>
      </c>
    </row>
    <row r="719" spans="1:49" x14ac:dyDescent="0.25">
      <c r="A719">
        <v>16</v>
      </c>
      <c r="B719" t="s">
        <v>536</v>
      </c>
      <c r="C719" t="s">
        <v>537</v>
      </c>
      <c r="D719" s="1">
        <v>41730</v>
      </c>
      <c r="E719" s="1" t="s">
        <v>351</v>
      </c>
      <c r="F719" s="1" t="s">
        <v>307</v>
      </c>
      <c r="G719" s="1" t="s">
        <v>503</v>
      </c>
      <c r="H719" t="s">
        <v>309</v>
      </c>
      <c r="I719">
        <v>3</v>
      </c>
      <c r="J719" t="s">
        <v>389</v>
      </c>
      <c r="K719" t="s">
        <v>454</v>
      </c>
      <c r="L719">
        <v>72</v>
      </c>
      <c r="M719">
        <v>93</v>
      </c>
      <c r="N719">
        <v>867</v>
      </c>
      <c r="O719">
        <v>653</v>
      </c>
      <c r="P719">
        <v>4</v>
      </c>
      <c r="Q719">
        <v>6</v>
      </c>
      <c r="R719">
        <v>7</v>
      </c>
      <c r="S719">
        <v>5</v>
      </c>
      <c r="T719">
        <v>6</v>
      </c>
      <c r="U719">
        <v>3</v>
      </c>
      <c r="V719">
        <v>2</v>
      </c>
      <c r="W719">
        <v>1</v>
      </c>
      <c r="X719" t="s">
        <v>312</v>
      </c>
      <c r="Y719">
        <v>1.3</v>
      </c>
      <c r="Z719">
        <v>3.4</v>
      </c>
      <c r="AA719">
        <v>1.33</v>
      </c>
      <c r="AB719">
        <v>3.2</v>
      </c>
      <c r="AC719">
        <v>1.33</v>
      </c>
      <c r="AD719">
        <v>3.25</v>
      </c>
      <c r="AE719">
        <v>1.31</v>
      </c>
      <c r="AF719">
        <v>3.78</v>
      </c>
      <c r="AG719">
        <v>1.33</v>
      </c>
      <c r="AH719">
        <v>3.25</v>
      </c>
      <c r="AI719">
        <v>1.36</v>
      </c>
      <c r="AJ719">
        <v>3.78</v>
      </c>
      <c r="AK719">
        <v>1.32</v>
      </c>
      <c r="AL719">
        <v>3.32</v>
      </c>
      <c r="AM719" t="str">
        <f t="shared" si="121"/>
        <v>King</v>
      </c>
      <c r="AN719" t="str">
        <f t="shared" si="122"/>
        <v>Glushko</v>
      </c>
      <c r="AO719" t="str">
        <f t="shared" si="123"/>
        <v>CharlestonKingGlushko</v>
      </c>
      <c r="AP719" t="str">
        <f t="shared" si="124"/>
        <v>CharlestonGlushkoKing</v>
      </c>
      <c r="AQ719">
        <f t="shared" si="125"/>
        <v>1</v>
      </c>
      <c r="AR719">
        <f t="shared" si="126"/>
        <v>3</v>
      </c>
      <c r="AS719">
        <f t="shared" si="127"/>
        <v>31</v>
      </c>
      <c r="AT719" t="b">
        <f t="shared" si="128"/>
        <v>0</v>
      </c>
      <c r="AU719" t="str">
        <f t="shared" si="129"/>
        <v>Glushko</v>
      </c>
      <c r="AV719" t="b">
        <f t="shared" si="130"/>
        <v>1</v>
      </c>
      <c r="AW719" t="str">
        <f t="shared" si="131"/>
        <v>Charleston1st Round</v>
      </c>
    </row>
    <row r="720" spans="1:49" x14ac:dyDescent="0.25">
      <c r="A720">
        <v>16</v>
      </c>
      <c r="B720" t="s">
        <v>536</v>
      </c>
      <c r="C720" t="s">
        <v>537</v>
      </c>
      <c r="D720" s="1">
        <v>41730</v>
      </c>
      <c r="E720" s="1" t="s">
        <v>351</v>
      </c>
      <c r="F720" s="1" t="s">
        <v>307</v>
      </c>
      <c r="G720" s="1" t="s">
        <v>503</v>
      </c>
      <c r="H720" t="s">
        <v>309</v>
      </c>
      <c r="I720">
        <v>3</v>
      </c>
      <c r="J720" t="s">
        <v>410</v>
      </c>
      <c r="K720" t="s">
        <v>369</v>
      </c>
      <c r="L720">
        <v>45</v>
      </c>
      <c r="M720">
        <v>122</v>
      </c>
      <c r="N720">
        <v>1223</v>
      </c>
      <c r="O720">
        <v>519</v>
      </c>
      <c r="P720">
        <v>3</v>
      </c>
      <c r="Q720">
        <v>6</v>
      </c>
      <c r="R720">
        <v>7</v>
      </c>
      <c r="S720">
        <v>6</v>
      </c>
      <c r="T720">
        <v>7</v>
      </c>
      <c r="U720">
        <v>6</v>
      </c>
      <c r="V720">
        <v>2</v>
      </c>
      <c r="W720">
        <v>1</v>
      </c>
      <c r="X720" t="s">
        <v>312</v>
      </c>
      <c r="Y720">
        <v>1.5</v>
      </c>
      <c r="Z720">
        <v>2.5</v>
      </c>
      <c r="AA720">
        <v>1.52</v>
      </c>
      <c r="AB720">
        <v>2.4500000000000002</v>
      </c>
      <c r="AC720">
        <v>1.53</v>
      </c>
      <c r="AD720">
        <v>2.38</v>
      </c>
      <c r="AE720">
        <v>1.5</v>
      </c>
      <c r="AF720">
        <v>2.76</v>
      </c>
      <c r="AG720">
        <v>1.53</v>
      </c>
      <c r="AH720">
        <v>2.5</v>
      </c>
      <c r="AI720">
        <v>1.6</v>
      </c>
      <c r="AJ720">
        <v>2.76</v>
      </c>
      <c r="AK720">
        <v>1.51</v>
      </c>
      <c r="AL720">
        <v>2.5099999999999998</v>
      </c>
      <c r="AM720" t="str">
        <f t="shared" si="121"/>
        <v>Zhang</v>
      </c>
      <c r="AN720" t="str">
        <f t="shared" si="122"/>
        <v>Hsieh</v>
      </c>
      <c r="AO720" t="str">
        <f t="shared" si="123"/>
        <v>CharlestonZhangHsieh</v>
      </c>
      <c r="AP720" t="str">
        <f t="shared" si="124"/>
        <v>CharlestonHsiehZhang</v>
      </c>
      <c r="AQ720">
        <f t="shared" si="125"/>
        <v>1</v>
      </c>
      <c r="AR720">
        <f t="shared" si="126"/>
        <v>-1</v>
      </c>
      <c r="AS720">
        <f t="shared" si="127"/>
        <v>35</v>
      </c>
      <c r="AT720" t="b">
        <f t="shared" si="128"/>
        <v>1</v>
      </c>
      <c r="AU720" t="str">
        <f t="shared" si="129"/>
        <v>Hsieh</v>
      </c>
      <c r="AV720" t="b">
        <f t="shared" si="130"/>
        <v>1</v>
      </c>
      <c r="AW720" t="str">
        <f t="shared" si="131"/>
        <v>Charleston1st Round</v>
      </c>
    </row>
    <row r="721" spans="1:49" x14ac:dyDescent="0.25">
      <c r="A721">
        <v>16</v>
      </c>
      <c r="B721" t="s">
        <v>536</v>
      </c>
      <c r="C721" t="s">
        <v>537</v>
      </c>
      <c r="D721" s="1">
        <v>41730</v>
      </c>
      <c r="E721" s="1" t="s">
        <v>351</v>
      </c>
      <c r="F721" s="1" t="s">
        <v>307</v>
      </c>
      <c r="G721" s="1" t="s">
        <v>503</v>
      </c>
      <c r="H721" t="s">
        <v>309</v>
      </c>
      <c r="I721">
        <v>3</v>
      </c>
      <c r="J721" t="s">
        <v>426</v>
      </c>
      <c r="K721" t="s">
        <v>414</v>
      </c>
      <c r="L721">
        <v>34</v>
      </c>
      <c r="M721">
        <v>66</v>
      </c>
      <c r="N721">
        <v>1380</v>
      </c>
      <c r="O721">
        <v>909</v>
      </c>
      <c r="P721">
        <v>6</v>
      </c>
      <c r="Q721">
        <v>2</v>
      </c>
      <c r="R721">
        <v>6</v>
      </c>
      <c r="S721">
        <v>1</v>
      </c>
      <c r="V721">
        <v>2</v>
      </c>
      <c r="W721">
        <v>0</v>
      </c>
      <c r="X721" t="s">
        <v>312</v>
      </c>
      <c r="Y721">
        <v>1.61</v>
      </c>
      <c r="Z721">
        <v>2.2000000000000002</v>
      </c>
      <c r="AA721">
        <v>1.65</v>
      </c>
      <c r="AB721">
        <v>2.2000000000000002</v>
      </c>
      <c r="AC721">
        <v>1.53</v>
      </c>
      <c r="AD721">
        <v>2.38</v>
      </c>
      <c r="AE721">
        <v>1.67</v>
      </c>
      <c r="AF721">
        <v>2.33</v>
      </c>
      <c r="AG721">
        <v>1.57</v>
      </c>
      <c r="AH721">
        <v>2.38</v>
      </c>
      <c r="AI721">
        <v>1.69</v>
      </c>
      <c r="AJ721">
        <v>2.4</v>
      </c>
      <c r="AK721">
        <v>1.62</v>
      </c>
      <c r="AL721">
        <v>2.2400000000000002</v>
      </c>
      <c r="AM721" t="str">
        <f t="shared" si="121"/>
        <v>Vesnina</v>
      </c>
      <c r="AN721" t="str">
        <f t="shared" si="122"/>
        <v>Schmiedlova</v>
      </c>
      <c r="AO721" t="str">
        <f t="shared" si="123"/>
        <v>CharlestonVesninaSchmiedlova</v>
      </c>
      <c r="AP721" t="str">
        <f t="shared" si="124"/>
        <v>CharlestonSchmiedlovaVesnina</v>
      </c>
      <c r="AQ721">
        <f t="shared" si="125"/>
        <v>2</v>
      </c>
      <c r="AR721">
        <f t="shared" si="126"/>
        <v>9</v>
      </c>
      <c r="AS721">
        <f t="shared" si="127"/>
        <v>15</v>
      </c>
      <c r="AT721" t="b">
        <f t="shared" si="128"/>
        <v>0</v>
      </c>
      <c r="AU721" t="str">
        <f t="shared" si="129"/>
        <v>Vesnina</v>
      </c>
      <c r="AV721" t="b">
        <f t="shared" si="130"/>
        <v>0</v>
      </c>
      <c r="AW721" t="str">
        <f t="shared" si="131"/>
        <v>Charleston1st Round</v>
      </c>
    </row>
    <row r="722" spans="1:49" x14ac:dyDescent="0.25">
      <c r="A722">
        <v>16</v>
      </c>
      <c r="B722" t="s">
        <v>536</v>
      </c>
      <c r="C722" t="s">
        <v>537</v>
      </c>
      <c r="D722" s="1">
        <v>41730</v>
      </c>
      <c r="E722" s="1" t="s">
        <v>351</v>
      </c>
      <c r="F722" s="1" t="s">
        <v>307</v>
      </c>
      <c r="G722" s="1" t="s">
        <v>503</v>
      </c>
      <c r="H722" t="s">
        <v>309</v>
      </c>
      <c r="I722">
        <v>3</v>
      </c>
      <c r="J722" t="s">
        <v>324</v>
      </c>
      <c r="K722" t="s">
        <v>399</v>
      </c>
      <c r="L722">
        <v>28</v>
      </c>
      <c r="M722">
        <v>56</v>
      </c>
      <c r="N722">
        <v>1617</v>
      </c>
      <c r="O722">
        <v>990</v>
      </c>
      <c r="P722">
        <v>6</v>
      </c>
      <c r="Q722">
        <v>3</v>
      </c>
      <c r="R722">
        <v>0</v>
      </c>
      <c r="S722">
        <v>6</v>
      </c>
      <c r="T722">
        <v>7</v>
      </c>
      <c r="U722">
        <v>5</v>
      </c>
      <c r="V722">
        <v>2</v>
      </c>
      <c r="W722">
        <v>1</v>
      </c>
      <c r="X722" t="s">
        <v>312</v>
      </c>
      <c r="Y722">
        <v>1.1599999999999999</v>
      </c>
      <c r="Z722">
        <v>5</v>
      </c>
      <c r="AA722">
        <v>1.18</v>
      </c>
      <c r="AB722">
        <v>4.5</v>
      </c>
      <c r="AC722">
        <v>1.2</v>
      </c>
      <c r="AD722">
        <v>4.33</v>
      </c>
      <c r="AE722">
        <v>1.21</v>
      </c>
      <c r="AF722">
        <v>5</v>
      </c>
      <c r="AG722">
        <v>1.17</v>
      </c>
      <c r="AH722">
        <v>5</v>
      </c>
      <c r="AI722">
        <v>1.21</v>
      </c>
      <c r="AJ722">
        <v>5.5</v>
      </c>
      <c r="AK722">
        <v>1.17</v>
      </c>
      <c r="AL722">
        <v>4.83</v>
      </c>
      <c r="AM722" t="str">
        <f t="shared" si="121"/>
        <v>Williams</v>
      </c>
      <c r="AN722" t="str">
        <f t="shared" si="122"/>
        <v>Zahlavova</v>
      </c>
      <c r="AO722" t="str">
        <f t="shared" si="123"/>
        <v>CharlestonWilliamsZahlavova</v>
      </c>
      <c r="AP722" t="str">
        <f t="shared" si="124"/>
        <v>CharlestonZahlavovaWilliams</v>
      </c>
      <c r="AQ722">
        <f t="shared" si="125"/>
        <v>1</v>
      </c>
      <c r="AR722">
        <f t="shared" si="126"/>
        <v>-1</v>
      </c>
      <c r="AS722">
        <f t="shared" si="127"/>
        <v>27</v>
      </c>
      <c r="AT722" t="b">
        <f t="shared" si="128"/>
        <v>0</v>
      </c>
      <c r="AU722" t="str">
        <f t="shared" si="129"/>
        <v>Williams</v>
      </c>
      <c r="AV722" t="b">
        <f t="shared" si="130"/>
        <v>1</v>
      </c>
      <c r="AW722" t="str">
        <f t="shared" si="131"/>
        <v>Charleston1st Round</v>
      </c>
    </row>
    <row r="723" spans="1:49" x14ac:dyDescent="0.25">
      <c r="A723">
        <v>16</v>
      </c>
      <c r="B723" t="s">
        <v>536</v>
      </c>
      <c r="C723" t="s">
        <v>537</v>
      </c>
      <c r="D723" s="1">
        <v>41730</v>
      </c>
      <c r="E723" s="1" t="s">
        <v>351</v>
      </c>
      <c r="F723" s="1" t="s">
        <v>307</v>
      </c>
      <c r="G723" s="1" t="s">
        <v>503</v>
      </c>
      <c r="H723" t="s">
        <v>309</v>
      </c>
      <c r="I723">
        <v>3</v>
      </c>
      <c r="J723" t="s">
        <v>360</v>
      </c>
      <c r="K723" t="s">
        <v>385</v>
      </c>
      <c r="L723">
        <v>40</v>
      </c>
      <c r="M723">
        <v>167</v>
      </c>
      <c r="N723">
        <v>1295</v>
      </c>
      <c r="O723">
        <v>361</v>
      </c>
      <c r="P723">
        <v>6</v>
      </c>
      <c r="Q723">
        <v>7</v>
      </c>
      <c r="R723">
        <v>6</v>
      </c>
      <c r="S723">
        <v>4</v>
      </c>
      <c r="T723">
        <v>6</v>
      </c>
      <c r="U723">
        <v>1</v>
      </c>
      <c r="V723">
        <v>2</v>
      </c>
      <c r="W723">
        <v>1</v>
      </c>
      <c r="X723" t="s">
        <v>312</v>
      </c>
      <c r="Y723">
        <v>1.28</v>
      </c>
      <c r="Z723">
        <v>3.5</v>
      </c>
      <c r="AA723">
        <v>1.28</v>
      </c>
      <c r="AB723">
        <v>3.5</v>
      </c>
      <c r="AC723">
        <v>1.29</v>
      </c>
      <c r="AD723">
        <v>3.5</v>
      </c>
      <c r="AE723">
        <v>1.3</v>
      </c>
      <c r="AF723">
        <v>3.85</v>
      </c>
      <c r="AG723">
        <v>1.29</v>
      </c>
      <c r="AH723">
        <v>3.5</v>
      </c>
      <c r="AI723">
        <v>1.32</v>
      </c>
      <c r="AJ723">
        <v>3.95</v>
      </c>
      <c r="AK723">
        <v>1.29</v>
      </c>
      <c r="AL723">
        <v>3.52</v>
      </c>
      <c r="AM723" t="str">
        <f t="shared" si="121"/>
        <v>Petkovic</v>
      </c>
      <c r="AN723" t="str">
        <f t="shared" si="122"/>
        <v>Tsurenko</v>
      </c>
      <c r="AO723" t="str">
        <f t="shared" si="123"/>
        <v>CharlestonPetkovicTsurenko</v>
      </c>
      <c r="AP723" t="str">
        <f t="shared" si="124"/>
        <v>CharlestonTsurenkoPetkovic</v>
      </c>
      <c r="AQ723">
        <f t="shared" si="125"/>
        <v>1</v>
      </c>
      <c r="AR723">
        <f t="shared" si="126"/>
        <v>6</v>
      </c>
      <c r="AS723">
        <f t="shared" si="127"/>
        <v>30</v>
      </c>
      <c r="AT723" t="b">
        <f t="shared" si="128"/>
        <v>1</v>
      </c>
      <c r="AU723" t="str">
        <f t="shared" si="129"/>
        <v>Tsurenko</v>
      </c>
      <c r="AV723" t="b">
        <f t="shared" si="130"/>
        <v>1</v>
      </c>
      <c r="AW723" t="str">
        <f t="shared" si="131"/>
        <v>Charleston1st Round</v>
      </c>
    </row>
    <row r="724" spans="1:49" x14ac:dyDescent="0.25">
      <c r="A724">
        <v>16</v>
      </c>
      <c r="B724" t="s">
        <v>536</v>
      </c>
      <c r="C724" t="s">
        <v>537</v>
      </c>
      <c r="D724" s="1">
        <v>41730</v>
      </c>
      <c r="E724" s="1" t="s">
        <v>351</v>
      </c>
      <c r="F724" s="1" t="s">
        <v>307</v>
      </c>
      <c r="G724" s="1" t="s">
        <v>503</v>
      </c>
      <c r="H724" t="s">
        <v>309</v>
      </c>
      <c r="I724">
        <v>3</v>
      </c>
      <c r="J724" t="s">
        <v>320</v>
      </c>
      <c r="K724" t="s">
        <v>447</v>
      </c>
      <c r="L724">
        <v>76</v>
      </c>
      <c r="M724">
        <v>111</v>
      </c>
      <c r="N724">
        <v>801</v>
      </c>
      <c r="O724">
        <v>563</v>
      </c>
      <c r="P724">
        <v>6</v>
      </c>
      <c r="Q724">
        <v>3</v>
      </c>
      <c r="R724">
        <v>6</v>
      </c>
      <c r="S724">
        <v>2</v>
      </c>
      <c r="V724">
        <v>2</v>
      </c>
      <c r="W724">
        <v>0</v>
      </c>
      <c r="X724" t="s">
        <v>312</v>
      </c>
      <c r="Y724">
        <v>1.28</v>
      </c>
      <c r="Z724">
        <v>3.5</v>
      </c>
      <c r="AA724">
        <v>1.33</v>
      </c>
      <c r="AB724">
        <v>3.2</v>
      </c>
      <c r="AC724">
        <v>1.29</v>
      </c>
      <c r="AD724">
        <v>3.5</v>
      </c>
      <c r="AE724">
        <v>1.31</v>
      </c>
      <c r="AF724">
        <v>3.77</v>
      </c>
      <c r="AG724">
        <v>1.33</v>
      </c>
      <c r="AH724">
        <v>3.25</v>
      </c>
      <c r="AI724">
        <v>1.35</v>
      </c>
      <c r="AJ724">
        <v>3.77</v>
      </c>
      <c r="AK724">
        <v>1.31</v>
      </c>
      <c r="AL724">
        <v>3.37</v>
      </c>
      <c r="AM724" t="str">
        <f t="shared" si="121"/>
        <v>Dominguez</v>
      </c>
      <c r="AN724" t="str">
        <f t="shared" si="122"/>
        <v>Medina</v>
      </c>
      <c r="AO724" t="str">
        <f t="shared" si="123"/>
        <v>CharlestonDominguezMedina</v>
      </c>
      <c r="AP724" t="str">
        <f t="shared" si="124"/>
        <v>CharlestonMedinaDominguez</v>
      </c>
      <c r="AQ724">
        <f t="shared" si="125"/>
        <v>2</v>
      </c>
      <c r="AR724">
        <f t="shared" si="126"/>
        <v>7</v>
      </c>
      <c r="AS724">
        <f t="shared" si="127"/>
        <v>17</v>
      </c>
      <c r="AT724" t="b">
        <f t="shared" si="128"/>
        <v>0</v>
      </c>
      <c r="AU724" t="str">
        <f t="shared" si="129"/>
        <v>Dominguez</v>
      </c>
      <c r="AV724" t="b">
        <f t="shared" si="130"/>
        <v>0</v>
      </c>
      <c r="AW724" t="str">
        <f t="shared" si="131"/>
        <v>Charleston1st Round</v>
      </c>
    </row>
    <row r="725" spans="1:49" x14ac:dyDescent="0.25">
      <c r="A725">
        <v>16</v>
      </c>
      <c r="B725" t="s">
        <v>536</v>
      </c>
      <c r="C725" t="s">
        <v>537</v>
      </c>
      <c r="D725" s="1">
        <v>41730</v>
      </c>
      <c r="E725" s="1" t="s">
        <v>351</v>
      </c>
      <c r="F725" s="1" t="s">
        <v>307</v>
      </c>
      <c r="G725" s="1" t="s">
        <v>503</v>
      </c>
      <c r="H725" t="s">
        <v>309</v>
      </c>
      <c r="I725">
        <v>3</v>
      </c>
      <c r="J725" t="s">
        <v>387</v>
      </c>
      <c r="K725" t="s">
        <v>377</v>
      </c>
      <c r="L725">
        <v>47</v>
      </c>
      <c r="M725">
        <v>71</v>
      </c>
      <c r="N725">
        <v>1210</v>
      </c>
      <c r="O725">
        <v>872</v>
      </c>
      <c r="P725">
        <v>6</v>
      </c>
      <c r="Q725">
        <v>2</v>
      </c>
      <c r="R725">
        <v>6</v>
      </c>
      <c r="S725">
        <v>3</v>
      </c>
      <c r="V725">
        <v>2</v>
      </c>
      <c r="W725">
        <v>0</v>
      </c>
      <c r="X725" t="s">
        <v>312</v>
      </c>
      <c r="Y725">
        <v>1.57</v>
      </c>
      <c r="Z725">
        <v>2.25</v>
      </c>
      <c r="AA725">
        <v>1.65</v>
      </c>
      <c r="AB725">
        <v>2.2000000000000002</v>
      </c>
      <c r="AC725">
        <v>1.53</v>
      </c>
      <c r="AD725">
        <v>2.38</v>
      </c>
      <c r="AE725">
        <v>1.66</v>
      </c>
      <c r="AF725">
        <v>2.34</v>
      </c>
      <c r="AG725">
        <v>1.57</v>
      </c>
      <c r="AH725">
        <v>2.38</v>
      </c>
      <c r="AI725">
        <v>1.71</v>
      </c>
      <c r="AJ725">
        <v>2.4500000000000002</v>
      </c>
      <c r="AK725">
        <v>1.6</v>
      </c>
      <c r="AL725">
        <v>2.27</v>
      </c>
      <c r="AM725" t="str">
        <f t="shared" si="121"/>
        <v>Peng</v>
      </c>
      <c r="AN725" t="str">
        <f t="shared" si="122"/>
        <v>Garcia</v>
      </c>
      <c r="AO725" t="str">
        <f t="shared" si="123"/>
        <v>CharlestonPengGarcia</v>
      </c>
      <c r="AP725" t="str">
        <f t="shared" si="124"/>
        <v>CharlestonGarciaPeng</v>
      </c>
      <c r="AQ725">
        <f t="shared" si="125"/>
        <v>2</v>
      </c>
      <c r="AR725">
        <f t="shared" si="126"/>
        <v>7</v>
      </c>
      <c r="AS725">
        <f t="shared" si="127"/>
        <v>17</v>
      </c>
      <c r="AT725" t="b">
        <f t="shared" si="128"/>
        <v>0</v>
      </c>
      <c r="AU725" t="str">
        <f t="shared" si="129"/>
        <v>Peng</v>
      </c>
      <c r="AV725" t="b">
        <f t="shared" si="130"/>
        <v>0</v>
      </c>
      <c r="AW725" t="str">
        <f t="shared" si="131"/>
        <v>Charleston1st Round</v>
      </c>
    </row>
    <row r="726" spans="1:49" x14ac:dyDescent="0.25">
      <c r="A726">
        <v>16</v>
      </c>
      <c r="B726" t="s">
        <v>536</v>
      </c>
      <c r="C726" t="s">
        <v>537</v>
      </c>
      <c r="D726" s="1">
        <v>41730</v>
      </c>
      <c r="E726" s="1" t="s">
        <v>351</v>
      </c>
      <c r="F726" s="1" t="s">
        <v>307</v>
      </c>
      <c r="G726" s="1" t="s">
        <v>503</v>
      </c>
      <c r="H726" t="s">
        <v>309</v>
      </c>
      <c r="I726">
        <v>3</v>
      </c>
      <c r="J726" t="s">
        <v>339</v>
      </c>
      <c r="K726" t="s">
        <v>493</v>
      </c>
      <c r="L726">
        <v>61</v>
      </c>
      <c r="M726">
        <v>234</v>
      </c>
      <c r="N726">
        <v>954</v>
      </c>
      <c r="O726">
        <v>246</v>
      </c>
      <c r="P726">
        <v>4</v>
      </c>
      <c r="Q726">
        <v>6</v>
      </c>
      <c r="R726">
        <v>6</v>
      </c>
      <c r="S726">
        <v>3</v>
      </c>
      <c r="T726">
        <v>6</v>
      </c>
      <c r="U726">
        <v>4</v>
      </c>
      <c r="V726">
        <v>2</v>
      </c>
      <c r="W726">
        <v>1</v>
      </c>
      <c r="X726" t="s">
        <v>312</v>
      </c>
      <c r="Y726">
        <v>1.9</v>
      </c>
      <c r="Z726">
        <v>1.8</v>
      </c>
      <c r="AA726">
        <v>2</v>
      </c>
      <c r="AB726">
        <v>1.8</v>
      </c>
      <c r="AC726">
        <v>1.91</v>
      </c>
      <c r="AD726">
        <v>1.8</v>
      </c>
      <c r="AE726">
        <v>2.06</v>
      </c>
      <c r="AF726">
        <v>1.83</v>
      </c>
      <c r="AG726">
        <v>2</v>
      </c>
      <c r="AH726">
        <v>1.8</v>
      </c>
      <c r="AI726">
        <v>2.06</v>
      </c>
      <c r="AJ726">
        <v>1.9</v>
      </c>
      <c r="AK726">
        <v>1.95</v>
      </c>
      <c r="AL726">
        <v>1.8</v>
      </c>
      <c r="AM726" t="str">
        <f t="shared" si="121"/>
        <v>Erakovic</v>
      </c>
      <c r="AN726" t="str">
        <f t="shared" si="122"/>
        <v>Petrova</v>
      </c>
      <c r="AO726" t="str">
        <f t="shared" si="123"/>
        <v>CharlestonErakovicPetrova</v>
      </c>
      <c r="AP726" t="str">
        <f t="shared" si="124"/>
        <v>CharlestonPetrovaErakovic</v>
      </c>
      <c r="AQ726">
        <f t="shared" si="125"/>
        <v>1</v>
      </c>
      <c r="AR726">
        <f t="shared" si="126"/>
        <v>3</v>
      </c>
      <c r="AS726">
        <f t="shared" si="127"/>
        <v>29</v>
      </c>
      <c r="AT726" t="b">
        <f t="shared" si="128"/>
        <v>0</v>
      </c>
      <c r="AU726" t="str">
        <f t="shared" si="129"/>
        <v>Petrova</v>
      </c>
      <c r="AV726" t="b">
        <f t="shared" si="130"/>
        <v>1</v>
      </c>
      <c r="AW726" t="str">
        <f t="shared" si="131"/>
        <v>Charleston1st Round</v>
      </c>
    </row>
    <row r="727" spans="1:49" x14ac:dyDescent="0.25">
      <c r="A727">
        <v>16</v>
      </c>
      <c r="B727" t="s">
        <v>536</v>
      </c>
      <c r="C727" t="s">
        <v>537</v>
      </c>
      <c r="D727" s="1">
        <v>41730</v>
      </c>
      <c r="E727" s="1" t="s">
        <v>351</v>
      </c>
      <c r="F727" s="1" t="s">
        <v>307</v>
      </c>
      <c r="G727" s="1" t="s">
        <v>503</v>
      </c>
      <c r="H727" t="s">
        <v>344</v>
      </c>
      <c r="I727">
        <v>3</v>
      </c>
      <c r="J727" t="s">
        <v>422</v>
      </c>
      <c r="K727" t="s">
        <v>476</v>
      </c>
      <c r="L727">
        <v>19</v>
      </c>
      <c r="M727">
        <v>55</v>
      </c>
      <c r="N727">
        <v>2485</v>
      </c>
      <c r="O727">
        <v>1000</v>
      </c>
      <c r="P727">
        <v>6</v>
      </c>
      <c r="Q727">
        <v>3</v>
      </c>
      <c r="R727">
        <v>5</v>
      </c>
      <c r="S727">
        <v>7</v>
      </c>
      <c r="T727">
        <v>6</v>
      </c>
      <c r="U727">
        <v>1</v>
      </c>
      <c r="V727">
        <v>2</v>
      </c>
      <c r="W727">
        <v>1</v>
      </c>
      <c r="X727" t="s">
        <v>312</v>
      </c>
      <c r="Y727">
        <v>1.36</v>
      </c>
      <c r="Z727">
        <v>3</v>
      </c>
      <c r="AA727">
        <v>1.45</v>
      </c>
      <c r="AB727">
        <v>2.7</v>
      </c>
      <c r="AC727">
        <v>1.44</v>
      </c>
      <c r="AD727">
        <v>2.62</v>
      </c>
      <c r="AE727">
        <v>1.39</v>
      </c>
      <c r="AF727">
        <v>3.28</v>
      </c>
      <c r="AG727">
        <v>1.44</v>
      </c>
      <c r="AH727">
        <v>2.75</v>
      </c>
      <c r="AI727">
        <v>1.45</v>
      </c>
      <c r="AJ727">
        <v>3.28</v>
      </c>
      <c r="AK727">
        <v>1.4</v>
      </c>
      <c r="AL727">
        <v>2.86</v>
      </c>
      <c r="AM727" t="str">
        <f t="shared" si="121"/>
        <v>Stosur</v>
      </c>
      <c r="AN727" t="str">
        <f t="shared" si="122"/>
        <v>Shvedova</v>
      </c>
      <c r="AO727" t="str">
        <f t="shared" si="123"/>
        <v>CharlestonStosurShvedova</v>
      </c>
      <c r="AP727" t="str">
        <f t="shared" si="124"/>
        <v>CharlestonShvedovaStosur</v>
      </c>
      <c r="AQ727">
        <f t="shared" si="125"/>
        <v>1</v>
      </c>
      <c r="AR727">
        <f t="shared" si="126"/>
        <v>6</v>
      </c>
      <c r="AS727">
        <f t="shared" si="127"/>
        <v>28</v>
      </c>
      <c r="AT727" t="b">
        <f t="shared" si="128"/>
        <v>0</v>
      </c>
      <c r="AU727" t="str">
        <f t="shared" si="129"/>
        <v>Stosur</v>
      </c>
      <c r="AV727" t="b">
        <f t="shared" si="130"/>
        <v>1</v>
      </c>
      <c r="AW727" t="str">
        <f t="shared" si="131"/>
        <v>Charleston2nd Round</v>
      </c>
    </row>
    <row r="728" spans="1:49" x14ac:dyDescent="0.25">
      <c r="A728">
        <v>16</v>
      </c>
      <c r="B728" t="s">
        <v>536</v>
      </c>
      <c r="C728" t="s">
        <v>537</v>
      </c>
      <c r="D728" s="1">
        <v>41730</v>
      </c>
      <c r="E728" s="1" t="s">
        <v>351</v>
      </c>
      <c r="F728" s="1" t="s">
        <v>307</v>
      </c>
      <c r="G728" s="1" t="s">
        <v>503</v>
      </c>
      <c r="H728" t="s">
        <v>344</v>
      </c>
      <c r="I728">
        <v>3</v>
      </c>
      <c r="J728" t="s">
        <v>467</v>
      </c>
      <c r="K728" t="s">
        <v>333</v>
      </c>
      <c r="L728">
        <v>99</v>
      </c>
      <c r="M728">
        <v>27</v>
      </c>
      <c r="N728">
        <v>630</v>
      </c>
      <c r="O728">
        <v>1780</v>
      </c>
      <c r="P728">
        <v>3</v>
      </c>
      <c r="Q728">
        <v>6</v>
      </c>
      <c r="R728">
        <v>6</v>
      </c>
      <c r="S728">
        <v>3</v>
      </c>
      <c r="T728">
        <v>7</v>
      </c>
      <c r="U728">
        <v>6</v>
      </c>
      <c r="V728">
        <v>2</v>
      </c>
      <c r="W728">
        <v>1</v>
      </c>
      <c r="X728" t="s">
        <v>312</v>
      </c>
      <c r="Y728">
        <v>2.25</v>
      </c>
      <c r="Z728">
        <v>1.57</v>
      </c>
      <c r="AA728">
        <v>2.25</v>
      </c>
      <c r="AB728">
        <v>1.62</v>
      </c>
      <c r="AC728">
        <v>2.25</v>
      </c>
      <c r="AD728">
        <v>1.57</v>
      </c>
      <c r="AE728">
        <v>2.41</v>
      </c>
      <c r="AF728">
        <v>1.64</v>
      </c>
      <c r="AG728">
        <v>2.25</v>
      </c>
      <c r="AH728">
        <v>1.62</v>
      </c>
      <c r="AI728">
        <v>2.5</v>
      </c>
      <c r="AJ728">
        <v>1.67</v>
      </c>
      <c r="AK728">
        <v>2.31</v>
      </c>
      <c r="AL728">
        <v>1.59</v>
      </c>
      <c r="AM728" t="str">
        <f t="shared" si="121"/>
        <v>Pereira</v>
      </c>
      <c r="AN728" t="str">
        <f t="shared" si="122"/>
        <v>Cirstea</v>
      </c>
      <c r="AO728" t="str">
        <f t="shared" si="123"/>
        <v>CharlestonPereiraCirstea</v>
      </c>
      <c r="AP728" t="str">
        <f t="shared" si="124"/>
        <v>CharlestonCirsteaPereira</v>
      </c>
      <c r="AQ728">
        <f t="shared" si="125"/>
        <v>1</v>
      </c>
      <c r="AR728">
        <f t="shared" si="126"/>
        <v>1</v>
      </c>
      <c r="AS728">
        <f t="shared" si="127"/>
        <v>31</v>
      </c>
      <c r="AT728" t="b">
        <f t="shared" si="128"/>
        <v>1</v>
      </c>
      <c r="AU728" t="str">
        <f t="shared" si="129"/>
        <v>Cirstea</v>
      </c>
      <c r="AV728" t="b">
        <f t="shared" si="130"/>
        <v>1</v>
      </c>
      <c r="AW728" t="str">
        <f t="shared" si="131"/>
        <v>Charleston2nd Round</v>
      </c>
    </row>
    <row r="729" spans="1:49" x14ac:dyDescent="0.25">
      <c r="A729">
        <v>16</v>
      </c>
      <c r="B729" t="s">
        <v>536</v>
      </c>
      <c r="C729" t="s">
        <v>537</v>
      </c>
      <c r="D729" s="1">
        <v>41730</v>
      </c>
      <c r="E729" s="1" t="s">
        <v>351</v>
      </c>
      <c r="F729" s="1" t="s">
        <v>307</v>
      </c>
      <c r="G729" s="1" t="s">
        <v>503</v>
      </c>
      <c r="H729" t="s">
        <v>344</v>
      </c>
      <c r="I729">
        <v>3</v>
      </c>
      <c r="J729" t="s">
        <v>431</v>
      </c>
      <c r="K729" t="s">
        <v>375</v>
      </c>
      <c r="L729">
        <v>20</v>
      </c>
      <c r="M729">
        <v>117</v>
      </c>
      <c r="N729">
        <v>2445</v>
      </c>
      <c r="O729">
        <v>537</v>
      </c>
      <c r="P729">
        <v>6</v>
      </c>
      <c r="Q729">
        <v>2</v>
      </c>
      <c r="R729">
        <v>6</v>
      </c>
      <c r="S729">
        <v>0</v>
      </c>
      <c r="V729">
        <v>2</v>
      </c>
      <c r="W729">
        <v>0</v>
      </c>
      <c r="X729" t="s">
        <v>312</v>
      </c>
      <c r="Y729">
        <v>1.1599999999999999</v>
      </c>
      <c r="Z729">
        <v>4.5</v>
      </c>
      <c r="AA729">
        <v>1.22</v>
      </c>
      <c r="AB729">
        <v>4</v>
      </c>
      <c r="AC729">
        <v>1.2</v>
      </c>
      <c r="AD729">
        <v>4.33</v>
      </c>
      <c r="AE729">
        <v>1.18</v>
      </c>
      <c r="AF729">
        <v>5.7</v>
      </c>
      <c r="AG729">
        <v>1.22</v>
      </c>
      <c r="AH729">
        <v>4</v>
      </c>
      <c r="AI729">
        <v>1.22</v>
      </c>
      <c r="AJ729">
        <v>5.7</v>
      </c>
      <c r="AK729">
        <v>1.18</v>
      </c>
      <c r="AL729">
        <v>4.66</v>
      </c>
      <c r="AM729" t="str">
        <f t="shared" si="121"/>
        <v>Bouchard</v>
      </c>
      <c r="AN729" t="str">
        <f t="shared" si="122"/>
        <v>Kudryavtseva</v>
      </c>
      <c r="AO729" t="str">
        <f t="shared" si="123"/>
        <v>CharlestonBouchardKudryavtseva</v>
      </c>
      <c r="AP729" t="str">
        <f t="shared" si="124"/>
        <v>CharlestonKudryavtsevaBouchard</v>
      </c>
      <c r="AQ729">
        <f t="shared" si="125"/>
        <v>2</v>
      </c>
      <c r="AR729">
        <f t="shared" si="126"/>
        <v>10</v>
      </c>
      <c r="AS729">
        <f t="shared" si="127"/>
        <v>14</v>
      </c>
      <c r="AT729" t="b">
        <f t="shared" si="128"/>
        <v>0</v>
      </c>
      <c r="AU729" t="str">
        <f t="shared" si="129"/>
        <v>Bouchard</v>
      </c>
      <c r="AV729" t="b">
        <f t="shared" si="130"/>
        <v>0</v>
      </c>
      <c r="AW729" t="str">
        <f t="shared" si="131"/>
        <v>Charleston2nd Round</v>
      </c>
    </row>
    <row r="730" spans="1:49" x14ac:dyDescent="0.25">
      <c r="A730">
        <v>16</v>
      </c>
      <c r="B730" t="s">
        <v>536</v>
      </c>
      <c r="C730" t="s">
        <v>537</v>
      </c>
      <c r="D730" s="1">
        <v>41730</v>
      </c>
      <c r="E730" s="1" t="s">
        <v>351</v>
      </c>
      <c r="F730" s="1" t="s">
        <v>307</v>
      </c>
      <c r="G730" s="1" t="s">
        <v>503</v>
      </c>
      <c r="H730" t="s">
        <v>344</v>
      </c>
      <c r="I730">
        <v>3</v>
      </c>
      <c r="J730" t="s">
        <v>337</v>
      </c>
      <c r="K730" t="s">
        <v>449</v>
      </c>
      <c r="L730">
        <v>26</v>
      </c>
      <c r="M730">
        <v>79</v>
      </c>
      <c r="N730">
        <v>1940</v>
      </c>
      <c r="O730">
        <v>781</v>
      </c>
      <c r="P730">
        <v>2</v>
      </c>
      <c r="Q730">
        <v>6</v>
      </c>
      <c r="R730">
        <v>6</v>
      </c>
      <c r="S730">
        <v>4</v>
      </c>
      <c r="T730">
        <v>6</v>
      </c>
      <c r="U730">
        <v>4</v>
      </c>
      <c r="V730">
        <v>2</v>
      </c>
      <c r="W730">
        <v>1</v>
      </c>
      <c r="X730" t="s">
        <v>312</v>
      </c>
      <c r="Y730">
        <v>1.1599999999999999</v>
      </c>
      <c r="Z730">
        <v>4.5</v>
      </c>
      <c r="AA730">
        <v>1.17</v>
      </c>
      <c r="AB730">
        <v>4.75</v>
      </c>
      <c r="AC730">
        <v>1.17</v>
      </c>
      <c r="AD730">
        <v>4.5</v>
      </c>
      <c r="AE730">
        <v>1.18</v>
      </c>
      <c r="AF730">
        <v>5.57</v>
      </c>
      <c r="AG730">
        <v>1.22</v>
      </c>
      <c r="AH730">
        <v>4</v>
      </c>
      <c r="AI730">
        <v>1.22</v>
      </c>
      <c r="AJ730">
        <v>5.8</v>
      </c>
      <c r="AK730">
        <v>1.17</v>
      </c>
      <c r="AL730">
        <v>4.84</v>
      </c>
      <c r="AM730" t="str">
        <f t="shared" si="121"/>
        <v>Safarova</v>
      </c>
      <c r="AN730" t="str">
        <f t="shared" si="122"/>
        <v>Razzano</v>
      </c>
      <c r="AO730" t="str">
        <f t="shared" si="123"/>
        <v>CharlestonSafarovaRazzano</v>
      </c>
      <c r="AP730" t="str">
        <f t="shared" si="124"/>
        <v>CharlestonRazzanoSafarova</v>
      </c>
      <c r="AQ730">
        <f t="shared" si="125"/>
        <v>1</v>
      </c>
      <c r="AR730">
        <f t="shared" si="126"/>
        <v>0</v>
      </c>
      <c r="AS730">
        <f t="shared" si="127"/>
        <v>28</v>
      </c>
      <c r="AT730" t="b">
        <f t="shared" si="128"/>
        <v>0</v>
      </c>
      <c r="AU730" t="str">
        <f t="shared" si="129"/>
        <v>Razzano</v>
      </c>
      <c r="AV730" t="b">
        <f t="shared" si="130"/>
        <v>1</v>
      </c>
      <c r="AW730" t="str">
        <f t="shared" si="131"/>
        <v>Charleston2nd Round</v>
      </c>
    </row>
    <row r="731" spans="1:49" x14ac:dyDescent="0.25">
      <c r="A731">
        <v>16</v>
      </c>
      <c r="B731" t="s">
        <v>536</v>
      </c>
      <c r="C731" t="s">
        <v>537</v>
      </c>
      <c r="D731" s="1">
        <v>41731</v>
      </c>
      <c r="E731" s="1" t="s">
        <v>351</v>
      </c>
      <c r="F731" s="1" t="s">
        <v>307</v>
      </c>
      <c r="G731" s="1" t="s">
        <v>503</v>
      </c>
      <c r="H731" t="s">
        <v>344</v>
      </c>
      <c r="I731">
        <v>3</v>
      </c>
      <c r="J731" t="s">
        <v>401</v>
      </c>
      <c r="K731" t="s">
        <v>380</v>
      </c>
      <c r="L731">
        <v>78</v>
      </c>
      <c r="M731">
        <v>1</v>
      </c>
      <c r="N731">
        <v>781</v>
      </c>
      <c r="O731">
        <v>12660</v>
      </c>
      <c r="P731">
        <v>6</v>
      </c>
      <c r="Q731">
        <v>4</v>
      </c>
      <c r="R731">
        <v>6</v>
      </c>
      <c r="S731">
        <v>4</v>
      </c>
      <c r="V731">
        <v>2</v>
      </c>
      <c r="W731">
        <v>0</v>
      </c>
      <c r="X731" t="s">
        <v>312</v>
      </c>
      <c r="Y731">
        <v>13</v>
      </c>
      <c r="Z731">
        <v>1.02</v>
      </c>
      <c r="AA731">
        <v>12</v>
      </c>
      <c r="AB731">
        <v>1.02</v>
      </c>
      <c r="AC731">
        <v>11</v>
      </c>
      <c r="AD731">
        <v>1.02</v>
      </c>
      <c r="AE731">
        <v>20</v>
      </c>
      <c r="AF731">
        <v>1.03</v>
      </c>
      <c r="AG731">
        <v>12</v>
      </c>
      <c r="AH731">
        <v>1.03</v>
      </c>
      <c r="AI731">
        <v>20</v>
      </c>
      <c r="AJ731">
        <v>1.03</v>
      </c>
      <c r="AK731">
        <v>14.37</v>
      </c>
      <c r="AL731">
        <v>1.02</v>
      </c>
      <c r="AM731" t="str">
        <f t="shared" si="121"/>
        <v>Cepelova</v>
      </c>
      <c r="AN731" t="str">
        <f t="shared" si="122"/>
        <v>Williams</v>
      </c>
      <c r="AO731" t="str">
        <f t="shared" si="123"/>
        <v>CharlestonCepelovaWilliams</v>
      </c>
      <c r="AP731" t="str">
        <f t="shared" si="124"/>
        <v>CharlestonWilliamsCepelova</v>
      </c>
      <c r="AQ731">
        <f t="shared" si="125"/>
        <v>2</v>
      </c>
      <c r="AR731">
        <f t="shared" si="126"/>
        <v>4</v>
      </c>
      <c r="AS731">
        <f t="shared" si="127"/>
        <v>20</v>
      </c>
      <c r="AT731" t="b">
        <f t="shared" si="128"/>
        <v>0</v>
      </c>
      <c r="AU731" t="str">
        <f t="shared" si="129"/>
        <v>Cepelova</v>
      </c>
      <c r="AV731" t="b">
        <f t="shared" si="130"/>
        <v>0</v>
      </c>
      <c r="AW731" t="str">
        <f t="shared" si="131"/>
        <v>Charleston2nd Round</v>
      </c>
    </row>
    <row r="732" spans="1:49" x14ac:dyDescent="0.25">
      <c r="A732">
        <v>16</v>
      </c>
      <c r="B732" t="s">
        <v>536</v>
      </c>
      <c r="C732" t="s">
        <v>537</v>
      </c>
      <c r="D732" s="1">
        <v>41731</v>
      </c>
      <c r="E732" s="1" t="s">
        <v>351</v>
      </c>
      <c r="F732" s="1" t="s">
        <v>307</v>
      </c>
      <c r="G732" s="1" t="s">
        <v>503</v>
      </c>
      <c r="H732" t="s">
        <v>344</v>
      </c>
      <c r="I732">
        <v>3</v>
      </c>
      <c r="J732" t="s">
        <v>426</v>
      </c>
      <c r="K732" t="s">
        <v>494</v>
      </c>
      <c r="L732">
        <v>34</v>
      </c>
      <c r="M732">
        <v>83</v>
      </c>
      <c r="N732">
        <v>1380</v>
      </c>
      <c r="O732">
        <v>725</v>
      </c>
      <c r="P732">
        <v>3</v>
      </c>
      <c r="Q732">
        <v>6</v>
      </c>
      <c r="R732">
        <v>6</v>
      </c>
      <c r="S732">
        <v>2</v>
      </c>
      <c r="T732">
        <v>6</v>
      </c>
      <c r="U732">
        <v>4</v>
      </c>
      <c r="V732">
        <v>2</v>
      </c>
      <c r="W732">
        <v>1</v>
      </c>
      <c r="X732" t="s">
        <v>312</v>
      </c>
      <c r="Y732">
        <v>1.44</v>
      </c>
      <c r="Z732">
        <v>2.62</v>
      </c>
      <c r="AA732">
        <v>1.45</v>
      </c>
      <c r="AB732">
        <v>2.7</v>
      </c>
      <c r="AC732">
        <v>1.44</v>
      </c>
      <c r="AD732">
        <v>2.62</v>
      </c>
      <c r="AE732">
        <v>1.53</v>
      </c>
      <c r="AF732">
        <v>2.71</v>
      </c>
      <c r="AG732">
        <v>1.44</v>
      </c>
      <c r="AH732">
        <v>2.63</v>
      </c>
      <c r="AI732">
        <v>1.53</v>
      </c>
      <c r="AJ732">
        <v>2.8</v>
      </c>
      <c r="AK732">
        <v>1.46</v>
      </c>
      <c r="AL732">
        <v>2.64</v>
      </c>
      <c r="AM732" t="str">
        <f t="shared" si="121"/>
        <v>Vesnina</v>
      </c>
      <c r="AN732" t="str">
        <f t="shared" si="122"/>
        <v>Cetkovska</v>
      </c>
      <c r="AO732" t="str">
        <f t="shared" si="123"/>
        <v>CharlestonVesninaCetkovska</v>
      </c>
      <c r="AP732" t="str">
        <f t="shared" si="124"/>
        <v>CharlestonCetkovskaVesnina</v>
      </c>
      <c r="AQ732">
        <f t="shared" si="125"/>
        <v>1</v>
      </c>
      <c r="AR732">
        <f t="shared" si="126"/>
        <v>3</v>
      </c>
      <c r="AS732">
        <f t="shared" si="127"/>
        <v>27</v>
      </c>
      <c r="AT732" t="b">
        <f t="shared" si="128"/>
        <v>0</v>
      </c>
      <c r="AU732" t="str">
        <f t="shared" si="129"/>
        <v>Cetkovska</v>
      </c>
      <c r="AV732" t="b">
        <f t="shared" si="130"/>
        <v>1</v>
      </c>
      <c r="AW732" t="str">
        <f t="shared" si="131"/>
        <v>Charleston2nd Round</v>
      </c>
    </row>
    <row r="733" spans="1:49" x14ac:dyDescent="0.25">
      <c r="A733">
        <v>16</v>
      </c>
      <c r="B733" t="s">
        <v>536</v>
      </c>
      <c r="C733" t="s">
        <v>537</v>
      </c>
      <c r="D733" s="1">
        <v>41731</v>
      </c>
      <c r="E733" s="1" t="s">
        <v>351</v>
      </c>
      <c r="F733" s="1" t="s">
        <v>307</v>
      </c>
      <c r="G733" s="1" t="s">
        <v>503</v>
      </c>
      <c r="H733" t="s">
        <v>344</v>
      </c>
      <c r="I733">
        <v>3</v>
      </c>
      <c r="J733" t="s">
        <v>354</v>
      </c>
      <c r="K733" t="s">
        <v>475</v>
      </c>
      <c r="L733">
        <v>35</v>
      </c>
      <c r="M733">
        <v>18</v>
      </c>
      <c r="N733">
        <v>1338</v>
      </c>
      <c r="O733">
        <v>2550</v>
      </c>
      <c r="P733">
        <v>6</v>
      </c>
      <c r="Q733">
        <v>4</v>
      </c>
      <c r="R733">
        <v>6</v>
      </c>
      <c r="S733">
        <v>4</v>
      </c>
      <c r="V733">
        <v>2</v>
      </c>
      <c r="W733">
        <v>0</v>
      </c>
      <c r="X733" t="s">
        <v>312</v>
      </c>
      <c r="Y733">
        <v>2.37</v>
      </c>
      <c r="Z733">
        <v>1.53</v>
      </c>
      <c r="AA733">
        <v>2.4</v>
      </c>
      <c r="AB733">
        <v>1.55</v>
      </c>
      <c r="AC733">
        <v>2.38</v>
      </c>
      <c r="AD733">
        <v>1.53</v>
      </c>
      <c r="AE733">
        <v>2.46</v>
      </c>
      <c r="AF733">
        <v>1.62</v>
      </c>
      <c r="AG733">
        <v>2.5</v>
      </c>
      <c r="AH733">
        <v>1.53</v>
      </c>
      <c r="AI733">
        <v>2.5</v>
      </c>
      <c r="AJ733">
        <v>1.63</v>
      </c>
      <c r="AK733">
        <v>2.4</v>
      </c>
      <c r="AL733">
        <v>1.55</v>
      </c>
      <c r="AM733" t="str">
        <f t="shared" si="121"/>
        <v>Svitolina</v>
      </c>
      <c r="AN733" t="str">
        <f t="shared" si="122"/>
        <v>Stephens</v>
      </c>
      <c r="AO733" t="str">
        <f t="shared" si="123"/>
        <v>CharlestonSvitolinaStephens</v>
      </c>
      <c r="AP733" t="str">
        <f t="shared" si="124"/>
        <v>CharlestonStephensSvitolina</v>
      </c>
      <c r="AQ733">
        <f t="shared" si="125"/>
        <v>2</v>
      </c>
      <c r="AR733">
        <f t="shared" si="126"/>
        <v>4</v>
      </c>
      <c r="AS733">
        <f t="shared" si="127"/>
        <v>20</v>
      </c>
      <c r="AT733" t="b">
        <f t="shared" si="128"/>
        <v>0</v>
      </c>
      <c r="AU733" t="str">
        <f t="shared" si="129"/>
        <v>Svitolina</v>
      </c>
      <c r="AV733" t="b">
        <f t="shared" si="130"/>
        <v>0</v>
      </c>
      <c r="AW733" t="str">
        <f t="shared" si="131"/>
        <v>Charleston2nd Round</v>
      </c>
    </row>
    <row r="734" spans="1:49" x14ac:dyDescent="0.25">
      <c r="A734">
        <v>16</v>
      </c>
      <c r="B734" t="s">
        <v>536</v>
      </c>
      <c r="C734" t="s">
        <v>537</v>
      </c>
      <c r="D734" s="1">
        <v>41731</v>
      </c>
      <c r="E734" s="1" t="s">
        <v>351</v>
      </c>
      <c r="F734" s="1" t="s">
        <v>307</v>
      </c>
      <c r="G734" s="1" t="s">
        <v>503</v>
      </c>
      <c r="H734" t="s">
        <v>344</v>
      </c>
      <c r="I734">
        <v>3</v>
      </c>
      <c r="J734" t="s">
        <v>373</v>
      </c>
      <c r="K734" t="s">
        <v>540</v>
      </c>
      <c r="L734">
        <v>32</v>
      </c>
      <c r="M734">
        <v>159</v>
      </c>
      <c r="N734">
        <v>1402</v>
      </c>
      <c r="O734">
        <v>376</v>
      </c>
      <c r="P734">
        <v>6</v>
      </c>
      <c r="Q734">
        <v>2</v>
      </c>
      <c r="R734">
        <v>6</v>
      </c>
      <c r="S734">
        <v>3</v>
      </c>
      <c r="V734">
        <v>2</v>
      </c>
      <c r="W734">
        <v>0</v>
      </c>
      <c r="X734" t="s">
        <v>312</v>
      </c>
      <c r="Y734">
        <v>1.66</v>
      </c>
      <c r="Z734">
        <v>2.1</v>
      </c>
      <c r="AA734">
        <v>1.7</v>
      </c>
      <c r="AB734">
        <v>2.1</v>
      </c>
      <c r="AC734">
        <v>1.67</v>
      </c>
      <c r="AD734">
        <v>2.1</v>
      </c>
      <c r="AE734">
        <v>1.81</v>
      </c>
      <c r="AF734">
        <v>2.11</v>
      </c>
      <c r="AG734">
        <v>1.67</v>
      </c>
      <c r="AH734">
        <v>2.2000000000000002</v>
      </c>
      <c r="AI734">
        <v>1.81</v>
      </c>
      <c r="AJ734">
        <v>2.2000000000000002</v>
      </c>
      <c r="AK734">
        <v>1.71</v>
      </c>
      <c r="AL734">
        <v>2.08</v>
      </c>
      <c r="AM734" t="str">
        <f t="shared" si="121"/>
        <v>Hantuchova</v>
      </c>
      <c r="AN734" t="str">
        <f t="shared" si="122"/>
        <v>Min</v>
      </c>
      <c r="AO734" t="str">
        <f t="shared" si="123"/>
        <v>CharlestonHantuchovaMin</v>
      </c>
      <c r="AP734" t="str">
        <f t="shared" si="124"/>
        <v>CharlestonMinHantuchova</v>
      </c>
      <c r="AQ734">
        <f t="shared" si="125"/>
        <v>2</v>
      </c>
      <c r="AR734">
        <f t="shared" si="126"/>
        <v>7</v>
      </c>
      <c r="AS734">
        <f t="shared" si="127"/>
        <v>17</v>
      </c>
      <c r="AT734" t="b">
        <f t="shared" si="128"/>
        <v>0</v>
      </c>
      <c r="AU734" t="str">
        <f t="shared" si="129"/>
        <v>Hantuchova</v>
      </c>
      <c r="AV734" t="b">
        <f t="shared" si="130"/>
        <v>0</v>
      </c>
      <c r="AW734" t="str">
        <f t="shared" si="131"/>
        <v>Charleston2nd Round</v>
      </c>
    </row>
    <row r="735" spans="1:49" x14ac:dyDescent="0.25">
      <c r="A735">
        <v>16</v>
      </c>
      <c r="B735" t="s">
        <v>536</v>
      </c>
      <c r="C735" t="s">
        <v>537</v>
      </c>
      <c r="D735" s="1">
        <v>41731</v>
      </c>
      <c r="E735" s="1" t="s">
        <v>351</v>
      </c>
      <c r="F735" s="1" t="s">
        <v>307</v>
      </c>
      <c r="G735" s="1" t="s">
        <v>503</v>
      </c>
      <c r="H735" t="s">
        <v>344</v>
      </c>
      <c r="I735">
        <v>3</v>
      </c>
      <c r="J735" t="s">
        <v>356</v>
      </c>
      <c r="K735" t="s">
        <v>389</v>
      </c>
      <c r="L735">
        <v>15</v>
      </c>
      <c r="M735">
        <v>72</v>
      </c>
      <c r="N735">
        <v>2720</v>
      </c>
      <c r="O735">
        <v>867</v>
      </c>
      <c r="P735">
        <v>7</v>
      </c>
      <c r="Q735">
        <v>5</v>
      </c>
      <c r="R735">
        <v>4</v>
      </c>
      <c r="S735">
        <v>6</v>
      </c>
      <c r="T735">
        <v>6</v>
      </c>
      <c r="U735">
        <v>3</v>
      </c>
      <c r="V735">
        <v>2</v>
      </c>
      <c r="W735">
        <v>1</v>
      </c>
      <c r="X735" t="s">
        <v>312</v>
      </c>
      <c r="Y735">
        <v>1.3</v>
      </c>
      <c r="Z735">
        <v>3.4</v>
      </c>
      <c r="AA735">
        <v>1.33</v>
      </c>
      <c r="AB735">
        <v>3.2</v>
      </c>
      <c r="AC735">
        <v>1.36</v>
      </c>
      <c r="AD735">
        <v>3</v>
      </c>
      <c r="AE735">
        <v>1.33</v>
      </c>
      <c r="AF735">
        <v>3.64</v>
      </c>
      <c r="AG735">
        <v>1.33</v>
      </c>
      <c r="AH735">
        <v>3.25</v>
      </c>
      <c r="AI735">
        <v>1.37</v>
      </c>
      <c r="AJ735">
        <v>3.64</v>
      </c>
      <c r="AK735">
        <v>1.32</v>
      </c>
      <c r="AL735">
        <v>3.25</v>
      </c>
      <c r="AM735" t="str">
        <f t="shared" si="121"/>
        <v>Lisicki</v>
      </c>
      <c r="AN735" t="str">
        <f t="shared" si="122"/>
        <v>King</v>
      </c>
      <c r="AO735" t="str">
        <f t="shared" si="123"/>
        <v>CharlestonLisickiKing</v>
      </c>
      <c r="AP735" t="str">
        <f t="shared" si="124"/>
        <v>CharlestonKingLisicki</v>
      </c>
      <c r="AQ735">
        <f t="shared" si="125"/>
        <v>1</v>
      </c>
      <c r="AR735">
        <f t="shared" si="126"/>
        <v>3</v>
      </c>
      <c r="AS735">
        <f t="shared" si="127"/>
        <v>31</v>
      </c>
      <c r="AT735" t="b">
        <f t="shared" si="128"/>
        <v>0</v>
      </c>
      <c r="AU735" t="str">
        <f t="shared" si="129"/>
        <v>Lisicki</v>
      </c>
      <c r="AV735" t="b">
        <f t="shared" si="130"/>
        <v>1</v>
      </c>
      <c r="AW735" t="str">
        <f t="shared" si="131"/>
        <v>Charleston2nd Round</v>
      </c>
    </row>
    <row r="736" spans="1:49" x14ac:dyDescent="0.25">
      <c r="A736">
        <v>16</v>
      </c>
      <c r="B736" t="s">
        <v>536</v>
      </c>
      <c r="C736" t="s">
        <v>537</v>
      </c>
      <c r="D736" s="1">
        <v>41731</v>
      </c>
      <c r="E736" s="1" t="s">
        <v>351</v>
      </c>
      <c r="F736" s="1" t="s">
        <v>307</v>
      </c>
      <c r="G736" s="1" t="s">
        <v>503</v>
      </c>
      <c r="H736" t="s">
        <v>344</v>
      </c>
      <c r="I736">
        <v>3</v>
      </c>
      <c r="J736" t="s">
        <v>444</v>
      </c>
      <c r="K736" t="s">
        <v>339</v>
      </c>
      <c r="L736">
        <v>140</v>
      </c>
      <c r="M736">
        <v>61</v>
      </c>
      <c r="N736">
        <v>458</v>
      </c>
      <c r="O736">
        <v>954</v>
      </c>
      <c r="P736">
        <v>6</v>
      </c>
      <c r="Q736">
        <v>2</v>
      </c>
      <c r="R736">
        <v>6</v>
      </c>
      <c r="S736">
        <v>1</v>
      </c>
      <c r="V736">
        <v>2</v>
      </c>
      <c r="W736">
        <v>0</v>
      </c>
      <c r="X736" t="s">
        <v>312</v>
      </c>
      <c r="Y736">
        <v>1.61</v>
      </c>
      <c r="Z736">
        <v>2.2000000000000002</v>
      </c>
      <c r="AA736">
        <v>1.65</v>
      </c>
      <c r="AB736">
        <v>2.2000000000000002</v>
      </c>
      <c r="AC736">
        <v>1.67</v>
      </c>
      <c r="AD736">
        <v>2.1</v>
      </c>
      <c r="AE736">
        <v>1.65</v>
      </c>
      <c r="AF736">
        <v>2.4</v>
      </c>
      <c r="AG736">
        <v>1.67</v>
      </c>
      <c r="AH736">
        <v>2.2000000000000002</v>
      </c>
      <c r="AI736">
        <v>1.71</v>
      </c>
      <c r="AJ736">
        <v>2.4</v>
      </c>
      <c r="AK736">
        <v>1.63</v>
      </c>
      <c r="AL736">
        <v>2.23</v>
      </c>
      <c r="AM736" t="str">
        <f t="shared" si="121"/>
        <v>Bencic</v>
      </c>
      <c r="AN736" t="str">
        <f t="shared" si="122"/>
        <v>Erakovic</v>
      </c>
      <c r="AO736" t="str">
        <f t="shared" si="123"/>
        <v>CharlestonBencicErakovic</v>
      </c>
      <c r="AP736" t="str">
        <f t="shared" si="124"/>
        <v>CharlestonErakovicBencic</v>
      </c>
      <c r="AQ736">
        <f t="shared" si="125"/>
        <v>2</v>
      </c>
      <c r="AR736">
        <f t="shared" si="126"/>
        <v>9</v>
      </c>
      <c r="AS736">
        <f t="shared" si="127"/>
        <v>15</v>
      </c>
      <c r="AT736" t="b">
        <f t="shared" si="128"/>
        <v>0</v>
      </c>
      <c r="AU736" t="str">
        <f t="shared" si="129"/>
        <v>Bencic</v>
      </c>
      <c r="AV736" t="b">
        <f t="shared" si="130"/>
        <v>0</v>
      </c>
      <c r="AW736" t="str">
        <f t="shared" si="131"/>
        <v>Charleston2nd Round</v>
      </c>
    </row>
    <row r="737" spans="1:49" x14ac:dyDescent="0.25">
      <c r="A737">
        <v>16</v>
      </c>
      <c r="B737" t="s">
        <v>536</v>
      </c>
      <c r="C737" t="s">
        <v>537</v>
      </c>
      <c r="D737" s="1">
        <v>41731</v>
      </c>
      <c r="E737" s="1" t="s">
        <v>351</v>
      </c>
      <c r="F737" s="1" t="s">
        <v>307</v>
      </c>
      <c r="G737" s="1" t="s">
        <v>503</v>
      </c>
      <c r="H737" t="s">
        <v>344</v>
      </c>
      <c r="I737">
        <v>3</v>
      </c>
      <c r="J737" t="s">
        <v>387</v>
      </c>
      <c r="K737" t="s">
        <v>359</v>
      </c>
      <c r="L737">
        <v>47</v>
      </c>
      <c r="M737">
        <v>36</v>
      </c>
      <c r="N737">
        <v>1210</v>
      </c>
      <c r="O737">
        <v>1335</v>
      </c>
      <c r="P737">
        <v>6</v>
      </c>
      <c r="Q737">
        <v>1</v>
      </c>
      <c r="R737">
        <v>6</v>
      </c>
      <c r="S737">
        <v>7</v>
      </c>
      <c r="T737">
        <v>7</v>
      </c>
      <c r="U737">
        <v>6</v>
      </c>
      <c r="V737">
        <v>2</v>
      </c>
      <c r="W737">
        <v>1</v>
      </c>
      <c r="X737" t="s">
        <v>312</v>
      </c>
      <c r="Y737">
        <v>2.1</v>
      </c>
      <c r="Z737">
        <v>1.66</v>
      </c>
      <c r="AA737">
        <v>2.1</v>
      </c>
      <c r="AB737">
        <v>1.7</v>
      </c>
      <c r="AC737">
        <v>2</v>
      </c>
      <c r="AD737">
        <v>1.73</v>
      </c>
      <c r="AE737">
        <v>2.2200000000000002</v>
      </c>
      <c r="AF737">
        <v>1.74</v>
      </c>
      <c r="AG737">
        <v>2.1</v>
      </c>
      <c r="AH737">
        <v>1.73</v>
      </c>
      <c r="AI737">
        <v>2.2599999999999998</v>
      </c>
      <c r="AJ737">
        <v>1.77</v>
      </c>
      <c r="AK737">
        <v>2.1</v>
      </c>
      <c r="AL737">
        <v>1.7</v>
      </c>
      <c r="AM737" t="str">
        <f t="shared" si="121"/>
        <v>Peng</v>
      </c>
      <c r="AN737" t="str">
        <f t="shared" si="122"/>
        <v>Keys</v>
      </c>
      <c r="AO737" t="str">
        <f t="shared" si="123"/>
        <v>CharlestonPengKeys</v>
      </c>
      <c r="AP737" t="str">
        <f t="shared" si="124"/>
        <v>CharlestonKeysPeng</v>
      </c>
      <c r="AQ737">
        <f t="shared" si="125"/>
        <v>1</v>
      </c>
      <c r="AR737">
        <f t="shared" si="126"/>
        <v>5</v>
      </c>
      <c r="AS737">
        <f t="shared" si="127"/>
        <v>33</v>
      </c>
      <c r="AT737" t="b">
        <f t="shared" si="128"/>
        <v>1</v>
      </c>
      <c r="AU737" t="str">
        <f t="shared" si="129"/>
        <v>Peng</v>
      </c>
      <c r="AV737" t="b">
        <f t="shared" si="130"/>
        <v>1</v>
      </c>
      <c r="AW737" t="str">
        <f t="shared" si="131"/>
        <v>Charleston2nd Round</v>
      </c>
    </row>
    <row r="738" spans="1:49" x14ac:dyDescent="0.25">
      <c r="A738">
        <v>16</v>
      </c>
      <c r="B738" t="s">
        <v>536</v>
      </c>
      <c r="C738" t="s">
        <v>537</v>
      </c>
      <c r="D738" s="1">
        <v>41731</v>
      </c>
      <c r="E738" s="1" t="s">
        <v>351</v>
      </c>
      <c r="F738" s="1" t="s">
        <v>307</v>
      </c>
      <c r="G738" s="1" t="s">
        <v>503</v>
      </c>
      <c r="H738" t="s">
        <v>344</v>
      </c>
      <c r="I738">
        <v>3</v>
      </c>
      <c r="J738" t="s">
        <v>403</v>
      </c>
      <c r="K738" t="s">
        <v>452</v>
      </c>
      <c r="L738">
        <v>11</v>
      </c>
      <c r="M738">
        <v>135</v>
      </c>
      <c r="N738">
        <v>3645</v>
      </c>
      <c r="O738">
        <v>472</v>
      </c>
      <c r="P738">
        <v>6</v>
      </c>
      <c r="Q738">
        <v>3</v>
      </c>
      <c r="V738">
        <v>1</v>
      </c>
      <c r="W738">
        <v>0</v>
      </c>
      <c r="X738" t="s">
        <v>323</v>
      </c>
      <c r="Y738">
        <v>1.22</v>
      </c>
      <c r="Z738">
        <v>4</v>
      </c>
      <c r="AA738">
        <v>1.25</v>
      </c>
      <c r="AB738">
        <v>3.75</v>
      </c>
      <c r="AC738">
        <v>1.22</v>
      </c>
      <c r="AD738">
        <v>4</v>
      </c>
      <c r="AE738">
        <v>1.28</v>
      </c>
      <c r="AF738">
        <v>4.0999999999999996</v>
      </c>
      <c r="AG738">
        <v>1.22</v>
      </c>
      <c r="AH738">
        <v>4</v>
      </c>
      <c r="AI738">
        <v>1.28</v>
      </c>
      <c r="AJ738">
        <v>4.4000000000000004</v>
      </c>
      <c r="AK738">
        <v>1.23</v>
      </c>
      <c r="AL738">
        <v>3.96</v>
      </c>
      <c r="AM738" t="str">
        <f t="shared" si="121"/>
        <v>Errani</v>
      </c>
      <c r="AN738" t="str">
        <f t="shared" si="122"/>
        <v>Bertens</v>
      </c>
      <c r="AO738" t="str">
        <f t="shared" si="123"/>
        <v>CharlestonErraniBertens</v>
      </c>
      <c r="AP738" t="str">
        <f t="shared" si="124"/>
        <v>CharlestonBertensErrani</v>
      </c>
      <c r="AQ738">
        <f t="shared" si="125"/>
        <v>1</v>
      </c>
      <c r="AR738">
        <f t="shared" si="126"/>
        <v>3</v>
      </c>
      <c r="AS738">
        <f t="shared" si="127"/>
        <v>9</v>
      </c>
      <c r="AT738" t="b">
        <f t="shared" si="128"/>
        <v>0</v>
      </c>
      <c r="AU738" t="str">
        <f t="shared" si="129"/>
        <v>Errani</v>
      </c>
      <c r="AV738" t="b">
        <f t="shared" si="130"/>
        <v>0</v>
      </c>
      <c r="AW738" t="str">
        <f t="shared" si="131"/>
        <v>Charleston2nd Round</v>
      </c>
    </row>
    <row r="739" spans="1:49" x14ac:dyDescent="0.25">
      <c r="A739">
        <v>16</v>
      </c>
      <c r="B739" t="s">
        <v>536</v>
      </c>
      <c r="C739" t="s">
        <v>537</v>
      </c>
      <c r="D739" s="1">
        <v>41731</v>
      </c>
      <c r="E739" s="1" t="s">
        <v>351</v>
      </c>
      <c r="F739" s="1" t="s">
        <v>307</v>
      </c>
      <c r="G739" s="1" t="s">
        <v>503</v>
      </c>
      <c r="H739" t="s">
        <v>344</v>
      </c>
      <c r="I739">
        <v>3</v>
      </c>
      <c r="J739" t="s">
        <v>360</v>
      </c>
      <c r="K739" t="s">
        <v>320</v>
      </c>
      <c r="L739">
        <v>40</v>
      </c>
      <c r="M739">
        <v>76</v>
      </c>
      <c r="N739">
        <v>1295</v>
      </c>
      <c r="O739">
        <v>801</v>
      </c>
      <c r="P739">
        <v>6</v>
      </c>
      <c r="Q739">
        <v>0</v>
      </c>
      <c r="R739">
        <v>6</v>
      </c>
      <c r="S739">
        <v>0</v>
      </c>
      <c r="V739">
        <v>2</v>
      </c>
      <c r="W739">
        <v>0</v>
      </c>
      <c r="X739" t="s">
        <v>312</v>
      </c>
      <c r="Y739">
        <v>1.36</v>
      </c>
      <c r="Z739">
        <v>3</v>
      </c>
      <c r="AA739">
        <v>1.35</v>
      </c>
      <c r="AB739">
        <v>3.1</v>
      </c>
      <c r="AC739">
        <v>1.33</v>
      </c>
      <c r="AD739">
        <v>3.25</v>
      </c>
      <c r="AE739">
        <v>1.42</v>
      </c>
      <c r="AF739">
        <v>3.14</v>
      </c>
      <c r="AG739">
        <v>1.36</v>
      </c>
      <c r="AH739">
        <v>3</v>
      </c>
      <c r="AI739">
        <v>1.45</v>
      </c>
      <c r="AJ739">
        <v>3.3</v>
      </c>
      <c r="AK739">
        <v>1.37</v>
      </c>
      <c r="AL739">
        <v>3.01</v>
      </c>
      <c r="AM739" t="str">
        <f t="shared" si="121"/>
        <v>Petkovic</v>
      </c>
      <c r="AN739" t="str">
        <f t="shared" si="122"/>
        <v>Dominguez</v>
      </c>
      <c r="AO739" t="str">
        <f t="shared" si="123"/>
        <v>CharlestonPetkovicDominguez</v>
      </c>
      <c r="AP739" t="str">
        <f t="shared" si="124"/>
        <v>CharlestonDominguezPetkovic</v>
      </c>
      <c r="AQ739">
        <f t="shared" si="125"/>
        <v>2</v>
      </c>
      <c r="AR739">
        <f t="shared" si="126"/>
        <v>12</v>
      </c>
      <c r="AS739">
        <f t="shared" si="127"/>
        <v>12</v>
      </c>
      <c r="AT739" t="b">
        <f t="shared" si="128"/>
        <v>0</v>
      </c>
      <c r="AU739" t="str">
        <f t="shared" si="129"/>
        <v>Petkovic</v>
      </c>
      <c r="AV739" t="b">
        <f t="shared" si="130"/>
        <v>0</v>
      </c>
      <c r="AW739" t="str">
        <f t="shared" si="131"/>
        <v>Charleston2nd Round</v>
      </c>
    </row>
    <row r="740" spans="1:49" x14ac:dyDescent="0.25">
      <c r="A740">
        <v>16</v>
      </c>
      <c r="B740" t="s">
        <v>536</v>
      </c>
      <c r="C740" t="s">
        <v>537</v>
      </c>
      <c r="D740" s="1">
        <v>41731</v>
      </c>
      <c r="E740" s="1" t="s">
        <v>351</v>
      </c>
      <c r="F740" s="1" t="s">
        <v>307</v>
      </c>
      <c r="G740" s="1" t="s">
        <v>503</v>
      </c>
      <c r="H740" t="s">
        <v>344</v>
      </c>
      <c r="I740">
        <v>3</v>
      </c>
      <c r="J740" t="s">
        <v>324</v>
      </c>
      <c r="K740" t="s">
        <v>477</v>
      </c>
      <c r="L740">
        <v>28</v>
      </c>
      <c r="M740">
        <v>77</v>
      </c>
      <c r="N740">
        <v>1617</v>
      </c>
      <c r="O740">
        <v>785</v>
      </c>
      <c r="P740">
        <v>7</v>
      </c>
      <c r="Q740">
        <v>5</v>
      </c>
      <c r="R740">
        <v>7</v>
      </c>
      <c r="S740">
        <v>5</v>
      </c>
      <c r="V740">
        <v>2</v>
      </c>
      <c r="W740">
        <v>0</v>
      </c>
      <c r="X740" t="s">
        <v>312</v>
      </c>
      <c r="Y740">
        <v>1.25</v>
      </c>
      <c r="Z740">
        <v>3.75</v>
      </c>
      <c r="AA740">
        <v>1.25</v>
      </c>
      <c r="AB740">
        <v>3.75</v>
      </c>
      <c r="AC740">
        <v>1.25</v>
      </c>
      <c r="AD740">
        <v>3.75</v>
      </c>
      <c r="AE740">
        <v>1.27</v>
      </c>
      <c r="AF740">
        <v>4.18</v>
      </c>
      <c r="AG740">
        <v>1.29</v>
      </c>
      <c r="AH740">
        <v>3.5</v>
      </c>
      <c r="AI740">
        <v>1.29</v>
      </c>
      <c r="AJ740">
        <v>4.2</v>
      </c>
      <c r="AK740">
        <v>1.25</v>
      </c>
      <c r="AL740">
        <v>3.82</v>
      </c>
      <c r="AM740" t="str">
        <f t="shared" si="121"/>
        <v>Williams</v>
      </c>
      <c r="AN740" t="str">
        <f t="shared" si="122"/>
        <v>Scheepers</v>
      </c>
      <c r="AO740" t="str">
        <f t="shared" si="123"/>
        <v>CharlestonWilliamsScheepers</v>
      </c>
      <c r="AP740" t="str">
        <f t="shared" si="124"/>
        <v>CharlestonScheepersWilliams</v>
      </c>
      <c r="AQ740">
        <f t="shared" si="125"/>
        <v>2</v>
      </c>
      <c r="AR740">
        <f t="shared" si="126"/>
        <v>4</v>
      </c>
      <c r="AS740">
        <f t="shared" si="127"/>
        <v>24</v>
      </c>
      <c r="AT740" t="b">
        <f t="shared" si="128"/>
        <v>0</v>
      </c>
      <c r="AU740" t="str">
        <f t="shared" si="129"/>
        <v>Williams</v>
      </c>
      <c r="AV740" t="b">
        <f t="shared" si="130"/>
        <v>0</v>
      </c>
      <c r="AW740" t="str">
        <f t="shared" si="131"/>
        <v>Charleston2nd Round</v>
      </c>
    </row>
    <row r="741" spans="1:49" x14ac:dyDescent="0.25">
      <c r="A741">
        <v>16</v>
      </c>
      <c r="B741" t="s">
        <v>536</v>
      </c>
      <c r="C741" t="s">
        <v>537</v>
      </c>
      <c r="D741" s="1">
        <v>41731</v>
      </c>
      <c r="E741" s="1" t="s">
        <v>351</v>
      </c>
      <c r="F741" s="1" t="s">
        <v>307</v>
      </c>
      <c r="G741" s="1" t="s">
        <v>503</v>
      </c>
      <c r="H741" t="s">
        <v>344</v>
      </c>
      <c r="I741">
        <v>3</v>
      </c>
      <c r="J741" t="s">
        <v>392</v>
      </c>
      <c r="K741" t="s">
        <v>410</v>
      </c>
      <c r="L741">
        <v>75</v>
      </c>
      <c r="M741">
        <v>45</v>
      </c>
      <c r="N741">
        <v>806</v>
      </c>
      <c r="O741">
        <v>1223</v>
      </c>
      <c r="P741">
        <v>4</v>
      </c>
      <c r="Q741">
        <v>6</v>
      </c>
      <c r="R741">
        <v>7</v>
      </c>
      <c r="S741">
        <v>6</v>
      </c>
      <c r="T741">
        <v>6</v>
      </c>
      <c r="U741">
        <v>3</v>
      </c>
      <c r="V741">
        <v>2</v>
      </c>
      <c r="W741">
        <v>1</v>
      </c>
      <c r="X741" t="s">
        <v>312</v>
      </c>
      <c r="Y741">
        <v>1.5</v>
      </c>
      <c r="Z741">
        <v>2.5</v>
      </c>
      <c r="AA741">
        <v>1.5</v>
      </c>
      <c r="AB741">
        <v>2.5</v>
      </c>
      <c r="AC741">
        <v>1.53</v>
      </c>
      <c r="AD741">
        <v>2.38</v>
      </c>
      <c r="AE741">
        <v>1.57</v>
      </c>
      <c r="AF741">
        <v>2.59</v>
      </c>
      <c r="AG741">
        <v>1.57</v>
      </c>
      <c r="AH741">
        <v>2.38</v>
      </c>
      <c r="AI741">
        <v>1.6</v>
      </c>
      <c r="AJ741">
        <v>2.64</v>
      </c>
      <c r="AK741">
        <v>1.52</v>
      </c>
      <c r="AL741">
        <v>2.46</v>
      </c>
      <c r="AM741" t="str">
        <f t="shared" si="121"/>
        <v>Tomljanovic</v>
      </c>
      <c r="AN741" t="str">
        <f t="shared" si="122"/>
        <v>Zhang</v>
      </c>
      <c r="AO741" t="str">
        <f t="shared" si="123"/>
        <v>CharlestonTomljanovicZhang</v>
      </c>
      <c r="AP741" t="str">
        <f t="shared" si="124"/>
        <v>CharlestonZhangTomljanovic</v>
      </c>
      <c r="AQ741">
        <f t="shared" si="125"/>
        <v>1</v>
      </c>
      <c r="AR741">
        <f t="shared" si="126"/>
        <v>2</v>
      </c>
      <c r="AS741">
        <f t="shared" si="127"/>
        <v>32</v>
      </c>
      <c r="AT741" t="b">
        <f t="shared" si="128"/>
        <v>1</v>
      </c>
      <c r="AU741" t="str">
        <f t="shared" si="129"/>
        <v>Zhang</v>
      </c>
      <c r="AV741" t="b">
        <f t="shared" si="130"/>
        <v>1</v>
      </c>
      <c r="AW741" t="str">
        <f t="shared" si="131"/>
        <v>Charleston2nd Round</v>
      </c>
    </row>
    <row r="742" spans="1:49" x14ac:dyDescent="0.25">
      <c r="A742">
        <v>16</v>
      </c>
      <c r="B742" t="s">
        <v>536</v>
      </c>
      <c r="C742" t="s">
        <v>537</v>
      </c>
      <c r="D742" s="1">
        <v>41732</v>
      </c>
      <c r="E742" s="1" t="s">
        <v>351</v>
      </c>
      <c r="F742" s="1" t="s">
        <v>307</v>
      </c>
      <c r="G742" s="1" t="s">
        <v>503</v>
      </c>
      <c r="H742" t="s">
        <v>344</v>
      </c>
      <c r="I742">
        <v>3</v>
      </c>
      <c r="J742" t="s">
        <v>366</v>
      </c>
      <c r="K742" t="s">
        <v>338</v>
      </c>
      <c r="L742">
        <v>8</v>
      </c>
      <c r="M742">
        <v>62</v>
      </c>
      <c r="N742">
        <v>4150</v>
      </c>
      <c r="O742">
        <v>945</v>
      </c>
      <c r="P742">
        <v>6</v>
      </c>
      <c r="Q742">
        <v>0</v>
      </c>
      <c r="R742">
        <v>6</v>
      </c>
      <c r="S742">
        <v>3</v>
      </c>
      <c r="V742">
        <v>2</v>
      </c>
      <c r="W742">
        <v>0</v>
      </c>
      <c r="X742" t="s">
        <v>312</v>
      </c>
      <c r="Y742">
        <v>1.1599999999999999</v>
      </c>
      <c r="Z742">
        <v>4.5</v>
      </c>
      <c r="AA742">
        <v>1.22</v>
      </c>
      <c r="AB742">
        <v>4</v>
      </c>
      <c r="AC742">
        <v>1.22</v>
      </c>
      <c r="AD742">
        <v>4</v>
      </c>
      <c r="AE742">
        <v>1.23</v>
      </c>
      <c r="AF742">
        <v>4.7300000000000004</v>
      </c>
      <c r="AG742">
        <v>1.22</v>
      </c>
      <c r="AH742">
        <v>4</v>
      </c>
      <c r="AI742">
        <v>1.23</v>
      </c>
      <c r="AJ742">
        <v>4.75</v>
      </c>
      <c r="AK742">
        <v>1.2</v>
      </c>
      <c r="AL742">
        <v>4.2699999999999996</v>
      </c>
      <c r="AM742" t="str">
        <f t="shared" si="121"/>
        <v>Jankovic</v>
      </c>
      <c r="AN742" t="str">
        <f t="shared" si="122"/>
        <v>Davis</v>
      </c>
      <c r="AO742" t="str">
        <f t="shared" si="123"/>
        <v>CharlestonJankovicDavis</v>
      </c>
      <c r="AP742" t="str">
        <f t="shared" si="124"/>
        <v>CharlestonDavisJankovic</v>
      </c>
      <c r="AQ742">
        <f t="shared" si="125"/>
        <v>2</v>
      </c>
      <c r="AR742">
        <f t="shared" si="126"/>
        <v>9</v>
      </c>
      <c r="AS742">
        <f t="shared" si="127"/>
        <v>15</v>
      </c>
      <c r="AT742" t="b">
        <f t="shared" si="128"/>
        <v>0</v>
      </c>
      <c r="AU742" t="str">
        <f t="shared" si="129"/>
        <v>Jankovic</v>
      </c>
      <c r="AV742" t="b">
        <f t="shared" si="130"/>
        <v>0</v>
      </c>
      <c r="AW742" t="str">
        <f t="shared" si="131"/>
        <v>Charleston2nd Round</v>
      </c>
    </row>
    <row r="743" spans="1:49" x14ac:dyDescent="0.25">
      <c r="A743">
        <v>16</v>
      </c>
      <c r="B743" t="s">
        <v>536</v>
      </c>
      <c r="C743" t="s">
        <v>537</v>
      </c>
      <c r="D743" s="1">
        <v>41732</v>
      </c>
      <c r="E743" s="1" t="s">
        <v>351</v>
      </c>
      <c r="F743" s="1" t="s">
        <v>307</v>
      </c>
      <c r="G743" s="1" t="s">
        <v>503</v>
      </c>
      <c r="H743" t="s">
        <v>478</v>
      </c>
      <c r="I743">
        <v>3</v>
      </c>
      <c r="J743" t="s">
        <v>403</v>
      </c>
      <c r="K743" t="s">
        <v>387</v>
      </c>
      <c r="L743">
        <v>11</v>
      </c>
      <c r="M743">
        <v>47</v>
      </c>
      <c r="N743">
        <v>3645</v>
      </c>
      <c r="O743">
        <v>1210</v>
      </c>
      <c r="P743">
        <v>7</v>
      </c>
      <c r="Q743">
        <v>6</v>
      </c>
      <c r="R743">
        <v>7</v>
      </c>
      <c r="S743">
        <v>6</v>
      </c>
      <c r="V743">
        <v>2</v>
      </c>
      <c r="W743">
        <v>0</v>
      </c>
      <c r="X743" t="s">
        <v>312</v>
      </c>
      <c r="Y743">
        <v>1.33</v>
      </c>
      <c r="Z743">
        <v>3.25</v>
      </c>
      <c r="AA743">
        <v>1.35</v>
      </c>
      <c r="AB743">
        <v>3.1</v>
      </c>
      <c r="AC743">
        <v>1.36</v>
      </c>
      <c r="AD743">
        <v>3</v>
      </c>
      <c r="AE743">
        <v>1.38</v>
      </c>
      <c r="AF743">
        <v>3.35</v>
      </c>
      <c r="AG743">
        <v>1.44</v>
      </c>
      <c r="AH743">
        <v>2.75</v>
      </c>
      <c r="AI743">
        <v>1.5</v>
      </c>
      <c r="AJ743">
        <v>3.35</v>
      </c>
      <c r="AK743">
        <v>1.38</v>
      </c>
      <c r="AL743">
        <v>2.99</v>
      </c>
      <c r="AM743" t="str">
        <f t="shared" si="121"/>
        <v>Errani</v>
      </c>
      <c r="AN743" t="str">
        <f t="shared" si="122"/>
        <v>Peng</v>
      </c>
      <c r="AO743" t="str">
        <f t="shared" si="123"/>
        <v>CharlestonErraniPeng</v>
      </c>
      <c r="AP743" t="str">
        <f t="shared" si="124"/>
        <v>CharlestonPengErrani</v>
      </c>
      <c r="AQ743">
        <f t="shared" si="125"/>
        <v>2</v>
      </c>
      <c r="AR743">
        <f t="shared" si="126"/>
        <v>2</v>
      </c>
      <c r="AS743">
        <f t="shared" si="127"/>
        <v>26</v>
      </c>
      <c r="AT743" t="b">
        <f t="shared" si="128"/>
        <v>1</v>
      </c>
      <c r="AU743" t="str">
        <f t="shared" si="129"/>
        <v>Errani</v>
      </c>
      <c r="AV743" t="b">
        <f t="shared" si="130"/>
        <v>0</v>
      </c>
      <c r="AW743" t="str">
        <f t="shared" si="131"/>
        <v>Charleston3rd Round</v>
      </c>
    </row>
    <row r="744" spans="1:49" x14ac:dyDescent="0.25">
      <c r="A744">
        <v>16</v>
      </c>
      <c r="B744" t="s">
        <v>536</v>
      </c>
      <c r="C744" t="s">
        <v>537</v>
      </c>
      <c r="D744" s="1">
        <v>41732</v>
      </c>
      <c r="E744" s="1" t="s">
        <v>351</v>
      </c>
      <c r="F744" s="1" t="s">
        <v>307</v>
      </c>
      <c r="G744" s="1" t="s">
        <v>503</v>
      </c>
      <c r="H744" t="s">
        <v>478</v>
      </c>
      <c r="I744">
        <v>3</v>
      </c>
      <c r="J744" t="s">
        <v>373</v>
      </c>
      <c r="K744" t="s">
        <v>467</v>
      </c>
      <c r="L744">
        <v>32</v>
      </c>
      <c r="M744">
        <v>99</v>
      </c>
      <c r="N744">
        <v>1402</v>
      </c>
      <c r="O744">
        <v>630</v>
      </c>
      <c r="P744">
        <v>6</v>
      </c>
      <c r="Q744">
        <v>2</v>
      </c>
      <c r="R744">
        <v>6</v>
      </c>
      <c r="S744">
        <v>3</v>
      </c>
      <c r="V744">
        <v>2</v>
      </c>
      <c r="W744">
        <v>0</v>
      </c>
      <c r="X744" t="s">
        <v>312</v>
      </c>
      <c r="Y744">
        <v>1.66</v>
      </c>
      <c r="Z744">
        <v>2.1</v>
      </c>
      <c r="AA744">
        <v>1.58</v>
      </c>
      <c r="AB744">
        <v>2.35</v>
      </c>
      <c r="AC744">
        <v>1.67</v>
      </c>
      <c r="AD744">
        <v>2.1</v>
      </c>
      <c r="AE744">
        <v>1.75</v>
      </c>
      <c r="AF744">
        <v>2.2000000000000002</v>
      </c>
      <c r="AG744">
        <v>1.53</v>
      </c>
      <c r="AH744">
        <v>2.38</v>
      </c>
      <c r="AI744">
        <v>1.77</v>
      </c>
      <c r="AJ744">
        <v>2.38</v>
      </c>
      <c r="AK744">
        <v>1.64</v>
      </c>
      <c r="AL744">
        <v>2.21</v>
      </c>
      <c r="AM744" t="str">
        <f t="shared" si="121"/>
        <v>Hantuchova</v>
      </c>
      <c r="AN744" t="str">
        <f t="shared" si="122"/>
        <v>Pereira</v>
      </c>
      <c r="AO744" t="str">
        <f t="shared" si="123"/>
        <v>CharlestonHantuchovaPereira</v>
      </c>
      <c r="AP744" t="str">
        <f t="shared" si="124"/>
        <v>CharlestonPereiraHantuchova</v>
      </c>
      <c r="AQ744">
        <f t="shared" si="125"/>
        <v>2</v>
      </c>
      <c r="AR744">
        <f t="shared" si="126"/>
        <v>7</v>
      </c>
      <c r="AS744">
        <f t="shared" si="127"/>
        <v>17</v>
      </c>
      <c r="AT744" t="b">
        <f t="shared" si="128"/>
        <v>0</v>
      </c>
      <c r="AU744" t="str">
        <f t="shared" si="129"/>
        <v>Hantuchova</v>
      </c>
      <c r="AV744" t="b">
        <f t="shared" si="130"/>
        <v>0</v>
      </c>
      <c r="AW744" t="str">
        <f t="shared" si="131"/>
        <v>Charleston3rd Round</v>
      </c>
    </row>
    <row r="745" spans="1:49" x14ac:dyDescent="0.25">
      <c r="A745">
        <v>16</v>
      </c>
      <c r="B745" t="s">
        <v>536</v>
      </c>
      <c r="C745" t="s">
        <v>537</v>
      </c>
      <c r="D745" s="1">
        <v>41732</v>
      </c>
      <c r="E745" s="1" t="s">
        <v>351</v>
      </c>
      <c r="F745" s="1" t="s">
        <v>307</v>
      </c>
      <c r="G745" s="1" t="s">
        <v>503</v>
      </c>
      <c r="H745" t="s">
        <v>478</v>
      </c>
      <c r="I745">
        <v>3</v>
      </c>
      <c r="J745" t="s">
        <v>401</v>
      </c>
      <c r="K745" t="s">
        <v>426</v>
      </c>
      <c r="L745">
        <v>78</v>
      </c>
      <c r="M745">
        <v>34</v>
      </c>
      <c r="N745">
        <v>781</v>
      </c>
      <c r="O745">
        <v>1380</v>
      </c>
      <c r="P745">
        <v>7</v>
      </c>
      <c r="Q745">
        <v>6</v>
      </c>
      <c r="R745">
        <v>3</v>
      </c>
      <c r="S745">
        <v>6</v>
      </c>
      <c r="T745">
        <v>6</v>
      </c>
      <c r="U745">
        <v>3</v>
      </c>
      <c r="V745">
        <v>2</v>
      </c>
      <c r="W745">
        <v>1</v>
      </c>
      <c r="X745" t="s">
        <v>312</v>
      </c>
      <c r="Y745">
        <v>2.62</v>
      </c>
      <c r="Z745">
        <v>1.44</v>
      </c>
      <c r="AA745">
        <v>2.5</v>
      </c>
      <c r="AB745">
        <v>1.5</v>
      </c>
      <c r="AC745">
        <v>2.5</v>
      </c>
      <c r="AD745">
        <v>1.5</v>
      </c>
      <c r="AE745">
        <v>2.7</v>
      </c>
      <c r="AF745">
        <v>1.53</v>
      </c>
      <c r="AG745">
        <v>2.5</v>
      </c>
      <c r="AH745">
        <v>1.53</v>
      </c>
      <c r="AI745">
        <v>2.74</v>
      </c>
      <c r="AJ745">
        <v>1.55</v>
      </c>
      <c r="AK745">
        <v>2.5299999999999998</v>
      </c>
      <c r="AL745">
        <v>1.5</v>
      </c>
      <c r="AM745" t="str">
        <f t="shared" si="121"/>
        <v>Cepelova</v>
      </c>
      <c r="AN745" t="str">
        <f t="shared" si="122"/>
        <v>Vesnina</v>
      </c>
      <c r="AO745" t="str">
        <f t="shared" si="123"/>
        <v>CharlestonCepelovaVesnina</v>
      </c>
      <c r="AP745" t="str">
        <f t="shared" si="124"/>
        <v>CharlestonVesninaCepelova</v>
      </c>
      <c r="AQ745">
        <f t="shared" si="125"/>
        <v>1</v>
      </c>
      <c r="AR745">
        <f t="shared" si="126"/>
        <v>1</v>
      </c>
      <c r="AS745">
        <f t="shared" si="127"/>
        <v>31</v>
      </c>
      <c r="AT745" t="b">
        <f t="shared" si="128"/>
        <v>1</v>
      </c>
      <c r="AU745" t="str">
        <f t="shared" si="129"/>
        <v>Cepelova</v>
      </c>
      <c r="AV745" t="b">
        <f t="shared" si="130"/>
        <v>1</v>
      </c>
      <c r="AW745" t="str">
        <f t="shared" si="131"/>
        <v>Charleston3rd Round</v>
      </c>
    </row>
    <row r="746" spans="1:49" x14ac:dyDescent="0.25">
      <c r="A746">
        <v>16</v>
      </c>
      <c r="B746" t="s">
        <v>536</v>
      </c>
      <c r="C746" t="s">
        <v>537</v>
      </c>
      <c r="D746" s="1">
        <v>41732</v>
      </c>
      <c r="E746" s="1" t="s">
        <v>351</v>
      </c>
      <c r="F746" s="1" t="s">
        <v>307</v>
      </c>
      <c r="G746" s="1" t="s">
        <v>503</v>
      </c>
      <c r="H746" t="s">
        <v>478</v>
      </c>
      <c r="I746">
        <v>3</v>
      </c>
      <c r="J746" t="s">
        <v>431</v>
      </c>
      <c r="K746" t="s">
        <v>324</v>
      </c>
      <c r="L746">
        <v>20</v>
      </c>
      <c r="M746">
        <v>28</v>
      </c>
      <c r="N746">
        <v>2445</v>
      </c>
      <c r="O746">
        <v>1617</v>
      </c>
      <c r="P746">
        <v>7</v>
      </c>
      <c r="Q746">
        <v>6</v>
      </c>
      <c r="R746">
        <v>2</v>
      </c>
      <c r="S746">
        <v>6</v>
      </c>
      <c r="T746">
        <v>6</v>
      </c>
      <c r="U746">
        <v>4</v>
      </c>
      <c r="V746">
        <v>2</v>
      </c>
      <c r="W746">
        <v>1</v>
      </c>
      <c r="X746" t="s">
        <v>312</v>
      </c>
      <c r="Y746">
        <v>1.53</v>
      </c>
      <c r="Z746">
        <v>2.37</v>
      </c>
      <c r="AA746">
        <v>1.65</v>
      </c>
      <c r="AB746">
        <v>2.2000000000000002</v>
      </c>
      <c r="AC746">
        <v>1.62</v>
      </c>
      <c r="AD746">
        <v>2.2000000000000002</v>
      </c>
      <c r="AE746">
        <v>1.61</v>
      </c>
      <c r="AF746">
        <v>2.48</v>
      </c>
      <c r="AG746">
        <v>1.62</v>
      </c>
      <c r="AH746">
        <v>2.25</v>
      </c>
      <c r="AI746">
        <v>1.67</v>
      </c>
      <c r="AJ746">
        <v>2.5499999999999998</v>
      </c>
      <c r="AK746">
        <v>1.59</v>
      </c>
      <c r="AL746">
        <v>2.2999999999999998</v>
      </c>
      <c r="AM746" t="str">
        <f t="shared" si="121"/>
        <v>Bouchard</v>
      </c>
      <c r="AN746" t="str">
        <f t="shared" si="122"/>
        <v>Williams</v>
      </c>
      <c r="AO746" t="str">
        <f t="shared" si="123"/>
        <v>CharlestonBouchardWilliams</v>
      </c>
      <c r="AP746" t="str">
        <f t="shared" si="124"/>
        <v>CharlestonWilliamsBouchard</v>
      </c>
      <c r="AQ746">
        <f t="shared" si="125"/>
        <v>1</v>
      </c>
      <c r="AR746">
        <f t="shared" si="126"/>
        <v>-1</v>
      </c>
      <c r="AS746">
        <f t="shared" si="127"/>
        <v>31</v>
      </c>
      <c r="AT746" t="b">
        <f t="shared" si="128"/>
        <v>1</v>
      </c>
      <c r="AU746" t="str">
        <f t="shared" si="129"/>
        <v>Bouchard</v>
      </c>
      <c r="AV746" t="b">
        <f t="shared" si="130"/>
        <v>1</v>
      </c>
      <c r="AW746" t="str">
        <f t="shared" si="131"/>
        <v>Charleston3rd Round</v>
      </c>
    </row>
    <row r="747" spans="1:49" x14ac:dyDescent="0.25">
      <c r="A747">
        <v>16</v>
      </c>
      <c r="B747" t="s">
        <v>536</v>
      </c>
      <c r="C747" t="s">
        <v>537</v>
      </c>
      <c r="D747" s="1">
        <v>41732</v>
      </c>
      <c r="E747" s="1" t="s">
        <v>351</v>
      </c>
      <c r="F747" s="1" t="s">
        <v>307</v>
      </c>
      <c r="G747" s="1" t="s">
        <v>503</v>
      </c>
      <c r="H747" t="s">
        <v>478</v>
      </c>
      <c r="I747">
        <v>3</v>
      </c>
      <c r="J747" t="s">
        <v>444</v>
      </c>
      <c r="K747" t="s">
        <v>354</v>
      </c>
      <c r="L747">
        <v>140</v>
      </c>
      <c r="M747">
        <v>35</v>
      </c>
      <c r="N747">
        <v>458</v>
      </c>
      <c r="O747">
        <v>1338</v>
      </c>
      <c r="P747">
        <v>6</v>
      </c>
      <c r="Q747">
        <v>7</v>
      </c>
      <c r="R747">
        <v>6</v>
      </c>
      <c r="S747">
        <v>4</v>
      </c>
      <c r="T747">
        <v>6</v>
      </c>
      <c r="U747">
        <v>1</v>
      </c>
      <c r="V747">
        <v>2</v>
      </c>
      <c r="W747">
        <v>1</v>
      </c>
      <c r="X747" t="s">
        <v>312</v>
      </c>
      <c r="Y747">
        <v>2.25</v>
      </c>
      <c r="Z747">
        <v>1.57</v>
      </c>
      <c r="AA747">
        <v>2.2000000000000002</v>
      </c>
      <c r="AB747">
        <v>1.65</v>
      </c>
      <c r="AC747">
        <v>2.1</v>
      </c>
      <c r="AD747">
        <v>1.67</v>
      </c>
      <c r="AE747">
        <v>2.35</v>
      </c>
      <c r="AF747">
        <v>1.67</v>
      </c>
      <c r="AG747">
        <v>2.2000000000000002</v>
      </c>
      <c r="AH747">
        <v>1.67</v>
      </c>
      <c r="AI747">
        <v>2.4</v>
      </c>
      <c r="AJ747">
        <v>1.7</v>
      </c>
      <c r="AK747">
        <v>2.23</v>
      </c>
      <c r="AL747">
        <v>1.63</v>
      </c>
      <c r="AM747" t="str">
        <f t="shared" si="121"/>
        <v>Bencic</v>
      </c>
      <c r="AN747" t="str">
        <f t="shared" si="122"/>
        <v>Svitolina</v>
      </c>
      <c r="AO747" t="str">
        <f t="shared" si="123"/>
        <v>CharlestonBencicSvitolina</v>
      </c>
      <c r="AP747" t="str">
        <f t="shared" si="124"/>
        <v>CharlestonSvitolinaBencic</v>
      </c>
      <c r="AQ747">
        <f t="shared" si="125"/>
        <v>1</v>
      </c>
      <c r="AR747">
        <f t="shared" si="126"/>
        <v>6</v>
      </c>
      <c r="AS747">
        <f t="shared" si="127"/>
        <v>30</v>
      </c>
      <c r="AT747" t="b">
        <f t="shared" si="128"/>
        <v>1</v>
      </c>
      <c r="AU747" t="str">
        <f t="shared" si="129"/>
        <v>Svitolina</v>
      </c>
      <c r="AV747" t="b">
        <f t="shared" si="130"/>
        <v>1</v>
      </c>
      <c r="AW747" t="str">
        <f t="shared" si="131"/>
        <v>Charleston3rd Round</v>
      </c>
    </row>
    <row r="748" spans="1:49" x14ac:dyDescent="0.25">
      <c r="A748">
        <v>16</v>
      </c>
      <c r="B748" t="s">
        <v>536</v>
      </c>
      <c r="C748" t="s">
        <v>537</v>
      </c>
      <c r="D748" s="1">
        <v>41732</v>
      </c>
      <c r="E748" s="1" t="s">
        <v>351</v>
      </c>
      <c r="F748" s="1" t="s">
        <v>307</v>
      </c>
      <c r="G748" s="1" t="s">
        <v>503</v>
      </c>
      <c r="H748" t="s">
        <v>478</v>
      </c>
      <c r="I748">
        <v>3</v>
      </c>
      <c r="J748" t="s">
        <v>360</v>
      </c>
      <c r="K748" t="s">
        <v>356</v>
      </c>
      <c r="L748">
        <v>40</v>
      </c>
      <c r="M748">
        <v>15</v>
      </c>
      <c r="N748">
        <v>1295</v>
      </c>
      <c r="O748">
        <v>2720</v>
      </c>
      <c r="P748">
        <v>6</v>
      </c>
      <c r="Q748">
        <v>1</v>
      </c>
      <c r="R748">
        <v>6</v>
      </c>
      <c r="S748">
        <v>0</v>
      </c>
      <c r="V748">
        <v>2</v>
      </c>
      <c r="W748">
        <v>0</v>
      </c>
      <c r="X748" t="s">
        <v>312</v>
      </c>
      <c r="Y748">
        <v>1.5</v>
      </c>
      <c r="Z748">
        <v>2.5</v>
      </c>
      <c r="AA748">
        <v>1.6</v>
      </c>
      <c r="AB748">
        <v>2.2999999999999998</v>
      </c>
      <c r="AC748">
        <v>1.57</v>
      </c>
      <c r="AD748">
        <v>2.25</v>
      </c>
      <c r="AE748">
        <v>1.58</v>
      </c>
      <c r="AF748">
        <v>2.54</v>
      </c>
      <c r="AG748">
        <v>1.62</v>
      </c>
      <c r="AH748">
        <v>2.25</v>
      </c>
      <c r="AI748">
        <v>1.65</v>
      </c>
      <c r="AJ748">
        <v>2.54</v>
      </c>
      <c r="AK748">
        <v>1.57</v>
      </c>
      <c r="AL748">
        <v>2.34</v>
      </c>
      <c r="AM748" t="str">
        <f t="shared" si="121"/>
        <v>Petkovic</v>
      </c>
      <c r="AN748" t="str">
        <f t="shared" si="122"/>
        <v>Lisicki</v>
      </c>
      <c r="AO748" t="str">
        <f t="shared" si="123"/>
        <v>CharlestonPetkovicLisicki</v>
      </c>
      <c r="AP748" t="str">
        <f t="shared" si="124"/>
        <v>CharlestonLisickiPetkovic</v>
      </c>
      <c r="AQ748">
        <f t="shared" si="125"/>
        <v>2</v>
      </c>
      <c r="AR748">
        <f t="shared" si="126"/>
        <v>11</v>
      </c>
      <c r="AS748">
        <f t="shared" si="127"/>
        <v>13</v>
      </c>
      <c r="AT748" t="b">
        <f t="shared" si="128"/>
        <v>0</v>
      </c>
      <c r="AU748" t="str">
        <f t="shared" si="129"/>
        <v>Petkovic</v>
      </c>
      <c r="AV748" t="b">
        <f t="shared" si="130"/>
        <v>0</v>
      </c>
      <c r="AW748" t="str">
        <f t="shared" si="131"/>
        <v>Charleston3rd Round</v>
      </c>
    </row>
    <row r="749" spans="1:49" x14ac:dyDescent="0.25">
      <c r="A749">
        <v>16</v>
      </c>
      <c r="B749" t="s">
        <v>536</v>
      </c>
      <c r="C749" t="s">
        <v>537</v>
      </c>
      <c r="D749" s="1">
        <v>41732</v>
      </c>
      <c r="E749" s="1" t="s">
        <v>351</v>
      </c>
      <c r="F749" s="1" t="s">
        <v>307</v>
      </c>
      <c r="G749" s="1" t="s">
        <v>503</v>
      </c>
      <c r="H749" t="s">
        <v>478</v>
      </c>
      <c r="I749">
        <v>3</v>
      </c>
      <c r="J749" t="s">
        <v>366</v>
      </c>
      <c r="K749" t="s">
        <v>392</v>
      </c>
      <c r="L749">
        <v>8</v>
      </c>
      <c r="M749">
        <v>75</v>
      </c>
      <c r="N749">
        <v>4150</v>
      </c>
      <c r="O749">
        <v>806</v>
      </c>
      <c r="P749">
        <v>7</v>
      </c>
      <c r="Q749">
        <v>5</v>
      </c>
      <c r="R749">
        <v>6</v>
      </c>
      <c r="S749">
        <v>1</v>
      </c>
      <c r="V749">
        <v>2</v>
      </c>
      <c r="W749">
        <v>0</v>
      </c>
      <c r="X749" t="s">
        <v>312</v>
      </c>
      <c r="Y749">
        <v>1.08</v>
      </c>
      <c r="Z749">
        <v>8</v>
      </c>
      <c r="AA749">
        <v>1.1000000000000001</v>
      </c>
      <c r="AB749">
        <v>6.5</v>
      </c>
      <c r="AC749">
        <v>1.1100000000000001</v>
      </c>
      <c r="AD749">
        <v>6</v>
      </c>
      <c r="AE749">
        <v>1.1100000000000001</v>
      </c>
      <c r="AF749">
        <v>7.84</v>
      </c>
      <c r="AG749">
        <v>1.1100000000000001</v>
      </c>
      <c r="AH749">
        <v>6.5</v>
      </c>
      <c r="AI749">
        <v>1.1499999999999999</v>
      </c>
      <c r="AJ749">
        <v>8</v>
      </c>
      <c r="AK749">
        <v>1.1000000000000001</v>
      </c>
      <c r="AL749">
        <v>6.62</v>
      </c>
      <c r="AM749" t="str">
        <f t="shared" si="121"/>
        <v>Jankovic</v>
      </c>
      <c r="AN749" t="str">
        <f t="shared" si="122"/>
        <v>Tomljanovic</v>
      </c>
      <c r="AO749" t="str">
        <f t="shared" si="123"/>
        <v>CharlestonJankovicTomljanovic</v>
      </c>
      <c r="AP749" t="str">
        <f t="shared" si="124"/>
        <v>CharlestonTomljanovicJankovic</v>
      </c>
      <c r="AQ749">
        <f t="shared" si="125"/>
        <v>2</v>
      </c>
      <c r="AR749">
        <f t="shared" si="126"/>
        <v>7</v>
      </c>
      <c r="AS749">
        <f t="shared" si="127"/>
        <v>19</v>
      </c>
      <c r="AT749" t="b">
        <f t="shared" si="128"/>
        <v>0</v>
      </c>
      <c r="AU749" t="str">
        <f t="shared" si="129"/>
        <v>Jankovic</v>
      </c>
      <c r="AV749" t="b">
        <f t="shared" si="130"/>
        <v>0</v>
      </c>
      <c r="AW749" t="str">
        <f t="shared" si="131"/>
        <v>Charleston3rd Round</v>
      </c>
    </row>
    <row r="750" spans="1:49" x14ac:dyDescent="0.25">
      <c r="A750">
        <v>16</v>
      </c>
      <c r="B750" t="s">
        <v>536</v>
      </c>
      <c r="C750" t="s">
        <v>537</v>
      </c>
      <c r="D750" s="1">
        <v>41733</v>
      </c>
      <c r="E750" s="1" t="s">
        <v>351</v>
      </c>
      <c r="F750" s="1" t="s">
        <v>307</v>
      </c>
      <c r="G750" s="1" t="s">
        <v>503</v>
      </c>
      <c r="H750" t="s">
        <v>478</v>
      </c>
      <c r="I750">
        <v>3</v>
      </c>
      <c r="J750" t="s">
        <v>337</v>
      </c>
      <c r="K750" t="s">
        <v>422</v>
      </c>
      <c r="L750">
        <v>26</v>
      </c>
      <c r="M750">
        <v>19</v>
      </c>
      <c r="N750">
        <v>1940</v>
      </c>
      <c r="O750">
        <v>2485</v>
      </c>
      <c r="P750">
        <v>3</v>
      </c>
      <c r="Q750">
        <v>6</v>
      </c>
      <c r="R750">
        <v>6</v>
      </c>
      <c r="S750">
        <v>4</v>
      </c>
      <c r="T750">
        <v>6</v>
      </c>
      <c r="U750">
        <v>4</v>
      </c>
      <c r="V750">
        <v>2</v>
      </c>
      <c r="W750">
        <v>1</v>
      </c>
      <c r="X750" t="s">
        <v>312</v>
      </c>
      <c r="Y750">
        <v>1.61</v>
      </c>
      <c r="Z750">
        <v>2.2000000000000002</v>
      </c>
      <c r="AA750">
        <v>1.7</v>
      </c>
      <c r="AB750">
        <v>2.1</v>
      </c>
      <c r="AC750">
        <v>1.67</v>
      </c>
      <c r="AD750">
        <v>2.1</v>
      </c>
      <c r="AE750">
        <v>1.73</v>
      </c>
      <c r="AF750">
        <v>2.2400000000000002</v>
      </c>
      <c r="AG750">
        <v>1.73</v>
      </c>
      <c r="AH750">
        <v>2.1</v>
      </c>
      <c r="AI750">
        <v>1.77</v>
      </c>
      <c r="AJ750">
        <v>2.3199999999999998</v>
      </c>
      <c r="AK750">
        <v>1.69</v>
      </c>
      <c r="AL750">
        <v>2.11</v>
      </c>
      <c r="AM750" t="str">
        <f t="shared" si="121"/>
        <v>Safarova</v>
      </c>
      <c r="AN750" t="str">
        <f t="shared" si="122"/>
        <v>Stosur</v>
      </c>
      <c r="AO750" t="str">
        <f t="shared" si="123"/>
        <v>CharlestonSafarovaStosur</v>
      </c>
      <c r="AP750" t="str">
        <f t="shared" si="124"/>
        <v>CharlestonStosurSafarova</v>
      </c>
      <c r="AQ750">
        <f t="shared" si="125"/>
        <v>1</v>
      </c>
      <c r="AR750">
        <f t="shared" si="126"/>
        <v>1</v>
      </c>
      <c r="AS750">
        <f t="shared" si="127"/>
        <v>29</v>
      </c>
      <c r="AT750" t="b">
        <f t="shared" si="128"/>
        <v>0</v>
      </c>
      <c r="AU750" t="str">
        <f t="shared" si="129"/>
        <v>Stosur</v>
      </c>
      <c r="AV750" t="b">
        <f t="shared" si="130"/>
        <v>1</v>
      </c>
      <c r="AW750" t="str">
        <f t="shared" si="131"/>
        <v>Charleston3rd Round</v>
      </c>
    </row>
    <row r="751" spans="1:49" x14ac:dyDescent="0.25">
      <c r="A751">
        <v>16</v>
      </c>
      <c r="B751" t="s">
        <v>536</v>
      </c>
      <c r="C751" t="s">
        <v>537</v>
      </c>
      <c r="D751" s="1">
        <v>41733</v>
      </c>
      <c r="E751" s="1" t="s">
        <v>351</v>
      </c>
      <c r="F751" s="1" t="s">
        <v>307</v>
      </c>
      <c r="G751" s="1" t="s">
        <v>503</v>
      </c>
      <c r="H751" t="s">
        <v>345</v>
      </c>
      <c r="I751">
        <v>3</v>
      </c>
      <c r="J751" t="s">
        <v>431</v>
      </c>
      <c r="K751" t="s">
        <v>366</v>
      </c>
      <c r="L751">
        <v>20</v>
      </c>
      <c r="M751">
        <v>8</v>
      </c>
      <c r="N751">
        <v>2445</v>
      </c>
      <c r="O751">
        <v>4150</v>
      </c>
      <c r="P751">
        <v>6</v>
      </c>
      <c r="Q751">
        <v>3</v>
      </c>
      <c r="R751">
        <v>4</v>
      </c>
      <c r="S751">
        <v>6</v>
      </c>
      <c r="T751">
        <v>6</v>
      </c>
      <c r="U751">
        <v>3</v>
      </c>
      <c r="V751">
        <v>2</v>
      </c>
      <c r="W751">
        <v>1</v>
      </c>
      <c r="X751" t="s">
        <v>312</v>
      </c>
      <c r="Y751">
        <v>2.75</v>
      </c>
      <c r="Z751">
        <v>1.4</v>
      </c>
      <c r="AA751">
        <v>2.9</v>
      </c>
      <c r="AB751">
        <v>1.4</v>
      </c>
      <c r="AC751">
        <v>2.75</v>
      </c>
      <c r="AD751">
        <v>1.4</v>
      </c>
      <c r="AE751">
        <v>3.01</v>
      </c>
      <c r="AF751">
        <v>1.45</v>
      </c>
      <c r="AG751">
        <v>3</v>
      </c>
      <c r="AH751">
        <v>1.36</v>
      </c>
      <c r="AI751">
        <v>3.1</v>
      </c>
      <c r="AJ751">
        <v>1.46</v>
      </c>
      <c r="AK751">
        <v>2.83</v>
      </c>
      <c r="AL751">
        <v>1.41</v>
      </c>
      <c r="AM751" t="str">
        <f t="shared" si="121"/>
        <v>Bouchard</v>
      </c>
      <c r="AN751" t="str">
        <f t="shared" si="122"/>
        <v>Jankovic</v>
      </c>
      <c r="AO751" t="str">
        <f t="shared" si="123"/>
        <v>CharlestonBouchardJankovic</v>
      </c>
      <c r="AP751" t="str">
        <f t="shared" si="124"/>
        <v>CharlestonJankovicBouchard</v>
      </c>
      <c r="AQ751">
        <f t="shared" si="125"/>
        <v>1</v>
      </c>
      <c r="AR751">
        <f t="shared" si="126"/>
        <v>4</v>
      </c>
      <c r="AS751">
        <f t="shared" si="127"/>
        <v>28</v>
      </c>
      <c r="AT751" t="b">
        <f t="shared" si="128"/>
        <v>0</v>
      </c>
      <c r="AU751" t="str">
        <f t="shared" si="129"/>
        <v>Bouchard</v>
      </c>
      <c r="AV751" t="b">
        <f t="shared" si="130"/>
        <v>1</v>
      </c>
      <c r="AW751" t="str">
        <f t="shared" si="131"/>
        <v>CharlestonQuarterfinals</v>
      </c>
    </row>
    <row r="752" spans="1:49" x14ac:dyDescent="0.25">
      <c r="A752">
        <v>16</v>
      </c>
      <c r="B752" t="s">
        <v>536</v>
      </c>
      <c r="C752" t="s">
        <v>537</v>
      </c>
      <c r="D752" s="1">
        <v>41733</v>
      </c>
      <c r="E752" s="1" t="s">
        <v>351</v>
      </c>
      <c r="F752" s="1" t="s">
        <v>307</v>
      </c>
      <c r="G752" s="1" t="s">
        <v>503</v>
      </c>
      <c r="H752" t="s">
        <v>345</v>
      </c>
      <c r="I752">
        <v>3</v>
      </c>
      <c r="J752" t="s">
        <v>360</v>
      </c>
      <c r="K752" t="s">
        <v>337</v>
      </c>
      <c r="L752">
        <v>40</v>
      </c>
      <c r="M752">
        <v>26</v>
      </c>
      <c r="N752">
        <v>1295</v>
      </c>
      <c r="O752">
        <v>1940</v>
      </c>
      <c r="P752">
        <v>6</v>
      </c>
      <c r="Q752">
        <v>3</v>
      </c>
      <c r="R752">
        <v>1</v>
      </c>
      <c r="S752">
        <v>6</v>
      </c>
      <c r="T752">
        <v>6</v>
      </c>
      <c r="U752">
        <v>1</v>
      </c>
      <c r="V752">
        <v>2</v>
      </c>
      <c r="W752">
        <v>1</v>
      </c>
      <c r="X752" t="s">
        <v>312</v>
      </c>
      <c r="Y752">
        <v>1.57</v>
      </c>
      <c r="Z752">
        <v>2.25</v>
      </c>
      <c r="AA752">
        <v>1.68</v>
      </c>
      <c r="AB752">
        <v>2.15</v>
      </c>
      <c r="AC752">
        <v>1.73</v>
      </c>
      <c r="AD752">
        <v>2</v>
      </c>
      <c r="AE752">
        <v>1.74</v>
      </c>
      <c r="AF752">
        <v>2.25</v>
      </c>
      <c r="AG752">
        <v>1.67</v>
      </c>
      <c r="AH752">
        <v>2.2000000000000002</v>
      </c>
      <c r="AI752">
        <v>1.75</v>
      </c>
      <c r="AJ752">
        <v>2.25</v>
      </c>
      <c r="AK752">
        <v>1.69</v>
      </c>
      <c r="AL752">
        <v>2.13</v>
      </c>
      <c r="AM752" t="str">
        <f t="shared" si="121"/>
        <v>Petkovic</v>
      </c>
      <c r="AN752" t="str">
        <f t="shared" si="122"/>
        <v>Safarova</v>
      </c>
      <c r="AO752" t="str">
        <f t="shared" si="123"/>
        <v>CharlestonPetkovicSafarova</v>
      </c>
      <c r="AP752" t="str">
        <f t="shared" si="124"/>
        <v>CharlestonSafarovaPetkovic</v>
      </c>
      <c r="AQ752">
        <f t="shared" si="125"/>
        <v>1</v>
      </c>
      <c r="AR752">
        <f t="shared" si="126"/>
        <v>3</v>
      </c>
      <c r="AS752">
        <f t="shared" si="127"/>
        <v>23</v>
      </c>
      <c r="AT752" t="b">
        <f t="shared" si="128"/>
        <v>0</v>
      </c>
      <c r="AU752" t="str">
        <f t="shared" si="129"/>
        <v>Petkovic</v>
      </c>
      <c r="AV752" t="b">
        <f t="shared" si="130"/>
        <v>1</v>
      </c>
      <c r="AW752" t="str">
        <f t="shared" si="131"/>
        <v>CharlestonQuarterfinals</v>
      </c>
    </row>
    <row r="753" spans="1:49" x14ac:dyDescent="0.25">
      <c r="A753">
        <v>16</v>
      </c>
      <c r="B753" t="s">
        <v>536</v>
      </c>
      <c r="C753" t="s">
        <v>537</v>
      </c>
      <c r="D753" s="1">
        <v>41733</v>
      </c>
      <c r="E753" s="1" t="s">
        <v>351</v>
      </c>
      <c r="F753" s="1" t="s">
        <v>307</v>
      </c>
      <c r="G753" s="1" t="s">
        <v>503</v>
      </c>
      <c r="H753" t="s">
        <v>345</v>
      </c>
      <c r="I753">
        <v>3</v>
      </c>
      <c r="J753" t="s">
        <v>444</v>
      </c>
      <c r="K753" t="s">
        <v>403</v>
      </c>
      <c r="L753">
        <v>140</v>
      </c>
      <c r="M753">
        <v>11</v>
      </c>
      <c r="N753">
        <v>458</v>
      </c>
      <c r="O753">
        <v>3645</v>
      </c>
      <c r="P753">
        <v>4</v>
      </c>
      <c r="Q753">
        <v>6</v>
      </c>
      <c r="R753">
        <v>6</v>
      </c>
      <c r="S753">
        <v>2</v>
      </c>
      <c r="T753">
        <v>6</v>
      </c>
      <c r="U753">
        <v>1</v>
      </c>
      <c r="V753">
        <v>2</v>
      </c>
      <c r="W753">
        <v>1</v>
      </c>
      <c r="X753" t="s">
        <v>312</v>
      </c>
      <c r="Y753">
        <v>2.75</v>
      </c>
      <c r="Z753">
        <v>1.4</v>
      </c>
      <c r="AA753">
        <v>2.7</v>
      </c>
      <c r="AB753">
        <v>1.45</v>
      </c>
      <c r="AC753">
        <v>2.75</v>
      </c>
      <c r="AD753">
        <v>1.4</v>
      </c>
      <c r="AE753">
        <v>2.88</v>
      </c>
      <c r="AF753">
        <v>1.49</v>
      </c>
      <c r="AG753">
        <v>2.75</v>
      </c>
      <c r="AH753">
        <v>1.44</v>
      </c>
      <c r="AI753">
        <v>2.9</v>
      </c>
      <c r="AJ753">
        <v>1.5</v>
      </c>
      <c r="AK753">
        <v>2.72</v>
      </c>
      <c r="AL753">
        <v>1.44</v>
      </c>
      <c r="AM753" t="str">
        <f t="shared" si="121"/>
        <v>Bencic</v>
      </c>
      <c r="AN753" t="str">
        <f t="shared" si="122"/>
        <v>Errani</v>
      </c>
      <c r="AO753" t="str">
        <f t="shared" si="123"/>
        <v>CharlestonBencicErrani</v>
      </c>
      <c r="AP753" t="str">
        <f t="shared" si="124"/>
        <v>CharlestonErraniBencic</v>
      </c>
      <c r="AQ753">
        <f t="shared" si="125"/>
        <v>1</v>
      </c>
      <c r="AR753">
        <f t="shared" si="126"/>
        <v>7</v>
      </c>
      <c r="AS753">
        <f t="shared" si="127"/>
        <v>25</v>
      </c>
      <c r="AT753" t="b">
        <f t="shared" si="128"/>
        <v>0</v>
      </c>
      <c r="AU753" t="str">
        <f t="shared" si="129"/>
        <v>Errani</v>
      </c>
      <c r="AV753" t="b">
        <f t="shared" si="130"/>
        <v>1</v>
      </c>
      <c r="AW753" t="str">
        <f t="shared" si="131"/>
        <v>CharlestonQuarterfinals</v>
      </c>
    </row>
    <row r="754" spans="1:49" x14ac:dyDescent="0.25">
      <c r="A754">
        <v>16</v>
      </c>
      <c r="B754" t="s">
        <v>536</v>
      </c>
      <c r="C754" t="s">
        <v>537</v>
      </c>
      <c r="D754" s="1">
        <v>41734</v>
      </c>
      <c r="E754" s="1" t="s">
        <v>351</v>
      </c>
      <c r="F754" s="1" t="s">
        <v>307</v>
      </c>
      <c r="G754" s="1" t="s">
        <v>503</v>
      </c>
      <c r="H754" t="s">
        <v>345</v>
      </c>
      <c r="I754">
        <v>3</v>
      </c>
      <c r="J754" t="s">
        <v>401</v>
      </c>
      <c r="K754" t="s">
        <v>373</v>
      </c>
      <c r="L754">
        <v>78</v>
      </c>
      <c r="M754">
        <v>32</v>
      </c>
      <c r="N754">
        <v>781</v>
      </c>
      <c r="O754">
        <v>1402</v>
      </c>
      <c r="P754">
        <v>6</v>
      </c>
      <c r="Q754">
        <v>2</v>
      </c>
      <c r="R754">
        <v>6</v>
      </c>
      <c r="S754">
        <v>1</v>
      </c>
      <c r="V754">
        <v>2</v>
      </c>
      <c r="W754">
        <v>0</v>
      </c>
      <c r="X754" t="s">
        <v>312</v>
      </c>
      <c r="Y754">
        <v>2.25</v>
      </c>
      <c r="Z754">
        <v>1.57</v>
      </c>
      <c r="AA754">
        <v>2.1</v>
      </c>
      <c r="AB754">
        <v>1.7</v>
      </c>
      <c r="AC754">
        <v>2</v>
      </c>
      <c r="AD754">
        <v>1.73</v>
      </c>
      <c r="AE754">
        <v>2.2599999999999998</v>
      </c>
      <c r="AF754">
        <v>1.74</v>
      </c>
      <c r="AG754">
        <v>2</v>
      </c>
      <c r="AH754">
        <v>1.8</v>
      </c>
      <c r="AI754">
        <v>2.2599999999999998</v>
      </c>
      <c r="AJ754">
        <v>1.8</v>
      </c>
      <c r="AK754">
        <v>2.1</v>
      </c>
      <c r="AL754">
        <v>1.71</v>
      </c>
      <c r="AM754" t="str">
        <f t="shared" si="121"/>
        <v>Cepelova</v>
      </c>
      <c r="AN754" t="str">
        <f t="shared" si="122"/>
        <v>Hantuchova</v>
      </c>
      <c r="AO754" t="str">
        <f t="shared" si="123"/>
        <v>CharlestonCepelovaHantuchova</v>
      </c>
      <c r="AP754" t="str">
        <f t="shared" si="124"/>
        <v>CharlestonHantuchovaCepelova</v>
      </c>
      <c r="AQ754">
        <f t="shared" si="125"/>
        <v>2</v>
      </c>
      <c r="AR754">
        <f t="shared" si="126"/>
        <v>9</v>
      </c>
      <c r="AS754">
        <f t="shared" si="127"/>
        <v>15</v>
      </c>
      <c r="AT754" t="b">
        <f t="shared" si="128"/>
        <v>0</v>
      </c>
      <c r="AU754" t="str">
        <f t="shared" si="129"/>
        <v>Cepelova</v>
      </c>
      <c r="AV754" t="b">
        <f t="shared" si="130"/>
        <v>0</v>
      </c>
      <c r="AW754" t="str">
        <f t="shared" si="131"/>
        <v>CharlestonQuarterfinals</v>
      </c>
    </row>
    <row r="755" spans="1:49" x14ac:dyDescent="0.25">
      <c r="A755">
        <v>16</v>
      </c>
      <c r="B755" t="s">
        <v>536</v>
      </c>
      <c r="C755" t="s">
        <v>537</v>
      </c>
      <c r="D755" s="1">
        <v>41734</v>
      </c>
      <c r="E755" s="1" t="s">
        <v>351</v>
      </c>
      <c r="F755" s="1" t="s">
        <v>307</v>
      </c>
      <c r="G755" s="1" t="s">
        <v>503</v>
      </c>
      <c r="H755" t="s">
        <v>346</v>
      </c>
      <c r="I755">
        <v>3</v>
      </c>
      <c r="J755" t="s">
        <v>360</v>
      </c>
      <c r="K755" t="s">
        <v>431</v>
      </c>
      <c r="L755">
        <v>40</v>
      </c>
      <c r="M755">
        <v>20</v>
      </c>
      <c r="N755">
        <v>1295</v>
      </c>
      <c r="O755">
        <v>2445</v>
      </c>
      <c r="P755">
        <v>1</v>
      </c>
      <c r="Q755">
        <v>6</v>
      </c>
      <c r="R755">
        <v>6</v>
      </c>
      <c r="S755">
        <v>3</v>
      </c>
      <c r="T755">
        <v>7</v>
      </c>
      <c r="U755">
        <v>5</v>
      </c>
      <c r="V755">
        <v>2</v>
      </c>
      <c r="W755">
        <v>1</v>
      </c>
      <c r="X755" t="s">
        <v>312</v>
      </c>
      <c r="Y755">
        <v>2.1</v>
      </c>
      <c r="Z755">
        <v>1.72</v>
      </c>
      <c r="AA755">
        <v>1.88</v>
      </c>
      <c r="AB755">
        <v>1.88</v>
      </c>
      <c r="AC755">
        <v>2</v>
      </c>
      <c r="AD755">
        <v>1.8</v>
      </c>
      <c r="AE755">
        <v>2.02</v>
      </c>
      <c r="AF755">
        <v>1.91</v>
      </c>
      <c r="AG755">
        <v>2.1</v>
      </c>
      <c r="AH755">
        <v>1.73</v>
      </c>
      <c r="AI755">
        <v>2.1</v>
      </c>
      <c r="AJ755">
        <v>1.95</v>
      </c>
      <c r="AK755">
        <v>1.96</v>
      </c>
      <c r="AL755">
        <v>1.82</v>
      </c>
      <c r="AM755" t="str">
        <f t="shared" si="121"/>
        <v>Petkovic</v>
      </c>
      <c r="AN755" t="str">
        <f t="shared" si="122"/>
        <v>Bouchard</v>
      </c>
      <c r="AO755" t="str">
        <f t="shared" si="123"/>
        <v>CharlestonPetkovicBouchard</v>
      </c>
      <c r="AP755" t="str">
        <f t="shared" si="124"/>
        <v>CharlestonBouchardPetkovic</v>
      </c>
      <c r="AQ755">
        <f t="shared" si="125"/>
        <v>1</v>
      </c>
      <c r="AR755">
        <f t="shared" si="126"/>
        <v>0</v>
      </c>
      <c r="AS755">
        <f t="shared" si="127"/>
        <v>28</v>
      </c>
      <c r="AT755" t="b">
        <f t="shared" si="128"/>
        <v>0</v>
      </c>
      <c r="AU755" t="str">
        <f t="shared" si="129"/>
        <v>Bouchard</v>
      </c>
      <c r="AV755" t="b">
        <f t="shared" si="130"/>
        <v>1</v>
      </c>
      <c r="AW755" t="str">
        <f t="shared" si="131"/>
        <v>CharlestonSemifinals</v>
      </c>
    </row>
    <row r="756" spans="1:49" x14ac:dyDescent="0.25">
      <c r="A756">
        <v>16</v>
      </c>
      <c r="B756" t="s">
        <v>536</v>
      </c>
      <c r="C756" t="s">
        <v>537</v>
      </c>
      <c r="D756" s="1">
        <v>41734</v>
      </c>
      <c r="E756" s="1" t="s">
        <v>351</v>
      </c>
      <c r="F756" s="1" t="s">
        <v>307</v>
      </c>
      <c r="G756" s="1" t="s">
        <v>503</v>
      </c>
      <c r="H756" t="s">
        <v>346</v>
      </c>
      <c r="I756">
        <v>3</v>
      </c>
      <c r="J756" t="s">
        <v>401</v>
      </c>
      <c r="K756" t="s">
        <v>444</v>
      </c>
      <c r="L756">
        <v>78</v>
      </c>
      <c r="M756">
        <v>140</v>
      </c>
      <c r="N756">
        <v>781</v>
      </c>
      <c r="O756">
        <v>458</v>
      </c>
      <c r="P756">
        <v>6</v>
      </c>
      <c r="Q756">
        <v>4</v>
      </c>
      <c r="R756">
        <v>5</v>
      </c>
      <c r="S756">
        <v>7</v>
      </c>
      <c r="T756">
        <v>7</v>
      </c>
      <c r="U756">
        <v>6</v>
      </c>
      <c r="V756">
        <v>2</v>
      </c>
      <c r="W756">
        <v>1</v>
      </c>
      <c r="X756" t="s">
        <v>312</v>
      </c>
      <c r="Y756">
        <v>2.2000000000000002</v>
      </c>
      <c r="Z756">
        <v>1.66</v>
      </c>
      <c r="AA756">
        <v>2.1</v>
      </c>
      <c r="AB756">
        <v>1.7</v>
      </c>
      <c r="AC756">
        <v>2.1</v>
      </c>
      <c r="AD756">
        <v>1.73</v>
      </c>
      <c r="AE756">
        <v>2.2799999999999998</v>
      </c>
      <c r="AF756">
        <v>1.72</v>
      </c>
      <c r="AG756">
        <v>2.1</v>
      </c>
      <c r="AH756">
        <v>1.73</v>
      </c>
      <c r="AI756">
        <v>2.2799999999999998</v>
      </c>
      <c r="AJ756">
        <v>1.82</v>
      </c>
      <c r="AK756">
        <v>2.09</v>
      </c>
      <c r="AL756">
        <v>1.72</v>
      </c>
      <c r="AM756" t="str">
        <f t="shared" si="121"/>
        <v>Cepelova</v>
      </c>
      <c r="AN756" t="str">
        <f t="shared" si="122"/>
        <v>Bencic</v>
      </c>
      <c r="AO756" t="str">
        <f t="shared" si="123"/>
        <v>CharlestonCepelovaBencic</v>
      </c>
      <c r="AP756" t="str">
        <f t="shared" si="124"/>
        <v>CharlestonBencicCepelova</v>
      </c>
      <c r="AQ756">
        <f t="shared" si="125"/>
        <v>1</v>
      </c>
      <c r="AR756">
        <f t="shared" si="126"/>
        <v>1</v>
      </c>
      <c r="AS756">
        <f t="shared" si="127"/>
        <v>35</v>
      </c>
      <c r="AT756" t="b">
        <f t="shared" si="128"/>
        <v>1</v>
      </c>
      <c r="AU756" t="str">
        <f t="shared" si="129"/>
        <v>Cepelova</v>
      </c>
      <c r="AV756" t="b">
        <f t="shared" si="130"/>
        <v>1</v>
      </c>
      <c r="AW756" t="str">
        <f t="shared" si="131"/>
        <v>CharlestonSemifinals</v>
      </c>
    </row>
    <row r="757" spans="1:49" x14ac:dyDescent="0.25">
      <c r="A757">
        <v>16</v>
      </c>
      <c r="B757" t="s">
        <v>536</v>
      </c>
      <c r="C757" t="s">
        <v>537</v>
      </c>
      <c r="D757" s="1">
        <v>41735</v>
      </c>
      <c r="E757" s="1" t="s">
        <v>351</v>
      </c>
      <c r="F757" s="1" t="s">
        <v>307</v>
      </c>
      <c r="G757" s="1" t="s">
        <v>503</v>
      </c>
      <c r="H757" t="s">
        <v>348</v>
      </c>
      <c r="I757">
        <v>3</v>
      </c>
      <c r="J757" t="s">
        <v>360</v>
      </c>
      <c r="K757" t="s">
        <v>401</v>
      </c>
      <c r="L757">
        <v>40</v>
      </c>
      <c r="M757">
        <v>78</v>
      </c>
      <c r="N757">
        <v>1295</v>
      </c>
      <c r="O757">
        <v>781</v>
      </c>
      <c r="P757">
        <v>7</v>
      </c>
      <c r="Q757">
        <v>5</v>
      </c>
      <c r="R757">
        <v>6</v>
      </c>
      <c r="S757">
        <v>2</v>
      </c>
      <c r="V757">
        <v>2</v>
      </c>
      <c r="W757">
        <v>0</v>
      </c>
      <c r="X757" s="8" t="s">
        <v>312</v>
      </c>
      <c r="Y757">
        <v>1.33</v>
      </c>
      <c r="Z757">
        <v>3.4</v>
      </c>
      <c r="AA757">
        <v>1.35</v>
      </c>
      <c r="AB757">
        <v>3.1</v>
      </c>
      <c r="AC757">
        <v>1.36</v>
      </c>
      <c r="AD757">
        <v>3.25</v>
      </c>
      <c r="AE757">
        <v>1.36</v>
      </c>
      <c r="AF757">
        <v>3.48</v>
      </c>
      <c r="AG757">
        <v>1.33</v>
      </c>
      <c r="AH757">
        <v>3.25</v>
      </c>
      <c r="AI757">
        <v>1.4</v>
      </c>
      <c r="AJ757">
        <v>3.5</v>
      </c>
      <c r="AK757">
        <v>1.35</v>
      </c>
      <c r="AL757">
        <v>3.17</v>
      </c>
      <c r="AM757" t="str">
        <f t="shared" si="121"/>
        <v>Petkovic</v>
      </c>
      <c r="AN757" t="str">
        <f t="shared" si="122"/>
        <v>Cepelova</v>
      </c>
      <c r="AO757" t="str">
        <f t="shared" si="123"/>
        <v>CharlestonPetkovicCepelova</v>
      </c>
      <c r="AP757" t="str">
        <f t="shared" si="124"/>
        <v>CharlestonCepelovaPetkovic</v>
      </c>
      <c r="AQ757">
        <f t="shared" si="125"/>
        <v>2</v>
      </c>
      <c r="AR757">
        <f t="shared" si="126"/>
        <v>6</v>
      </c>
      <c r="AS757">
        <f t="shared" si="127"/>
        <v>20</v>
      </c>
      <c r="AT757" t="b">
        <f t="shared" si="128"/>
        <v>0</v>
      </c>
      <c r="AU757" t="str">
        <f t="shared" si="129"/>
        <v>Petkovic</v>
      </c>
      <c r="AV757" t="b">
        <f t="shared" si="130"/>
        <v>0</v>
      </c>
      <c r="AW757" t="str">
        <f t="shared" si="131"/>
        <v>CharlestonThe Final</v>
      </c>
    </row>
    <row r="758" spans="1:49" x14ac:dyDescent="0.25">
      <c r="A758">
        <v>17</v>
      </c>
      <c r="B758" t="s">
        <v>541</v>
      </c>
      <c r="C758" t="s">
        <v>542</v>
      </c>
      <c r="D758" s="1">
        <v>41729</v>
      </c>
      <c r="E758" t="s">
        <v>306</v>
      </c>
      <c r="F758" s="1" t="s">
        <v>307</v>
      </c>
      <c r="G758" s="1" t="s">
        <v>308</v>
      </c>
      <c r="H758" t="s">
        <v>309</v>
      </c>
      <c r="I758" s="9">
        <v>3</v>
      </c>
      <c r="J758" t="s">
        <v>509</v>
      </c>
      <c r="K758" t="s">
        <v>325</v>
      </c>
      <c r="L758">
        <v>182</v>
      </c>
      <c r="M758">
        <v>112</v>
      </c>
      <c r="N758">
        <v>333</v>
      </c>
      <c r="O758">
        <v>559</v>
      </c>
      <c r="P758">
        <v>6</v>
      </c>
      <c r="Q758">
        <v>3</v>
      </c>
      <c r="R758">
        <v>6</v>
      </c>
      <c r="S758">
        <v>4</v>
      </c>
      <c r="V758">
        <v>2</v>
      </c>
      <c r="W758">
        <v>0</v>
      </c>
      <c r="X758" t="s">
        <v>312</v>
      </c>
      <c r="Y758">
        <v>2.2000000000000002</v>
      </c>
      <c r="Z758">
        <v>1.61</v>
      </c>
      <c r="AA758">
        <v>2.25</v>
      </c>
      <c r="AB758">
        <v>1.62</v>
      </c>
      <c r="AC758">
        <v>2.2000000000000002</v>
      </c>
      <c r="AD758">
        <v>1.62</v>
      </c>
      <c r="AE758">
        <v>2.33</v>
      </c>
      <c r="AF758">
        <v>1.67</v>
      </c>
      <c r="AG758">
        <v>2.2000000000000002</v>
      </c>
      <c r="AH758">
        <v>1.67</v>
      </c>
      <c r="AI758">
        <v>2.38</v>
      </c>
      <c r="AJ758">
        <v>1.67</v>
      </c>
      <c r="AK758">
        <v>2.2400000000000002</v>
      </c>
      <c r="AL758">
        <v>1.62</v>
      </c>
      <c r="AM758" t="str">
        <f t="shared" si="121"/>
        <v>Gibbs</v>
      </c>
      <c r="AN758" t="str">
        <f t="shared" si="122"/>
        <v>Hlavackova</v>
      </c>
      <c r="AO758" t="str">
        <f t="shared" si="123"/>
        <v>MonterreyGibbsHlavackova</v>
      </c>
      <c r="AP758" t="str">
        <f t="shared" si="124"/>
        <v>MonterreyHlavackovaGibbs</v>
      </c>
      <c r="AQ758">
        <f t="shared" si="125"/>
        <v>2</v>
      </c>
      <c r="AR758">
        <f t="shared" si="126"/>
        <v>5</v>
      </c>
      <c r="AS758">
        <f t="shared" si="127"/>
        <v>19</v>
      </c>
      <c r="AT758" t="b">
        <f t="shared" si="128"/>
        <v>0</v>
      </c>
      <c r="AU758" t="str">
        <f t="shared" si="129"/>
        <v>Gibbs</v>
      </c>
      <c r="AV758" t="b">
        <f t="shared" si="130"/>
        <v>0</v>
      </c>
      <c r="AW758" t="str">
        <f t="shared" si="131"/>
        <v>Monterrey1st Round</v>
      </c>
    </row>
    <row r="759" spans="1:49" x14ac:dyDescent="0.25">
      <c r="A759">
        <v>17</v>
      </c>
      <c r="B759" t="s">
        <v>541</v>
      </c>
      <c r="C759" t="s">
        <v>542</v>
      </c>
      <c r="D759" s="1">
        <v>41729</v>
      </c>
      <c r="E759" t="s">
        <v>306</v>
      </c>
      <c r="F759" s="1" t="s">
        <v>307</v>
      </c>
      <c r="G759" s="1" t="s">
        <v>308</v>
      </c>
      <c r="H759" t="s">
        <v>309</v>
      </c>
      <c r="I759" s="9">
        <v>3</v>
      </c>
      <c r="J759" t="s">
        <v>543</v>
      </c>
      <c r="K759" t="s">
        <v>341</v>
      </c>
      <c r="L759">
        <v>137</v>
      </c>
      <c r="M759">
        <v>50</v>
      </c>
      <c r="N759">
        <v>468</v>
      </c>
      <c r="O759">
        <v>1144</v>
      </c>
      <c r="P759">
        <v>6</v>
      </c>
      <c r="Q759">
        <v>3</v>
      </c>
      <c r="R759">
        <v>6</v>
      </c>
      <c r="S759">
        <v>4</v>
      </c>
      <c r="V759">
        <v>2</v>
      </c>
      <c r="W759">
        <v>0</v>
      </c>
      <c r="X759" t="s">
        <v>312</v>
      </c>
      <c r="Y759">
        <v>2.62</v>
      </c>
      <c r="Z759">
        <v>1.44</v>
      </c>
      <c r="AA759">
        <v>2.7</v>
      </c>
      <c r="AB759">
        <v>1.45</v>
      </c>
      <c r="AC759">
        <v>2.62</v>
      </c>
      <c r="AD759">
        <v>1.44</v>
      </c>
      <c r="AE759">
        <v>3.13</v>
      </c>
      <c r="AF759">
        <v>1.41</v>
      </c>
      <c r="AG759">
        <v>2.75</v>
      </c>
      <c r="AH759">
        <v>1.44</v>
      </c>
      <c r="AI759">
        <v>3.13</v>
      </c>
      <c r="AJ759">
        <v>1.47</v>
      </c>
      <c r="AK759">
        <v>2.79</v>
      </c>
      <c r="AL759">
        <v>1.42</v>
      </c>
      <c r="AM759" t="str">
        <f t="shared" si="121"/>
        <v>Jaksic</v>
      </c>
      <c r="AN759" t="str">
        <f t="shared" si="122"/>
        <v>Knapp</v>
      </c>
      <c r="AO759" t="str">
        <f t="shared" si="123"/>
        <v>MonterreyJaksicKnapp</v>
      </c>
      <c r="AP759" t="str">
        <f t="shared" si="124"/>
        <v>MonterreyKnappJaksic</v>
      </c>
      <c r="AQ759">
        <f t="shared" si="125"/>
        <v>2</v>
      </c>
      <c r="AR759">
        <f t="shared" si="126"/>
        <v>5</v>
      </c>
      <c r="AS759">
        <f t="shared" si="127"/>
        <v>19</v>
      </c>
      <c r="AT759" t="b">
        <f t="shared" si="128"/>
        <v>0</v>
      </c>
      <c r="AU759" t="str">
        <f t="shared" si="129"/>
        <v>Jaksic</v>
      </c>
      <c r="AV759" t="b">
        <f t="shared" si="130"/>
        <v>0</v>
      </c>
      <c r="AW759" t="str">
        <f t="shared" si="131"/>
        <v>Monterrey1st Round</v>
      </c>
    </row>
    <row r="760" spans="1:49" x14ac:dyDescent="0.25">
      <c r="A760">
        <v>17</v>
      </c>
      <c r="B760" t="s">
        <v>541</v>
      </c>
      <c r="C760" t="s">
        <v>542</v>
      </c>
      <c r="D760" s="1">
        <v>41729</v>
      </c>
      <c r="E760" t="s">
        <v>306</v>
      </c>
      <c r="F760" s="1" t="s">
        <v>307</v>
      </c>
      <c r="G760" s="1" t="s">
        <v>308</v>
      </c>
      <c r="H760" t="s">
        <v>309</v>
      </c>
      <c r="I760" s="9">
        <v>3</v>
      </c>
      <c r="J760" t="s">
        <v>379</v>
      </c>
      <c r="K760" t="s">
        <v>544</v>
      </c>
      <c r="L760">
        <v>90</v>
      </c>
      <c r="M760">
        <v>114</v>
      </c>
      <c r="N760">
        <v>673</v>
      </c>
      <c r="O760">
        <v>554</v>
      </c>
      <c r="P760">
        <v>6</v>
      </c>
      <c r="Q760">
        <v>4</v>
      </c>
      <c r="R760">
        <v>6</v>
      </c>
      <c r="S760">
        <v>2</v>
      </c>
      <c r="V760">
        <v>2</v>
      </c>
      <c r="W760">
        <v>0</v>
      </c>
      <c r="X760" t="s">
        <v>312</v>
      </c>
      <c r="Y760">
        <v>1.57</v>
      </c>
      <c r="Z760">
        <v>2.25</v>
      </c>
      <c r="AA760">
        <v>1.55</v>
      </c>
      <c r="AB760">
        <v>2.4</v>
      </c>
      <c r="AC760">
        <v>1.53</v>
      </c>
      <c r="AD760">
        <v>2.38</v>
      </c>
      <c r="AE760">
        <v>1.56</v>
      </c>
      <c r="AF760">
        <v>2.57</v>
      </c>
      <c r="AG760">
        <v>1.62</v>
      </c>
      <c r="AH760">
        <v>2.25</v>
      </c>
      <c r="AI760">
        <v>1.62</v>
      </c>
      <c r="AJ760">
        <v>2.58</v>
      </c>
      <c r="AK760">
        <v>1.56</v>
      </c>
      <c r="AL760">
        <v>2.36</v>
      </c>
      <c r="AM760" t="str">
        <f t="shared" si="121"/>
        <v>Mladenovic</v>
      </c>
      <c r="AN760" t="str">
        <f t="shared" si="122"/>
        <v>Konta</v>
      </c>
      <c r="AO760" t="str">
        <f t="shared" si="123"/>
        <v>MonterreyMladenovicKonta</v>
      </c>
      <c r="AP760" t="str">
        <f t="shared" si="124"/>
        <v>MonterreyKontaMladenovic</v>
      </c>
      <c r="AQ760">
        <f t="shared" si="125"/>
        <v>2</v>
      </c>
      <c r="AR760">
        <f t="shared" si="126"/>
        <v>6</v>
      </c>
      <c r="AS760">
        <f t="shared" si="127"/>
        <v>18</v>
      </c>
      <c r="AT760" t="b">
        <f t="shared" si="128"/>
        <v>0</v>
      </c>
      <c r="AU760" t="str">
        <f t="shared" si="129"/>
        <v>Mladenovic</v>
      </c>
      <c r="AV760" t="b">
        <f t="shared" si="130"/>
        <v>0</v>
      </c>
      <c r="AW760" t="str">
        <f t="shared" si="131"/>
        <v>Monterrey1st Round</v>
      </c>
    </row>
    <row r="761" spans="1:49" x14ac:dyDescent="0.25">
      <c r="A761">
        <v>17</v>
      </c>
      <c r="B761" t="s">
        <v>541</v>
      </c>
      <c r="C761" t="s">
        <v>542</v>
      </c>
      <c r="D761" s="1">
        <v>41729</v>
      </c>
      <c r="E761" t="s">
        <v>306</v>
      </c>
      <c r="F761" s="1" t="s">
        <v>307</v>
      </c>
      <c r="G761" s="1" t="s">
        <v>308</v>
      </c>
      <c r="H761" t="s">
        <v>309</v>
      </c>
      <c r="I761" s="9">
        <v>3</v>
      </c>
      <c r="J761" t="s">
        <v>315</v>
      </c>
      <c r="K761" t="s">
        <v>398</v>
      </c>
      <c r="L761">
        <v>73</v>
      </c>
      <c r="M761">
        <v>88</v>
      </c>
      <c r="N761">
        <v>848</v>
      </c>
      <c r="O761">
        <v>688</v>
      </c>
      <c r="P761">
        <v>6</v>
      </c>
      <c r="Q761">
        <v>3</v>
      </c>
      <c r="R761">
        <v>6</v>
      </c>
      <c r="S761">
        <v>3</v>
      </c>
      <c r="V761">
        <v>2</v>
      </c>
      <c r="W761">
        <v>0</v>
      </c>
      <c r="X761" t="s">
        <v>312</v>
      </c>
      <c r="Y761">
        <v>1.36</v>
      </c>
      <c r="Z761">
        <v>3</v>
      </c>
      <c r="AA761">
        <v>1.38</v>
      </c>
      <c r="AB761">
        <v>3</v>
      </c>
      <c r="AC761">
        <v>1.4</v>
      </c>
      <c r="AD761">
        <v>2.75</v>
      </c>
      <c r="AE761">
        <v>1.42</v>
      </c>
      <c r="AF761">
        <v>3.09</v>
      </c>
      <c r="AG761">
        <v>1.36</v>
      </c>
      <c r="AH761">
        <v>3</v>
      </c>
      <c r="AI761">
        <v>1.42</v>
      </c>
      <c r="AJ761">
        <v>3.15</v>
      </c>
      <c r="AK761">
        <v>1.38</v>
      </c>
      <c r="AL761">
        <v>2.94</v>
      </c>
      <c r="AM761" t="str">
        <f t="shared" si="121"/>
        <v>Pliskova</v>
      </c>
      <c r="AN761" t="str">
        <f t="shared" si="122"/>
        <v>Peer</v>
      </c>
      <c r="AO761" t="str">
        <f t="shared" si="123"/>
        <v>MonterreyPliskovaPeer</v>
      </c>
      <c r="AP761" t="str">
        <f t="shared" si="124"/>
        <v>MonterreyPeerPliskova</v>
      </c>
      <c r="AQ761">
        <f t="shared" si="125"/>
        <v>2</v>
      </c>
      <c r="AR761">
        <f t="shared" si="126"/>
        <v>6</v>
      </c>
      <c r="AS761">
        <f t="shared" si="127"/>
        <v>18</v>
      </c>
      <c r="AT761" t="b">
        <f t="shared" si="128"/>
        <v>0</v>
      </c>
      <c r="AU761" t="str">
        <f t="shared" si="129"/>
        <v>Pliskova</v>
      </c>
      <c r="AV761" t="b">
        <f t="shared" si="130"/>
        <v>0</v>
      </c>
      <c r="AW761" t="str">
        <f t="shared" si="131"/>
        <v>Monterrey1st Round</v>
      </c>
    </row>
    <row r="762" spans="1:49" x14ac:dyDescent="0.25">
      <c r="A762">
        <v>17</v>
      </c>
      <c r="B762" t="s">
        <v>541</v>
      </c>
      <c r="C762" t="s">
        <v>542</v>
      </c>
      <c r="D762" s="1">
        <v>41729</v>
      </c>
      <c r="E762" t="s">
        <v>306</v>
      </c>
      <c r="F762" s="1" t="s">
        <v>307</v>
      </c>
      <c r="G762" s="1" t="s">
        <v>308</v>
      </c>
      <c r="H762" t="s">
        <v>309</v>
      </c>
      <c r="I762" s="9">
        <v>3</v>
      </c>
      <c r="J762" t="s">
        <v>527</v>
      </c>
      <c r="K762" t="s">
        <v>474</v>
      </c>
      <c r="L762">
        <v>160</v>
      </c>
      <c r="M762">
        <v>130</v>
      </c>
      <c r="N762">
        <v>373</v>
      </c>
      <c r="O762">
        <v>488</v>
      </c>
      <c r="P762">
        <v>6</v>
      </c>
      <c r="Q762">
        <v>4</v>
      </c>
      <c r="R762">
        <v>6</v>
      </c>
      <c r="S762">
        <v>3</v>
      </c>
      <c r="V762">
        <v>2</v>
      </c>
      <c r="W762">
        <v>0</v>
      </c>
      <c r="X762" t="s">
        <v>312</v>
      </c>
      <c r="Y762">
        <v>1.5</v>
      </c>
      <c r="Z762">
        <v>2.5</v>
      </c>
      <c r="AA762">
        <v>1.5</v>
      </c>
      <c r="AB762">
        <v>2.5</v>
      </c>
      <c r="AC762">
        <v>1.53</v>
      </c>
      <c r="AD762">
        <v>2.38</v>
      </c>
      <c r="AE762">
        <v>1.63</v>
      </c>
      <c r="AF762">
        <v>2.42</v>
      </c>
      <c r="AG762">
        <v>1.5</v>
      </c>
      <c r="AH762">
        <v>2.63</v>
      </c>
      <c r="AI762">
        <v>1.63</v>
      </c>
      <c r="AJ762">
        <v>2.63</v>
      </c>
      <c r="AK762">
        <v>1.54</v>
      </c>
      <c r="AL762">
        <v>2.4300000000000002</v>
      </c>
      <c r="AM762" t="str">
        <f t="shared" si="121"/>
        <v>Kiick</v>
      </c>
      <c r="AN762" t="str">
        <f t="shared" si="122"/>
        <v>Majeric</v>
      </c>
      <c r="AO762" t="str">
        <f t="shared" si="123"/>
        <v>MonterreyKiickMajeric</v>
      </c>
      <c r="AP762" t="str">
        <f t="shared" si="124"/>
        <v>MonterreyMajericKiick</v>
      </c>
      <c r="AQ762">
        <f t="shared" si="125"/>
        <v>2</v>
      </c>
      <c r="AR762">
        <f t="shared" si="126"/>
        <v>5</v>
      </c>
      <c r="AS762">
        <f t="shared" si="127"/>
        <v>19</v>
      </c>
      <c r="AT762" t="b">
        <f t="shared" si="128"/>
        <v>0</v>
      </c>
      <c r="AU762" t="str">
        <f t="shared" si="129"/>
        <v>Kiick</v>
      </c>
      <c r="AV762" t="b">
        <f t="shared" si="130"/>
        <v>0</v>
      </c>
      <c r="AW762" t="str">
        <f t="shared" si="131"/>
        <v>Monterrey1st Round</v>
      </c>
    </row>
    <row r="763" spans="1:49" x14ac:dyDescent="0.25">
      <c r="A763">
        <v>17</v>
      </c>
      <c r="B763" t="s">
        <v>541</v>
      </c>
      <c r="C763" t="s">
        <v>542</v>
      </c>
      <c r="D763" s="1">
        <v>41730</v>
      </c>
      <c r="E763" t="s">
        <v>306</v>
      </c>
      <c r="F763" s="1" t="s">
        <v>307</v>
      </c>
      <c r="G763" s="1" t="s">
        <v>308</v>
      </c>
      <c r="H763" t="s">
        <v>309</v>
      </c>
      <c r="I763" s="9">
        <v>3</v>
      </c>
      <c r="J763" t="s">
        <v>412</v>
      </c>
      <c r="K763" t="s">
        <v>545</v>
      </c>
      <c r="L763">
        <v>108</v>
      </c>
      <c r="M763">
        <v>454</v>
      </c>
      <c r="N763">
        <v>586</v>
      </c>
      <c r="O763">
        <v>81</v>
      </c>
      <c r="P763">
        <v>6</v>
      </c>
      <c r="Q763">
        <v>1</v>
      </c>
      <c r="R763">
        <v>6</v>
      </c>
      <c r="S763">
        <v>2</v>
      </c>
      <c r="V763">
        <v>2</v>
      </c>
      <c r="W763">
        <v>0</v>
      </c>
      <c r="X763" t="s">
        <v>312</v>
      </c>
      <c r="Y763">
        <v>1.1000000000000001</v>
      </c>
      <c r="Z763">
        <v>6.5</v>
      </c>
      <c r="AA763">
        <v>1.1299999999999999</v>
      </c>
      <c r="AB763">
        <v>5.5</v>
      </c>
      <c r="AC763">
        <v>1.1200000000000001</v>
      </c>
      <c r="AD763">
        <v>5.5</v>
      </c>
      <c r="AE763">
        <v>1.18</v>
      </c>
      <c r="AF763">
        <v>5.47</v>
      </c>
      <c r="AG763">
        <v>1.1299999999999999</v>
      </c>
      <c r="AH763">
        <v>6</v>
      </c>
      <c r="AI763">
        <v>1.19</v>
      </c>
      <c r="AJ763">
        <v>6.5</v>
      </c>
      <c r="AK763">
        <v>1.1399999999999999</v>
      </c>
      <c r="AL763">
        <v>5.51</v>
      </c>
      <c r="AM763" t="str">
        <f t="shared" si="121"/>
        <v>Babos</v>
      </c>
      <c r="AN763" t="str">
        <f t="shared" si="122"/>
        <v>Hermoso</v>
      </c>
      <c r="AO763" t="str">
        <f t="shared" si="123"/>
        <v>MonterreyBabosHermoso</v>
      </c>
      <c r="AP763" t="str">
        <f t="shared" si="124"/>
        <v>MonterreyHermosoBabos</v>
      </c>
      <c r="AQ763">
        <f t="shared" si="125"/>
        <v>2</v>
      </c>
      <c r="AR763">
        <f t="shared" si="126"/>
        <v>9</v>
      </c>
      <c r="AS763">
        <f t="shared" si="127"/>
        <v>15</v>
      </c>
      <c r="AT763" t="b">
        <f t="shared" si="128"/>
        <v>0</v>
      </c>
      <c r="AU763" t="str">
        <f t="shared" si="129"/>
        <v>Babos</v>
      </c>
      <c r="AV763" t="b">
        <f t="shared" si="130"/>
        <v>0</v>
      </c>
      <c r="AW763" t="str">
        <f t="shared" si="131"/>
        <v>Monterrey1st Round</v>
      </c>
    </row>
    <row r="764" spans="1:49" x14ac:dyDescent="0.25">
      <c r="A764">
        <v>17</v>
      </c>
      <c r="B764" t="s">
        <v>541</v>
      </c>
      <c r="C764" t="s">
        <v>542</v>
      </c>
      <c r="D764" s="1">
        <v>41730</v>
      </c>
      <c r="E764" t="s">
        <v>306</v>
      </c>
      <c r="F764" s="1" t="s">
        <v>307</v>
      </c>
      <c r="G764" s="1" t="s">
        <v>308</v>
      </c>
      <c r="H764" t="s">
        <v>309</v>
      </c>
      <c r="I764" s="9">
        <v>3</v>
      </c>
      <c r="J764" t="s">
        <v>336</v>
      </c>
      <c r="K764" t="s">
        <v>413</v>
      </c>
      <c r="L764">
        <v>105</v>
      </c>
      <c r="M764">
        <v>69</v>
      </c>
      <c r="N764">
        <v>608</v>
      </c>
      <c r="O764">
        <v>885</v>
      </c>
      <c r="P764">
        <v>6</v>
      </c>
      <c r="Q764">
        <v>4</v>
      </c>
      <c r="R764">
        <v>3</v>
      </c>
      <c r="S764">
        <v>6</v>
      </c>
      <c r="T764">
        <v>7</v>
      </c>
      <c r="U764">
        <v>6</v>
      </c>
      <c r="V764">
        <v>2</v>
      </c>
      <c r="W764">
        <v>1</v>
      </c>
      <c r="X764" t="s">
        <v>312</v>
      </c>
      <c r="Y764">
        <v>4</v>
      </c>
      <c r="Z764">
        <v>1.22</v>
      </c>
      <c r="AA764">
        <v>3.5</v>
      </c>
      <c r="AB764">
        <v>1.28</v>
      </c>
      <c r="AC764">
        <v>3.75</v>
      </c>
      <c r="AD764">
        <v>1.25</v>
      </c>
      <c r="AE764">
        <v>4.29</v>
      </c>
      <c r="AF764">
        <v>1.26</v>
      </c>
      <c r="AG764">
        <v>3.25</v>
      </c>
      <c r="AH764">
        <v>1.33</v>
      </c>
      <c r="AI764">
        <v>4.29</v>
      </c>
      <c r="AJ764">
        <v>1.33</v>
      </c>
      <c r="AK764">
        <v>3.79</v>
      </c>
      <c r="AL764">
        <v>1.25</v>
      </c>
      <c r="AM764" t="str">
        <f t="shared" si="121"/>
        <v>Morita</v>
      </c>
      <c r="AN764" t="str">
        <f t="shared" si="122"/>
        <v>Niculescu</v>
      </c>
      <c r="AO764" t="str">
        <f t="shared" si="123"/>
        <v>MonterreyMoritaNiculescu</v>
      </c>
      <c r="AP764" t="str">
        <f t="shared" si="124"/>
        <v>MonterreyNiculescuMorita</v>
      </c>
      <c r="AQ764">
        <f t="shared" si="125"/>
        <v>1</v>
      </c>
      <c r="AR764">
        <f t="shared" si="126"/>
        <v>0</v>
      </c>
      <c r="AS764">
        <f t="shared" si="127"/>
        <v>32</v>
      </c>
      <c r="AT764" t="b">
        <f t="shared" si="128"/>
        <v>1</v>
      </c>
      <c r="AU764" t="str">
        <f t="shared" si="129"/>
        <v>Morita</v>
      </c>
      <c r="AV764" t="b">
        <f t="shared" si="130"/>
        <v>1</v>
      </c>
      <c r="AW764" t="str">
        <f t="shared" si="131"/>
        <v>Monterrey1st Round</v>
      </c>
    </row>
    <row r="765" spans="1:49" x14ac:dyDescent="0.25">
      <c r="A765">
        <v>17</v>
      </c>
      <c r="B765" t="s">
        <v>541</v>
      </c>
      <c r="C765" t="s">
        <v>542</v>
      </c>
      <c r="D765" s="1">
        <v>41730</v>
      </c>
      <c r="E765" t="s">
        <v>306</v>
      </c>
      <c r="F765" s="1" t="s">
        <v>307</v>
      </c>
      <c r="G765" s="1" t="s">
        <v>308</v>
      </c>
      <c r="H765" t="s">
        <v>309</v>
      </c>
      <c r="I765" s="9">
        <v>3</v>
      </c>
      <c r="J765" t="s">
        <v>352</v>
      </c>
      <c r="K765" t="s">
        <v>450</v>
      </c>
      <c r="L765">
        <v>98</v>
      </c>
      <c r="M765">
        <v>12</v>
      </c>
      <c r="N765">
        <v>631</v>
      </c>
      <c r="O765">
        <v>3270</v>
      </c>
      <c r="P765">
        <v>7</v>
      </c>
      <c r="Q765">
        <v>5</v>
      </c>
      <c r="R765">
        <v>6</v>
      </c>
      <c r="S765">
        <v>2</v>
      </c>
      <c r="V765">
        <v>2</v>
      </c>
      <c r="W765">
        <v>0</v>
      </c>
      <c r="X765" t="s">
        <v>312</v>
      </c>
      <c r="Y765">
        <v>5</v>
      </c>
      <c r="Z765">
        <v>1.1399999999999999</v>
      </c>
      <c r="AA765">
        <v>5.5</v>
      </c>
      <c r="AB765">
        <v>1.1299999999999999</v>
      </c>
      <c r="AC765">
        <v>4.5</v>
      </c>
      <c r="AD765">
        <v>1.17</v>
      </c>
      <c r="AE765">
        <v>6.32</v>
      </c>
      <c r="AF765">
        <v>1.1499999999999999</v>
      </c>
      <c r="AG765">
        <v>5.5</v>
      </c>
      <c r="AH765">
        <v>1.1399999999999999</v>
      </c>
      <c r="AI765">
        <v>6.32</v>
      </c>
      <c r="AJ765">
        <v>1.17</v>
      </c>
      <c r="AK765">
        <v>5.49</v>
      </c>
      <c r="AL765">
        <v>1.1299999999999999</v>
      </c>
      <c r="AM765" t="str">
        <f t="shared" si="121"/>
        <v>Date</v>
      </c>
      <c r="AN765" t="str">
        <f t="shared" si="122"/>
        <v>Pennetta</v>
      </c>
      <c r="AO765" t="str">
        <f t="shared" si="123"/>
        <v>MonterreyDatePennetta</v>
      </c>
      <c r="AP765" t="str">
        <f t="shared" si="124"/>
        <v>MonterreyPennettaDate</v>
      </c>
      <c r="AQ765">
        <f t="shared" si="125"/>
        <v>2</v>
      </c>
      <c r="AR765">
        <f t="shared" si="126"/>
        <v>6</v>
      </c>
      <c r="AS765">
        <f t="shared" si="127"/>
        <v>20</v>
      </c>
      <c r="AT765" t="b">
        <f t="shared" si="128"/>
        <v>0</v>
      </c>
      <c r="AU765" t="str">
        <f t="shared" si="129"/>
        <v>Date</v>
      </c>
      <c r="AV765" t="b">
        <f t="shared" si="130"/>
        <v>0</v>
      </c>
      <c r="AW765" t="str">
        <f t="shared" si="131"/>
        <v>Monterrey1st Round</v>
      </c>
    </row>
    <row r="766" spans="1:49" x14ac:dyDescent="0.25">
      <c r="A766">
        <v>17</v>
      </c>
      <c r="B766" t="s">
        <v>541</v>
      </c>
      <c r="C766" t="s">
        <v>542</v>
      </c>
      <c r="D766" s="1">
        <v>41730</v>
      </c>
      <c r="E766" t="s">
        <v>306</v>
      </c>
      <c r="F766" s="1" t="s">
        <v>307</v>
      </c>
      <c r="G766" s="1" t="s">
        <v>308</v>
      </c>
      <c r="H766" t="s">
        <v>309</v>
      </c>
      <c r="I766" s="9">
        <v>3</v>
      </c>
      <c r="J766" t="s">
        <v>394</v>
      </c>
      <c r="K766" t="s">
        <v>310</v>
      </c>
      <c r="L766">
        <v>92</v>
      </c>
      <c r="M766">
        <v>41</v>
      </c>
      <c r="N766">
        <v>655</v>
      </c>
      <c r="O766">
        <v>1273</v>
      </c>
      <c r="P766">
        <v>7</v>
      </c>
      <c r="Q766">
        <v>6</v>
      </c>
      <c r="R766">
        <v>7</v>
      </c>
      <c r="S766">
        <v>6</v>
      </c>
      <c r="V766">
        <v>2</v>
      </c>
      <c r="W766">
        <v>0</v>
      </c>
      <c r="X766" t="s">
        <v>312</v>
      </c>
      <c r="Y766">
        <v>2.75</v>
      </c>
      <c r="Z766">
        <v>1.4</v>
      </c>
      <c r="AA766">
        <v>2.8</v>
      </c>
      <c r="AB766">
        <v>1.42</v>
      </c>
      <c r="AC766">
        <v>2.75</v>
      </c>
      <c r="AD766">
        <v>1.4</v>
      </c>
      <c r="AE766">
        <v>2.85</v>
      </c>
      <c r="AF766">
        <v>1.47</v>
      </c>
      <c r="AG766">
        <v>2.75</v>
      </c>
      <c r="AH766">
        <v>1.44</v>
      </c>
      <c r="AI766">
        <v>3.05</v>
      </c>
      <c r="AJ766">
        <v>1.47</v>
      </c>
      <c r="AK766">
        <v>2.75</v>
      </c>
      <c r="AL766">
        <v>1.42</v>
      </c>
      <c r="AM766" t="str">
        <f t="shared" si="121"/>
        <v>Vekic</v>
      </c>
      <c r="AN766" t="str">
        <f t="shared" si="122"/>
        <v>Muguruza</v>
      </c>
      <c r="AO766" t="str">
        <f t="shared" si="123"/>
        <v>MonterreyVekicMuguruza</v>
      </c>
      <c r="AP766" t="str">
        <f t="shared" si="124"/>
        <v>MonterreyMuguruzaVekic</v>
      </c>
      <c r="AQ766">
        <f t="shared" si="125"/>
        <v>2</v>
      </c>
      <c r="AR766">
        <f t="shared" si="126"/>
        <v>2</v>
      </c>
      <c r="AS766">
        <f t="shared" si="127"/>
        <v>26</v>
      </c>
      <c r="AT766" t="b">
        <f t="shared" si="128"/>
        <v>1</v>
      </c>
      <c r="AU766" t="str">
        <f t="shared" si="129"/>
        <v>Vekic</v>
      </c>
      <c r="AV766" t="b">
        <f t="shared" si="130"/>
        <v>0</v>
      </c>
      <c r="AW766" t="str">
        <f t="shared" si="131"/>
        <v>Monterrey1st Round</v>
      </c>
    </row>
    <row r="767" spans="1:49" x14ac:dyDescent="0.25">
      <c r="A767">
        <v>17</v>
      </c>
      <c r="B767" t="s">
        <v>541</v>
      </c>
      <c r="C767" t="s">
        <v>542</v>
      </c>
      <c r="D767" s="1">
        <v>41730</v>
      </c>
      <c r="E767" t="s">
        <v>306</v>
      </c>
      <c r="F767" s="1" t="s">
        <v>307</v>
      </c>
      <c r="G767" s="1" t="s">
        <v>308</v>
      </c>
      <c r="H767" t="s">
        <v>309</v>
      </c>
      <c r="I767" s="9">
        <v>3</v>
      </c>
      <c r="J767" t="s">
        <v>457</v>
      </c>
      <c r="K767" t="s">
        <v>546</v>
      </c>
      <c r="L767">
        <v>113</v>
      </c>
      <c r="M767">
        <v>262</v>
      </c>
      <c r="N767">
        <v>554</v>
      </c>
      <c r="O767">
        <v>198</v>
      </c>
      <c r="P767">
        <v>7</v>
      </c>
      <c r="Q767">
        <v>5</v>
      </c>
      <c r="R767">
        <v>6</v>
      </c>
      <c r="S767">
        <v>0</v>
      </c>
      <c r="V767">
        <v>2</v>
      </c>
      <c r="W767">
        <v>0</v>
      </c>
      <c r="X767" t="s">
        <v>312</v>
      </c>
      <c r="Y767">
        <v>1.2</v>
      </c>
      <c r="Z767">
        <v>4.33</v>
      </c>
      <c r="AA767">
        <v>1.2</v>
      </c>
      <c r="AB767">
        <v>4.3</v>
      </c>
      <c r="AC767">
        <v>1.22</v>
      </c>
      <c r="AD767">
        <v>4</v>
      </c>
      <c r="AE767">
        <v>1.24</v>
      </c>
      <c r="AF767">
        <v>4.54</v>
      </c>
      <c r="AG767">
        <v>1.2</v>
      </c>
      <c r="AH767">
        <v>4.5</v>
      </c>
      <c r="AI767">
        <v>1.24</v>
      </c>
      <c r="AJ767">
        <v>4.75</v>
      </c>
      <c r="AK767">
        <v>1.21</v>
      </c>
      <c r="AL767">
        <v>4.28</v>
      </c>
      <c r="AM767" t="str">
        <f t="shared" si="121"/>
        <v>Kumkhum</v>
      </c>
      <c r="AN767" t="str">
        <f t="shared" si="122"/>
        <v>Jakupovic</v>
      </c>
      <c r="AO767" t="str">
        <f t="shared" si="123"/>
        <v>MonterreyKumkhumJakupovic</v>
      </c>
      <c r="AP767" t="str">
        <f t="shared" si="124"/>
        <v>MonterreyJakupovicKumkhum</v>
      </c>
      <c r="AQ767">
        <f t="shared" si="125"/>
        <v>2</v>
      </c>
      <c r="AR767">
        <f t="shared" si="126"/>
        <v>8</v>
      </c>
      <c r="AS767">
        <f t="shared" si="127"/>
        <v>18</v>
      </c>
      <c r="AT767" t="b">
        <f t="shared" si="128"/>
        <v>0</v>
      </c>
      <c r="AU767" t="str">
        <f t="shared" si="129"/>
        <v>Kumkhum</v>
      </c>
      <c r="AV767" t="b">
        <f t="shared" si="130"/>
        <v>0</v>
      </c>
      <c r="AW767" t="str">
        <f t="shared" si="131"/>
        <v>Monterrey1st Round</v>
      </c>
    </row>
    <row r="768" spans="1:49" x14ac:dyDescent="0.25">
      <c r="A768">
        <v>17</v>
      </c>
      <c r="B768" t="s">
        <v>541</v>
      </c>
      <c r="C768" t="s">
        <v>542</v>
      </c>
      <c r="D768" s="1">
        <v>41730</v>
      </c>
      <c r="E768" t="s">
        <v>306</v>
      </c>
      <c r="F768" s="1" t="s">
        <v>307</v>
      </c>
      <c r="G768" s="1" t="s">
        <v>308</v>
      </c>
      <c r="H768" t="s">
        <v>309</v>
      </c>
      <c r="I768" s="9">
        <v>3</v>
      </c>
      <c r="J768" t="s">
        <v>357</v>
      </c>
      <c r="K768" t="s">
        <v>400</v>
      </c>
      <c r="L768">
        <v>38</v>
      </c>
      <c r="M768">
        <v>96</v>
      </c>
      <c r="N768">
        <v>1300</v>
      </c>
      <c r="O768">
        <v>642</v>
      </c>
      <c r="P768">
        <v>6</v>
      </c>
      <c r="Q768">
        <v>3</v>
      </c>
      <c r="R768">
        <v>3</v>
      </c>
      <c r="S768">
        <v>6</v>
      </c>
      <c r="T768">
        <v>6</v>
      </c>
      <c r="U768">
        <v>2</v>
      </c>
      <c r="V768">
        <v>2</v>
      </c>
      <c r="W768">
        <v>1</v>
      </c>
      <c r="X768" t="s">
        <v>312</v>
      </c>
      <c r="Y768">
        <v>1.66</v>
      </c>
      <c r="Z768">
        <v>2.1</v>
      </c>
      <c r="AA768">
        <v>1.75</v>
      </c>
      <c r="AB768">
        <v>2.0499999999999998</v>
      </c>
      <c r="AC768">
        <v>1.67</v>
      </c>
      <c r="AD768">
        <v>2.1</v>
      </c>
      <c r="AE768">
        <v>1.74</v>
      </c>
      <c r="AF768">
        <v>2.2000000000000002</v>
      </c>
      <c r="AG768">
        <v>1.73</v>
      </c>
      <c r="AH768">
        <v>2.1</v>
      </c>
      <c r="AI768">
        <v>1.83</v>
      </c>
      <c r="AJ768">
        <v>2.2000000000000002</v>
      </c>
      <c r="AK768">
        <v>1.72</v>
      </c>
      <c r="AL768">
        <v>2.06</v>
      </c>
      <c r="AM768" t="str">
        <f t="shared" si="121"/>
        <v>Rybarikova</v>
      </c>
      <c r="AN768" t="str">
        <f t="shared" si="122"/>
        <v>Govortsova</v>
      </c>
      <c r="AO768" t="str">
        <f t="shared" si="123"/>
        <v>MonterreyRybarikovaGovortsova</v>
      </c>
      <c r="AP768" t="str">
        <f t="shared" si="124"/>
        <v>MonterreyGovortsovaRybarikova</v>
      </c>
      <c r="AQ768">
        <f t="shared" si="125"/>
        <v>1</v>
      </c>
      <c r="AR768">
        <f t="shared" si="126"/>
        <v>4</v>
      </c>
      <c r="AS768">
        <f t="shared" si="127"/>
        <v>26</v>
      </c>
      <c r="AT768" t="b">
        <f t="shared" si="128"/>
        <v>0</v>
      </c>
      <c r="AU768" t="str">
        <f t="shared" si="129"/>
        <v>Rybarikova</v>
      </c>
      <c r="AV768" t="b">
        <f t="shared" si="130"/>
        <v>1</v>
      </c>
      <c r="AW768" t="str">
        <f t="shared" si="131"/>
        <v>Monterrey1st Round</v>
      </c>
    </row>
    <row r="769" spans="1:49" x14ac:dyDescent="0.25">
      <c r="A769">
        <v>17</v>
      </c>
      <c r="B769" t="s">
        <v>541</v>
      </c>
      <c r="C769" t="s">
        <v>542</v>
      </c>
      <c r="D769" s="1">
        <v>41730</v>
      </c>
      <c r="E769" t="s">
        <v>306</v>
      </c>
      <c r="F769" s="1" t="s">
        <v>307</v>
      </c>
      <c r="G769" s="1" t="s">
        <v>308</v>
      </c>
      <c r="H769" t="s">
        <v>309</v>
      </c>
      <c r="I769" s="9">
        <v>3</v>
      </c>
      <c r="J769" t="s">
        <v>329</v>
      </c>
      <c r="K769" t="s">
        <v>547</v>
      </c>
      <c r="L769">
        <v>54</v>
      </c>
      <c r="M769">
        <v>54</v>
      </c>
      <c r="N769">
        <v>1005</v>
      </c>
      <c r="O769">
        <v>1005</v>
      </c>
      <c r="P769">
        <v>6</v>
      </c>
      <c r="Q769">
        <v>0</v>
      </c>
      <c r="R769">
        <v>6</v>
      </c>
      <c r="S769">
        <v>3</v>
      </c>
      <c r="V769">
        <v>2</v>
      </c>
      <c r="W769">
        <v>0</v>
      </c>
      <c r="X769" t="s">
        <v>312</v>
      </c>
      <c r="Y769">
        <v>1.1200000000000001</v>
      </c>
      <c r="Z769">
        <v>6</v>
      </c>
      <c r="AA769">
        <v>1.1200000000000001</v>
      </c>
      <c r="AB769">
        <v>5.75</v>
      </c>
      <c r="AC769">
        <v>1.1399999999999999</v>
      </c>
      <c r="AD769">
        <v>5</v>
      </c>
      <c r="AE769">
        <v>1.1399999999999999</v>
      </c>
      <c r="AF769">
        <v>6.65</v>
      </c>
      <c r="AG769">
        <v>1.1299999999999999</v>
      </c>
      <c r="AH769">
        <v>6</v>
      </c>
      <c r="AI769">
        <v>1.18</v>
      </c>
      <c r="AJ769">
        <v>7</v>
      </c>
      <c r="AK769">
        <v>1.1200000000000001</v>
      </c>
      <c r="AL769">
        <v>6.01</v>
      </c>
      <c r="AM769" t="str">
        <f t="shared" si="121"/>
        <v>Puig</v>
      </c>
      <c r="AN769" t="str">
        <f t="shared" si="122"/>
        <v>Puchkova</v>
      </c>
      <c r="AO769" t="str">
        <f t="shared" si="123"/>
        <v>MonterreyPuigPuchkova</v>
      </c>
      <c r="AP769" t="str">
        <f t="shared" si="124"/>
        <v>MonterreyPuchkovaPuig</v>
      </c>
      <c r="AQ769">
        <f t="shared" si="125"/>
        <v>2</v>
      </c>
      <c r="AR769">
        <f t="shared" si="126"/>
        <v>9</v>
      </c>
      <c r="AS769">
        <f t="shared" si="127"/>
        <v>15</v>
      </c>
      <c r="AT769" t="b">
        <f t="shared" si="128"/>
        <v>0</v>
      </c>
      <c r="AU769" t="str">
        <f t="shared" si="129"/>
        <v>Puig</v>
      </c>
      <c r="AV769" t="b">
        <f t="shared" si="130"/>
        <v>0</v>
      </c>
      <c r="AW769" t="str">
        <f t="shared" si="131"/>
        <v>Monterrey1st Round</v>
      </c>
    </row>
    <row r="770" spans="1:49" x14ac:dyDescent="0.25">
      <c r="A770">
        <v>17</v>
      </c>
      <c r="B770" t="s">
        <v>541</v>
      </c>
      <c r="C770" t="s">
        <v>542</v>
      </c>
      <c r="D770" s="1">
        <v>41730</v>
      </c>
      <c r="E770" t="s">
        <v>306</v>
      </c>
      <c r="F770" s="1" t="s">
        <v>307</v>
      </c>
      <c r="G770" s="1" t="s">
        <v>308</v>
      </c>
      <c r="H770" t="s">
        <v>309</v>
      </c>
      <c r="I770" s="9">
        <v>3</v>
      </c>
      <c r="J770" t="s">
        <v>548</v>
      </c>
      <c r="K770" t="s">
        <v>328</v>
      </c>
      <c r="L770">
        <v>302</v>
      </c>
      <c r="M770">
        <v>25</v>
      </c>
      <c r="N770">
        <v>153</v>
      </c>
      <c r="O770">
        <v>2085</v>
      </c>
      <c r="P770">
        <v>6</v>
      </c>
      <c r="Q770">
        <v>4</v>
      </c>
      <c r="R770">
        <v>1</v>
      </c>
      <c r="S770">
        <v>6</v>
      </c>
      <c r="T770">
        <v>6</v>
      </c>
      <c r="U770">
        <v>2</v>
      </c>
      <c r="V770">
        <v>2</v>
      </c>
      <c r="W770">
        <v>1</v>
      </c>
      <c r="X770" t="s">
        <v>312</v>
      </c>
      <c r="Y770">
        <v>4.5</v>
      </c>
      <c r="Z770">
        <v>1.1599999999999999</v>
      </c>
      <c r="AA770">
        <v>4.3</v>
      </c>
      <c r="AB770">
        <v>1.2</v>
      </c>
      <c r="AC770">
        <v>4.33</v>
      </c>
      <c r="AD770">
        <v>1.2</v>
      </c>
      <c r="AE770">
        <v>4.8099999999999996</v>
      </c>
      <c r="AF770">
        <v>1.22</v>
      </c>
      <c r="AG770">
        <v>4</v>
      </c>
      <c r="AH770">
        <v>1.22</v>
      </c>
      <c r="AI770">
        <v>4.8099999999999996</v>
      </c>
      <c r="AJ770">
        <v>1.25</v>
      </c>
      <c r="AK770">
        <v>4.3</v>
      </c>
      <c r="AL770">
        <v>1.2</v>
      </c>
      <c r="AM770" t="str">
        <f t="shared" si="121"/>
        <v>Boserup</v>
      </c>
      <c r="AN770" t="str">
        <f t="shared" si="122"/>
        <v>Flipkens</v>
      </c>
      <c r="AO770" t="str">
        <f t="shared" si="123"/>
        <v>MonterreyBoserupFlipkens</v>
      </c>
      <c r="AP770" t="str">
        <f t="shared" si="124"/>
        <v>MonterreyFlipkensBoserup</v>
      </c>
      <c r="AQ770">
        <f t="shared" si="125"/>
        <v>1</v>
      </c>
      <c r="AR770">
        <f t="shared" si="126"/>
        <v>1</v>
      </c>
      <c r="AS770">
        <f t="shared" si="127"/>
        <v>25</v>
      </c>
      <c r="AT770" t="b">
        <f t="shared" si="128"/>
        <v>0</v>
      </c>
      <c r="AU770" t="str">
        <f t="shared" si="129"/>
        <v>Boserup</v>
      </c>
      <c r="AV770" t="b">
        <f t="shared" si="130"/>
        <v>1</v>
      </c>
      <c r="AW770" t="str">
        <f t="shared" si="131"/>
        <v>Monterrey1st Round</v>
      </c>
    </row>
    <row r="771" spans="1:49" x14ac:dyDescent="0.25">
      <c r="A771">
        <v>17</v>
      </c>
      <c r="B771" t="s">
        <v>541</v>
      </c>
      <c r="C771" t="s">
        <v>542</v>
      </c>
      <c r="D771" s="1">
        <v>41731</v>
      </c>
      <c r="E771" t="s">
        <v>306</v>
      </c>
      <c r="F771" s="1" t="s">
        <v>307</v>
      </c>
      <c r="G771" s="1" t="s">
        <v>308</v>
      </c>
      <c r="H771" t="s">
        <v>309</v>
      </c>
      <c r="I771" s="9">
        <v>3</v>
      </c>
      <c r="J771" t="s">
        <v>406</v>
      </c>
      <c r="K771" t="s">
        <v>518</v>
      </c>
      <c r="L771">
        <v>172</v>
      </c>
      <c r="M771">
        <v>398</v>
      </c>
      <c r="N771">
        <v>356</v>
      </c>
      <c r="O771">
        <v>98</v>
      </c>
      <c r="P771">
        <v>3</v>
      </c>
      <c r="Q771">
        <v>6</v>
      </c>
      <c r="R771">
        <v>6</v>
      </c>
      <c r="S771">
        <v>0</v>
      </c>
      <c r="T771">
        <v>6</v>
      </c>
      <c r="U771">
        <v>1</v>
      </c>
      <c r="V771">
        <v>2</v>
      </c>
      <c r="W771">
        <v>1</v>
      </c>
      <c r="X771" t="s">
        <v>312</v>
      </c>
      <c r="Y771">
        <v>1.04</v>
      </c>
      <c r="Z771">
        <v>13</v>
      </c>
      <c r="AA771">
        <v>1.04</v>
      </c>
      <c r="AB771">
        <v>10</v>
      </c>
      <c r="AC771">
        <v>1.04</v>
      </c>
      <c r="AD771">
        <v>9</v>
      </c>
      <c r="AE771">
        <v>1.04</v>
      </c>
      <c r="AF771">
        <v>14.12</v>
      </c>
      <c r="AG771">
        <v>1.06</v>
      </c>
      <c r="AH771">
        <v>8.5</v>
      </c>
      <c r="AI771">
        <v>1.07</v>
      </c>
      <c r="AJ771">
        <v>14.5</v>
      </c>
      <c r="AK771">
        <v>1.04</v>
      </c>
      <c r="AL771">
        <v>10.76</v>
      </c>
      <c r="AM771" t="str">
        <f t="shared" ref="AM771:AM834" si="132">LEFT(J771,FIND(" ",J771)-1)</f>
        <v>Wozniak</v>
      </c>
      <c r="AN771" t="str">
        <f t="shared" ref="AN771:AN834" si="133">LEFT(K771,FIND(" ",K771)-1)</f>
        <v>Zacarias</v>
      </c>
      <c r="AO771" t="str">
        <f t="shared" ref="AO771:AO834" si="134">B771&amp;AM771&amp;AN771</f>
        <v>MonterreyWozniakZacarias</v>
      </c>
      <c r="AP771" t="str">
        <f t="shared" ref="AP771:AP834" si="135">B771&amp;AN771&amp;AM771</f>
        <v>MonterreyZacariasWozniak</v>
      </c>
      <c r="AQ771">
        <f t="shared" ref="AQ771:AQ834" si="136">V771-W771</f>
        <v>1</v>
      </c>
      <c r="AR771">
        <f t="shared" ref="AR771:AR834" si="137">T771+R771+P771-U771-S771-Q771</f>
        <v>8</v>
      </c>
      <c r="AS771">
        <f t="shared" ref="AS771:AS834" si="138">T771+R771+P771+U771+S771+Q771</f>
        <v>22</v>
      </c>
      <c r="AT771" t="b">
        <f t="shared" ref="AT771:AT834" si="139">OR(P771+Q771=13,R771+S771=13,T771+U771=13)</f>
        <v>0</v>
      </c>
      <c r="AU771" t="str">
        <f t="shared" ref="AU771:AU834" si="140">IF(P771&gt;Q771,AM771,AN771)</f>
        <v>Zacarias</v>
      </c>
      <c r="AV771" t="b">
        <f t="shared" ref="AV771:AV834" si="141">W771&lt;&gt;0</f>
        <v>1</v>
      </c>
      <c r="AW771" t="str">
        <f t="shared" ref="AW771:AW834" si="142">B771&amp;H771</f>
        <v>Monterrey1st Round</v>
      </c>
    </row>
    <row r="772" spans="1:49" x14ac:dyDescent="0.25">
      <c r="A772">
        <v>17</v>
      </c>
      <c r="B772" t="s">
        <v>541</v>
      </c>
      <c r="C772" t="s">
        <v>542</v>
      </c>
      <c r="D772" s="1">
        <v>41731</v>
      </c>
      <c r="E772" t="s">
        <v>306</v>
      </c>
      <c r="F772" s="1" t="s">
        <v>307</v>
      </c>
      <c r="G772" s="1" t="s">
        <v>308</v>
      </c>
      <c r="H772" t="s">
        <v>309</v>
      </c>
      <c r="I772" s="9">
        <v>3</v>
      </c>
      <c r="J772" t="s">
        <v>438</v>
      </c>
      <c r="K772" t="s">
        <v>530</v>
      </c>
      <c r="L772">
        <v>14</v>
      </c>
      <c r="M772">
        <v>82</v>
      </c>
      <c r="N772">
        <v>2740</v>
      </c>
      <c r="O772">
        <v>735</v>
      </c>
      <c r="P772">
        <v>6</v>
      </c>
      <c r="Q772">
        <v>3</v>
      </c>
      <c r="R772">
        <v>7</v>
      </c>
      <c r="S772">
        <v>6</v>
      </c>
      <c r="V772">
        <v>2</v>
      </c>
      <c r="W772">
        <v>0</v>
      </c>
      <c r="X772" t="s">
        <v>312</v>
      </c>
      <c r="Y772">
        <v>1.1599999999999999</v>
      </c>
      <c r="Z772">
        <v>5</v>
      </c>
      <c r="AA772">
        <v>1.18</v>
      </c>
      <c r="AB772">
        <v>4.5</v>
      </c>
      <c r="AC772">
        <v>1.17</v>
      </c>
      <c r="AD772">
        <v>4.5</v>
      </c>
      <c r="AE772">
        <v>1.19</v>
      </c>
      <c r="AF772">
        <v>5.36</v>
      </c>
      <c r="AG772">
        <v>1.2</v>
      </c>
      <c r="AH772">
        <v>4.5</v>
      </c>
      <c r="AI772">
        <v>1.21</v>
      </c>
      <c r="AJ772">
        <v>5.36</v>
      </c>
      <c r="AK772">
        <v>1.18</v>
      </c>
      <c r="AL772">
        <v>4.66</v>
      </c>
      <c r="AM772" t="str">
        <f t="shared" si="132"/>
        <v>Wozniacki</v>
      </c>
      <c r="AN772" t="str">
        <f t="shared" si="133"/>
        <v>Vandeweghe</v>
      </c>
      <c r="AO772" t="str">
        <f t="shared" si="134"/>
        <v>MonterreyWozniackiVandeweghe</v>
      </c>
      <c r="AP772" t="str">
        <f t="shared" si="135"/>
        <v>MonterreyVandewegheWozniacki</v>
      </c>
      <c r="AQ772">
        <f t="shared" si="136"/>
        <v>2</v>
      </c>
      <c r="AR772">
        <f t="shared" si="137"/>
        <v>4</v>
      </c>
      <c r="AS772">
        <f t="shared" si="138"/>
        <v>22</v>
      </c>
      <c r="AT772" t="b">
        <f t="shared" si="139"/>
        <v>1</v>
      </c>
      <c r="AU772" t="str">
        <f t="shared" si="140"/>
        <v>Wozniacki</v>
      </c>
      <c r="AV772" t="b">
        <f t="shared" si="141"/>
        <v>0</v>
      </c>
      <c r="AW772" t="str">
        <f t="shared" si="142"/>
        <v>Monterrey1st Round</v>
      </c>
    </row>
    <row r="773" spans="1:49" x14ac:dyDescent="0.25">
      <c r="A773">
        <v>17</v>
      </c>
      <c r="B773" t="s">
        <v>541</v>
      </c>
      <c r="C773" t="s">
        <v>542</v>
      </c>
      <c r="D773" s="1">
        <v>41731</v>
      </c>
      <c r="E773" t="s">
        <v>306</v>
      </c>
      <c r="F773" s="1" t="s">
        <v>307</v>
      </c>
      <c r="G773" s="1" t="s">
        <v>308</v>
      </c>
      <c r="H773" t="s">
        <v>309</v>
      </c>
      <c r="I773" s="9">
        <v>3</v>
      </c>
      <c r="J773" t="s">
        <v>334</v>
      </c>
      <c r="K773" t="s">
        <v>516</v>
      </c>
      <c r="L773">
        <v>13</v>
      </c>
      <c r="M773">
        <v>65</v>
      </c>
      <c r="N773">
        <v>3120</v>
      </c>
      <c r="O773">
        <v>911</v>
      </c>
      <c r="P773">
        <v>4</v>
      </c>
      <c r="Q773">
        <v>6</v>
      </c>
      <c r="R773">
        <v>6</v>
      </c>
      <c r="S773">
        <v>3</v>
      </c>
      <c r="T773">
        <v>6</v>
      </c>
      <c r="U773">
        <v>3</v>
      </c>
      <c r="V773">
        <v>2</v>
      </c>
      <c r="W773">
        <v>1</v>
      </c>
      <c r="X773" t="s">
        <v>312</v>
      </c>
      <c r="Y773">
        <v>1.1599999999999999</v>
      </c>
      <c r="Z773">
        <v>5</v>
      </c>
      <c r="AA773">
        <v>1.17</v>
      </c>
      <c r="AB773">
        <v>4.75</v>
      </c>
      <c r="AC773">
        <v>1.17</v>
      </c>
      <c r="AD773">
        <v>4.5</v>
      </c>
      <c r="AE773">
        <v>1.19</v>
      </c>
      <c r="AF773">
        <v>5.22</v>
      </c>
      <c r="AG773">
        <v>1.17</v>
      </c>
      <c r="AH773">
        <v>5</v>
      </c>
      <c r="AI773">
        <v>1.21</v>
      </c>
      <c r="AJ773">
        <v>5.6</v>
      </c>
      <c r="AK773">
        <v>1.17</v>
      </c>
      <c r="AL773">
        <v>4.84</v>
      </c>
      <c r="AM773" t="str">
        <f t="shared" si="132"/>
        <v>Ivanovic</v>
      </c>
      <c r="AN773" t="str">
        <f t="shared" si="133"/>
        <v>Radwanska</v>
      </c>
      <c r="AO773" t="str">
        <f t="shared" si="134"/>
        <v>MonterreyIvanovicRadwanska</v>
      </c>
      <c r="AP773" t="str">
        <f t="shared" si="135"/>
        <v>MonterreyRadwanskaIvanovic</v>
      </c>
      <c r="AQ773">
        <f t="shared" si="136"/>
        <v>1</v>
      </c>
      <c r="AR773">
        <f t="shared" si="137"/>
        <v>4</v>
      </c>
      <c r="AS773">
        <f t="shared" si="138"/>
        <v>28</v>
      </c>
      <c r="AT773" t="b">
        <f t="shared" si="139"/>
        <v>0</v>
      </c>
      <c r="AU773" t="str">
        <f t="shared" si="140"/>
        <v>Radwanska</v>
      </c>
      <c r="AV773" t="b">
        <f t="shared" si="141"/>
        <v>1</v>
      </c>
      <c r="AW773" t="str">
        <f t="shared" si="142"/>
        <v>Monterrey1st Round</v>
      </c>
    </row>
    <row r="774" spans="1:49" x14ac:dyDescent="0.25">
      <c r="A774">
        <v>17</v>
      </c>
      <c r="B774" t="s">
        <v>541</v>
      </c>
      <c r="C774" t="s">
        <v>542</v>
      </c>
      <c r="D774" s="1">
        <v>41731</v>
      </c>
      <c r="E774" t="s">
        <v>306</v>
      </c>
      <c r="F774" s="1" t="s">
        <v>307</v>
      </c>
      <c r="G774" s="1" t="s">
        <v>308</v>
      </c>
      <c r="H774" t="s">
        <v>344</v>
      </c>
      <c r="I774" s="9">
        <v>3</v>
      </c>
      <c r="J774" t="s">
        <v>543</v>
      </c>
      <c r="K774" t="s">
        <v>457</v>
      </c>
      <c r="L774">
        <v>137</v>
      </c>
      <c r="M774">
        <v>113</v>
      </c>
      <c r="N774">
        <v>468</v>
      </c>
      <c r="O774">
        <v>554</v>
      </c>
      <c r="P774">
        <v>3</v>
      </c>
      <c r="Q774">
        <v>6</v>
      </c>
      <c r="R774">
        <v>7</v>
      </c>
      <c r="S774">
        <v>6</v>
      </c>
      <c r="T774">
        <v>7</v>
      </c>
      <c r="U774">
        <v>6</v>
      </c>
      <c r="V774">
        <v>2</v>
      </c>
      <c r="W774">
        <v>1</v>
      </c>
      <c r="X774" t="s">
        <v>312</v>
      </c>
      <c r="Y774">
        <v>2.5</v>
      </c>
      <c r="Z774">
        <v>1.5</v>
      </c>
      <c r="AA774">
        <v>2.35</v>
      </c>
      <c r="AB774">
        <v>1.58</v>
      </c>
      <c r="AC774">
        <v>2.2000000000000002</v>
      </c>
      <c r="AD774">
        <v>1.62</v>
      </c>
      <c r="AE774">
        <v>2.59</v>
      </c>
      <c r="AF774">
        <v>1.56</v>
      </c>
      <c r="AG774">
        <v>2.2000000000000002</v>
      </c>
      <c r="AH774">
        <v>1.62</v>
      </c>
      <c r="AI774">
        <v>2.62</v>
      </c>
      <c r="AJ774">
        <v>1.62</v>
      </c>
      <c r="AK774">
        <v>2.36</v>
      </c>
      <c r="AL774">
        <v>1.56</v>
      </c>
      <c r="AM774" t="str">
        <f t="shared" si="132"/>
        <v>Jaksic</v>
      </c>
      <c r="AN774" t="str">
        <f t="shared" si="133"/>
        <v>Kumkhum</v>
      </c>
      <c r="AO774" t="str">
        <f t="shared" si="134"/>
        <v>MonterreyJaksicKumkhum</v>
      </c>
      <c r="AP774" t="str">
        <f t="shared" si="135"/>
        <v>MonterreyKumkhumJaksic</v>
      </c>
      <c r="AQ774">
        <f t="shared" si="136"/>
        <v>1</v>
      </c>
      <c r="AR774">
        <f t="shared" si="137"/>
        <v>-1</v>
      </c>
      <c r="AS774">
        <f t="shared" si="138"/>
        <v>35</v>
      </c>
      <c r="AT774" t="b">
        <f t="shared" si="139"/>
        <v>1</v>
      </c>
      <c r="AU774" t="str">
        <f t="shared" si="140"/>
        <v>Kumkhum</v>
      </c>
      <c r="AV774" t="b">
        <f t="shared" si="141"/>
        <v>1</v>
      </c>
      <c r="AW774" t="str">
        <f t="shared" si="142"/>
        <v>Monterrey2nd Round</v>
      </c>
    </row>
    <row r="775" spans="1:49" x14ac:dyDescent="0.25">
      <c r="A775">
        <v>17</v>
      </c>
      <c r="B775" t="s">
        <v>541</v>
      </c>
      <c r="C775" t="s">
        <v>542</v>
      </c>
      <c r="D775" s="1">
        <v>41732</v>
      </c>
      <c r="E775" t="s">
        <v>306</v>
      </c>
      <c r="F775" s="1" t="s">
        <v>307</v>
      </c>
      <c r="G775" s="1" t="s">
        <v>308</v>
      </c>
      <c r="H775" t="s">
        <v>344</v>
      </c>
      <c r="I775" s="9">
        <v>3</v>
      </c>
      <c r="J775" t="s">
        <v>352</v>
      </c>
      <c r="K775" t="s">
        <v>412</v>
      </c>
      <c r="L775">
        <v>98</v>
      </c>
      <c r="M775">
        <v>108</v>
      </c>
      <c r="N775">
        <v>631</v>
      </c>
      <c r="O775">
        <v>586</v>
      </c>
      <c r="P775">
        <v>6</v>
      </c>
      <c r="Q775">
        <v>4</v>
      </c>
      <c r="R775">
        <v>6</v>
      </c>
      <c r="S775">
        <v>7</v>
      </c>
      <c r="T775">
        <v>6</v>
      </c>
      <c r="U775">
        <v>4</v>
      </c>
      <c r="V775">
        <v>2</v>
      </c>
      <c r="W775">
        <v>1</v>
      </c>
      <c r="X775" t="s">
        <v>312</v>
      </c>
      <c r="Y775">
        <v>1.44</v>
      </c>
      <c r="Z775">
        <v>2.62</v>
      </c>
      <c r="AA775">
        <v>1.5</v>
      </c>
      <c r="AB775">
        <v>2.5</v>
      </c>
      <c r="AC775">
        <v>1.5</v>
      </c>
      <c r="AD775">
        <v>2.5</v>
      </c>
      <c r="AE775">
        <v>1.63</v>
      </c>
      <c r="AF775">
        <v>2.46</v>
      </c>
      <c r="AG775">
        <v>1.44</v>
      </c>
      <c r="AH775">
        <v>2.75</v>
      </c>
      <c r="AI775">
        <v>1.66</v>
      </c>
      <c r="AJ775">
        <v>2.75</v>
      </c>
      <c r="AK775">
        <v>1.53</v>
      </c>
      <c r="AL775">
        <v>2.46</v>
      </c>
      <c r="AM775" t="str">
        <f t="shared" si="132"/>
        <v>Date</v>
      </c>
      <c r="AN775" t="str">
        <f t="shared" si="133"/>
        <v>Babos</v>
      </c>
      <c r="AO775" t="str">
        <f t="shared" si="134"/>
        <v>MonterreyDateBabos</v>
      </c>
      <c r="AP775" t="str">
        <f t="shared" si="135"/>
        <v>MonterreyBabosDate</v>
      </c>
      <c r="AQ775">
        <f t="shared" si="136"/>
        <v>1</v>
      </c>
      <c r="AR775">
        <f t="shared" si="137"/>
        <v>3</v>
      </c>
      <c r="AS775">
        <f t="shared" si="138"/>
        <v>33</v>
      </c>
      <c r="AT775" t="b">
        <f t="shared" si="139"/>
        <v>1</v>
      </c>
      <c r="AU775" t="str">
        <f t="shared" si="140"/>
        <v>Date</v>
      </c>
      <c r="AV775" t="b">
        <f t="shared" si="141"/>
        <v>1</v>
      </c>
      <c r="AW775" t="str">
        <f t="shared" si="142"/>
        <v>Monterrey2nd Round</v>
      </c>
    </row>
    <row r="776" spans="1:49" x14ac:dyDescent="0.25">
      <c r="A776">
        <v>17</v>
      </c>
      <c r="B776" t="s">
        <v>541</v>
      </c>
      <c r="C776" t="s">
        <v>542</v>
      </c>
      <c r="D776" s="1">
        <v>41732</v>
      </c>
      <c r="E776" t="s">
        <v>306</v>
      </c>
      <c r="F776" s="1" t="s">
        <v>307</v>
      </c>
      <c r="G776" s="1" t="s">
        <v>308</v>
      </c>
      <c r="H776" t="s">
        <v>344</v>
      </c>
      <c r="I776" s="9">
        <v>3</v>
      </c>
      <c r="J776" t="s">
        <v>315</v>
      </c>
      <c r="K776" t="s">
        <v>394</v>
      </c>
      <c r="L776">
        <v>73</v>
      </c>
      <c r="M776">
        <v>92</v>
      </c>
      <c r="N776">
        <v>848</v>
      </c>
      <c r="O776">
        <v>655</v>
      </c>
      <c r="P776">
        <v>4</v>
      </c>
      <c r="Q776">
        <v>6</v>
      </c>
      <c r="R776">
        <v>6</v>
      </c>
      <c r="S776">
        <v>2</v>
      </c>
      <c r="T776">
        <v>6</v>
      </c>
      <c r="U776">
        <v>3</v>
      </c>
      <c r="V776">
        <v>2</v>
      </c>
      <c r="W776">
        <v>1</v>
      </c>
      <c r="X776" t="s">
        <v>312</v>
      </c>
      <c r="Y776">
        <v>2.2000000000000002</v>
      </c>
      <c r="Z776">
        <v>1.61</v>
      </c>
      <c r="AA776">
        <v>2.1</v>
      </c>
      <c r="AB776">
        <v>1.7</v>
      </c>
      <c r="AC776">
        <v>2</v>
      </c>
      <c r="AD776">
        <v>1.73</v>
      </c>
      <c r="AE776">
        <v>2.15</v>
      </c>
      <c r="AF776">
        <v>1.79</v>
      </c>
      <c r="AG776">
        <v>2</v>
      </c>
      <c r="AH776">
        <v>1.8</v>
      </c>
      <c r="AI776">
        <v>2.2000000000000002</v>
      </c>
      <c r="AJ776">
        <v>1.8</v>
      </c>
      <c r="AK776">
        <v>2.08</v>
      </c>
      <c r="AL776">
        <v>1.71</v>
      </c>
      <c r="AM776" t="str">
        <f t="shared" si="132"/>
        <v>Pliskova</v>
      </c>
      <c r="AN776" t="str">
        <f t="shared" si="133"/>
        <v>Vekic</v>
      </c>
      <c r="AO776" t="str">
        <f t="shared" si="134"/>
        <v>MonterreyPliskovaVekic</v>
      </c>
      <c r="AP776" t="str">
        <f t="shared" si="135"/>
        <v>MonterreyVekicPliskova</v>
      </c>
      <c r="AQ776">
        <f t="shared" si="136"/>
        <v>1</v>
      </c>
      <c r="AR776">
        <f t="shared" si="137"/>
        <v>5</v>
      </c>
      <c r="AS776">
        <f t="shared" si="138"/>
        <v>27</v>
      </c>
      <c r="AT776" t="b">
        <f t="shared" si="139"/>
        <v>0</v>
      </c>
      <c r="AU776" t="str">
        <f t="shared" si="140"/>
        <v>Vekic</v>
      </c>
      <c r="AV776" t="b">
        <f t="shared" si="141"/>
        <v>1</v>
      </c>
      <c r="AW776" t="str">
        <f t="shared" si="142"/>
        <v>Monterrey2nd Round</v>
      </c>
    </row>
    <row r="777" spans="1:49" x14ac:dyDescent="0.25">
      <c r="A777">
        <v>17</v>
      </c>
      <c r="B777" t="s">
        <v>541</v>
      </c>
      <c r="C777" t="s">
        <v>542</v>
      </c>
      <c r="D777" s="1">
        <v>41732</v>
      </c>
      <c r="E777" t="s">
        <v>306</v>
      </c>
      <c r="F777" s="1" t="s">
        <v>307</v>
      </c>
      <c r="G777" s="1" t="s">
        <v>308</v>
      </c>
      <c r="H777" t="s">
        <v>344</v>
      </c>
      <c r="I777" s="9">
        <v>3</v>
      </c>
      <c r="J777" t="s">
        <v>438</v>
      </c>
      <c r="K777" t="s">
        <v>379</v>
      </c>
      <c r="L777">
        <v>14</v>
      </c>
      <c r="M777">
        <v>90</v>
      </c>
      <c r="N777">
        <v>2740</v>
      </c>
      <c r="O777">
        <v>673</v>
      </c>
      <c r="P777">
        <v>6</v>
      </c>
      <c r="Q777">
        <v>3</v>
      </c>
      <c r="R777">
        <v>6</v>
      </c>
      <c r="S777">
        <v>4</v>
      </c>
      <c r="V777">
        <v>2</v>
      </c>
      <c r="W777">
        <v>0</v>
      </c>
      <c r="X777" t="s">
        <v>312</v>
      </c>
      <c r="Y777">
        <v>1.1100000000000001</v>
      </c>
      <c r="Z777">
        <v>6.5</v>
      </c>
      <c r="AA777">
        <v>1.1599999999999999</v>
      </c>
      <c r="AB777">
        <v>5</v>
      </c>
      <c r="AC777">
        <v>1.17</v>
      </c>
      <c r="AD777">
        <v>4.5</v>
      </c>
      <c r="AE777">
        <v>1.1499999999999999</v>
      </c>
      <c r="AF777">
        <v>6.5</v>
      </c>
      <c r="AG777">
        <v>1.1399999999999999</v>
      </c>
      <c r="AH777">
        <v>5.5</v>
      </c>
      <c r="AI777">
        <v>1.2</v>
      </c>
      <c r="AJ777">
        <v>6.5</v>
      </c>
      <c r="AK777">
        <v>1.1399999999999999</v>
      </c>
      <c r="AL777">
        <v>5.36</v>
      </c>
      <c r="AM777" t="str">
        <f t="shared" si="132"/>
        <v>Wozniacki</v>
      </c>
      <c r="AN777" t="str">
        <f t="shared" si="133"/>
        <v>Mladenovic</v>
      </c>
      <c r="AO777" t="str">
        <f t="shared" si="134"/>
        <v>MonterreyWozniackiMladenovic</v>
      </c>
      <c r="AP777" t="str">
        <f t="shared" si="135"/>
        <v>MonterreyMladenovicWozniacki</v>
      </c>
      <c r="AQ777">
        <f t="shared" si="136"/>
        <v>2</v>
      </c>
      <c r="AR777">
        <f t="shared" si="137"/>
        <v>5</v>
      </c>
      <c r="AS777">
        <f t="shared" si="138"/>
        <v>19</v>
      </c>
      <c r="AT777" t="b">
        <f t="shared" si="139"/>
        <v>0</v>
      </c>
      <c r="AU777" t="str">
        <f t="shared" si="140"/>
        <v>Wozniacki</v>
      </c>
      <c r="AV777" t="b">
        <f t="shared" si="141"/>
        <v>0</v>
      </c>
      <c r="AW777" t="str">
        <f t="shared" si="142"/>
        <v>Monterrey2nd Round</v>
      </c>
    </row>
    <row r="778" spans="1:49" x14ac:dyDescent="0.25">
      <c r="A778">
        <v>17</v>
      </c>
      <c r="B778" t="s">
        <v>541</v>
      </c>
      <c r="C778" t="s">
        <v>542</v>
      </c>
      <c r="D778" s="1">
        <v>41732</v>
      </c>
      <c r="E778" t="s">
        <v>306</v>
      </c>
      <c r="F778" s="1" t="s">
        <v>307</v>
      </c>
      <c r="G778" s="1" t="s">
        <v>308</v>
      </c>
      <c r="H778" t="s">
        <v>344</v>
      </c>
      <c r="I778" s="9">
        <v>3</v>
      </c>
      <c r="J778" t="s">
        <v>548</v>
      </c>
      <c r="K778" t="s">
        <v>527</v>
      </c>
      <c r="L778">
        <v>302</v>
      </c>
      <c r="M778">
        <v>160</v>
      </c>
      <c r="N778">
        <v>153</v>
      </c>
      <c r="O778">
        <v>373</v>
      </c>
      <c r="P778">
        <v>2</v>
      </c>
      <c r="Q778">
        <v>6</v>
      </c>
      <c r="R778">
        <v>6</v>
      </c>
      <c r="S778">
        <v>2</v>
      </c>
      <c r="T778">
        <v>6</v>
      </c>
      <c r="U778">
        <v>1</v>
      </c>
      <c r="V778">
        <v>2</v>
      </c>
      <c r="W778">
        <v>1</v>
      </c>
      <c r="X778" t="s">
        <v>312</v>
      </c>
      <c r="Y778">
        <v>2</v>
      </c>
      <c r="Z778">
        <v>1.72</v>
      </c>
      <c r="AA778">
        <v>2.0499999999999998</v>
      </c>
      <c r="AB778">
        <v>1.75</v>
      </c>
      <c r="AC778">
        <v>2.1</v>
      </c>
      <c r="AD778">
        <v>1.67</v>
      </c>
      <c r="AE778">
        <v>2.06</v>
      </c>
      <c r="AF778">
        <v>1.85</v>
      </c>
      <c r="AG778">
        <v>2.2000000000000002</v>
      </c>
      <c r="AH778">
        <v>1.67</v>
      </c>
      <c r="AI778">
        <v>2.2000000000000002</v>
      </c>
      <c r="AJ778">
        <v>1.86</v>
      </c>
      <c r="AK778">
        <v>2.0499999999999998</v>
      </c>
      <c r="AL778">
        <v>1.73</v>
      </c>
      <c r="AM778" t="str">
        <f t="shared" si="132"/>
        <v>Boserup</v>
      </c>
      <c r="AN778" t="str">
        <f t="shared" si="133"/>
        <v>Kiick</v>
      </c>
      <c r="AO778" t="str">
        <f t="shared" si="134"/>
        <v>MonterreyBoserupKiick</v>
      </c>
      <c r="AP778" t="str">
        <f t="shared" si="135"/>
        <v>MonterreyKiickBoserup</v>
      </c>
      <c r="AQ778">
        <f t="shared" si="136"/>
        <v>1</v>
      </c>
      <c r="AR778">
        <f t="shared" si="137"/>
        <v>5</v>
      </c>
      <c r="AS778">
        <f t="shared" si="138"/>
        <v>23</v>
      </c>
      <c r="AT778" t="b">
        <f t="shared" si="139"/>
        <v>0</v>
      </c>
      <c r="AU778" t="str">
        <f t="shared" si="140"/>
        <v>Kiick</v>
      </c>
      <c r="AV778" t="b">
        <f t="shared" si="141"/>
        <v>1</v>
      </c>
      <c r="AW778" t="str">
        <f t="shared" si="142"/>
        <v>Monterrey2nd Round</v>
      </c>
    </row>
    <row r="779" spans="1:49" x14ac:dyDescent="0.25">
      <c r="A779">
        <v>17</v>
      </c>
      <c r="B779" t="s">
        <v>541</v>
      </c>
      <c r="C779" t="s">
        <v>542</v>
      </c>
      <c r="D779" s="1">
        <v>41733</v>
      </c>
      <c r="E779" t="s">
        <v>306</v>
      </c>
      <c r="F779" s="1" t="s">
        <v>307</v>
      </c>
      <c r="G779" s="1" t="s">
        <v>308</v>
      </c>
      <c r="H779" t="s">
        <v>344</v>
      </c>
      <c r="I779" s="9">
        <v>3</v>
      </c>
      <c r="J779" t="s">
        <v>329</v>
      </c>
      <c r="K779" t="s">
        <v>509</v>
      </c>
      <c r="L779">
        <v>54</v>
      </c>
      <c r="M779">
        <v>182</v>
      </c>
      <c r="N779">
        <v>1005</v>
      </c>
      <c r="O779">
        <v>333</v>
      </c>
      <c r="P779">
        <v>6</v>
      </c>
      <c r="Q779">
        <v>4</v>
      </c>
      <c r="R779">
        <v>6</v>
      </c>
      <c r="S779">
        <v>2</v>
      </c>
      <c r="V779">
        <v>2</v>
      </c>
      <c r="W779">
        <v>0</v>
      </c>
      <c r="X779" t="s">
        <v>312</v>
      </c>
      <c r="Y779">
        <v>1.25</v>
      </c>
      <c r="Z779">
        <v>3.75</v>
      </c>
      <c r="AA779">
        <v>1.3</v>
      </c>
      <c r="AB779">
        <v>3.4</v>
      </c>
      <c r="AC779">
        <v>1.3</v>
      </c>
      <c r="AD779">
        <v>3.4</v>
      </c>
      <c r="AE779">
        <v>1.31</v>
      </c>
      <c r="AF779">
        <v>3.85</v>
      </c>
      <c r="AG779">
        <v>1.33</v>
      </c>
      <c r="AH779">
        <v>3.25</v>
      </c>
      <c r="AI779">
        <v>1.35</v>
      </c>
      <c r="AJ779">
        <v>3.85</v>
      </c>
      <c r="AK779">
        <v>1.3</v>
      </c>
      <c r="AL779">
        <v>3.43</v>
      </c>
      <c r="AM779" t="str">
        <f t="shared" si="132"/>
        <v>Puig</v>
      </c>
      <c r="AN779" t="str">
        <f t="shared" si="133"/>
        <v>Gibbs</v>
      </c>
      <c r="AO779" t="str">
        <f t="shared" si="134"/>
        <v>MonterreyPuigGibbs</v>
      </c>
      <c r="AP779" t="str">
        <f t="shared" si="135"/>
        <v>MonterreyGibbsPuig</v>
      </c>
      <c r="AQ779">
        <f t="shared" si="136"/>
        <v>2</v>
      </c>
      <c r="AR779">
        <f t="shared" si="137"/>
        <v>6</v>
      </c>
      <c r="AS779">
        <f t="shared" si="138"/>
        <v>18</v>
      </c>
      <c r="AT779" t="b">
        <f t="shared" si="139"/>
        <v>0</v>
      </c>
      <c r="AU779" t="str">
        <f t="shared" si="140"/>
        <v>Puig</v>
      </c>
      <c r="AV779" t="b">
        <f t="shared" si="141"/>
        <v>0</v>
      </c>
      <c r="AW779" t="str">
        <f t="shared" si="142"/>
        <v>Monterrey2nd Round</v>
      </c>
    </row>
    <row r="780" spans="1:49" x14ac:dyDescent="0.25">
      <c r="A780">
        <v>17</v>
      </c>
      <c r="B780" t="s">
        <v>541</v>
      </c>
      <c r="C780" t="s">
        <v>542</v>
      </c>
      <c r="D780" s="1">
        <v>41733</v>
      </c>
      <c r="E780" t="s">
        <v>306</v>
      </c>
      <c r="F780" s="1" t="s">
        <v>307</v>
      </c>
      <c r="G780" s="1" t="s">
        <v>308</v>
      </c>
      <c r="H780" t="s">
        <v>344</v>
      </c>
      <c r="I780" s="9">
        <v>3</v>
      </c>
      <c r="J780" t="s">
        <v>334</v>
      </c>
      <c r="K780" t="s">
        <v>406</v>
      </c>
      <c r="L780">
        <v>13</v>
      </c>
      <c r="M780">
        <v>172</v>
      </c>
      <c r="N780">
        <v>3120</v>
      </c>
      <c r="O780">
        <v>356</v>
      </c>
      <c r="P780">
        <v>6</v>
      </c>
      <c r="Q780">
        <v>4</v>
      </c>
      <c r="R780">
        <v>6</v>
      </c>
      <c r="S780">
        <v>2</v>
      </c>
      <c r="V780">
        <v>2</v>
      </c>
      <c r="W780">
        <v>0</v>
      </c>
      <c r="X780" t="s">
        <v>312</v>
      </c>
      <c r="Y780">
        <v>1.1599999999999999</v>
      </c>
      <c r="Z780">
        <v>5</v>
      </c>
      <c r="AA780">
        <v>1.18</v>
      </c>
      <c r="AB780">
        <v>4.5</v>
      </c>
      <c r="AC780">
        <v>1.1399999999999999</v>
      </c>
      <c r="AD780">
        <v>5</v>
      </c>
      <c r="AE780">
        <v>1.23</v>
      </c>
      <c r="AF780">
        <v>4.7300000000000004</v>
      </c>
      <c r="AG780">
        <v>1.17</v>
      </c>
      <c r="AH780">
        <v>5</v>
      </c>
      <c r="AI780">
        <v>1.23</v>
      </c>
      <c r="AJ780">
        <v>5.5</v>
      </c>
      <c r="AK780">
        <v>1.19</v>
      </c>
      <c r="AL780">
        <v>4.54</v>
      </c>
      <c r="AM780" t="str">
        <f t="shared" si="132"/>
        <v>Ivanovic</v>
      </c>
      <c r="AN780" t="str">
        <f t="shared" si="133"/>
        <v>Wozniak</v>
      </c>
      <c r="AO780" t="str">
        <f t="shared" si="134"/>
        <v>MonterreyIvanovicWozniak</v>
      </c>
      <c r="AP780" t="str">
        <f t="shared" si="135"/>
        <v>MonterreyWozniakIvanovic</v>
      </c>
      <c r="AQ780">
        <f t="shared" si="136"/>
        <v>2</v>
      </c>
      <c r="AR780">
        <f t="shared" si="137"/>
        <v>6</v>
      </c>
      <c r="AS780">
        <f t="shared" si="138"/>
        <v>18</v>
      </c>
      <c r="AT780" t="b">
        <f t="shared" si="139"/>
        <v>0</v>
      </c>
      <c r="AU780" t="str">
        <f t="shared" si="140"/>
        <v>Ivanovic</v>
      </c>
      <c r="AV780" t="b">
        <f t="shared" si="141"/>
        <v>0</v>
      </c>
      <c r="AW780" t="str">
        <f t="shared" si="142"/>
        <v>Monterrey2nd Round</v>
      </c>
    </row>
    <row r="781" spans="1:49" x14ac:dyDescent="0.25">
      <c r="A781">
        <v>17</v>
      </c>
      <c r="B781" t="s">
        <v>541</v>
      </c>
      <c r="C781" t="s">
        <v>542</v>
      </c>
      <c r="D781" s="1">
        <v>41733</v>
      </c>
      <c r="E781" t="s">
        <v>306</v>
      </c>
      <c r="F781" s="1" t="s">
        <v>307</v>
      </c>
      <c r="G781" s="1" t="s">
        <v>308</v>
      </c>
      <c r="H781" t="s">
        <v>344</v>
      </c>
      <c r="I781" s="9">
        <v>3</v>
      </c>
      <c r="J781" t="s">
        <v>357</v>
      </c>
      <c r="K781" t="s">
        <v>336</v>
      </c>
      <c r="L781">
        <v>38</v>
      </c>
      <c r="M781">
        <v>105</v>
      </c>
      <c r="N781">
        <v>1300</v>
      </c>
      <c r="O781">
        <v>608</v>
      </c>
      <c r="P781">
        <v>6</v>
      </c>
      <c r="Q781">
        <v>4</v>
      </c>
      <c r="V781">
        <v>1</v>
      </c>
      <c r="W781">
        <v>0</v>
      </c>
      <c r="X781" t="s">
        <v>323</v>
      </c>
      <c r="Y781">
        <v>1.4</v>
      </c>
      <c r="Z781">
        <v>2.75</v>
      </c>
      <c r="AA781">
        <v>1.5</v>
      </c>
      <c r="AB781">
        <v>2.5</v>
      </c>
      <c r="AC781">
        <v>1.5</v>
      </c>
      <c r="AD781">
        <v>2.5</v>
      </c>
      <c r="AE781">
        <v>1.46</v>
      </c>
      <c r="AF781">
        <v>2.94</v>
      </c>
      <c r="AG781">
        <v>1.53</v>
      </c>
      <c r="AH781">
        <v>2.5</v>
      </c>
      <c r="AI781">
        <v>1.54</v>
      </c>
      <c r="AJ781">
        <v>2.94</v>
      </c>
      <c r="AK781">
        <v>1.47</v>
      </c>
      <c r="AL781">
        <v>2.63</v>
      </c>
      <c r="AM781" t="str">
        <f t="shared" si="132"/>
        <v>Rybarikova</v>
      </c>
      <c r="AN781" t="str">
        <f t="shared" si="133"/>
        <v>Morita</v>
      </c>
      <c r="AO781" t="str">
        <f t="shared" si="134"/>
        <v>MonterreyRybarikovaMorita</v>
      </c>
      <c r="AP781" t="str">
        <f t="shared" si="135"/>
        <v>MonterreyMoritaRybarikova</v>
      </c>
      <c r="AQ781">
        <f t="shared" si="136"/>
        <v>1</v>
      </c>
      <c r="AR781">
        <f t="shared" si="137"/>
        <v>2</v>
      </c>
      <c r="AS781">
        <f t="shared" si="138"/>
        <v>10</v>
      </c>
      <c r="AT781" t="b">
        <f t="shared" si="139"/>
        <v>0</v>
      </c>
      <c r="AU781" t="str">
        <f t="shared" si="140"/>
        <v>Rybarikova</v>
      </c>
      <c r="AV781" t="b">
        <f t="shared" si="141"/>
        <v>0</v>
      </c>
      <c r="AW781" t="str">
        <f t="shared" si="142"/>
        <v>Monterrey2nd Round</v>
      </c>
    </row>
    <row r="782" spans="1:49" x14ac:dyDescent="0.25">
      <c r="A782">
        <v>17</v>
      </c>
      <c r="B782" t="s">
        <v>541</v>
      </c>
      <c r="C782" t="s">
        <v>542</v>
      </c>
      <c r="D782" s="1">
        <v>41733</v>
      </c>
      <c r="E782" t="s">
        <v>306</v>
      </c>
      <c r="F782" s="1" t="s">
        <v>307</v>
      </c>
      <c r="G782" s="1" t="s">
        <v>308</v>
      </c>
      <c r="H782" t="s">
        <v>345</v>
      </c>
      <c r="I782" s="9">
        <v>3</v>
      </c>
      <c r="J782" t="s">
        <v>352</v>
      </c>
      <c r="K782" t="s">
        <v>329</v>
      </c>
      <c r="L782">
        <v>98</v>
      </c>
      <c r="M782">
        <v>54</v>
      </c>
      <c r="N782">
        <v>631</v>
      </c>
      <c r="O782">
        <v>1005</v>
      </c>
      <c r="P782">
        <v>6</v>
      </c>
      <c r="Q782">
        <v>4</v>
      </c>
      <c r="R782">
        <v>6</v>
      </c>
      <c r="S782">
        <v>7</v>
      </c>
      <c r="T782">
        <v>6</v>
      </c>
      <c r="U782">
        <v>4</v>
      </c>
      <c r="V782">
        <v>2</v>
      </c>
      <c r="W782">
        <v>1</v>
      </c>
      <c r="X782" t="s">
        <v>312</v>
      </c>
      <c r="Y782">
        <v>3</v>
      </c>
      <c r="Z782">
        <v>1.36</v>
      </c>
      <c r="AA782">
        <v>2.5</v>
      </c>
      <c r="AB782">
        <v>1.5</v>
      </c>
      <c r="AC782">
        <v>2.62</v>
      </c>
      <c r="AD782">
        <v>1.44</v>
      </c>
      <c r="AE782">
        <v>3.1</v>
      </c>
      <c r="AF782">
        <v>1.43</v>
      </c>
      <c r="AG782">
        <v>2.38</v>
      </c>
      <c r="AH782">
        <v>1.57</v>
      </c>
      <c r="AI782">
        <v>3.1</v>
      </c>
      <c r="AJ782">
        <v>1.57</v>
      </c>
      <c r="AK782">
        <v>2.65</v>
      </c>
      <c r="AL782">
        <v>1.46</v>
      </c>
      <c r="AM782" t="str">
        <f t="shared" si="132"/>
        <v>Date</v>
      </c>
      <c r="AN782" t="str">
        <f t="shared" si="133"/>
        <v>Puig</v>
      </c>
      <c r="AO782" t="str">
        <f t="shared" si="134"/>
        <v>MonterreyDatePuig</v>
      </c>
      <c r="AP782" t="str">
        <f t="shared" si="135"/>
        <v>MonterreyPuigDate</v>
      </c>
      <c r="AQ782">
        <f t="shared" si="136"/>
        <v>1</v>
      </c>
      <c r="AR782">
        <f t="shared" si="137"/>
        <v>3</v>
      </c>
      <c r="AS782">
        <f t="shared" si="138"/>
        <v>33</v>
      </c>
      <c r="AT782" t="b">
        <f t="shared" si="139"/>
        <v>1</v>
      </c>
      <c r="AU782" t="str">
        <f t="shared" si="140"/>
        <v>Date</v>
      </c>
      <c r="AV782" t="b">
        <f t="shared" si="141"/>
        <v>1</v>
      </c>
      <c r="AW782" t="str">
        <f t="shared" si="142"/>
        <v>MonterreyQuarterfinals</v>
      </c>
    </row>
    <row r="783" spans="1:49" x14ac:dyDescent="0.25">
      <c r="A783">
        <v>17</v>
      </c>
      <c r="B783" t="s">
        <v>541</v>
      </c>
      <c r="C783" t="s">
        <v>542</v>
      </c>
      <c r="D783" s="1">
        <v>41734</v>
      </c>
      <c r="E783" t="s">
        <v>306</v>
      </c>
      <c r="F783" s="1" t="s">
        <v>307</v>
      </c>
      <c r="G783" s="1" t="s">
        <v>308</v>
      </c>
      <c r="H783" t="s">
        <v>345</v>
      </c>
      <c r="I783" s="9">
        <v>3</v>
      </c>
      <c r="J783" t="s">
        <v>438</v>
      </c>
      <c r="K783" t="s">
        <v>315</v>
      </c>
      <c r="L783">
        <v>14</v>
      </c>
      <c r="M783">
        <v>73</v>
      </c>
      <c r="N783">
        <v>2740</v>
      </c>
      <c r="O783">
        <v>848</v>
      </c>
      <c r="P783">
        <v>6</v>
      </c>
      <c r="Q783">
        <v>7</v>
      </c>
      <c r="R783">
        <v>6</v>
      </c>
      <c r="S783">
        <v>3</v>
      </c>
      <c r="T783">
        <v>6</v>
      </c>
      <c r="U783">
        <v>3</v>
      </c>
      <c r="V783">
        <v>2</v>
      </c>
      <c r="W783">
        <v>1</v>
      </c>
      <c r="X783" t="s">
        <v>312</v>
      </c>
      <c r="Y783">
        <v>1.1599999999999999</v>
      </c>
      <c r="Z783">
        <v>5</v>
      </c>
      <c r="AA783">
        <v>1.2</v>
      </c>
      <c r="AB783">
        <v>4.3</v>
      </c>
      <c r="AC783">
        <v>1.17</v>
      </c>
      <c r="AD783">
        <v>4.5</v>
      </c>
      <c r="AE783">
        <v>1.22</v>
      </c>
      <c r="AF783">
        <v>5.01</v>
      </c>
      <c r="AG783">
        <v>1.22</v>
      </c>
      <c r="AH783">
        <v>4</v>
      </c>
      <c r="AI783">
        <v>1.23</v>
      </c>
      <c r="AJ783">
        <v>5.01</v>
      </c>
      <c r="AK783">
        <v>1.2</v>
      </c>
      <c r="AL783">
        <v>4.4800000000000004</v>
      </c>
      <c r="AM783" t="str">
        <f t="shared" si="132"/>
        <v>Wozniacki</v>
      </c>
      <c r="AN783" t="str">
        <f t="shared" si="133"/>
        <v>Pliskova</v>
      </c>
      <c r="AO783" t="str">
        <f t="shared" si="134"/>
        <v>MonterreyWozniackiPliskova</v>
      </c>
      <c r="AP783" t="str">
        <f t="shared" si="135"/>
        <v>MonterreyPliskovaWozniacki</v>
      </c>
      <c r="AQ783">
        <f t="shared" si="136"/>
        <v>1</v>
      </c>
      <c r="AR783">
        <f t="shared" si="137"/>
        <v>5</v>
      </c>
      <c r="AS783">
        <f t="shared" si="138"/>
        <v>31</v>
      </c>
      <c r="AT783" t="b">
        <f t="shared" si="139"/>
        <v>1</v>
      </c>
      <c r="AU783" t="str">
        <f t="shared" si="140"/>
        <v>Pliskova</v>
      </c>
      <c r="AV783" t="b">
        <f t="shared" si="141"/>
        <v>1</v>
      </c>
      <c r="AW783" t="str">
        <f t="shared" si="142"/>
        <v>MonterreyQuarterfinals</v>
      </c>
    </row>
    <row r="784" spans="1:49" x14ac:dyDescent="0.25">
      <c r="A784">
        <v>17</v>
      </c>
      <c r="B784" t="s">
        <v>541</v>
      </c>
      <c r="C784" t="s">
        <v>542</v>
      </c>
      <c r="D784" s="1">
        <v>41734</v>
      </c>
      <c r="E784" t="s">
        <v>306</v>
      </c>
      <c r="F784" s="1" t="s">
        <v>307</v>
      </c>
      <c r="G784" s="1" t="s">
        <v>308</v>
      </c>
      <c r="H784" t="s">
        <v>345</v>
      </c>
      <c r="I784" s="9">
        <v>3</v>
      </c>
      <c r="J784" t="s">
        <v>543</v>
      </c>
      <c r="K784" t="s">
        <v>548</v>
      </c>
      <c r="L784">
        <v>137</v>
      </c>
      <c r="M784">
        <v>302</v>
      </c>
      <c r="N784">
        <v>468</v>
      </c>
      <c r="O784">
        <v>153</v>
      </c>
      <c r="P784">
        <v>6</v>
      </c>
      <c r="Q784">
        <v>3</v>
      </c>
      <c r="R784">
        <v>6</v>
      </c>
      <c r="S784">
        <v>0</v>
      </c>
      <c r="V784">
        <v>2</v>
      </c>
      <c r="W784">
        <v>0</v>
      </c>
      <c r="X784" t="s">
        <v>312</v>
      </c>
      <c r="Y784">
        <v>1.83</v>
      </c>
      <c r="Z784">
        <v>1.83</v>
      </c>
      <c r="AA784">
        <v>1.88</v>
      </c>
      <c r="AB784">
        <v>1.88</v>
      </c>
      <c r="AC784">
        <v>1.8</v>
      </c>
      <c r="AD784">
        <v>1.91</v>
      </c>
      <c r="AE784">
        <v>1.95</v>
      </c>
      <c r="AF784">
        <v>1.97</v>
      </c>
      <c r="AG784">
        <v>1.91</v>
      </c>
      <c r="AH784">
        <v>1.91</v>
      </c>
      <c r="AI784">
        <v>2.0099999999999998</v>
      </c>
      <c r="AJ784">
        <v>1.97</v>
      </c>
      <c r="AK784">
        <v>1.88</v>
      </c>
      <c r="AL784">
        <v>1.88</v>
      </c>
      <c r="AM784" t="str">
        <f t="shared" si="132"/>
        <v>Jaksic</v>
      </c>
      <c r="AN784" t="str">
        <f t="shared" si="133"/>
        <v>Boserup</v>
      </c>
      <c r="AO784" t="str">
        <f t="shared" si="134"/>
        <v>MonterreyJaksicBoserup</v>
      </c>
      <c r="AP784" t="str">
        <f t="shared" si="135"/>
        <v>MonterreyBoserupJaksic</v>
      </c>
      <c r="AQ784">
        <f t="shared" si="136"/>
        <v>2</v>
      </c>
      <c r="AR784">
        <f t="shared" si="137"/>
        <v>9</v>
      </c>
      <c r="AS784">
        <f t="shared" si="138"/>
        <v>15</v>
      </c>
      <c r="AT784" t="b">
        <f t="shared" si="139"/>
        <v>0</v>
      </c>
      <c r="AU784" t="str">
        <f t="shared" si="140"/>
        <v>Jaksic</v>
      </c>
      <c r="AV784" t="b">
        <f t="shared" si="141"/>
        <v>0</v>
      </c>
      <c r="AW784" t="str">
        <f t="shared" si="142"/>
        <v>MonterreyQuarterfinals</v>
      </c>
    </row>
    <row r="785" spans="1:49" x14ac:dyDescent="0.25">
      <c r="A785">
        <v>17</v>
      </c>
      <c r="B785" t="s">
        <v>541</v>
      </c>
      <c r="C785" t="s">
        <v>542</v>
      </c>
      <c r="D785" s="1">
        <v>41734</v>
      </c>
      <c r="E785" t="s">
        <v>306</v>
      </c>
      <c r="F785" s="1" t="s">
        <v>307</v>
      </c>
      <c r="G785" s="1" t="s">
        <v>308</v>
      </c>
      <c r="H785" t="s">
        <v>345</v>
      </c>
      <c r="I785" s="9">
        <v>3</v>
      </c>
      <c r="J785" t="s">
        <v>334</v>
      </c>
      <c r="K785" t="s">
        <v>357</v>
      </c>
      <c r="L785">
        <v>13</v>
      </c>
      <c r="M785">
        <v>38</v>
      </c>
      <c r="N785">
        <v>3120</v>
      </c>
      <c r="O785">
        <v>1300</v>
      </c>
      <c r="P785">
        <v>6</v>
      </c>
      <c r="Q785">
        <v>1</v>
      </c>
      <c r="R785">
        <v>0</v>
      </c>
      <c r="S785">
        <v>6</v>
      </c>
      <c r="T785">
        <v>6</v>
      </c>
      <c r="U785">
        <v>2</v>
      </c>
      <c r="V785">
        <v>2</v>
      </c>
      <c r="W785">
        <v>1</v>
      </c>
      <c r="X785" t="s">
        <v>312</v>
      </c>
      <c r="Y785">
        <v>1.18</v>
      </c>
      <c r="Z785">
        <v>4.5</v>
      </c>
      <c r="AA785">
        <v>1.2</v>
      </c>
      <c r="AB785">
        <v>4.3</v>
      </c>
      <c r="AC785">
        <v>1.22</v>
      </c>
      <c r="AD785">
        <v>4</v>
      </c>
      <c r="AE785">
        <v>1.26</v>
      </c>
      <c r="AF785">
        <v>4.4000000000000004</v>
      </c>
      <c r="AG785">
        <v>1.2</v>
      </c>
      <c r="AH785">
        <v>4.5</v>
      </c>
      <c r="AI785">
        <v>1.26</v>
      </c>
      <c r="AJ785">
        <v>4.55</v>
      </c>
      <c r="AK785">
        <v>1.21</v>
      </c>
      <c r="AL785">
        <v>4.2</v>
      </c>
      <c r="AM785" t="str">
        <f t="shared" si="132"/>
        <v>Ivanovic</v>
      </c>
      <c r="AN785" t="str">
        <f t="shared" si="133"/>
        <v>Rybarikova</v>
      </c>
      <c r="AO785" t="str">
        <f t="shared" si="134"/>
        <v>MonterreyIvanovicRybarikova</v>
      </c>
      <c r="AP785" t="str">
        <f t="shared" si="135"/>
        <v>MonterreyRybarikovaIvanovic</v>
      </c>
      <c r="AQ785">
        <f t="shared" si="136"/>
        <v>1</v>
      </c>
      <c r="AR785">
        <f t="shared" si="137"/>
        <v>3</v>
      </c>
      <c r="AS785">
        <f t="shared" si="138"/>
        <v>21</v>
      </c>
      <c r="AT785" t="b">
        <f t="shared" si="139"/>
        <v>0</v>
      </c>
      <c r="AU785" t="str">
        <f t="shared" si="140"/>
        <v>Ivanovic</v>
      </c>
      <c r="AV785" t="b">
        <f t="shared" si="141"/>
        <v>1</v>
      </c>
      <c r="AW785" t="str">
        <f t="shared" si="142"/>
        <v>MonterreyQuarterfinals</v>
      </c>
    </row>
    <row r="786" spans="1:49" x14ac:dyDescent="0.25">
      <c r="A786">
        <v>17</v>
      </c>
      <c r="B786" t="s">
        <v>541</v>
      </c>
      <c r="C786" t="s">
        <v>542</v>
      </c>
      <c r="D786" s="1">
        <v>41734</v>
      </c>
      <c r="E786" t="s">
        <v>306</v>
      </c>
      <c r="F786" s="1" t="s">
        <v>307</v>
      </c>
      <c r="G786" s="1" t="s">
        <v>308</v>
      </c>
      <c r="H786" t="s">
        <v>346</v>
      </c>
      <c r="I786" s="9">
        <v>3</v>
      </c>
      <c r="J786" t="s">
        <v>543</v>
      </c>
      <c r="K786" t="s">
        <v>352</v>
      </c>
      <c r="L786">
        <v>137</v>
      </c>
      <c r="M786">
        <v>98</v>
      </c>
      <c r="N786">
        <v>468</v>
      </c>
      <c r="O786">
        <v>631</v>
      </c>
      <c r="P786">
        <v>6</v>
      </c>
      <c r="Q786">
        <v>7</v>
      </c>
      <c r="R786">
        <v>6</v>
      </c>
      <c r="S786">
        <v>4</v>
      </c>
      <c r="T786">
        <v>6</v>
      </c>
      <c r="U786">
        <v>4</v>
      </c>
      <c r="V786">
        <v>2</v>
      </c>
      <c r="W786">
        <v>1</v>
      </c>
      <c r="X786" t="s">
        <v>312</v>
      </c>
      <c r="Y786">
        <v>2.2999999999999998</v>
      </c>
      <c r="Z786">
        <v>1.61</v>
      </c>
      <c r="AA786">
        <v>2.2000000000000002</v>
      </c>
      <c r="AB786">
        <v>1.65</v>
      </c>
      <c r="AC786">
        <v>2.25</v>
      </c>
      <c r="AD786">
        <v>1.57</v>
      </c>
      <c r="AE786">
        <v>2.36</v>
      </c>
      <c r="AF786">
        <v>1.68</v>
      </c>
      <c r="AG786">
        <v>2.25</v>
      </c>
      <c r="AH786">
        <v>1.62</v>
      </c>
      <c r="AI786">
        <v>2.4</v>
      </c>
      <c r="AJ786">
        <v>1.69</v>
      </c>
      <c r="AK786">
        <v>2.25</v>
      </c>
      <c r="AL786">
        <v>1.62</v>
      </c>
      <c r="AM786" t="str">
        <f t="shared" si="132"/>
        <v>Jaksic</v>
      </c>
      <c r="AN786" t="str">
        <f t="shared" si="133"/>
        <v>Date</v>
      </c>
      <c r="AO786" t="str">
        <f t="shared" si="134"/>
        <v>MonterreyJaksicDate</v>
      </c>
      <c r="AP786" t="str">
        <f t="shared" si="135"/>
        <v>MonterreyDateJaksic</v>
      </c>
      <c r="AQ786">
        <f t="shared" si="136"/>
        <v>1</v>
      </c>
      <c r="AR786">
        <f t="shared" si="137"/>
        <v>3</v>
      </c>
      <c r="AS786">
        <f t="shared" si="138"/>
        <v>33</v>
      </c>
      <c r="AT786" t="b">
        <f t="shared" si="139"/>
        <v>1</v>
      </c>
      <c r="AU786" t="str">
        <f t="shared" si="140"/>
        <v>Date</v>
      </c>
      <c r="AV786" t="b">
        <f t="shared" si="141"/>
        <v>1</v>
      </c>
      <c r="AW786" t="str">
        <f t="shared" si="142"/>
        <v>MonterreySemifinals</v>
      </c>
    </row>
    <row r="787" spans="1:49" x14ac:dyDescent="0.25">
      <c r="A787">
        <v>17</v>
      </c>
      <c r="B787" t="s">
        <v>541</v>
      </c>
      <c r="C787" t="s">
        <v>542</v>
      </c>
      <c r="D787" s="1">
        <v>41735</v>
      </c>
      <c r="E787" t="s">
        <v>306</v>
      </c>
      <c r="F787" s="1" t="s">
        <v>307</v>
      </c>
      <c r="G787" s="1" t="s">
        <v>308</v>
      </c>
      <c r="H787" t="s">
        <v>346</v>
      </c>
      <c r="I787" s="9">
        <v>3</v>
      </c>
      <c r="J787" t="s">
        <v>334</v>
      </c>
      <c r="K787" t="s">
        <v>438</v>
      </c>
      <c r="L787">
        <v>13</v>
      </c>
      <c r="M787">
        <v>14</v>
      </c>
      <c r="N787">
        <v>3120</v>
      </c>
      <c r="O787">
        <v>2740</v>
      </c>
      <c r="P787">
        <v>7</v>
      </c>
      <c r="Q787">
        <v>6</v>
      </c>
      <c r="R787">
        <v>6</v>
      </c>
      <c r="S787">
        <v>4</v>
      </c>
      <c r="V787">
        <v>2</v>
      </c>
      <c r="W787">
        <v>0</v>
      </c>
      <c r="X787" t="s">
        <v>312</v>
      </c>
      <c r="Y787">
        <v>2</v>
      </c>
      <c r="Z787">
        <v>1.8</v>
      </c>
      <c r="AA787">
        <v>2.2000000000000002</v>
      </c>
      <c r="AB787">
        <v>1.65</v>
      </c>
      <c r="AC787">
        <v>1.91</v>
      </c>
      <c r="AD787">
        <v>1.8</v>
      </c>
      <c r="AE787">
        <v>2.04</v>
      </c>
      <c r="AF787">
        <v>1.88</v>
      </c>
      <c r="AG787">
        <v>2.2000000000000002</v>
      </c>
      <c r="AH787">
        <v>1.67</v>
      </c>
      <c r="AI787">
        <v>2.25</v>
      </c>
      <c r="AJ787">
        <v>1.88</v>
      </c>
      <c r="AK787">
        <v>2.0699999999999998</v>
      </c>
      <c r="AL787">
        <v>1.73</v>
      </c>
      <c r="AM787" t="str">
        <f t="shared" si="132"/>
        <v>Ivanovic</v>
      </c>
      <c r="AN787" t="str">
        <f t="shared" si="133"/>
        <v>Wozniacki</v>
      </c>
      <c r="AO787" t="str">
        <f t="shared" si="134"/>
        <v>MonterreyIvanovicWozniacki</v>
      </c>
      <c r="AP787" t="str">
        <f t="shared" si="135"/>
        <v>MonterreyWozniackiIvanovic</v>
      </c>
      <c r="AQ787">
        <f t="shared" si="136"/>
        <v>2</v>
      </c>
      <c r="AR787">
        <f t="shared" si="137"/>
        <v>3</v>
      </c>
      <c r="AS787">
        <f t="shared" si="138"/>
        <v>23</v>
      </c>
      <c r="AT787" t="b">
        <f t="shared" si="139"/>
        <v>1</v>
      </c>
      <c r="AU787" t="str">
        <f t="shared" si="140"/>
        <v>Ivanovic</v>
      </c>
      <c r="AV787" t="b">
        <f t="shared" si="141"/>
        <v>0</v>
      </c>
      <c r="AW787" t="str">
        <f t="shared" si="142"/>
        <v>MonterreySemifinals</v>
      </c>
    </row>
    <row r="788" spans="1:49" x14ac:dyDescent="0.25">
      <c r="A788">
        <v>17</v>
      </c>
      <c r="B788" t="s">
        <v>541</v>
      </c>
      <c r="C788" t="s">
        <v>542</v>
      </c>
      <c r="D788" s="1">
        <v>41735</v>
      </c>
      <c r="E788" t="s">
        <v>306</v>
      </c>
      <c r="F788" s="1" t="s">
        <v>307</v>
      </c>
      <c r="G788" s="1" t="s">
        <v>308</v>
      </c>
      <c r="H788" t="s">
        <v>348</v>
      </c>
      <c r="I788" s="9">
        <v>3</v>
      </c>
      <c r="J788" t="s">
        <v>334</v>
      </c>
      <c r="K788" t="s">
        <v>543</v>
      </c>
      <c r="L788">
        <v>13</v>
      </c>
      <c r="M788">
        <v>137</v>
      </c>
      <c r="N788">
        <v>3120</v>
      </c>
      <c r="O788">
        <v>468</v>
      </c>
      <c r="P788">
        <v>6</v>
      </c>
      <c r="Q788">
        <v>2</v>
      </c>
      <c r="R788">
        <v>6</v>
      </c>
      <c r="S788">
        <v>1</v>
      </c>
      <c r="V788">
        <v>2</v>
      </c>
      <c r="W788">
        <v>0</v>
      </c>
      <c r="X788" s="8" t="s">
        <v>312</v>
      </c>
      <c r="Y788">
        <v>1.1200000000000001</v>
      </c>
      <c r="Z788">
        <v>6</v>
      </c>
      <c r="AA788">
        <v>1.1000000000000001</v>
      </c>
      <c r="AB788">
        <v>6.5</v>
      </c>
      <c r="AC788">
        <v>1.1200000000000001</v>
      </c>
      <c r="AD788">
        <v>6</v>
      </c>
      <c r="AE788">
        <v>1.1100000000000001</v>
      </c>
      <c r="AF788">
        <v>8.36</v>
      </c>
      <c r="AG788">
        <v>1.1000000000000001</v>
      </c>
      <c r="AH788">
        <v>7</v>
      </c>
      <c r="AI788">
        <v>1.1200000000000001</v>
      </c>
      <c r="AJ788">
        <v>8.36</v>
      </c>
      <c r="AK788">
        <v>1.1100000000000001</v>
      </c>
      <c r="AL788">
        <v>6.54</v>
      </c>
      <c r="AM788" t="str">
        <f t="shared" si="132"/>
        <v>Ivanovic</v>
      </c>
      <c r="AN788" t="str">
        <f t="shared" si="133"/>
        <v>Jaksic</v>
      </c>
      <c r="AO788" t="str">
        <f t="shared" si="134"/>
        <v>MonterreyIvanovicJaksic</v>
      </c>
      <c r="AP788" t="str">
        <f t="shared" si="135"/>
        <v>MonterreyJaksicIvanovic</v>
      </c>
      <c r="AQ788">
        <f t="shared" si="136"/>
        <v>2</v>
      </c>
      <c r="AR788">
        <f t="shared" si="137"/>
        <v>9</v>
      </c>
      <c r="AS788">
        <f t="shared" si="138"/>
        <v>15</v>
      </c>
      <c r="AT788" t="b">
        <f t="shared" si="139"/>
        <v>0</v>
      </c>
      <c r="AU788" t="str">
        <f t="shared" si="140"/>
        <v>Ivanovic</v>
      </c>
      <c r="AV788" t="b">
        <f t="shared" si="141"/>
        <v>0</v>
      </c>
      <c r="AW788" t="str">
        <f t="shared" si="142"/>
        <v>MonterreyThe Final</v>
      </c>
    </row>
    <row r="789" spans="1:49" x14ac:dyDescent="0.25">
      <c r="A789">
        <v>18</v>
      </c>
      <c r="B789" t="s">
        <v>549</v>
      </c>
      <c r="C789" s="8" t="s">
        <v>550</v>
      </c>
      <c r="D789" s="1">
        <v>41736</v>
      </c>
      <c r="E789" t="s">
        <v>306</v>
      </c>
      <c r="F789" s="1" t="s">
        <v>307</v>
      </c>
      <c r="G789" s="1" t="s">
        <v>503</v>
      </c>
      <c r="H789" t="s">
        <v>309</v>
      </c>
      <c r="I789">
        <v>3</v>
      </c>
      <c r="J789" t="s">
        <v>320</v>
      </c>
      <c r="K789" t="s">
        <v>467</v>
      </c>
      <c r="L789">
        <v>77</v>
      </c>
      <c r="M789">
        <v>92</v>
      </c>
      <c r="N789">
        <v>809</v>
      </c>
      <c r="O789">
        <v>667</v>
      </c>
      <c r="P789">
        <v>6</v>
      </c>
      <c r="Q789">
        <v>2</v>
      </c>
      <c r="R789">
        <v>6</v>
      </c>
      <c r="S789">
        <v>4</v>
      </c>
      <c r="V789">
        <v>2</v>
      </c>
      <c r="W789">
        <v>0</v>
      </c>
      <c r="X789" t="s">
        <v>312</v>
      </c>
      <c r="Y789">
        <v>1.9</v>
      </c>
      <c r="Z789">
        <v>1.8</v>
      </c>
      <c r="AA789">
        <v>1.9</v>
      </c>
      <c r="AB789">
        <v>1.85</v>
      </c>
      <c r="AC789">
        <v>1.83</v>
      </c>
      <c r="AD789">
        <v>1.83</v>
      </c>
      <c r="AE789">
        <v>1.98</v>
      </c>
      <c r="AF789">
        <v>1.91</v>
      </c>
      <c r="AG789">
        <v>2</v>
      </c>
      <c r="AH789">
        <v>1.8</v>
      </c>
      <c r="AI789">
        <v>2.1</v>
      </c>
      <c r="AJ789">
        <v>1.91</v>
      </c>
      <c r="AK789">
        <v>1.96</v>
      </c>
      <c r="AL789">
        <v>1.8</v>
      </c>
      <c r="AM789" t="str">
        <f t="shared" si="132"/>
        <v>Dominguez</v>
      </c>
      <c r="AN789" t="str">
        <f t="shared" si="133"/>
        <v>Pereira</v>
      </c>
      <c r="AO789" t="str">
        <f t="shared" si="134"/>
        <v>BogotaDominguezPereira</v>
      </c>
      <c r="AP789" t="str">
        <f t="shared" si="135"/>
        <v>BogotaPereiraDominguez</v>
      </c>
      <c r="AQ789">
        <f t="shared" si="136"/>
        <v>2</v>
      </c>
      <c r="AR789">
        <f t="shared" si="137"/>
        <v>6</v>
      </c>
      <c r="AS789">
        <f t="shared" si="138"/>
        <v>18</v>
      </c>
      <c r="AT789" t="b">
        <f t="shared" si="139"/>
        <v>0</v>
      </c>
      <c r="AU789" t="str">
        <f t="shared" si="140"/>
        <v>Dominguez</v>
      </c>
      <c r="AV789" t="b">
        <f t="shared" si="141"/>
        <v>0</v>
      </c>
      <c r="AW789" t="str">
        <f t="shared" si="142"/>
        <v>Bogota1st Round</v>
      </c>
    </row>
    <row r="790" spans="1:49" x14ac:dyDescent="0.25">
      <c r="A790">
        <v>18</v>
      </c>
      <c r="B790" t="s">
        <v>549</v>
      </c>
      <c r="C790" s="8" t="s">
        <v>550</v>
      </c>
      <c r="D790" s="1">
        <v>41736</v>
      </c>
      <c r="E790" t="s">
        <v>306</v>
      </c>
      <c r="F790" s="1" t="s">
        <v>307</v>
      </c>
      <c r="G790" s="1" t="s">
        <v>503</v>
      </c>
      <c r="H790" t="s">
        <v>309</v>
      </c>
      <c r="I790">
        <v>3</v>
      </c>
      <c r="J790" t="s">
        <v>477</v>
      </c>
      <c r="K790" t="s">
        <v>341</v>
      </c>
      <c r="L790">
        <v>79</v>
      </c>
      <c r="M790">
        <v>50</v>
      </c>
      <c r="N790">
        <v>785</v>
      </c>
      <c r="O790">
        <v>1144</v>
      </c>
      <c r="P790">
        <v>6</v>
      </c>
      <c r="Q790">
        <v>3</v>
      </c>
      <c r="R790">
        <v>7</v>
      </c>
      <c r="S790">
        <v>6</v>
      </c>
      <c r="V790">
        <v>2</v>
      </c>
      <c r="W790">
        <v>0</v>
      </c>
      <c r="X790" t="s">
        <v>312</v>
      </c>
      <c r="Y790">
        <v>2.2000000000000002</v>
      </c>
      <c r="Z790">
        <v>1.61</v>
      </c>
      <c r="AA790">
        <v>2.2000000000000002</v>
      </c>
      <c r="AB790">
        <v>1.65</v>
      </c>
      <c r="AC790">
        <v>2.25</v>
      </c>
      <c r="AD790">
        <v>1.57</v>
      </c>
      <c r="AE790">
        <v>2.2400000000000002</v>
      </c>
      <c r="AF790">
        <v>1.71</v>
      </c>
      <c r="AG790">
        <v>2.25</v>
      </c>
      <c r="AH790">
        <v>1.62</v>
      </c>
      <c r="AI790">
        <v>2.38</v>
      </c>
      <c r="AJ790">
        <v>1.71</v>
      </c>
      <c r="AK790">
        <v>2.23</v>
      </c>
      <c r="AL790">
        <v>1.62</v>
      </c>
      <c r="AM790" t="str">
        <f t="shared" si="132"/>
        <v>Scheepers</v>
      </c>
      <c r="AN790" t="str">
        <f t="shared" si="133"/>
        <v>Knapp</v>
      </c>
      <c r="AO790" t="str">
        <f t="shared" si="134"/>
        <v>BogotaScheepersKnapp</v>
      </c>
      <c r="AP790" t="str">
        <f t="shared" si="135"/>
        <v>BogotaKnappScheepers</v>
      </c>
      <c r="AQ790">
        <f t="shared" si="136"/>
        <v>2</v>
      </c>
      <c r="AR790">
        <f t="shared" si="137"/>
        <v>4</v>
      </c>
      <c r="AS790">
        <f t="shared" si="138"/>
        <v>22</v>
      </c>
      <c r="AT790" t="b">
        <f t="shared" si="139"/>
        <v>1</v>
      </c>
      <c r="AU790" t="str">
        <f t="shared" si="140"/>
        <v>Scheepers</v>
      </c>
      <c r="AV790" t="b">
        <f t="shared" si="141"/>
        <v>0</v>
      </c>
      <c r="AW790" t="str">
        <f t="shared" si="142"/>
        <v>Bogota1st Round</v>
      </c>
    </row>
    <row r="791" spans="1:49" x14ac:dyDescent="0.25">
      <c r="A791">
        <v>18</v>
      </c>
      <c r="B791" t="s">
        <v>549</v>
      </c>
      <c r="C791" s="8" t="s">
        <v>550</v>
      </c>
      <c r="D791" s="1">
        <v>41736</v>
      </c>
      <c r="E791" t="s">
        <v>306</v>
      </c>
      <c r="F791" s="1" t="s">
        <v>307</v>
      </c>
      <c r="G791" s="1" t="s">
        <v>503</v>
      </c>
      <c r="H791" t="s">
        <v>309</v>
      </c>
      <c r="I791">
        <v>3</v>
      </c>
      <c r="J791" t="s">
        <v>389</v>
      </c>
      <c r="K791" t="s">
        <v>474</v>
      </c>
      <c r="L791">
        <v>71</v>
      </c>
      <c r="M791">
        <v>133</v>
      </c>
      <c r="N791">
        <v>845</v>
      </c>
      <c r="O791">
        <v>488</v>
      </c>
      <c r="P791">
        <v>6</v>
      </c>
      <c r="Q791">
        <v>1</v>
      </c>
      <c r="R791">
        <v>7</v>
      </c>
      <c r="S791">
        <v>5</v>
      </c>
      <c r="V791">
        <v>2</v>
      </c>
      <c r="W791">
        <v>0</v>
      </c>
      <c r="X791" t="s">
        <v>312</v>
      </c>
      <c r="Y791">
        <v>1.2</v>
      </c>
      <c r="Z791">
        <v>4.33</v>
      </c>
      <c r="AA791">
        <v>1.25</v>
      </c>
      <c r="AB791">
        <v>3.75</v>
      </c>
      <c r="AC791">
        <v>1.25</v>
      </c>
      <c r="AD791">
        <v>3.75</v>
      </c>
      <c r="AE791">
        <v>1.26</v>
      </c>
      <c r="AF791">
        <v>4.2</v>
      </c>
      <c r="AG791">
        <v>1.25</v>
      </c>
      <c r="AH791">
        <v>3.75</v>
      </c>
      <c r="AI791">
        <v>1.29</v>
      </c>
      <c r="AJ791">
        <v>4.33</v>
      </c>
      <c r="AK791">
        <v>1.24</v>
      </c>
      <c r="AL791">
        <v>3.9</v>
      </c>
      <c r="AM791" t="str">
        <f t="shared" si="132"/>
        <v>King</v>
      </c>
      <c r="AN791" t="str">
        <f t="shared" si="133"/>
        <v>Majeric</v>
      </c>
      <c r="AO791" t="str">
        <f t="shared" si="134"/>
        <v>BogotaKingMajeric</v>
      </c>
      <c r="AP791" t="str">
        <f t="shared" si="135"/>
        <v>BogotaMajericKing</v>
      </c>
      <c r="AQ791">
        <f t="shared" si="136"/>
        <v>2</v>
      </c>
      <c r="AR791">
        <f t="shared" si="137"/>
        <v>7</v>
      </c>
      <c r="AS791">
        <f t="shared" si="138"/>
        <v>19</v>
      </c>
      <c r="AT791" t="b">
        <f t="shared" si="139"/>
        <v>0</v>
      </c>
      <c r="AU791" t="str">
        <f t="shared" si="140"/>
        <v>King</v>
      </c>
      <c r="AV791" t="b">
        <f t="shared" si="141"/>
        <v>0</v>
      </c>
      <c r="AW791" t="str">
        <f t="shared" si="142"/>
        <v>Bogota1st Round</v>
      </c>
    </row>
    <row r="792" spans="1:49" x14ac:dyDescent="0.25">
      <c r="A792">
        <v>18</v>
      </c>
      <c r="B792" t="s">
        <v>549</v>
      </c>
      <c r="C792" s="8" t="s">
        <v>550</v>
      </c>
      <c r="D792" s="1">
        <v>41736</v>
      </c>
      <c r="E792" t="s">
        <v>306</v>
      </c>
      <c r="F792" s="1" t="s">
        <v>307</v>
      </c>
      <c r="G792" s="1" t="s">
        <v>503</v>
      </c>
      <c r="H792" t="s">
        <v>309</v>
      </c>
      <c r="I792">
        <v>3</v>
      </c>
      <c r="J792" t="s">
        <v>363</v>
      </c>
      <c r="K792" t="s">
        <v>379</v>
      </c>
      <c r="L792">
        <v>134</v>
      </c>
      <c r="M792">
        <v>87</v>
      </c>
      <c r="N792">
        <v>482</v>
      </c>
      <c r="O792">
        <v>690</v>
      </c>
      <c r="P792">
        <v>6</v>
      </c>
      <c r="Q792">
        <v>1</v>
      </c>
      <c r="R792">
        <v>4</v>
      </c>
      <c r="S792">
        <v>6</v>
      </c>
      <c r="T792">
        <v>6</v>
      </c>
      <c r="U792">
        <v>2</v>
      </c>
      <c r="V792">
        <v>2</v>
      </c>
      <c r="W792">
        <v>1</v>
      </c>
      <c r="X792" t="s">
        <v>312</v>
      </c>
      <c r="Y792">
        <v>2</v>
      </c>
      <c r="Z792">
        <v>1.72</v>
      </c>
      <c r="AA792">
        <v>2.0499999999999998</v>
      </c>
      <c r="AB792">
        <v>1.75</v>
      </c>
      <c r="AC792">
        <v>2</v>
      </c>
      <c r="AD792">
        <v>1.73</v>
      </c>
      <c r="AE792">
        <v>2.36</v>
      </c>
      <c r="AF792">
        <v>1.65</v>
      </c>
      <c r="AG792">
        <v>2.1</v>
      </c>
      <c r="AH792">
        <v>1.73</v>
      </c>
      <c r="AI792">
        <v>2.36</v>
      </c>
      <c r="AJ792">
        <v>1.8</v>
      </c>
      <c r="AK792">
        <v>2.06</v>
      </c>
      <c r="AL792">
        <v>1.74</v>
      </c>
      <c r="AM792" t="str">
        <f t="shared" si="132"/>
        <v>Panova</v>
      </c>
      <c r="AN792" t="str">
        <f t="shared" si="133"/>
        <v>Mladenovic</v>
      </c>
      <c r="AO792" t="str">
        <f t="shared" si="134"/>
        <v>BogotaPanovaMladenovic</v>
      </c>
      <c r="AP792" t="str">
        <f t="shared" si="135"/>
        <v>BogotaMladenovicPanova</v>
      </c>
      <c r="AQ792">
        <f t="shared" si="136"/>
        <v>1</v>
      </c>
      <c r="AR792">
        <f t="shared" si="137"/>
        <v>7</v>
      </c>
      <c r="AS792">
        <f t="shared" si="138"/>
        <v>25</v>
      </c>
      <c r="AT792" t="b">
        <f t="shared" si="139"/>
        <v>0</v>
      </c>
      <c r="AU792" t="str">
        <f t="shared" si="140"/>
        <v>Panova</v>
      </c>
      <c r="AV792" t="b">
        <f t="shared" si="141"/>
        <v>1</v>
      </c>
      <c r="AW792" t="str">
        <f t="shared" si="142"/>
        <v>Bogota1st Round</v>
      </c>
    </row>
    <row r="793" spans="1:49" x14ac:dyDescent="0.25">
      <c r="A793">
        <v>18</v>
      </c>
      <c r="B793" t="s">
        <v>549</v>
      </c>
      <c r="C793" s="8" t="s">
        <v>550</v>
      </c>
      <c r="D793" s="1">
        <v>41736</v>
      </c>
      <c r="E793" t="s">
        <v>306</v>
      </c>
      <c r="F793" s="1" t="s">
        <v>307</v>
      </c>
      <c r="G793" s="1" t="s">
        <v>503</v>
      </c>
      <c r="H793" t="s">
        <v>309</v>
      </c>
      <c r="I793">
        <v>3</v>
      </c>
      <c r="J793" t="s">
        <v>551</v>
      </c>
      <c r="K793" t="s">
        <v>353</v>
      </c>
      <c r="L793">
        <v>234</v>
      </c>
      <c r="M793">
        <v>130</v>
      </c>
      <c r="N793">
        <v>246</v>
      </c>
      <c r="O793">
        <v>493</v>
      </c>
      <c r="P793">
        <v>6</v>
      </c>
      <c r="Q793">
        <v>2</v>
      </c>
      <c r="R793">
        <v>6</v>
      </c>
      <c r="S793">
        <v>2</v>
      </c>
      <c r="V793">
        <v>2</v>
      </c>
      <c r="W793">
        <v>0</v>
      </c>
      <c r="X793" t="s">
        <v>312</v>
      </c>
      <c r="AM793" t="str">
        <f t="shared" si="132"/>
        <v>Khromacheva</v>
      </c>
      <c r="AN793" t="str">
        <f t="shared" si="133"/>
        <v>Rogowska</v>
      </c>
      <c r="AO793" t="str">
        <f t="shared" si="134"/>
        <v>BogotaKhromachevaRogowska</v>
      </c>
      <c r="AP793" t="str">
        <f t="shared" si="135"/>
        <v>BogotaRogowskaKhromacheva</v>
      </c>
      <c r="AQ793">
        <f t="shared" si="136"/>
        <v>2</v>
      </c>
      <c r="AR793">
        <f t="shared" si="137"/>
        <v>8</v>
      </c>
      <c r="AS793">
        <f t="shared" si="138"/>
        <v>16</v>
      </c>
      <c r="AT793" t="b">
        <f t="shared" si="139"/>
        <v>0</v>
      </c>
      <c r="AU793" t="str">
        <f t="shared" si="140"/>
        <v>Khromacheva</v>
      </c>
      <c r="AV793" t="b">
        <f t="shared" si="141"/>
        <v>0</v>
      </c>
      <c r="AW793" t="str">
        <f t="shared" si="142"/>
        <v>Bogota1st Round</v>
      </c>
    </row>
    <row r="794" spans="1:49" x14ac:dyDescent="0.25">
      <c r="A794">
        <v>18</v>
      </c>
      <c r="B794" t="s">
        <v>549</v>
      </c>
      <c r="C794" s="8" t="s">
        <v>550</v>
      </c>
      <c r="D794" s="1">
        <v>41737</v>
      </c>
      <c r="E794" t="s">
        <v>306</v>
      </c>
      <c r="F794" s="1" t="s">
        <v>307</v>
      </c>
      <c r="G794" s="1" t="s">
        <v>503</v>
      </c>
      <c r="H794" t="s">
        <v>309</v>
      </c>
      <c r="I794">
        <v>3</v>
      </c>
      <c r="J794" t="s">
        <v>552</v>
      </c>
      <c r="K794" t="s">
        <v>375</v>
      </c>
      <c r="L794">
        <v>156</v>
      </c>
      <c r="M794">
        <v>117</v>
      </c>
      <c r="N794">
        <v>392</v>
      </c>
      <c r="O794">
        <v>546</v>
      </c>
      <c r="P794">
        <v>6</v>
      </c>
      <c r="Q794">
        <v>2</v>
      </c>
      <c r="R794">
        <v>4</v>
      </c>
      <c r="S794">
        <v>6</v>
      </c>
      <c r="T794">
        <v>6</v>
      </c>
      <c r="U794">
        <v>3</v>
      </c>
      <c r="V794">
        <v>2</v>
      </c>
      <c r="W794">
        <v>1</v>
      </c>
      <c r="X794" t="s">
        <v>312</v>
      </c>
      <c r="Y794">
        <v>2.2000000000000002</v>
      </c>
      <c r="Z794">
        <v>1.61</v>
      </c>
      <c r="AA794">
        <v>2.2000000000000002</v>
      </c>
      <c r="AB794">
        <v>1.65</v>
      </c>
      <c r="AC794">
        <v>2</v>
      </c>
      <c r="AD794">
        <v>1.73</v>
      </c>
      <c r="AE794">
        <v>2.27</v>
      </c>
      <c r="AF794">
        <v>1.7</v>
      </c>
      <c r="AG794">
        <v>2.1</v>
      </c>
      <c r="AH794">
        <v>1.73</v>
      </c>
      <c r="AI794">
        <v>2.35</v>
      </c>
      <c r="AJ794">
        <v>1.73</v>
      </c>
      <c r="AK794">
        <v>2.17</v>
      </c>
      <c r="AL794">
        <v>1.66</v>
      </c>
      <c r="AM794" t="str">
        <f t="shared" si="132"/>
        <v>Irigoyen</v>
      </c>
      <c r="AN794" t="str">
        <f t="shared" si="133"/>
        <v>Kudryavtseva</v>
      </c>
      <c r="AO794" t="str">
        <f t="shared" si="134"/>
        <v>BogotaIrigoyenKudryavtseva</v>
      </c>
      <c r="AP794" t="str">
        <f t="shared" si="135"/>
        <v>BogotaKudryavtsevaIrigoyen</v>
      </c>
      <c r="AQ794">
        <f t="shared" si="136"/>
        <v>1</v>
      </c>
      <c r="AR794">
        <f t="shared" si="137"/>
        <v>5</v>
      </c>
      <c r="AS794">
        <f t="shared" si="138"/>
        <v>27</v>
      </c>
      <c r="AT794" t="b">
        <f t="shared" si="139"/>
        <v>0</v>
      </c>
      <c r="AU794" t="str">
        <f t="shared" si="140"/>
        <v>Irigoyen</v>
      </c>
      <c r="AV794" t="b">
        <f t="shared" si="141"/>
        <v>1</v>
      </c>
      <c r="AW794" t="str">
        <f t="shared" si="142"/>
        <v>Bogota1st Round</v>
      </c>
    </row>
    <row r="795" spans="1:49" x14ac:dyDescent="0.25">
      <c r="A795">
        <v>18</v>
      </c>
      <c r="B795" t="s">
        <v>549</v>
      </c>
      <c r="C795" s="8" t="s">
        <v>550</v>
      </c>
      <c r="D795" s="1">
        <v>41737</v>
      </c>
      <c r="E795" t="s">
        <v>306</v>
      </c>
      <c r="F795" s="1" t="s">
        <v>307</v>
      </c>
      <c r="G795" s="1" t="s">
        <v>503</v>
      </c>
      <c r="H795" t="s">
        <v>309</v>
      </c>
      <c r="I795">
        <v>3</v>
      </c>
      <c r="J795" t="s">
        <v>533</v>
      </c>
      <c r="K795" t="s">
        <v>553</v>
      </c>
      <c r="L795">
        <v>116</v>
      </c>
      <c r="M795">
        <v>339</v>
      </c>
      <c r="N795">
        <v>551</v>
      </c>
      <c r="O795">
        <v>130</v>
      </c>
      <c r="P795">
        <v>7</v>
      </c>
      <c r="Q795">
        <v>6</v>
      </c>
      <c r="R795">
        <v>6</v>
      </c>
      <c r="S795">
        <v>1</v>
      </c>
      <c r="V795">
        <v>2</v>
      </c>
      <c r="W795">
        <v>0</v>
      </c>
      <c r="X795" t="s">
        <v>312</v>
      </c>
      <c r="Y795">
        <v>1.08</v>
      </c>
      <c r="Z795">
        <v>7</v>
      </c>
      <c r="AA795">
        <v>1.1000000000000001</v>
      </c>
      <c r="AB795">
        <v>6.5</v>
      </c>
      <c r="AC795">
        <v>1.1200000000000001</v>
      </c>
      <c r="AD795">
        <v>5.5</v>
      </c>
      <c r="AE795">
        <v>1.1299999999999999</v>
      </c>
      <c r="AF795">
        <v>7.26</v>
      </c>
      <c r="AG795">
        <v>1.08</v>
      </c>
      <c r="AH795">
        <v>7.5</v>
      </c>
      <c r="AI795">
        <v>1.1299999999999999</v>
      </c>
      <c r="AJ795">
        <v>7.5</v>
      </c>
      <c r="AK795">
        <v>1.1000000000000001</v>
      </c>
      <c r="AL795">
        <v>6.62</v>
      </c>
      <c r="AM795" t="str">
        <f t="shared" si="132"/>
        <v>Oprandi</v>
      </c>
      <c r="AN795" t="str">
        <f t="shared" si="133"/>
        <v>Maria</v>
      </c>
      <c r="AO795" t="str">
        <f t="shared" si="134"/>
        <v>BogotaOprandiMaria</v>
      </c>
      <c r="AP795" t="str">
        <f t="shared" si="135"/>
        <v>BogotaMariaOprandi</v>
      </c>
      <c r="AQ795">
        <f t="shared" si="136"/>
        <v>2</v>
      </c>
      <c r="AR795">
        <f t="shared" si="137"/>
        <v>6</v>
      </c>
      <c r="AS795">
        <f t="shared" si="138"/>
        <v>20</v>
      </c>
      <c r="AT795" t="b">
        <f t="shared" si="139"/>
        <v>1</v>
      </c>
      <c r="AU795" t="str">
        <f t="shared" si="140"/>
        <v>Oprandi</v>
      </c>
      <c r="AV795" t="b">
        <f t="shared" si="141"/>
        <v>0</v>
      </c>
      <c r="AW795" t="str">
        <f t="shared" si="142"/>
        <v>Bogota1st Round</v>
      </c>
    </row>
    <row r="796" spans="1:49" x14ac:dyDescent="0.25">
      <c r="A796">
        <v>18</v>
      </c>
      <c r="B796" t="s">
        <v>549</v>
      </c>
      <c r="C796" s="8" t="s">
        <v>550</v>
      </c>
      <c r="D796" s="1">
        <v>41737</v>
      </c>
      <c r="E796" t="s">
        <v>306</v>
      </c>
      <c r="F796" s="1" t="s">
        <v>307</v>
      </c>
      <c r="G796" s="1" t="s">
        <v>503</v>
      </c>
      <c r="H796" t="s">
        <v>309</v>
      </c>
      <c r="I796">
        <v>3</v>
      </c>
      <c r="J796" t="s">
        <v>463</v>
      </c>
      <c r="K796" t="s">
        <v>414</v>
      </c>
      <c r="L796">
        <v>119</v>
      </c>
      <c r="M796">
        <v>65</v>
      </c>
      <c r="N796">
        <v>538</v>
      </c>
      <c r="O796">
        <v>905</v>
      </c>
      <c r="P796">
        <v>6</v>
      </c>
      <c r="Q796">
        <v>3</v>
      </c>
      <c r="R796">
        <v>6</v>
      </c>
      <c r="S796">
        <v>1</v>
      </c>
      <c r="V796">
        <v>2</v>
      </c>
      <c r="W796">
        <v>0</v>
      </c>
      <c r="X796" t="s">
        <v>312</v>
      </c>
      <c r="Y796">
        <v>1.66</v>
      </c>
      <c r="Z796">
        <v>2.1</v>
      </c>
      <c r="AA796">
        <v>1.75</v>
      </c>
      <c r="AB796">
        <v>2.0499999999999998</v>
      </c>
      <c r="AC796">
        <v>1.67</v>
      </c>
      <c r="AD796">
        <v>2.1</v>
      </c>
      <c r="AE796">
        <v>1.78</v>
      </c>
      <c r="AF796">
        <v>2.14</v>
      </c>
      <c r="AG796">
        <v>1.73</v>
      </c>
      <c r="AH796">
        <v>2.1</v>
      </c>
      <c r="AI796">
        <v>1.91</v>
      </c>
      <c r="AJ796">
        <v>2.2000000000000002</v>
      </c>
      <c r="AK796">
        <v>1.75</v>
      </c>
      <c r="AL796">
        <v>2.0299999999999998</v>
      </c>
      <c r="AM796" t="str">
        <f t="shared" si="132"/>
        <v>Begu</v>
      </c>
      <c r="AN796" t="str">
        <f t="shared" si="133"/>
        <v>Schmiedlova</v>
      </c>
      <c r="AO796" t="str">
        <f t="shared" si="134"/>
        <v>BogotaBeguSchmiedlova</v>
      </c>
      <c r="AP796" t="str">
        <f t="shared" si="135"/>
        <v>BogotaSchmiedlovaBegu</v>
      </c>
      <c r="AQ796">
        <f t="shared" si="136"/>
        <v>2</v>
      </c>
      <c r="AR796">
        <f t="shared" si="137"/>
        <v>8</v>
      </c>
      <c r="AS796">
        <f t="shared" si="138"/>
        <v>16</v>
      </c>
      <c r="AT796" t="b">
        <f t="shared" si="139"/>
        <v>0</v>
      </c>
      <c r="AU796" t="str">
        <f t="shared" si="140"/>
        <v>Begu</v>
      </c>
      <c r="AV796" t="b">
        <f t="shared" si="141"/>
        <v>0</v>
      </c>
      <c r="AW796" t="str">
        <f t="shared" si="142"/>
        <v>Bogota1st Round</v>
      </c>
    </row>
    <row r="797" spans="1:49" x14ac:dyDescent="0.25">
      <c r="A797">
        <v>18</v>
      </c>
      <c r="B797" t="s">
        <v>549</v>
      </c>
      <c r="C797" s="8" t="s">
        <v>550</v>
      </c>
      <c r="D797" s="1">
        <v>41737</v>
      </c>
      <c r="E797" t="s">
        <v>306</v>
      </c>
      <c r="F797" s="1" t="s">
        <v>307</v>
      </c>
      <c r="G797" s="1" t="s">
        <v>503</v>
      </c>
      <c r="H797" t="s">
        <v>309</v>
      </c>
      <c r="I797">
        <v>3</v>
      </c>
      <c r="J797" t="s">
        <v>507</v>
      </c>
      <c r="K797" t="s">
        <v>509</v>
      </c>
      <c r="L797">
        <v>144</v>
      </c>
      <c r="M797">
        <v>168</v>
      </c>
      <c r="N797">
        <v>448</v>
      </c>
      <c r="O797">
        <v>362</v>
      </c>
      <c r="P797">
        <v>4</v>
      </c>
      <c r="Q797">
        <v>6</v>
      </c>
      <c r="R797">
        <v>6</v>
      </c>
      <c r="S797">
        <v>3</v>
      </c>
      <c r="T797">
        <v>6</v>
      </c>
      <c r="U797">
        <v>0</v>
      </c>
      <c r="V797">
        <v>2</v>
      </c>
      <c r="W797">
        <v>1</v>
      </c>
      <c r="X797" t="s">
        <v>312</v>
      </c>
      <c r="Y797">
        <v>2</v>
      </c>
      <c r="Z797">
        <v>1.72</v>
      </c>
      <c r="AA797">
        <v>2.0499999999999998</v>
      </c>
      <c r="AB797">
        <v>1.75</v>
      </c>
      <c r="AC797">
        <v>2</v>
      </c>
      <c r="AD797">
        <v>1.73</v>
      </c>
      <c r="AE797">
        <v>2.21</v>
      </c>
      <c r="AF797">
        <v>1.74</v>
      </c>
      <c r="AG797">
        <v>2.1</v>
      </c>
      <c r="AH797">
        <v>1.73</v>
      </c>
      <c r="AI797">
        <v>2.21</v>
      </c>
      <c r="AJ797">
        <v>1.8</v>
      </c>
      <c r="AK797">
        <v>2.0699999999999998</v>
      </c>
      <c r="AL797">
        <v>1.72</v>
      </c>
      <c r="AM797" t="str">
        <f t="shared" si="132"/>
        <v>Kovinic</v>
      </c>
      <c r="AN797" t="str">
        <f t="shared" si="133"/>
        <v>Gibbs</v>
      </c>
      <c r="AO797" t="str">
        <f t="shared" si="134"/>
        <v>BogotaKovinicGibbs</v>
      </c>
      <c r="AP797" t="str">
        <f t="shared" si="135"/>
        <v>BogotaGibbsKovinic</v>
      </c>
      <c r="AQ797">
        <f t="shared" si="136"/>
        <v>1</v>
      </c>
      <c r="AR797">
        <f t="shared" si="137"/>
        <v>7</v>
      </c>
      <c r="AS797">
        <f t="shared" si="138"/>
        <v>25</v>
      </c>
      <c r="AT797" t="b">
        <f t="shared" si="139"/>
        <v>0</v>
      </c>
      <c r="AU797" t="str">
        <f t="shared" si="140"/>
        <v>Gibbs</v>
      </c>
      <c r="AV797" t="b">
        <f t="shared" si="141"/>
        <v>1</v>
      </c>
      <c r="AW797" t="str">
        <f t="shared" si="142"/>
        <v>Bogota1st Round</v>
      </c>
    </row>
    <row r="798" spans="1:49" x14ac:dyDescent="0.25">
      <c r="A798">
        <v>18</v>
      </c>
      <c r="B798" t="s">
        <v>549</v>
      </c>
      <c r="C798" s="8" t="s">
        <v>550</v>
      </c>
      <c r="D798" s="1">
        <v>41737</v>
      </c>
      <c r="E798" t="s">
        <v>306</v>
      </c>
      <c r="F798" s="1" t="s">
        <v>307</v>
      </c>
      <c r="G798" s="1" t="s">
        <v>503</v>
      </c>
      <c r="H798" t="s">
        <v>309</v>
      </c>
      <c r="I798">
        <v>3</v>
      </c>
      <c r="J798" t="s">
        <v>483</v>
      </c>
      <c r="K798" t="s">
        <v>554</v>
      </c>
      <c r="L798">
        <v>182</v>
      </c>
      <c r="M798">
        <v>731</v>
      </c>
      <c r="N798">
        <v>337</v>
      </c>
      <c r="O798">
        <v>27</v>
      </c>
      <c r="P798">
        <v>6</v>
      </c>
      <c r="Q798">
        <v>1</v>
      </c>
      <c r="R798">
        <v>6</v>
      </c>
      <c r="S798">
        <v>0</v>
      </c>
      <c r="V798">
        <v>2</v>
      </c>
      <c r="W798">
        <v>0</v>
      </c>
      <c r="X798" t="s">
        <v>312</v>
      </c>
      <c r="Y798">
        <v>1.06</v>
      </c>
      <c r="Z798">
        <v>8</v>
      </c>
      <c r="AA798">
        <v>1.07</v>
      </c>
      <c r="AB798">
        <v>8</v>
      </c>
      <c r="AC798">
        <v>1.06</v>
      </c>
      <c r="AD798">
        <v>8</v>
      </c>
      <c r="AE798">
        <v>1.07</v>
      </c>
      <c r="AF798">
        <v>10.91</v>
      </c>
      <c r="AG798">
        <v>1.07</v>
      </c>
      <c r="AH798">
        <v>8</v>
      </c>
      <c r="AI798">
        <v>1.08</v>
      </c>
      <c r="AJ798">
        <v>11.5</v>
      </c>
      <c r="AK798">
        <v>1.06</v>
      </c>
      <c r="AL798">
        <v>8.8800000000000008</v>
      </c>
      <c r="AM798" t="str">
        <f t="shared" si="132"/>
        <v>Arruabarrena</v>
      </c>
      <c r="AN798" t="str">
        <f t="shared" si="133"/>
        <v>Herazo</v>
      </c>
      <c r="AO798" t="str">
        <f t="shared" si="134"/>
        <v>BogotaArruabarrenaHerazo</v>
      </c>
      <c r="AP798" t="str">
        <f t="shared" si="135"/>
        <v>BogotaHerazoArruabarrena</v>
      </c>
      <c r="AQ798">
        <f t="shared" si="136"/>
        <v>2</v>
      </c>
      <c r="AR798">
        <f t="shared" si="137"/>
        <v>11</v>
      </c>
      <c r="AS798">
        <f t="shared" si="138"/>
        <v>13</v>
      </c>
      <c r="AT798" t="b">
        <f t="shared" si="139"/>
        <v>0</v>
      </c>
      <c r="AU798" t="str">
        <f t="shared" si="140"/>
        <v>Arruabarrena</v>
      </c>
      <c r="AV798" t="b">
        <f t="shared" si="141"/>
        <v>0</v>
      </c>
      <c r="AW798" t="str">
        <f t="shared" si="142"/>
        <v>Bogota1st Round</v>
      </c>
    </row>
    <row r="799" spans="1:49" x14ac:dyDescent="0.25">
      <c r="A799">
        <v>18</v>
      </c>
      <c r="B799" t="s">
        <v>549</v>
      </c>
      <c r="C799" s="8" t="s">
        <v>550</v>
      </c>
      <c r="D799" s="1">
        <v>41737</v>
      </c>
      <c r="E799" t="s">
        <v>306</v>
      </c>
      <c r="F799" s="1" t="s">
        <v>307</v>
      </c>
      <c r="G799" s="1" t="s">
        <v>503</v>
      </c>
      <c r="H799" t="s">
        <v>309</v>
      </c>
      <c r="I799">
        <v>3</v>
      </c>
      <c r="J799" t="s">
        <v>555</v>
      </c>
      <c r="K799" t="s">
        <v>459</v>
      </c>
      <c r="L799">
        <v>215</v>
      </c>
      <c r="M799">
        <v>82</v>
      </c>
      <c r="N799">
        <v>269</v>
      </c>
      <c r="O799">
        <v>746</v>
      </c>
      <c r="P799">
        <v>6</v>
      </c>
      <c r="Q799">
        <v>4</v>
      </c>
      <c r="R799">
        <v>2</v>
      </c>
      <c r="S799">
        <v>6</v>
      </c>
      <c r="T799">
        <v>6</v>
      </c>
      <c r="U799">
        <v>2</v>
      </c>
      <c r="V799">
        <v>2</v>
      </c>
      <c r="W799">
        <v>1</v>
      </c>
      <c r="X799" t="s">
        <v>312</v>
      </c>
      <c r="Y799">
        <v>2.62</v>
      </c>
      <c r="Z799">
        <v>1.44</v>
      </c>
      <c r="AA799">
        <v>2.7</v>
      </c>
      <c r="AB799">
        <v>1.45</v>
      </c>
      <c r="AC799">
        <v>3</v>
      </c>
      <c r="AD799">
        <v>1.36</v>
      </c>
      <c r="AE799">
        <v>2.63</v>
      </c>
      <c r="AF799">
        <v>1.54</v>
      </c>
      <c r="AG799">
        <v>3.25</v>
      </c>
      <c r="AH799">
        <v>1.33</v>
      </c>
      <c r="AI799">
        <v>3.25</v>
      </c>
      <c r="AJ799">
        <v>1.54</v>
      </c>
      <c r="AK799">
        <v>2.66</v>
      </c>
      <c r="AL799">
        <v>1.45</v>
      </c>
      <c r="AM799" t="str">
        <f t="shared" si="132"/>
        <v>Shapatava</v>
      </c>
      <c r="AN799" t="str">
        <f t="shared" si="133"/>
        <v>Pfizenmaier</v>
      </c>
      <c r="AO799" t="str">
        <f t="shared" si="134"/>
        <v>BogotaShapatavaPfizenmaier</v>
      </c>
      <c r="AP799" t="str">
        <f t="shared" si="135"/>
        <v>BogotaPfizenmaierShapatava</v>
      </c>
      <c r="AQ799">
        <f t="shared" si="136"/>
        <v>1</v>
      </c>
      <c r="AR799">
        <f t="shared" si="137"/>
        <v>2</v>
      </c>
      <c r="AS799">
        <f t="shared" si="138"/>
        <v>26</v>
      </c>
      <c r="AT799" t="b">
        <f t="shared" si="139"/>
        <v>0</v>
      </c>
      <c r="AU799" t="str">
        <f t="shared" si="140"/>
        <v>Shapatava</v>
      </c>
      <c r="AV799" t="b">
        <f t="shared" si="141"/>
        <v>1</v>
      </c>
      <c r="AW799" t="str">
        <f t="shared" si="142"/>
        <v>Bogota1st Round</v>
      </c>
    </row>
    <row r="800" spans="1:49" x14ac:dyDescent="0.25">
      <c r="A800">
        <v>18</v>
      </c>
      <c r="B800" t="s">
        <v>549</v>
      </c>
      <c r="C800" s="8" t="s">
        <v>550</v>
      </c>
      <c r="D800" s="1">
        <v>41737</v>
      </c>
      <c r="E800" t="s">
        <v>306</v>
      </c>
      <c r="F800" s="1" t="s">
        <v>307</v>
      </c>
      <c r="G800" s="1" t="s">
        <v>503</v>
      </c>
      <c r="H800" t="s">
        <v>309</v>
      </c>
      <c r="I800">
        <v>3</v>
      </c>
      <c r="J800" t="s">
        <v>473</v>
      </c>
      <c r="K800" t="s">
        <v>475</v>
      </c>
      <c r="L800">
        <v>129</v>
      </c>
      <c r="M800">
        <v>18</v>
      </c>
      <c r="N800">
        <v>501</v>
      </c>
      <c r="O800">
        <v>2550</v>
      </c>
      <c r="P800">
        <v>6</v>
      </c>
      <c r="Q800">
        <v>3</v>
      </c>
      <c r="R800">
        <v>6</v>
      </c>
      <c r="S800">
        <v>3</v>
      </c>
      <c r="V800">
        <v>2</v>
      </c>
      <c r="W800">
        <v>0</v>
      </c>
      <c r="X800" t="s">
        <v>312</v>
      </c>
      <c r="Y800">
        <v>3.25</v>
      </c>
      <c r="Z800">
        <v>1.33</v>
      </c>
      <c r="AA800">
        <v>3.4</v>
      </c>
      <c r="AB800">
        <v>1.3</v>
      </c>
      <c r="AC800">
        <v>3.4</v>
      </c>
      <c r="AD800">
        <v>1.3</v>
      </c>
      <c r="AE800">
        <v>3.37</v>
      </c>
      <c r="AF800">
        <v>1.36</v>
      </c>
      <c r="AG800">
        <v>3.25</v>
      </c>
      <c r="AH800">
        <v>1.33</v>
      </c>
      <c r="AI800">
        <v>3.5</v>
      </c>
      <c r="AJ800">
        <v>1.4</v>
      </c>
      <c r="AK800">
        <v>3.27</v>
      </c>
      <c r="AL800">
        <v>1.31</v>
      </c>
      <c r="AM800" t="str">
        <f t="shared" si="132"/>
        <v>Duque</v>
      </c>
      <c r="AN800" t="str">
        <f t="shared" si="133"/>
        <v>Stephens</v>
      </c>
      <c r="AO800" t="str">
        <f t="shared" si="134"/>
        <v>BogotaDuqueStephens</v>
      </c>
      <c r="AP800" t="str">
        <f t="shared" si="135"/>
        <v>BogotaStephensDuque</v>
      </c>
      <c r="AQ800">
        <f t="shared" si="136"/>
        <v>2</v>
      </c>
      <c r="AR800">
        <f t="shared" si="137"/>
        <v>6</v>
      </c>
      <c r="AS800">
        <f t="shared" si="138"/>
        <v>18</v>
      </c>
      <c r="AT800" t="b">
        <f t="shared" si="139"/>
        <v>0</v>
      </c>
      <c r="AU800" t="str">
        <f t="shared" si="140"/>
        <v>Duque</v>
      </c>
      <c r="AV800" t="b">
        <f t="shared" si="141"/>
        <v>0</v>
      </c>
      <c r="AW800" t="str">
        <f t="shared" si="142"/>
        <v>Bogota1st Round</v>
      </c>
    </row>
    <row r="801" spans="1:49" x14ac:dyDescent="0.25">
      <c r="A801">
        <v>18</v>
      </c>
      <c r="B801" t="s">
        <v>549</v>
      </c>
      <c r="C801" s="8" t="s">
        <v>550</v>
      </c>
      <c r="D801" s="1">
        <v>41737</v>
      </c>
      <c r="E801" t="s">
        <v>306</v>
      </c>
      <c r="F801" s="1" t="s">
        <v>307</v>
      </c>
      <c r="G801" s="1" t="s">
        <v>503</v>
      </c>
      <c r="H801" t="s">
        <v>309</v>
      </c>
      <c r="I801">
        <v>3</v>
      </c>
      <c r="J801" t="s">
        <v>556</v>
      </c>
      <c r="K801" t="s">
        <v>460</v>
      </c>
      <c r="L801">
        <v>742</v>
      </c>
      <c r="M801">
        <v>194</v>
      </c>
      <c r="N801">
        <v>26</v>
      </c>
      <c r="O801">
        <v>299</v>
      </c>
      <c r="P801">
        <v>7</v>
      </c>
      <c r="Q801">
        <v>5</v>
      </c>
      <c r="R801">
        <v>6</v>
      </c>
      <c r="S801">
        <v>4</v>
      </c>
      <c r="V801">
        <v>2</v>
      </c>
      <c r="W801">
        <v>0</v>
      </c>
      <c r="X801" t="s">
        <v>312</v>
      </c>
      <c r="Y801">
        <v>4.5</v>
      </c>
      <c r="Z801">
        <v>1.1599999999999999</v>
      </c>
      <c r="AA801">
        <v>4.5</v>
      </c>
      <c r="AB801">
        <v>1.18</v>
      </c>
      <c r="AC801">
        <v>4.5</v>
      </c>
      <c r="AD801">
        <v>1.17</v>
      </c>
      <c r="AE801">
        <v>5.1100000000000003</v>
      </c>
      <c r="AF801">
        <v>1.2</v>
      </c>
      <c r="AG801">
        <v>4.75</v>
      </c>
      <c r="AH801">
        <v>1.18</v>
      </c>
      <c r="AI801">
        <v>5.5</v>
      </c>
      <c r="AJ801">
        <v>1.21</v>
      </c>
      <c r="AK801">
        <v>4.7</v>
      </c>
      <c r="AL801">
        <v>1.18</v>
      </c>
      <c r="AM801" t="str">
        <f t="shared" si="132"/>
        <v>Lizarazo</v>
      </c>
      <c r="AN801" t="str">
        <f t="shared" si="133"/>
        <v>Vickery</v>
      </c>
      <c r="AO801" t="str">
        <f t="shared" si="134"/>
        <v>BogotaLizarazoVickery</v>
      </c>
      <c r="AP801" t="str">
        <f t="shared" si="135"/>
        <v>BogotaVickeryLizarazo</v>
      </c>
      <c r="AQ801">
        <f t="shared" si="136"/>
        <v>2</v>
      </c>
      <c r="AR801">
        <f t="shared" si="137"/>
        <v>4</v>
      </c>
      <c r="AS801">
        <f t="shared" si="138"/>
        <v>22</v>
      </c>
      <c r="AT801" t="b">
        <f t="shared" si="139"/>
        <v>0</v>
      </c>
      <c r="AU801" t="str">
        <f t="shared" si="140"/>
        <v>Lizarazo</v>
      </c>
      <c r="AV801" t="b">
        <f t="shared" si="141"/>
        <v>0</v>
      </c>
      <c r="AW801" t="str">
        <f t="shared" si="142"/>
        <v>Bogota1st Round</v>
      </c>
    </row>
    <row r="802" spans="1:49" x14ac:dyDescent="0.25">
      <c r="A802">
        <v>18</v>
      </c>
      <c r="B802" t="s">
        <v>549</v>
      </c>
      <c r="C802" s="8" t="s">
        <v>550</v>
      </c>
      <c r="D802" s="1">
        <v>41737</v>
      </c>
      <c r="E802" t="s">
        <v>306</v>
      </c>
      <c r="F802" s="1" t="s">
        <v>307</v>
      </c>
      <c r="G802" s="1" t="s">
        <v>503</v>
      </c>
      <c r="H802" t="s">
        <v>309</v>
      </c>
      <c r="I802">
        <v>3</v>
      </c>
      <c r="J802" t="s">
        <v>377</v>
      </c>
      <c r="K802" t="s">
        <v>557</v>
      </c>
      <c r="L802">
        <v>74</v>
      </c>
      <c r="M802">
        <v>184</v>
      </c>
      <c r="N802">
        <v>821</v>
      </c>
      <c r="O802">
        <v>328</v>
      </c>
      <c r="P802">
        <v>6</v>
      </c>
      <c r="Q802">
        <v>3</v>
      </c>
      <c r="R802">
        <v>6</v>
      </c>
      <c r="S802">
        <v>4</v>
      </c>
      <c r="V802">
        <v>2</v>
      </c>
      <c r="W802">
        <v>0</v>
      </c>
      <c r="X802" t="s">
        <v>312</v>
      </c>
      <c r="Y802">
        <v>1.4</v>
      </c>
      <c r="Z802">
        <v>2.75</v>
      </c>
      <c r="AA802">
        <v>1.42</v>
      </c>
      <c r="AB802">
        <v>2.8</v>
      </c>
      <c r="AC802">
        <v>1.4</v>
      </c>
      <c r="AD802">
        <v>2.75</v>
      </c>
      <c r="AE802">
        <v>1.49</v>
      </c>
      <c r="AF802">
        <v>2.78</v>
      </c>
      <c r="AG802">
        <v>1.4</v>
      </c>
      <c r="AH802">
        <v>2.88</v>
      </c>
      <c r="AI802">
        <v>1.49</v>
      </c>
      <c r="AJ802">
        <v>3.05</v>
      </c>
      <c r="AK802">
        <v>1.42</v>
      </c>
      <c r="AL802">
        <v>2.77</v>
      </c>
      <c r="AM802" t="str">
        <f t="shared" si="132"/>
        <v>Garcia</v>
      </c>
      <c r="AN802" t="str">
        <f t="shared" si="133"/>
        <v>Molinero</v>
      </c>
      <c r="AO802" t="str">
        <f t="shared" si="134"/>
        <v>BogotaGarciaMolinero</v>
      </c>
      <c r="AP802" t="str">
        <f t="shared" si="135"/>
        <v>BogotaMolineroGarcia</v>
      </c>
      <c r="AQ802">
        <f t="shared" si="136"/>
        <v>2</v>
      </c>
      <c r="AR802">
        <f t="shared" si="137"/>
        <v>5</v>
      </c>
      <c r="AS802">
        <f t="shared" si="138"/>
        <v>19</v>
      </c>
      <c r="AT802" t="b">
        <f t="shared" si="139"/>
        <v>0</v>
      </c>
      <c r="AU802" t="str">
        <f t="shared" si="140"/>
        <v>Garcia</v>
      </c>
      <c r="AV802" t="b">
        <f t="shared" si="141"/>
        <v>0</v>
      </c>
      <c r="AW802" t="str">
        <f t="shared" si="142"/>
        <v>Bogota1st Round</v>
      </c>
    </row>
    <row r="803" spans="1:49" x14ac:dyDescent="0.25">
      <c r="A803">
        <v>18</v>
      </c>
      <c r="B803" t="s">
        <v>549</v>
      </c>
      <c r="C803" s="8" t="s">
        <v>550</v>
      </c>
      <c r="D803" s="1">
        <v>41737</v>
      </c>
      <c r="E803" t="s">
        <v>306</v>
      </c>
      <c r="F803" s="1" t="s">
        <v>307</v>
      </c>
      <c r="G803" s="1" t="s">
        <v>503</v>
      </c>
      <c r="H803" t="s">
        <v>309</v>
      </c>
      <c r="I803">
        <v>3</v>
      </c>
      <c r="J803" t="s">
        <v>316</v>
      </c>
      <c r="K803" t="s">
        <v>395</v>
      </c>
      <c r="L803">
        <v>73</v>
      </c>
      <c r="M803">
        <v>81</v>
      </c>
      <c r="N803">
        <v>827</v>
      </c>
      <c r="O803">
        <v>751</v>
      </c>
      <c r="P803">
        <v>7</v>
      </c>
      <c r="Q803">
        <v>5</v>
      </c>
      <c r="R803">
        <v>6</v>
      </c>
      <c r="S803">
        <v>1</v>
      </c>
      <c r="V803">
        <v>2</v>
      </c>
      <c r="W803">
        <v>0</v>
      </c>
      <c r="X803" t="s">
        <v>312</v>
      </c>
      <c r="Y803">
        <v>1.5</v>
      </c>
      <c r="Z803">
        <v>2.5</v>
      </c>
      <c r="AA803">
        <v>1.52</v>
      </c>
      <c r="AB803">
        <v>2.4500000000000002</v>
      </c>
      <c r="AC803">
        <v>1.53</v>
      </c>
      <c r="AD803">
        <v>2.38</v>
      </c>
      <c r="AE803">
        <v>1.52</v>
      </c>
      <c r="AF803">
        <v>2.71</v>
      </c>
      <c r="AG803">
        <v>1.57</v>
      </c>
      <c r="AH803">
        <v>2.38</v>
      </c>
      <c r="AI803">
        <v>1.57</v>
      </c>
      <c r="AJ803">
        <v>2.71</v>
      </c>
      <c r="AK803">
        <v>1.53</v>
      </c>
      <c r="AL803">
        <v>2.4500000000000002</v>
      </c>
      <c r="AM803" t="str">
        <f t="shared" si="132"/>
        <v>Ormaechea</v>
      </c>
      <c r="AN803" t="str">
        <f t="shared" si="133"/>
        <v>Mayr</v>
      </c>
      <c r="AO803" t="str">
        <f t="shared" si="134"/>
        <v>BogotaOrmaecheaMayr</v>
      </c>
      <c r="AP803" t="str">
        <f t="shared" si="135"/>
        <v>BogotaMayrOrmaechea</v>
      </c>
      <c r="AQ803">
        <f t="shared" si="136"/>
        <v>2</v>
      </c>
      <c r="AR803">
        <f t="shared" si="137"/>
        <v>7</v>
      </c>
      <c r="AS803">
        <f t="shared" si="138"/>
        <v>19</v>
      </c>
      <c r="AT803" t="b">
        <f t="shared" si="139"/>
        <v>0</v>
      </c>
      <c r="AU803" t="str">
        <f t="shared" si="140"/>
        <v>Ormaechea</v>
      </c>
      <c r="AV803" t="b">
        <f t="shared" si="141"/>
        <v>0</v>
      </c>
      <c r="AW803" t="str">
        <f t="shared" si="142"/>
        <v>Bogota1st Round</v>
      </c>
    </row>
    <row r="804" spans="1:49" x14ac:dyDescent="0.25">
      <c r="A804">
        <v>18</v>
      </c>
      <c r="B804" t="s">
        <v>549</v>
      </c>
      <c r="C804" s="8" t="s">
        <v>550</v>
      </c>
      <c r="D804" s="1">
        <v>41738</v>
      </c>
      <c r="E804" t="s">
        <v>306</v>
      </c>
      <c r="F804" s="1" t="s">
        <v>307</v>
      </c>
      <c r="G804" s="1" t="s">
        <v>503</v>
      </c>
      <c r="H804" t="s">
        <v>309</v>
      </c>
      <c r="I804">
        <v>3</v>
      </c>
      <c r="J804" t="s">
        <v>366</v>
      </c>
      <c r="K804" t="s">
        <v>558</v>
      </c>
      <c r="L804">
        <v>9</v>
      </c>
      <c r="M804">
        <v>147</v>
      </c>
      <c r="N804">
        <v>3955</v>
      </c>
      <c r="O804">
        <v>439</v>
      </c>
      <c r="P804">
        <v>7</v>
      </c>
      <c r="Q804">
        <v>5</v>
      </c>
      <c r="R804">
        <v>7</v>
      </c>
      <c r="S804">
        <v>5</v>
      </c>
      <c r="V804">
        <v>2</v>
      </c>
      <c r="W804">
        <v>0</v>
      </c>
      <c r="X804" t="s">
        <v>312</v>
      </c>
      <c r="Y804">
        <v>1.06</v>
      </c>
      <c r="Z804">
        <v>9</v>
      </c>
      <c r="AA804">
        <v>1.08</v>
      </c>
      <c r="AB804">
        <v>7.5</v>
      </c>
      <c r="AC804">
        <v>1.08</v>
      </c>
      <c r="AD804">
        <v>7</v>
      </c>
      <c r="AE804">
        <v>1.07</v>
      </c>
      <c r="AF804">
        <v>10.43</v>
      </c>
      <c r="AG804">
        <v>1.06</v>
      </c>
      <c r="AH804">
        <v>8.5</v>
      </c>
      <c r="AI804">
        <v>1.0900000000000001</v>
      </c>
      <c r="AJ804">
        <v>10.43</v>
      </c>
      <c r="AK804">
        <v>1.06</v>
      </c>
      <c r="AL804">
        <v>8.43</v>
      </c>
      <c r="AM804" t="str">
        <f t="shared" si="132"/>
        <v>Jankovic</v>
      </c>
      <c r="AN804" t="str">
        <f t="shared" si="133"/>
        <v>Johansson</v>
      </c>
      <c r="AO804" t="str">
        <f t="shared" si="134"/>
        <v>BogotaJankovicJohansson</v>
      </c>
      <c r="AP804" t="str">
        <f t="shared" si="135"/>
        <v>BogotaJohanssonJankovic</v>
      </c>
      <c r="AQ804">
        <f t="shared" si="136"/>
        <v>2</v>
      </c>
      <c r="AR804">
        <f t="shared" si="137"/>
        <v>4</v>
      </c>
      <c r="AS804">
        <f t="shared" si="138"/>
        <v>24</v>
      </c>
      <c r="AT804" t="b">
        <f t="shared" si="139"/>
        <v>0</v>
      </c>
      <c r="AU804" t="str">
        <f t="shared" si="140"/>
        <v>Jankovic</v>
      </c>
      <c r="AV804" t="b">
        <f t="shared" si="141"/>
        <v>0</v>
      </c>
      <c r="AW804" t="str">
        <f t="shared" si="142"/>
        <v>Bogota1st Round</v>
      </c>
    </row>
    <row r="805" spans="1:49" x14ac:dyDescent="0.25">
      <c r="A805">
        <v>18</v>
      </c>
      <c r="B805" t="s">
        <v>549</v>
      </c>
      <c r="C805" s="8" t="s">
        <v>550</v>
      </c>
      <c r="D805" s="1">
        <v>41738</v>
      </c>
      <c r="E805" t="s">
        <v>306</v>
      </c>
      <c r="F805" s="1" t="s">
        <v>307</v>
      </c>
      <c r="G805" s="1" t="s">
        <v>503</v>
      </c>
      <c r="H805" t="s">
        <v>344</v>
      </c>
      <c r="I805">
        <v>3</v>
      </c>
      <c r="J805" t="s">
        <v>320</v>
      </c>
      <c r="K805" t="s">
        <v>556</v>
      </c>
      <c r="L805">
        <v>77</v>
      </c>
      <c r="M805">
        <v>742</v>
      </c>
      <c r="N805">
        <v>809</v>
      </c>
      <c r="O805">
        <v>26</v>
      </c>
      <c r="P805">
        <v>6</v>
      </c>
      <c r="Q805">
        <v>2</v>
      </c>
      <c r="R805">
        <v>6</v>
      </c>
      <c r="S805">
        <v>3</v>
      </c>
      <c r="V805">
        <v>2</v>
      </c>
      <c r="W805">
        <v>0</v>
      </c>
      <c r="X805" t="s">
        <v>312</v>
      </c>
      <c r="Y805">
        <v>1.07</v>
      </c>
      <c r="Z805">
        <v>8</v>
      </c>
      <c r="AA805">
        <v>1.1200000000000001</v>
      </c>
      <c r="AB805">
        <v>5.75</v>
      </c>
      <c r="AC805">
        <v>1.1000000000000001</v>
      </c>
      <c r="AD805">
        <v>6.5</v>
      </c>
      <c r="AE805">
        <v>1.0900000000000001</v>
      </c>
      <c r="AF805">
        <v>9.16</v>
      </c>
      <c r="AG805">
        <v>1.1000000000000001</v>
      </c>
      <c r="AH805">
        <v>7</v>
      </c>
      <c r="AI805">
        <v>1.1200000000000001</v>
      </c>
      <c r="AJ805">
        <v>9.16</v>
      </c>
      <c r="AK805">
        <v>1.0900000000000001</v>
      </c>
      <c r="AL805">
        <v>6.86</v>
      </c>
      <c r="AM805" t="str">
        <f t="shared" si="132"/>
        <v>Dominguez</v>
      </c>
      <c r="AN805" t="str">
        <f t="shared" si="133"/>
        <v>Lizarazo</v>
      </c>
      <c r="AO805" t="str">
        <f t="shared" si="134"/>
        <v>BogotaDominguezLizarazo</v>
      </c>
      <c r="AP805" t="str">
        <f t="shared" si="135"/>
        <v>BogotaLizarazoDominguez</v>
      </c>
      <c r="AQ805">
        <f t="shared" si="136"/>
        <v>2</v>
      </c>
      <c r="AR805">
        <f t="shared" si="137"/>
        <v>7</v>
      </c>
      <c r="AS805">
        <f t="shared" si="138"/>
        <v>17</v>
      </c>
      <c r="AT805" t="b">
        <f t="shared" si="139"/>
        <v>0</v>
      </c>
      <c r="AU805" t="str">
        <f t="shared" si="140"/>
        <v>Dominguez</v>
      </c>
      <c r="AV805" t="b">
        <f t="shared" si="141"/>
        <v>0</v>
      </c>
      <c r="AW805" t="str">
        <f t="shared" si="142"/>
        <v>Bogota2nd Round</v>
      </c>
    </row>
    <row r="806" spans="1:49" x14ac:dyDescent="0.25">
      <c r="A806">
        <v>18</v>
      </c>
      <c r="B806" t="s">
        <v>549</v>
      </c>
      <c r="C806" s="8" t="s">
        <v>550</v>
      </c>
      <c r="D806" s="1">
        <v>41738</v>
      </c>
      <c r="E806" t="s">
        <v>306</v>
      </c>
      <c r="F806" s="1" t="s">
        <v>307</v>
      </c>
      <c r="G806" s="1" t="s">
        <v>503</v>
      </c>
      <c r="H806" t="s">
        <v>344</v>
      </c>
      <c r="I806">
        <v>3</v>
      </c>
      <c r="J806" t="s">
        <v>477</v>
      </c>
      <c r="K806" t="s">
        <v>363</v>
      </c>
      <c r="L806">
        <v>79</v>
      </c>
      <c r="M806">
        <v>134</v>
      </c>
      <c r="N806">
        <v>785</v>
      </c>
      <c r="O806">
        <v>482</v>
      </c>
      <c r="P806">
        <v>6</v>
      </c>
      <c r="Q806">
        <v>3</v>
      </c>
      <c r="R806">
        <v>6</v>
      </c>
      <c r="S806">
        <v>2</v>
      </c>
      <c r="V806">
        <v>2</v>
      </c>
      <c r="W806">
        <v>0</v>
      </c>
      <c r="X806" t="s">
        <v>312</v>
      </c>
      <c r="Y806">
        <v>1.61</v>
      </c>
      <c r="Z806">
        <v>2.2000000000000002</v>
      </c>
      <c r="AA806">
        <v>1.6</v>
      </c>
      <c r="AB806">
        <v>2.2999999999999998</v>
      </c>
      <c r="AC806">
        <v>1.53</v>
      </c>
      <c r="AD806">
        <v>2.38</v>
      </c>
      <c r="AE806">
        <v>1.59</v>
      </c>
      <c r="AF806">
        <v>2.5299999999999998</v>
      </c>
      <c r="AG806">
        <v>1.62</v>
      </c>
      <c r="AH806">
        <v>2.25</v>
      </c>
      <c r="AI806">
        <v>1.66</v>
      </c>
      <c r="AJ806">
        <v>2.5299999999999998</v>
      </c>
      <c r="AK806">
        <v>1.6</v>
      </c>
      <c r="AL806">
        <v>2.2999999999999998</v>
      </c>
      <c r="AM806" t="str">
        <f t="shared" si="132"/>
        <v>Scheepers</v>
      </c>
      <c r="AN806" t="str">
        <f t="shared" si="133"/>
        <v>Panova</v>
      </c>
      <c r="AO806" t="str">
        <f t="shared" si="134"/>
        <v>BogotaScheepersPanova</v>
      </c>
      <c r="AP806" t="str">
        <f t="shared" si="135"/>
        <v>BogotaPanovaScheepers</v>
      </c>
      <c r="AQ806">
        <f t="shared" si="136"/>
        <v>2</v>
      </c>
      <c r="AR806">
        <f t="shared" si="137"/>
        <v>7</v>
      </c>
      <c r="AS806">
        <f t="shared" si="138"/>
        <v>17</v>
      </c>
      <c r="AT806" t="b">
        <f t="shared" si="139"/>
        <v>0</v>
      </c>
      <c r="AU806" t="str">
        <f t="shared" si="140"/>
        <v>Scheepers</v>
      </c>
      <c r="AV806" t="b">
        <f t="shared" si="141"/>
        <v>0</v>
      </c>
      <c r="AW806" t="str">
        <f t="shared" si="142"/>
        <v>Bogota2nd Round</v>
      </c>
    </row>
    <row r="807" spans="1:49" x14ac:dyDescent="0.25">
      <c r="A807">
        <v>18</v>
      </c>
      <c r="B807" t="s">
        <v>549</v>
      </c>
      <c r="C807" s="8" t="s">
        <v>550</v>
      </c>
      <c r="D807" s="1">
        <v>41738</v>
      </c>
      <c r="E807" t="s">
        <v>306</v>
      </c>
      <c r="F807" s="1" t="s">
        <v>307</v>
      </c>
      <c r="G807" s="1" t="s">
        <v>503</v>
      </c>
      <c r="H807" t="s">
        <v>344</v>
      </c>
      <c r="I807">
        <v>3</v>
      </c>
      <c r="J807" t="s">
        <v>389</v>
      </c>
      <c r="K807" t="s">
        <v>552</v>
      </c>
      <c r="L807">
        <v>71</v>
      </c>
      <c r="M807">
        <v>156</v>
      </c>
      <c r="N807">
        <v>845</v>
      </c>
      <c r="O807">
        <v>392</v>
      </c>
      <c r="P807">
        <v>6</v>
      </c>
      <c r="Q807">
        <v>4</v>
      </c>
      <c r="R807">
        <v>3</v>
      </c>
      <c r="S807">
        <v>6</v>
      </c>
      <c r="T807">
        <v>6</v>
      </c>
      <c r="U807">
        <v>0</v>
      </c>
      <c r="V807">
        <v>2</v>
      </c>
      <c r="W807">
        <v>1</v>
      </c>
      <c r="X807" t="s">
        <v>312</v>
      </c>
      <c r="Y807">
        <v>1.4</v>
      </c>
      <c r="Z807">
        <v>2.75</v>
      </c>
      <c r="AA807">
        <v>1.42</v>
      </c>
      <c r="AB807">
        <v>2.8</v>
      </c>
      <c r="AC807">
        <v>1.44</v>
      </c>
      <c r="AD807">
        <v>2.62</v>
      </c>
      <c r="AE807">
        <v>1.49</v>
      </c>
      <c r="AF807">
        <v>2.85</v>
      </c>
      <c r="AG807">
        <v>1.4</v>
      </c>
      <c r="AH807">
        <v>2.88</v>
      </c>
      <c r="AI807">
        <v>1.49</v>
      </c>
      <c r="AJ807">
        <v>2.95</v>
      </c>
      <c r="AK807">
        <v>1.43</v>
      </c>
      <c r="AL807">
        <v>2.73</v>
      </c>
      <c r="AM807" t="str">
        <f t="shared" si="132"/>
        <v>King</v>
      </c>
      <c r="AN807" t="str">
        <f t="shared" si="133"/>
        <v>Irigoyen</v>
      </c>
      <c r="AO807" t="str">
        <f t="shared" si="134"/>
        <v>BogotaKingIrigoyen</v>
      </c>
      <c r="AP807" t="str">
        <f t="shared" si="135"/>
        <v>BogotaIrigoyenKing</v>
      </c>
      <c r="AQ807">
        <f t="shared" si="136"/>
        <v>1</v>
      </c>
      <c r="AR807">
        <f t="shared" si="137"/>
        <v>5</v>
      </c>
      <c r="AS807">
        <f t="shared" si="138"/>
        <v>25</v>
      </c>
      <c r="AT807" t="b">
        <f t="shared" si="139"/>
        <v>0</v>
      </c>
      <c r="AU807" t="str">
        <f t="shared" si="140"/>
        <v>King</v>
      </c>
      <c r="AV807" t="b">
        <f t="shared" si="141"/>
        <v>1</v>
      </c>
      <c r="AW807" t="str">
        <f t="shared" si="142"/>
        <v>Bogota2nd Round</v>
      </c>
    </row>
    <row r="808" spans="1:49" x14ac:dyDescent="0.25">
      <c r="A808">
        <v>18</v>
      </c>
      <c r="B808" t="s">
        <v>549</v>
      </c>
      <c r="C808" s="8" t="s">
        <v>550</v>
      </c>
      <c r="D808" s="1">
        <v>41738</v>
      </c>
      <c r="E808" t="s">
        <v>306</v>
      </c>
      <c r="F808" s="1" t="s">
        <v>307</v>
      </c>
      <c r="G808" s="1" t="s">
        <v>503</v>
      </c>
      <c r="H808" t="s">
        <v>344</v>
      </c>
      <c r="I808">
        <v>3</v>
      </c>
      <c r="J808" t="s">
        <v>473</v>
      </c>
      <c r="K808" t="s">
        <v>551</v>
      </c>
      <c r="L808">
        <v>129</v>
      </c>
      <c r="M808">
        <v>234</v>
      </c>
      <c r="N808">
        <v>501</v>
      </c>
      <c r="O808">
        <v>246</v>
      </c>
      <c r="P808">
        <v>6</v>
      </c>
      <c r="Q808">
        <v>2</v>
      </c>
      <c r="R808">
        <v>6</v>
      </c>
      <c r="S808">
        <v>4</v>
      </c>
      <c r="V808">
        <v>2</v>
      </c>
      <c r="W808">
        <v>0</v>
      </c>
      <c r="X808" t="s">
        <v>312</v>
      </c>
      <c r="Y808">
        <v>1.36</v>
      </c>
      <c r="Z808">
        <v>3</v>
      </c>
      <c r="AA808">
        <v>1.35</v>
      </c>
      <c r="AB808">
        <v>3.1</v>
      </c>
      <c r="AC808">
        <v>1.36</v>
      </c>
      <c r="AD808">
        <v>3</v>
      </c>
      <c r="AE808">
        <v>1.38</v>
      </c>
      <c r="AF808">
        <v>3.31</v>
      </c>
      <c r="AG808">
        <v>1.36</v>
      </c>
      <c r="AH808">
        <v>3</v>
      </c>
      <c r="AI808">
        <v>1.38</v>
      </c>
      <c r="AJ808">
        <v>3.35</v>
      </c>
      <c r="AK808">
        <v>1.34</v>
      </c>
      <c r="AL808">
        <v>3.13</v>
      </c>
      <c r="AM808" t="str">
        <f t="shared" si="132"/>
        <v>Duque</v>
      </c>
      <c r="AN808" t="str">
        <f t="shared" si="133"/>
        <v>Khromacheva</v>
      </c>
      <c r="AO808" t="str">
        <f t="shared" si="134"/>
        <v>BogotaDuqueKhromacheva</v>
      </c>
      <c r="AP808" t="str">
        <f t="shared" si="135"/>
        <v>BogotaKhromachevaDuque</v>
      </c>
      <c r="AQ808">
        <f t="shared" si="136"/>
        <v>2</v>
      </c>
      <c r="AR808">
        <f t="shared" si="137"/>
        <v>6</v>
      </c>
      <c r="AS808">
        <f t="shared" si="138"/>
        <v>18</v>
      </c>
      <c r="AT808" t="b">
        <f t="shared" si="139"/>
        <v>0</v>
      </c>
      <c r="AU808" t="str">
        <f t="shared" si="140"/>
        <v>Duque</v>
      </c>
      <c r="AV808" t="b">
        <f t="shared" si="141"/>
        <v>0</v>
      </c>
      <c r="AW808" t="str">
        <f t="shared" si="142"/>
        <v>Bogota2nd Round</v>
      </c>
    </row>
    <row r="809" spans="1:49" x14ac:dyDescent="0.25">
      <c r="A809">
        <v>18</v>
      </c>
      <c r="B809" t="s">
        <v>549</v>
      </c>
      <c r="C809" s="8" t="s">
        <v>550</v>
      </c>
      <c r="D809" s="1">
        <v>41739</v>
      </c>
      <c r="E809" t="s">
        <v>306</v>
      </c>
      <c r="F809" s="1" t="s">
        <v>307</v>
      </c>
      <c r="G809" s="1" t="s">
        <v>503</v>
      </c>
      <c r="H809" t="s">
        <v>344</v>
      </c>
      <c r="I809">
        <v>3</v>
      </c>
      <c r="J809" t="s">
        <v>533</v>
      </c>
      <c r="K809" t="s">
        <v>463</v>
      </c>
      <c r="L809">
        <v>116</v>
      </c>
      <c r="M809">
        <v>119</v>
      </c>
      <c r="N809">
        <v>551</v>
      </c>
      <c r="O809">
        <v>538</v>
      </c>
      <c r="P809">
        <v>6</v>
      </c>
      <c r="Q809">
        <v>4</v>
      </c>
      <c r="R809">
        <v>6</v>
      </c>
      <c r="S809">
        <v>1</v>
      </c>
      <c r="V809">
        <v>2</v>
      </c>
      <c r="W809">
        <v>0</v>
      </c>
      <c r="X809" t="s">
        <v>312</v>
      </c>
      <c r="Y809">
        <v>2.75</v>
      </c>
      <c r="Z809">
        <v>1.4</v>
      </c>
      <c r="AA809">
        <v>2.8</v>
      </c>
      <c r="AB809">
        <v>1.42</v>
      </c>
      <c r="AC809">
        <v>2.62</v>
      </c>
      <c r="AD809">
        <v>1.44</v>
      </c>
      <c r="AE809">
        <v>2.97</v>
      </c>
      <c r="AF809">
        <v>1.45</v>
      </c>
      <c r="AG809">
        <v>2.75</v>
      </c>
      <c r="AH809">
        <v>1.44</v>
      </c>
      <c r="AI809">
        <v>3</v>
      </c>
      <c r="AJ809">
        <v>1.49</v>
      </c>
      <c r="AK809">
        <v>2.76</v>
      </c>
      <c r="AL809">
        <v>1.42</v>
      </c>
      <c r="AM809" t="str">
        <f t="shared" si="132"/>
        <v>Oprandi</v>
      </c>
      <c r="AN809" t="str">
        <f t="shared" si="133"/>
        <v>Begu</v>
      </c>
      <c r="AO809" t="str">
        <f t="shared" si="134"/>
        <v>BogotaOprandiBegu</v>
      </c>
      <c r="AP809" t="str">
        <f t="shared" si="135"/>
        <v>BogotaBeguOprandi</v>
      </c>
      <c r="AQ809">
        <f t="shared" si="136"/>
        <v>2</v>
      </c>
      <c r="AR809">
        <f t="shared" si="137"/>
        <v>7</v>
      </c>
      <c r="AS809">
        <f t="shared" si="138"/>
        <v>17</v>
      </c>
      <c r="AT809" t="b">
        <f t="shared" si="139"/>
        <v>0</v>
      </c>
      <c r="AU809" t="str">
        <f t="shared" si="140"/>
        <v>Oprandi</v>
      </c>
      <c r="AV809" t="b">
        <f t="shared" si="141"/>
        <v>0</v>
      </c>
      <c r="AW809" t="str">
        <f t="shared" si="142"/>
        <v>Bogota2nd Round</v>
      </c>
    </row>
    <row r="810" spans="1:49" x14ac:dyDescent="0.25">
      <c r="A810">
        <v>18</v>
      </c>
      <c r="B810" t="s">
        <v>549</v>
      </c>
      <c r="C810" s="8" t="s">
        <v>550</v>
      </c>
      <c r="D810" s="1">
        <v>41739</v>
      </c>
      <c r="E810" t="s">
        <v>306</v>
      </c>
      <c r="F810" s="1" t="s">
        <v>307</v>
      </c>
      <c r="G810" s="1" t="s">
        <v>503</v>
      </c>
      <c r="H810" t="s">
        <v>344</v>
      </c>
      <c r="I810">
        <v>3</v>
      </c>
      <c r="J810" t="s">
        <v>377</v>
      </c>
      <c r="K810" t="s">
        <v>507</v>
      </c>
      <c r="L810">
        <v>74</v>
      </c>
      <c r="M810">
        <v>144</v>
      </c>
      <c r="N810">
        <v>821</v>
      </c>
      <c r="O810">
        <v>448</v>
      </c>
      <c r="P810">
        <v>2</v>
      </c>
      <c r="Q810">
        <v>6</v>
      </c>
      <c r="R810">
        <v>6</v>
      </c>
      <c r="S810">
        <v>3</v>
      </c>
      <c r="T810">
        <v>6</v>
      </c>
      <c r="U810">
        <v>4</v>
      </c>
      <c r="V810">
        <v>2</v>
      </c>
      <c r="W810">
        <v>1</v>
      </c>
      <c r="X810" t="s">
        <v>312</v>
      </c>
      <c r="Y810">
        <v>1.4</v>
      </c>
      <c r="Z810">
        <v>2.75</v>
      </c>
      <c r="AA810">
        <v>1.45</v>
      </c>
      <c r="AB810">
        <v>2.7</v>
      </c>
      <c r="AC810">
        <v>1.44</v>
      </c>
      <c r="AD810">
        <v>2.62</v>
      </c>
      <c r="AE810">
        <v>1.49</v>
      </c>
      <c r="AF810">
        <v>2.82</v>
      </c>
      <c r="AG810">
        <v>1.44</v>
      </c>
      <c r="AH810">
        <v>2.75</v>
      </c>
      <c r="AI810">
        <v>1.5</v>
      </c>
      <c r="AJ810">
        <v>3</v>
      </c>
      <c r="AK810">
        <v>1.45</v>
      </c>
      <c r="AL810">
        <v>2.67</v>
      </c>
      <c r="AM810" t="str">
        <f t="shared" si="132"/>
        <v>Garcia</v>
      </c>
      <c r="AN810" t="str">
        <f t="shared" si="133"/>
        <v>Kovinic</v>
      </c>
      <c r="AO810" t="str">
        <f t="shared" si="134"/>
        <v>BogotaGarciaKovinic</v>
      </c>
      <c r="AP810" t="str">
        <f t="shared" si="135"/>
        <v>BogotaKovinicGarcia</v>
      </c>
      <c r="AQ810">
        <f t="shared" si="136"/>
        <v>1</v>
      </c>
      <c r="AR810">
        <f t="shared" si="137"/>
        <v>1</v>
      </c>
      <c r="AS810">
        <f t="shared" si="138"/>
        <v>27</v>
      </c>
      <c r="AT810" t="b">
        <f t="shared" si="139"/>
        <v>0</v>
      </c>
      <c r="AU810" t="str">
        <f t="shared" si="140"/>
        <v>Kovinic</v>
      </c>
      <c r="AV810" t="b">
        <f t="shared" si="141"/>
        <v>1</v>
      </c>
      <c r="AW810" t="str">
        <f t="shared" si="142"/>
        <v>Bogota2nd Round</v>
      </c>
    </row>
    <row r="811" spans="1:49" x14ac:dyDescent="0.25">
      <c r="A811">
        <v>18</v>
      </c>
      <c r="B811" t="s">
        <v>549</v>
      </c>
      <c r="C811" s="8" t="s">
        <v>550</v>
      </c>
      <c r="D811" s="1">
        <v>41739</v>
      </c>
      <c r="E811" t="s">
        <v>306</v>
      </c>
      <c r="F811" s="1" t="s">
        <v>307</v>
      </c>
      <c r="G811" s="1" t="s">
        <v>503</v>
      </c>
      <c r="H811" t="s">
        <v>344</v>
      </c>
      <c r="I811">
        <v>3</v>
      </c>
      <c r="J811" t="s">
        <v>366</v>
      </c>
      <c r="K811" t="s">
        <v>555</v>
      </c>
      <c r="L811">
        <v>9</v>
      </c>
      <c r="M811">
        <v>215</v>
      </c>
      <c r="N811">
        <v>3955</v>
      </c>
      <c r="O811">
        <v>269</v>
      </c>
      <c r="P811">
        <v>6</v>
      </c>
      <c r="Q811">
        <v>4</v>
      </c>
      <c r="R811">
        <v>6</v>
      </c>
      <c r="S811">
        <v>3</v>
      </c>
      <c r="V811">
        <v>2</v>
      </c>
      <c r="W811">
        <v>0</v>
      </c>
      <c r="X811" t="s">
        <v>312</v>
      </c>
      <c r="Y811">
        <v>1.02</v>
      </c>
      <c r="Z811">
        <v>17</v>
      </c>
      <c r="AA811">
        <v>1.02</v>
      </c>
      <c r="AB811">
        <v>12</v>
      </c>
      <c r="AC811">
        <v>1.03</v>
      </c>
      <c r="AD811">
        <v>10</v>
      </c>
      <c r="AE811">
        <v>1.03</v>
      </c>
      <c r="AF811">
        <v>18</v>
      </c>
      <c r="AG811">
        <v>1.02</v>
      </c>
      <c r="AH811">
        <v>13</v>
      </c>
      <c r="AI811">
        <v>1.04</v>
      </c>
      <c r="AJ811">
        <v>18</v>
      </c>
      <c r="AK811">
        <v>1.02</v>
      </c>
      <c r="AL811">
        <v>13.15</v>
      </c>
      <c r="AM811" t="str">
        <f t="shared" si="132"/>
        <v>Jankovic</v>
      </c>
      <c r="AN811" t="str">
        <f t="shared" si="133"/>
        <v>Shapatava</v>
      </c>
      <c r="AO811" t="str">
        <f t="shared" si="134"/>
        <v>BogotaJankovicShapatava</v>
      </c>
      <c r="AP811" t="str">
        <f t="shared" si="135"/>
        <v>BogotaShapatavaJankovic</v>
      </c>
      <c r="AQ811">
        <f t="shared" si="136"/>
        <v>2</v>
      </c>
      <c r="AR811">
        <f t="shared" si="137"/>
        <v>5</v>
      </c>
      <c r="AS811">
        <f t="shared" si="138"/>
        <v>19</v>
      </c>
      <c r="AT811" t="b">
        <f t="shared" si="139"/>
        <v>0</v>
      </c>
      <c r="AU811" t="str">
        <f t="shared" si="140"/>
        <v>Jankovic</v>
      </c>
      <c r="AV811" t="b">
        <f t="shared" si="141"/>
        <v>0</v>
      </c>
      <c r="AW811" t="str">
        <f t="shared" si="142"/>
        <v>Bogota2nd Round</v>
      </c>
    </row>
    <row r="812" spans="1:49" x14ac:dyDescent="0.25">
      <c r="A812">
        <v>18</v>
      </c>
      <c r="B812" t="s">
        <v>549</v>
      </c>
      <c r="C812" s="8" t="s">
        <v>550</v>
      </c>
      <c r="D812" s="1">
        <v>41739</v>
      </c>
      <c r="E812" t="s">
        <v>306</v>
      </c>
      <c r="F812" s="1" t="s">
        <v>307</v>
      </c>
      <c r="G812" s="1" t="s">
        <v>503</v>
      </c>
      <c r="H812" t="s">
        <v>344</v>
      </c>
      <c r="I812">
        <v>3</v>
      </c>
      <c r="J812" t="s">
        <v>483</v>
      </c>
      <c r="K812" t="s">
        <v>316</v>
      </c>
      <c r="L812">
        <v>182</v>
      </c>
      <c r="M812">
        <v>73</v>
      </c>
      <c r="N812">
        <v>337</v>
      </c>
      <c r="O812">
        <v>827</v>
      </c>
      <c r="P812">
        <v>6</v>
      </c>
      <c r="Q812">
        <v>4</v>
      </c>
      <c r="R812">
        <v>7</v>
      </c>
      <c r="S812">
        <v>6</v>
      </c>
      <c r="V812">
        <v>2</v>
      </c>
      <c r="W812">
        <v>0</v>
      </c>
      <c r="X812" t="s">
        <v>312</v>
      </c>
      <c r="Y812">
        <v>2.37</v>
      </c>
      <c r="Z812">
        <v>1.53</v>
      </c>
      <c r="AA812">
        <v>2.2999999999999998</v>
      </c>
      <c r="AB812">
        <v>1.6</v>
      </c>
      <c r="AC812">
        <v>2.2000000000000002</v>
      </c>
      <c r="AD812">
        <v>1.62</v>
      </c>
      <c r="AE812">
        <v>2.44</v>
      </c>
      <c r="AF812">
        <v>1.63</v>
      </c>
      <c r="AG812">
        <v>2.2000000000000002</v>
      </c>
      <c r="AH812">
        <v>1.67</v>
      </c>
      <c r="AI812">
        <v>2.44</v>
      </c>
      <c r="AJ812">
        <v>1.67</v>
      </c>
      <c r="AK812">
        <v>2.27</v>
      </c>
      <c r="AL812">
        <v>1.61</v>
      </c>
      <c r="AM812" t="str">
        <f t="shared" si="132"/>
        <v>Arruabarrena</v>
      </c>
      <c r="AN812" t="str">
        <f t="shared" si="133"/>
        <v>Ormaechea</v>
      </c>
      <c r="AO812" t="str">
        <f t="shared" si="134"/>
        <v>BogotaArruabarrenaOrmaechea</v>
      </c>
      <c r="AP812" t="str">
        <f t="shared" si="135"/>
        <v>BogotaOrmaecheaArruabarrena</v>
      </c>
      <c r="AQ812">
        <f t="shared" si="136"/>
        <v>2</v>
      </c>
      <c r="AR812">
        <f t="shared" si="137"/>
        <v>3</v>
      </c>
      <c r="AS812">
        <f t="shared" si="138"/>
        <v>23</v>
      </c>
      <c r="AT812" t="b">
        <f t="shared" si="139"/>
        <v>1</v>
      </c>
      <c r="AU812" t="str">
        <f t="shared" si="140"/>
        <v>Arruabarrena</v>
      </c>
      <c r="AV812" t="b">
        <f t="shared" si="141"/>
        <v>0</v>
      </c>
      <c r="AW812" t="str">
        <f t="shared" si="142"/>
        <v>Bogota2nd Round</v>
      </c>
    </row>
    <row r="813" spans="1:49" x14ac:dyDescent="0.25">
      <c r="A813">
        <v>18</v>
      </c>
      <c r="B813" t="s">
        <v>549</v>
      </c>
      <c r="C813" s="8" t="s">
        <v>550</v>
      </c>
      <c r="D813" s="1">
        <v>41740</v>
      </c>
      <c r="E813" t="s">
        <v>306</v>
      </c>
      <c r="F813" s="1" t="s">
        <v>307</v>
      </c>
      <c r="G813" s="1" t="s">
        <v>503</v>
      </c>
      <c r="H813" t="s">
        <v>345</v>
      </c>
      <c r="I813">
        <v>3</v>
      </c>
      <c r="J813" t="s">
        <v>389</v>
      </c>
      <c r="K813" t="s">
        <v>473</v>
      </c>
      <c r="L813">
        <v>71</v>
      </c>
      <c r="M813">
        <v>129</v>
      </c>
      <c r="N813">
        <v>845</v>
      </c>
      <c r="O813">
        <v>501</v>
      </c>
      <c r="P813">
        <v>7</v>
      </c>
      <c r="Q813">
        <v>6</v>
      </c>
      <c r="R813">
        <v>7</v>
      </c>
      <c r="S813">
        <v>5</v>
      </c>
      <c r="V813">
        <v>2</v>
      </c>
      <c r="W813">
        <v>0</v>
      </c>
      <c r="X813" t="s">
        <v>312</v>
      </c>
      <c r="Y813">
        <v>1.9</v>
      </c>
      <c r="Z813">
        <v>1.8</v>
      </c>
      <c r="AA813">
        <v>2.0499999999999998</v>
      </c>
      <c r="AB813">
        <v>1.75</v>
      </c>
      <c r="AC813">
        <v>1.91</v>
      </c>
      <c r="AD813">
        <v>1.8</v>
      </c>
      <c r="AE813">
        <v>1.92</v>
      </c>
      <c r="AF813">
        <v>2.0099999999999998</v>
      </c>
      <c r="AG813">
        <v>2</v>
      </c>
      <c r="AH813">
        <v>1.8</v>
      </c>
      <c r="AI813">
        <v>2.08</v>
      </c>
      <c r="AJ813">
        <v>2.0099999999999998</v>
      </c>
      <c r="AK813">
        <v>1.96</v>
      </c>
      <c r="AL813">
        <v>1.81</v>
      </c>
      <c r="AM813" t="str">
        <f t="shared" si="132"/>
        <v>King</v>
      </c>
      <c r="AN813" t="str">
        <f t="shared" si="133"/>
        <v>Duque</v>
      </c>
      <c r="AO813" t="str">
        <f t="shared" si="134"/>
        <v>BogotaKingDuque</v>
      </c>
      <c r="AP813" t="str">
        <f t="shared" si="135"/>
        <v>BogotaDuqueKing</v>
      </c>
      <c r="AQ813">
        <f t="shared" si="136"/>
        <v>2</v>
      </c>
      <c r="AR813">
        <f t="shared" si="137"/>
        <v>3</v>
      </c>
      <c r="AS813">
        <f t="shared" si="138"/>
        <v>25</v>
      </c>
      <c r="AT813" t="b">
        <f t="shared" si="139"/>
        <v>1</v>
      </c>
      <c r="AU813" t="str">
        <f t="shared" si="140"/>
        <v>King</v>
      </c>
      <c r="AV813" t="b">
        <f t="shared" si="141"/>
        <v>0</v>
      </c>
      <c r="AW813" t="str">
        <f t="shared" si="142"/>
        <v>BogotaQuarterfinals</v>
      </c>
    </row>
    <row r="814" spans="1:49" x14ac:dyDescent="0.25">
      <c r="A814">
        <v>18</v>
      </c>
      <c r="B814" t="s">
        <v>549</v>
      </c>
      <c r="C814" s="8" t="s">
        <v>550</v>
      </c>
      <c r="D814" s="1">
        <v>41740</v>
      </c>
      <c r="E814" t="s">
        <v>306</v>
      </c>
      <c r="F814" s="1" t="s">
        <v>307</v>
      </c>
      <c r="G814" s="1" t="s">
        <v>503</v>
      </c>
      <c r="H814" t="s">
        <v>345</v>
      </c>
      <c r="I814">
        <v>3</v>
      </c>
      <c r="J814" t="s">
        <v>477</v>
      </c>
      <c r="K814" t="s">
        <v>320</v>
      </c>
      <c r="L814">
        <v>79</v>
      </c>
      <c r="M814">
        <v>77</v>
      </c>
      <c r="N814">
        <v>785</v>
      </c>
      <c r="O814">
        <v>809</v>
      </c>
      <c r="P814">
        <v>6</v>
      </c>
      <c r="Q814">
        <v>2</v>
      </c>
      <c r="R814">
        <v>6</v>
      </c>
      <c r="S814">
        <v>1</v>
      </c>
      <c r="V814">
        <v>2</v>
      </c>
      <c r="W814">
        <v>0</v>
      </c>
      <c r="X814" t="s">
        <v>312</v>
      </c>
      <c r="Y814">
        <v>2</v>
      </c>
      <c r="Z814">
        <v>1.72</v>
      </c>
      <c r="AA814">
        <v>1.9</v>
      </c>
      <c r="AB814">
        <v>1.85</v>
      </c>
      <c r="AC814">
        <v>2</v>
      </c>
      <c r="AD814">
        <v>1.73</v>
      </c>
      <c r="AE814">
        <v>1.93</v>
      </c>
      <c r="AF814">
        <v>1.99</v>
      </c>
      <c r="AG814">
        <v>2</v>
      </c>
      <c r="AH814">
        <v>1.8</v>
      </c>
      <c r="AI814">
        <v>2.0099999999999998</v>
      </c>
      <c r="AJ814">
        <v>1.99</v>
      </c>
      <c r="AK814">
        <v>1.95</v>
      </c>
      <c r="AL814">
        <v>1.82</v>
      </c>
      <c r="AM814" t="str">
        <f t="shared" si="132"/>
        <v>Scheepers</v>
      </c>
      <c r="AN814" t="str">
        <f t="shared" si="133"/>
        <v>Dominguez</v>
      </c>
      <c r="AO814" t="str">
        <f t="shared" si="134"/>
        <v>BogotaScheepersDominguez</v>
      </c>
      <c r="AP814" t="str">
        <f t="shared" si="135"/>
        <v>BogotaDominguezScheepers</v>
      </c>
      <c r="AQ814">
        <f t="shared" si="136"/>
        <v>2</v>
      </c>
      <c r="AR814">
        <f t="shared" si="137"/>
        <v>9</v>
      </c>
      <c r="AS814">
        <f t="shared" si="138"/>
        <v>15</v>
      </c>
      <c r="AT814" t="b">
        <f t="shared" si="139"/>
        <v>0</v>
      </c>
      <c r="AU814" t="str">
        <f t="shared" si="140"/>
        <v>Scheepers</v>
      </c>
      <c r="AV814" t="b">
        <f t="shared" si="141"/>
        <v>0</v>
      </c>
      <c r="AW814" t="str">
        <f t="shared" si="142"/>
        <v>BogotaQuarterfinals</v>
      </c>
    </row>
    <row r="815" spans="1:49" x14ac:dyDescent="0.25">
      <c r="A815">
        <v>18</v>
      </c>
      <c r="B815" t="s">
        <v>549</v>
      </c>
      <c r="C815" s="8" t="s">
        <v>550</v>
      </c>
      <c r="D815" s="1">
        <v>41740</v>
      </c>
      <c r="E815" t="s">
        <v>306</v>
      </c>
      <c r="F815" s="1" t="s">
        <v>307</v>
      </c>
      <c r="G815" s="1" t="s">
        <v>503</v>
      </c>
      <c r="H815" t="s">
        <v>345</v>
      </c>
      <c r="I815">
        <v>3</v>
      </c>
      <c r="J815" t="s">
        <v>377</v>
      </c>
      <c r="K815" t="s">
        <v>533</v>
      </c>
      <c r="L815">
        <v>74</v>
      </c>
      <c r="M815">
        <v>116</v>
      </c>
      <c r="N815">
        <v>821</v>
      </c>
      <c r="O815">
        <v>551</v>
      </c>
      <c r="P815">
        <v>6</v>
      </c>
      <c r="Q815">
        <v>1</v>
      </c>
      <c r="R815">
        <v>7</v>
      </c>
      <c r="S815">
        <v>5</v>
      </c>
      <c r="V815">
        <v>2</v>
      </c>
      <c r="W815">
        <v>0</v>
      </c>
      <c r="X815" t="s">
        <v>312</v>
      </c>
      <c r="Y815">
        <v>2.37</v>
      </c>
      <c r="Z815">
        <v>1.53</v>
      </c>
      <c r="AA815">
        <v>2.25</v>
      </c>
      <c r="AB815">
        <v>1.62</v>
      </c>
      <c r="AC815">
        <v>2.25</v>
      </c>
      <c r="AD815">
        <v>1.57</v>
      </c>
      <c r="AE815">
        <v>2.56</v>
      </c>
      <c r="AF815">
        <v>1.59</v>
      </c>
      <c r="AG815">
        <v>2.25</v>
      </c>
      <c r="AH815">
        <v>1.62</v>
      </c>
      <c r="AI815">
        <v>2.6</v>
      </c>
      <c r="AJ815">
        <v>1.62</v>
      </c>
      <c r="AK815">
        <v>2.35</v>
      </c>
      <c r="AL815">
        <v>1.57</v>
      </c>
      <c r="AM815" t="str">
        <f t="shared" si="132"/>
        <v>Garcia</v>
      </c>
      <c r="AN815" t="str">
        <f t="shared" si="133"/>
        <v>Oprandi</v>
      </c>
      <c r="AO815" t="str">
        <f t="shared" si="134"/>
        <v>BogotaGarciaOprandi</v>
      </c>
      <c r="AP815" t="str">
        <f t="shared" si="135"/>
        <v>BogotaOprandiGarcia</v>
      </c>
      <c r="AQ815">
        <f t="shared" si="136"/>
        <v>2</v>
      </c>
      <c r="AR815">
        <f t="shared" si="137"/>
        <v>7</v>
      </c>
      <c r="AS815">
        <f t="shared" si="138"/>
        <v>19</v>
      </c>
      <c r="AT815" t="b">
        <f t="shared" si="139"/>
        <v>0</v>
      </c>
      <c r="AU815" t="str">
        <f t="shared" si="140"/>
        <v>Garcia</v>
      </c>
      <c r="AV815" t="b">
        <f t="shared" si="141"/>
        <v>0</v>
      </c>
      <c r="AW815" t="str">
        <f t="shared" si="142"/>
        <v>BogotaQuarterfinals</v>
      </c>
    </row>
    <row r="816" spans="1:49" x14ac:dyDescent="0.25">
      <c r="A816">
        <v>18</v>
      </c>
      <c r="B816" t="s">
        <v>549</v>
      </c>
      <c r="C816" s="8" t="s">
        <v>550</v>
      </c>
      <c r="D816" s="1">
        <v>41740</v>
      </c>
      <c r="E816" t="s">
        <v>306</v>
      </c>
      <c r="F816" s="1" t="s">
        <v>307</v>
      </c>
      <c r="G816" s="1" t="s">
        <v>503</v>
      </c>
      <c r="H816" t="s">
        <v>345</v>
      </c>
      <c r="I816">
        <v>3</v>
      </c>
      <c r="J816" t="s">
        <v>366</v>
      </c>
      <c r="K816" t="s">
        <v>483</v>
      </c>
      <c r="L816">
        <v>9</v>
      </c>
      <c r="M816">
        <v>182</v>
      </c>
      <c r="N816">
        <v>3955</v>
      </c>
      <c r="O816">
        <v>337</v>
      </c>
      <c r="P816">
        <v>6</v>
      </c>
      <c r="Q816">
        <v>4</v>
      </c>
      <c r="R816">
        <v>6</v>
      </c>
      <c r="S816">
        <v>4</v>
      </c>
      <c r="V816">
        <v>2</v>
      </c>
      <c r="W816">
        <v>0</v>
      </c>
      <c r="X816" t="s">
        <v>312</v>
      </c>
      <c r="Y816">
        <v>1.1000000000000001</v>
      </c>
      <c r="Z816">
        <v>7</v>
      </c>
      <c r="AA816">
        <v>1.08</v>
      </c>
      <c r="AB816">
        <v>7.5</v>
      </c>
      <c r="AC816">
        <v>1.07</v>
      </c>
      <c r="AD816">
        <v>7.5</v>
      </c>
      <c r="AE816">
        <v>1.1100000000000001</v>
      </c>
      <c r="AF816">
        <v>8.5299999999999994</v>
      </c>
      <c r="AG816">
        <v>1.06</v>
      </c>
      <c r="AH816">
        <v>7.5</v>
      </c>
      <c r="AI816">
        <v>1.1299999999999999</v>
      </c>
      <c r="AJ816">
        <v>9</v>
      </c>
      <c r="AK816">
        <v>1.0900000000000001</v>
      </c>
      <c r="AL816">
        <v>7.17</v>
      </c>
      <c r="AM816" t="str">
        <f t="shared" si="132"/>
        <v>Jankovic</v>
      </c>
      <c r="AN816" t="str">
        <f t="shared" si="133"/>
        <v>Arruabarrena</v>
      </c>
      <c r="AO816" t="str">
        <f t="shared" si="134"/>
        <v>BogotaJankovicArruabarrena</v>
      </c>
      <c r="AP816" t="str">
        <f t="shared" si="135"/>
        <v>BogotaArruabarrenaJankovic</v>
      </c>
      <c r="AQ816">
        <f t="shared" si="136"/>
        <v>2</v>
      </c>
      <c r="AR816">
        <f t="shared" si="137"/>
        <v>4</v>
      </c>
      <c r="AS816">
        <f t="shared" si="138"/>
        <v>20</v>
      </c>
      <c r="AT816" t="b">
        <f t="shared" si="139"/>
        <v>0</v>
      </c>
      <c r="AU816" t="str">
        <f t="shared" si="140"/>
        <v>Jankovic</v>
      </c>
      <c r="AV816" t="b">
        <f t="shared" si="141"/>
        <v>0</v>
      </c>
      <c r="AW816" t="str">
        <f t="shared" si="142"/>
        <v>BogotaQuarterfinals</v>
      </c>
    </row>
    <row r="817" spans="1:49" x14ac:dyDescent="0.25">
      <c r="A817">
        <v>18</v>
      </c>
      <c r="B817" t="s">
        <v>549</v>
      </c>
      <c r="C817" s="8" t="s">
        <v>550</v>
      </c>
      <c r="D817" s="1">
        <v>41741</v>
      </c>
      <c r="E817" t="s">
        <v>306</v>
      </c>
      <c r="F817" s="1" t="s">
        <v>307</v>
      </c>
      <c r="G817" s="1" t="s">
        <v>503</v>
      </c>
      <c r="H817" t="s">
        <v>346</v>
      </c>
      <c r="I817">
        <v>3</v>
      </c>
      <c r="J817" t="s">
        <v>377</v>
      </c>
      <c r="K817" t="s">
        <v>389</v>
      </c>
      <c r="L817">
        <v>74</v>
      </c>
      <c r="M817">
        <v>71</v>
      </c>
      <c r="N817">
        <v>821</v>
      </c>
      <c r="O817">
        <v>845</v>
      </c>
      <c r="P817">
        <v>6</v>
      </c>
      <c r="Q817">
        <v>2</v>
      </c>
      <c r="R817">
        <v>6</v>
      </c>
      <c r="S817">
        <v>4</v>
      </c>
      <c r="V817">
        <v>2</v>
      </c>
      <c r="W817">
        <v>0</v>
      </c>
      <c r="X817" t="s">
        <v>312</v>
      </c>
      <c r="Y817">
        <v>1.72</v>
      </c>
      <c r="Z817">
        <v>2.1</v>
      </c>
      <c r="AA817">
        <v>1.65</v>
      </c>
      <c r="AB817">
        <v>2.2000000000000002</v>
      </c>
      <c r="AC817">
        <v>1.67</v>
      </c>
      <c r="AD817">
        <v>2.1</v>
      </c>
      <c r="AE817">
        <v>1.85</v>
      </c>
      <c r="AF817">
        <v>2.09</v>
      </c>
      <c r="AG817">
        <v>1.67</v>
      </c>
      <c r="AH817">
        <v>2.2000000000000002</v>
      </c>
      <c r="AI817">
        <v>1.85</v>
      </c>
      <c r="AJ817">
        <v>2.2999999999999998</v>
      </c>
      <c r="AK817">
        <v>1.69</v>
      </c>
      <c r="AL817">
        <v>2.14</v>
      </c>
      <c r="AM817" t="str">
        <f t="shared" si="132"/>
        <v>Garcia</v>
      </c>
      <c r="AN817" t="str">
        <f t="shared" si="133"/>
        <v>King</v>
      </c>
      <c r="AO817" t="str">
        <f t="shared" si="134"/>
        <v>BogotaGarciaKing</v>
      </c>
      <c r="AP817" t="str">
        <f t="shared" si="135"/>
        <v>BogotaKingGarcia</v>
      </c>
      <c r="AQ817">
        <f t="shared" si="136"/>
        <v>2</v>
      </c>
      <c r="AR817">
        <f t="shared" si="137"/>
        <v>6</v>
      </c>
      <c r="AS817">
        <f t="shared" si="138"/>
        <v>18</v>
      </c>
      <c r="AT817" t="b">
        <f t="shared" si="139"/>
        <v>0</v>
      </c>
      <c r="AU817" t="str">
        <f t="shared" si="140"/>
        <v>Garcia</v>
      </c>
      <c r="AV817" t="b">
        <f t="shared" si="141"/>
        <v>0</v>
      </c>
      <c r="AW817" t="str">
        <f t="shared" si="142"/>
        <v>BogotaSemifinals</v>
      </c>
    </row>
    <row r="818" spans="1:49" x14ac:dyDescent="0.25">
      <c r="A818">
        <v>18</v>
      </c>
      <c r="B818" t="s">
        <v>549</v>
      </c>
      <c r="C818" s="8" t="s">
        <v>550</v>
      </c>
      <c r="D818" s="1">
        <v>41741</v>
      </c>
      <c r="E818" t="s">
        <v>306</v>
      </c>
      <c r="F818" s="1" t="s">
        <v>307</v>
      </c>
      <c r="G818" s="1" t="s">
        <v>503</v>
      </c>
      <c r="H818" t="s">
        <v>346</v>
      </c>
      <c r="I818">
        <v>3</v>
      </c>
      <c r="J818" t="s">
        <v>366</v>
      </c>
      <c r="K818" t="s">
        <v>477</v>
      </c>
      <c r="L818">
        <v>9</v>
      </c>
      <c r="M818">
        <v>79</v>
      </c>
      <c r="N818">
        <v>3955</v>
      </c>
      <c r="O818">
        <v>785</v>
      </c>
      <c r="P818">
        <v>6</v>
      </c>
      <c r="Q818">
        <v>1</v>
      </c>
      <c r="R818">
        <v>7</v>
      </c>
      <c r="S818">
        <v>5</v>
      </c>
      <c r="V818">
        <v>2</v>
      </c>
      <c r="W818">
        <v>0</v>
      </c>
      <c r="X818" t="s">
        <v>312</v>
      </c>
      <c r="Y818">
        <v>1.2</v>
      </c>
      <c r="Z818">
        <v>4.5</v>
      </c>
      <c r="AA818">
        <v>1.22</v>
      </c>
      <c r="AB818">
        <v>4</v>
      </c>
      <c r="AC818">
        <v>1.2</v>
      </c>
      <c r="AD818">
        <v>4.33</v>
      </c>
      <c r="AE818">
        <v>1.22</v>
      </c>
      <c r="AF818">
        <v>5.05</v>
      </c>
      <c r="AG818">
        <v>1.2</v>
      </c>
      <c r="AH818">
        <v>4.5</v>
      </c>
      <c r="AI818">
        <v>1.25</v>
      </c>
      <c r="AJ818">
        <v>5.05</v>
      </c>
      <c r="AK818">
        <v>1.21</v>
      </c>
      <c r="AL818">
        <v>4.32</v>
      </c>
      <c r="AM818" t="str">
        <f t="shared" si="132"/>
        <v>Jankovic</v>
      </c>
      <c r="AN818" t="str">
        <f t="shared" si="133"/>
        <v>Scheepers</v>
      </c>
      <c r="AO818" t="str">
        <f t="shared" si="134"/>
        <v>BogotaJankovicScheepers</v>
      </c>
      <c r="AP818" t="str">
        <f t="shared" si="135"/>
        <v>BogotaScheepersJankovic</v>
      </c>
      <c r="AQ818">
        <f t="shared" si="136"/>
        <v>2</v>
      </c>
      <c r="AR818">
        <f t="shared" si="137"/>
        <v>7</v>
      </c>
      <c r="AS818">
        <f t="shared" si="138"/>
        <v>19</v>
      </c>
      <c r="AT818" t="b">
        <f t="shared" si="139"/>
        <v>0</v>
      </c>
      <c r="AU818" t="str">
        <f t="shared" si="140"/>
        <v>Jankovic</v>
      </c>
      <c r="AV818" t="b">
        <f t="shared" si="141"/>
        <v>0</v>
      </c>
      <c r="AW818" t="str">
        <f t="shared" si="142"/>
        <v>BogotaSemifinals</v>
      </c>
    </row>
    <row r="819" spans="1:49" x14ac:dyDescent="0.25">
      <c r="A819">
        <v>18</v>
      </c>
      <c r="B819" t="s">
        <v>549</v>
      </c>
      <c r="C819" s="8" t="s">
        <v>550</v>
      </c>
      <c r="D819" s="1">
        <v>41742</v>
      </c>
      <c r="E819" t="s">
        <v>306</v>
      </c>
      <c r="F819" s="1" t="s">
        <v>307</v>
      </c>
      <c r="G819" s="1" t="s">
        <v>503</v>
      </c>
      <c r="H819" t="s">
        <v>348</v>
      </c>
      <c r="I819">
        <v>3</v>
      </c>
      <c r="J819" t="s">
        <v>377</v>
      </c>
      <c r="K819" t="s">
        <v>366</v>
      </c>
      <c r="L819">
        <v>74</v>
      </c>
      <c r="M819">
        <v>9</v>
      </c>
      <c r="N819">
        <v>821</v>
      </c>
      <c r="O819">
        <v>3955</v>
      </c>
      <c r="P819">
        <v>6</v>
      </c>
      <c r="Q819">
        <v>3</v>
      </c>
      <c r="R819">
        <v>6</v>
      </c>
      <c r="S819">
        <v>4</v>
      </c>
      <c r="V819">
        <v>2</v>
      </c>
      <c r="W819">
        <v>0</v>
      </c>
      <c r="X819" t="s">
        <v>312</v>
      </c>
      <c r="Y819">
        <v>5</v>
      </c>
      <c r="Z819">
        <v>1.1599999999999999</v>
      </c>
      <c r="AA819">
        <v>4.5</v>
      </c>
      <c r="AB819">
        <v>1.18</v>
      </c>
      <c r="AC819">
        <v>4.5</v>
      </c>
      <c r="AD819">
        <v>1.2</v>
      </c>
      <c r="AE819">
        <v>5.21</v>
      </c>
      <c r="AF819">
        <v>1.21</v>
      </c>
      <c r="AG819">
        <v>5</v>
      </c>
      <c r="AH819">
        <v>1.17</v>
      </c>
      <c r="AI819">
        <v>5.3</v>
      </c>
      <c r="AJ819">
        <v>1.21</v>
      </c>
      <c r="AK819">
        <v>4.7</v>
      </c>
      <c r="AL819">
        <v>1.18</v>
      </c>
      <c r="AM819" t="str">
        <f t="shared" si="132"/>
        <v>Garcia</v>
      </c>
      <c r="AN819" t="str">
        <f t="shared" si="133"/>
        <v>Jankovic</v>
      </c>
      <c r="AO819" t="str">
        <f t="shared" si="134"/>
        <v>BogotaGarciaJankovic</v>
      </c>
      <c r="AP819" t="str">
        <f t="shared" si="135"/>
        <v>BogotaJankovicGarcia</v>
      </c>
      <c r="AQ819">
        <f t="shared" si="136"/>
        <v>2</v>
      </c>
      <c r="AR819">
        <f t="shared" si="137"/>
        <v>5</v>
      </c>
      <c r="AS819">
        <f t="shared" si="138"/>
        <v>19</v>
      </c>
      <c r="AT819" t="b">
        <f t="shared" si="139"/>
        <v>0</v>
      </c>
      <c r="AU819" t="str">
        <f t="shared" si="140"/>
        <v>Garcia</v>
      </c>
      <c r="AV819" t="b">
        <f t="shared" si="141"/>
        <v>0</v>
      </c>
      <c r="AW819" t="str">
        <f t="shared" si="142"/>
        <v>BogotaThe Final</v>
      </c>
    </row>
    <row r="820" spans="1:49" x14ac:dyDescent="0.25">
      <c r="A820">
        <v>19</v>
      </c>
      <c r="B820" s="8" t="s">
        <v>559</v>
      </c>
      <c r="C820" s="8" t="s">
        <v>560</v>
      </c>
      <c r="D820" s="1">
        <v>41736</v>
      </c>
      <c r="E820" t="s">
        <v>306</v>
      </c>
      <c r="F820" s="1" t="s">
        <v>482</v>
      </c>
      <c r="G820" s="8" t="s">
        <v>503</v>
      </c>
      <c r="H820" t="s">
        <v>309</v>
      </c>
      <c r="I820" s="9">
        <v>3</v>
      </c>
      <c r="J820" t="s">
        <v>398</v>
      </c>
      <c r="K820" t="s">
        <v>390</v>
      </c>
      <c r="L820">
        <v>90</v>
      </c>
      <c r="M820">
        <v>97</v>
      </c>
      <c r="N820">
        <v>688</v>
      </c>
      <c r="O820">
        <v>646</v>
      </c>
      <c r="P820">
        <v>6</v>
      </c>
      <c r="Q820">
        <v>4</v>
      </c>
      <c r="R820">
        <v>6</v>
      </c>
      <c r="S820">
        <v>4</v>
      </c>
      <c r="V820">
        <v>2</v>
      </c>
      <c r="W820">
        <v>0</v>
      </c>
      <c r="X820" t="s">
        <v>312</v>
      </c>
      <c r="Y820">
        <v>1.72</v>
      </c>
      <c r="Z820">
        <v>2</v>
      </c>
      <c r="AA820">
        <v>1.75</v>
      </c>
      <c r="AB820">
        <v>2.0499999999999998</v>
      </c>
      <c r="AC820">
        <v>1.73</v>
      </c>
      <c r="AD820">
        <v>2</v>
      </c>
      <c r="AE820">
        <v>1.85</v>
      </c>
      <c r="AF820">
        <v>2.0499999999999998</v>
      </c>
      <c r="AG820">
        <v>1.8</v>
      </c>
      <c r="AH820">
        <v>2</v>
      </c>
      <c r="AI820">
        <v>1.9</v>
      </c>
      <c r="AJ820">
        <v>2.15</v>
      </c>
      <c r="AK820">
        <v>1.75</v>
      </c>
      <c r="AL820">
        <v>2.0299999999999998</v>
      </c>
      <c r="AM820" t="str">
        <f t="shared" si="132"/>
        <v>Peer</v>
      </c>
      <c r="AN820" t="str">
        <f t="shared" si="133"/>
        <v>Martic</v>
      </c>
      <c r="AO820" t="str">
        <f t="shared" si="134"/>
        <v>KatowicePeerMartic</v>
      </c>
      <c r="AP820" t="str">
        <f t="shared" si="135"/>
        <v>KatowiceMarticPeer</v>
      </c>
      <c r="AQ820">
        <f t="shared" si="136"/>
        <v>2</v>
      </c>
      <c r="AR820">
        <f t="shared" si="137"/>
        <v>4</v>
      </c>
      <c r="AS820">
        <f t="shared" si="138"/>
        <v>20</v>
      </c>
      <c r="AT820" t="b">
        <f t="shared" si="139"/>
        <v>0</v>
      </c>
      <c r="AU820" t="str">
        <f t="shared" si="140"/>
        <v>Peer</v>
      </c>
      <c r="AV820" t="b">
        <f t="shared" si="141"/>
        <v>0</v>
      </c>
      <c r="AW820" t="str">
        <f t="shared" si="142"/>
        <v>Katowice1st Round</v>
      </c>
    </row>
    <row r="821" spans="1:49" x14ac:dyDescent="0.25">
      <c r="A821">
        <v>19</v>
      </c>
      <c r="B821" s="8" t="s">
        <v>559</v>
      </c>
      <c r="C821" s="8" t="s">
        <v>560</v>
      </c>
      <c r="D821" s="1">
        <v>41736</v>
      </c>
      <c r="E821" t="s">
        <v>306</v>
      </c>
      <c r="F821" s="1" t="s">
        <v>482</v>
      </c>
      <c r="G821" s="8" t="s">
        <v>503</v>
      </c>
      <c r="H821" t="s">
        <v>309</v>
      </c>
      <c r="I821" s="9">
        <v>3</v>
      </c>
      <c r="J821" t="s">
        <v>391</v>
      </c>
      <c r="K821" t="s">
        <v>314</v>
      </c>
      <c r="L821">
        <v>44</v>
      </c>
      <c r="M821">
        <v>85</v>
      </c>
      <c r="N821">
        <v>1240</v>
      </c>
      <c r="O821">
        <v>699</v>
      </c>
      <c r="P821">
        <v>6</v>
      </c>
      <c r="Q821">
        <v>1</v>
      </c>
      <c r="R821">
        <v>6</v>
      </c>
      <c r="S821">
        <v>4</v>
      </c>
      <c r="V821">
        <v>2</v>
      </c>
      <c r="W821">
        <v>0</v>
      </c>
      <c r="X821" t="s">
        <v>312</v>
      </c>
      <c r="Y821">
        <v>1.4</v>
      </c>
      <c r="Z821">
        <v>2.75</v>
      </c>
      <c r="AA821">
        <v>1.42</v>
      </c>
      <c r="AB821">
        <v>2.8</v>
      </c>
      <c r="AC821">
        <v>1.44</v>
      </c>
      <c r="AD821">
        <v>2.62</v>
      </c>
      <c r="AE821">
        <v>1.42</v>
      </c>
      <c r="AF821">
        <v>3.09</v>
      </c>
      <c r="AG821">
        <v>1.4</v>
      </c>
      <c r="AH821">
        <v>2.88</v>
      </c>
      <c r="AI821">
        <v>1.44</v>
      </c>
      <c r="AJ821">
        <v>3.15</v>
      </c>
      <c r="AK821">
        <v>1.4</v>
      </c>
      <c r="AL821">
        <v>2.87</v>
      </c>
      <c r="AM821" t="str">
        <f t="shared" si="132"/>
        <v>Beck</v>
      </c>
      <c r="AN821" t="str">
        <f t="shared" si="133"/>
        <v>Barthel</v>
      </c>
      <c r="AO821" t="str">
        <f t="shared" si="134"/>
        <v>KatowiceBeckBarthel</v>
      </c>
      <c r="AP821" t="str">
        <f t="shared" si="135"/>
        <v>KatowiceBarthelBeck</v>
      </c>
      <c r="AQ821">
        <f t="shared" si="136"/>
        <v>2</v>
      </c>
      <c r="AR821">
        <f t="shared" si="137"/>
        <v>7</v>
      </c>
      <c r="AS821">
        <f t="shared" si="138"/>
        <v>17</v>
      </c>
      <c r="AT821" t="b">
        <f t="shared" si="139"/>
        <v>0</v>
      </c>
      <c r="AU821" t="str">
        <f t="shared" si="140"/>
        <v>Beck</v>
      </c>
      <c r="AV821" t="b">
        <f t="shared" si="141"/>
        <v>0</v>
      </c>
      <c r="AW821" t="str">
        <f t="shared" si="142"/>
        <v>Katowice1st Round</v>
      </c>
    </row>
    <row r="822" spans="1:49" x14ac:dyDescent="0.25">
      <c r="A822">
        <v>19</v>
      </c>
      <c r="B822" s="8" t="s">
        <v>559</v>
      </c>
      <c r="C822" s="8" t="s">
        <v>560</v>
      </c>
      <c r="D822" s="1">
        <v>41736</v>
      </c>
      <c r="E822" t="s">
        <v>306</v>
      </c>
      <c r="F822" s="1" t="s">
        <v>482</v>
      </c>
      <c r="G822" s="8" t="s">
        <v>503</v>
      </c>
      <c r="H822" t="s">
        <v>309</v>
      </c>
      <c r="I822" s="9">
        <v>3</v>
      </c>
      <c r="J822" t="s">
        <v>368</v>
      </c>
      <c r="K822" t="s">
        <v>419</v>
      </c>
      <c r="L822">
        <v>17</v>
      </c>
      <c r="M822">
        <v>86</v>
      </c>
      <c r="N822">
        <v>2660</v>
      </c>
      <c r="O822">
        <v>693</v>
      </c>
      <c r="P822">
        <v>6</v>
      </c>
      <c r="Q822">
        <v>4</v>
      </c>
      <c r="R822">
        <v>6</v>
      </c>
      <c r="S822">
        <v>0</v>
      </c>
      <c r="V822">
        <v>2</v>
      </c>
      <c r="W822">
        <v>0</v>
      </c>
      <c r="X822" t="s">
        <v>312</v>
      </c>
      <c r="Y822">
        <v>1.3</v>
      </c>
      <c r="Z822">
        <v>3.4</v>
      </c>
      <c r="AA822">
        <v>1.3</v>
      </c>
      <c r="AB822">
        <v>3.4</v>
      </c>
      <c r="AC822">
        <v>1.3</v>
      </c>
      <c r="AD822">
        <v>3.4</v>
      </c>
      <c r="AE822">
        <v>1.29</v>
      </c>
      <c r="AF822">
        <v>3.94</v>
      </c>
      <c r="AG822">
        <v>1.33</v>
      </c>
      <c r="AH822">
        <v>3.25</v>
      </c>
      <c r="AI822">
        <v>1.34</v>
      </c>
      <c r="AJ822">
        <v>4.0999999999999996</v>
      </c>
      <c r="AK822">
        <v>1.29</v>
      </c>
      <c r="AL822">
        <v>3.53</v>
      </c>
      <c r="AM822" t="str">
        <f t="shared" si="132"/>
        <v>Suarez</v>
      </c>
      <c r="AN822" t="str">
        <f t="shared" si="133"/>
        <v>Van</v>
      </c>
      <c r="AO822" t="str">
        <f t="shared" si="134"/>
        <v>KatowiceSuarezVan</v>
      </c>
      <c r="AP822" t="str">
        <f t="shared" si="135"/>
        <v>KatowiceVanSuarez</v>
      </c>
      <c r="AQ822">
        <f t="shared" si="136"/>
        <v>2</v>
      </c>
      <c r="AR822">
        <f t="shared" si="137"/>
        <v>8</v>
      </c>
      <c r="AS822">
        <f t="shared" si="138"/>
        <v>16</v>
      </c>
      <c r="AT822" t="b">
        <f t="shared" si="139"/>
        <v>0</v>
      </c>
      <c r="AU822" t="str">
        <f t="shared" si="140"/>
        <v>Suarez</v>
      </c>
      <c r="AV822" t="b">
        <f t="shared" si="141"/>
        <v>0</v>
      </c>
      <c r="AW822" t="str">
        <f t="shared" si="142"/>
        <v>Katowice1st Round</v>
      </c>
    </row>
    <row r="823" spans="1:49" x14ac:dyDescent="0.25">
      <c r="A823">
        <v>19</v>
      </c>
      <c r="B823" s="8" t="s">
        <v>559</v>
      </c>
      <c r="C823" s="8" t="s">
        <v>560</v>
      </c>
      <c r="D823" s="1">
        <v>41736</v>
      </c>
      <c r="E823" t="s">
        <v>306</v>
      </c>
      <c r="F823" s="1" t="s">
        <v>482</v>
      </c>
      <c r="G823" s="8" t="s">
        <v>503</v>
      </c>
      <c r="H823" t="s">
        <v>309</v>
      </c>
      <c r="I823" s="9">
        <v>3</v>
      </c>
      <c r="J823" t="s">
        <v>322</v>
      </c>
      <c r="K823" t="s">
        <v>327</v>
      </c>
      <c r="L823">
        <v>61</v>
      </c>
      <c r="M823">
        <v>58</v>
      </c>
      <c r="N823">
        <v>942</v>
      </c>
      <c r="O823">
        <v>957</v>
      </c>
      <c r="P823">
        <v>3</v>
      </c>
      <c r="Q823">
        <v>6</v>
      </c>
      <c r="R823">
        <v>6</v>
      </c>
      <c r="S823">
        <v>1</v>
      </c>
      <c r="T823">
        <v>6</v>
      </c>
      <c r="U823">
        <v>1</v>
      </c>
      <c r="V823">
        <v>2</v>
      </c>
      <c r="W823">
        <v>1</v>
      </c>
      <c r="X823" t="s">
        <v>312</v>
      </c>
      <c r="Y823">
        <v>3.75</v>
      </c>
      <c r="Z823">
        <v>1.25</v>
      </c>
      <c r="AA823">
        <v>3.4</v>
      </c>
      <c r="AB823">
        <v>1.3</v>
      </c>
      <c r="AC823">
        <v>3.5</v>
      </c>
      <c r="AD823">
        <v>1.29</v>
      </c>
      <c r="AE823">
        <v>3.69</v>
      </c>
      <c r="AF823">
        <v>1.32</v>
      </c>
      <c r="AG823">
        <v>3.5</v>
      </c>
      <c r="AH823">
        <v>1.29</v>
      </c>
      <c r="AI823">
        <v>3.75</v>
      </c>
      <c r="AJ823">
        <v>1.32</v>
      </c>
      <c r="AK823">
        <v>3.51</v>
      </c>
      <c r="AL823">
        <v>1.29</v>
      </c>
      <c r="AM823" t="str">
        <f t="shared" si="132"/>
        <v>Cadantu</v>
      </c>
      <c r="AN823" t="str">
        <f t="shared" si="133"/>
        <v>Wickmayer</v>
      </c>
      <c r="AO823" t="str">
        <f t="shared" si="134"/>
        <v>KatowiceCadantuWickmayer</v>
      </c>
      <c r="AP823" t="str">
        <f t="shared" si="135"/>
        <v>KatowiceWickmayerCadantu</v>
      </c>
      <c r="AQ823">
        <f t="shared" si="136"/>
        <v>1</v>
      </c>
      <c r="AR823">
        <f t="shared" si="137"/>
        <v>7</v>
      </c>
      <c r="AS823">
        <f t="shared" si="138"/>
        <v>23</v>
      </c>
      <c r="AT823" t="b">
        <f t="shared" si="139"/>
        <v>0</v>
      </c>
      <c r="AU823" t="str">
        <f t="shared" si="140"/>
        <v>Wickmayer</v>
      </c>
      <c r="AV823" t="b">
        <f t="shared" si="141"/>
        <v>1</v>
      </c>
      <c r="AW823" t="str">
        <f t="shared" si="142"/>
        <v>Katowice1st Round</v>
      </c>
    </row>
    <row r="824" spans="1:49" x14ac:dyDescent="0.25">
      <c r="A824">
        <v>19</v>
      </c>
      <c r="B824" s="8" t="s">
        <v>559</v>
      </c>
      <c r="C824" s="8" t="s">
        <v>560</v>
      </c>
      <c r="D824" s="1">
        <v>41736</v>
      </c>
      <c r="E824" t="s">
        <v>306</v>
      </c>
      <c r="F824" s="1" t="s">
        <v>482</v>
      </c>
      <c r="G824" s="8" t="s">
        <v>503</v>
      </c>
      <c r="H824" t="s">
        <v>309</v>
      </c>
      <c r="I824" s="9">
        <v>3</v>
      </c>
      <c r="J824" t="s">
        <v>464</v>
      </c>
      <c r="K824" t="s">
        <v>462</v>
      </c>
      <c r="L824">
        <v>69</v>
      </c>
      <c r="M824">
        <v>98</v>
      </c>
      <c r="N824">
        <v>860</v>
      </c>
      <c r="O824">
        <v>640</v>
      </c>
      <c r="P824">
        <v>6</v>
      </c>
      <c r="Q824">
        <v>0</v>
      </c>
      <c r="R824">
        <v>6</v>
      </c>
      <c r="S824">
        <v>1</v>
      </c>
      <c r="V824">
        <v>2</v>
      </c>
      <c r="W824">
        <v>0</v>
      </c>
      <c r="X824" t="s">
        <v>312</v>
      </c>
      <c r="Y824">
        <v>1.28</v>
      </c>
      <c r="Z824">
        <v>3.5</v>
      </c>
      <c r="AA824">
        <v>1.28</v>
      </c>
      <c r="AB824">
        <v>3.5</v>
      </c>
      <c r="AC824">
        <v>1.25</v>
      </c>
      <c r="AD824">
        <v>3.75</v>
      </c>
      <c r="AE824">
        <v>1.24</v>
      </c>
      <c r="AF824">
        <v>4.55</v>
      </c>
      <c r="AG824">
        <v>1.29</v>
      </c>
      <c r="AH824">
        <v>3.5</v>
      </c>
      <c r="AI824">
        <v>1.3</v>
      </c>
      <c r="AJ824">
        <v>4.55</v>
      </c>
      <c r="AK824">
        <v>1.25</v>
      </c>
      <c r="AL824">
        <v>3.79</v>
      </c>
      <c r="AM824" t="str">
        <f t="shared" si="132"/>
        <v>Giorgi</v>
      </c>
      <c r="AN824" t="str">
        <f t="shared" si="133"/>
        <v>Piter</v>
      </c>
      <c r="AO824" t="str">
        <f t="shared" si="134"/>
        <v>KatowiceGiorgiPiter</v>
      </c>
      <c r="AP824" t="str">
        <f t="shared" si="135"/>
        <v>KatowicePiterGiorgi</v>
      </c>
      <c r="AQ824">
        <f t="shared" si="136"/>
        <v>2</v>
      </c>
      <c r="AR824">
        <f t="shared" si="137"/>
        <v>11</v>
      </c>
      <c r="AS824">
        <f t="shared" si="138"/>
        <v>13</v>
      </c>
      <c r="AT824" t="b">
        <f t="shared" si="139"/>
        <v>0</v>
      </c>
      <c r="AU824" t="str">
        <f t="shared" si="140"/>
        <v>Giorgi</v>
      </c>
      <c r="AV824" t="b">
        <f t="shared" si="141"/>
        <v>0</v>
      </c>
      <c r="AW824" t="str">
        <f t="shared" si="142"/>
        <v>Katowice1st Round</v>
      </c>
    </row>
    <row r="825" spans="1:49" x14ac:dyDescent="0.25">
      <c r="A825">
        <v>19</v>
      </c>
      <c r="B825" s="8" t="s">
        <v>559</v>
      </c>
      <c r="C825" s="8" t="s">
        <v>560</v>
      </c>
      <c r="D825" s="1">
        <v>41737</v>
      </c>
      <c r="E825" t="s">
        <v>306</v>
      </c>
      <c r="F825" s="1" t="s">
        <v>482</v>
      </c>
      <c r="G825" s="8" t="s">
        <v>503</v>
      </c>
      <c r="H825" t="s">
        <v>309</v>
      </c>
      <c r="I825" s="9">
        <v>3</v>
      </c>
      <c r="J825" t="s">
        <v>343</v>
      </c>
      <c r="K825" t="s">
        <v>561</v>
      </c>
      <c r="L825">
        <v>16</v>
      </c>
      <c r="M825">
        <v>179</v>
      </c>
      <c r="N825">
        <v>2685</v>
      </c>
      <c r="O825">
        <v>343</v>
      </c>
      <c r="P825">
        <v>6</v>
      </c>
      <c r="Q825">
        <v>3</v>
      </c>
      <c r="R825">
        <v>6</v>
      </c>
      <c r="S825">
        <v>3</v>
      </c>
      <c r="V825">
        <v>2</v>
      </c>
      <c r="W825">
        <v>0</v>
      </c>
      <c r="X825" t="s">
        <v>312</v>
      </c>
      <c r="Y825">
        <v>1.44</v>
      </c>
      <c r="Z825">
        <v>2.62</v>
      </c>
      <c r="AA825">
        <v>1.5</v>
      </c>
      <c r="AB825">
        <v>2.5</v>
      </c>
      <c r="AC825">
        <v>1.5</v>
      </c>
      <c r="AD825">
        <v>2.5</v>
      </c>
      <c r="AE825">
        <v>1.65</v>
      </c>
      <c r="AF825">
        <v>2.37</v>
      </c>
      <c r="AG825">
        <v>1.5</v>
      </c>
      <c r="AH825">
        <v>2.63</v>
      </c>
      <c r="AI825">
        <v>1.65</v>
      </c>
      <c r="AJ825">
        <v>2.72</v>
      </c>
      <c r="AK825">
        <v>1.49</v>
      </c>
      <c r="AL825">
        <v>2.5099999999999998</v>
      </c>
      <c r="AM825" t="str">
        <f t="shared" si="132"/>
        <v>Vinci</v>
      </c>
      <c r="AN825" t="str">
        <f t="shared" si="133"/>
        <v>Pervak</v>
      </c>
      <c r="AO825" t="str">
        <f t="shared" si="134"/>
        <v>KatowiceVinciPervak</v>
      </c>
      <c r="AP825" t="str">
        <f t="shared" si="135"/>
        <v>KatowicePervakVinci</v>
      </c>
      <c r="AQ825">
        <f t="shared" si="136"/>
        <v>2</v>
      </c>
      <c r="AR825">
        <f t="shared" si="137"/>
        <v>6</v>
      </c>
      <c r="AS825">
        <f t="shared" si="138"/>
        <v>18</v>
      </c>
      <c r="AT825" t="b">
        <f t="shared" si="139"/>
        <v>0</v>
      </c>
      <c r="AU825" t="str">
        <f t="shared" si="140"/>
        <v>Vinci</v>
      </c>
      <c r="AV825" t="b">
        <f t="shared" si="141"/>
        <v>0</v>
      </c>
      <c r="AW825" t="str">
        <f t="shared" si="142"/>
        <v>Katowice1st Round</v>
      </c>
    </row>
    <row r="826" spans="1:49" x14ac:dyDescent="0.25">
      <c r="A826">
        <v>19</v>
      </c>
      <c r="B826" s="8" t="s">
        <v>559</v>
      </c>
      <c r="C826" s="8" t="s">
        <v>560</v>
      </c>
      <c r="D826" s="1">
        <v>41737</v>
      </c>
      <c r="E826" t="s">
        <v>306</v>
      </c>
      <c r="F826" s="1" t="s">
        <v>482</v>
      </c>
      <c r="G826" s="8" t="s">
        <v>503</v>
      </c>
      <c r="H826" t="s">
        <v>309</v>
      </c>
      <c r="I826" s="9">
        <v>3</v>
      </c>
      <c r="J826" t="s">
        <v>432</v>
      </c>
      <c r="K826" t="s">
        <v>325</v>
      </c>
      <c r="L826">
        <v>41</v>
      </c>
      <c r="M826">
        <v>113</v>
      </c>
      <c r="N826">
        <v>1260</v>
      </c>
      <c r="O826">
        <v>559</v>
      </c>
      <c r="P826">
        <v>4</v>
      </c>
      <c r="Q826">
        <v>6</v>
      </c>
      <c r="R826">
        <v>7</v>
      </c>
      <c r="S826">
        <v>5</v>
      </c>
      <c r="T826">
        <v>6</v>
      </c>
      <c r="U826">
        <v>1</v>
      </c>
      <c r="V826">
        <v>2</v>
      </c>
      <c r="W826">
        <v>1</v>
      </c>
      <c r="X826" t="s">
        <v>312</v>
      </c>
      <c r="Y826">
        <v>1.36</v>
      </c>
      <c r="Z826">
        <v>3</v>
      </c>
      <c r="AA826">
        <v>1.35</v>
      </c>
      <c r="AB826">
        <v>3.1</v>
      </c>
      <c r="AC826">
        <v>1.36</v>
      </c>
      <c r="AD826">
        <v>3</v>
      </c>
      <c r="AE826">
        <v>1.39</v>
      </c>
      <c r="AF826">
        <v>3.24</v>
      </c>
      <c r="AG826">
        <v>1.36</v>
      </c>
      <c r="AH826">
        <v>3</v>
      </c>
      <c r="AI826">
        <v>1.43</v>
      </c>
      <c r="AJ826">
        <v>3.24</v>
      </c>
      <c r="AK826">
        <v>1.36</v>
      </c>
      <c r="AL826">
        <v>3.01</v>
      </c>
      <c r="AM826" t="str">
        <f t="shared" si="132"/>
        <v>Pironkova</v>
      </c>
      <c r="AN826" t="str">
        <f t="shared" si="133"/>
        <v>Hlavackova</v>
      </c>
      <c r="AO826" t="str">
        <f t="shared" si="134"/>
        <v>KatowicePironkovaHlavackova</v>
      </c>
      <c r="AP826" t="str">
        <f t="shared" si="135"/>
        <v>KatowiceHlavackovaPironkova</v>
      </c>
      <c r="AQ826">
        <f t="shared" si="136"/>
        <v>1</v>
      </c>
      <c r="AR826">
        <f t="shared" si="137"/>
        <v>5</v>
      </c>
      <c r="AS826">
        <f t="shared" si="138"/>
        <v>29</v>
      </c>
      <c r="AT826" t="b">
        <f t="shared" si="139"/>
        <v>0</v>
      </c>
      <c r="AU826" t="str">
        <f t="shared" si="140"/>
        <v>Hlavackova</v>
      </c>
      <c r="AV826" t="b">
        <f t="shared" si="141"/>
        <v>1</v>
      </c>
      <c r="AW826" t="str">
        <f t="shared" si="142"/>
        <v>Katowice1st Round</v>
      </c>
    </row>
    <row r="827" spans="1:49" x14ac:dyDescent="0.25">
      <c r="A827">
        <v>19</v>
      </c>
      <c r="B827" s="8" t="s">
        <v>559</v>
      </c>
      <c r="C827" s="8" t="s">
        <v>560</v>
      </c>
      <c r="D827" s="1">
        <v>41737</v>
      </c>
      <c r="E827" t="s">
        <v>306</v>
      </c>
      <c r="F827" s="1" t="s">
        <v>482</v>
      </c>
      <c r="G827" s="8" t="s">
        <v>503</v>
      </c>
      <c r="H827" t="s">
        <v>309</v>
      </c>
      <c r="I827" s="9">
        <v>3</v>
      </c>
      <c r="J827" t="s">
        <v>439</v>
      </c>
      <c r="K827" t="s">
        <v>326</v>
      </c>
      <c r="L827">
        <v>3</v>
      </c>
      <c r="M827">
        <v>137</v>
      </c>
      <c r="N827">
        <v>5980</v>
      </c>
      <c r="O827">
        <v>476</v>
      </c>
      <c r="P827">
        <v>6</v>
      </c>
      <c r="Q827">
        <v>3</v>
      </c>
      <c r="R827">
        <v>6</v>
      </c>
      <c r="S827">
        <v>2</v>
      </c>
      <c r="V827">
        <v>2</v>
      </c>
      <c r="W827">
        <v>0</v>
      </c>
      <c r="X827" t="s">
        <v>312</v>
      </c>
      <c r="Y827">
        <v>1.04</v>
      </c>
      <c r="Z827">
        <v>10</v>
      </c>
      <c r="AA827">
        <v>1.04</v>
      </c>
      <c r="AB827">
        <v>10</v>
      </c>
      <c r="AC827">
        <v>1.06</v>
      </c>
      <c r="AD827">
        <v>8</v>
      </c>
      <c r="AE827">
        <v>1.05</v>
      </c>
      <c r="AF827">
        <v>12.39</v>
      </c>
      <c r="AG827">
        <v>1.05</v>
      </c>
      <c r="AH827">
        <v>9</v>
      </c>
      <c r="AI827">
        <v>1.07</v>
      </c>
      <c r="AJ827">
        <v>13.25</v>
      </c>
      <c r="AK827">
        <v>1.04</v>
      </c>
      <c r="AL827">
        <v>10.29</v>
      </c>
      <c r="AM827" t="str">
        <f t="shared" si="132"/>
        <v>Radwanska</v>
      </c>
      <c r="AN827" t="str">
        <f t="shared" si="133"/>
        <v>Pliskova</v>
      </c>
      <c r="AO827" t="str">
        <f t="shared" si="134"/>
        <v>KatowiceRadwanskaPliskova</v>
      </c>
      <c r="AP827" t="str">
        <f t="shared" si="135"/>
        <v>KatowicePliskovaRadwanska</v>
      </c>
      <c r="AQ827">
        <f t="shared" si="136"/>
        <v>2</v>
      </c>
      <c r="AR827">
        <f t="shared" si="137"/>
        <v>7</v>
      </c>
      <c r="AS827">
        <f t="shared" si="138"/>
        <v>17</v>
      </c>
      <c r="AT827" t="b">
        <f t="shared" si="139"/>
        <v>0</v>
      </c>
      <c r="AU827" t="str">
        <f t="shared" si="140"/>
        <v>Radwanska</v>
      </c>
      <c r="AV827" t="b">
        <f t="shared" si="141"/>
        <v>0</v>
      </c>
      <c r="AW827" t="str">
        <f t="shared" si="142"/>
        <v>Katowice1st Round</v>
      </c>
    </row>
    <row r="828" spans="1:49" x14ac:dyDescent="0.25">
      <c r="A828">
        <v>19</v>
      </c>
      <c r="B828" s="8" t="s">
        <v>559</v>
      </c>
      <c r="C828" s="8" t="s">
        <v>560</v>
      </c>
      <c r="D828" s="1">
        <v>41737</v>
      </c>
      <c r="E828" t="s">
        <v>306</v>
      </c>
      <c r="F828" s="1" t="s">
        <v>482</v>
      </c>
      <c r="G828" s="8" t="s">
        <v>503</v>
      </c>
      <c r="H828" t="s">
        <v>309</v>
      </c>
      <c r="I828" s="9">
        <v>3</v>
      </c>
      <c r="J828" t="s">
        <v>562</v>
      </c>
      <c r="K828" t="s">
        <v>413</v>
      </c>
      <c r="L828">
        <v>146</v>
      </c>
      <c r="M828">
        <v>78</v>
      </c>
      <c r="N828">
        <v>440</v>
      </c>
      <c r="O828">
        <v>785</v>
      </c>
      <c r="P828">
        <v>6</v>
      </c>
      <c r="Q828">
        <v>1</v>
      </c>
      <c r="R828">
        <v>6</v>
      </c>
      <c r="S828">
        <v>1</v>
      </c>
      <c r="V828">
        <v>2</v>
      </c>
      <c r="W828">
        <v>0</v>
      </c>
      <c r="X828" t="s">
        <v>312</v>
      </c>
      <c r="Y828">
        <v>3.75</v>
      </c>
      <c r="Z828">
        <v>1.25</v>
      </c>
      <c r="AA828">
        <v>3.75</v>
      </c>
      <c r="AB828">
        <v>1.25</v>
      </c>
      <c r="AC828">
        <v>3.75</v>
      </c>
      <c r="AD828">
        <v>1.25</v>
      </c>
      <c r="AE828">
        <v>4.3899999999999997</v>
      </c>
      <c r="AF828">
        <v>1.25</v>
      </c>
      <c r="AG828">
        <v>3.5</v>
      </c>
      <c r="AH828">
        <v>1.29</v>
      </c>
      <c r="AI828">
        <v>4.3899999999999997</v>
      </c>
      <c r="AJ828">
        <v>1.3</v>
      </c>
      <c r="AK828">
        <v>3.83</v>
      </c>
      <c r="AL828">
        <v>1.25</v>
      </c>
      <c r="AM828" t="str">
        <f t="shared" si="132"/>
        <v>Kucova</v>
      </c>
      <c r="AN828" t="str">
        <f t="shared" si="133"/>
        <v>Niculescu</v>
      </c>
      <c r="AO828" t="str">
        <f t="shared" si="134"/>
        <v>KatowiceKucovaNiculescu</v>
      </c>
      <c r="AP828" t="str">
        <f t="shared" si="135"/>
        <v>KatowiceNiculescuKucova</v>
      </c>
      <c r="AQ828">
        <f t="shared" si="136"/>
        <v>2</v>
      </c>
      <c r="AR828">
        <f t="shared" si="137"/>
        <v>10</v>
      </c>
      <c r="AS828">
        <f t="shared" si="138"/>
        <v>14</v>
      </c>
      <c r="AT828" t="b">
        <f t="shared" si="139"/>
        <v>0</v>
      </c>
      <c r="AU828" t="str">
        <f t="shared" si="140"/>
        <v>Kucova</v>
      </c>
      <c r="AV828" t="b">
        <f t="shared" si="141"/>
        <v>0</v>
      </c>
      <c r="AW828" t="str">
        <f t="shared" si="142"/>
        <v>Katowice1st Round</v>
      </c>
    </row>
    <row r="829" spans="1:49" x14ac:dyDescent="0.25">
      <c r="A829">
        <v>19</v>
      </c>
      <c r="B829" s="8" t="s">
        <v>559</v>
      </c>
      <c r="C829" s="8" t="s">
        <v>560</v>
      </c>
      <c r="D829" s="1">
        <v>41737</v>
      </c>
      <c r="E829" t="s">
        <v>306</v>
      </c>
      <c r="F829" s="1" t="s">
        <v>482</v>
      </c>
      <c r="G829" s="8" t="s">
        <v>503</v>
      </c>
      <c r="H829" t="s">
        <v>309</v>
      </c>
      <c r="I829" s="9">
        <v>3</v>
      </c>
      <c r="J829" t="s">
        <v>393</v>
      </c>
      <c r="K829" t="s">
        <v>563</v>
      </c>
      <c r="L829">
        <v>31</v>
      </c>
      <c r="M829">
        <v>121</v>
      </c>
      <c r="N829">
        <v>1485</v>
      </c>
      <c r="O829">
        <v>527</v>
      </c>
      <c r="P829">
        <v>6</v>
      </c>
      <c r="Q829">
        <v>4</v>
      </c>
      <c r="R829">
        <v>6</v>
      </c>
      <c r="S829">
        <v>3</v>
      </c>
      <c r="V829">
        <v>2</v>
      </c>
      <c r="W829">
        <v>0</v>
      </c>
      <c r="X829" t="s">
        <v>312</v>
      </c>
      <c r="Y829">
        <v>1.1599999999999999</v>
      </c>
      <c r="Z829">
        <v>4.5</v>
      </c>
      <c r="AA829">
        <v>1.1599999999999999</v>
      </c>
      <c r="AB829">
        <v>5</v>
      </c>
      <c r="AC829">
        <v>1.1399999999999999</v>
      </c>
      <c r="AD829">
        <v>5</v>
      </c>
      <c r="AE829">
        <v>1.18</v>
      </c>
      <c r="AF829">
        <v>5.61</v>
      </c>
      <c r="AG829">
        <v>1.17</v>
      </c>
      <c r="AH829">
        <v>5</v>
      </c>
      <c r="AI829">
        <v>1.19</v>
      </c>
      <c r="AJ829">
        <v>5.61</v>
      </c>
      <c r="AK829">
        <v>1.1599999999999999</v>
      </c>
      <c r="AL829">
        <v>4.95</v>
      </c>
      <c r="AM829" t="str">
        <f t="shared" si="132"/>
        <v>Zakopalova</v>
      </c>
      <c r="AN829" t="str">
        <f t="shared" si="133"/>
        <v>Linette</v>
      </c>
      <c r="AO829" t="str">
        <f t="shared" si="134"/>
        <v>KatowiceZakopalovaLinette</v>
      </c>
      <c r="AP829" t="str">
        <f t="shared" si="135"/>
        <v>KatowiceLinetteZakopalova</v>
      </c>
      <c r="AQ829">
        <f t="shared" si="136"/>
        <v>2</v>
      </c>
      <c r="AR829">
        <f t="shared" si="137"/>
        <v>5</v>
      </c>
      <c r="AS829">
        <f t="shared" si="138"/>
        <v>19</v>
      </c>
      <c r="AT829" t="b">
        <f t="shared" si="139"/>
        <v>0</v>
      </c>
      <c r="AU829" t="str">
        <f t="shared" si="140"/>
        <v>Zakopalova</v>
      </c>
      <c r="AV829" t="b">
        <f t="shared" si="141"/>
        <v>0</v>
      </c>
      <c r="AW829" t="str">
        <f t="shared" si="142"/>
        <v>Katowice1st Round</v>
      </c>
    </row>
    <row r="830" spans="1:49" x14ac:dyDescent="0.25">
      <c r="A830">
        <v>19</v>
      </c>
      <c r="B830" s="8" t="s">
        <v>559</v>
      </c>
      <c r="C830" s="8" t="s">
        <v>560</v>
      </c>
      <c r="D830" s="1">
        <v>41737</v>
      </c>
      <c r="E830" t="s">
        <v>306</v>
      </c>
      <c r="F830" s="1" t="s">
        <v>482</v>
      </c>
      <c r="G830" s="8" t="s">
        <v>503</v>
      </c>
      <c r="H830" t="s">
        <v>309</v>
      </c>
      <c r="I830" s="9">
        <v>3</v>
      </c>
      <c r="J830" t="s">
        <v>384</v>
      </c>
      <c r="K830" t="s">
        <v>470</v>
      </c>
      <c r="L830">
        <v>109</v>
      </c>
      <c r="M830">
        <v>99</v>
      </c>
      <c r="N830">
        <v>581</v>
      </c>
      <c r="O830">
        <v>622</v>
      </c>
      <c r="P830">
        <v>6</v>
      </c>
      <c r="Q830">
        <v>1</v>
      </c>
      <c r="R830">
        <v>7</v>
      </c>
      <c r="S830">
        <v>5</v>
      </c>
      <c r="V830">
        <v>2</v>
      </c>
      <c r="W830">
        <v>0</v>
      </c>
      <c r="X830" t="s">
        <v>312</v>
      </c>
      <c r="Y830">
        <v>1.83</v>
      </c>
      <c r="Z830">
        <v>1.83</v>
      </c>
      <c r="AA830">
        <v>1.75</v>
      </c>
      <c r="AB830">
        <v>2.0499999999999998</v>
      </c>
      <c r="AC830">
        <v>1.73</v>
      </c>
      <c r="AD830">
        <v>2</v>
      </c>
      <c r="AE830">
        <v>1.96</v>
      </c>
      <c r="AF830">
        <v>1.93</v>
      </c>
      <c r="AG830">
        <v>1.8</v>
      </c>
      <c r="AH830">
        <v>2</v>
      </c>
      <c r="AI830">
        <v>1.96</v>
      </c>
      <c r="AJ830">
        <v>2.0499999999999998</v>
      </c>
      <c r="AK830">
        <v>1.82</v>
      </c>
      <c r="AL830">
        <v>1.94</v>
      </c>
      <c r="AM830" t="str">
        <f t="shared" si="132"/>
        <v>Soler</v>
      </c>
      <c r="AN830" t="str">
        <f t="shared" si="133"/>
        <v>Doi</v>
      </c>
      <c r="AO830" t="str">
        <f t="shared" si="134"/>
        <v>KatowiceSolerDoi</v>
      </c>
      <c r="AP830" t="str">
        <f t="shared" si="135"/>
        <v>KatowiceDoiSoler</v>
      </c>
      <c r="AQ830">
        <f t="shared" si="136"/>
        <v>2</v>
      </c>
      <c r="AR830">
        <f t="shared" si="137"/>
        <v>7</v>
      </c>
      <c r="AS830">
        <f t="shared" si="138"/>
        <v>19</v>
      </c>
      <c r="AT830" t="b">
        <f t="shared" si="139"/>
        <v>0</v>
      </c>
      <c r="AU830" t="str">
        <f t="shared" si="140"/>
        <v>Soler</v>
      </c>
      <c r="AV830" t="b">
        <f t="shared" si="141"/>
        <v>0</v>
      </c>
      <c r="AW830" t="str">
        <f t="shared" si="142"/>
        <v>Katowice1st Round</v>
      </c>
    </row>
    <row r="831" spans="1:49" x14ac:dyDescent="0.25">
      <c r="A831">
        <v>19</v>
      </c>
      <c r="B831" s="8" t="s">
        <v>559</v>
      </c>
      <c r="C831" s="8" t="s">
        <v>560</v>
      </c>
      <c r="D831" s="1">
        <v>41737</v>
      </c>
      <c r="E831" t="s">
        <v>306</v>
      </c>
      <c r="F831" s="1" t="s">
        <v>482</v>
      </c>
      <c r="G831" s="8" t="s">
        <v>503</v>
      </c>
      <c r="H831" t="s">
        <v>309</v>
      </c>
      <c r="I831" s="9">
        <v>3</v>
      </c>
      <c r="J831" t="s">
        <v>313</v>
      </c>
      <c r="K831" t="s">
        <v>564</v>
      </c>
      <c r="L831">
        <v>38</v>
      </c>
      <c r="M831">
        <v>738</v>
      </c>
      <c r="N831">
        <v>1317</v>
      </c>
      <c r="O831">
        <v>26</v>
      </c>
      <c r="P831">
        <v>6</v>
      </c>
      <c r="Q831">
        <v>3</v>
      </c>
      <c r="R831">
        <v>6</v>
      </c>
      <c r="S831">
        <v>1</v>
      </c>
      <c r="V831">
        <v>2</v>
      </c>
      <c r="W831">
        <v>0</v>
      </c>
      <c r="X831" t="s">
        <v>312</v>
      </c>
      <c r="Y831">
        <v>1.04</v>
      </c>
      <c r="Z831">
        <v>9</v>
      </c>
      <c r="AA831">
        <v>1.06</v>
      </c>
      <c r="AB831">
        <v>8.5</v>
      </c>
      <c r="AC831">
        <v>1.07</v>
      </c>
      <c r="AD831">
        <v>7.5</v>
      </c>
      <c r="AE831">
        <v>1.06</v>
      </c>
      <c r="AF831">
        <v>11.52</v>
      </c>
      <c r="AG831">
        <v>1.05</v>
      </c>
      <c r="AH831">
        <v>10</v>
      </c>
      <c r="AI831">
        <v>1.08</v>
      </c>
      <c r="AJ831">
        <v>13</v>
      </c>
      <c r="AK831">
        <v>1.05</v>
      </c>
      <c r="AL831">
        <v>9.81</v>
      </c>
      <c r="AM831" t="str">
        <f t="shared" si="132"/>
        <v>Meusburger</v>
      </c>
      <c r="AN831" t="str">
        <f t="shared" si="133"/>
        <v>Frech</v>
      </c>
      <c r="AO831" t="str">
        <f t="shared" si="134"/>
        <v>KatowiceMeusburgerFrech</v>
      </c>
      <c r="AP831" t="str">
        <f t="shared" si="135"/>
        <v>KatowiceFrechMeusburger</v>
      </c>
      <c r="AQ831">
        <f t="shared" si="136"/>
        <v>2</v>
      </c>
      <c r="AR831">
        <f t="shared" si="137"/>
        <v>8</v>
      </c>
      <c r="AS831">
        <f t="shared" si="138"/>
        <v>16</v>
      </c>
      <c r="AT831" t="b">
        <f t="shared" si="139"/>
        <v>0</v>
      </c>
      <c r="AU831" t="str">
        <f t="shared" si="140"/>
        <v>Meusburger</v>
      </c>
      <c r="AV831" t="b">
        <f t="shared" si="141"/>
        <v>0</v>
      </c>
      <c r="AW831" t="str">
        <f t="shared" si="142"/>
        <v>Katowice1st Round</v>
      </c>
    </row>
    <row r="832" spans="1:49" x14ac:dyDescent="0.25">
      <c r="A832">
        <v>19</v>
      </c>
      <c r="B832" s="8" t="s">
        <v>559</v>
      </c>
      <c r="C832" s="8" t="s">
        <v>560</v>
      </c>
      <c r="D832" s="1">
        <v>41737</v>
      </c>
      <c r="E832" t="s">
        <v>306</v>
      </c>
      <c r="F832" s="1" t="s">
        <v>482</v>
      </c>
      <c r="G832" s="8" t="s">
        <v>503</v>
      </c>
      <c r="H832" t="s">
        <v>309</v>
      </c>
      <c r="I832" s="9">
        <v>3</v>
      </c>
      <c r="J832" t="s">
        <v>437</v>
      </c>
      <c r="K832" t="s">
        <v>455</v>
      </c>
      <c r="L832">
        <v>22</v>
      </c>
      <c r="M832">
        <v>115</v>
      </c>
      <c r="N832">
        <v>2155</v>
      </c>
      <c r="O832">
        <v>553</v>
      </c>
      <c r="P832">
        <v>6</v>
      </c>
      <c r="Q832">
        <v>3</v>
      </c>
      <c r="R832">
        <v>6</v>
      </c>
      <c r="S832">
        <v>2</v>
      </c>
      <c r="V832">
        <v>2</v>
      </c>
      <c r="W832">
        <v>0</v>
      </c>
      <c r="X832" t="s">
        <v>312</v>
      </c>
      <c r="Y832">
        <v>1.1200000000000001</v>
      </c>
      <c r="Z832">
        <v>6</v>
      </c>
      <c r="AA832">
        <v>1.1100000000000001</v>
      </c>
      <c r="AB832">
        <v>6</v>
      </c>
      <c r="AC832">
        <v>1.1399999999999999</v>
      </c>
      <c r="AD832">
        <v>5</v>
      </c>
      <c r="AE832">
        <v>1.1499999999999999</v>
      </c>
      <c r="AF832">
        <v>6.32</v>
      </c>
      <c r="AG832">
        <v>1.1299999999999999</v>
      </c>
      <c r="AH832">
        <v>6</v>
      </c>
      <c r="AI832">
        <v>1.18</v>
      </c>
      <c r="AJ832">
        <v>6.75</v>
      </c>
      <c r="AK832">
        <v>1.1200000000000001</v>
      </c>
      <c r="AL832">
        <v>5.78</v>
      </c>
      <c r="AM832" t="str">
        <f t="shared" si="132"/>
        <v>Cornet</v>
      </c>
      <c r="AN832" t="str">
        <f t="shared" si="133"/>
        <v>Dolonc</v>
      </c>
      <c r="AO832" t="str">
        <f t="shared" si="134"/>
        <v>KatowiceCornetDolonc</v>
      </c>
      <c r="AP832" t="str">
        <f t="shared" si="135"/>
        <v>KatowiceDoloncCornet</v>
      </c>
      <c r="AQ832">
        <f t="shared" si="136"/>
        <v>2</v>
      </c>
      <c r="AR832">
        <f t="shared" si="137"/>
        <v>7</v>
      </c>
      <c r="AS832">
        <f t="shared" si="138"/>
        <v>17</v>
      </c>
      <c r="AT832" t="b">
        <f t="shared" si="139"/>
        <v>0</v>
      </c>
      <c r="AU832" t="str">
        <f t="shared" si="140"/>
        <v>Cornet</v>
      </c>
      <c r="AV832" t="b">
        <f t="shared" si="141"/>
        <v>0</v>
      </c>
      <c r="AW832" t="str">
        <f t="shared" si="142"/>
        <v>Katowice1st Round</v>
      </c>
    </row>
    <row r="833" spans="1:49" x14ac:dyDescent="0.25">
      <c r="A833">
        <v>19</v>
      </c>
      <c r="B833" s="8" t="s">
        <v>559</v>
      </c>
      <c r="C833" s="8" t="s">
        <v>560</v>
      </c>
      <c r="D833" s="1">
        <v>41737</v>
      </c>
      <c r="E833" t="s">
        <v>306</v>
      </c>
      <c r="F833" s="1" t="s">
        <v>482</v>
      </c>
      <c r="G833" s="8" t="s">
        <v>503</v>
      </c>
      <c r="H833" t="s">
        <v>309</v>
      </c>
      <c r="I833" s="9">
        <v>3</v>
      </c>
      <c r="J833" t="s">
        <v>367</v>
      </c>
      <c r="K833" t="s">
        <v>565</v>
      </c>
      <c r="L833">
        <v>48</v>
      </c>
      <c r="M833">
        <v>143</v>
      </c>
      <c r="N833">
        <v>1160</v>
      </c>
      <c r="O833">
        <v>451</v>
      </c>
      <c r="P833">
        <v>6</v>
      </c>
      <c r="Q833">
        <v>0</v>
      </c>
      <c r="R833">
        <v>6</v>
      </c>
      <c r="S833">
        <v>2</v>
      </c>
      <c r="V833">
        <v>2</v>
      </c>
      <c r="W833">
        <v>0</v>
      </c>
      <c r="X833" t="s">
        <v>312</v>
      </c>
      <c r="Y833">
        <v>2</v>
      </c>
      <c r="Z833">
        <v>1.72</v>
      </c>
      <c r="AA833">
        <v>2.0499999999999998</v>
      </c>
      <c r="AB833">
        <v>1.75</v>
      </c>
      <c r="AC833">
        <v>2</v>
      </c>
      <c r="AD833">
        <v>1.73</v>
      </c>
      <c r="AE833">
        <v>2.19</v>
      </c>
      <c r="AF833">
        <v>1.75</v>
      </c>
      <c r="AI833">
        <v>2.19</v>
      </c>
      <c r="AJ833">
        <v>1.83</v>
      </c>
      <c r="AK833">
        <v>2.0499999999999998</v>
      </c>
      <c r="AL833">
        <v>1.74</v>
      </c>
      <c r="AM833" t="str">
        <f t="shared" si="132"/>
        <v>Schiavone</v>
      </c>
      <c r="AN833" t="str">
        <f t="shared" si="133"/>
        <v>Dushevina</v>
      </c>
      <c r="AO833" t="str">
        <f t="shared" si="134"/>
        <v>KatowiceSchiavoneDushevina</v>
      </c>
      <c r="AP833" t="str">
        <f t="shared" si="135"/>
        <v>KatowiceDushevinaSchiavone</v>
      </c>
      <c r="AQ833">
        <f t="shared" si="136"/>
        <v>2</v>
      </c>
      <c r="AR833">
        <f t="shared" si="137"/>
        <v>10</v>
      </c>
      <c r="AS833">
        <f t="shared" si="138"/>
        <v>14</v>
      </c>
      <c r="AT833" t="b">
        <f t="shared" si="139"/>
        <v>0</v>
      </c>
      <c r="AU833" t="str">
        <f t="shared" si="140"/>
        <v>Schiavone</v>
      </c>
      <c r="AV833" t="b">
        <f t="shared" si="141"/>
        <v>0</v>
      </c>
      <c r="AW833" t="str">
        <f t="shared" si="142"/>
        <v>Katowice1st Round</v>
      </c>
    </row>
    <row r="834" spans="1:49" x14ac:dyDescent="0.25">
      <c r="A834">
        <v>19</v>
      </c>
      <c r="B834" s="8" t="s">
        <v>559</v>
      </c>
      <c r="C834" s="8" t="s">
        <v>560</v>
      </c>
      <c r="D834" s="1">
        <v>41738</v>
      </c>
      <c r="E834" t="s">
        <v>306</v>
      </c>
      <c r="F834" s="1" t="s">
        <v>482</v>
      </c>
      <c r="G834" s="8" t="s">
        <v>503</v>
      </c>
      <c r="H834" t="s">
        <v>309</v>
      </c>
      <c r="I834" s="9">
        <v>3</v>
      </c>
      <c r="J834" t="s">
        <v>357</v>
      </c>
      <c r="K834" t="s">
        <v>566</v>
      </c>
      <c r="L834">
        <v>37</v>
      </c>
      <c r="M834">
        <v>123</v>
      </c>
      <c r="N834">
        <v>1330</v>
      </c>
      <c r="O834">
        <v>525</v>
      </c>
      <c r="P834">
        <v>6</v>
      </c>
      <c r="Q834">
        <v>2</v>
      </c>
      <c r="R834">
        <v>7</v>
      </c>
      <c r="S834">
        <v>5</v>
      </c>
      <c r="V834">
        <v>2</v>
      </c>
      <c r="W834">
        <v>0</v>
      </c>
      <c r="X834" t="s">
        <v>312</v>
      </c>
      <c r="Y834">
        <v>1.5</v>
      </c>
      <c r="Z834">
        <v>2.5</v>
      </c>
      <c r="AA834">
        <v>1.5</v>
      </c>
      <c r="AB834">
        <v>2.5</v>
      </c>
      <c r="AC834">
        <v>1.57</v>
      </c>
      <c r="AD834">
        <v>2.25</v>
      </c>
      <c r="AE834">
        <v>1.56</v>
      </c>
      <c r="AF834">
        <v>2.56</v>
      </c>
      <c r="AG834">
        <v>1.57</v>
      </c>
      <c r="AH834">
        <v>2.38</v>
      </c>
      <c r="AI834">
        <v>1.59</v>
      </c>
      <c r="AJ834">
        <v>3.05</v>
      </c>
      <c r="AK834">
        <v>1.54</v>
      </c>
      <c r="AL834">
        <v>2.41</v>
      </c>
      <c r="AM834" t="str">
        <f t="shared" si="132"/>
        <v>Rybarikova</v>
      </c>
      <c r="AN834" t="str">
        <f t="shared" si="133"/>
        <v>Feuerstein</v>
      </c>
      <c r="AO834" t="str">
        <f t="shared" si="134"/>
        <v>KatowiceRybarikovaFeuerstein</v>
      </c>
      <c r="AP834" t="str">
        <f t="shared" si="135"/>
        <v>KatowiceFeuersteinRybarikova</v>
      </c>
      <c r="AQ834">
        <f t="shared" si="136"/>
        <v>2</v>
      </c>
      <c r="AR834">
        <f t="shared" si="137"/>
        <v>6</v>
      </c>
      <c r="AS834">
        <f t="shared" si="138"/>
        <v>20</v>
      </c>
      <c r="AT834" t="b">
        <f t="shared" si="139"/>
        <v>0</v>
      </c>
      <c r="AU834" t="str">
        <f t="shared" si="140"/>
        <v>Rybarikova</v>
      </c>
      <c r="AV834" t="b">
        <f t="shared" si="141"/>
        <v>0</v>
      </c>
      <c r="AW834" t="str">
        <f t="shared" si="142"/>
        <v>Katowice1st Round</v>
      </c>
    </row>
    <row r="835" spans="1:49" x14ac:dyDescent="0.25">
      <c r="A835">
        <v>19</v>
      </c>
      <c r="B835" s="8" t="s">
        <v>559</v>
      </c>
      <c r="C835" s="8" t="s">
        <v>560</v>
      </c>
      <c r="D835" s="1">
        <v>41738</v>
      </c>
      <c r="E835" t="s">
        <v>306</v>
      </c>
      <c r="F835" s="1" t="s">
        <v>482</v>
      </c>
      <c r="G835" s="8" t="s">
        <v>503</v>
      </c>
      <c r="H835" t="s">
        <v>309</v>
      </c>
      <c r="I835" s="9">
        <v>3</v>
      </c>
      <c r="J835" t="s">
        <v>458</v>
      </c>
      <c r="K835" t="s">
        <v>543</v>
      </c>
      <c r="L835">
        <v>104</v>
      </c>
      <c r="M835">
        <v>106</v>
      </c>
      <c r="N835">
        <v>608</v>
      </c>
      <c r="O835">
        <v>602</v>
      </c>
      <c r="P835">
        <v>6</v>
      </c>
      <c r="Q835">
        <v>3</v>
      </c>
      <c r="R835">
        <v>6</v>
      </c>
      <c r="S835">
        <v>4</v>
      </c>
      <c r="V835">
        <v>2</v>
      </c>
      <c r="W835">
        <v>0</v>
      </c>
      <c r="X835" t="s">
        <v>312</v>
      </c>
      <c r="Y835">
        <v>1.44</v>
      </c>
      <c r="Z835">
        <v>2.62</v>
      </c>
      <c r="AA835">
        <v>1.42</v>
      </c>
      <c r="AB835">
        <v>2.8</v>
      </c>
      <c r="AC835">
        <v>1.44</v>
      </c>
      <c r="AD835">
        <v>2.62</v>
      </c>
      <c r="AE835">
        <v>1.49</v>
      </c>
      <c r="AF835">
        <v>2.81</v>
      </c>
      <c r="AG835">
        <v>1.44</v>
      </c>
      <c r="AH835">
        <v>2.75</v>
      </c>
      <c r="AI835">
        <v>1.53</v>
      </c>
      <c r="AJ835">
        <v>2.95</v>
      </c>
      <c r="AK835">
        <v>1.44</v>
      </c>
      <c r="AL835">
        <v>2.71</v>
      </c>
      <c r="AM835" t="str">
        <f t="shared" ref="AM835:AM898" si="143">LEFT(J835,FIND(" ",J835)-1)</f>
        <v>Lucic</v>
      </c>
      <c r="AN835" t="str">
        <f t="shared" ref="AN835:AN898" si="144">LEFT(K835,FIND(" ",K835)-1)</f>
        <v>Jaksic</v>
      </c>
      <c r="AO835" t="str">
        <f t="shared" ref="AO835:AO898" si="145">B835&amp;AM835&amp;AN835</f>
        <v>KatowiceLucicJaksic</v>
      </c>
      <c r="AP835" t="str">
        <f t="shared" ref="AP835:AP898" si="146">B835&amp;AN835&amp;AM835</f>
        <v>KatowiceJaksicLucic</v>
      </c>
      <c r="AQ835">
        <f t="shared" ref="AQ835:AQ898" si="147">V835-W835</f>
        <v>2</v>
      </c>
      <c r="AR835">
        <f t="shared" ref="AR835:AR898" si="148">T835+R835+P835-U835-S835-Q835</f>
        <v>5</v>
      </c>
      <c r="AS835">
        <f t="shared" ref="AS835:AS898" si="149">T835+R835+P835+U835+S835+Q835</f>
        <v>19</v>
      </c>
      <c r="AT835" t="b">
        <f t="shared" ref="AT835:AT898" si="150">OR(P835+Q835=13,R835+S835=13,T835+U835=13)</f>
        <v>0</v>
      </c>
      <c r="AU835" t="str">
        <f t="shared" ref="AU835:AU898" si="151">IF(P835&gt;Q835,AM835,AN835)</f>
        <v>Lucic</v>
      </c>
      <c r="AV835" t="b">
        <f t="shared" ref="AV835:AV898" si="152">W835&lt;&gt;0</f>
        <v>0</v>
      </c>
      <c r="AW835" t="str">
        <f t="shared" ref="AW835:AW898" si="153">B835&amp;H835</f>
        <v>Katowice1st Round</v>
      </c>
    </row>
    <row r="836" spans="1:49" x14ac:dyDescent="0.25">
      <c r="A836">
        <v>19</v>
      </c>
      <c r="B836" s="8" t="s">
        <v>559</v>
      </c>
      <c r="C836" s="8" t="s">
        <v>560</v>
      </c>
      <c r="D836" s="1">
        <v>41738</v>
      </c>
      <c r="E836" t="s">
        <v>306</v>
      </c>
      <c r="F836" s="1" t="s">
        <v>482</v>
      </c>
      <c r="G836" s="8" t="s">
        <v>503</v>
      </c>
      <c r="H836" t="s">
        <v>344</v>
      </c>
      <c r="I836" s="9">
        <v>3</v>
      </c>
      <c r="J836" t="s">
        <v>398</v>
      </c>
      <c r="K836" t="s">
        <v>432</v>
      </c>
      <c r="L836">
        <v>90</v>
      </c>
      <c r="M836">
        <v>41</v>
      </c>
      <c r="N836">
        <v>688</v>
      </c>
      <c r="O836">
        <v>1260</v>
      </c>
      <c r="P836">
        <v>6</v>
      </c>
      <c r="Q836">
        <v>2</v>
      </c>
      <c r="R836">
        <v>6</v>
      </c>
      <c r="S836">
        <v>1</v>
      </c>
      <c r="V836">
        <v>2</v>
      </c>
      <c r="W836">
        <v>0</v>
      </c>
      <c r="X836" t="s">
        <v>312</v>
      </c>
      <c r="Y836">
        <v>2.5</v>
      </c>
      <c r="Z836">
        <v>1.5</v>
      </c>
      <c r="AA836">
        <v>2.5</v>
      </c>
      <c r="AB836">
        <v>1.5</v>
      </c>
      <c r="AC836">
        <v>2.75</v>
      </c>
      <c r="AD836">
        <v>1.4</v>
      </c>
      <c r="AE836">
        <v>2.66</v>
      </c>
      <c r="AF836">
        <v>1.54</v>
      </c>
      <c r="AG836">
        <v>2.5</v>
      </c>
      <c r="AH836">
        <v>1.53</v>
      </c>
      <c r="AI836">
        <v>2.75</v>
      </c>
      <c r="AJ836">
        <v>1.59</v>
      </c>
      <c r="AK836">
        <v>2.5299999999999998</v>
      </c>
      <c r="AL836">
        <v>1.5</v>
      </c>
      <c r="AM836" t="str">
        <f t="shared" si="143"/>
        <v>Peer</v>
      </c>
      <c r="AN836" t="str">
        <f t="shared" si="144"/>
        <v>Pironkova</v>
      </c>
      <c r="AO836" t="str">
        <f t="shared" si="145"/>
        <v>KatowicePeerPironkova</v>
      </c>
      <c r="AP836" t="str">
        <f t="shared" si="146"/>
        <v>KatowicePironkovaPeer</v>
      </c>
      <c r="AQ836">
        <f t="shared" si="147"/>
        <v>2</v>
      </c>
      <c r="AR836">
        <f t="shared" si="148"/>
        <v>9</v>
      </c>
      <c r="AS836">
        <f t="shared" si="149"/>
        <v>15</v>
      </c>
      <c r="AT836" t="b">
        <f t="shared" si="150"/>
        <v>0</v>
      </c>
      <c r="AU836" t="str">
        <f t="shared" si="151"/>
        <v>Peer</v>
      </c>
      <c r="AV836" t="b">
        <f t="shared" si="152"/>
        <v>0</v>
      </c>
      <c r="AW836" t="str">
        <f t="shared" si="153"/>
        <v>Katowice2nd Round</v>
      </c>
    </row>
    <row r="837" spans="1:49" x14ac:dyDescent="0.25">
      <c r="A837">
        <v>19</v>
      </c>
      <c r="B837" s="8" t="s">
        <v>559</v>
      </c>
      <c r="C837" s="8" t="s">
        <v>560</v>
      </c>
      <c r="D837" s="1">
        <v>41738</v>
      </c>
      <c r="E837" t="s">
        <v>306</v>
      </c>
      <c r="F837" s="1" t="s">
        <v>482</v>
      </c>
      <c r="G837" s="8" t="s">
        <v>503</v>
      </c>
      <c r="H837" t="s">
        <v>344</v>
      </c>
      <c r="I837" s="9">
        <v>3</v>
      </c>
      <c r="J837" t="s">
        <v>393</v>
      </c>
      <c r="K837" t="s">
        <v>391</v>
      </c>
      <c r="L837">
        <v>31</v>
      </c>
      <c r="M837">
        <v>44</v>
      </c>
      <c r="N837">
        <v>1485</v>
      </c>
      <c r="O837">
        <v>1240</v>
      </c>
      <c r="P837">
        <v>4</v>
      </c>
      <c r="Q837">
        <v>6</v>
      </c>
      <c r="R837">
        <v>6</v>
      </c>
      <c r="S837">
        <v>3</v>
      </c>
      <c r="T837">
        <v>6</v>
      </c>
      <c r="U837">
        <v>1</v>
      </c>
      <c r="V837">
        <v>2</v>
      </c>
      <c r="W837">
        <v>1</v>
      </c>
      <c r="X837" t="s">
        <v>312</v>
      </c>
      <c r="Y837">
        <v>1.72</v>
      </c>
      <c r="Z837">
        <v>2</v>
      </c>
      <c r="AA837">
        <v>1.85</v>
      </c>
      <c r="AB837">
        <v>1.9</v>
      </c>
      <c r="AC837">
        <v>1.73</v>
      </c>
      <c r="AD837">
        <v>2</v>
      </c>
      <c r="AE837">
        <v>1.92</v>
      </c>
      <c r="AF837">
        <v>1.99</v>
      </c>
      <c r="AG837">
        <v>1.8</v>
      </c>
      <c r="AH837">
        <v>2</v>
      </c>
      <c r="AI837">
        <v>1.94</v>
      </c>
      <c r="AJ837">
        <v>2.08</v>
      </c>
      <c r="AK837">
        <v>1.82</v>
      </c>
      <c r="AL837">
        <v>1.94</v>
      </c>
      <c r="AM837" t="str">
        <f t="shared" si="143"/>
        <v>Zakopalova</v>
      </c>
      <c r="AN837" t="str">
        <f t="shared" si="144"/>
        <v>Beck</v>
      </c>
      <c r="AO837" t="str">
        <f t="shared" si="145"/>
        <v>KatowiceZakopalovaBeck</v>
      </c>
      <c r="AP837" t="str">
        <f t="shared" si="146"/>
        <v>KatowiceBeckZakopalova</v>
      </c>
      <c r="AQ837">
        <f t="shared" si="147"/>
        <v>1</v>
      </c>
      <c r="AR837">
        <f t="shared" si="148"/>
        <v>6</v>
      </c>
      <c r="AS837">
        <f t="shared" si="149"/>
        <v>26</v>
      </c>
      <c r="AT837" t="b">
        <f t="shared" si="150"/>
        <v>0</v>
      </c>
      <c r="AU837" t="str">
        <f t="shared" si="151"/>
        <v>Beck</v>
      </c>
      <c r="AV837" t="b">
        <f t="shared" si="152"/>
        <v>1</v>
      </c>
      <c r="AW837" t="str">
        <f t="shared" si="153"/>
        <v>Katowice2nd Round</v>
      </c>
    </row>
    <row r="838" spans="1:49" x14ac:dyDescent="0.25">
      <c r="A838">
        <v>19</v>
      </c>
      <c r="B838" s="8" t="s">
        <v>559</v>
      </c>
      <c r="C838" s="8" t="s">
        <v>560</v>
      </c>
      <c r="D838" s="1">
        <v>41738</v>
      </c>
      <c r="E838" t="s">
        <v>306</v>
      </c>
      <c r="F838" s="1" t="s">
        <v>482</v>
      </c>
      <c r="G838" s="8" t="s">
        <v>503</v>
      </c>
      <c r="H838" t="s">
        <v>344</v>
      </c>
      <c r="I838" s="9">
        <v>3</v>
      </c>
      <c r="J838" t="s">
        <v>368</v>
      </c>
      <c r="K838" t="s">
        <v>322</v>
      </c>
      <c r="L838">
        <v>17</v>
      </c>
      <c r="M838">
        <v>61</v>
      </c>
      <c r="N838">
        <v>2660</v>
      </c>
      <c r="O838">
        <v>942</v>
      </c>
      <c r="P838">
        <v>2</v>
      </c>
      <c r="Q838">
        <v>6</v>
      </c>
      <c r="R838">
        <v>6</v>
      </c>
      <c r="S838">
        <v>4</v>
      </c>
      <c r="T838">
        <v>6</v>
      </c>
      <c r="U838">
        <v>4</v>
      </c>
      <c r="V838">
        <v>2</v>
      </c>
      <c r="W838">
        <v>1</v>
      </c>
      <c r="X838" t="s">
        <v>312</v>
      </c>
      <c r="Y838">
        <v>1.1100000000000001</v>
      </c>
      <c r="Z838">
        <v>6.5</v>
      </c>
      <c r="AA838">
        <v>1.1299999999999999</v>
      </c>
      <c r="AB838">
        <v>5.5</v>
      </c>
      <c r="AC838">
        <v>1.1200000000000001</v>
      </c>
      <c r="AD838">
        <v>5.5</v>
      </c>
      <c r="AE838">
        <v>1.1499999999999999</v>
      </c>
      <c r="AF838">
        <v>6.55</v>
      </c>
      <c r="AG838">
        <v>1.1399999999999999</v>
      </c>
      <c r="AH838">
        <v>5.5</v>
      </c>
      <c r="AI838">
        <v>1.1499999999999999</v>
      </c>
      <c r="AJ838">
        <v>6.55</v>
      </c>
      <c r="AK838">
        <v>1.1299999999999999</v>
      </c>
      <c r="AL838">
        <v>5.59</v>
      </c>
      <c r="AM838" t="str">
        <f t="shared" si="143"/>
        <v>Suarez</v>
      </c>
      <c r="AN838" t="str">
        <f t="shared" si="144"/>
        <v>Cadantu</v>
      </c>
      <c r="AO838" t="str">
        <f t="shared" si="145"/>
        <v>KatowiceSuarezCadantu</v>
      </c>
      <c r="AP838" t="str">
        <f t="shared" si="146"/>
        <v>KatowiceCadantuSuarez</v>
      </c>
      <c r="AQ838">
        <f t="shared" si="147"/>
        <v>1</v>
      </c>
      <c r="AR838">
        <f t="shared" si="148"/>
        <v>0</v>
      </c>
      <c r="AS838">
        <f t="shared" si="149"/>
        <v>28</v>
      </c>
      <c r="AT838" t="b">
        <f t="shared" si="150"/>
        <v>0</v>
      </c>
      <c r="AU838" t="str">
        <f t="shared" si="151"/>
        <v>Cadantu</v>
      </c>
      <c r="AV838" t="b">
        <f t="shared" si="152"/>
        <v>1</v>
      </c>
      <c r="AW838" t="str">
        <f t="shared" si="153"/>
        <v>Katowice2nd Round</v>
      </c>
    </row>
    <row r="839" spans="1:49" x14ac:dyDescent="0.25">
      <c r="A839">
        <v>19</v>
      </c>
      <c r="B839" s="8" t="s">
        <v>559</v>
      </c>
      <c r="C839" s="8" t="s">
        <v>560</v>
      </c>
      <c r="D839" s="1">
        <v>41738</v>
      </c>
      <c r="E839" t="s">
        <v>306</v>
      </c>
      <c r="F839" s="1" t="s">
        <v>482</v>
      </c>
      <c r="G839" s="8" t="s">
        <v>503</v>
      </c>
      <c r="H839" t="s">
        <v>344</v>
      </c>
      <c r="I839" s="9">
        <v>3</v>
      </c>
      <c r="J839" t="s">
        <v>464</v>
      </c>
      <c r="K839" t="s">
        <v>343</v>
      </c>
      <c r="L839">
        <v>69</v>
      </c>
      <c r="M839">
        <v>16</v>
      </c>
      <c r="N839">
        <v>860</v>
      </c>
      <c r="O839">
        <v>2685</v>
      </c>
      <c r="P839">
        <v>6</v>
      </c>
      <c r="Q839">
        <v>3</v>
      </c>
      <c r="R839">
        <v>6</v>
      </c>
      <c r="S839">
        <v>7</v>
      </c>
      <c r="T839">
        <v>6</v>
      </c>
      <c r="U839">
        <v>0</v>
      </c>
      <c r="V839">
        <v>2</v>
      </c>
      <c r="W839">
        <v>1</v>
      </c>
      <c r="X839" t="s">
        <v>312</v>
      </c>
      <c r="Y839">
        <v>1.66</v>
      </c>
      <c r="Z839">
        <v>2.1</v>
      </c>
      <c r="AA839">
        <v>1.65</v>
      </c>
      <c r="AB839">
        <v>2.2000000000000002</v>
      </c>
      <c r="AC839">
        <v>1.67</v>
      </c>
      <c r="AD839">
        <v>2.1</v>
      </c>
      <c r="AE839">
        <v>1.68</v>
      </c>
      <c r="AF839">
        <v>2.33</v>
      </c>
      <c r="AG839">
        <v>1.73</v>
      </c>
      <c r="AH839">
        <v>2.1</v>
      </c>
      <c r="AI839">
        <v>1.77</v>
      </c>
      <c r="AJ839">
        <v>2.33</v>
      </c>
      <c r="AK839">
        <v>1.68</v>
      </c>
      <c r="AL839">
        <v>2.14</v>
      </c>
      <c r="AM839" t="str">
        <f t="shared" si="143"/>
        <v>Giorgi</v>
      </c>
      <c r="AN839" t="str">
        <f t="shared" si="144"/>
        <v>Vinci</v>
      </c>
      <c r="AO839" t="str">
        <f t="shared" si="145"/>
        <v>KatowiceGiorgiVinci</v>
      </c>
      <c r="AP839" t="str">
        <f t="shared" si="146"/>
        <v>KatowiceVinciGiorgi</v>
      </c>
      <c r="AQ839">
        <f t="shared" si="147"/>
        <v>1</v>
      </c>
      <c r="AR839">
        <f t="shared" si="148"/>
        <v>8</v>
      </c>
      <c r="AS839">
        <f t="shared" si="149"/>
        <v>28</v>
      </c>
      <c r="AT839" t="b">
        <f t="shared" si="150"/>
        <v>1</v>
      </c>
      <c r="AU839" t="str">
        <f t="shared" si="151"/>
        <v>Giorgi</v>
      </c>
      <c r="AV839" t="b">
        <f t="shared" si="152"/>
        <v>1</v>
      </c>
      <c r="AW839" t="str">
        <f t="shared" si="153"/>
        <v>Katowice2nd Round</v>
      </c>
    </row>
    <row r="840" spans="1:49" x14ac:dyDescent="0.25">
      <c r="A840">
        <v>19</v>
      </c>
      <c r="B840" s="8" t="s">
        <v>559</v>
      </c>
      <c r="C840" s="8" t="s">
        <v>560</v>
      </c>
      <c r="D840" s="1">
        <v>41739</v>
      </c>
      <c r="E840" t="s">
        <v>306</v>
      </c>
      <c r="F840" s="1" t="s">
        <v>482</v>
      </c>
      <c r="G840" s="8" t="s">
        <v>503</v>
      </c>
      <c r="H840" t="s">
        <v>344</v>
      </c>
      <c r="I840" s="9">
        <v>3</v>
      </c>
      <c r="J840" t="s">
        <v>437</v>
      </c>
      <c r="K840" t="s">
        <v>562</v>
      </c>
      <c r="L840">
        <v>22</v>
      </c>
      <c r="M840">
        <v>146</v>
      </c>
      <c r="N840">
        <v>2155</v>
      </c>
      <c r="O840">
        <v>440</v>
      </c>
      <c r="P840">
        <v>6</v>
      </c>
      <c r="Q840">
        <v>3</v>
      </c>
      <c r="R840">
        <v>4</v>
      </c>
      <c r="S840">
        <v>6</v>
      </c>
      <c r="T840">
        <v>6</v>
      </c>
      <c r="U840">
        <v>3</v>
      </c>
      <c r="V840">
        <v>2</v>
      </c>
      <c r="W840">
        <v>1</v>
      </c>
      <c r="X840" t="s">
        <v>312</v>
      </c>
      <c r="Y840">
        <v>1.1399999999999999</v>
      </c>
      <c r="Z840">
        <v>5.5</v>
      </c>
      <c r="AA840">
        <v>1.1499999999999999</v>
      </c>
      <c r="AB840">
        <v>5.25</v>
      </c>
      <c r="AC840">
        <v>1.1399999999999999</v>
      </c>
      <c r="AD840">
        <v>5</v>
      </c>
      <c r="AE840">
        <v>1.21</v>
      </c>
      <c r="AF840">
        <v>5</v>
      </c>
      <c r="AG840">
        <v>1.1399999999999999</v>
      </c>
      <c r="AH840">
        <v>5.5</v>
      </c>
      <c r="AI840">
        <v>1.21</v>
      </c>
      <c r="AJ840">
        <v>6</v>
      </c>
      <c r="AK840">
        <v>1.1499999999999999</v>
      </c>
      <c r="AL840">
        <v>5.12</v>
      </c>
      <c r="AM840" t="str">
        <f t="shared" si="143"/>
        <v>Cornet</v>
      </c>
      <c r="AN840" t="str">
        <f t="shared" si="144"/>
        <v>Kucova</v>
      </c>
      <c r="AO840" t="str">
        <f t="shared" si="145"/>
        <v>KatowiceCornetKucova</v>
      </c>
      <c r="AP840" t="str">
        <f t="shared" si="146"/>
        <v>KatowiceKucovaCornet</v>
      </c>
      <c r="AQ840">
        <f t="shared" si="147"/>
        <v>1</v>
      </c>
      <c r="AR840">
        <f t="shared" si="148"/>
        <v>4</v>
      </c>
      <c r="AS840">
        <f t="shared" si="149"/>
        <v>28</v>
      </c>
      <c r="AT840" t="b">
        <f t="shared" si="150"/>
        <v>0</v>
      </c>
      <c r="AU840" t="str">
        <f t="shared" si="151"/>
        <v>Cornet</v>
      </c>
      <c r="AV840" t="b">
        <f t="shared" si="152"/>
        <v>1</v>
      </c>
      <c r="AW840" t="str">
        <f t="shared" si="153"/>
        <v>Katowice2nd Round</v>
      </c>
    </row>
    <row r="841" spans="1:49" x14ac:dyDescent="0.25">
      <c r="A841">
        <v>19</v>
      </c>
      <c r="B841" s="8" t="s">
        <v>559</v>
      </c>
      <c r="C841" s="8" t="s">
        <v>560</v>
      </c>
      <c r="D841" s="1">
        <v>41739</v>
      </c>
      <c r="E841" t="s">
        <v>306</v>
      </c>
      <c r="F841" s="1" t="s">
        <v>482</v>
      </c>
      <c r="G841" s="8" t="s">
        <v>503</v>
      </c>
      <c r="H841" t="s">
        <v>344</v>
      </c>
      <c r="I841" s="9">
        <v>3</v>
      </c>
      <c r="J841" t="s">
        <v>439</v>
      </c>
      <c r="K841" t="s">
        <v>367</v>
      </c>
      <c r="L841">
        <v>3</v>
      </c>
      <c r="M841">
        <v>48</v>
      </c>
      <c r="N841">
        <v>5980</v>
      </c>
      <c r="O841">
        <v>1160</v>
      </c>
      <c r="P841">
        <v>6</v>
      </c>
      <c r="Q841">
        <v>4</v>
      </c>
      <c r="R841">
        <v>6</v>
      </c>
      <c r="S841">
        <v>3</v>
      </c>
      <c r="V841">
        <v>2</v>
      </c>
      <c r="W841">
        <v>0</v>
      </c>
      <c r="X841" t="s">
        <v>312</v>
      </c>
      <c r="Y841">
        <v>1.06</v>
      </c>
      <c r="Z841">
        <v>10</v>
      </c>
      <c r="AA841">
        <v>1.07</v>
      </c>
      <c r="AB841">
        <v>8</v>
      </c>
      <c r="AC841">
        <v>1.08</v>
      </c>
      <c r="AD841">
        <v>7</v>
      </c>
      <c r="AE841">
        <v>1.07</v>
      </c>
      <c r="AF841">
        <v>10.25</v>
      </c>
      <c r="AG841">
        <v>1.08</v>
      </c>
      <c r="AH841">
        <v>7.5</v>
      </c>
      <c r="AI841">
        <v>1.1000000000000001</v>
      </c>
      <c r="AJ841">
        <v>10.5</v>
      </c>
      <c r="AK841">
        <v>1.07</v>
      </c>
      <c r="AL841">
        <v>8.25</v>
      </c>
      <c r="AM841" t="str">
        <f t="shared" si="143"/>
        <v>Radwanska</v>
      </c>
      <c r="AN841" t="str">
        <f t="shared" si="144"/>
        <v>Schiavone</v>
      </c>
      <c r="AO841" t="str">
        <f t="shared" si="145"/>
        <v>KatowiceRadwanskaSchiavone</v>
      </c>
      <c r="AP841" t="str">
        <f t="shared" si="146"/>
        <v>KatowiceSchiavoneRadwanska</v>
      </c>
      <c r="AQ841">
        <f t="shared" si="147"/>
        <v>2</v>
      </c>
      <c r="AR841">
        <f t="shared" si="148"/>
        <v>5</v>
      </c>
      <c r="AS841">
        <f t="shared" si="149"/>
        <v>19</v>
      </c>
      <c r="AT841" t="b">
        <f t="shared" si="150"/>
        <v>0</v>
      </c>
      <c r="AU841" t="str">
        <f t="shared" si="151"/>
        <v>Radwanska</v>
      </c>
      <c r="AV841" t="b">
        <f t="shared" si="152"/>
        <v>0</v>
      </c>
      <c r="AW841" t="str">
        <f t="shared" si="153"/>
        <v>Katowice2nd Round</v>
      </c>
    </row>
    <row r="842" spans="1:49" x14ac:dyDescent="0.25">
      <c r="A842">
        <v>19</v>
      </c>
      <c r="B842" s="8" t="s">
        <v>559</v>
      </c>
      <c r="C842" s="8" t="s">
        <v>560</v>
      </c>
      <c r="D842" s="1">
        <v>41739</v>
      </c>
      <c r="E842" t="s">
        <v>306</v>
      </c>
      <c r="F842" s="1" t="s">
        <v>482</v>
      </c>
      <c r="G842" s="8" t="s">
        <v>503</v>
      </c>
      <c r="H842" t="s">
        <v>344</v>
      </c>
      <c r="I842" s="9">
        <v>3</v>
      </c>
      <c r="J842" t="s">
        <v>313</v>
      </c>
      <c r="K842" t="s">
        <v>458</v>
      </c>
      <c r="L842">
        <v>38</v>
      </c>
      <c r="M842">
        <v>104</v>
      </c>
      <c r="N842">
        <v>1317</v>
      </c>
      <c r="O842">
        <v>608</v>
      </c>
      <c r="P842">
        <v>6</v>
      </c>
      <c r="Q842">
        <v>2</v>
      </c>
      <c r="R842">
        <v>6</v>
      </c>
      <c r="S842">
        <v>3</v>
      </c>
      <c r="V842">
        <v>2</v>
      </c>
      <c r="W842">
        <v>0</v>
      </c>
      <c r="X842" t="s">
        <v>312</v>
      </c>
      <c r="Y842">
        <v>2</v>
      </c>
      <c r="Z842">
        <v>1.72</v>
      </c>
      <c r="AA842">
        <v>2.0499999999999998</v>
      </c>
      <c r="AB842">
        <v>1.75</v>
      </c>
      <c r="AC842">
        <v>2</v>
      </c>
      <c r="AD842">
        <v>1.73</v>
      </c>
      <c r="AE842">
        <v>2.0499999999999998</v>
      </c>
      <c r="AF842">
        <v>1.86</v>
      </c>
      <c r="AG842">
        <v>2</v>
      </c>
      <c r="AH842">
        <v>1.8</v>
      </c>
      <c r="AI842">
        <v>2.12</v>
      </c>
      <c r="AJ842">
        <v>1.86</v>
      </c>
      <c r="AK842">
        <v>2</v>
      </c>
      <c r="AL842">
        <v>1.77</v>
      </c>
      <c r="AM842" t="str">
        <f t="shared" si="143"/>
        <v>Meusburger</v>
      </c>
      <c r="AN842" t="str">
        <f t="shared" si="144"/>
        <v>Lucic</v>
      </c>
      <c r="AO842" t="str">
        <f t="shared" si="145"/>
        <v>KatowiceMeusburgerLucic</v>
      </c>
      <c r="AP842" t="str">
        <f t="shared" si="146"/>
        <v>KatowiceLucicMeusburger</v>
      </c>
      <c r="AQ842">
        <f t="shared" si="147"/>
        <v>2</v>
      </c>
      <c r="AR842">
        <f t="shared" si="148"/>
        <v>7</v>
      </c>
      <c r="AS842">
        <f t="shared" si="149"/>
        <v>17</v>
      </c>
      <c r="AT842" t="b">
        <f t="shared" si="150"/>
        <v>0</v>
      </c>
      <c r="AU842" t="str">
        <f t="shared" si="151"/>
        <v>Meusburger</v>
      </c>
      <c r="AV842" t="b">
        <f t="shared" si="152"/>
        <v>0</v>
      </c>
      <c r="AW842" t="str">
        <f t="shared" si="153"/>
        <v>Katowice2nd Round</v>
      </c>
    </row>
    <row r="843" spans="1:49" x14ac:dyDescent="0.25">
      <c r="A843">
        <v>19</v>
      </c>
      <c r="B843" s="8" t="s">
        <v>559</v>
      </c>
      <c r="C843" s="8" t="s">
        <v>560</v>
      </c>
      <c r="D843" s="1">
        <v>41739</v>
      </c>
      <c r="E843" t="s">
        <v>306</v>
      </c>
      <c r="F843" s="1" t="s">
        <v>482</v>
      </c>
      <c r="G843" s="8" t="s">
        <v>503</v>
      </c>
      <c r="H843" t="s">
        <v>344</v>
      </c>
      <c r="I843" s="9">
        <v>3</v>
      </c>
      <c r="J843" t="s">
        <v>357</v>
      </c>
      <c r="K843" t="s">
        <v>384</v>
      </c>
      <c r="L843">
        <v>37</v>
      </c>
      <c r="M843">
        <v>109</v>
      </c>
      <c r="N843">
        <v>1330</v>
      </c>
      <c r="O843">
        <v>581</v>
      </c>
      <c r="P843">
        <v>6</v>
      </c>
      <c r="Q843">
        <v>2</v>
      </c>
      <c r="R843">
        <v>6</v>
      </c>
      <c r="S843">
        <v>0</v>
      </c>
      <c r="V843">
        <v>2</v>
      </c>
      <c r="W843">
        <v>0</v>
      </c>
      <c r="X843" t="s">
        <v>312</v>
      </c>
      <c r="Y843">
        <v>1.18</v>
      </c>
      <c r="Z843">
        <v>4.5</v>
      </c>
      <c r="AA843">
        <v>1.25</v>
      </c>
      <c r="AB843">
        <v>3.75</v>
      </c>
      <c r="AC843">
        <v>1.25</v>
      </c>
      <c r="AD843">
        <v>3.75</v>
      </c>
      <c r="AE843">
        <v>1.23</v>
      </c>
      <c r="AF843">
        <v>4.7300000000000004</v>
      </c>
      <c r="AG843">
        <v>1.25</v>
      </c>
      <c r="AH843">
        <v>3.75</v>
      </c>
      <c r="AI843">
        <v>1.26</v>
      </c>
      <c r="AJ843">
        <v>4.75</v>
      </c>
      <c r="AK843">
        <v>1.23</v>
      </c>
      <c r="AL843">
        <v>4.0199999999999996</v>
      </c>
      <c r="AM843" t="str">
        <f t="shared" si="143"/>
        <v>Rybarikova</v>
      </c>
      <c r="AN843" t="str">
        <f t="shared" si="144"/>
        <v>Soler</v>
      </c>
      <c r="AO843" t="str">
        <f t="shared" si="145"/>
        <v>KatowiceRybarikovaSoler</v>
      </c>
      <c r="AP843" t="str">
        <f t="shared" si="146"/>
        <v>KatowiceSolerRybarikova</v>
      </c>
      <c r="AQ843">
        <f t="shared" si="147"/>
        <v>2</v>
      </c>
      <c r="AR843">
        <f t="shared" si="148"/>
        <v>10</v>
      </c>
      <c r="AS843">
        <f t="shared" si="149"/>
        <v>14</v>
      </c>
      <c r="AT843" t="b">
        <f t="shared" si="150"/>
        <v>0</v>
      </c>
      <c r="AU843" t="str">
        <f t="shared" si="151"/>
        <v>Rybarikova</v>
      </c>
      <c r="AV843" t="b">
        <f t="shared" si="152"/>
        <v>0</v>
      </c>
      <c r="AW843" t="str">
        <f t="shared" si="153"/>
        <v>Katowice2nd Round</v>
      </c>
    </row>
    <row r="844" spans="1:49" x14ac:dyDescent="0.25">
      <c r="A844">
        <v>19</v>
      </c>
      <c r="B844" s="8" t="s">
        <v>559</v>
      </c>
      <c r="C844" s="8" t="s">
        <v>560</v>
      </c>
      <c r="D844" s="1">
        <v>41740</v>
      </c>
      <c r="E844" t="s">
        <v>306</v>
      </c>
      <c r="F844" s="1" t="s">
        <v>482</v>
      </c>
      <c r="G844" s="8" t="s">
        <v>503</v>
      </c>
      <c r="H844" t="s">
        <v>345</v>
      </c>
      <c r="I844" s="9">
        <v>3</v>
      </c>
      <c r="J844" t="s">
        <v>437</v>
      </c>
      <c r="K844" t="s">
        <v>393</v>
      </c>
      <c r="L844">
        <v>22</v>
      </c>
      <c r="M844">
        <v>31</v>
      </c>
      <c r="N844">
        <v>2155</v>
      </c>
      <c r="O844">
        <v>1485</v>
      </c>
      <c r="P844">
        <v>6</v>
      </c>
      <c r="Q844">
        <v>2</v>
      </c>
      <c r="R844">
        <v>0</v>
      </c>
      <c r="S844">
        <v>6</v>
      </c>
      <c r="T844">
        <v>6</v>
      </c>
      <c r="U844">
        <v>2</v>
      </c>
      <c r="V844">
        <v>2</v>
      </c>
      <c r="W844">
        <v>1</v>
      </c>
      <c r="X844" t="s">
        <v>312</v>
      </c>
      <c r="Y844">
        <v>1.66</v>
      </c>
      <c r="Z844">
        <v>2.1</v>
      </c>
      <c r="AA844">
        <v>1.68</v>
      </c>
      <c r="AB844">
        <v>2.15</v>
      </c>
      <c r="AC844">
        <v>1.67</v>
      </c>
      <c r="AD844">
        <v>2.1</v>
      </c>
      <c r="AE844">
        <v>1.83</v>
      </c>
      <c r="AF844">
        <v>2.11</v>
      </c>
      <c r="AG844">
        <v>1.8</v>
      </c>
      <c r="AH844">
        <v>2</v>
      </c>
      <c r="AI844">
        <v>1.83</v>
      </c>
      <c r="AJ844">
        <v>2.2000000000000002</v>
      </c>
      <c r="AK844">
        <v>1.72</v>
      </c>
      <c r="AL844">
        <v>2.08</v>
      </c>
      <c r="AM844" t="str">
        <f t="shared" si="143"/>
        <v>Cornet</v>
      </c>
      <c r="AN844" t="str">
        <f t="shared" si="144"/>
        <v>Zakopalova</v>
      </c>
      <c r="AO844" t="str">
        <f t="shared" si="145"/>
        <v>KatowiceCornetZakopalova</v>
      </c>
      <c r="AP844" t="str">
        <f t="shared" si="146"/>
        <v>KatowiceZakopalovaCornet</v>
      </c>
      <c r="AQ844">
        <f t="shared" si="147"/>
        <v>1</v>
      </c>
      <c r="AR844">
        <f t="shared" si="148"/>
        <v>2</v>
      </c>
      <c r="AS844">
        <f t="shared" si="149"/>
        <v>22</v>
      </c>
      <c r="AT844" t="b">
        <f t="shared" si="150"/>
        <v>0</v>
      </c>
      <c r="AU844" t="str">
        <f t="shared" si="151"/>
        <v>Cornet</v>
      </c>
      <c r="AV844" t="b">
        <f t="shared" si="152"/>
        <v>1</v>
      </c>
      <c r="AW844" t="str">
        <f t="shared" si="153"/>
        <v>KatowiceQuarterfinals</v>
      </c>
    </row>
    <row r="845" spans="1:49" x14ac:dyDescent="0.25">
      <c r="A845">
        <v>19</v>
      </c>
      <c r="B845" s="8" t="s">
        <v>559</v>
      </c>
      <c r="C845" s="8" t="s">
        <v>560</v>
      </c>
      <c r="D845" s="1">
        <v>41740</v>
      </c>
      <c r="E845" t="s">
        <v>306</v>
      </c>
      <c r="F845" s="1" t="s">
        <v>482</v>
      </c>
      <c r="G845" s="8" t="s">
        <v>503</v>
      </c>
      <c r="H845" t="s">
        <v>345</v>
      </c>
      <c r="I845" s="9">
        <v>3</v>
      </c>
      <c r="J845" t="s">
        <v>439</v>
      </c>
      <c r="K845" t="s">
        <v>313</v>
      </c>
      <c r="L845">
        <v>3</v>
      </c>
      <c r="M845">
        <v>38</v>
      </c>
      <c r="N845">
        <v>5980</v>
      </c>
      <c r="O845">
        <v>1317</v>
      </c>
      <c r="P845">
        <v>6</v>
      </c>
      <c r="Q845">
        <v>4</v>
      </c>
      <c r="R845">
        <v>6</v>
      </c>
      <c r="S845">
        <v>1</v>
      </c>
      <c r="V845">
        <v>2</v>
      </c>
      <c r="W845">
        <v>0</v>
      </c>
      <c r="X845" t="s">
        <v>312</v>
      </c>
      <c r="Y845">
        <v>1.04</v>
      </c>
      <c r="Z845">
        <v>13</v>
      </c>
      <c r="AA845">
        <v>1.04</v>
      </c>
      <c r="AB845">
        <v>10</v>
      </c>
      <c r="AC845">
        <v>1.05</v>
      </c>
      <c r="AD845">
        <v>8.5</v>
      </c>
      <c r="AE845">
        <v>1.05</v>
      </c>
      <c r="AF845">
        <v>14.8</v>
      </c>
      <c r="AG845">
        <v>1.04</v>
      </c>
      <c r="AH845">
        <v>11</v>
      </c>
      <c r="AI845">
        <v>1.06</v>
      </c>
      <c r="AJ845">
        <v>15.75</v>
      </c>
      <c r="AK845">
        <v>1.04</v>
      </c>
      <c r="AL845">
        <v>10.91</v>
      </c>
      <c r="AM845" t="str">
        <f t="shared" si="143"/>
        <v>Radwanska</v>
      </c>
      <c r="AN845" t="str">
        <f t="shared" si="144"/>
        <v>Meusburger</v>
      </c>
      <c r="AO845" t="str">
        <f t="shared" si="145"/>
        <v>KatowiceRadwanskaMeusburger</v>
      </c>
      <c r="AP845" t="str">
        <f t="shared" si="146"/>
        <v>KatowiceMeusburgerRadwanska</v>
      </c>
      <c r="AQ845">
        <f t="shared" si="147"/>
        <v>2</v>
      </c>
      <c r="AR845">
        <f t="shared" si="148"/>
        <v>7</v>
      </c>
      <c r="AS845">
        <f t="shared" si="149"/>
        <v>17</v>
      </c>
      <c r="AT845" t="b">
        <f t="shared" si="150"/>
        <v>0</v>
      </c>
      <c r="AU845" t="str">
        <f t="shared" si="151"/>
        <v>Radwanska</v>
      </c>
      <c r="AV845" t="b">
        <f t="shared" si="152"/>
        <v>0</v>
      </c>
      <c r="AW845" t="str">
        <f t="shared" si="153"/>
        <v>KatowiceQuarterfinals</v>
      </c>
    </row>
    <row r="846" spans="1:49" x14ac:dyDescent="0.25">
      <c r="A846">
        <v>19</v>
      </c>
      <c r="B846" s="8" t="s">
        <v>559</v>
      </c>
      <c r="C846" s="8" t="s">
        <v>560</v>
      </c>
      <c r="D846" s="1">
        <v>41740</v>
      </c>
      <c r="E846" t="s">
        <v>306</v>
      </c>
      <c r="F846" s="1" t="s">
        <v>482</v>
      </c>
      <c r="G846" s="8" t="s">
        <v>503</v>
      </c>
      <c r="H846" t="s">
        <v>345</v>
      </c>
      <c r="I846" s="9">
        <v>3</v>
      </c>
      <c r="J846" t="s">
        <v>464</v>
      </c>
      <c r="K846" t="s">
        <v>398</v>
      </c>
      <c r="L846">
        <v>69</v>
      </c>
      <c r="M846">
        <v>90</v>
      </c>
      <c r="N846">
        <v>860</v>
      </c>
      <c r="O846">
        <v>688</v>
      </c>
      <c r="P846">
        <v>6</v>
      </c>
      <c r="Q846">
        <v>1</v>
      </c>
      <c r="R846">
        <v>6</v>
      </c>
      <c r="S846">
        <v>4</v>
      </c>
      <c r="V846">
        <v>2</v>
      </c>
      <c r="W846">
        <v>0</v>
      </c>
      <c r="X846" t="s">
        <v>312</v>
      </c>
      <c r="Y846">
        <v>1.22</v>
      </c>
      <c r="Z846">
        <v>4</v>
      </c>
      <c r="AA846">
        <v>1.22</v>
      </c>
      <c r="AB846">
        <v>4</v>
      </c>
      <c r="AC846">
        <v>1.22</v>
      </c>
      <c r="AD846">
        <v>4</v>
      </c>
      <c r="AE846">
        <v>1.29</v>
      </c>
      <c r="AF846">
        <v>4.05</v>
      </c>
      <c r="AG846">
        <v>1.22</v>
      </c>
      <c r="AH846">
        <v>4</v>
      </c>
      <c r="AI846">
        <v>1.3</v>
      </c>
      <c r="AJ846">
        <v>4.05</v>
      </c>
      <c r="AK846">
        <v>1.25</v>
      </c>
      <c r="AL846">
        <v>3.86</v>
      </c>
      <c r="AM846" t="str">
        <f t="shared" si="143"/>
        <v>Giorgi</v>
      </c>
      <c r="AN846" t="str">
        <f t="shared" si="144"/>
        <v>Peer</v>
      </c>
      <c r="AO846" t="str">
        <f t="shared" si="145"/>
        <v>KatowiceGiorgiPeer</v>
      </c>
      <c r="AP846" t="str">
        <f t="shared" si="146"/>
        <v>KatowicePeerGiorgi</v>
      </c>
      <c r="AQ846">
        <f t="shared" si="147"/>
        <v>2</v>
      </c>
      <c r="AR846">
        <f t="shared" si="148"/>
        <v>7</v>
      </c>
      <c r="AS846">
        <f t="shared" si="149"/>
        <v>17</v>
      </c>
      <c r="AT846" t="b">
        <f t="shared" si="150"/>
        <v>0</v>
      </c>
      <c r="AU846" t="str">
        <f t="shared" si="151"/>
        <v>Giorgi</v>
      </c>
      <c r="AV846" t="b">
        <f t="shared" si="152"/>
        <v>0</v>
      </c>
      <c r="AW846" t="str">
        <f t="shared" si="153"/>
        <v>KatowiceQuarterfinals</v>
      </c>
    </row>
    <row r="847" spans="1:49" x14ac:dyDescent="0.25">
      <c r="A847">
        <v>19</v>
      </c>
      <c r="B847" s="8" t="s">
        <v>559</v>
      </c>
      <c r="C847" s="8" t="s">
        <v>560</v>
      </c>
      <c r="D847" s="1">
        <v>41740</v>
      </c>
      <c r="E847" t="s">
        <v>306</v>
      </c>
      <c r="F847" s="1" t="s">
        <v>482</v>
      </c>
      <c r="G847" s="8" t="s">
        <v>503</v>
      </c>
      <c r="H847" t="s">
        <v>345</v>
      </c>
      <c r="I847" s="9">
        <v>3</v>
      </c>
      <c r="J847" t="s">
        <v>368</v>
      </c>
      <c r="K847" t="s">
        <v>357</v>
      </c>
      <c r="L847">
        <v>17</v>
      </c>
      <c r="M847">
        <v>37</v>
      </c>
      <c r="N847">
        <v>2660</v>
      </c>
      <c r="O847">
        <v>1330</v>
      </c>
      <c r="P847">
        <v>6</v>
      </c>
      <c r="Q847">
        <v>2</v>
      </c>
      <c r="R847">
        <v>6</v>
      </c>
      <c r="S847">
        <v>3</v>
      </c>
      <c r="V847">
        <v>2</v>
      </c>
      <c r="W847">
        <v>0</v>
      </c>
      <c r="X847" t="s">
        <v>312</v>
      </c>
      <c r="Y847">
        <v>1.61</v>
      </c>
      <c r="Z847">
        <v>2.2000000000000002</v>
      </c>
      <c r="AA847">
        <v>1.7</v>
      </c>
      <c r="AB847">
        <v>2.1</v>
      </c>
      <c r="AC847">
        <v>1.67</v>
      </c>
      <c r="AD847">
        <v>2.1</v>
      </c>
      <c r="AE847">
        <v>1.73</v>
      </c>
      <c r="AF847">
        <v>2.2599999999999998</v>
      </c>
      <c r="AG847">
        <v>1.67</v>
      </c>
      <c r="AH847">
        <v>2.2000000000000002</v>
      </c>
      <c r="AI847">
        <v>1.75</v>
      </c>
      <c r="AJ847">
        <v>2.2599999999999998</v>
      </c>
      <c r="AK847">
        <v>1.7</v>
      </c>
      <c r="AL847">
        <v>2.12</v>
      </c>
      <c r="AM847" t="str">
        <f t="shared" si="143"/>
        <v>Suarez</v>
      </c>
      <c r="AN847" t="str">
        <f t="shared" si="144"/>
        <v>Rybarikova</v>
      </c>
      <c r="AO847" t="str">
        <f t="shared" si="145"/>
        <v>KatowiceSuarezRybarikova</v>
      </c>
      <c r="AP847" t="str">
        <f t="shared" si="146"/>
        <v>KatowiceRybarikovaSuarez</v>
      </c>
      <c r="AQ847">
        <f t="shared" si="147"/>
        <v>2</v>
      </c>
      <c r="AR847">
        <f t="shared" si="148"/>
        <v>7</v>
      </c>
      <c r="AS847">
        <f t="shared" si="149"/>
        <v>17</v>
      </c>
      <c r="AT847" t="b">
        <f t="shared" si="150"/>
        <v>0</v>
      </c>
      <c r="AU847" t="str">
        <f t="shared" si="151"/>
        <v>Suarez</v>
      </c>
      <c r="AV847" t="b">
        <f t="shared" si="152"/>
        <v>0</v>
      </c>
      <c r="AW847" t="str">
        <f t="shared" si="153"/>
        <v>KatowiceQuarterfinals</v>
      </c>
    </row>
    <row r="848" spans="1:49" x14ac:dyDescent="0.25">
      <c r="A848">
        <v>19</v>
      </c>
      <c r="B848" s="8" t="s">
        <v>559</v>
      </c>
      <c r="C848" s="8" t="s">
        <v>560</v>
      </c>
      <c r="D848" s="1">
        <v>41741</v>
      </c>
      <c r="E848" t="s">
        <v>306</v>
      </c>
      <c r="F848" s="1" t="s">
        <v>482</v>
      </c>
      <c r="G848" s="8" t="s">
        <v>503</v>
      </c>
      <c r="H848" t="s">
        <v>346</v>
      </c>
      <c r="I848" s="9">
        <v>3</v>
      </c>
      <c r="J848" t="s">
        <v>437</v>
      </c>
      <c r="K848" t="s">
        <v>439</v>
      </c>
      <c r="L848">
        <v>22</v>
      </c>
      <c r="M848">
        <v>3</v>
      </c>
      <c r="N848">
        <v>2155</v>
      </c>
      <c r="O848">
        <v>5980</v>
      </c>
      <c r="P848">
        <v>0</v>
      </c>
      <c r="Q848">
        <v>6</v>
      </c>
      <c r="R848">
        <v>6</v>
      </c>
      <c r="S848">
        <v>2</v>
      </c>
      <c r="T848">
        <v>6</v>
      </c>
      <c r="U848">
        <v>4</v>
      </c>
      <c r="V848">
        <v>2</v>
      </c>
      <c r="W848">
        <v>1</v>
      </c>
      <c r="X848" t="s">
        <v>312</v>
      </c>
      <c r="Y848">
        <v>6</v>
      </c>
      <c r="Z848">
        <v>1.1200000000000001</v>
      </c>
      <c r="AA848">
        <v>5.25</v>
      </c>
      <c r="AB848">
        <v>1.1499999999999999</v>
      </c>
      <c r="AC848">
        <v>5</v>
      </c>
      <c r="AD848">
        <v>1.1399999999999999</v>
      </c>
      <c r="AE848">
        <v>6</v>
      </c>
      <c r="AF848">
        <v>1.17</v>
      </c>
      <c r="AG848">
        <v>5.5</v>
      </c>
      <c r="AH848">
        <v>1.1399999999999999</v>
      </c>
      <c r="AI848">
        <v>6</v>
      </c>
      <c r="AJ848">
        <v>1.18</v>
      </c>
      <c r="AK848">
        <v>5.34</v>
      </c>
      <c r="AL848">
        <v>1.1499999999999999</v>
      </c>
      <c r="AM848" t="str">
        <f t="shared" si="143"/>
        <v>Cornet</v>
      </c>
      <c r="AN848" t="str">
        <f t="shared" si="144"/>
        <v>Radwanska</v>
      </c>
      <c r="AO848" t="str">
        <f t="shared" si="145"/>
        <v>KatowiceCornetRadwanska</v>
      </c>
      <c r="AP848" t="str">
        <f t="shared" si="146"/>
        <v>KatowiceRadwanskaCornet</v>
      </c>
      <c r="AQ848">
        <f t="shared" si="147"/>
        <v>1</v>
      </c>
      <c r="AR848">
        <f t="shared" si="148"/>
        <v>0</v>
      </c>
      <c r="AS848">
        <f t="shared" si="149"/>
        <v>24</v>
      </c>
      <c r="AT848" t="b">
        <f t="shared" si="150"/>
        <v>0</v>
      </c>
      <c r="AU848" t="str">
        <f t="shared" si="151"/>
        <v>Radwanska</v>
      </c>
      <c r="AV848" t="b">
        <f t="shared" si="152"/>
        <v>1</v>
      </c>
      <c r="AW848" t="str">
        <f t="shared" si="153"/>
        <v>KatowiceSemifinals</v>
      </c>
    </row>
    <row r="849" spans="1:49" x14ac:dyDescent="0.25">
      <c r="A849">
        <v>19</v>
      </c>
      <c r="B849" s="8" t="s">
        <v>559</v>
      </c>
      <c r="C849" s="8" t="s">
        <v>560</v>
      </c>
      <c r="D849" s="1">
        <v>41741</v>
      </c>
      <c r="E849" t="s">
        <v>306</v>
      </c>
      <c r="F849" s="1" t="s">
        <v>482</v>
      </c>
      <c r="G849" s="8" t="s">
        <v>503</v>
      </c>
      <c r="H849" t="s">
        <v>346</v>
      </c>
      <c r="I849" s="9">
        <v>3</v>
      </c>
      <c r="J849" t="s">
        <v>464</v>
      </c>
      <c r="K849" t="s">
        <v>368</v>
      </c>
      <c r="L849">
        <v>69</v>
      </c>
      <c r="M849">
        <v>17</v>
      </c>
      <c r="N849">
        <v>860</v>
      </c>
      <c r="O849">
        <v>2660</v>
      </c>
      <c r="P849">
        <v>7</v>
      </c>
      <c r="Q849">
        <v>6</v>
      </c>
      <c r="R849">
        <v>6</v>
      </c>
      <c r="S849">
        <v>4</v>
      </c>
      <c r="V849">
        <v>2</v>
      </c>
      <c r="W849">
        <v>0</v>
      </c>
      <c r="X849" t="s">
        <v>312</v>
      </c>
      <c r="Y849">
        <v>1.8</v>
      </c>
      <c r="Z849">
        <v>2</v>
      </c>
      <c r="AA849">
        <v>1.8</v>
      </c>
      <c r="AB849">
        <v>2</v>
      </c>
      <c r="AC849">
        <v>1.8</v>
      </c>
      <c r="AD849">
        <v>1.91</v>
      </c>
      <c r="AE849">
        <v>1.84</v>
      </c>
      <c r="AF849">
        <v>2.1</v>
      </c>
      <c r="AG849">
        <v>1.8</v>
      </c>
      <c r="AH849">
        <v>2</v>
      </c>
      <c r="AI849">
        <v>1.87</v>
      </c>
      <c r="AJ849">
        <v>2.15</v>
      </c>
      <c r="AK849">
        <v>1.8</v>
      </c>
      <c r="AL849">
        <v>1.98</v>
      </c>
      <c r="AM849" t="str">
        <f t="shared" si="143"/>
        <v>Giorgi</v>
      </c>
      <c r="AN849" t="str">
        <f t="shared" si="144"/>
        <v>Suarez</v>
      </c>
      <c r="AO849" t="str">
        <f t="shared" si="145"/>
        <v>KatowiceGiorgiSuarez</v>
      </c>
      <c r="AP849" t="str">
        <f t="shared" si="146"/>
        <v>KatowiceSuarezGiorgi</v>
      </c>
      <c r="AQ849">
        <f t="shared" si="147"/>
        <v>2</v>
      </c>
      <c r="AR849">
        <f t="shared" si="148"/>
        <v>3</v>
      </c>
      <c r="AS849">
        <f t="shared" si="149"/>
        <v>23</v>
      </c>
      <c r="AT849" t="b">
        <f t="shared" si="150"/>
        <v>1</v>
      </c>
      <c r="AU849" t="str">
        <f t="shared" si="151"/>
        <v>Giorgi</v>
      </c>
      <c r="AV849" t="b">
        <f t="shared" si="152"/>
        <v>0</v>
      </c>
      <c r="AW849" t="str">
        <f t="shared" si="153"/>
        <v>KatowiceSemifinals</v>
      </c>
    </row>
    <row r="850" spans="1:49" x14ac:dyDescent="0.25">
      <c r="A850">
        <v>19</v>
      </c>
      <c r="B850" s="8" t="s">
        <v>559</v>
      </c>
      <c r="C850" s="8" t="s">
        <v>560</v>
      </c>
      <c r="D850" s="1">
        <v>41742</v>
      </c>
      <c r="E850" t="s">
        <v>306</v>
      </c>
      <c r="F850" s="1" t="s">
        <v>482</v>
      </c>
      <c r="G850" s="8" t="s">
        <v>503</v>
      </c>
      <c r="H850" t="s">
        <v>348</v>
      </c>
      <c r="I850" s="9">
        <v>3</v>
      </c>
      <c r="J850" t="s">
        <v>437</v>
      </c>
      <c r="K850" t="s">
        <v>464</v>
      </c>
      <c r="L850">
        <v>22</v>
      </c>
      <c r="M850">
        <v>69</v>
      </c>
      <c r="N850">
        <v>2155</v>
      </c>
      <c r="O850">
        <v>860</v>
      </c>
      <c r="P850">
        <v>7</v>
      </c>
      <c r="Q850">
        <v>6</v>
      </c>
      <c r="R850">
        <v>5</v>
      </c>
      <c r="S850">
        <v>7</v>
      </c>
      <c r="T850">
        <v>7</v>
      </c>
      <c r="U850">
        <v>5</v>
      </c>
      <c r="V850">
        <v>2</v>
      </c>
      <c r="W850">
        <v>1</v>
      </c>
      <c r="X850" t="s">
        <v>312</v>
      </c>
      <c r="Y850">
        <v>2</v>
      </c>
      <c r="Z850">
        <v>1.8</v>
      </c>
      <c r="AA850">
        <v>2</v>
      </c>
      <c r="AB850">
        <v>1.8</v>
      </c>
      <c r="AC850">
        <v>2</v>
      </c>
      <c r="AD850">
        <v>1.8</v>
      </c>
      <c r="AE850">
        <v>2.04</v>
      </c>
      <c r="AF850">
        <v>1.88</v>
      </c>
      <c r="AG850">
        <v>2</v>
      </c>
      <c r="AH850">
        <v>1.8</v>
      </c>
      <c r="AI850">
        <v>2.1</v>
      </c>
      <c r="AJ850">
        <v>1.92</v>
      </c>
      <c r="AK850">
        <v>1.96</v>
      </c>
      <c r="AL850">
        <v>1.82</v>
      </c>
      <c r="AM850" t="str">
        <f t="shared" si="143"/>
        <v>Cornet</v>
      </c>
      <c r="AN850" t="str">
        <f t="shared" si="144"/>
        <v>Giorgi</v>
      </c>
      <c r="AO850" t="str">
        <f t="shared" si="145"/>
        <v>KatowiceCornetGiorgi</v>
      </c>
      <c r="AP850" t="str">
        <f t="shared" si="146"/>
        <v>KatowiceGiorgiCornet</v>
      </c>
      <c r="AQ850">
        <f t="shared" si="147"/>
        <v>1</v>
      </c>
      <c r="AR850">
        <f t="shared" si="148"/>
        <v>1</v>
      </c>
      <c r="AS850">
        <f t="shared" si="149"/>
        <v>37</v>
      </c>
      <c r="AT850" t="b">
        <f t="shared" si="150"/>
        <v>1</v>
      </c>
      <c r="AU850" t="str">
        <f t="shared" si="151"/>
        <v>Cornet</v>
      </c>
      <c r="AV850" t="b">
        <f t="shared" si="152"/>
        <v>1</v>
      </c>
      <c r="AW850" t="str">
        <f t="shared" si="153"/>
        <v>KatowiceThe Final</v>
      </c>
    </row>
    <row r="851" spans="1:49" x14ac:dyDescent="0.25">
      <c r="A851">
        <v>20</v>
      </c>
      <c r="B851" t="s">
        <v>567</v>
      </c>
      <c r="C851" t="s">
        <v>568</v>
      </c>
      <c r="D851" s="1">
        <v>41743</v>
      </c>
      <c r="E851" t="s">
        <v>306</v>
      </c>
      <c r="F851" s="1" t="s">
        <v>307</v>
      </c>
      <c r="G851" s="1" t="s">
        <v>308</v>
      </c>
      <c r="H851" t="s">
        <v>309</v>
      </c>
      <c r="I851" s="9">
        <v>3</v>
      </c>
      <c r="J851" t="s">
        <v>507</v>
      </c>
      <c r="K851" t="s">
        <v>421</v>
      </c>
      <c r="L851">
        <v>140</v>
      </c>
      <c r="M851">
        <v>127</v>
      </c>
      <c r="N851">
        <v>470</v>
      </c>
      <c r="O851">
        <v>514</v>
      </c>
      <c r="P851">
        <v>6</v>
      </c>
      <c r="Q851">
        <v>4</v>
      </c>
      <c r="R851">
        <v>6</v>
      </c>
      <c r="S851">
        <v>2</v>
      </c>
      <c r="V851">
        <v>2</v>
      </c>
      <c r="W851">
        <v>0</v>
      </c>
      <c r="X851" t="s">
        <v>312</v>
      </c>
      <c r="Y851">
        <v>2.25</v>
      </c>
      <c r="Z851">
        <v>1.57</v>
      </c>
      <c r="AA851">
        <v>2.2000000000000002</v>
      </c>
      <c r="AB851">
        <v>1.65</v>
      </c>
      <c r="AC851">
        <v>2.38</v>
      </c>
      <c r="AD851">
        <v>1.53</v>
      </c>
      <c r="AE851">
        <v>2.1800000000000002</v>
      </c>
      <c r="AF851">
        <v>1.75</v>
      </c>
      <c r="AG851">
        <v>2.5</v>
      </c>
      <c r="AH851">
        <v>1.53</v>
      </c>
      <c r="AI851">
        <v>2.5</v>
      </c>
      <c r="AJ851">
        <v>1.75</v>
      </c>
      <c r="AK851">
        <v>2.2599999999999998</v>
      </c>
      <c r="AL851">
        <v>1.61</v>
      </c>
      <c r="AM851" t="str">
        <f t="shared" si="143"/>
        <v>Kovinic</v>
      </c>
      <c r="AN851" t="str">
        <f t="shared" si="144"/>
        <v>Mestach</v>
      </c>
      <c r="AO851" t="str">
        <f t="shared" si="145"/>
        <v>Kuala LumpurKovinicMestach</v>
      </c>
      <c r="AP851" t="str">
        <f t="shared" si="146"/>
        <v>Kuala LumpurMestachKovinic</v>
      </c>
      <c r="AQ851">
        <f t="shared" si="147"/>
        <v>2</v>
      </c>
      <c r="AR851">
        <f t="shared" si="148"/>
        <v>6</v>
      </c>
      <c r="AS851">
        <f t="shared" si="149"/>
        <v>18</v>
      </c>
      <c r="AT851" t="b">
        <f t="shared" si="150"/>
        <v>0</v>
      </c>
      <c r="AU851" t="str">
        <f t="shared" si="151"/>
        <v>Kovinic</v>
      </c>
      <c r="AV851" t="b">
        <f t="shared" si="152"/>
        <v>0</v>
      </c>
      <c r="AW851" t="str">
        <f t="shared" si="153"/>
        <v>Kuala Lumpur1st Round</v>
      </c>
    </row>
    <row r="852" spans="1:49" x14ac:dyDescent="0.25">
      <c r="A852">
        <v>20</v>
      </c>
      <c r="B852" t="s">
        <v>567</v>
      </c>
      <c r="C852" t="s">
        <v>568</v>
      </c>
      <c r="D852" s="1">
        <v>41744</v>
      </c>
      <c r="E852" t="s">
        <v>306</v>
      </c>
      <c r="F852" s="1" t="s">
        <v>307</v>
      </c>
      <c r="G852" s="1" t="s">
        <v>308</v>
      </c>
      <c r="H852" t="s">
        <v>309</v>
      </c>
      <c r="I852" s="9">
        <v>3</v>
      </c>
      <c r="J852" t="s">
        <v>465</v>
      </c>
      <c r="K852" t="s">
        <v>569</v>
      </c>
      <c r="L852">
        <v>93</v>
      </c>
      <c r="M852">
        <v>290</v>
      </c>
      <c r="N852">
        <v>659</v>
      </c>
      <c r="O852">
        <v>167</v>
      </c>
      <c r="P852">
        <v>6</v>
      </c>
      <c r="Q852">
        <v>2</v>
      </c>
      <c r="R852">
        <v>6</v>
      </c>
      <c r="S852">
        <v>2</v>
      </c>
      <c r="V852">
        <v>2</v>
      </c>
      <c r="W852">
        <v>0</v>
      </c>
      <c r="X852" t="s">
        <v>312</v>
      </c>
      <c r="Y852">
        <v>1.1200000000000001</v>
      </c>
      <c r="Z852">
        <v>6</v>
      </c>
      <c r="AA852">
        <v>1.1599999999999999</v>
      </c>
      <c r="AB852">
        <v>5</v>
      </c>
      <c r="AC852">
        <v>1.17</v>
      </c>
      <c r="AD852">
        <v>4.5</v>
      </c>
      <c r="AE852">
        <v>1.17</v>
      </c>
      <c r="AF852">
        <v>5.81</v>
      </c>
      <c r="AG852">
        <v>1.17</v>
      </c>
      <c r="AH852">
        <v>5</v>
      </c>
      <c r="AI852">
        <v>1.18</v>
      </c>
      <c r="AJ852">
        <v>6</v>
      </c>
      <c r="AK852">
        <v>1.1499999999999999</v>
      </c>
      <c r="AL852">
        <v>5.14</v>
      </c>
      <c r="AM852" t="str">
        <f t="shared" si="143"/>
        <v>Diyas</v>
      </c>
      <c r="AN852" t="str">
        <f t="shared" si="144"/>
        <v>Daniilidou</v>
      </c>
      <c r="AO852" t="str">
        <f t="shared" si="145"/>
        <v>Kuala LumpurDiyasDaniilidou</v>
      </c>
      <c r="AP852" t="str">
        <f t="shared" si="146"/>
        <v>Kuala LumpurDaniilidouDiyas</v>
      </c>
      <c r="AQ852">
        <f t="shared" si="147"/>
        <v>2</v>
      </c>
      <c r="AR852">
        <f t="shared" si="148"/>
        <v>8</v>
      </c>
      <c r="AS852">
        <f t="shared" si="149"/>
        <v>16</v>
      </c>
      <c r="AT852" t="b">
        <f t="shared" si="150"/>
        <v>0</v>
      </c>
      <c r="AU852" t="str">
        <f t="shared" si="151"/>
        <v>Diyas</v>
      </c>
      <c r="AV852" t="b">
        <f t="shared" si="152"/>
        <v>0</v>
      </c>
      <c r="AW852" t="str">
        <f t="shared" si="153"/>
        <v>Kuala Lumpur1st Round</v>
      </c>
    </row>
    <row r="853" spans="1:49" x14ac:dyDescent="0.25">
      <c r="A853">
        <v>20</v>
      </c>
      <c r="B853" t="s">
        <v>567</v>
      </c>
      <c r="C853" t="s">
        <v>568</v>
      </c>
      <c r="D853" s="1">
        <v>41744</v>
      </c>
      <c r="E853" t="s">
        <v>306</v>
      </c>
      <c r="F853" s="1" t="s">
        <v>307</v>
      </c>
      <c r="G853" s="1" t="s">
        <v>308</v>
      </c>
      <c r="H853" t="s">
        <v>309</v>
      </c>
      <c r="I853" s="9">
        <v>3</v>
      </c>
      <c r="J853" t="s">
        <v>570</v>
      </c>
      <c r="K853" t="s">
        <v>571</v>
      </c>
      <c r="L853">
        <v>237</v>
      </c>
      <c r="M853">
        <v>135</v>
      </c>
      <c r="N853">
        <v>238</v>
      </c>
      <c r="O853">
        <v>488</v>
      </c>
      <c r="P853">
        <v>3</v>
      </c>
      <c r="Q853">
        <v>6</v>
      </c>
      <c r="R853">
        <v>6</v>
      </c>
      <c r="S853">
        <v>4</v>
      </c>
      <c r="T853">
        <v>6</v>
      </c>
      <c r="U853">
        <v>2</v>
      </c>
      <c r="V853">
        <v>2</v>
      </c>
      <c r="W853">
        <v>1</v>
      </c>
      <c r="X853" t="s">
        <v>312</v>
      </c>
      <c r="Y853">
        <v>2.75</v>
      </c>
      <c r="Z853">
        <v>1.4</v>
      </c>
      <c r="AA853">
        <v>2.7</v>
      </c>
      <c r="AB853">
        <v>1.45</v>
      </c>
      <c r="AC853">
        <v>2.62</v>
      </c>
      <c r="AD853">
        <v>1.44</v>
      </c>
      <c r="AE853">
        <v>2.82</v>
      </c>
      <c r="AF853">
        <v>1.48</v>
      </c>
      <c r="AG853">
        <v>2.63</v>
      </c>
      <c r="AH853">
        <v>1.5</v>
      </c>
      <c r="AI853">
        <v>2.88</v>
      </c>
      <c r="AJ853">
        <v>1.5</v>
      </c>
      <c r="AK853">
        <v>2.71</v>
      </c>
      <c r="AL853">
        <v>1.44</v>
      </c>
      <c r="AM853" t="str">
        <f t="shared" si="143"/>
        <v>Gatto-Monticone</v>
      </c>
      <c r="AN853" t="str">
        <f t="shared" si="144"/>
        <v>Jabeur</v>
      </c>
      <c r="AO853" t="str">
        <f t="shared" si="145"/>
        <v>Kuala LumpurGatto-MonticoneJabeur</v>
      </c>
      <c r="AP853" t="str">
        <f t="shared" si="146"/>
        <v>Kuala LumpurJabeurGatto-Monticone</v>
      </c>
      <c r="AQ853">
        <f t="shared" si="147"/>
        <v>1</v>
      </c>
      <c r="AR853">
        <f t="shared" si="148"/>
        <v>3</v>
      </c>
      <c r="AS853">
        <f t="shared" si="149"/>
        <v>27</v>
      </c>
      <c r="AT853" t="b">
        <f t="shared" si="150"/>
        <v>0</v>
      </c>
      <c r="AU853" t="str">
        <f t="shared" si="151"/>
        <v>Jabeur</v>
      </c>
      <c r="AV853" t="b">
        <f t="shared" si="152"/>
        <v>1</v>
      </c>
      <c r="AW853" t="str">
        <f t="shared" si="153"/>
        <v>Kuala Lumpur1st Round</v>
      </c>
    </row>
    <row r="854" spans="1:49" x14ac:dyDescent="0.25">
      <c r="A854">
        <v>20</v>
      </c>
      <c r="B854" t="s">
        <v>567</v>
      </c>
      <c r="C854" t="s">
        <v>568</v>
      </c>
      <c r="D854" s="1">
        <v>41744</v>
      </c>
      <c r="E854" t="s">
        <v>306</v>
      </c>
      <c r="F854" s="1" t="s">
        <v>307</v>
      </c>
      <c r="G854" s="1" t="s">
        <v>308</v>
      </c>
      <c r="H854" t="s">
        <v>309</v>
      </c>
      <c r="I854" s="9">
        <v>3</v>
      </c>
      <c r="J854" t="s">
        <v>472</v>
      </c>
      <c r="K854" t="s">
        <v>572</v>
      </c>
      <c r="L854">
        <v>187</v>
      </c>
      <c r="M854">
        <v>224</v>
      </c>
      <c r="N854">
        <v>321</v>
      </c>
      <c r="O854">
        <v>260</v>
      </c>
      <c r="P854">
        <v>6</v>
      </c>
      <c r="Q854">
        <v>3</v>
      </c>
      <c r="R854">
        <v>6</v>
      </c>
      <c r="S854">
        <v>2</v>
      </c>
      <c r="V854">
        <v>2</v>
      </c>
      <c r="W854">
        <v>0</v>
      </c>
      <c r="X854" t="s">
        <v>312</v>
      </c>
      <c r="Y854">
        <v>1.36</v>
      </c>
      <c r="Z854">
        <v>3</v>
      </c>
      <c r="AA854">
        <v>1.4</v>
      </c>
      <c r="AB854">
        <v>2.9</v>
      </c>
      <c r="AC854">
        <v>1.4</v>
      </c>
      <c r="AD854">
        <v>2.75</v>
      </c>
      <c r="AE854">
        <v>1.47</v>
      </c>
      <c r="AF854">
        <v>2.89</v>
      </c>
      <c r="AG854">
        <v>1.33</v>
      </c>
      <c r="AH854">
        <v>3.25</v>
      </c>
      <c r="AI854">
        <v>1.48</v>
      </c>
      <c r="AJ854">
        <v>3.25</v>
      </c>
      <c r="AK854">
        <v>1.4</v>
      </c>
      <c r="AL854">
        <v>2.85</v>
      </c>
      <c r="AM854" t="str">
        <f t="shared" si="143"/>
        <v>Duan</v>
      </c>
      <c r="AN854" t="str">
        <f t="shared" si="144"/>
        <v>Vrljic</v>
      </c>
      <c r="AO854" t="str">
        <f t="shared" si="145"/>
        <v>Kuala LumpurDuanVrljic</v>
      </c>
      <c r="AP854" t="str">
        <f t="shared" si="146"/>
        <v>Kuala LumpurVrljicDuan</v>
      </c>
      <c r="AQ854">
        <f t="shared" si="147"/>
        <v>2</v>
      </c>
      <c r="AR854">
        <f t="shared" si="148"/>
        <v>7</v>
      </c>
      <c r="AS854">
        <f t="shared" si="149"/>
        <v>17</v>
      </c>
      <c r="AT854" t="b">
        <f t="shared" si="150"/>
        <v>0</v>
      </c>
      <c r="AU854" t="str">
        <f t="shared" si="151"/>
        <v>Duan</v>
      </c>
      <c r="AV854" t="b">
        <f t="shared" si="152"/>
        <v>0</v>
      </c>
      <c r="AW854" t="str">
        <f t="shared" si="153"/>
        <v>Kuala Lumpur1st Round</v>
      </c>
    </row>
    <row r="855" spans="1:49" x14ac:dyDescent="0.25">
      <c r="A855">
        <v>20</v>
      </c>
      <c r="B855" t="s">
        <v>567</v>
      </c>
      <c r="C855" t="s">
        <v>568</v>
      </c>
      <c r="D855" s="1">
        <v>41744</v>
      </c>
      <c r="E855" t="s">
        <v>306</v>
      </c>
      <c r="F855" s="1" t="s">
        <v>307</v>
      </c>
      <c r="G855" s="1" t="s">
        <v>308</v>
      </c>
      <c r="H855" t="s">
        <v>309</v>
      </c>
      <c r="I855" s="9">
        <v>3</v>
      </c>
      <c r="J855" t="s">
        <v>326</v>
      </c>
      <c r="K855" t="s">
        <v>412</v>
      </c>
      <c r="L855">
        <v>139</v>
      </c>
      <c r="M855">
        <v>119</v>
      </c>
      <c r="N855">
        <v>476</v>
      </c>
      <c r="O855">
        <v>546</v>
      </c>
      <c r="P855">
        <v>7</v>
      </c>
      <c r="Q855">
        <v>6</v>
      </c>
      <c r="R855">
        <v>3</v>
      </c>
      <c r="S855">
        <v>6</v>
      </c>
      <c r="T855">
        <v>6</v>
      </c>
      <c r="U855">
        <v>4</v>
      </c>
      <c r="V855">
        <v>2</v>
      </c>
      <c r="W855">
        <v>1</v>
      </c>
      <c r="X855" t="s">
        <v>312</v>
      </c>
      <c r="Y855">
        <v>1.72</v>
      </c>
      <c r="Z855">
        <v>2</v>
      </c>
      <c r="AA855">
        <v>1.7</v>
      </c>
      <c r="AB855">
        <v>2.1</v>
      </c>
      <c r="AC855">
        <v>1.62</v>
      </c>
      <c r="AD855">
        <v>2.2000000000000002</v>
      </c>
      <c r="AE855">
        <v>1.77</v>
      </c>
      <c r="AF855">
        <v>2.16</v>
      </c>
      <c r="AG855">
        <v>1.67</v>
      </c>
      <c r="AH855">
        <v>2.2000000000000002</v>
      </c>
      <c r="AI855">
        <v>1.81</v>
      </c>
      <c r="AJ855">
        <v>2.2000000000000002</v>
      </c>
      <c r="AK855">
        <v>1.71</v>
      </c>
      <c r="AL855">
        <v>2.09</v>
      </c>
      <c r="AM855" t="str">
        <f t="shared" si="143"/>
        <v>Pliskova</v>
      </c>
      <c r="AN855" t="str">
        <f t="shared" si="144"/>
        <v>Babos</v>
      </c>
      <c r="AO855" t="str">
        <f t="shared" si="145"/>
        <v>Kuala LumpurPliskovaBabos</v>
      </c>
      <c r="AP855" t="str">
        <f t="shared" si="146"/>
        <v>Kuala LumpurBabosPliskova</v>
      </c>
      <c r="AQ855">
        <f t="shared" si="147"/>
        <v>1</v>
      </c>
      <c r="AR855">
        <f t="shared" si="148"/>
        <v>0</v>
      </c>
      <c r="AS855">
        <f t="shared" si="149"/>
        <v>32</v>
      </c>
      <c r="AT855" t="b">
        <f t="shared" si="150"/>
        <v>1</v>
      </c>
      <c r="AU855" t="str">
        <f t="shared" si="151"/>
        <v>Pliskova</v>
      </c>
      <c r="AV855" t="b">
        <f t="shared" si="152"/>
        <v>1</v>
      </c>
      <c r="AW855" t="str">
        <f t="shared" si="153"/>
        <v>Kuala Lumpur1st Round</v>
      </c>
    </row>
    <row r="856" spans="1:49" x14ac:dyDescent="0.25">
      <c r="A856">
        <v>20</v>
      </c>
      <c r="B856" t="s">
        <v>567</v>
      </c>
      <c r="C856" t="s">
        <v>568</v>
      </c>
      <c r="D856" s="1">
        <v>41744</v>
      </c>
      <c r="E856" t="s">
        <v>306</v>
      </c>
      <c r="F856" s="1" t="s">
        <v>307</v>
      </c>
      <c r="G856" s="1" t="s">
        <v>308</v>
      </c>
      <c r="H856" t="s">
        <v>309</v>
      </c>
      <c r="I856" s="9">
        <v>3</v>
      </c>
      <c r="J856" t="s">
        <v>563</v>
      </c>
      <c r="K856" t="s">
        <v>523</v>
      </c>
      <c r="L856">
        <v>124</v>
      </c>
      <c r="M856">
        <v>145</v>
      </c>
      <c r="N856">
        <v>523</v>
      </c>
      <c r="O856">
        <v>457</v>
      </c>
      <c r="P856">
        <v>6</v>
      </c>
      <c r="Q856">
        <v>3</v>
      </c>
      <c r="R856">
        <v>6</v>
      </c>
      <c r="S856">
        <v>0</v>
      </c>
      <c r="V856">
        <v>2</v>
      </c>
      <c r="W856">
        <v>0</v>
      </c>
      <c r="X856" t="s">
        <v>312</v>
      </c>
      <c r="Y856">
        <v>2.1</v>
      </c>
      <c r="Z856">
        <v>1.66</v>
      </c>
      <c r="AA856">
        <v>2.1</v>
      </c>
      <c r="AB856">
        <v>1.7</v>
      </c>
      <c r="AC856">
        <v>2.1</v>
      </c>
      <c r="AD856">
        <v>1.67</v>
      </c>
      <c r="AE856">
        <v>2.16</v>
      </c>
      <c r="AF856">
        <v>1.76</v>
      </c>
      <c r="AG856">
        <v>2.1</v>
      </c>
      <c r="AH856">
        <v>1.73</v>
      </c>
      <c r="AI856">
        <v>2.17</v>
      </c>
      <c r="AJ856">
        <v>1.76</v>
      </c>
      <c r="AK856">
        <v>2.09</v>
      </c>
      <c r="AL856">
        <v>1.7</v>
      </c>
      <c r="AM856" t="str">
        <f t="shared" si="143"/>
        <v>Linette</v>
      </c>
      <c r="AN856" t="str">
        <f t="shared" si="144"/>
        <v>Lim</v>
      </c>
      <c r="AO856" t="str">
        <f t="shared" si="145"/>
        <v>Kuala LumpurLinetteLim</v>
      </c>
      <c r="AP856" t="str">
        <f t="shared" si="146"/>
        <v>Kuala LumpurLimLinette</v>
      </c>
      <c r="AQ856">
        <f t="shared" si="147"/>
        <v>2</v>
      </c>
      <c r="AR856">
        <f t="shared" si="148"/>
        <v>9</v>
      </c>
      <c r="AS856">
        <f t="shared" si="149"/>
        <v>15</v>
      </c>
      <c r="AT856" t="b">
        <f t="shared" si="150"/>
        <v>0</v>
      </c>
      <c r="AU856" t="str">
        <f t="shared" si="151"/>
        <v>Linette</v>
      </c>
      <c r="AV856" t="b">
        <f t="shared" si="152"/>
        <v>0</v>
      </c>
      <c r="AW856" t="str">
        <f t="shared" si="153"/>
        <v>Kuala Lumpur1st Round</v>
      </c>
    </row>
    <row r="857" spans="1:49" x14ac:dyDescent="0.25">
      <c r="A857">
        <v>20</v>
      </c>
      <c r="B857" t="s">
        <v>567</v>
      </c>
      <c r="C857" t="s">
        <v>568</v>
      </c>
      <c r="D857" s="1">
        <v>41744</v>
      </c>
      <c r="E857" t="s">
        <v>306</v>
      </c>
      <c r="F857" s="1" t="s">
        <v>307</v>
      </c>
      <c r="G857" s="1" t="s">
        <v>308</v>
      </c>
      <c r="H857" t="s">
        <v>309</v>
      </c>
      <c r="I857" s="9">
        <v>3</v>
      </c>
      <c r="J857" t="s">
        <v>394</v>
      </c>
      <c r="K857" t="s">
        <v>409</v>
      </c>
      <c r="L857">
        <v>95</v>
      </c>
      <c r="M857">
        <v>299</v>
      </c>
      <c r="N857">
        <v>655</v>
      </c>
      <c r="O857">
        <v>156</v>
      </c>
      <c r="P857">
        <v>3</v>
      </c>
      <c r="Q857">
        <v>6</v>
      </c>
      <c r="R857">
        <v>6</v>
      </c>
      <c r="S857">
        <v>4</v>
      </c>
      <c r="T857">
        <v>6</v>
      </c>
      <c r="U857">
        <v>1</v>
      </c>
      <c r="V857">
        <v>2</v>
      </c>
      <c r="W857">
        <v>1</v>
      </c>
      <c r="X857" t="s">
        <v>312</v>
      </c>
      <c r="Y857">
        <v>1.25</v>
      </c>
      <c r="Z857">
        <v>3.75</v>
      </c>
      <c r="AA857">
        <v>1.3</v>
      </c>
      <c r="AB857">
        <v>3.4</v>
      </c>
      <c r="AC857">
        <v>1.3</v>
      </c>
      <c r="AD857">
        <v>3.4</v>
      </c>
      <c r="AE857">
        <v>1.33</v>
      </c>
      <c r="AF857">
        <v>3.62</v>
      </c>
      <c r="AG857">
        <v>1.33</v>
      </c>
      <c r="AH857">
        <v>3.25</v>
      </c>
      <c r="AI857">
        <v>1.33</v>
      </c>
      <c r="AJ857">
        <v>3.75</v>
      </c>
      <c r="AK857">
        <v>1.3</v>
      </c>
      <c r="AL857">
        <v>3.39</v>
      </c>
      <c r="AM857" t="str">
        <f t="shared" si="143"/>
        <v>Vekic</v>
      </c>
      <c r="AN857" t="str">
        <f t="shared" si="144"/>
        <v>Chan</v>
      </c>
      <c r="AO857" t="str">
        <f t="shared" si="145"/>
        <v>Kuala LumpurVekicChan</v>
      </c>
      <c r="AP857" t="str">
        <f t="shared" si="146"/>
        <v>Kuala LumpurChanVekic</v>
      </c>
      <c r="AQ857">
        <f t="shared" si="147"/>
        <v>1</v>
      </c>
      <c r="AR857">
        <f t="shared" si="148"/>
        <v>4</v>
      </c>
      <c r="AS857">
        <f t="shared" si="149"/>
        <v>26</v>
      </c>
      <c r="AT857" t="b">
        <f t="shared" si="150"/>
        <v>0</v>
      </c>
      <c r="AU857" t="str">
        <f t="shared" si="151"/>
        <v>Chan</v>
      </c>
      <c r="AV857" t="b">
        <f t="shared" si="152"/>
        <v>1</v>
      </c>
      <c r="AW857" t="str">
        <f t="shared" si="153"/>
        <v>Kuala Lumpur1st Round</v>
      </c>
    </row>
    <row r="858" spans="1:49" x14ac:dyDescent="0.25">
      <c r="A858">
        <v>20</v>
      </c>
      <c r="B858" t="s">
        <v>567</v>
      </c>
      <c r="C858" t="s">
        <v>568</v>
      </c>
      <c r="D858" s="1">
        <v>41744</v>
      </c>
      <c r="E858" t="s">
        <v>306</v>
      </c>
      <c r="F858" s="1" t="s">
        <v>307</v>
      </c>
      <c r="G858" s="1" t="s">
        <v>308</v>
      </c>
      <c r="H858" t="s">
        <v>309</v>
      </c>
      <c r="I858" s="9">
        <v>3</v>
      </c>
      <c r="J858" t="s">
        <v>369</v>
      </c>
      <c r="K858" t="s">
        <v>435</v>
      </c>
      <c r="L858">
        <v>126</v>
      </c>
      <c r="M858">
        <v>302</v>
      </c>
      <c r="N858">
        <v>519</v>
      </c>
      <c r="O858">
        <v>154</v>
      </c>
      <c r="P858">
        <v>2</v>
      </c>
      <c r="Q858">
        <v>6</v>
      </c>
      <c r="R858">
        <v>6</v>
      </c>
      <c r="S858">
        <v>4</v>
      </c>
      <c r="T858">
        <v>6</v>
      </c>
      <c r="U858">
        <v>3</v>
      </c>
      <c r="V858">
        <v>2</v>
      </c>
      <c r="W858">
        <v>1</v>
      </c>
      <c r="X858" t="s">
        <v>312</v>
      </c>
      <c r="Y858">
        <v>1.72</v>
      </c>
      <c r="Z858">
        <v>2</v>
      </c>
      <c r="AA858">
        <v>1.65</v>
      </c>
      <c r="AB858">
        <v>2.2000000000000002</v>
      </c>
      <c r="AC858">
        <v>1.67</v>
      </c>
      <c r="AD858">
        <v>2.1</v>
      </c>
      <c r="AE858">
        <v>1.84</v>
      </c>
      <c r="AF858">
        <v>2.06</v>
      </c>
      <c r="AG858">
        <v>1.67</v>
      </c>
      <c r="AH858">
        <v>2.2000000000000002</v>
      </c>
      <c r="AI858">
        <v>1.87</v>
      </c>
      <c r="AJ858">
        <v>2.23</v>
      </c>
      <c r="AK858">
        <v>1.71</v>
      </c>
      <c r="AL858">
        <v>2.09</v>
      </c>
      <c r="AM858" t="str">
        <f t="shared" si="143"/>
        <v>Hsieh</v>
      </c>
      <c r="AN858" t="str">
        <f t="shared" si="144"/>
        <v>Gajdosova</v>
      </c>
      <c r="AO858" t="str">
        <f t="shared" si="145"/>
        <v>Kuala LumpurHsiehGajdosova</v>
      </c>
      <c r="AP858" t="str">
        <f t="shared" si="146"/>
        <v>Kuala LumpurGajdosovaHsieh</v>
      </c>
      <c r="AQ858">
        <f t="shared" si="147"/>
        <v>1</v>
      </c>
      <c r="AR858">
        <f t="shared" si="148"/>
        <v>1</v>
      </c>
      <c r="AS858">
        <f t="shared" si="149"/>
        <v>27</v>
      </c>
      <c r="AT858" t="b">
        <f t="shared" si="150"/>
        <v>0</v>
      </c>
      <c r="AU858" t="str">
        <f t="shared" si="151"/>
        <v>Gajdosova</v>
      </c>
      <c r="AV858" t="b">
        <f t="shared" si="152"/>
        <v>1</v>
      </c>
      <c r="AW858" t="str">
        <f t="shared" si="153"/>
        <v>Kuala Lumpur1st Round</v>
      </c>
    </row>
    <row r="859" spans="1:49" x14ac:dyDescent="0.25">
      <c r="A859">
        <v>20</v>
      </c>
      <c r="B859" t="s">
        <v>567</v>
      </c>
      <c r="C859" t="s">
        <v>568</v>
      </c>
      <c r="D859" s="1">
        <v>41744</v>
      </c>
      <c r="E859" t="s">
        <v>306</v>
      </c>
      <c r="F859" s="1" t="s">
        <v>307</v>
      </c>
      <c r="G859" s="1" t="s">
        <v>308</v>
      </c>
      <c r="H859" t="s">
        <v>309</v>
      </c>
      <c r="I859" s="9">
        <v>3</v>
      </c>
      <c r="J859" t="s">
        <v>315</v>
      </c>
      <c r="K859" t="s">
        <v>487</v>
      </c>
      <c r="L859">
        <v>75</v>
      </c>
      <c r="M859">
        <v>158</v>
      </c>
      <c r="N859">
        <v>838</v>
      </c>
      <c r="O859">
        <v>399</v>
      </c>
      <c r="P859">
        <v>6</v>
      </c>
      <c r="Q859">
        <v>2</v>
      </c>
      <c r="R859">
        <v>6</v>
      </c>
      <c r="S859">
        <v>2</v>
      </c>
      <c r="V859">
        <v>2</v>
      </c>
      <c r="W859">
        <v>0</v>
      </c>
      <c r="X859" t="s">
        <v>312</v>
      </c>
      <c r="Y859">
        <v>1.2</v>
      </c>
      <c r="Z859">
        <v>4.33</v>
      </c>
      <c r="AA859">
        <v>1.2</v>
      </c>
      <c r="AB859">
        <v>4.3</v>
      </c>
      <c r="AC859">
        <v>1.22</v>
      </c>
      <c r="AD859">
        <v>4</v>
      </c>
      <c r="AE859">
        <v>1.27</v>
      </c>
      <c r="AF859">
        <v>4.18</v>
      </c>
      <c r="AG859">
        <v>1.2</v>
      </c>
      <c r="AH859">
        <v>4.5</v>
      </c>
      <c r="AI859">
        <v>1.27</v>
      </c>
      <c r="AJ859">
        <v>4.5</v>
      </c>
      <c r="AK859">
        <v>1.22</v>
      </c>
      <c r="AL859">
        <v>4.08</v>
      </c>
      <c r="AM859" t="str">
        <f t="shared" si="143"/>
        <v>Pliskova</v>
      </c>
      <c r="AN859" t="str">
        <f t="shared" si="144"/>
        <v>Krunic</v>
      </c>
      <c r="AO859" t="str">
        <f t="shared" si="145"/>
        <v>Kuala LumpurPliskovaKrunic</v>
      </c>
      <c r="AP859" t="str">
        <f t="shared" si="146"/>
        <v>Kuala LumpurKrunicPliskova</v>
      </c>
      <c r="AQ859">
        <f t="shared" si="147"/>
        <v>2</v>
      </c>
      <c r="AR859">
        <f t="shared" si="148"/>
        <v>8</v>
      </c>
      <c r="AS859">
        <f t="shared" si="149"/>
        <v>16</v>
      </c>
      <c r="AT859" t="b">
        <f t="shared" si="150"/>
        <v>0</v>
      </c>
      <c r="AU859" t="str">
        <f t="shared" si="151"/>
        <v>Pliskova</v>
      </c>
      <c r="AV859" t="b">
        <f t="shared" si="152"/>
        <v>0</v>
      </c>
      <c r="AW859" t="str">
        <f t="shared" si="153"/>
        <v>Kuala Lumpur1st Round</v>
      </c>
    </row>
    <row r="860" spans="1:49" x14ac:dyDescent="0.25">
      <c r="A860">
        <v>20</v>
      </c>
      <c r="B860" t="s">
        <v>567</v>
      </c>
      <c r="C860" t="s">
        <v>568</v>
      </c>
      <c r="D860" s="1">
        <v>41744</v>
      </c>
      <c r="E860" t="s">
        <v>306</v>
      </c>
      <c r="F860" s="1" t="s">
        <v>307</v>
      </c>
      <c r="G860" s="1" t="s">
        <v>308</v>
      </c>
      <c r="H860" t="s">
        <v>309</v>
      </c>
      <c r="I860" s="9">
        <v>3</v>
      </c>
      <c r="J860" t="s">
        <v>402</v>
      </c>
      <c r="K860" t="s">
        <v>336</v>
      </c>
      <c r="L860">
        <v>192</v>
      </c>
      <c r="M860">
        <v>113</v>
      </c>
      <c r="N860">
        <v>306</v>
      </c>
      <c r="O860">
        <v>568</v>
      </c>
      <c r="P860">
        <v>6</v>
      </c>
      <c r="Q860">
        <v>4</v>
      </c>
      <c r="R860">
        <v>6</v>
      </c>
      <c r="S860">
        <v>2</v>
      </c>
      <c r="V860">
        <v>2</v>
      </c>
      <c r="W860">
        <v>0</v>
      </c>
      <c r="X860" t="s">
        <v>312</v>
      </c>
      <c r="Y860">
        <v>2.37</v>
      </c>
      <c r="Z860">
        <v>1.53</v>
      </c>
      <c r="AA860">
        <v>2.4</v>
      </c>
      <c r="AB860">
        <v>1.55</v>
      </c>
      <c r="AC860">
        <v>2.5</v>
      </c>
      <c r="AD860">
        <v>1.5</v>
      </c>
      <c r="AE860">
        <v>2.46</v>
      </c>
      <c r="AF860">
        <v>1.61</v>
      </c>
      <c r="AG860">
        <v>3</v>
      </c>
      <c r="AH860">
        <v>1.36</v>
      </c>
      <c r="AI860">
        <v>3</v>
      </c>
      <c r="AJ860">
        <v>1.61</v>
      </c>
      <c r="AK860">
        <v>2.41</v>
      </c>
      <c r="AL860">
        <v>1.54</v>
      </c>
      <c r="AM860" t="str">
        <f t="shared" si="143"/>
        <v>Kichenok</v>
      </c>
      <c r="AN860" t="str">
        <f t="shared" si="144"/>
        <v>Morita</v>
      </c>
      <c r="AO860" t="str">
        <f t="shared" si="145"/>
        <v>Kuala LumpurKichenokMorita</v>
      </c>
      <c r="AP860" t="str">
        <f t="shared" si="146"/>
        <v>Kuala LumpurMoritaKichenok</v>
      </c>
      <c r="AQ860">
        <f t="shared" si="147"/>
        <v>2</v>
      </c>
      <c r="AR860">
        <f t="shared" si="148"/>
        <v>6</v>
      </c>
      <c r="AS860">
        <f t="shared" si="149"/>
        <v>18</v>
      </c>
      <c r="AT860" t="b">
        <f t="shared" si="150"/>
        <v>0</v>
      </c>
      <c r="AU860" t="str">
        <f t="shared" si="151"/>
        <v>Kichenok</v>
      </c>
      <c r="AV860" t="b">
        <f t="shared" si="152"/>
        <v>0</v>
      </c>
      <c r="AW860" t="str">
        <f t="shared" si="153"/>
        <v>Kuala Lumpur1st Round</v>
      </c>
    </row>
    <row r="861" spans="1:49" x14ac:dyDescent="0.25">
      <c r="A861">
        <v>20</v>
      </c>
      <c r="B861" t="s">
        <v>567</v>
      </c>
      <c r="C861" t="s">
        <v>568</v>
      </c>
      <c r="D861" s="1">
        <v>41744</v>
      </c>
      <c r="E861" t="s">
        <v>306</v>
      </c>
      <c r="F861" s="1" t="s">
        <v>307</v>
      </c>
      <c r="G861" s="1" t="s">
        <v>308</v>
      </c>
      <c r="H861" t="s">
        <v>309</v>
      </c>
      <c r="I861" s="9">
        <v>3</v>
      </c>
      <c r="J861" t="s">
        <v>410</v>
      </c>
      <c r="K861" t="s">
        <v>404</v>
      </c>
      <c r="L861">
        <v>45</v>
      </c>
      <c r="M861">
        <v>143</v>
      </c>
      <c r="N861">
        <v>1223</v>
      </c>
      <c r="O861">
        <v>461</v>
      </c>
      <c r="P861">
        <v>2</v>
      </c>
      <c r="Q861">
        <v>6</v>
      </c>
      <c r="R861">
        <v>6</v>
      </c>
      <c r="S861">
        <v>2</v>
      </c>
      <c r="T861">
        <v>6</v>
      </c>
      <c r="U861">
        <v>2</v>
      </c>
      <c r="V861">
        <v>2</v>
      </c>
      <c r="W861">
        <v>1</v>
      </c>
      <c r="X861" t="s">
        <v>312</v>
      </c>
      <c r="Y861">
        <v>1.33</v>
      </c>
      <c r="Z861">
        <v>3.25</v>
      </c>
      <c r="AA861">
        <v>1.35</v>
      </c>
      <c r="AB861">
        <v>3.1</v>
      </c>
      <c r="AC861">
        <v>1.36</v>
      </c>
      <c r="AD861">
        <v>3</v>
      </c>
      <c r="AE861">
        <v>1.37</v>
      </c>
      <c r="AF861">
        <v>3.34</v>
      </c>
      <c r="AG861">
        <v>1.36</v>
      </c>
      <c r="AH861">
        <v>3</v>
      </c>
      <c r="AI861">
        <v>1.37</v>
      </c>
      <c r="AJ861">
        <v>3.35</v>
      </c>
      <c r="AK861">
        <v>1.35</v>
      </c>
      <c r="AL861">
        <v>3.13</v>
      </c>
      <c r="AM861" t="str">
        <f t="shared" si="143"/>
        <v>Zhang</v>
      </c>
      <c r="AN861" t="str">
        <f t="shared" si="144"/>
        <v>Zheng</v>
      </c>
      <c r="AO861" t="str">
        <f t="shared" si="145"/>
        <v>Kuala LumpurZhangZheng</v>
      </c>
      <c r="AP861" t="str">
        <f t="shared" si="146"/>
        <v>Kuala LumpurZhengZhang</v>
      </c>
      <c r="AQ861">
        <f t="shared" si="147"/>
        <v>1</v>
      </c>
      <c r="AR861">
        <f t="shared" si="148"/>
        <v>4</v>
      </c>
      <c r="AS861">
        <f t="shared" si="149"/>
        <v>24</v>
      </c>
      <c r="AT861" t="b">
        <f t="shared" si="150"/>
        <v>0</v>
      </c>
      <c r="AU861" t="str">
        <f t="shared" si="151"/>
        <v>Zheng</v>
      </c>
      <c r="AV861" t="b">
        <f t="shared" si="152"/>
        <v>1</v>
      </c>
      <c r="AW861" t="str">
        <f t="shared" si="153"/>
        <v>Kuala Lumpur1st Round</v>
      </c>
    </row>
    <row r="862" spans="1:49" x14ac:dyDescent="0.25">
      <c r="A862">
        <v>20</v>
      </c>
      <c r="B862" t="s">
        <v>567</v>
      </c>
      <c r="C862" t="s">
        <v>568</v>
      </c>
      <c r="D862" s="1">
        <v>41744</v>
      </c>
      <c r="E862" t="s">
        <v>306</v>
      </c>
      <c r="F862" s="1" t="s">
        <v>307</v>
      </c>
      <c r="G862" s="1" t="s">
        <v>308</v>
      </c>
      <c r="H862" t="s">
        <v>309</v>
      </c>
      <c r="I862" s="9">
        <v>3</v>
      </c>
      <c r="J862" t="s">
        <v>496</v>
      </c>
      <c r="K862" t="s">
        <v>352</v>
      </c>
      <c r="L862">
        <v>150</v>
      </c>
      <c r="M862">
        <v>83</v>
      </c>
      <c r="N862">
        <v>422</v>
      </c>
      <c r="O862">
        <v>731</v>
      </c>
      <c r="P862">
        <v>5</v>
      </c>
      <c r="Q862">
        <v>3</v>
      </c>
      <c r="V862">
        <v>0</v>
      </c>
      <c r="W862">
        <v>0</v>
      </c>
      <c r="X862" t="s">
        <v>323</v>
      </c>
      <c r="Y862">
        <v>2.75</v>
      </c>
      <c r="Z862">
        <v>1.4</v>
      </c>
      <c r="AA862">
        <v>2.8</v>
      </c>
      <c r="AB862">
        <v>1.42</v>
      </c>
      <c r="AC862">
        <v>3</v>
      </c>
      <c r="AD862">
        <v>1.36</v>
      </c>
      <c r="AE862">
        <v>2.89</v>
      </c>
      <c r="AF862">
        <v>1.46</v>
      </c>
      <c r="AG862">
        <v>3.25</v>
      </c>
      <c r="AH862">
        <v>1.33</v>
      </c>
      <c r="AI862">
        <v>3.1</v>
      </c>
      <c r="AJ862">
        <v>1.5</v>
      </c>
      <c r="AK862">
        <v>2.87</v>
      </c>
      <c r="AL862">
        <v>1.4</v>
      </c>
      <c r="AM862" t="str">
        <f t="shared" si="143"/>
        <v>Buyukakcay</v>
      </c>
      <c r="AN862" t="str">
        <f t="shared" si="144"/>
        <v>Date</v>
      </c>
      <c r="AO862" t="str">
        <f t="shared" si="145"/>
        <v>Kuala LumpurBuyukakcayDate</v>
      </c>
      <c r="AP862" t="str">
        <f t="shared" si="146"/>
        <v>Kuala LumpurDateBuyukakcay</v>
      </c>
      <c r="AQ862">
        <f t="shared" si="147"/>
        <v>0</v>
      </c>
      <c r="AR862">
        <f t="shared" si="148"/>
        <v>2</v>
      </c>
      <c r="AS862">
        <f t="shared" si="149"/>
        <v>8</v>
      </c>
      <c r="AT862" t="b">
        <f t="shared" si="150"/>
        <v>0</v>
      </c>
      <c r="AU862" t="str">
        <f t="shared" si="151"/>
        <v>Buyukakcay</v>
      </c>
      <c r="AV862" t="b">
        <f t="shared" si="152"/>
        <v>0</v>
      </c>
      <c r="AW862" t="str">
        <f t="shared" si="153"/>
        <v>Kuala Lumpur1st Round</v>
      </c>
    </row>
    <row r="863" spans="1:49" x14ac:dyDescent="0.25">
      <c r="A863">
        <v>20</v>
      </c>
      <c r="B863" t="s">
        <v>567</v>
      </c>
      <c r="C863" t="s">
        <v>568</v>
      </c>
      <c r="D863" s="1">
        <v>41744</v>
      </c>
      <c r="E863" t="s">
        <v>306</v>
      </c>
      <c r="F863" s="1" t="s">
        <v>307</v>
      </c>
      <c r="G863" s="1" t="s">
        <v>308</v>
      </c>
      <c r="H863" t="s">
        <v>309</v>
      </c>
      <c r="I863" s="9">
        <v>3</v>
      </c>
      <c r="J863" t="s">
        <v>573</v>
      </c>
      <c r="K863" t="s">
        <v>490</v>
      </c>
      <c r="L863">
        <v>318</v>
      </c>
      <c r="M863">
        <v>184</v>
      </c>
      <c r="N863">
        <v>144</v>
      </c>
      <c r="O863">
        <v>328</v>
      </c>
      <c r="P863">
        <v>6</v>
      </c>
      <c r="Q863">
        <v>3</v>
      </c>
      <c r="R863">
        <v>6</v>
      </c>
      <c r="S863">
        <v>2</v>
      </c>
      <c r="V863">
        <v>2</v>
      </c>
      <c r="W863">
        <v>0</v>
      </c>
      <c r="X863" t="s">
        <v>312</v>
      </c>
      <c r="Y863">
        <v>1.61</v>
      </c>
      <c r="Z863">
        <v>2.2000000000000002</v>
      </c>
      <c r="AA863">
        <v>1.65</v>
      </c>
      <c r="AB863">
        <v>2.2000000000000002</v>
      </c>
      <c r="AC863">
        <v>1.67</v>
      </c>
      <c r="AD863">
        <v>2.1</v>
      </c>
      <c r="AE863">
        <v>1.72</v>
      </c>
      <c r="AF863">
        <v>2.23</v>
      </c>
      <c r="AG863">
        <v>1.73</v>
      </c>
      <c r="AH863">
        <v>2.1</v>
      </c>
      <c r="AI863">
        <v>1.72</v>
      </c>
      <c r="AJ863">
        <v>2.38</v>
      </c>
      <c r="AK863">
        <v>1.66</v>
      </c>
      <c r="AL863">
        <v>2.16</v>
      </c>
      <c r="AM863" t="str">
        <f t="shared" si="143"/>
        <v>Zhang</v>
      </c>
      <c r="AN863" t="str">
        <f t="shared" si="144"/>
        <v>Savchuk</v>
      </c>
      <c r="AO863" t="str">
        <f t="shared" si="145"/>
        <v>Kuala LumpurZhangSavchuk</v>
      </c>
      <c r="AP863" t="str">
        <f t="shared" si="146"/>
        <v>Kuala LumpurSavchukZhang</v>
      </c>
      <c r="AQ863">
        <f t="shared" si="147"/>
        <v>2</v>
      </c>
      <c r="AR863">
        <f t="shared" si="148"/>
        <v>7</v>
      </c>
      <c r="AS863">
        <f t="shared" si="149"/>
        <v>17</v>
      </c>
      <c r="AT863" t="b">
        <f t="shared" si="150"/>
        <v>0</v>
      </c>
      <c r="AU863" t="str">
        <f t="shared" si="151"/>
        <v>Zhang</v>
      </c>
      <c r="AV863" t="b">
        <f t="shared" si="152"/>
        <v>0</v>
      </c>
      <c r="AW863" t="str">
        <f t="shared" si="153"/>
        <v>Kuala Lumpur1st Round</v>
      </c>
    </row>
    <row r="864" spans="1:49" x14ac:dyDescent="0.25">
      <c r="A864">
        <v>20</v>
      </c>
      <c r="B864" t="s">
        <v>567</v>
      </c>
      <c r="C864" t="s">
        <v>568</v>
      </c>
      <c r="D864" s="1">
        <v>41744</v>
      </c>
      <c r="E864" t="s">
        <v>306</v>
      </c>
      <c r="F864" s="1" t="s">
        <v>307</v>
      </c>
      <c r="G864" s="1" t="s">
        <v>308</v>
      </c>
      <c r="H864" t="s">
        <v>309</v>
      </c>
      <c r="I864" s="9">
        <v>3</v>
      </c>
      <c r="J864" t="s">
        <v>395</v>
      </c>
      <c r="K864" t="s">
        <v>574</v>
      </c>
      <c r="L864">
        <v>81</v>
      </c>
      <c r="M864">
        <v>170</v>
      </c>
      <c r="N864">
        <v>751</v>
      </c>
      <c r="O864">
        <v>367</v>
      </c>
      <c r="P864">
        <v>6</v>
      </c>
      <c r="Q864">
        <v>4</v>
      </c>
      <c r="R864">
        <v>2</v>
      </c>
      <c r="S864">
        <v>6</v>
      </c>
      <c r="T864">
        <v>6</v>
      </c>
      <c r="U864">
        <v>3</v>
      </c>
      <c r="V864">
        <v>2</v>
      </c>
      <c r="W864">
        <v>1</v>
      </c>
      <c r="X864" t="s">
        <v>312</v>
      </c>
      <c r="Y864">
        <v>1.4</v>
      </c>
      <c r="Z864">
        <v>2.75</v>
      </c>
      <c r="AA864">
        <v>1.45</v>
      </c>
      <c r="AB864">
        <v>2.7</v>
      </c>
      <c r="AC864">
        <v>1.4</v>
      </c>
      <c r="AD864">
        <v>2.75</v>
      </c>
      <c r="AE864">
        <v>1.45</v>
      </c>
      <c r="AF864">
        <v>2.94</v>
      </c>
      <c r="AG864">
        <v>1.36</v>
      </c>
      <c r="AH864">
        <v>3</v>
      </c>
      <c r="AI864">
        <v>1.47</v>
      </c>
      <c r="AJ864">
        <v>3</v>
      </c>
      <c r="AK864">
        <v>1.43</v>
      </c>
      <c r="AL864">
        <v>2.75</v>
      </c>
      <c r="AM864" t="str">
        <f t="shared" si="143"/>
        <v>Mayr</v>
      </c>
      <c r="AN864" t="str">
        <f t="shared" si="144"/>
        <v>Hozumi</v>
      </c>
      <c r="AO864" t="str">
        <f t="shared" si="145"/>
        <v>Kuala LumpurMayrHozumi</v>
      </c>
      <c r="AP864" t="str">
        <f t="shared" si="146"/>
        <v>Kuala LumpurHozumiMayr</v>
      </c>
      <c r="AQ864">
        <f t="shared" si="147"/>
        <v>1</v>
      </c>
      <c r="AR864">
        <f t="shared" si="148"/>
        <v>1</v>
      </c>
      <c r="AS864">
        <f t="shared" si="149"/>
        <v>27</v>
      </c>
      <c r="AT864" t="b">
        <f t="shared" si="150"/>
        <v>0</v>
      </c>
      <c r="AU864" t="str">
        <f t="shared" si="151"/>
        <v>Mayr</v>
      </c>
      <c r="AV864" t="b">
        <f t="shared" si="152"/>
        <v>1</v>
      </c>
      <c r="AW864" t="str">
        <f t="shared" si="153"/>
        <v>Kuala Lumpur1st Round</v>
      </c>
    </row>
    <row r="865" spans="1:49" x14ac:dyDescent="0.25">
      <c r="A865">
        <v>20</v>
      </c>
      <c r="B865" t="s">
        <v>567</v>
      </c>
      <c r="C865" t="s">
        <v>568</v>
      </c>
      <c r="D865" s="1">
        <v>41744</v>
      </c>
      <c r="E865" t="s">
        <v>306</v>
      </c>
      <c r="F865" s="1" t="s">
        <v>307</v>
      </c>
      <c r="G865" s="1" t="s">
        <v>308</v>
      </c>
      <c r="H865" t="s">
        <v>309</v>
      </c>
      <c r="I865" s="9">
        <v>3</v>
      </c>
      <c r="J865" t="s">
        <v>474</v>
      </c>
      <c r="K865" t="s">
        <v>575</v>
      </c>
      <c r="L865">
        <v>134</v>
      </c>
      <c r="M865">
        <v>795</v>
      </c>
      <c r="N865">
        <v>488</v>
      </c>
      <c r="O865">
        <v>22</v>
      </c>
      <c r="P865">
        <v>4</v>
      </c>
      <c r="Q865">
        <v>6</v>
      </c>
      <c r="R865">
        <v>6</v>
      </c>
      <c r="S865">
        <v>2</v>
      </c>
      <c r="T865">
        <v>6</v>
      </c>
      <c r="U865">
        <v>0</v>
      </c>
      <c r="V865">
        <v>2</v>
      </c>
      <c r="W865">
        <v>1</v>
      </c>
      <c r="X865" t="s">
        <v>312</v>
      </c>
      <c r="Y865">
        <v>1.53</v>
      </c>
      <c r="Z865">
        <v>2.37</v>
      </c>
      <c r="AA865">
        <v>1.55</v>
      </c>
      <c r="AB865">
        <v>2.4</v>
      </c>
      <c r="AC865">
        <v>1.5</v>
      </c>
      <c r="AD865">
        <v>2.5</v>
      </c>
      <c r="AE865">
        <v>1.63</v>
      </c>
      <c r="AF865">
        <v>2.42</v>
      </c>
      <c r="AG865">
        <v>1.44</v>
      </c>
      <c r="AH865">
        <v>2.75</v>
      </c>
      <c r="AI865">
        <v>1.63</v>
      </c>
      <c r="AJ865">
        <v>2.75</v>
      </c>
      <c r="AK865">
        <v>1.55</v>
      </c>
      <c r="AL865">
        <v>2.4</v>
      </c>
      <c r="AM865" t="str">
        <f t="shared" si="143"/>
        <v>Majeric</v>
      </c>
      <c r="AN865" t="str">
        <f t="shared" si="144"/>
        <v>Amanmuradova</v>
      </c>
      <c r="AO865" t="str">
        <f t="shared" si="145"/>
        <v>Kuala LumpurMajericAmanmuradova</v>
      </c>
      <c r="AP865" t="str">
        <f t="shared" si="146"/>
        <v>Kuala LumpurAmanmuradovaMajeric</v>
      </c>
      <c r="AQ865">
        <f t="shared" si="147"/>
        <v>1</v>
      </c>
      <c r="AR865">
        <f t="shared" si="148"/>
        <v>8</v>
      </c>
      <c r="AS865">
        <f t="shared" si="149"/>
        <v>24</v>
      </c>
      <c r="AT865" t="b">
        <f t="shared" si="150"/>
        <v>0</v>
      </c>
      <c r="AU865" t="str">
        <f t="shared" si="151"/>
        <v>Amanmuradova</v>
      </c>
      <c r="AV865" t="b">
        <f t="shared" si="152"/>
        <v>1</v>
      </c>
      <c r="AW865" t="str">
        <f t="shared" si="153"/>
        <v>Kuala Lumpur1st Round</v>
      </c>
    </row>
    <row r="866" spans="1:49" x14ac:dyDescent="0.25">
      <c r="A866">
        <v>20</v>
      </c>
      <c r="B866" t="s">
        <v>567</v>
      </c>
      <c r="C866" t="s">
        <v>568</v>
      </c>
      <c r="D866" s="1">
        <v>41745</v>
      </c>
      <c r="E866" t="s">
        <v>306</v>
      </c>
      <c r="F866" s="1" t="s">
        <v>307</v>
      </c>
      <c r="G866" s="1" t="s">
        <v>308</v>
      </c>
      <c r="H866" t="s">
        <v>309</v>
      </c>
      <c r="I866" s="9">
        <v>3</v>
      </c>
      <c r="J866" t="s">
        <v>364</v>
      </c>
      <c r="K866" t="s">
        <v>576</v>
      </c>
      <c r="L866">
        <v>10</v>
      </c>
      <c r="M866">
        <v>216</v>
      </c>
      <c r="N866">
        <v>3720</v>
      </c>
      <c r="O866">
        <v>271</v>
      </c>
      <c r="P866">
        <v>6</v>
      </c>
      <c r="Q866">
        <v>1</v>
      </c>
      <c r="R866">
        <v>6</v>
      </c>
      <c r="S866">
        <v>3</v>
      </c>
      <c r="V866">
        <v>2</v>
      </c>
      <c r="W866">
        <v>0</v>
      </c>
      <c r="X866" t="s">
        <v>312</v>
      </c>
      <c r="Y866">
        <v>1.01</v>
      </c>
      <c r="Z866">
        <v>17</v>
      </c>
      <c r="AA866">
        <v>1.02</v>
      </c>
      <c r="AB866">
        <v>12</v>
      </c>
      <c r="AC866">
        <v>1.02</v>
      </c>
      <c r="AD866">
        <v>11</v>
      </c>
      <c r="AE866">
        <v>1.02</v>
      </c>
      <c r="AF866">
        <v>20.52</v>
      </c>
      <c r="AG866">
        <v>1.02</v>
      </c>
      <c r="AH866">
        <v>13</v>
      </c>
      <c r="AI866">
        <v>1.04</v>
      </c>
      <c r="AJ866">
        <v>22</v>
      </c>
      <c r="AK866">
        <v>1.02</v>
      </c>
      <c r="AL866">
        <v>14.83</v>
      </c>
      <c r="AM866" t="str">
        <f t="shared" si="143"/>
        <v>Cibulkova</v>
      </c>
      <c r="AN866" t="str">
        <f t="shared" si="144"/>
        <v>Ozgen</v>
      </c>
      <c r="AO866" t="str">
        <f t="shared" si="145"/>
        <v>Kuala LumpurCibulkovaOzgen</v>
      </c>
      <c r="AP866" t="str">
        <f t="shared" si="146"/>
        <v>Kuala LumpurOzgenCibulkova</v>
      </c>
      <c r="AQ866">
        <f t="shared" si="147"/>
        <v>2</v>
      </c>
      <c r="AR866">
        <f t="shared" si="148"/>
        <v>8</v>
      </c>
      <c r="AS866">
        <f t="shared" si="149"/>
        <v>16</v>
      </c>
      <c r="AT866" t="b">
        <f t="shared" si="150"/>
        <v>0</v>
      </c>
      <c r="AU866" t="str">
        <f t="shared" si="151"/>
        <v>Cibulkova</v>
      </c>
      <c r="AV866" t="b">
        <f t="shared" si="152"/>
        <v>0</v>
      </c>
      <c r="AW866" t="str">
        <f t="shared" si="153"/>
        <v>Kuala Lumpur1st Round</v>
      </c>
    </row>
    <row r="867" spans="1:49" x14ac:dyDescent="0.25">
      <c r="A867">
        <v>20</v>
      </c>
      <c r="B867" t="s">
        <v>567</v>
      </c>
      <c r="C867" t="s">
        <v>568</v>
      </c>
      <c r="D867" s="1">
        <v>41745</v>
      </c>
      <c r="E867" t="s">
        <v>306</v>
      </c>
      <c r="F867" s="1" t="s">
        <v>307</v>
      </c>
      <c r="G867" s="1" t="s">
        <v>308</v>
      </c>
      <c r="H867" t="s">
        <v>344</v>
      </c>
      <c r="I867" s="9">
        <v>3</v>
      </c>
      <c r="J867" t="s">
        <v>465</v>
      </c>
      <c r="K867" t="s">
        <v>570</v>
      </c>
      <c r="L867">
        <v>93</v>
      </c>
      <c r="M867">
        <v>237</v>
      </c>
      <c r="N867">
        <v>659</v>
      </c>
      <c r="O867">
        <v>238</v>
      </c>
      <c r="P867">
        <v>6</v>
      </c>
      <c r="Q867">
        <v>1</v>
      </c>
      <c r="R867">
        <v>6</v>
      </c>
      <c r="S867">
        <v>4</v>
      </c>
      <c r="V867">
        <v>2</v>
      </c>
      <c r="W867">
        <v>0</v>
      </c>
      <c r="X867" t="s">
        <v>312</v>
      </c>
      <c r="Y867">
        <v>1.1399999999999999</v>
      </c>
      <c r="Z867">
        <v>5</v>
      </c>
      <c r="AA867">
        <v>1.18</v>
      </c>
      <c r="AB867">
        <v>4.5</v>
      </c>
      <c r="AC867">
        <v>1.2</v>
      </c>
      <c r="AD867">
        <v>4.33</v>
      </c>
      <c r="AE867">
        <v>1.2</v>
      </c>
      <c r="AF867">
        <v>5.27</v>
      </c>
      <c r="AG867">
        <v>1.22</v>
      </c>
      <c r="AH867">
        <v>4</v>
      </c>
      <c r="AI867">
        <v>1.22</v>
      </c>
      <c r="AJ867">
        <v>5.27</v>
      </c>
      <c r="AK867">
        <v>1.18</v>
      </c>
      <c r="AL867">
        <v>4.66</v>
      </c>
      <c r="AM867" t="str">
        <f t="shared" si="143"/>
        <v>Diyas</v>
      </c>
      <c r="AN867" t="str">
        <f t="shared" si="144"/>
        <v>Gatto-Monticone</v>
      </c>
      <c r="AO867" t="str">
        <f t="shared" si="145"/>
        <v>Kuala LumpurDiyasGatto-Monticone</v>
      </c>
      <c r="AP867" t="str">
        <f t="shared" si="146"/>
        <v>Kuala LumpurGatto-MonticoneDiyas</v>
      </c>
      <c r="AQ867">
        <f t="shared" si="147"/>
        <v>2</v>
      </c>
      <c r="AR867">
        <f t="shared" si="148"/>
        <v>7</v>
      </c>
      <c r="AS867">
        <f t="shared" si="149"/>
        <v>17</v>
      </c>
      <c r="AT867" t="b">
        <f t="shared" si="150"/>
        <v>0</v>
      </c>
      <c r="AU867" t="str">
        <f t="shared" si="151"/>
        <v>Diyas</v>
      </c>
      <c r="AV867" t="b">
        <f t="shared" si="152"/>
        <v>0</v>
      </c>
      <c r="AW867" t="str">
        <f t="shared" si="153"/>
        <v>Kuala Lumpur2nd Round</v>
      </c>
    </row>
    <row r="868" spans="1:49" x14ac:dyDescent="0.25">
      <c r="A868">
        <v>20</v>
      </c>
      <c r="B868" t="s">
        <v>567</v>
      </c>
      <c r="C868" t="s">
        <v>568</v>
      </c>
      <c r="D868" s="1">
        <v>41745</v>
      </c>
      <c r="E868" t="s">
        <v>306</v>
      </c>
      <c r="F868" s="1" t="s">
        <v>307</v>
      </c>
      <c r="G868" s="1" t="s">
        <v>308</v>
      </c>
      <c r="H868" t="s">
        <v>344</v>
      </c>
      <c r="I868" s="9">
        <v>3</v>
      </c>
      <c r="J868" t="s">
        <v>563</v>
      </c>
      <c r="K868" t="s">
        <v>402</v>
      </c>
      <c r="L868">
        <v>124</v>
      </c>
      <c r="M868">
        <v>192</v>
      </c>
      <c r="N868">
        <v>523</v>
      </c>
      <c r="O868">
        <v>306</v>
      </c>
      <c r="P868">
        <v>6</v>
      </c>
      <c r="Q868">
        <v>1</v>
      </c>
      <c r="R868">
        <v>6</v>
      </c>
      <c r="S868">
        <v>2</v>
      </c>
      <c r="V868">
        <v>2</v>
      </c>
      <c r="W868">
        <v>0</v>
      </c>
      <c r="X868" t="s">
        <v>312</v>
      </c>
      <c r="Y868">
        <v>2.2000000000000002</v>
      </c>
      <c r="Z868">
        <v>1.61</v>
      </c>
      <c r="AA868">
        <v>2.2000000000000002</v>
      </c>
      <c r="AB868">
        <v>1.65</v>
      </c>
      <c r="AC868">
        <v>2</v>
      </c>
      <c r="AD868">
        <v>1.73</v>
      </c>
      <c r="AE868">
        <v>2.23</v>
      </c>
      <c r="AF868">
        <v>1.74</v>
      </c>
      <c r="AG868">
        <v>2.1</v>
      </c>
      <c r="AH868">
        <v>1.73</v>
      </c>
      <c r="AI868">
        <v>2.3199999999999998</v>
      </c>
      <c r="AJ868">
        <v>1.74</v>
      </c>
      <c r="AK868">
        <v>2.1800000000000002</v>
      </c>
      <c r="AL868">
        <v>1.66</v>
      </c>
      <c r="AM868" t="str">
        <f t="shared" si="143"/>
        <v>Linette</v>
      </c>
      <c r="AN868" t="str">
        <f t="shared" si="144"/>
        <v>Kichenok</v>
      </c>
      <c r="AO868" t="str">
        <f t="shared" si="145"/>
        <v>Kuala LumpurLinetteKichenok</v>
      </c>
      <c r="AP868" t="str">
        <f t="shared" si="146"/>
        <v>Kuala LumpurKichenokLinette</v>
      </c>
      <c r="AQ868">
        <f t="shared" si="147"/>
        <v>2</v>
      </c>
      <c r="AR868">
        <f t="shared" si="148"/>
        <v>9</v>
      </c>
      <c r="AS868">
        <f t="shared" si="149"/>
        <v>15</v>
      </c>
      <c r="AT868" t="b">
        <f t="shared" si="150"/>
        <v>0</v>
      </c>
      <c r="AU868" t="str">
        <f t="shared" si="151"/>
        <v>Linette</v>
      </c>
      <c r="AV868" t="b">
        <f t="shared" si="152"/>
        <v>0</v>
      </c>
      <c r="AW868" t="str">
        <f t="shared" si="153"/>
        <v>Kuala Lumpur2nd Round</v>
      </c>
    </row>
    <row r="869" spans="1:49" x14ac:dyDescent="0.25">
      <c r="A869">
        <v>20</v>
      </c>
      <c r="B869" t="s">
        <v>567</v>
      </c>
      <c r="C869" t="s">
        <v>568</v>
      </c>
      <c r="D869" s="1">
        <v>41745</v>
      </c>
      <c r="E869" t="s">
        <v>306</v>
      </c>
      <c r="F869" s="1" t="s">
        <v>307</v>
      </c>
      <c r="G869" s="1" t="s">
        <v>308</v>
      </c>
      <c r="H869" t="s">
        <v>344</v>
      </c>
      <c r="I869" s="9">
        <v>3</v>
      </c>
      <c r="J869" t="s">
        <v>395</v>
      </c>
      <c r="K869" t="s">
        <v>507</v>
      </c>
      <c r="L869">
        <v>81</v>
      </c>
      <c r="M869">
        <v>140</v>
      </c>
      <c r="N869">
        <v>751</v>
      </c>
      <c r="O869">
        <v>470</v>
      </c>
      <c r="P869">
        <v>6</v>
      </c>
      <c r="Q869">
        <v>4</v>
      </c>
      <c r="R869">
        <v>3</v>
      </c>
      <c r="S869">
        <v>6</v>
      </c>
      <c r="T869">
        <v>6</v>
      </c>
      <c r="U869">
        <v>1</v>
      </c>
      <c r="V869">
        <v>2</v>
      </c>
      <c r="W869">
        <v>1</v>
      </c>
      <c r="X869" t="s">
        <v>312</v>
      </c>
      <c r="Y869">
        <v>1.72</v>
      </c>
      <c r="Z869">
        <v>2</v>
      </c>
      <c r="AA869">
        <v>1.8</v>
      </c>
      <c r="AB869">
        <v>2</v>
      </c>
      <c r="AC869">
        <v>1.67</v>
      </c>
      <c r="AD869">
        <v>2.1</v>
      </c>
      <c r="AE869">
        <v>1.88</v>
      </c>
      <c r="AF869">
        <v>2.0299999999999998</v>
      </c>
      <c r="AG869">
        <v>1.73</v>
      </c>
      <c r="AH869">
        <v>2.1</v>
      </c>
      <c r="AI869">
        <v>1.88</v>
      </c>
      <c r="AJ869">
        <v>2.1</v>
      </c>
      <c r="AK869">
        <v>1.76</v>
      </c>
      <c r="AL869">
        <v>2.0099999999999998</v>
      </c>
      <c r="AM869" t="str">
        <f t="shared" si="143"/>
        <v>Mayr</v>
      </c>
      <c r="AN869" t="str">
        <f t="shared" si="144"/>
        <v>Kovinic</v>
      </c>
      <c r="AO869" t="str">
        <f t="shared" si="145"/>
        <v>Kuala LumpurMayrKovinic</v>
      </c>
      <c r="AP869" t="str">
        <f t="shared" si="146"/>
        <v>Kuala LumpurKovinicMayr</v>
      </c>
      <c r="AQ869">
        <f t="shared" si="147"/>
        <v>1</v>
      </c>
      <c r="AR869">
        <f t="shared" si="148"/>
        <v>4</v>
      </c>
      <c r="AS869">
        <f t="shared" si="149"/>
        <v>26</v>
      </c>
      <c r="AT869" t="b">
        <f t="shared" si="150"/>
        <v>0</v>
      </c>
      <c r="AU869" t="str">
        <f t="shared" si="151"/>
        <v>Mayr</v>
      </c>
      <c r="AV869" t="b">
        <f t="shared" si="152"/>
        <v>1</v>
      </c>
      <c r="AW869" t="str">
        <f t="shared" si="153"/>
        <v>Kuala Lumpur2nd Round</v>
      </c>
    </row>
    <row r="870" spans="1:49" x14ac:dyDescent="0.25">
      <c r="A870">
        <v>20</v>
      </c>
      <c r="B870" t="s">
        <v>567</v>
      </c>
      <c r="C870" t="s">
        <v>568</v>
      </c>
      <c r="D870" s="1">
        <v>41746</v>
      </c>
      <c r="E870" t="s">
        <v>306</v>
      </c>
      <c r="F870" s="1" t="s">
        <v>307</v>
      </c>
      <c r="G870" s="1" t="s">
        <v>308</v>
      </c>
      <c r="H870" t="s">
        <v>344</v>
      </c>
      <c r="I870" s="9">
        <v>3</v>
      </c>
      <c r="J870" t="s">
        <v>410</v>
      </c>
      <c r="K870" t="s">
        <v>573</v>
      </c>
      <c r="L870">
        <v>45</v>
      </c>
      <c r="M870">
        <v>318</v>
      </c>
      <c r="N870">
        <v>1223</v>
      </c>
      <c r="O870">
        <v>144</v>
      </c>
      <c r="P870">
        <v>6</v>
      </c>
      <c r="Q870">
        <v>3</v>
      </c>
      <c r="R870">
        <v>4</v>
      </c>
      <c r="S870">
        <v>6</v>
      </c>
      <c r="T870">
        <v>6</v>
      </c>
      <c r="U870">
        <v>0</v>
      </c>
      <c r="V870">
        <v>2</v>
      </c>
      <c r="W870">
        <v>1</v>
      </c>
      <c r="X870" t="s">
        <v>312</v>
      </c>
      <c r="Y870">
        <v>1.1599999999999999</v>
      </c>
      <c r="Z870">
        <v>5</v>
      </c>
      <c r="AA870">
        <v>1.22</v>
      </c>
      <c r="AB870">
        <v>4</v>
      </c>
      <c r="AC870">
        <v>1.2</v>
      </c>
      <c r="AD870">
        <v>4.33</v>
      </c>
      <c r="AE870">
        <v>1.24</v>
      </c>
      <c r="AF870">
        <v>4.6100000000000003</v>
      </c>
      <c r="AI870">
        <v>1.25</v>
      </c>
      <c r="AJ870">
        <v>5</v>
      </c>
      <c r="AK870">
        <v>1.2</v>
      </c>
      <c r="AL870">
        <v>4.3</v>
      </c>
      <c r="AM870" t="str">
        <f t="shared" si="143"/>
        <v>Zhang</v>
      </c>
      <c r="AN870" t="str">
        <f t="shared" si="144"/>
        <v>Zhang</v>
      </c>
      <c r="AO870" t="str">
        <f t="shared" si="145"/>
        <v>Kuala LumpurZhangZhang</v>
      </c>
      <c r="AP870" t="str">
        <f t="shared" si="146"/>
        <v>Kuala LumpurZhangZhang</v>
      </c>
      <c r="AQ870">
        <f t="shared" si="147"/>
        <v>1</v>
      </c>
      <c r="AR870">
        <f t="shared" si="148"/>
        <v>7</v>
      </c>
      <c r="AS870">
        <f t="shared" si="149"/>
        <v>25</v>
      </c>
      <c r="AT870" t="b">
        <f t="shared" si="150"/>
        <v>0</v>
      </c>
      <c r="AU870" t="str">
        <f t="shared" si="151"/>
        <v>Zhang</v>
      </c>
      <c r="AV870" t="b">
        <f t="shared" si="152"/>
        <v>1</v>
      </c>
      <c r="AW870" t="str">
        <f t="shared" si="153"/>
        <v>Kuala Lumpur2nd Round</v>
      </c>
    </row>
    <row r="871" spans="1:49" x14ac:dyDescent="0.25">
      <c r="A871">
        <v>20</v>
      </c>
      <c r="B871" t="s">
        <v>567</v>
      </c>
      <c r="C871" t="s">
        <v>568</v>
      </c>
      <c r="D871" s="1">
        <v>41746</v>
      </c>
      <c r="E871" t="s">
        <v>306</v>
      </c>
      <c r="F871" s="1" t="s">
        <v>307</v>
      </c>
      <c r="G871" s="1" t="s">
        <v>308</v>
      </c>
      <c r="H871" t="s">
        <v>344</v>
      </c>
      <c r="I871" s="9">
        <v>3</v>
      </c>
      <c r="J871" t="s">
        <v>496</v>
      </c>
      <c r="K871" t="s">
        <v>474</v>
      </c>
      <c r="L871">
        <v>150</v>
      </c>
      <c r="M871">
        <v>134</v>
      </c>
      <c r="N871">
        <v>422</v>
      </c>
      <c r="O871">
        <v>488</v>
      </c>
      <c r="P871">
        <v>6</v>
      </c>
      <c r="Q871">
        <v>4</v>
      </c>
      <c r="R871">
        <v>6</v>
      </c>
      <c r="S871">
        <v>4</v>
      </c>
      <c r="V871">
        <v>2</v>
      </c>
      <c r="W871">
        <v>0</v>
      </c>
      <c r="X871" t="s">
        <v>312</v>
      </c>
      <c r="Y871">
        <v>1.53</v>
      </c>
      <c r="Z871">
        <v>2.37</v>
      </c>
      <c r="AA871">
        <v>1.55</v>
      </c>
      <c r="AB871">
        <v>2.4</v>
      </c>
      <c r="AC871">
        <v>1.53</v>
      </c>
      <c r="AD871">
        <v>2.38</v>
      </c>
      <c r="AE871">
        <v>1.54</v>
      </c>
      <c r="AF871">
        <v>2.67</v>
      </c>
      <c r="AG871">
        <v>1.57</v>
      </c>
      <c r="AH871">
        <v>2.38</v>
      </c>
      <c r="AI871">
        <v>1.63</v>
      </c>
      <c r="AJ871">
        <v>2.67</v>
      </c>
      <c r="AK871">
        <v>1.55</v>
      </c>
      <c r="AL871">
        <v>2.39</v>
      </c>
      <c r="AM871" t="str">
        <f t="shared" si="143"/>
        <v>Buyukakcay</v>
      </c>
      <c r="AN871" t="str">
        <f t="shared" si="144"/>
        <v>Majeric</v>
      </c>
      <c r="AO871" t="str">
        <f t="shared" si="145"/>
        <v>Kuala LumpurBuyukakcayMajeric</v>
      </c>
      <c r="AP871" t="str">
        <f t="shared" si="146"/>
        <v>Kuala LumpurMajericBuyukakcay</v>
      </c>
      <c r="AQ871">
        <f t="shared" si="147"/>
        <v>2</v>
      </c>
      <c r="AR871">
        <f t="shared" si="148"/>
        <v>4</v>
      </c>
      <c r="AS871">
        <f t="shared" si="149"/>
        <v>20</v>
      </c>
      <c r="AT871" t="b">
        <f t="shared" si="150"/>
        <v>0</v>
      </c>
      <c r="AU871" t="str">
        <f t="shared" si="151"/>
        <v>Buyukakcay</v>
      </c>
      <c r="AV871" t="b">
        <f t="shared" si="152"/>
        <v>0</v>
      </c>
      <c r="AW871" t="str">
        <f t="shared" si="153"/>
        <v>Kuala Lumpur2nd Round</v>
      </c>
    </row>
    <row r="872" spans="1:49" x14ac:dyDescent="0.25">
      <c r="A872">
        <v>20</v>
      </c>
      <c r="B872" t="s">
        <v>567</v>
      </c>
      <c r="C872" t="s">
        <v>568</v>
      </c>
      <c r="D872" s="1">
        <v>41746</v>
      </c>
      <c r="E872" t="s">
        <v>306</v>
      </c>
      <c r="F872" s="1" t="s">
        <v>307</v>
      </c>
      <c r="G872" s="1" t="s">
        <v>308</v>
      </c>
      <c r="H872" t="s">
        <v>344</v>
      </c>
      <c r="I872" s="9">
        <v>3</v>
      </c>
      <c r="J872" t="s">
        <v>315</v>
      </c>
      <c r="K872" t="s">
        <v>472</v>
      </c>
      <c r="L872">
        <v>75</v>
      </c>
      <c r="M872">
        <v>187</v>
      </c>
      <c r="N872">
        <v>838</v>
      </c>
      <c r="O872">
        <v>321</v>
      </c>
      <c r="P872">
        <v>6</v>
      </c>
      <c r="Q872">
        <v>1</v>
      </c>
      <c r="R872">
        <v>6</v>
      </c>
      <c r="S872">
        <v>3</v>
      </c>
      <c r="V872">
        <v>2</v>
      </c>
      <c r="W872">
        <v>0</v>
      </c>
      <c r="X872" t="s">
        <v>312</v>
      </c>
      <c r="Y872">
        <v>1.22</v>
      </c>
      <c r="Z872">
        <v>4</v>
      </c>
      <c r="AA872">
        <v>1.22</v>
      </c>
      <c r="AB872">
        <v>4</v>
      </c>
      <c r="AC872">
        <v>1.25</v>
      </c>
      <c r="AD872">
        <v>3.75</v>
      </c>
      <c r="AE872">
        <v>1.28</v>
      </c>
      <c r="AF872">
        <v>4.09</v>
      </c>
      <c r="AG872">
        <v>1.22</v>
      </c>
      <c r="AH872">
        <v>4</v>
      </c>
      <c r="AI872">
        <v>1.28</v>
      </c>
      <c r="AJ872">
        <v>4.45</v>
      </c>
      <c r="AK872">
        <v>1.24</v>
      </c>
      <c r="AL872">
        <v>3.85</v>
      </c>
      <c r="AM872" t="str">
        <f t="shared" si="143"/>
        <v>Pliskova</v>
      </c>
      <c r="AN872" t="str">
        <f t="shared" si="144"/>
        <v>Duan</v>
      </c>
      <c r="AO872" t="str">
        <f t="shared" si="145"/>
        <v>Kuala LumpurPliskovaDuan</v>
      </c>
      <c r="AP872" t="str">
        <f t="shared" si="146"/>
        <v>Kuala LumpurDuanPliskova</v>
      </c>
      <c r="AQ872">
        <f t="shared" si="147"/>
        <v>2</v>
      </c>
      <c r="AR872">
        <f t="shared" si="148"/>
        <v>8</v>
      </c>
      <c r="AS872">
        <f t="shared" si="149"/>
        <v>16</v>
      </c>
      <c r="AT872" t="b">
        <f t="shared" si="150"/>
        <v>0</v>
      </c>
      <c r="AU872" t="str">
        <f t="shared" si="151"/>
        <v>Pliskova</v>
      </c>
      <c r="AV872" t="b">
        <f t="shared" si="152"/>
        <v>0</v>
      </c>
      <c r="AW872" t="str">
        <f t="shared" si="153"/>
        <v>Kuala Lumpur2nd Round</v>
      </c>
    </row>
    <row r="873" spans="1:49" x14ac:dyDescent="0.25">
      <c r="A873">
        <v>20</v>
      </c>
      <c r="B873" t="s">
        <v>567</v>
      </c>
      <c r="C873" t="s">
        <v>568</v>
      </c>
      <c r="D873" s="1">
        <v>41746</v>
      </c>
      <c r="E873" t="s">
        <v>306</v>
      </c>
      <c r="F873" s="1" t="s">
        <v>307</v>
      </c>
      <c r="G873" s="1" t="s">
        <v>308</v>
      </c>
      <c r="H873" t="s">
        <v>344</v>
      </c>
      <c r="I873" s="9">
        <v>3</v>
      </c>
      <c r="J873" t="s">
        <v>394</v>
      </c>
      <c r="K873" t="s">
        <v>326</v>
      </c>
      <c r="L873">
        <v>95</v>
      </c>
      <c r="M873">
        <v>139</v>
      </c>
      <c r="N873">
        <v>655</v>
      </c>
      <c r="O873">
        <v>476</v>
      </c>
      <c r="P873">
        <v>1</v>
      </c>
      <c r="Q873">
        <v>6</v>
      </c>
      <c r="R873">
        <v>6</v>
      </c>
      <c r="S873">
        <v>3</v>
      </c>
      <c r="T873">
        <v>7</v>
      </c>
      <c r="U873">
        <v>5</v>
      </c>
      <c r="V873">
        <v>2</v>
      </c>
      <c r="W873">
        <v>1</v>
      </c>
      <c r="X873" t="s">
        <v>312</v>
      </c>
      <c r="Y873">
        <v>1.4</v>
      </c>
      <c r="Z873">
        <v>2.75</v>
      </c>
      <c r="AA873">
        <v>1.45</v>
      </c>
      <c r="AB873">
        <v>2.7</v>
      </c>
      <c r="AC873">
        <v>1.5</v>
      </c>
      <c r="AD873">
        <v>2.5</v>
      </c>
      <c r="AE873">
        <v>1.47</v>
      </c>
      <c r="AF873">
        <v>2.91</v>
      </c>
      <c r="AG873">
        <v>1.44</v>
      </c>
      <c r="AH873">
        <v>2.75</v>
      </c>
      <c r="AI873">
        <v>1.51</v>
      </c>
      <c r="AJ873">
        <v>2.92</v>
      </c>
      <c r="AK873">
        <v>1.45</v>
      </c>
      <c r="AL873">
        <v>2.69</v>
      </c>
      <c r="AM873" t="str">
        <f t="shared" si="143"/>
        <v>Vekic</v>
      </c>
      <c r="AN873" t="str">
        <f t="shared" si="144"/>
        <v>Pliskova</v>
      </c>
      <c r="AO873" t="str">
        <f t="shared" si="145"/>
        <v>Kuala LumpurVekicPliskova</v>
      </c>
      <c r="AP873" t="str">
        <f t="shared" si="146"/>
        <v>Kuala LumpurPliskovaVekic</v>
      </c>
      <c r="AQ873">
        <f t="shared" si="147"/>
        <v>1</v>
      </c>
      <c r="AR873">
        <f t="shared" si="148"/>
        <v>0</v>
      </c>
      <c r="AS873">
        <f t="shared" si="149"/>
        <v>28</v>
      </c>
      <c r="AT873" t="b">
        <f t="shared" si="150"/>
        <v>0</v>
      </c>
      <c r="AU873" t="str">
        <f t="shared" si="151"/>
        <v>Pliskova</v>
      </c>
      <c r="AV873" t="b">
        <f t="shared" si="152"/>
        <v>1</v>
      </c>
      <c r="AW873" t="str">
        <f t="shared" si="153"/>
        <v>Kuala Lumpur2nd Round</v>
      </c>
    </row>
    <row r="874" spans="1:49" x14ac:dyDescent="0.25">
      <c r="A874">
        <v>20</v>
      </c>
      <c r="B874" t="s">
        <v>567</v>
      </c>
      <c r="C874" t="s">
        <v>568</v>
      </c>
      <c r="D874" s="1">
        <v>41746</v>
      </c>
      <c r="E874" t="s">
        <v>306</v>
      </c>
      <c r="F874" s="1" t="s">
        <v>307</v>
      </c>
      <c r="G874" s="1" t="s">
        <v>308</v>
      </c>
      <c r="H874" t="s">
        <v>344</v>
      </c>
      <c r="I874" s="9">
        <v>3</v>
      </c>
      <c r="J874" t="s">
        <v>364</v>
      </c>
      <c r="K874" t="s">
        <v>369</v>
      </c>
      <c r="L874">
        <v>10</v>
      </c>
      <c r="M874">
        <v>126</v>
      </c>
      <c r="N874">
        <v>3720</v>
      </c>
      <c r="O874">
        <v>519</v>
      </c>
      <c r="P874">
        <v>6</v>
      </c>
      <c r="Q874">
        <v>1</v>
      </c>
      <c r="R874">
        <v>6</v>
      </c>
      <c r="S874">
        <v>2</v>
      </c>
      <c r="V874">
        <v>2</v>
      </c>
      <c r="W874">
        <v>0</v>
      </c>
      <c r="X874" t="s">
        <v>312</v>
      </c>
      <c r="Y874">
        <v>1.1000000000000001</v>
      </c>
      <c r="Z874">
        <v>7</v>
      </c>
      <c r="AA874">
        <v>1.1200000000000001</v>
      </c>
      <c r="AB874">
        <v>5.75</v>
      </c>
      <c r="AC874">
        <v>1.1100000000000001</v>
      </c>
      <c r="AD874">
        <v>6</v>
      </c>
      <c r="AE874">
        <v>1.0900000000000001</v>
      </c>
      <c r="AF874">
        <v>9.5</v>
      </c>
      <c r="AG874">
        <v>1.1299999999999999</v>
      </c>
      <c r="AH874">
        <v>6</v>
      </c>
      <c r="AI874">
        <v>1.1299999999999999</v>
      </c>
      <c r="AJ874">
        <v>9.5</v>
      </c>
      <c r="AK874">
        <v>1.1100000000000001</v>
      </c>
      <c r="AL874">
        <v>6.42</v>
      </c>
      <c r="AM874" t="str">
        <f t="shared" si="143"/>
        <v>Cibulkova</v>
      </c>
      <c r="AN874" t="str">
        <f t="shared" si="144"/>
        <v>Hsieh</v>
      </c>
      <c r="AO874" t="str">
        <f t="shared" si="145"/>
        <v>Kuala LumpurCibulkovaHsieh</v>
      </c>
      <c r="AP874" t="str">
        <f t="shared" si="146"/>
        <v>Kuala LumpurHsiehCibulkova</v>
      </c>
      <c r="AQ874">
        <f t="shared" si="147"/>
        <v>2</v>
      </c>
      <c r="AR874">
        <f t="shared" si="148"/>
        <v>9</v>
      </c>
      <c r="AS874">
        <f t="shared" si="149"/>
        <v>15</v>
      </c>
      <c r="AT874" t="b">
        <f t="shared" si="150"/>
        <v>0</v>
      </c>
      <c r="AU874" t="str">
        <f t="shared" si="151"/>
        <v>Cibulkova</v>
      </c>
      <c r="AV874" t="b">
        <f t="shared" si="152"/>
        <v>0</v>
      </c>
      <c r="AW874" t="str">
        <f t="shared" si="153"/>
        <v>Kuala Lumpur2nd Round</v>
      </c>
    </row>
    <row r="875" spans="1:49" x14ac:dyDescent="0.25">
      <c r="A875">
        <v>20</v>
      </c>
      <c r="B875" t="s">
        <v>567</v>
      </c>
      <c r="C875" t="s">
        <v>568</v>
      </c>
      <c r="D875" s="1">
        <v>41747</v>
      </c>
      <c r="E875" t="s">
        <v>306</v>
      </c>
      <c r="F875" s="1" t="s">
        <v>307</v>
      </c>
      <c r="G875" s="1" t="s">
        <v>308</v>
      </c>
      <c r="H875" t="s">
        <v>345</v>
      </c>
      <c r="I875" s="9">
        <v>3</v>
      </c>
      <c r="J875" t="s">
        <v>410</v>
      </c>
      <c r="K875" t="s">
        <v>563</v>
      </c>
      <c r="L875">
        <v>45</v>
      </c>
      <c r="M875">
        <v>124</v>
      </c>
      <c r="N875">
        <v>1223</v>
      </c>
      <c r="O875">
        <v>523</v>
      </c>
      <c r="P875">
        <v>6</v>
      </c>
      <c r="Q875">
        <v>2</v>
      </c>
      <c r="R875">
        <v>2</v>
      </c>
      <c r="S875">
        <v>6</v>
      </c>
      <c r="T875">
        <v>6</v>
      </c>
      <c r="U875">
        <v>1</v>
      </c>
      <c r="V875">
        <v>2</v>
      </c>
      <c r="W875">
        <v>1</v>
      </c>
      <c r="X875" t="s">
        <v>312</v>
      </c>
      <c r="Y875">
        <v>1.28</v>
      </c>
      <c r="Z875">
        <v>3.75</v>
      </c>
      <c r="AA875">
        <v>1.33</v>
      </c>
      <c r="AB875">
        <v>3.2</v>
      </c>
      <c r="AC875">
        <v>1.29</v>
      </c>
      <c r="AD875">
        <v>3.5</v>
      </c>
      <c r="AE875">
        <v>1.31</v>
      </c>
      <c r="AF875">
        <v>3.92</v>
      </c>
      <c r="AG875">
        <v>1.33</v>
      </c>
      <c r="AH875">
        <v>3.25</v>
      </c>
      <c r="AI875">
        <v>1.33</v>
      </c>
      <c r="AJ875">
        <v>3.92</v>
      </c>
      <c r="AK875">
        <v>1.29</v>
      </c>
      <c r="AL875">
        <v>3.49</v>
      </c>
      <c r="AM875" t="str">
        <f t="shared" si="143"/>
        <v>Zhang</v>
      </c>
      <c r="AN875" t="str">
        <f t="shared" si="144"/>
        <v>Linette</v>
      </c>
      <c r="AO875" t="str">
        <f t="shared" si="145"/>
        <v>Kuala LumpurZhangLinette</v>
      </c>
      <c r="AP875" t="str">
        <f t="shared" si="146"/>
        <v>Kuala LumpurLinetteZhang</v>
      </c>
      <c r="AQ875">
        <f t="shared" si="147"/>
        <v>1</v>
      </c>
      <c r="AR875">
        <f t="shared" si="148"/>
        <v>5</v>
      </c>
      <c r="AS875">
        <f t="shared" si="149"/>
        <v>23</v>
      </c>
      <c r="AT875" t="b">
        <f t="shared" si="150"/>
        <v>0</v>
      </c>
      <c r="AU875" t="str">
        <f t="shared" si="151"/>
        <v>Zhang</v>
      </c>
      <c r="AV875" t="b">
        <f t="shared" si="152"/>
        <v>1</v>
      </c>
      <c r="AW875" t="str">
        <f t="shared" si="153"/>
        <v>Kuala LumpurQuarterfinals</v>
      </c>
    </row>
    <row r="876" spans="1:49" x14ac:dyDescent="0.25">
      <c r="A876">
        <v>20</v>
      </c>
      <c r="B876" t="s">
        <v>567</v>
      </c>
      <c r="C876" t="s">
        <v>568</v>
      </c>
      <c r="D876" s="1">
        <v>41747</v>
      </c>
      <c r="E876" t="s">
        <v>306</v>
      </c>
      <c r="F876" s="1" t="s">
        <v>307</v>
      </c>
      <c r="G876" s="1" t="s">
        <v>308</v>
      </c>
      <c r="H876" t="s">
        <v>345</v>
      </c>
      <c r="I876" s="9">
        <v>3</v>
      </c>
      <c r="J876" t="s">
        <v>394</v>
      </c>
      <c r="K876" t="s">
        <v>395</v>
      </c>
      <c r="L876">
        <v>95</v>
      </c>
      <c r="M876">
        <v>81</v>
      </c>
      <c r="N876">
        <v>655</v>
      </c>
      <c r="O876">
        <v>751</v>
      </c>
      <c r="P876">
        <v>6</v>
      </c>
      <c r="Q876">
        <v>4</v>
      </c>
      <c r="R876">
        <v>7</v>
      </c>
      <c r="S876">
        <v>5</v>
      </c>
      <c r="V876">
        <v>2</v>
      </c>
      <c r="W876">
        <v>0</v>
      </c>
      <c r="X876" t="s">
        <v>312</v>
      </c>
      <c r="Y876">
        <v>1.36</v>
      </c>
      <c r="Z876">
        <v>3</v>
      </c>
      <c r="AA876">
        <v>1.4</v>
      </c>
      <c r="AB876">
        <v>2.9</v>
      </c>
      <c r="AC876">
        <v>1.4</v>
      </c>
      <c r="AD876">
        <v>2.75</v>
      </c>
      <c r="AE876">
        <v>1.47</v>
      </c>
      <c r="AF876">
        <v>2.94</v>
      </c>
      <c r="AG876">
        <v>1.36</v>
      </c>
      <c r="AH876">
        <v>3</v>
      </c>
      <c r="AI876">
        <v>1.48</v>
      </c>
      <c r="AJ876">
        <v>3</v>
      </c>
      <c r="AK876">
        <v>1.42</v>
      </c>
      <c r="AL876">
        <v>2.8</v>
      </c>
      <c r="AM876" t="str">
        <f t="shared" si="143"/>
        <v>Vekic</v>
      </c>
      <c r="AN876" t="str">
        <f t="shared" si="144"/>
        <v>Mayr</v>
      </c>
      <c r="AO876" t="str">
        <f t="shared" si="145"/>
        <v>Kuala LumpurVekicMayr</v>
      </c>
      <c r="AP876" t="str">
        <f t="shared" si="146"/>
        <v>Kuala LumpurMayrVekic</v>
      </c>
      <c r="AQ876">
        <f t="shared" si="147"/>
        <v>2</v>
      </c>
      <c r="AR876">
        <f t="shared" si="148"/>
        <v>4</v>
      </c>
      <c r="AS876">
        <f t="shared" si="149"/>
        <v>22</v>
      </c>
      <c r="AT876" t="b">
        <f t="shared" si="150"/>
        <v>0</v>
      </c>
      <c r="AU876" t="str">
        <f t="shared" si="151"/>
        <v>Vekic</v>
      </c>
      <c r="AV876" t="b">
        <f t="shared" si="152"/>
        <v>0</v>
      </c>
      <c r="AW876" t="str">
        <f t="shared" si="153"/>
        <v>Kuala LumpurQuarterfinals</v>
      </c>
    </row>
    <row r="877" spans="1:49" x14ac:dyDescent="0.25">
      <c r="A877">
        <v>20</v>
      </c>
      <c r="B877" t="s">
        <v>567</v>
      </c>
      <c r="C877" t="s">
        <v>568</v>
      </c>
      <c r="D877" s="1">
        <v>41747</v>
      </c>
      <c r="E877" t="s">
        <v>306</v>
      </c>
      <c r="F877" s="1" t="s">
        <v>307</v>
      </c>
      <c r="G877" s="1" t="s">
        <v>308</v>
      </c>
      <c r="H877" t="s">
        <v>345</v>
      </c>
      <c r="I877" s="9">
        <v>3</v>
      </c>
      <c r="J877" t="s">
        <v>364</v>
      </c>
      <c r="K877" t="s">
        <v>465</v>
      </c>
      <c r="L877">
        <v>10</v>
      </c>
      <c r="M877">
        <v>93</v>
      </c>
      <c r="N877">
        <v>3720</v>
      </c>
      <c r="O877">
        <v>659</v>
      </c>
      <c r="P877">
        <v>4</v>
      </c>
      <c r="Q877">
        <v>6</v>
      </c>
      <c r="R877">
        <v>6</v>
      </c>
      <c r="S877">
        <v>2</v>
      </c>
      <c r="T877">
        <v>6</v>
      </c>
      <c r="U877">
        <v>4</v>
      </c>
      <c r="V877">
        <v>2</v>
      </c>
      <c r="W877">
        <v>1</v>
      </c>
      <c r="X877" t="s">
        <v>312</v>
      </c>
      <c r="Y877">
        <v>1.08</v>
      </c>
      <c r="Z877">
        <v>8</v>
      </c>
      <c r="AA877">
        <v>1.1000000000000001</v>
      </c>
      <c r="AB877">
        <v>6.5</v>
      </c>
      <c r="AC877">
        <v>1.1200000000000001</v>
      </c>
      <c r="AD877">
        <v>5.5</v>
      </c>
      <c r="AE877">
        <v>1.1100000000000001</v>
      </c>
      <c r="AF877">
        <v>8.7100000000000009</v>
      </c>
      <c r="AG877">
        <v>1.08</v>
      </c>
      <c r="AH877">
        <v>7.5</v>
      </c>
      <c r="AI877">
        <v>1.1299999999999999</v>
      </c>
      <c r="AJ877">
        <v>8.75</v>
      </c>
      <c r="AK877">
        <v>1.0900000000000001</v>
      </c>
      <c r="AL877">
        <v>7.17</v>
      </c>
      <c r="AM877" t="str">
        <f t="shared" si="143"/>
        <v>Cibulkova</v>
      </c>
      <c r="AN877" t="str">
        <f t="shared" si="144"/>
        <v>Diyas</v>
      </c>
      <c r="AO877" t="str">
        <f t="shared" si="145"/>
        <v>Kuala LumpurCibulkovaDiyas</v>
      </c>
      <c r="AP877" t="str">
        <f t="shared" si="146"/>
        <v>Kuala LumpurDiyasCibulkova</v>
      </c>
      <c r="AQ877">
        <f t="shared" si="147"/>
        <v>1</v>
      </c>
      <c r="AR877">
        <f t="shared" si="148"/>
        <v>4</v>
      </c>
      <c r="AS877">
        <f t="shared" si="149"/>
        <v>28</v>
      </c>
      <c r="AT877" t="b">
        <f t="shared" si="150"/>
        <v>0</v>
      </c>
      <c r="AU877" t="str">
        <f t="shared" si="151"/>
        <v>Diyas</v>
      </c>
      <c r="AV877" t="b">
        <f t="shared" si="152"/>
        <v>1</v>
      </c>
      <c r="AW877" t="str">
        <f t="shared" si="153"/>
        <v>Kuala LumpurQuarterfinals</v>
      </c>
    </row>
    <row r="878" spans="1:49" x14ac:dyDescent="0.25">
      <c r="A878">
        <v>20</v>
      </c>
      <c r="B878" t="s">
        <v>567</v>
      </c>
      <c r="C878" t="s">
        <v>568</v>
      </c>
      <c r="D878" s="1">
        <v>41747</v>
      </c>
      <c r="E878" t="s">
        <v>306</v>
      </c>
      <c r="F878" s="1" t="s">
        <v>307</v>
      </c>
      <c r="G878" s="1" t="s">
        <v>308</v>
      </c>
      <c r="H878" t="s">
        <v>345</v>
      </c>
      <c r="I878" s="9">
        <v>3</v>
      </c>
      <c r="J878" t="s">
        <v>315</v>
      </c>
      <c r="K878" t="s">
        <v>496</v>
      </c>
      <c r="L878">
        <v>75</v>
      </c>
      <c r="M878">
        <v>150</v>
      </c>
      <c r="N878">
        <v>838</v>
      </c>
      <c r="O878">
        <v>422</v>
      </c>
      <c r="P878">
        <v>6</v>
      </c>
      <c r="Q878">
        <v>4</v>
      </c>
      <c r="R878">
        <v>6</v>
      </c>
      <c r="S878">
        <v>4</v>
      </c>
      <c r="V878">
        <v>2</v>
      </c>
      <c r="W878">
        <v>0</v>
      </c>
      <c r="X878" t="s">
        <v>312</v>
      </c>
      <c r="Y878">
        <v>1.1399999999999999</v>
      </c>
      <c r="Z878">
        <v>5.5</v>
      </c>
      <c r="AA878">
        <v>1.18</v>
      </c>
      <c r="AB878">
        <v>4.5</v>
      </c>
      <c r="AC878">
        <v>1.17</v>
      </c>
      <c r="AD878">
        <v>4.5</v>
      </c>
      <c r="AE878">
        <v>1.18</v>
      </c>
      <c r="AF878">
        <v>5.92</v>
      </c>
      <c r="AG878">
        <v>1.17</v>
      </c>
      <c r="AH878">
        <v>5</v>
      </c>
      <c r="AI878">
        <v>1.19</v>
      </c>
      <c r="AJ878">
        <v>5.92</v>
      </c>
      <c r="AK878">
        <v>1.1599999999999999</v>
      </c>
      <c r="AL878">
        <v>4.95</v>
      </c>
      <c r="AM878" t="str">
        <f t="shared" si="143"/>
        <v>Pliskova</v>
      </c>
      <c r="AN878" t="str">
        <f t="shared" si="144"/>
        <v>Buyukakcay</v>
      </c>
      <c r="AO878" t="str">
        <f t="shared" si="145"/>
        <v>Kuala LumpurPliskovaBuyukakcay</v>
      </c>
      <c r="AP878" t="str">
        <f t="shared" si="146"/>
        <v>Kuala LumpurBuyukakcayPliskova</v>
      </c>
      <c r="AQ878">
        <f t="shared" si="147"/>
        <v>2</v>
      </c>
      <c r="AR878">
        <f t="shared" si="148"/>
        <v>4</v>
      </c>
      <c r="AS878">
        <f t="shared" si="149"/>
        <v>20</v>
      </c>
      <c r="AT878" t="b">
        <f t="shared" si="150"/>
        <v>0</v>
      </c>
      <c r="AU878" t="str">
        <f t="shared" si="151"/>
        <v>Pliskova</v>
      </c>
      <c r="AV878" t="b">
        <f t="shared" si="152"/>
        <v>0</v>
      </c>
      <c r="AW878" t="str">
        <f t="shared" si="153"/>
        <v>Kuala LumpurQuarterfinals</v>
      </c>
    </row>
    <row r="879" spans="1:49" x14ac:dyDescent="0.25">
      <c r="A879">
        <v>20</v>
      </c>
      <c r="B879" t="s">
        <v>567</v>
      </c>
      <c r="C879" t="s">
        <v>568</v>
      </c>
      <c r="D879" s="1">
        <v>41748</v>
      </c>
      <c r="E879" t="s">
        <v>306</v>
      </c>
      <c r="F879" s="1" t="s">
        <v>307</v>
      </c>
      <c r="G879" s="1" t="s">
        <v>308</v>
      </c>
      <c r="H879" t="s">
        <v>346</v>
      </c>
      <c r="I879" s="9">
        <v>3</v>
      </c>
      <c r="J879" t="s">
        <v>394</v>
      </c>
      <c r="K879" t="s">
        <v>410</v>
      </c>
      <c r="L879">
        <v>95</v>
      </c>
      <c r="M879">
        <v>45</v>
      </c>
      <c r="N879">
        <v>655</v>
      </c>
      <c r="O879">
        <v>1223</v>
      </c>
      <c r="P879">
        <v>1</v>
      </c>
      <c r="Q879">
        <v>6</v>
      </c>
      <c r="R879">
        <v>6</v>
      </c>
      <c r="S879">
        <v>3</v>
      </c>
      <c r="T879">
        <v>6</v>
      </c>
      <c r="U879">
        <v>4</v>
      </c>
      <c r="V879">
        <v>2</v>
      </c>
      <c r="W879">
        <v>1</v>
      </c>
      <c r="X879" t="s">
        <v>312</v>
      </c>
      <c r="Y879">
        <v>1.72</v>
      </c>
      <c r="Z879">
        <v>2.1</v>
      </c>
      <c r="AA879">
        <v>1.75</v>
      </c>
      <c r="AB879">
        <v>2.0499999999999998</v>
      </c>
      <c r="AC879">
        <v>1.73</v>
      </c>
      <c r="AD879">
        <v>2</v>
      </c>
      <c r="AE879">
        <v>1.84</v>
      </c>
      <c r="AF879">
        <v>2.1</v>
      </c>
      <c r="AG879">
        <v>1.8</v>
      </c>
      <c r="AH879">
        <v>2</v>
      </c>
      <c r="AI879">
        <v>1.84</v>
      </c>
      <c r="AJ879">
        <v>2.16</v>
      </c>
      <c r="AK879">
        <v>1.76</v>
      </c>
      <c r="AL879">
        <v>2.0299999999999998</v>
      </c>
      <c r="AM879" t="str">
        <f t="shared" si="143"/>
        <v>Vekic</v>
      </c>
      <c r="AN879" t="str">
        <f t="shared" si="144"/>
        <v>Zhang</v>
      </c>
      <c r="AO879" t="str">
        <f t="shared" si="145"/>
        <v>Kuala LumpurVekicZhang</v>
      </c>
      <c r="AP879" t="str">
        <f t="shared" si="146"/>
        <v>Kuala LumpurZhangVekic</v>
      </c>
      <c r="AQ879">
        <f t="shared" si="147"/>
        <v>1</v>
      </c>
      <c r="AR879">
        <f t="shared" si="148"/>
        <v>0</v>
      </c>
      <c r="AS879">
        <f t="shared" si="149"/>
        <v>26</v>
      </c>
      <c r="AT879" t="b">
        <f t="shared" si="150"/>
        <v>0</v>
      </c>
      <c r="AU879" t="str">
        <f t="shared" si="151"/>
        <v>Zhang</v>
      </c>
      <c r="AV879" t="b">
        <f t="shared" si="152"/>
        <v>1</v>
      </c>
      <c r="AW879" t="str">
        <f t="shared" si="153"/>
        <v>Kuala LumpurSemifinals</v>
      </c>
    </row>
    <row r="880" spans="1:49" x14ac:dyDescent="0.25">
      <c r="A880">
        <v>20</v>
      </c>
      <c r="B880" t="s">
        <v>567</v>
      </c>
      <c r="C880" t="s">
        <v>568</v>
      </c>
      <c r="D880" s="1">
        <v>41748</v>
      </c>
      <c r="E880" t="s">
        <v>306</v>
      </c>
      <c r="F880" s="1" t="s">
        <v>307</v>
      </c>
      <c r="G880" s="1" t="s">
        <v>308</v>
      </c>
      <c r="H880" t="s">
        <v>346</v>
      </c>
      <c r="I880" s="9">
        <v>3</v>
      </c>
      <c r="J880" t="s">
        <v>364</v>
      </c>
      <c r="K880" t="s">
        <v>315</v>
      </c>
      <c r="L880">
        <v>10</v>
      </c>
      <c r="M880">
        <v>75</v>
      </c>
      <c r="N880">
        <v>3720</v>
      </c>
      <c r="O880">
        <v>838</v>
      </c>
      <c r="P880">
        <v>6</v>
      </c>
      <c r="Q880">
        <v>7</v>
      </c>
      <c r="R880">
        <v>6</v>
      </c>
      <c r="S880">
        <v>3</v>
      </c>
      <c r="T880">
        <v>6</v>
      </c>
      <c r="U880">
        <v>3</v>
      </c>
      <c r="V880">
        <v>2</v>
      </c>
      <c r="W880">
        <v>1</v>
      </c>
      <c r="X880" t="s">
        <v>312</v>
      </c>
      <c r="Y880">
        <v>1.28</v>
      </c>
      <c r="Z880">
        <v>3.75</v>
      </c>
      <c r="AA880">
        <v>1.28</v>
      </c>
      <c r="AB880">
        <v>3.5</v>
      </c>
      <c r="AC880">
        <v>1.29</v>
      </c>
      <c r="AD880">
        <v>3.5</v>
      </c>
      <c r="AE880">
        <v>1.32</v>
      </c>
      <c r="AF880">
        <v>3.84</v>
      </c>
      <c r="AG880">
        <v>1.3</v>
      </c>
      <c r="AH880">
        <v>3.5</v>
      </c>
      <c r="AI880">
        <v>1.33</v>
      </c>
      <c r="AJ880">
        <v>4</v>
      </c>
      <c r="AK880">
        <v>1.29</v>
      </c>
      <c r="AL880">
        <v>3.52</v>
      </c>
      <c r="AM880" t="str">
        <f t="shared" si="143"/>
        <v>Cibulkova</v>
      </c>
      <c r="AN880" t="str">
        <f t="shared" si="144"/>
        <v>Pliskova</v>
      </c>
      <c r="AO880" t="str">
        <f t="shared" si="145"/>
        <v>Kuala LumpurCibulkovaPliskova</v>
      </c>
      <c r="AP880" t="str">
        <f t="shared" si="146"/>
        <v>Kuala LumpurPliskovaCibulkova</v>
      </c>
      <c r="AQ880">
        <f t="shared" si="147"/>
        <v>1</v>
      </c>
      <c r="AR880">
        <f t="shared" si="148"/>
        <v>5</v>
      </c>
      <c r="AS880">
        <f t="shared" si="149"/>
        <v>31</v>
      </c>
      <c r="AT880" t="b">
        <f t="shared" si="150"/>
        <v>1</v>
      </c>
      <c r="AU880" t="str">
        <f t="shared" si="151"/>
        <v>Pliskova</v>
      </c>
      <c r="AV880" t="b">
        <f t="shared" si="152"/>
        <v>1</v>
      </c>
      <c r="AW880" t="str">
        <f t="shared" si="153"/>
        <v>Kuala LumpurSemifinals</v>
      </c>
    </row>
    <row r="881" spans="1:49" x14ac:dyDescent="0.25">
      <c r="A881">
        <v>20</v>
      </c>
      <c r="B881" t="s">
        <v>567</v>
      </c>
      <c r="C881" t="s">
        <v>568</v>
      </c>
      <c r="D881" s="1">
        <v>41749</v>
      </c>
      <c r="E881" t="s">
        <v>306</v>
      </c>
      <c r="F881" s="1" t="s">
        <v>307</v>
      </c>
      <c r="G881" s="1" t="s">
        <v>308</v>
      </c>
      <c r="H881" t="s">
        <v>348</v>
      </c>
      <c r="I881" s="9">
        <v>3</v>
      </c>
      <c r="J881" t="s">
        <v>394</v>
      </c>
      <c r="K881" t="s">
        <v>364</v>
      </c>
      <c r="L881">
        <v>95</v>
      </c>
      <c r="M881">
        <v>10</v>
      </c>
      <c r="N881">
        <v>655</v>
      </c>
      <c r="O881">
        <v>3720</v>
      </c>
      <c r="P881">
        <v>5</v>
      </c>
      <c r="Q881">
        <v>7</v>
      </c>
      <c r="R881">
        <v>7</v>
      </c>
      <c r="S881">
        <v>5</v>
      </c>
      <c r="T881">
        <v>7</v>
      </c>
      <c r="U881">
        <v>6</v>
      </c>
      <c r="V881">
        <v>2</v>
      </c>
      <c r="W881">
        <v>1</v>
      </c>
      <c r="X881" t="s">
        <v>312</v>
      </c>
      <c r="Y881">
        <v>5.5</v>
      </c>
      <c r="Z881">
        <v>1.1399999999999999</v>
      </c>
      <c r="AA881">
        <v>4.5</v>
      </c>
      <c r="AB881">
        <v>1.18</v>
      </c>
      <c r="AC881">
        <v>5</v>
      </c>
      <c r="AD881">
        <v>1.17</v>
      </c>
      <c r="AE881">
        <v>5.69</v>
      </c>
      <c r="AF881">
        <v>1.19</v>
      </c>
      <c r="AG881">
        <v>4.5</v>
      </c>
      <c r="AH881">
        <v>1.2</v>
      </c>
      <c r="AI881">
        <v>6</v>
      </c>
      <c r="AJ881">
        <v>1.2</v>
      </c>
      <c r="AK881">
        <v>4.8899999999999997</v>
      </c>
      <c r="AL881">
        <v>1.17</v>
      </c>
      <c r="AM881" t="str">
        <f t="shared" si="143"/>
        <v>Vekic</v>
      </c>
      <c r="AN881" t="str">
        <f t="shared" si="144"/>
        <v>Cibulkova</v>
      </c>
      <c r="AO881" t="str">
        <f t="shared" si="145"/>
        <v>Kuala LumpurVekicCibulkova</v>
      </c>
      <c r="AP881" t="str">
        <f t="shared" si="146"/>
        <v>Kuala LumpurCibulkovaVekic</v>
      </c>
      <c r="AQ881">
        <f t="shared" si="147"/>
        <v>1</v>
      </c>
      <c r="AR881">
        <f t="shared" si="148"/>
        <v>1</v>
      </c>
      <c r="AS881">
        <f t="shared" si="149"/>
        <v>37</v>
      </c>
      <c r="AT881" t="b">
        <f t="shared" si="150"/>
        <v>1</v>
      </c>
      <c r="AU881" t="str">
        <f t="shared" si="151"/>
        <v>Cibulkova</v>
      </c>
      <c r="AV881" t="b">
        <f t="shared" si="152"/>
        <v>1</v>
      </c>
      <c r="AW881" t="str">
        <f t="shared" si="153"/>
        <v>Kuala LumpurThe Final</v>
      </c>
    </row>
    <row r="882" spans="1:49" x14ac:dyDescent="0.25">
      <c r="A882">
        <v>21</v>
      </c>
      <c r="B882" s="8" t="s">
        <v>577</v>
      </c>
      <c r="C882" t="s">
        <v>578</v>
      </c>
      <c r="D882" s="1">
        <v>41750</v>
      </c>
      <c r="E882" s="1" t="s">
        <v>306</v>
      </c>
      <c r="F882" s="1" t="s">
        <v>307</v>
      </c>
      <c r="G882" s="1" t="s">
        <v>503</v>
      </c>
      <c r="H882" t="s">
        <v>309</v>
      </c>
      <c r="I882">
        <v>3</v>
      </c>
      <c r="J882" t="s">
        <v>320</v>
      </c>
      <c r="K882" t="s">
        <v>375</v>
      </c>
      <c r="L882">
        <v>75</v>
      </c>
      <c r="M882">
        <v>122</v>
      </c>
      <c r="N882">
        <v>839</v>
      </c>
      <c r="O882">
        <v>534</v>
      </c>
      <c r="P882">
        <v>6</v>
      </c>
      <c r="Q882">
        <v>2</v>
      </c>
      <c r="R882">
        <v>7</v>
      </c>
      <c r="S882">
        <v>5</v>
      </c>
      <c r="V882">
        <v>2</v>
      </c>
      <c r="W882">
        <v>0</v>
      </c>
      <c r="X882" t="s">
        <v>312</v>
      </c>
      <c r="Y882">
        <v>1.33</v>
      </c>
      <c r="Z882">
        <v>3.25</v>
      </c>
      <c r="AA882">
        <v>1.35</v>
      </c>
      <c r="AB882">
        <v>3.1</v>
      </c>
      <c r="AC882">
        <v>1.36</v>
      </c>
      <c r="AD882">
        <v>3</v>
      </c>
      <c r="AE882">
        <v>1.38</v>
      </c>
      <c r="AF882">
        <v>3.3</v>
      </c>
      <c r="AG882">
        <v>1.44</v>
      </c>
      <c r="AH882">
        <v>2.75</v>
      </c>
      <c r="AI882">
        <v>1.44</v>
      </c>
      <c r="AJ882">
        <v>3.3</v>
      </c>
      <c r="AK882">
        <v>1.36</v>
      </c>
      <c r="AL882">
        <v>3.04</v>
      </c>
      <c r="AM882" t="str">
        <f t="shared" si="143"/>
        <v>Dominguez</v>
      </c>
      <c r="AN882" t="str">
        <f t="shared" si="144"/>
        <v>Kudryavtseva</v>
      </c>
      <c r="AO882" t="str">
        <f t="shared" si="145"/>
        <v>MarrakechDominguezKudryavtseva</v>
      </c>
      <c r="AP882" t="str">
        <f t="shared" si="146"/>
        <v>MarrakechKudryavtsevaDominguez</v>
      </c>
      <c r="AQ882">
        <f t="shared" si="147"/>
        <v>2</v>
      </c>
      <c r="AR882">
        <f t="shared" si="148"/>
        <v>6</v>
      </c>
      <c r="AS882">
        <f t="shared" si="149"/>
        <v>20</v>
      </c>
      <c r="AT882" t="b">
        <f t="shared" si="150"/>
        <v>0</v>
      </c>
      <c r="AU882" t="str">
        <f t="shared" si="151"/>
        <v>Dominguez</v>
      </c>
      <c r="AV882" t="b">
        <f t="shared" si="152"/>
        <v>0</v>
      </c>
      <c r="AW882" t="str">
        <f t="shared" si="153"/>
        <v>Marrakech1st Round</v>
      </c>
    </row>
    <row r="883" spans="1:49" x14ac:dyDescent="0.25">
      <c r="A883">
        <v>21</v>
      </c>
      <c r="B883" s="8" t="s">
        <v>577</v>
      </c>
      <c r="C883" t="s">
        <v>578</v>
      </c>
      <c r="D883" s="1">
        <v>41750</v>
      </c>
      <c r="E883" s="1" t="s">
        <v>306</v>
      </c>
      <c r="F883" s="1" t="s">
        <v>307</v>
      </c>
      <c r="G883" s="1" t="s">
        <v>503</v>
      </c>
      <c r="H883" t="s">
        <v>309</v>
      </c>
      <c r="I883">
        <v>3</v>
      </c>
      <c r="J883" t="s">
        <v>398</v>
      </c>
      <c r="K883" t="s">
        <v>390</v>
      </c>
      <c r="L883">
        <v>92</v>
      </c>
      <c r="M883">
        <v>108</v>
      </c>
      <c r="N883">
        <v>678</v>
      </c>
      <c r="O883">
        <v>589</v>
      </c>
      <c r="P883">
        <v>6</v>
      </c>
      <c r="Q883">
        <v>2</v>
      </c>
      <c r="R883">
        <v>6</v>
      </c>
      <c r="S883">
        <v>3</v>
      </c>
      <c r="V883">
        <v>2</v>
      </c>
      <c r="W883">
        <v>0</v>
      </c>
      <c r="X883" t="s">
        <v>312</v>
      </c>
      <c r="Y883">
        <v>1.53</v>
      </c>
      <c r="Z883">
        <v>2.37</v>
      </c>
      <c r="AA883">
        <v>1.55</v>
      </c>
      <c r="AB883">
        <v>2.4</v>
      </c>
      <c r="AC883">
        <v>1.53</v>
      </c>
      <c r="AD883">
        <v>2.38</v>
      </c>
      <c r="AE883">
        <v>1.6</v>
      </c>
      <c r="AF883">
        <v>2.48</v>
      </c>
      <c r="AG883">
        <v>1.67</v>
      </c>
      <c r="AH883">
        <v>2.2000000000000002</v>
      </c>
      <c r="AI883">
        <v>1.67</v>
      </c>
      <c r="AJ883">
        <v>2.5499999999999998</v>
      </c>
      <c r="AK883">
        <v>1.55</v>
      </c>
      <c r="AL883">
        <v>2.4</v>
      </c>
      <c r="AM883" t="str">
        <f t="shared" si="143"/>
        <v>Peer</v>
      </c>
      <c r="AN883" t="str">
        <f t="shared" si="144"/>
        <v>Martic</v>
      </c>
      <c r="AO883" t="str">
        <f t="shared" si="145"/>
        <v>MarrakechPeerMartic</v>
      </c>
      <c r="AP883" t="str">
        <f t="shared" si="146"/>
        <v>MarrakechMarticPeer</v>
      </c>
      <c r="AQ883">
        <f t="shared" si="147"/>
        <v>2</v>
      </c>
      <c r="AR883">
        <f t="shared" si="148"/>
        <v>7</v>
      </c>
      <c r="AS883">
        <f t="shared" si="149"/>
        <v>17</v>
      </c>
      <c r="AT883" t="b">
        <f t="shared" si="150"/>
        <v>0</v>
      </c>
      <c r="AU883" t="str">
        <f t="shared" si="151"/>
        <v>Peer</v>
      </c>
      <c r="AV883" t="b">
        <f t="shared" si="152"/>
        <v>0</v>
      </c>
      <c r="AW883" t="str">
        <f t="shared" si="153"/>
        <v>Marrakech1st Round</v>
      </c>
    </row>
    <row r="884" spans="1:49" x14ac:dyDescent="0.25">
      <c r="A884">
        <v>21</v>
      </c>
      <c r="B884" s="8" t="s">
        <v>577</v>
      </c>
      <c r="C884" t="s">
        <v>578</v>
      </c>
      <c r="D884" s="1">
        <v>41750</v>
      </c>
      <c r="E884" s="1" t="s">
        <v>306</v>
      </c>
      <c r="F884" s="1" t="s">
        <v>307</v>
      </c>
      <c r="G884" s="1" t="s">
        <v>503</v>
      </c>
      <c r="H884" t="s">
        <v>309</v>
      </c>
      <c r="I884">
        <v>3</v>
      </c>
      <c r="J884" t="s">
        <v>313</v>
      </c>
      <c r="K884" t="s">
        <v>494</v>
      </c>
      <c r="L884">
        <v>38</v>
      </c>
      <c r="M884">
        <v>82</v>
      </c>
      <c r="N884">
        <v>1327</v>
      </c>
      <c r="O884">
        <v>754</v>
      </c>
      <c r="P884">
        <v>6</v>
      </c>
      <c r="Q884">
        <v>3</v>
      </c>
      <c r="R884">
        <v>6</v>
      </c>
      <c r="S884">
        <v>3</v>
      </c>
      <c r="V884">
        <v>2</v>
      </c>
      <c r="W884">
        <v>0</v>
      </c>
      <c r="X884" t="s">
        <v>312</v>
      </c>
      <c r="Y884">
        <v>1.72</v>
      </c>
      <c r="Z884">
        <v>2</v>
      </c>
      <c r="AA884">
        <v>1.8</v>
      </c>
      <c r="AB884">
        <v>2</v>
      </c>
      <c r="AC884">
        <v>1.67</v>
      </c>
      <c r="AD884">
        <v>2.1</v>
      </c>
      <c r="AE884">
        <v>1.86</v>
      </c>
      <c r="AF884">
        <v>2.0299999999999998</v>
      </c>
      <c r="AG884">
        <v>1.62</v>
      </c>
      <c r="AH884">
        <v>2.25</v>
      </c>
      <c r="AI884">
        <v>1.88</v>
      </c>
      <c r="AJ884">
        <v>2.35</v>
      </c>
      <c r="AK884">
        <v>1.72</v>
      </c>
      <c r="AL884">
        <v>2.08</v>
      </c>
      <c r="AM884" t="str">
        <f t="shared" si="143"/>
        <v>Meusburger</v>
      </c>
      <c r="AN884" t="str">
        <f t="shared" si="144"/>
        <v>Cetkovska</v>
      </c>
      <c r="AO884" t="str">
        <f t="shared" si="145"/>
        <v>MarrakechMeusburgerCetkovska</v>
      </c>
      <c r="AP884" t="str">
        <f t="shared" si="146"/>
        <v>MarrakechCetkovskaMeusburger</v>
      </c>
      <c r="AQ884">
        <f t="shared" si="147"/>
        <v>2</v>
      </c>
      <c r="AR884">
        <f t="shared" si="148"/>
        <v>6</v>
      </c>
      <c r="AS884">
        <f t="shared" si="149"/>
        <v>18</v>
      </c>
      <c r="AT884" t="b">
        <f t="shared" si="150"/>
        <v>0</v>
      </c>
      <c r="AU884" t="str">
        <f t="shared" si="151"/>
        <v>Meusburger</v>
      </c>
      <c r="AV884" t="b">
        <f t="shared" si="152"/>
        <v>0</v>
      </c>
      <c r="AW884" t="str">
        <f t="shared" si="153"/>
        <v>Marrakech1st Round</v>
      </c>
    </row>
    <row r="885" spans="1:49" x14ac:dyDescent="0.25">
      <c r="A885">
        <v>21</v>
      </c>
      <c r="B885" s="8" t="s">
        <v>577</v>
      </c>
      <c r="C885" t="s">
        <v>578</v>
      </c>
      <c r="D885" s="1">
        <v>41751</v>
      </c>
      <c r="E885" s="1" t="s">
        <v>306</v>
      </c>
      <c r="F885" s="1" t="s">
        <v>307</v>
      </c>
      <c r="G885" s="1" t="s">
        <v>503</v>
      </c>
      <c r="H885" t="s">
        <v>309</v>
      </c>
      <c r="I885">
        <v>3</v>
      </c>
      <c r="J885" t="s">
        <v>395</v>
      </c>
      <c r="K885" t="s">
        <v>354</v>
      </c>
      <c r="L885">
        <v>79</v>
      </c>
      <c r="M885">
        <v>36</v>
      </c>
      <c r="N885">
        <v>795</v>
      </c>
      <c r="O885">
        <v>1375</v>
      </c>
      <c r="P885">
        <v>7</v>
      </c>
      <c r="Q885">
        <v>6</v>
      </c>
      <c r="R885">
        <v>3</v>
      </c>
      <c r="S885">
        <v>6</v>
      </c>
      <c r="T885">
        <v>6</v>
      </c>
      <c r="U885">
        <v>2</v>
      </c>
      <c r="V885">
        <v>2</v>
      </c>
      <c r="W885">
        <v>1</v>
      </c>
      <c r="X885" t="s">
        <v>312</v>
      </c>
      <c r="Y885">
        <v>3.25</v>
      </c>
      <c r="Z885">
        <v>1.33</v>
      </c>
      <c r="AA885">
        <v>3.5</v>
      </c>
      <c r="AB885">
        <v>1.28</v>
      </c>
      <c r="AC885">
        <v>3.5</v>
      </c>
      <c r="AD885">
        <v>1.29</v>
      </c>
      <c r="AE885">
        <v>3.21</v>
      </c>
      <c r="AF885">
        <v>1.39</v>
      </c>
      <c r="AG885">
        <v>3.5</v>
      </c>
      <c r="AH885">
        <v>1.29</v>
      </c>
      <c r="AI885">
        <v>3.55</v>
      </c>
      <c r="AJ885">
        <v>1.39</v>
      </c>
      <c r="AK885">
        <v>3.36</v>
      </c>
      <c r="AL885">
        <v>1.3</v>
      </c>
      <c r="AM885" t="str">
        <f t="shared" si="143"/>
        <v>Mayr</v>
      </c>
      <c r="AN885" t="str">
        <f t="shared" si="144"/>
        <v>Svitolina</v>
      </c>
      <c r="AO885" t="str">
        <f t="shared" si="145"/>
        <v>MarrakechMayrSvitolina</v>
      </c>
      <c r="AP885" t="str">
        <f t="shared" si="146"/>
        <v>MarrakechSvitolinaMayr</v>
      </c>
      <c r="AQ885">
        <f t="shared" si="147"/>
        <v>1</v>
      </c>
      <c r="AR885">
        <f t="shared" si="148"/>
        <v>2</v>
      </c>
      <c r="AS885">
        <f t="shared" si="149"/>
        <v>30</v>
      </c>
      <c r="AT885" t="b">
        <f t="shared" si="150"/>
        <v>1</v>
      </c>
      <c r="AU885" t="str">
        <f t="shared" si="151"/>
        <v>Mayr</v>
      </c>
      <c r="AV885" t="b">
        <f t="shared" si="152"/>
        <v>1</v>
      </c>
      <c r="AW885" t="str">
        <f t="shared" si="153"/>
        <v>Marrakech1st Round</v>
      </c>
    </row>
    <row r="886" spans="1:49" x14ac:dyDescent="0.25">
      <c r="A886">
        <v>21</v>
      </c>
      <c r="B886" s="8" t="s">
        <v>577</v>
      </c>
      <c r="C886" t="s">
        <v>578</v>
      </c>
      <c r="D886" s="1">
        <v>41751</v>
      </c>
      <c r="E886" s="1" t="s">
        <v>306</v>
      </c>
      <c r="F886" s="1" t="s">
        <v>307</v>
      </c>
      <c r="G886" s="1" t="s">
        <v>503</v>
      </c>
      <c r="H886" t="s">
        <v>309</v>
      </c>
      <c r="I886">
        <v>3</v>
      </c>
      <c r="J886" t="s">
        <v>310</v>
      </c>
      <c r="K886" t="s">
        <v>454</v>
      </c>
      <c r="L886">
        <v>42</v>
      </c>
      <c r="M886">
        <v>95</v>
      </c>
      <c r="N886">
        <v>1273</v>
      </c>
      <c r="O886">
        <v>653</v>
      </c>
      <c r="P886">
        <v>6</v>
      </c>
      <c r="Q886">
        <v>2</v>
      </c>
      <c r="R886">
        <v>6</v>
      </c>
      <c r="S886">
        <v>2</v>
      </c>
      <c r="V886">
        <v>2</v>
      </c>
      <c r="W886">
        <v>0</v>
      </c>
      <c r="X886" t="s">
        <v>312</v>
      </c>
      <c r="Y886">
        <v>1.1000000000000001</v>
      </c>
      <c r="Z886">
        <v>6.5</v>
      </c>
      <c r="AA886">
        <v>1.1299999999999999</v>
      </c>
      <c r="AB886">
        <v>5.5</v>
      </c>
      <c r="AC886">
        <v>1.1200000000000001</v>
      </c>
      <c r="AD886">
        <v>5.5</v>
      </c>
      <c r="AE886">
        <v>1.1299999999999999</v>
      </c>
      <c r="AF886">
        <v>6.81</v>
      </c>
      <c r="AG886">
        <v>1.1299999999999999</v>
      </c>
      <c r="AH886">
        <v>6</v>
      </c>
      <c r="AI886">
        <v>1.1399999999999999</v>
      </c>
      <c r="AJ886">
        <v>6.81</v>
      </c>
      <c r="AK886">
        <v>1.1200000000000001</v>
      </c>
      <c r="AL886">
        <v>6.04</v>
      </c>
      <c r="AM886" t="str">
        <f t="shared" si="143"/>
        <v>Muguruza</v>
      </c>
      <c r="AN886" t="str">
        <f t="shared" si="144"/>
        <v>Glushko</v>
      </c>
      <c r="AO886" t="str">
        <f t="shared" si="145"/>
        <v>MarrakechMuguruzaGlushko</v>
      </c>
      <c r="AP886" t="str">
        <f t="shared" si="146"/>
        <v>MarrakechGlushkoMuguruza</v>
      </c>
      <c r="AQ886">
        <f t="shared" si="147"/>
        <v>2</v>
      </c>
      <c r="AR886">
        <f t="shared" si="148"/>
        <v>8</v>
      </c>
      <c r="AS886">
        <f t="shared" si="149"/>
        <v>16</v>
      </c>
      <c r="AT886" t="b">
        <f t="shared" si="150"/>
        <v>0</v>
      </c>
      <c r="AU886" t="str">
        <f t="shared" si="151"/>
        <v>Muguruza</v>
      </c>
      <c r="AV886" t="b">
        <f t="shared" si="152"/>
        <v>0</v>
      </c>
      <c r="AW886" t="str">
        <f t="shared" si="153"/>
        <v>Marrakech1st Round</v>
      </c>
    </row>
    <row r="887" spans="1:49" x14ac:dyDescent="0.25">
      <c r="A887">
        <v>21</v>
      </c>
      <c r="B887" s="8" t="s">
        <v>577</v>
      </c>
      <c r="C887" t="s">
        <v>578</v>
      </c>
      <c r="D887" s="1">
        <v>41751</v>
      </c>
      <c r="E887" s="1" t="s">
        <v>306</v>
      </c>
      <c r="F887" s="1" t="s">
        <v>307</v>
      </c>
      <c r="G887" s="1" t="s">
        <v>503</v>
      </c>
      <c r="H887" t="s">
        <v>309</v>
      </c>
      <c r="I887">
        <v>3</v>
      </c>
      <c r="J887" t="s">
        <v>419</v>
      </c>
      <c r="K887" t="s">
        <v>322</v>
      </c>
      <c r="L887">
        <v>88</v>
      </c>
      <c r="M887">
        <v>76</v>
      </c>
      <c r="N887">
        <v>693</v>
      </c>
      <c r="O887">
        <v>826</v>
      </c>
      <c r="P887">
        <v>6</v>
      </c>
      <c r="Q887">
        <v>4</v>
      </c>
      <c r="R887">
        <v>6</v>
      </c>
      <c r="S887">
        <v>1</v>
      </c>
      <c r="V887">
        <v>2</v>
      </c>
      <c r="W887">
        <v>0</v>
      </c>
      <c r="X887" t="s">
        <v>312</v>
      </c>
      <c r="Y887">
        <v>2.1</v>
      </c>
      <c r="Z887">
        <v>1.66</v>
      </c>
      <c r="AA887">
        <v>2.2999999999999998</v>
      </c>
      <c r="AB887">
        <v>1.6</v>
      </c>
      <c r="AC887">
        <v>2.2000000000000002</v>
      </c>
      <c r="AD887">
        <v>1.62</v>
      </c>
      <c r="AE887">
        <v>2.19</v>
      </c>
      <c r="AF887">
        <v>1.75</v>
      </c>
      <c r="AG887">
        <v>2.25</v>
      </c>
      <c r="AH887">
        <v>1.62</v>
      </c>
      <c r="AI887">
        <v>2.35</v>
      </c>
      <c r="AJ887">
        <v>1.76</v>
      </c>
      <c r="AK887">
        <v>2.19</v>
      </c>
      <c r="AL887">
        <v>1.65</v>
      </c>
      <c r="AM887" t="str">
        <f t="shared" si="143"/>
        <v>Van</v>
      </c>
      <c r="AN887" t="str">
        <f t="shared" si="144"/>
        <v>Cadantu</v>
      </c>
      <c r="AO887" t="str">
        <f t="shared" si="145"/>
        <v>MarrakechVanCadantu</v>
      </c>
      <c r="AP887" t="str">
        <f t="shared" si="146"/>
        <v>MarrakechCadantuVan</v>
      </c>
      <c r="AQ887">
        <f t="shared" si="147"/>
        <v>2</v>
      </c>
      <c r="AR887">
        <f t="shared" si="148"/>
        <v>7</v>
      </c>
      <c r="AS887">
        <f t="shared" si="149"/>
        <v>17</v>
      </c>
      <c r="AT887" t="b">
        <f t="shared" si="150"/>
        <v>0</v>
      </c>
      <c r="AU887" t="str">
        <f t="shared" si="151"/>
        <v>Van</v>
      </c>
      <c r="AV887" t="b">
        <f t="shared" si="152"/>
        <v>0</v>
      </c>
      <c r="AW887" t="str">
        <f t="shared" si="153"/>
        <v>Marrakech1st Round</v>
      </c>
    </row>
    <row r="888" spans="1:49" x14ac:dyDescent="0.25">
      <c r="A888">
        <v>21</v>
      </c>
      <c r="B888" s="8" t="s">
        <v>577</v>
      </c>
      <c r="C888" t="s">
        <v>578</v>
      </c>
      <c r="D888" s="1">
        <v>41751</v>
      </c>
      <c r="E888" s="1" t="s">
        <v>306</v>
      </c>
      <c r="F888" s="1" t="s">
        <v>307</v>
      </c>
      <c r="G888" s="1" t="s">
        <v>503</v>
      </c>
      <c r="H888" t="s">
        <v>309</v>
      </c>
      <c r="I888">
        <v>3</v>
      </c>
      <c r="J888" t="s">
        <v>387</v>
      </c>
      <c r="K888" t="s">
        <v>571</v>
      </c>
      <c r="L888">
        <v>44</v>
      </c>
      <c r="M888">
        <v>140</v>
      </c>
      <c r="N888">
        <v>1235</v>
      </c>
      <c r="O888">
        <v>481</v>
      </c>
      <c r="P888">
        <v>6</v>
      </c>
      <c r="Q888">
        <v>4</v>
      </c>
      <c r="R888">
        <v>2</v>
      </c>
      <c r="S888">
        <v>6</v>
      </c>
      <c r="T888">
        <v>6</v>
      </c>
      <c r="U888">
        <v>1</v>
      </c>
      <c r="V888">
        <v>2</v>
      </c>
      <c r="W888">
        <v>1</v>
      </c>
      <c r="X888" t="s">
        <v>312</v>
      </c>
      <c r="Y888">
        <v>1.25</v>
      </c>
      <c r="Z888">
        <v>3.75</v>
      </c>
      <c r="AA888">
        <v>1.25</v>
      </c>
      <c r="AB888">
        <v>3.75</v>
      </c>
      <c r="AC888">
        <v>1.25</v>
      </c>
      <c r="AD888">
        <v>3.75</v>
      </c>
      <c r="AE888">
        <v>1.28</v>
      </c>
      <c r="AF888">
        <v>3.99</v>
      </c>
      <c r="AG888">
        <v>1.25</v>
      </c>
      <c r="AH888">
        <v>3.75</v>
      </c>
      <c r="AI888">
        <v>1.3</v>
      </c>
      <c r="AJ888">
        <v>4.0999999999999996</v>
      </c>
      <c r="AK888">
        <v>1.26</v>
      </c>
      <c r="AL888">
        <v>3.73</v>
      </c>
      <c r="AM888" t="str">
        <f t="shared" si="143"/>
        <v>Peng</v>
      </c>
      <c r="AN888" t="str">
        <f t="shared" si="144"/>
        <v>Jabeur</v>
      </c>
      <c r="AO888" t="str">
        <f t="shared" si="145"/>
        <v>MarrakechPengJabeur</v>
      </c>
      <c r="AP888" t="str">
        <f t="shared" si="146"/>
        <v>MarrakechJabeurPeng</v>
      </c>
      <c r="AQ888">
        <f t="shared" si="147"/>
        <v>1</v>
      </c>
      <c r="AR888">
        <f t="shared" si="148"/>
        <v>3</v>
      </c>
      <c r="AS888">
        <f t="shared" si="149"/>
        <v>25</v>
      </c>
      <c r="AT888" t="b">
        <f t="shared" si="150"/>
        <v>0</v>
      </c>
      <c r="AU888" t="str">
        <f t="shared" si="151"/>
        <v>Peng</v>
      </c>
      <c r="AV888" t="b">
        <f t="shared" si="152"/>
        <v>1</v>
      </c>
      <c r="AW888" t="str">
        <f t="shared" si="153"/>
        <v>Marrakech1st Round</v>
      </c>
    </row>
    <row r="889" spans="1:49" x14ac:dyDescent="0.25">
      <c r="A889">
        <v>21</v>
      </c>
      <c r="B889" s="8" t="s">
        <v>577</v>
      </c>
      <c r="C889" t="s">
        <v>578</v>
      </c>
      <c r="D889" s="1">
        <v>41751</v>
      </c>
      <c r="E889" s="1" t="s">
        <v>306</v>
      </c>
      <c r="F889" s="1" t="s">
        <v>307</v>
      </c>
      <c r="G889" s="1" t="s">
        <v>503</v>
      </c>
      <c r="H889" t="s">
        <v>309</v>
      </c>
      <c r="I889">
        <v>3</v>
      </c>
      <c r="J889" t="s">
        <v>533</v>
      </c>
      <c r="K889" t="s">
        <v>579</v>
      </c>
      <c r="L889">
        <v>101</v>
      </c>
      <c r="M889">
        <v>222</v>
      </c>
      <c r="N889">
        <v>611</v>
      </c>
      <c r="O889">
        <v>261</v>
      </c>
      <c r="P889">
        <v>5</v>
      </c>
      <c r="Q889">
        <v>7</v>
      </c>
      <c r="R889">
        <v>6</v>
      </c>
      <c r="S889">
        <v>1</v>
      </c>
      <c r="T889">
        <v>6</v>
      </c>
      <c r="U889">
        <v>4</v>
      </c>
      <c r="V889">
        <v>2</v>
      </c>
      <c r="W889">
        <v>1</v>
      </c>
      <c r="X889" t="s">
        <v>312</v>
      </c>
      <c r="Y889">
        <v>1.2</v>
      </c>
      <c r="Z889">
        <v>4.33</v>
      </c>
      <c r="AA889">
        <v>1.2</v>
      </c>
      <c r="AB889">
        <v>4.3</v>
      </c>
      <c r="AC889">
        <v>1.22</v>
      </c>
      <c r="AD889">
        <v>4</v>
      </c>
      <c r="AE889">
        <v>1.25</v>
      </c>
      <c r="AF889">
        <v>4.4000000000000004</v>
      </c>
      <c r="AG889">
        <v>1.22</v>
      </c>
      <c r="AH889">
        <v>4</v>
      </c>
      <c r="AI889">
        <v>1.25</v>
      </c>
      <c r="AJ889">
        <v>4.8</v>
      </c>
      <c r="AK889">
        <v>1.22</v>
      </c>
      <c r="AL889">
        <v>4.1500000000000004</v>
      </c>
      <c r="AM889" t="str">
        <f t="shared" si="143"/>
        <v>Oprandi</v>
      </c>
      <c r="AN889" t="str">
        <f t="shared" si="144"/>
        <v>Grymalska</v>
      </c>
      <c r="AO889" t="str">
        <f t="shared" si="145"/>
        <v>MarrakechOprandiGrymalska</v>
      </c>
      <c r="AP889" t="str">
        <f t="shared" si="146"/>
        <v>MarrakechGrymalskaOprandi</v>
      </c>
      <c r="AQ889">
        <f t="shared" si="147"/>
        <v>1</v>
      </c>
      <c r="AR889">
        <f t="shared" si="148"/>
        <v>5</v>
      </c>
      <c r="AS889">
        <f t="shared" si="149"/>
        <v>29</v>
      </c>
      <c r="AT889" t="b">
        <f t="shared" si="150"/>
        <v>0</v>
      </c>
      <c r="AU889" t="str">
        <f t="shared" si="151"/>
        <v>Grymalska</v>
      </c>
      <c r="AV889" t="b">
        <f t="shared" si="152"/>
        <v>1</v>
      </c>
      <c r="AW889" t="str">
        <f t="shared" si="153"/>
        <v>Marrakech1st Round</v>
      </c>
    </row>
    <row r="890" spans="1:49" x14ac:dyDescent="0.25">
      <c r="A890">
        <v>21</v>
      </c>
      <c r="B890" s="8" t="s">
        <v>577</v>
      </c>
      <c r="C890" t="s">
        <v>578</v>
      </c>
      <c r="D890" s="1">
        <v>41751</v>
      </c>
      <c r="E890" s="1" t="s">
        <v>306</v>
      </c>
      <c r="F890" s="1" t="s">
        <v>307</v>
      </c>
      <c r="G890" s="1" t="s">
        <v>503</v>
      </c>
      <c r="H890" t="s">
        <v>309</v>
      </c>
      <c r="I890">
        <v>3</v>
      </c>
      <c r="J890" t="s">
        <v>373</v>
      </c>
      <c r="K890" t="s">
        <v>580</v>
      </c>
      <c r="L890">
        <v>30</v>
      </c>
      <c r="M890">
        <v>176</v>
      </c>
      <c r="N890">
        <v>1501</v>
      </c>
      <c r="O890">
        <v>360</v>
      </c>
      <c r="P890">
        <v>3</v>
      </c>
      <c r="Q890">
        <v>6</v>
      </c>
      <c r="R890">
        <v>6</v>
      </c>
      <c r="S890">
        <v>2</v>
      </c>
      <c r="T890">
        <v>7</v>
      </c>
      <c r="U890">
        <v>5</v>
      </c>
      <c r="V890">
        <v>2</v>
      </c>
      <c r="W890">
        <v>1</v>
      </c>
      <c r="X890" t="s">
        <v>312</v>
      </c>
      <c r="Y890">
        <v>1.28</v>
      </c>
      <c r="Z890">
        <v>3.5</v>
      </c>
      <c r="AA890">
        <v>1.25</v>
      </c>
      <c r="AB890">
        <v>3.75</v>
      </c>
      <c r="AC890">
        <v>1.25</v>
      </c>
      <c r="AD890">
        <v>3.75</v>
      </c>
      <c r="AE890">
        <v>1.32</v>
      </c>
      <c r="AF890">
        <v>3.66</v>
      </c>
      <c r="AG890">
        <v>1.22</v>
      </c>
      <c r="AH890">
        <v>4</v>
      </c>
      <c r="AI890">
        <v>1.33</v>
      </c>
      <c r="AJ890">
        <v>4.0999999999999996</v>
      </c>
      <c r="AK890">
        <v>1.27</v>
      </c>
      <c r="AL890">
        <v>3.62</v>
      </c>
      <c r="AM890" t="str">
        <f t="shared" si="143"/>
        <v>Hantuchova</v>
      </c>
      <c r="AN890" t="str">
        <f t="shared" si="144"/>
        <v>Voracova</v>
      </c>
      <c r="AO890" t="str">
        <f t="shared" si="145"/>
        <v>MarrakechHantuchovaVoracova</v>
      </c>
      <c r="AP890" t="str">
        <f t="shared" si="146"/>
        <v>MarrakechVoracovaHantuchova</v>
      </c>
      <c r="AQ890">
        <f t="shared" si="147"/>
        <v>1</v>
      </c>
      <c r="AR890">
        <f t="shared" si="148"/>
        <v>3</v>
      </c>
      <c r="AS890">
        <f t="shared" si="149"/>
        <v>29</v>
      </c>
      <c r="AT890" t="b">
        <f t="shared" si="150"/>
        <v>0</v>
      </c>
      <c r="AU890" t="str">
        <f t="shared" si="151"/>
        <v>Voracova</v>
      </c>
      <c r="AV890" t="b">
        <f t="shared" si="152"/>
        <v>1</v>
      </c>
      <c r="AW890" t="str">
        <f t="shared" si="153"/>
        <v>Marrakech1st Round</v>
      </c>
    </row>
    <row r="891" spans="1:49" x14ac:dyDescent="0.25">
      <c r="A891">
        <v>21</v>
      </c>
      <c r="B891" s="8" t="s">
        <v>577</v>
      </c>
      <c r="C891" t="s">
        <v>578</v>
      </c>
      <c r="D891" s="1">
        <v>41751</v>
      </c>
      <c r="E891" s="1" t="s">
        <v>306</v>
      </c>
      <c r="F891" s="1" t="s">
        <v>307</v>
      </c>
      <c r="G891" s="1" t="s">
        <v>503</v>
      </c>
      <c r="H891" t="s">
        <v>309</v>
      </c>
      <c r="I891">
        <v>3</v>
      </c>
      <c r="J891" t="s">
        <v>358</v>
      </c>
      <c r="K891" t="s">
        <v>384</v>
      </c>
      <c r="L891">
        <v>77</v>
      </c>
      <c r="M891">
        <v>106</v>
      </c>
      <c r="N891">
        <v>816</v>
      </c>
      <c r="O891">
        <v>597</v>
      </c>
      <c r="P891">
        <v>6</v>
      </c>
      <c r="Q891">
        <v>3</v>
      </c>
      <c r="R891">
        <v>6</v>
      </c>
      <c r="S891">
        <v>2</v>
      </c>
      <c r="V891">
        <v>2</v>
      </c>
      <c r="W891">
        <v>0</v>
      </c>
      <c r="X891" t="s">
        <v>312</v>
      </c>
      <c r="Y891">
        <v>1.72</v>
      </c>
      <c r="Z891">
        <v>2</v>
      </c>
      <c r="AA891">
        <v>1.8</v>
      </c>
      <c r="AB891">
        <v>2</v>
      </c>
      <c r="AC891">
        <v>1.8</v>
      </c>
      <c r="AD891">
        <v>1.91</v>
      </c>
      <c r="AE891">
        <v>1.81</v>
      </c>
      <c r="AF891">
        <v>2.09</v>
      </c>
      <c r="AG891">
        <v>1.8</v>
      </c>
      <c r="AH891">
        <v>2</v>
      </c>
      <c r="AI891">
        <v>1.9</v>
      </c>
      <c r="AJ891">
        <v>2.09</v>
      </c>
      <c r="AK891">
        <v>1.8</v>
      </c>
      <c r="AL891">
        <v>1.96</v>
      </c>
      <c r="AM891" t="str">
        <f t="shared" si="143"/>
        <v>Voegele</v>
      </c>
      <c r="AN891" t="str">
        <f t="shared" si="144"/>
        <v>Soler</v>
      </c>
      <c r="AO891" t="str">
        <f t="shared" si="145"/>
        <v>MarrakechVoegeleSoler</v>
      </c>
      <c r="AP891" t="str">
        <f t="shared" si="146"/>
        <v>MarrakechSolerVoegele</v>
      </c>
      <c r="AQ891">
        <f t="shared" si="147"/>
        <v>2</v>
      </c>
      <c r="AR891">
        <f t="shared" si="148"/>
        <v>7</v>
      </c>
      <c r="AS891">
        <f t="shared" si="149"/>
        <v>17</v>
      </c>
      <c r="AT891" t="b">
        <f t="shared" si="150"/>
        <v>0</v>
      </c>
      <c r="AU891" t="str">
        <f t="shared" si="151"/>
        <v>Voegele</v>
      </c>
      <c r="AV891" t="b">
        <f t="shared" si="152"/>
        <v>0</v>
      </c>
      <c r="AW891" t="str">
        <f t="shared" si="153"/>
        <v>Marrakech1st Round</v>
      </c>
    </row>
    <row r="892" spans="1:49" x14ac:dyDescent="0.25">
      <c r="A892">
        <v>21</v>
      </c>
      <c r="B892" s="8" t="s">
        <v>577</v>
      </c>
      <c r="C892" t="s">
        <v>578</v>
      </c>
      <c r="D892" s="1">
        <v>41751</v>
      </c>
      <c r="E892" s="1" t="s">
        <v>306</v>
      </c>
      <c r="F892" s="1" t="s">
        <v>307</v>
      </c>
      <c r="G892" s="1" t="s">
        <v>503</v>
      </c>
      <c r="H892" t="s">
        <v>309</v>
      </c>
      <c r="I892">
        <v>3</v>
      </c>
      <c r="J892" t="s">
        <v>420</v>
      </c>
      <c r="K892" t="s">
        <v>477</v>
      </c>
      <c r="L892">
        <v>107</v>
      </c>
      <c r="M892">
        <v>72</v>
      </c>
      <c r="N892">
        <v>590</v>
      </c>
      <c r="O892">
        <v>865</v>
      </c>
      <c r="P892">
        <v>6</v>
      </c>
      <c r="Q892">
        <v>3</v>
      </c>
      <c r="R892">
        <v>7</v>
      </c>
      <c r="S892">
        <v>6</v>
      </c>
      <c r="V892">
        <v>2</v>
      </c>
      <c r="W892">
        <v>0</v>
      </c>
      <c r="X892" t="s">
        <v>312</v>
      </c>
      <c r="Y892">
        <v>3.5</v>
      </c>
      <c r="Z892">
        <v>1.28</v>
      </c>
      <c r="AA892">
        <v>3.4</v>
      </c>
      <c r="AB892">
        <v>1.3</v>
      </c>
      <c r="AC892">
        <v>3.25</v>
      </c>
      <c r="AD892">
        <v>1.33</v>
      </c>
      <c r="AE892">
        <v>3.95</v>
      </c>
      <c r="AF892">
        <v>1.29</v>
      </c>
      <c r="AG892">
        <v>3.25</v>
      </c>
      <c r="AH892">
        <v>1.33</v>
      </c>
      <c r="AI892">
        <v>3.95</v>
      </c>
      <c r="AJ892">
        <v>1.34</v>
      </c>
      <c r="AK892">
        <v>3.46</v>
      </c>
      <c r="AL892">
        <v>1.3</v>
      </c>
      <c r="AM892" t="str">
        <f t="shared" si="143"/>
        <v>Cabeza-Candela</v>
      </c>
      <c r="AN892" t="str">
        <f t="shared" si="144"/>
        <v>Scheepers</v>
      </c>
      <c r="AO892" t="str">
        <f t="shared" si="145"/>
        <v>MarrakechCabeza-CandelaScheepers</v>
      </c>
      <c r="AP892" t="str">
        <f t="shared" si="146"/>
        <v>MarrakechScheepersCabeza-Candela</v>
      </c>
      <c r="AQ892">
        <f t="shared" si="147"/>
        <v>2</v>
      </c>
      <c r="AR892">
        <f t="shared" si="148"/>
        <v>4</v>
      </c>
      <c r="AS892">
        <f t="shared" si="149"/>
        <v>22</v>
      </c>
      <c r="AT892" t="b">
        <f t="shared" si="150"/>
        <v>1</v>
      </c>
      <c r="AU892" t="str">
        <f t="shared" si="151"/>
        <v>Cabeza-Candela</v>
      </c>
      <c r="AV892" t="b">
        <f t="shared" si="152"/>
        <v>0</v>
      </c>
      <c r="AW892" t="str">
        <f t="shared" si="153"/>
        <v>Marrakech1st Round</v>
      </c>
    </row>
    <row r="893" spans="1:49" x14ac:dyDescent="0.25">
      <c r="A893">
        <v>21</v>
      </c>
      <c r="B893" s="8" t="s">
        <v>577</v>
      </c>
      <c r="C893" t="s">
        <v>578</v>
      </c>
      <c r="D893" s="1">
        <v>41751</v>
      </c>
      <c r="E893" s="1" t="s">
        <v>306</v>
      </c>
      <c r="F893" s="1" t="s">
        <v>307</v>
      </c>
      <c r="G893" s="1" t="s">
        <v>503</v>
      </c>
      <c r="H893" t="s">
        <v>309</v>
      </c>
      <c r="I893">
        <v>3</v>
      </c>
      <c r="J893" t="s">
        <v>506</v>
      </c>
      <c r="K893" t="s">
        <v>408</v>
      </c>
      <c r="L893">
        <v>71</v>
      </c>
      <c r="M893">
        <v>39</v>
      </c>
      <c r="N893">
        <v>876</v>
      </c>
      <c r="O893">
        <v>1300</v>
      </c>
      <c r="P893">
        <v>6</v>
      </c>
      <c r="Q893">
        <v>2</v>
      </c>
      <c r="R893">
        <v>6</v>
      </c>
      <c r="S893">
        <v>2</v>
      </c>
      <c r="V893">
        <v>2</v>
      </c>
      <c r="W893">
        <v>0</v>
      </c>
      <c r="X893" t="s">
        <v>312</v>
      </c>
      <c r="Y893">
        <v>2</v>
      </c>
      <c r="Z893">
        <v>1.72</v>
      </c>
      <c r="AA893">
        <v>2.0499999999999998</v>
      </c>
      <c r="AB893">
        <v>1.75</v>
      </c>
      <c r="AC893">
        <v>2</v>
      </c>
      <c r="AD893">
        <v>1.73</v>
      </c>
      <c r="AE893">
        <v>1.99</v>
      </c>
      <c r="AF893">
        <v>1.9</v>
      </c>
      <c r="AG893">
        <v>2.1</v>
      </c>
      <c r="AH893">
        <v>1.73</v>
      </c>
      <c r="AI893">
        <v>2.12</v>
      </c>
      <c r="AJ893">
        <v>1.9</v>
      </c>
      <c r="AK893">
        <v>2.0099999999999998</v>
      </c>
      <c r="AL893">
        <v>1.76</v>
      </c>
      <c r="AM893" t="str">
        <f t="shared" si="143"/>
        <v>Torro</v>
      </c>
      <c r="AN893" t="str">
        <f t="shared" si="144"/>
        <v>Jovanovski</v>
      </c>
      <c r="AO893" t="str">
        <f t="shared" si="145"/>
        <v>MarrakechTorroJovanovski</v>
      </c>
      <c r="AP893" t="str">
        <f t="shared" si="146"/>
        <v>MarrakechJovanovskiTorro</v>
      </c>
      <c r="AQ893">
        <f t="shared" si="147"/>
        <v>2</v>
      </c>
      <c r="AR893">
        <f t="shared" si="148"/>
        <v>8</v>
      </c>
      <c r="AS893">
        <f t="shared" si="149"/>
        <v>16</v>
      </c>
      <c r="AT893" t="b">
        <f t="shared" si="150"/>
        <v>0</v>
      </c>
      <c r="AU893" t="str">
        <f t="shared" si="151"/>
        <v>Torro</v>
      </c>
      <c r="AV893" t="b">
        <f t="shared" si="152"/>
        <v>0</v>
      </c>
      <c r="AW893" t="str">
        <f t="shared" si="153"/>
        <v>Marrakech1st Round</v>
      </c>
    </row>
    <row r="894" spans="1:49" x14ac:dyDescent="0.25">
      <c r="A894">
        <v>21</v>
      </c>
      <c r="B894" s="8" t="s">
        <v>577</v>
      </c>
      <c r="C894" t="s">
        <v>578</v>
      </c>
      <c r="D894" s="1">
        <v>41751</v>
      </c>
      <c r="E894" s="1" t="s">
        <v>306</v>
      </c>
      <c r="F894" s="1" t="s">
        <v>307</v>
      </c>
      <c r="G894" s="1" t="s">
        <v>503</v>
      </c>
      <c r="H894" t="s">
        <v>309</v>
      </c>
      <c r="I894">
        <v>3</v>
      </c>
      <c r="J894" t="s">
        <v>483</v>
      </c>
      <c r="K894" t="s">
        <v>516</v>
      </c>
      <c r="L894">
        <v>155</v>
      </c>
      <c r="M894">
        <v>74</v>
      </c>
      <c r="N894">
        <v>413</v>
      </c>
      <c r="O894">
        <v>842</v>
      </c>
      <c r="P894">
        <v>6</v>
      </c>
      <c r="Q894">
        <v>1</v>
      </c>
      <c r="R894">
        <v>6</v>
      </c>
      <c r="S894">
        <v>3</v>
      </c>
      <c r="V894">
        <v>2</v>
      </c>
      <c r="W894">
        <v>0</v>
      </c>
      <c r="X894" t="s">
        <v>312</v>
      </c>
      <c r="Y894">
        <v>1.3</v>
      </c>
      <c r="Z894">
        <v>3.4</v>
      </c>
      <c r="AA894">
        <v>1.38</v>
      </c>
      <c r="AB894">
        <v>3</v>
      </c>
      <c r="AC894">
        <v>1.36</v>
      </c>
      <c r="AD894">
        <v>3</v>
      </c>
      <c r="AE894">
        <v>1.33</v>
      </c>
      <c r="AF894">
        <v>3.6</v>
      </c>
      <c r="AG894">
        <v>1.4</v>
      </c>
      <c r="AH894">
        <v>2.88</v>
      </c>
      <c r="AI894">
        <v>1.4</v>
      </c>
      <c r="AJ894">
        <v>3.6</v>
      </c>
      <c r="AK894">
        <v>1.34</v>
      </c>
      <c r="AL894">
        <v>3.18</v>
      </c>
      <c r="AM894" t="str">
        <f t="shared" si="143"/>
        <v>Arruabarrena</v>
      </c>
      <c r="AN894" t="str">
        <f t="shared" si="144"/>
        <v>Radwanska</v>
      </c>
      <c r="AO894" t="str">
        <f t="shared" si="145"/>
        <v>MarrakechArruabarrenaRadwanska</v>
      </c>
      <c r="AP894" t="str">
        <f t="shared" si="146"/>
        <v>MarrakechRadwanskaArruabarrena</v>
      </c>
      <c r="AQ894">
        <f t="shared" si="147"/>
        <v>2</v>
      </c>
      <c r="AR894">
        <f t="shared" si="148"/>
        <v>8</v>
      </c>
      <c r="AS894">
        <f t="shared" si="149"/>
        <v>16</v>
      </c>
      <c r="AT894" t="b">
        <f t="shared" si="150"/>
        <v>0</v>
      </c>
      <c r="AU894" t="str">
        <f t="shared" si="151"/>
        <v>Arruabarrena</v>
      </c>
      <c r="AV894" t="b">
        <f t="shared" si="152"/>
        <v>0</v>
      </c>
      <c r="AW894" t="str">
        <f t="shared" si="153"/>
        <v>Marrakech1st Round</v>
      </c>
    </row>
    <row r="895" spans="1:49" x14ac:dyDescent="0.25">
      <c r="A895">
        <v>21</v>
      </c>
      <c r="B895" s="8" t="s">
        <v>577</v>
      </c>
      <c r="C895" t="s">
        <v>578</v>
      </c>
      <c r="D895" s="1">
        <v>41751</v>
      </c>
      <c r="E895" s="1" t="s">
        <v>306</v>
      </c>
      <c r="F895" s="1" t="s">
        <v>307</v>
      </c>
      <c r="G895" s="1" t="s">
        <v>503</v>
      </c>
      <c r="H895" t="s">
        <v>309</v>
      </c>
      <c r="I895">
        <v>3</v>
      </c>
      <c r="J895" t="s">
        <v>495</v>
      </c>
      <c r="K895" t="s">
        <v>581</v>
      </c>
      <c r="L895">
        <v>136</v>
      </c>
      <c r="M895">
        <v>765</v>
      </c>
      <c r="N895">
        <v>490</v>
      </c>
      <c r="O895">
        <v>24</v>
      </c>
      <c r="P895">
        <v>6</v>
      </c>
      <c r="Q895">
        <v>2</v>
      </c>
      <c r="R895">
        <v>6</v>
      </c>
      <c r="S895">
        <v>0</v>
      </c>
      <c r="V895">
        <v>2</v>
      </c>
      <c r="W895">
        <v>0</v>
      </c>
      <c r="X895" t="s">
        <v>312</v>
      </c>
      <c r="Y895">
        <v>1.01</v>
      </c>
      <c r="Z895">
        <v>26</v>
      </c>
      <c r="AA895">
        <v>1.02</v>
      </c>
      <c r="AB895">
        <v>12</v>
      </c>
      <c r="AC895">
        <v>1.02</v>
      </c>
      <c r="AD895">
        <v>11</v>
      </c>
      <c r="AE895">
        <v>1.02</v>
      </c>
      <c r="AF895">
        <v>20.52</v>
      </c>
      <c r="AG895">
        <v>1.03</v>
      </c>
      <c r="AH895">
        <v>12</v>
      </c>
      <c r="AI895">
        <v>1.03</v>
      </c>
      <c r="AJ895">
        <v>26</v>
      </c>
      <c r="AK895">
        <v>1.02</v>
      </c>
      <c r="AL895">
        <v>14.27</v>
      </c>
      <c r="AM895" t="str">
        <f t="shared" si="143"/>
        <v>Zanevska</v>
      </c>
      <c r="AN895" t="str">
        <f t="shared" si="144"/>
        <v>Atik</v>
      </c>
      <c r="AO895" t="str">
        <f t="shared" si="145"/>
        <v>MarrakechZanevskaAtik</v>
      </c>
      <c r="AP895" t="str">
        <f t="shared" si="146"/>
        <v>MarrakechAtikZanevska</v>
      </c>
      <c r="AQ895">
        <f t="shared" si="147"/>
        <v>2</v>
      </c>
      <c r="AR895">
        <f t="shared" si="148"/>
        <v>10</v>
      </c>
      <c r="AS895">
        <f t="shared" si="149"/>
        <v>14</v>
      </c>
      <c r="AT895" t="b">
        <f t="shared" si="150"/>
        <v>0</v>
      </c>
      <c r="AU895" t="str">
        <f t="shared" si="151"/>
        <v>Zanevska</v>
      </c>
      <c r="AV895" t="b">
        <f t="shared" si="152"/>
        <v>0</v>
      </c>
      <c r="AW895" t="str">
        <f t="shared" si="153"/>
        <v>Marrakech1st Round</v>
      </c>
    </row>
    <row r="896" spans="1:49" x14ac:dyDescent="0.25">
      <c r="A896">
        <v>21</v>
      </c>
      <c r="B896" s="8" t="s">
        <v>577</v>
      </c>
      <c r="C896" t="s">
        <v>578</v>
      </c>
      <c r="D896" s="1">
        <v>41751</v>
      </c>
      <c r="E896" s="1" t="s">
        <v>306</v>
      </c>
      <c r="F896" s="1" t="s">
        <v>307</v>
      </c>
      <c r="G896" s="1" t="s">
        <v>503</v>
      </c>
      <c r="H896" t="s">
        <v>309</v>
      </c>
      <c r="I896">
        <v>3</v>
      </c>
      <c r="J896" t="s">
        <v>582</v>
      </c>
      <c r="K896" t="s">
        <v>367</v>
      </c>
      <c r="L896">
        <v>246</v>
      </c>
      <c r="M896">
        <v>47</v>
      </c>
      <c r="N896">
        <v>218</v>
      </c>
      <c r="O896">
        <v>1160</v>
      </c>
      <c r="P896">
        <v>6</v>
      </c>
      <c r="Q896">
        <v>3</v>
      </c>
      <c r="R896">
        <v>6</v>
      </c>
      <c r="S896">
        <v>2</v>
      </c>
      <c r="V896">
        <v>2</v>
      </c>
      <c r="W896">
        <v>0</v>
      </c>
      <c r="X896" t="s">
        <v>312</v>
      </c>
      <c r="Y896">
        <v>3</v>
      </c>
      <c r="Z896">
        <v>1.36</v>
      </c>
      <c r="AA896">
        <v>3.1</v>
      </c>
      <c r="AB896">
        <v>1.35</v>
      </c>
      <c r="AC896">
        <v>3</v>
      </c>
      <c r="AD896">
        <v>1.36</v>
      </c>
      <c r="AE896">
        <v>3.21</v>
      </c>
      <c r="AF896">
        <v>1.39</v>
      </c>
      <c r="AG896">
        <v>3</v>
      </c>
      <c r="AH896">
        <v>1.36</v>
      </c>
      <c r="AI896">
        <v>3.21</v>
      </c>
      <c r="AJ896">
        <v>1.4</v>
      </c>
      <c r="AK896">
        <v>3</v>
      </c>
      <c r="AL896">
        <v>1.37</v>
      </c>
      <c r="AM896" t="str">
        <f t="shared" si="143"/>
        <v>Garcia</v>
      </c>
      <c r="AN896" t="str">
        <f t="shared" si="144"/>
        <v>Schiavone</v>
      </c>
      <c r="AO896" t="str">
        <f t="shared" si="145"/>
        <v>MarrakechGarciaSchiavone</v>
      </c>
      <c r="AP896" t="str">
        <f t="shared" si="146"/>
        <v>MarrakechSchiavoneGarcia</v>
      </c>
      <c r="AQ896">
        <f t="shared" si="147"/>
        <v>2</v>
      </c>
      <c r="AR896">
        <f t="shared" si="148"/>
        <v>7</v>
      </c>
      <c r="AS896">
        <f t="shared" si="149"/>
        <v>17</v>
      </c>
      <c r="AT896" t="b">
        <f t="shared" si="150"/>
        <v>0</v>
      </c>
      <c r="AU896" t="str">
        <f t="shared" si="151"/>
        <v>Garcia</v>
      </c>
      <c r="AV896" t="b">
        <f t="shared" si="152"/>
        <v>0</v>
      </c>
      <c r="AW896" t="str">
        <f t="shared" si="153"/>
        <v>Marrakech1st Round</v>
      </c>
    </row>
    <row r="897" spans="1:49" x14ac:dyDescent="0.25">
      <c r="A897">
        <v>21</v>
      </c>
      <c r="B897" s="8" t="s">
        <v>577</v>
      </c>
      <c r="C897" t="s">
        <v>578</v>
      </c>
      <c r="D897" s="1">
        <v>41752</v>
      </c>
      <c r="E897" s="1" t="s">
        <v>306</v>
      </c>
      <c r="F897" s="1" t="s">
        <v>307</v>
      </c>
      <c r="G897" s="1" t="s">
        <v>503</v>
      </c>
      <c r="H897" t="s">
        <v>309</v>
      </c>
      <c r="I897">
        <v>3</v>
      </c>
      <c r="J897" t="s">
        <v>461</v>
      </c>
      <c r="K897" t="s">
        <v>410</v>
      </c>
      <c r="L897">
        <v>69</v>
      </c>
      <c r="M897">
        <v>40</v>
      </c>
      <c r="N897">
        <v>895</v>
      </c>
      <c r="O897">
        <v>1283</v>
      </c>
      <c r="P897">
        <v>6</v>
      </c>
      <c r="Q897">
        <v>2</v>
      </c>
      <c r="R897">
        <v>6</v>
      </c>
      <c r="S897">
        <v>2</v>
      </c>
      <c r="V897">
        <v>2</v>
      </c>
      <c r="W897">
        <v>0</v>
      </c>
      <c r="X897" t="s">
        <v>312</v>
      </c>
      <c r="Y897">
        <v>1.57</v>
      </c>
      <c r="Z897">
        <v>2.25</v>
      </c>
      <c r="AA897">
        <v>1.62</v>
      </c>
      <c r="AB897">
        <v>2.25</v>
      </c>
      <c r="AC897">
        <v>1.57</v>
      </c>
      <c r="AD897">
        <v>2.25</v>
      </c>
      <c r="AE897">
        <v>1.62</v>
      </c>
      <c r="AF897">
        <v>2.4300000000000002</v>
      </c>
      <c r="AG897">
        <v>1.73</v>
      </c>
      <c r="AH897">
        <v>2.1</v>
      </c>
      <c r="AI897">
        <v>1.73</v>
      </c>
      <c r="AJ897">
        <v>2.4500000000000002</v>
      </c>
      <c r="AK897">
        <v>1.61</v>
      </c>
      <c r="AL897">
        <v>2.2799999999999998</v>
      </c>
      <c r="AM897" t="str">
        <f t="shared" si="143"/>
        <v>Hercog</v>
      </c>
      <c r="AN897" t="str">
        <f t="shared" si="144"/>
        <v>Zhang</v>
      </c>
      <c r="AO897" t="str">
        <f t="shared" si="145"/>
        <v>MarrakechHercogZhang</v>
      </c>
      <c r="AP897" t="str">
        <f t="shared" si="146"/>
        <v>MarrakechZhangHercog</v>
      </c>
      <c r="AQ897">
        <f t="shared" si="147"/>
        <v>2</v>
      </c>
      <c r="AR897">
        <f t="shared" si="148"/>
        <v>8</v>
      </c>
      <c r="AS897">
        <f t="shared" si="149"/>
        <v>16</v>
      </c>
      <c r="AT897" t="b">
        <f t="shared" si="150"/>
        <v>0</v>
      </c>
      <c r="AU897" t="str">
        <f t="shared" si="151"/>
        <v>Hercog</v>
      </c>
      <c r="AV897" t="b">
        <f t="shared" si="152"/>
        <v>0</v>
      </c>
      <c r="AW897" t="str">
        <f t="shared" si="153"/>
        <v>Marrakech1st Round</v>
      </c>
    </row>
    <row r="898" spans="1:49" x14ac:dyDescent="0.25">
      <c r="A898">
        <v>21</v>
      </c>
      <c r="B898" s="8" t="s">
        <v>577</v>
      </c>
      <c r="C898" t="s">
        <v>578</v>
      </c>
      <c r="D898" s="1">
        <v>41752</v>
      </c>
      <c r="E898" s="1" t="s">
        <v>306</v>
      </c>
      <c r="F898" s="1" t="s">
        <v>307</v>
      </c>
      <c r="G898" s="1" t="s">
        <v>503</v>
      </c>
      <c r="H898" t="s">
        <v>344</v>
      </c>
      <c r="I898">
        <v>3</v>
      </c>
      <c r="J898" t="s">
        <v>398</v>
      </c>
      <c r="K898" t="s">
        <v>395</v>
      </c>
      <c r="L898">
        <v>92</v>
      </c>
      <c r="M898">
        <v>79</v>
      </c>
      <c r="N898">
        <v>678</v>
      </c>
      <c r="O898">
        <v>795</v>
      </c>
      <c r="P898">
        <v>7</v>
      </c>
      <c r="Q898">
        <v>6</v>
      </c>
      <c r="R898">
        <v>4</v>
      </c>
      <c r="S898">
        <v>6</v>
      </c>
      <c r="T898">
        <v>7</v>
      </c>
      <c r="U898">
        <v>6</v>
      </c>
      <c r="V898">
        <v>2</v>
      </c>
      <c r="W898">
        <v>1</v>
      </c>
      <c r="X898" t="s">
        <v>312</v>
      </c>
      <c r="Y898">
        <v>1.9</v>
      </c>
      <c r="Z898">
        <v>1.8</v>
      </c>
      <c r="AA898">
        <v>1.85</v>
      </c>
      <c r="AB898">
        <v>1.9</v>
      </c>
      <c r="AC898">
        <v>1.83</v>
      </c>
      <c r="AD898">
        <v>1.83</v>
      </c>
      <c r="AE898">
        <v>2.06</v>
      </c>
      <c r="AF898">
        <v>1.85</v>
      </c>
      <c r="AG898">
        <v>1.91</v>
      </c>
      <c r="AH898">
        <v>1.91</v>
      </c>
      <c r="AI898">
        <v>2.06</v>
      </c>
      <c r="AJ898">
        <v>2</v>
      </c>
      <c r="AK898">
        <v>1.89</v>
      </c>
      <c r="AL898">
        <v>1.86</v>
      </c>
      <c r="AM898" t="str">
        <f t="shared" si="143"/>
        <v>Peer</v>
      </c>
      <c r="AN898" t="str">
        <f t="shared" si="144"/>
        <v>Mayr</v>
      </c>
      <c r="AO898" t="str">
        <f t="shared" si="145"/>
        <v>MarrakechPeerMayr</v>
      </c>
      <c r="AP898" t="str">
        <f t="shared" si="146"/>
        <v>MarrakechMayrPeer</v>
      </c>
      <c r="AQ898">
        <f t="shared" si="147"/>
        <v>1</v>
      </c>
      <c r="AR898">
        <f t="shared" si="148"/>
        <v>0</v>
      </c>
      <c r="AS898">
        <f t="shared" si="149"/>
        <v>36</v>
      </c>
      <c r="AT898" t="b">
        <f t="shared" si="150"/>
        <v>1</v>
      </c>
      <c r="AU898" t="str">
        <f t="shared" si="151"/>
        <v>Peer</v>
      </c>
      <c r="AV898" t="b">
        <f t="shared" si="152"/>
        <v>1</v>
      </c>
      <c r="AW898" t="str">
        <f t="shared" si="153"/>
        <v>Marrakech2nd Round</v>
      </c>
    </row>
    <row r="899" spans="1:49" x14ac:dyDescent="0.25">
      <c r="A899">
        <v>21</v>
      </c>
      <c r="B899" s="8" t="s">
        <v>577</v>
      </c>
      <c r="C899" t="s">
        <v>578</v>
      </c>
      <c r="D899" s="1">
        <v>41752</v>
      </c>
      <c r="E899" s="1" t="s">
        <v>306</v>
      </c>
      <c r="F899" s="1" t="s">
        <v>307</v>
      </c>
      <c r="G899" s="1" t="s">
        <v>503</v>
      </c>
      <c r="H899" t="s">
        <v>344</v>
      </c>
      <c r="I899">
        <v>3</v>
      </c>
      <c r="J899" t="s">
        <v>387</v>
      </c>
      <c r="K899" t="s">
        <v>495</v>
      </c>
      <c r="L899">
        <v>44</v>
      </c>
      <c r="M899">
        <v>136</v>
      </c>
      <c r="N899">
        <v>1235</v>
      </c>
      <c r="O899">
        <v>490</v>
      </c>
      <c r="P899">
        <v>6</v>
      </c>
      <c r="Q899">
        <v>4</v>
      </c>
      <c r="R899">
        <v>7</v>
      </c>
      <c r="S899">
        <v>6</v>
      </c>
      <c r="V899">
        <v>2</v>
      </c>
      <c r="W899">
        <v>0</v>
      </c>
      <c r="X899" t="s">
        <v>312</v>
      </c>
      <c r="Y899">
        <v>1.25</v>
      </c>
      <c r="Z899">
        <v>3.75</v>
      </c>
      <c r="AA899">
        <v>1.28</v>
      </c>
      <c r="AB899">
        <v>3.5</v>
      </c>
      <c r="AC899">
        <v>1.29</v>
      </c>
      <c r="AD899">
        <v>3.5</v>
      </c>
      <c r="AE899">
        <v>1.27</v>
      </c>
      <c r="AF899">
        <v>4.26</v>
      </c>
      <c r="AG899">
        <v>1.29</v>
      </c>
      <c r="AH899">
        <v>3.5</v>
      </c>
      <c r="AI899">
        <v>1.3</v>
      </c>
      <c r="AJ899">
        <v>4.26</v>
      </c>
      <c r="AK899">
        <v>1.26</v>
      </c>
      <c r="AL899">
        <v>3.75</v>
      </c>
      <c r="AM899" t="str">
        <f t="shared" ref="AM899:AM962" si="154">LEFT(J899,FIND(" ",J899)-1)</f>
        <v>Peng</v>
      </c>
      <c r="AN899" t="str">
        <f t="shared" ref="AN899:AN962" si="155">LEFT(K899,FIND(" ",K899)-1)</f>
        <v>Zanevska</v>
      </c>
      <c r="AO899" t="str">
        <f t="shared" ref="AO899:AO962" si="156">B899&amp;AM899&amp;AN899</f>
        <v>MarrakechPengZanevska</v>
      </c>
      <c r="AP899" t="str">
        <f t="shared" ref="AP899:AP962" si="157">B899&amp;AN899&amp;AM899</f>
        <v>MarrakechZanevskaPeng</v>
      </c>
      <c r="AQ899">
        <f t="shared" ref="AQ899:AQ962" si="158">V899-W899</f>
        <v>2</v>
      </c>
      <c r="AR899">
        <f t="shared" ref="AR899:AR962" si="159">T899+R899+P899-U899-S899-Q899</f>
        <v>3</v>
      </c>
      <c r="AS899">
        <f t="shared" ref="AS899:AS962" si="160">T899+R899+P899+U899+S899+Q899</f>
        <v>23</v>
      </c>
      <c r="AT899" t="b">
        <f t="shared" ref="AT899:AT962" si="161">OR(P899+Q899=13,R899+S899=13,T899+U899=13)</f>
        <v>1</v>
      </c>
      <c r="AU899" t="str">
        <f t="shared" ref="AU899:AU962" si="162">IF(P899&gt;Q899,AM899,AN899)</f>
        <v>Peng</v>
      </c>
      <c r="AV899" t="b">
        <f t="shared" ref="AV899:AV962" si="163">W899&lt;&gt;0</f>
        <v>0</v>
      </c>
      <c r="AW899" t="str">
        <f t="shared" ref="AW899:AW962" si="164">B899&amp;H899</f>
        <v>Marrakech2nd Round</v>
      </c>
    </row>
    <row r="900" spans="1:49" x14ac:dyDescent="0.25">
      <c r="A900">
        <v>21</v>
      </c>
      <c r="B900" s="8" t="s">
        <v>577</v>
      </c>
      <c r="C900" t="s">
        <v>578</v>
      </c>
      <c r="D900" s="1">
        <v>41752</v>
      </c>
      <c r="E900" s="1" t="s">
        <v>306</v>
      </c>
      <c r="F900" s="1" t="s">
        <v>307</v>
      </c>
      <c r="G900" s="1" t="s">
        <v>503</v>
      </c>
      <c r="H900" t="s">
        <v>344</v>
      </c>
      <c r="I900">
        <v>3</v>
      </c>
      <c r="J900" t="s">
        <v>373</v>
      </c>
      <c r="K900" t="s">
        <v>320</v>
      </c>
      <c r="L900">
        <v>30</v>
      </c>
      <c r="M900">
        <v>75</v>
      </c>
      <c r="N900">
        <v>1501</v>
      </c>
      <c r="O900">
        <v>839</v>
      </c>
      <c r="P900">
        <v>7</v>
      </c>
      <c r="Q900">
        <v>5</v>
      </c>
      <c r="R900">
        <v>6</v>
      </c>
      <c r="S900">
        <v>2</v>
      </c>
      <c r="V900">
        <v>2</v>
      </c>
      <c r="W900">
        <v>0</v>
      </c>
      <c r="X900" t="s">
        <v>312</v>
      </c>
      <c r="Y900">
        <v>1.61</v>
      </c>
      <c r="Z900">
        <v>2.2000000000000002</v>
      </c>
      <c r="AA900">
        <v>1.65</v>
      </c>
      <c r="AB900">
        <v>2.2000000000000002</v>
      </c>
      <c r="AC900">
        <v>1.67</v>
      </c>
      <c r="AD900">
        <v>2.1</v>
      </c>
      <c r="AE900">
        <v>1.68</v>
      </c>
      <c r="AF900">
        <v>2.33</v>
      </c>
      <c r="AG900">
        <v>1.73</v>
      </c>
      <c r="AH900">
        <v>2.1</v>
      </c>
      <c r="AI900">
        <v>1.73</v>
      </c>
      <c r="AJ900">
        <v>2.35</v>
      </c>
      <c r="AK900">
        <v>1.65</v>
      </c>
      <c r="AL900">
        <v>2.19</v>
      </c>
      <c r="AM900" t="str">
        <f t="shared" si="154"/>
        <v>Hantuchova</v>
      </c>
      <c r="AN900" t="str">
        <f t="shared" si="155"/>
        <v>Dominguez</v>
      </c>
      <c r="AO900" t="str">
        <f t="shared" si="156"/>
        <v>MarrakechHantuchovaDominguez</v>
      </c>
      <c r="AP900" t="str">
        <f t="shared" si="157"/>
        <v>MarrakechDominguezHantuchova</v>
      </c>
      <c r="AQ900">
        <f t="shared" si="158"/>
        <v>2</v>
      </c>
      <c r="AR900">
        <f t="shared" si="159"/>
        <v>6</v>
      </c>
      <c r="AS900">
        <f t="shared" si="160"/>
        <v>20</v>
      </c>
      <c r="AT900" t="b">
        <f t="shared" si="161"/>
        <v>0</v>
      </c>
      <c r="AU900" t="str">
        <f t="shared" si="162"/>
        <v>Hantuchova</v>
      </c>
      <c r="AV900" t="b">
        <f t="shared" si="163"/>
        <v>0</v>
      </c>
      <c r="AW900" t="str">
        <f t="shared" si="164"/>
        <v>Marrakech2nd Round</v>
      </c>
    </row>
    <row r="901" spans="1:49" x14ac:dyDescent="0.25">
      <c r="A901">
        <v>21</v>
      </c>
      <c r="B901" s="8" t="s">
        <v>577</v>
      </c>
      <c r="C901" t="s">
        <v>578</v>
      </c>
      <c r="D901" s="1">
        <v>41752</v>
      </c>
      <c r="E901" s="1" t="s">
        <v>306</v>
      </c>
      <c r="F901" s="1" t="s">
        <v>307</v>
      </c>
      <c r="G901" s="1" t="s">
        <v>503</v>
      </c>
      <c r="H901" t="s">
        <v>344</v>
      </c>
      <c r="I901">
        <v>3</v>
      </c>
      <c r="J901" t="s">
        <v>310</v>
      </c>
      <c r="K901" t="s">
        <v>358</v>
      </c>
      <c r="L901">
        <v>42</v>
      </c>
      <c r="M901">
        <v>77</v>
      </c>
      <c r="N901">
        <v>1273</v>
      </c>
      <c r="O901">
        <v>816</v>
      </c>
      <c r="P901">
        <v>6</v>
      </c>
      <c r="Q901">
        <v>3</v>
      </c>
      <c r="R901">
        <v>6</v>
      </c>
      <c r="S901">
        <v>2</v>
      </c>
      <c r="V901">
        <v>2</v>
      </c>
      <c r="W901">
        <v>0</v>
      </c>
      <c r="X901" t="s">
        <v>312</v>
      </c>
      <c r="Y901">
        <v>1.36</v>
      </c>
      <c r="Z901">
        <v>3</v>
      </c>
      <c r="AA901">
        <v>1.4</v>
      </c>
      <c r="AB901">
        <v>2.9</v>
      </c>
      <c r="AC901">
        <v>1.4</v>
      </c>
      <c r="AD901">
        <v>2.75</v>
      </c>
      <c r="AE901">
        <v>1.38</v>
      </c>
      <c r="AF901">
        <v>3.32</v>
      </c>
      <c r="AG901">
        <v>1.4</v>
      </c>
      <c r="AH901">
        <v>2.88</v>
      </c>
      <c r="AI901">
        <v>1.42</v>
      </c>
      <c r="AJ901">
        <v>3.32</v>
      </c>
      <c r="AK901">
        <v>1.37</v>
      </c>
      <c r="AL901">
        <v>2.99</v>
      </c>
      <c r="AM901" t="str">
        <f t="shared" si="154"/>
        <v>Muguruza</v>
      </c>
      <c r="AN901" t="str">
        <f t="shared" si="155"/>
        <v>Voegele</v>
      </c>
      <c r="AO901" t="str">
        <f t="shared" si="156"/>
        <v>MarrakechMuguruzaVoegele</v>
      </c>
      <c r="AP901" t="str">
        <f t="shared" si="157"/>
        <v>MarrakechVoegeleMuguruza</v>
      </c>
      <c r="AQ901">
        <f t="shared" si="158"/>
        <v>2</v>
      </c>
      <c r="AR901">
        <f t="shared" si="159"/>
        <v>7</v>
      </c>
      <c r="AS901">
        <f t="shared" si="160"/>
        <v>17</v>
      </c>
      <c r="AT901" t="b">
        <f t="shared" si="161"/>
        <v>0</v>
      </c>
      <c r="AU901" t="str">
        <f t="shared" si="162"/>
        <v>Muguruza</v>
      </c>
      <c r="AV901" t="b">
        <f t="shared" si="163"/>
        <v>0</v>
      </c>
      <c r="AW901" t="str">
        <f t="shared" si="164"/>
        <v>Marrakech2nd Round</v>
      </c>
    </row>
    <row r="902" spans="1:49" x14ac:dyDescent="0.25">
      <c r="A902">
        <v>21</v>
      </c>
      <c r="B902" s="8" t="s">
        <v>577</v>
      </c>
      <c r="C902" t="s">
        <v>578</v>
      </c>
      <c r="D902" s="1">
        <v>41753</v>
      </c>
      <c r="E902" s="1" t="s">
        <v>306</v>
      </c>
      <c r="F902" s="1" t="s">
        <v>307</v>
      </c>
      <c r="G902" s="1" t="s">
        <v>503</v>
      </c>
      <c r="H902" t="s">
        <v>344</v>
      </c>
      <c r="I902">
        <v>3</v>
      </c>
      <c r="J902" t="s">
        <v>313</v>
      </c>
      <c r="K902" t="s">
        <v>420</v>
      </c>
      <c r="L902">
        <v>38</v>
      </c>
      <c r="M902">
        <v>107</v>
      </c>
      <c r="N902">
        <v>1327</v>
      </c>
      <c r="O902">
        <v>590</v>
      </c>
      <c r="P902">
        <v>6</v>
      </c>
      <c r="Q902">
        <v>0</v>
      </c>
      <c r="R902">
        <v>6</v>
      </c>
      <c r="S902">
        <v>2</v>
      </c>
      <c r="V902">
        <v>2</v>
      </c>
      <c r="W902">
        <v>0</v>
      </c>
      <c r="X902" t="s">
        <v>312</v>
      </c>
      <c r="Y902">
        <v>1.28</v>
      </c>
      <c r="Z902">
        <v>3.5</v>
      </c>
      <c r="AA902">
        <v>1.3</v>
      </c>
      <c r="AB902">
        <v>3.4</v>
      </c>
      <c r="AC902">
        <v>1.33</v>
      </c>
      <c r="AD902">
        <v>3.25</v>
      </c>
      <c r="AE902">
        <v>1.28</v>
      </c>
      <c r="AF902">
        <v>4.1399999999999997</v>
      </c>
      <c r="AG902">
        <v>1.33</v>
      </c>
      <c r="AH902">
        <v>3.25</v>
      </c>
      <c r="AI902">
        <v>1.33</v>
      </c>
      <c r="AJ902">
        <v>4.1399999999999997</v>
      </c>
      <c r="AK902">
        <v>1.29</v>
      </c>
      <c r="AL902">
        <v>3.46</v>
      </c>
      <c r="AM902" t="str">
        <f t="shared" si="154"/>
        <v>Meusburger</v>
      </c>
      <c r="AN902" t="str">
        <f t="shared" si="155"/>
        <v>Cabeza-Candela</v>
      </c>
      <c r="AO902" t="str">
        <f t="shared" si="156"/>
        <v>MarrakechMeusburgerCabeza-Candela</v>
      </c>
      <c r="AP902" t="str">
        <f t="shared" si="157"/>
        <v>MarrakechCabeza-CandelaMeusburger</v>
      </c>
      <c r="AQ902">
        <f t="shared" si="158"/>
        <v>2</v>
      </c>
      <c r="AR902">
        <f t="shared" si="159"/>
        <v>10</v>
      </c>
      <c r="AS902">
        <f t="shared" si="160"/>
        <v>14</v>
      </c>
      <c r="AT902" t="b">
        <f t="shared" si="161"/>
        <v>0</v>
      </c>
      <c r="AU902" t="str">
        <f t="shared" si="162"/>
        <v>Meusburger</v>
      </c>
      <c r="AV902" t="b">
        <f t="shared" si="163"/>
        <v>0</v>
      </c>
      <c r="AW902" t="str">
        <f t="shared" si="164"/>
        <v>Marrakech2nd Round</v>
      </c>
    </row>
    <row r="903" spans="1:49" x14ac:dyDescent="0.25">
      <c r="A903">
        <v>21</v>
      </c>
      <c r="B903" s="8" t="s">
        <v>577</v>
      </c>
      <c r="C903" t="s">
        <v>578</v>
      </c>
      <c r="D903" s="1">
        <v>41753</v>
      </c>
      <c r="E903" s="1" t="s">
        <v>306</v>
      </c>
      <c r="F903" s="1" t="s">
        <v>307</v>
      </c>
      <c r="G903" s="1" t="s">
        <v>503</v>
      </c>
      <c r="H903" t="s">
        <v>344</v>
      </c>
      <c r="I903">
        <v>3</v>
      </c>
      <c r="J903" t="s">
        <v>533</v>
      </c>
      <c r="K903" t="s">
        <v>582</v>
      </c>
      <c r="L903">
        <v>101</v>
      </c>
      <c r="M903">
        <v>246</v>
      </c>
      <c r="N903">
        <v>611</v>
      </c>
      <c r="O903">
        <v>218</v>
      </c>
      <c r="P903">
        <v>6</v>
      </c>
      <c r="Q903">
        <v>2</v>
      </c>
      <c r="R903">
        <v>5</v>
      </c>
      <c r="S903">
        <v>7</v>
      </c>
      <c r="T903">
        <v>6</v>
      </c>
      <c r="U903">
        <v>2</v>
      </c>
      <c r="V903">
        <v>2</v>
      </c>
      <c r="W903">
        <v>1</v>
      </c>
      <c r="X903" t="s">
        <v>312</v>
      </c>
      <c r="Y903">
        <v>1.5</v>
      </c>
      <c r="Z903">
        <v>2.5</v>
      </c>
      <c r="AA903">
        <v>1.55</v>
      </c>
      <c r="AB903">
        <v>2.4</v>
      </c>
      <c r="AC903">
        <v>1.57</v>
      </c>
      <c r="AD903">
        <v>2.25</v>
      </c>
      <c r="AE903">
        <v>1.45</v>
      </c>
      <c r="AF903">
        <v>3</v>
      </c>
      <c r="AG903">
        <v>1.53</v>
      </c>
      <c r="AH903">
        <v>2.5</v>
      </c>
      <c r="AI903">
        <v>1.6</v>
      </c>
      <c r="AJ903">
        <v>3</v>
      </c>
      <c r="AK903">
        <v>1.49</v>
      </c>
      <c r="AL903">
        <v>2.57</v>
      </c>
      <c r="AM903" t="str">
        <f t="shared" si="154"/>
        <v>Oprandi</v>
      </c>
      <c r="AN903" t="str">
        <f t="shared" si="155"/>
        <v>Garcia</v>
      </c>
      <c r="AO903" t="str">
        <f t="shared" si="156"/>
        <v>MarrakechOprandiGarcia</v>
      </c>
      <c r="AP903" t="str">
        <f t="shared" si="157"/>
        <v>MarrakechGarciaOprandi</v>
      </c>
      <c r="AQ903">
        <f t="shared" si="158"/>
        <v>1</v>
      </c>
      <c r="AR903">
        <f t="shared" si="159"/>
        <v>6</v>
      </c>
      <c r="AS903">
        <f t="shared" si="160"/>
        <v>28</v>
      </c>
      <c r="AT903" t="b">
        <f t="shared" si="161"/>
        <v>0</v>
      </c>
      <c r="AU903" t="str">
        <f t="shared" si="162"/>
        <v>Oprandi</v>
      </c>
      <c r="AV903" t="b">
        <f t="shared" si="163"/>
        <v>1</v>
      </c>
      <c r="AW903" t="str">
        <f t="shared" si="164"/>
        <v>Marrakech2nd Round</v>
      </c>
    </row>
    <row r="904" spans="1:49" x14ac:dyDescent="0.25">
      <c r="A904">
        <v>21</v>
      </c>
      <c r="B904" s="8" t="s">
        <v>577</v>
      </c>
      <c r="C904" t="s">
        <v>578</v>
      </c>
      <c r="D904" s="1">
        <v>41753</v>
      </c>
      <c r="E904" s="1" t="s">
        <v>306</v>
      </c>
      <c r="F904" s="1" t="s">
        <v>307</v>
      </c>
      <c r="G904" s="1" t="s">
        <v>503</v>
      </c>
      <c r="H904" t="s">
        <v>344</v>
      </c>
      <c r="I904">
        <v>3</v>
      </c>
      <c r="J904" t="s">
        <v>506</v>
      </c>
      <c r="K904" t="s">
        <v>483</v>
      </c>
      <c r="L904">
        <v>71</v>
      </c>
      <c r="M904">
        <v>155</v>
      </c>
      <c r="N904">
        <v>876</v>
      </c>
      <c r="O904">
        <v>413</v>
      </c>
      <c r="P904">
        <v>6</v>
      </c>
      <c r="Q904">
        <v>1</v>
      </c>
      <c r="R904">
        <v>6</v>
      </c>
      <c r="S904">
        <v>2</v>
      </c>
      <c r="V904">
        <v>2</v>
      </c>
      <c r="W904">
        <v>0</v>
      </c>
      <c r="X904" t="s">
        <v>312</v>
      </c>
      <c r="Y904">
        <v>2</v>
      </c>
      <c r="Z904">
        <v>1.72</v>
      </c>
      <c r="AA904">
        <v>1.85</v>
      </c>
      <c r="AB904">
        <v>1.9</v>
      </c>
      <c r="AC904">
        <v>1.83</v>
      </c>
      <c r="AD904">
        <v>1.83</v>
      </c>
      <c r="AE904">
        <v>1.97</v>
      </c>
      <c r="AF904">
        <v>1.93</v>
      </c>
      <c r="AG904">
        <v>1.91</v>
      </c>
      <c r="AH904">
        <v>1.91</v>
      </c>
      <c r="AI904">
        <v>2.0499999999999998</v>
      </c>
      <c r="AJ904">
        <v>1.96</v>
      </c>
      <c r="AK904">
        <v>1.9</v>
      </c>
      <c r="AL904">
        <v>1.85</v>
      </c>
      <c r="AM904" t="str">
        <f t="shared" si="154"/>
        <v>Torro</v>
      </c>
      <c r="AN904" t="str">
        <f t="shared" si="155"/>
        <v>Arruabarrena</v>
      </c>
      <c r="AO904" t="str">
        <f t="shared" si="156"/>
        <v>MarrakechTorroArruabarrena</v>
      </c>
      <c r="AP904" t="str">
        <f t="shared" si="157"/>
        <v>MarrakechArruabarrenaTorro</v>
      </c>
      <c r="AQ904">
        <f t="shared" si="158"/>
        <v>2</v>
      </c>
      <c r="AR904">
        <f t="shared" si="159"/>
        <v>9</v>
      </c>
      <c r="AS904">
        <f t="shared" si="160"/>
        <v>15</v>
      </c>
      <c r="AT904" t="b">
        <f t="shared" si="161"/>
        <v>0</v>
      </c>
      <c r="AU904" t="str">
        <f t="shared" si="162"/>
        <v>Torro</v>
      </c>
      <c r="AV904" t="b">
        <f t="shared" si="163"/>
        <v>0</v>
      </c>
      <c r="AW904" t="str">
        <f t="shared" si="164"/>
        <v>Marrakech2nd Round</v>
      </c>
    </row>
    <row r="905" spans="1:49" x14ac:dyDescent="0.25">
      <c r="A905">
        <v>21</v>
      </c>
      <c r="B905" s="8" t="s">
        <v>577</v>
      </c>
      <c r="C905" t="s">
        <v>578</v>
      </c>
      <c r="D905" s="1">
        <v>41753</v>
      </c>
      <c r="E905" s="1" t="s">
        <v>306</v>
      </c>
      <c r="F905" s="1" t="s">
        <v>307</v>
      </c>
      <c r="G905" s="1" t="s">
        <v>503</v>
      </c>
      <c r="H905" t="s">
        <v>344</v>
      </c>
      <c r="I905">
        <v>3</v>
      </c>
      <c r="J905" t="s">
        <v>461</v>
      </c>
      <c r="K905" t="s">
        <v>419</v>
      </c>
      <c r="L905">
        <v>69</v>
      </c>
      <c r="M905">
        <v>88</v>
      </c>
      <c r="N905">
        <v>895</v>
      </c>
      <c r="O905">
        <v>693</v>
      </c>
      <c r="P905">
        <v>6</v>
      </c>
      <c r="Q905">
        <v>1</v>
      </c>
      <c r="R905">
        <v>6</v>
      </c>
      <c r="S905">
        <v>4</v>
      </c>
      <c r="V905">
        <v>2</v>
      </c>
      <c r="W905">
        <v>0</v>
      </c>
      <c r="X905" t="s">
        <v>312</v>
      </c>
      <c r="Y905">
        <v>1.36</v>
      </c>
      <c r="Z905">
        <v>3</v>
      </c>
      <c r="AA905">
        <v>1.33</v>
      </c>
      <c r="AB905">
        <v>3.2</v>
      </c>
      <c r="AC905">
        <v>1.33</v>
      </c>
      <c r="AD905">
        <v>3.25</v>
      </c>
      <c r="AE905">
        <v>1.35</v>
      </c>
      <c r="AF905">
        <v>3.5</v>
      </c>
      <c r="AG905">
        <v>1.4</v>
      </c>
      <c r="AH905">
        <v>2.88</v>
      </c>
      <c r="AI905">
        <v>1.4</v>
      </c>
      <c r="AJ905">
        <v>3.55</v>
      </c>
      <c r="AK905">
        <v>1.35</v>
      </c>
      <c r="AL905">
        <v>3.1</v>
      </c>
      <c r="AM905" t="str">
        <f t="shared" si="154"/>
        <v>Hercog</v>
      </c>
      <c r="AN905" t="str">
        <f t="shared" si="155"/>
        <v>Van</v>
      </c>
      <c r="AO905" t="str">
        <f t="shared" si="156"/>
        <v>MarrakechHercogVan</v>
      </c>
      <c r="AP905" t="str">
        <f t="shared" si="157"/>
        <v>MarrakechVanHercog</v>
      </c>
      <c r="AQ905">
        <f t="shared" si="158"/>
        <v>2</v>
      </c>
      <c r="AR905">
        <f t="shared" si="159"/>
        <v>7</v>
      </c>
      <c r="AS905">
        <f t="shared" si="160"/>
        <v>17</v>
      </c>
      <c r="AT905" t="b">
        <f t="shared" si="161"/>
        <v>0</v>
      </c>
      <c r="AU905" t="str">
        <f t="shared" si="162"/>
        <v>Hercog</v>
      </c>
      <c r="AV905" t="b">
        <f t="shared" si="163"/>
        <v>0</v>
      </c>
      <c r="AW905" t="str">
        <f t="shared" si="164"/>
        <v>Marrakech2nd Round</v>
      </c>
    </row>
    <row r="906" spans="1:49" x14ac:dyDescent="0.25">
      <c r="A906">
        <v>21</v>
      </c>
      <c r="B906" s="8" t="s">
        <v>577</v>
      </c>
      <c r="C906" t="s">
        <v>578</v>
      </c>
      <c r="D906" s="1">
        <v>41754</v>
      </c>
      <c r="E906" s="1" t="s">
        <v>306</v>
      </c>
      <c r="F906" s="1" t="s">
        <v>307</v>
      </c>
      <c r="G906" s="1" t="s">
        <v>503</v>
      </c>
      <c r="H906" t="s">
        <v>345</v>
      </c>
      <c r="I906">
        <v>3</v>
      </c>
      <c r="J906" t="s">
        <v>310</v>
      </c>
      <c r="K906" t="s">
        <v>398</v>
      </c>
      <c r="L906">
        <v>42</v>
      </c>
      <c r="M906">
        <v>92</v>
      </c>
      <c r="N906">
        <v>1273</v>
      </c>
      <c r="O906">
        <v>678</v>
      </c>
      <c r="P906">
        <v>6</v>
      </c>
      <c r="Q906">
        <v>3</v>
      </c>
      <c r="R906">
        <v>6</v>
      </c>
      <c r="S906">
        <v>1</v>
      </c>
      <c r="V906">
        <v>2</v>
      </c>
      <c r="W906">
        <v>0</v>
      </c>
      <c r="X906" t="s">
        <v>312</v>
      </c>
      <c r="Y906">
        <v>1.18</v>
      </c>
      <c r="Z906">
        <v>4.5</v>
      </c>
      <c r="AA906">
        <v>1.2</v>
      </c>
      <c r="AB906">
        <v>4.3</v>
      </c>
      <c r="AC906">
        <v>1.22</v>
      </c>
      <c r="AD906">
        <v>4</v>
      </c>
      <c r="AE906">
        <v>1.22</v>
      </c>
      <c r="AF906">
        <v>5.09</v>
      </c>
      <c r="AG906">
        <v>1.22</v>
      </c>
      <c r="AH906">
        <v>4</v>
      </c>
      <c r="AI906">
        <v>1.22</v>
      </c>
      <c r="AJ906">
        <v>5.09</v>
      </c>
      <c r="AK906">
        <v>1.2</v>
      </c>
      <c r="AL906">
        <v>4.38</v>
      </c>
      <c r="AM906" t="str">
        <f t="shared" si="154"/>
        <v>Muguruza</v>
      </c>
      <c r="AN906" t="str">
        <f t="shared" si="155"/>
        <v>Peer</v>
      </c>
      <c r="AO906" t="str">
        <f t="shared" si="156"/>
        <v>MarrakechMuguruzaPeer</v>
      </c>
      <c r="AP906" t="str">
        <f t="shared" si="157"/>
        <v>MarrakechPeerMuguruza</v>
      </c>
      <c r="AQ906">
        <f t="shared" si="158"/>
        <v>2</v>
      </c>
      <c r="AR906">
        <f t="shared" si="159"/>
        <v>8</v>
      </c>
      <c r="AS906">
        <f t="shared" si="160"/>
        <v>16</v>
      </c>
      <c r="AT906" t="b">
        <f t="shared" si="161"/>
        <v>0</v>
      </c>
      <c r="AU906" t="str">
        <f t="shared" si="162"/>
        <v>Muguruza</v>
      </c>
      <c r="AV906" t="b">
        <f t="shared" si="163"/>
        <v>0</v>
      </c>
      <c r="AW906" t="str">
        <f t="shared" si="164"/>
        <v>MarrakechQuarterfinals</v>
      </c>
    </row>
    <row r="907" spans="1:49" x14ac:dyDescent="0.25">
      <c r="A907">
        <v>21</v>
      </c>
      <c r="B907" s="8" t="s">
        <v>577</v>
      </c>
      <c r="C907" t="s">
        <v>578</v>
      </c>
      <c r="D907" s="1">
        <v>41754</v>
      </c>
      <c r="E907" s="1" t="s">
        <v>306</v>
      </c>
      <c r="F907" s="1" t="s">
        <v>307</v>
      </c>
      <c r="G907" s="1" t="s">
        <v>503</v>
      </c>
      <c r="H907" t="s">
        <v>345</v>
      </c>
      <c r="I907">
        <v>3</v>
      </c>
      <c r="J907" t="s">
        <v>533</v>
      </c>
      <c r="K907" t="s">
        <v>313</v>
      </c>
      <c r="L907">
        <v>101</v>
      </c>
      <c r="M907">
        <v>38</v>
      </c>
      <c r="N907">
        <v>611</v>
      </c>
      <c r="O907">
        <v>1327</v>
      </c>
      <c r="P907">
        <v>6</v>
      </c>
      <c r="Q907">
        <v>4</v>
      </c>
      <c r="R907">
        <v>6</v>
      </c>
      <c r="S907">
        <v>4</v>
      </c>
      <c r="V907">
        <v>2</v>
      </c>
      <c r="W907">
        <v>0</v>
      </c>
      <c r="X907" t="s">
        <v>312</v>
      </c>
      <c r="Y907">
        <v>2.62</v>
      </c>
      <c r="Z907">
        <v>1.44</v>
      </c>
      <c r="AA907">
        <v>2.7</v>
      </c>
      <c r="AB907">
        <v>1.45</v>
      </c>
      <c r="AC907">
        <v>2.62</v>
      </c>
      <c r="AD907">
        <v>1.44</v>
      </c>
      <c r="AE907">
        <v>2.59</v>
      </c>
      <c r="AF907">
        <v>1.58</v>
      </c>
      <c r="AG907">
        <v>3</v>
      </c>
      <c r="AH907">
        <v>1.36</v>
      </c>
      <c r="AI907">
        <v>3</v>
      </c>
      <c r="AJ907">
        <v>1.58</v>
      </c>
      <c r="AK907">
        <v>2.58</v>
      </c>
      <c r="AL907">
        <v>1.48</v>
      </c>
      <c r="AM907" t="str">
        <f t="shared" si="154"/>
        <v>Oprandi</v>
      </c>
      <c r="AN907" t="str">
        <f t="shared" si="155"/>
        <v>Meusburger</v>
      </c>
      <c r="AO907" t="str">
        <f t="shared" si="156"/>
        <v>MarrakechOprandiMeusburger</v>
      </c>
      <c r="AP907" t="str">
        <f t="shared" si="157"/>
        <v>MarrakechMeusburgerOprandi</v>
      </c>
      <c r="AQ907">
        <f t="shared" si="158"/>
        <v>2</v>
      </c>
      <c r="AR907">
        <f t="shared" si="159"/>
        <v>4</v>
      </c>
      <c r="AS907">
        <f t="shared" si="160"/>
        <v>20</v>
      </c>
      <c r="AT907" t="b">
        <f t="shared" si="161"/>
        <v>0</v>
      </c>
      <c r="AU907" t="str">
        <f t="shared" si="162"/>
        <v>Oprandi</v>
      </c>
      <c r="AV907" t="b">
        <f t="shared" si="163"/>
        <v>0</v>
      </c>
      <c r="AW907" t="str">
        <f t="shared" si="164"/>
        <v>MarrakechQuarterfinals</v>
      </c>
    </row>
    <row r="908" spans="1:49" x14ac:dyDescent="0.25">
      <c r="A908">
        <v>21</v>
      </c>
      <c r="B908" s="8" t="s">
        <v>577</v>
      </c>
      <c r="C908" t="s">
        <v>578</v>
      </c>
      <c r="D908" s="1">
        <v>41754</v>
      </c>
      <c r="E908" s="1" t="s">
        <v>306</v>
      </c>
      <c r="F908" s="1" t="s">
        <v>307</v>
      </c>
      <c r="G908" s="1" t="s">
        <v>503</v>
      </c>
      <c r="H908" t="s">
        <v>345</v>
      </c>
      <c r="I908">
        <v>3</v>
      </c>
      <c r="J908" t="s">
        <v>506</v>
      </c>
      <c r="K908" t="s">
        <v>461</v>
      </c>
      <c r="L908">
        <v>71</v>
      </c>
      <c r="M908">
        <v>69</v>
      </c>
      <c r="N908">
        <v>876</v>
      </c>
      <c r="O908">
        <v>895</v>
      </c>
      <c r="P908">
        <v>7</v>
      </c>
      <c r="Q908">
        <v>6</v>
      </c>
      <c r="R908">
        <v>7</v>
      </c>
      <c r="S908">
        <v>6</v>
      </c>
      <c r="V908">
        <v>2</v>
      </c>
      <c r="W908">
        <v>0</v>
      </c>
      <c r="X908" t="s">
        <v>312</v>
      </c>
      <c r="Y908">
        <v>3</v>
      </c>
      <c r="Z908">
        <v>1.36</v>
      </c>
      <c r="AA908">
        <v>2.7</v>
      </c>
      <c r="AB908">
        <v>1.45</v>
      </c>
      <c r="AC908">
        <v>2.62</v>
      </c>
      <c r="AD908">
        <v>1.44</v>
      </c>
      <c r="AE908">
        <v>3</v>
      </c>
      <c r="AF908">
        <v>1.45</v>
      </c>
      <c r="AG908">
        <v>2.38</v>
      </c>
      <c r="AH908">
        <v>1.57</v>
      </c>
      <c r="AI908">
        <v>3</v>
      </c>
      <c r="AJ908">
        <v>1.57</v>
      </c>
      <c r="AK908">
        <v>2.7</v>
      </c>
      <c r="AL908">
        <v>1.45</v>
      </c>
      <c r="AM908" t="str">
        <f t="shared" si="154"/>
        <v>Torro</v>
      </c>
      <c r="AN908" t="str">
        <f t="shared" si="155"/>
        <v>Hercog</v>
      </c>
      <c r="AO908" t="str">
        <f t="shared" si="156"/>
        <v>MarrakechTorroHercog</v>
      </c>
      <c r="AP908" t="str">
        <f t="shared" si="157"/>
        <v>MarrakechHercogTorro</v>
      </c>
      <c r="AQ908">
        <f t="shared" si="158"/>
        <v>2</v>
      </c>
      <c r="AR908">
        <f t="shared" si="159"/>
        <v>2</v>
      </c>
      <c r="AS908">
        <f t="shared" si="160"/>
        <v>26</v>
      </c>
      <c r="AT908" t="b">
        <f t="shared" si="161"/>
        <v>1</v>
      </c>
      <c r="AU908" t="str">
        <f t="shared" si="162"/>
        <v>Torro</v>
      </c>
      <c r="AV908" t="b">
        <f t="shared" si="163"/>
        <v>0</v>
      </c>
      <c r="AW908" t="str">
        <f t="shared" si="164"/>
        <v>MarrakechQuarterfinals</v>
      </c>
    </row>
    <row r="909" spans="1:49" x14ac:dyDescent="0.25">
      <c r="A909">
        <v>21</v>
      </c>
      <c r="B909" s="8" t="s">
        <v>577</v>
      </c>
      <c r="C909" t="s">
        <v>578</v>
      </c>
      <c r="D909" s="1">
        <v>41754</v>
      </c>
      <c r="E909" s="1" t="s">
        <v>306</v>
      </c>
      <c r="F909" s="1" t="s">
        <v>307</v>
      </c>
      <c r="G909" s="1" t="s">
        <v>503</v>
      </c>
      <c r="H909" t="s">
        <v>345</v>
      </c>
      <c r="I909">
        <v>3</v>
      </c>
      <c r="J909" t="s">
        <v>373</v>
      </c>
      <c r="K909" t="s">
        <v>387</v>
      </c>
      <c r="L909">
        <v>30</v>
      </c>
      <c r="M909">
        <v>44</v>
      </c>
      <c r="N909">
        <v>1501</v>
      </c>
      <c r="O909">
        <v>1235</v>
      </c>
      <c r="X909" t="s">
        <v>347</v>
      </c>
      <c r="Y909">
        <v>1.9</v>
      </c>
      <c r="Z909">
        <v>1.8</v>
      </c>
      <c r="AA909">
        <v>1.9</v>
      </c>
      <c r="AB909">
        <v>1.85</v>
      </c>
      <c r="AC909">
        <v>1.91</v>
      </c>
      <c r="AD909">
        <v>1.8</v>
      </c>
      <c r="AE909">
        <v>2.12</v>
      </c>
      <c r="AF909">
        <v>1.83</v>
      </c>
      <c r="AG909">
        <v>1.91</v>
      </c>
      <c r="AH909">
        <v>1.91</v>
      </c>
      <c r="AI909">
        <v>2.12</v>
      </c>
      <c r="AJ909">
        <v>1.93</v>
      </c>
      <c r="AK909">
        <v>1.92</v>
      </c>
      <c r="AL909">
        <v>1.84</v>
      </c>
      <c r="AM909" t="str">
        <f t="shared" si="154"/>
        <v>Hantuchova</v>
      </c>
      <c r="AN909" t="str">
        <f t="shared" si="155"/>
        <v>Peng</v>
      </c>
      <c r="AO909" t="str">
        <f t="shared" si="156"/>
        <v>MarrakechHantuchovaPeng</v>
      </c>
      <c r="AP909" t="str">
        <f t="shared" si="157"/>
        <v>MarrakechPengHantuchova</v>
      </c>
      <c r="AQ909">
        <f t="shared" si="158"/>
        <v>0</v>
      </c>
      <c r="AR909">
        <f t="shared" si="159"/>
        <v>0</v>
      </c>
      <c r="AS909">
        <f t="shared" si="160"/>
        <v>0</v>
      </c>
      <c r="AT909" t="b">
        <f t="shared" si="161"/>
        <v>0</v>
      </c>
      <c r="AU909" t="str">
        <f t="shared" si="162"/>
        <v>Peng</v>
      </c>
      <c r="AV909" t="b">
        <f t="shared" si="163"/>
        <v>0</v>
      </c>
      <c r="AW909" t="str">
        <f t="shared" si="164"/>
        <v>MarrakechQuarterfinals</v>
      </c>
    </row>
    <row r="910" spans="1:49" x14ac:dyDescent="0.25">
      <c r="A910">
        <v>21</v>
      </c>
      <c r="B910" s="8" t="s">
        <v>577</v>
      </c>
      <c r="C910" t="s">
        <v>578</v>
      </c>
      <c r="D910" s="1">
        <v>41755</v>
      </c>
      <c r="E910" s="1" t="s">
        <v>306</v>
      </c>
      <c r="F910" s="1" t="s">
        <v>307</v>
      </c>
      <c r="G910" s="1" t="s">
        <v>503</v>
      </c>
      <c r="H910" t="s">
        <v>346</v>
      </c>
      <c r="I910">
        <v>3</v>
      </c>
      <c r="J910" t="s">
        <v>533</v>
      </c>
      <c r="K910" t="s">
        <v>373</v>
      </c>
      <c r="L910">
        <v>101</v>
      </c>
      <c r="M910">
        <v>30</v>
      </c>
      <c r="N910">
        <v>611</v>
      </c>
      <c r="O910">
        <v>1501</v>
      </c>
      <c r="P910">
        <v>7</v>
      </c>
      <c r="Q910">
        <v>5</v>
      </c>
      <c r="R910">
        <v>3</v>
      </c>
      <c r="S910">
        <v>6</v>
      </c>
      <c r="T910">
        <v>6</v>
      </c>
      <c r="U910">
        <v>3</v>
      </c>
      <c r="V910">
        <v>2</v>
      </c>
      <c r="W910">
        <v>1</v>
      </c>
      <c r="X910" t="s">
        <v>312</v>
      </c>
      <c r="Y910">
        <v>1.8</v>
      </c>
      <c r="Z910">
        <v>2</v>
      </c>
      <c r="AA910">
        <v>1.85</v>
      </c>
      <c r="AB910">
        <v>1.9</v>
      </c>
      <c r="AC910">
        <v>1.83</v>
      </c>
      <c r="AD910">
        <v>1.83</v>
      </c>
      <c r="AE910">
        <v>2</v>
      </c>
      <c r="AF910">
        <v>1.92</v>
      </c>
      <c r="AG910">
        <v>1.8</v>
      </c>
      <c r="AH910">
        <v>2</v>
      </c>
      <c r="AI910">
        <v>2.1800000000000002</v>
      </c>
      <c r="AJ910">
        <v>2</v>
      </c>
      <c r="AK910">
        <v>1.88</v>
      </c>
      <c r="AL910">
        <v>1.89</v>
      </c>
      <c r="AM910" t="str">
        <f t="shared" si="154"/>
        <v>Oprandi</v>
      </c>
      <c r="AN910" t="str">
        <f t="shared" si="155"/>
        <v>Hantuchova</v>
      </c>
      <c r="AO910" t="str">
        <f t="shared" si="156"/>
        <v>MarrakechOprandiHantuchova</v>
      </c>
      <c r="AP910" t="str">
        <f t="shared" si="157"/>
        <v>MarrakechHantuchovaOprandi</v>
      </c>
      <c r="AQ910">
        <f t="shared" si="158"/>
        <v>1</v>
      </c>
      <c r="AR910">
        <f t="shared" si="159"/>
        <v>2</v>
      </c>
      <c r="AS910">
        <f t="shared" si="160"/>
        <v>30</v>
      </c>
      <c r="AT910" t="b">
        <f t="shared" si="161"/>
        <v>0</v>
      </c>
      <c r="AU910" t="str">
        <f t="shared" si="162"/>
        <v>Oprandi</v>
      </c>
      <c r="AV910" t="b">
        <f t="shared" si="163"/>
        <v>1</v>
      </c>
      <c r="AW910" t="str">
        <f t="shared" si="164"/>
        <v>MarrakechSemifinals</v>
      </c>
    </row>
    <row r="911" spans="1:49" x14ac:dyDescent="0.25">
      <c r="A911">
        <v>21</v>
      </c>
      <c r="B911" s="8" t="s">
        <v>577</v>
      </c>
      <c r="C911" t="s">
        <v>578</v>
      </c>
      <c r="D911" s="1">
        <v>41755</v>
      </c>
      <c r="E911" s="1" t="s">
        <v>306</v>
      </c>
      <c r="F911" s="1" t="s">
        <v>307</v>
      </c>
      <c r="G911" s="1" t="s">
        <v>503</v>
      </c>
      <c r="H911" t="s">
        <v>346</v>
      </c>
      <c r="I911">
        <v>3</v>
      </c>
      <c r="J911" t="s">
        <v>506</v>
      </c>
      <c r="K911" t="s">
        <v>310</v>
      </c>
      <c r="L911">
        <v>71</v>
      </c>
      <c r="M911">
        <v>42</v>
      </c>
      <c r="N911">
        <v>876</v>
      </c>
      <c r="O911">
        <v>1273</v>
      </c>
      <c r="P911">
        <v>6</v>
      </c>
      <c r="Q911">
        <v>0</v>
      </c>
      <c r="R911">
        <v>6</v>
      </c>
      <c r="S911">
        <v>3</v>
      </c>
      <c r="V911">
        <v>2</v>
      </c>
      <c r="W911">
        <v>0</v>
      </c>
      <c r="X911" t="s">
        <v>312</v>
      </c>
      <c r="Y911">
        <v>3</v>
      </c>
      <c r="Z911">
        <v>1.4</v>
      </c>
      <c r="AA911">
        <v>2.9</v>
      </c>
      <c r="AB911">
        <v>1.4</v>
      </c>
      <c r="AC911">
        <v>3</v>
      </c>
      <c r="AD911">
        <v>1.36</v>
      </c>
      <c r="AE911">
        <v>2.92</v>
      </c>
      <c r="AF911">
        <v>1.48</v>
      </c>
      <c r="AG911">
        <v>3</v>
      </c>
      <c r="AH911">
        <v>1.36</v>
      </c>
      <c r="AI911">
        <v>3.25</v>
      </c>
      <c r="AJ911">
        <v>1.5</v>
      </c>
      <c r="AK911">
        <v>2.96</v>
      </c>
      <c r="AL911">
        <v>1.39</v>
      </c>
      <c r="AM911" t="str">
        <f t="shared" si="154"/>
        <v>Torro</v>
      </c>
      <c r="AN911" t="str">
        <f t="shared" si="155"/>
        <v>Muguruza</v>
      </c>
      <c r="AO911" t="str">
        <f t="shared" si="156"/>
        <v>MarrakechTorroMuguruza</v>
      </c>
      <c r="AP911" t="str">
        <f t="shared" si="157"/>
        <v>MarrakechMuguruzaTorro</v>
      </c>
      <c r="AQ911">
        <f t="shared" si="158"/>
        <v>2</v>
      </c>
      <c r="AR911">
        <f t="shared" si="159"/>
        <v>9</v>
      </c>
      <c r="AS911">
        <f t="shared" si="160"/>
        <v>15</v>
      </c>
      <c r="AT911" t="b">
        <f t="shared" si="161"/>
        <v>0</v>
      </c>
      <c r="AU911" t="str">
        <f t="shared" si="162"/>
        <v>Torro</v>
      </c>
      <c r="AV911" t="b">
        <f t="shared" si="163"/>
        <v>0</v>
      </c>
      <c r="AW911" t="str">
        <f t="shared" si="164"/>
        <v>MarrakechSemifinals</v>
      </c>
    </row>
    <row r="912" spans="1:49" x14ac:dyDescent="0.25">
      <c r="A912">
        <v>21</v>
      </c>
      <c r="B912" s="8" t="s">
        <v>577</v>
      </c>
      <c r="C912" t="s">
        <v>578</v>
      </c>
      <c r="D912" s="1">
        <v>41756</v>
      </c>
      <c r="E912" s="1" t="s">
        <v>306</v>
      </c>
      <c r="F912" s="1" t="s">
        <v>307</v>
      </c>
      <c r="G912" s="1" t="s">
        <v>503</v>
      </c>
      <c r="H912" t="s">
        <v>348</v>
      </c>
      <c r="I912">
        <v>3</v>
      </c>
      <c r="J912" t="s">
        <v>506</v>
      </c>
      <c r="K912" t="s">
        <v>533</v>
      </c>
      <c r="L912">
        <v>71</v>
      </c>
      <c r="M912">
        <v>101</v>
      </c>
      <c r="N912">
        <v>876</v>
      </c>
      <c r="O912">
        <v>611</v>
      </c>
      <c r="P912">
        <v>6</v>
      </c>
      <c r="Q912">
        <v>3</v>
      </c>
      <c r="R912">
        <v>3</v>
      </c>
      <c r="S912">
        <v>6</v>
      </c>
      <c r="T912">
        <v>6</v>
      </c>
      <c r="U912">
        <v>3</v>
      </c>
      <c r="V912">
        <v>2</v>
      </c>
      <c r="W912">
        <v>1</v>
      </c>
      <c r="X912" t="s">
        <v>312</v>
      </c>
      <c r="Y912">
        <v>1.5</v>
      </c>
      <c r="Z912">
        <v>2.62</v>
      </c>
      <c r="AA912">
        <v>1.5</v>
      </c>
      <c r="AB912">
        <v>2.5</v>
      </c>
      <c r="AC912">
        <v>1.57</v>
      </c>
      <c r="AD912">
        <v>2.38</v>
      </c>
      <c r="AE912">
        <v>1.56</v>
      </c>
      <c r="AF912">
        <v>2.65</v>
      </c>
      <c r="AG912">
        <v>1.57</v>
      </c>
      <c r="AH912">
        <v>2.38</v>
      </c>
      <c r="AI912">
        <v>1.6</v>
      </c>
      <c r="AJ912">
        <v>2.7</v>
      </c>
      <c r="AK912">
        <v>1.53</v>
      </c>
      <c r="AL912">
        <v>2.46</v>
      </c>
      <c r="AM912" t="str">
        <f t="shared" si="154"/>
        <v>Torro</v>
      </c>
      <c r="AN912" t="str">
        <f t="shared" si="155"/>
        <v>Oprandi</v>
      </c>
      <c r="AO912" t="str">
        <f t="shared" si="156"/>
        <v>MarrakechTorroOprandi</v>
      </c>
      <c r="AP912" t="str">
        <f t="shared" si="157"/>
        <v>MarrakechOprandiTorro</v>
      </c>
      <c r="AQ912">
        <f t="shared" si="158"/>
        <v>1</v>
      </c>
      <c r="AR912">
        <f t="shared" si="159"/>
        <v>3</v>
      </c>
      <c r="AS912">
        <f t="shared" si="160"/>
        <v>27</v>
      </c>
      <c r="AT912" t="b">
        <f t="shared" si="161"/>
        <v>0</v>
      </c>
      <c r="AU912" t="str">
        <f t="shared" si="162"/>
        <v>Torro</v>
      </c>
      <c r="AV912" t="b">
        <f t="shared" si="163"/>
        <v>1</v>
      </c>
      <c r="AW912" t="str">
        <f t="shared" si="164"/>
        <v>MarrakechThe Final</v>
      </c>
    </row>
    <row r="913" spans="1:49" x14ac:dyDescent="0.25">
      <c r="A913">
        <v>22</v>
      </c>
      <c r="B913" t="s">
        <v>583</v>
      </c>
      <c r="C913" t="s">
        <v>584</v>
      </c>
      <c r="D913" s="1">
        <v>41750</v>
      </c>
      <c r="E913" s="1" t="s">
        <v>351</v>
      </c>
      <c r="F913" s="1" t="s">
        <v>307</v>
      </c>
      <c r="G913" s="1" t="s">
        <v>503</v>
      </c>
      <c r="H913" t="s">
        <v>309</v>
      </c>
      <c r="I913">
        <v>3</v>
      </c>
      <c r="J913" t="s">
        <v>362</v>
      </c>
      <c r="K913" t="s">
        <v>544</v>
      </c>
      <c r="L913">
        <v>23</v>
      </c>
      <c r="M913">
        <v>118</v>
      </c>
      <c r="N913">
        <v>2096</v>
      </c>
      <c r="O913">
        <v>547</v>
      </c>
      <c r="P913">
        <v>7</v>
      </c>
      <c r="Q913">
        <v>6</v>
      </c>
      <c r="R913">
        <v>6</v>
      </c>
      <c r="S913">
        <v>4</v>
      </c>
      <c r="V913">
        <v>2</v>
      </c>
      <c r="W913">
        <v>0</v>
      </c>
      <c r="X913" t="s">
        <v>312</v>
      </c>
      <c r="Y913">
        <v>1.1599999999999999</v>
      </c>
      <c r="Z913">
        <v>5</v>
      </c>
      <c r="AA913">
        <v>1.1499999999999999</v>
      </c>
      <c r="AB913">
        <v>5.25</v>
      </c>
      <c r="AC913">
        <v>1.1200000000000001</v>
      </c>
      <c r="AD913">
        <v>5.5</v>
      </c>
      <c r="AE913">
        <v>1.1599999999999999</v>
      </c>
      <c r="AF913">
        <v>5.99</v>
      </c>
      <c r="AG913">
        <v>1.1399999999999999</v>
      </c>
      <c r="AH913">
        <v>5.5</v>
      </c>
      <c r="AI913">
        <v>1.17</v>
      </c>
      <c r="AJ913">
        <v>5.99</v>
      </c>
      <c r="AK913">
        <v>1.1399999999999999</v>
      </c>
      <c r="AL913">
        <v>5.4</v>
      </c>
      <c r="AM913" t="str">
        <f t="shared" si="154"/>
        <v>Kanepi</v>
      </c>
      <c r="AN913" t="str">
        <f t="shared" si="155"/>
        <v>Konta</v>
      </c>
      <c r="AO913" t="str">
        <f t="shared" si="156"/>
        <v>StuttgartKanepiKonta</v>
      </c>
      <c r="AP913" t="str">
        <f t="shared" si="157"/>
        <v>StuttgartKontaKanepi</v>
      </c>
      <c r="AQ913">
        <f t="shared" si="158"/>
        <v>2</v>
      </c>
      <c r="AR913">
        <f t="shared" si="159"/>
        <v>3</v>
      </c>
      <c r="AS913">
        <f t="shared" si="160"/>
        <v>23</v>
      </c>
      <c r="AT913" t="b">
        <f t="shared" si="161"/>
        <v>1</v>
      </c>
      <c r="AU913" t="str">
        <f t="shared" si="162"/>
        <v>Kanepi</v>
      </c>
      <c r="AV913" t="b">
        <f t="shared" si="163"/>
        <v>0</v>
      </c>
      <c r="AW913" t="str">
        <f t="shared" si="164"/>
        <v>Stuttgart1st Round</v>
      </c>
    </row>
    <row r="914" spans="1:49" x14ac:dyDescent="0.25">
      <c r="A914">
        <v>22</v>
      </c>
      <c r="B914" t="s">
        <v>583</v>
      </c>
      <c r="C914" t="s">
        <v>584</v>
      </c>
      <c r="D914" s="1">
        <v>41751</v>
      </c>
      <c r="E914" s="1" t="s">
        <v>351</v>
      </c>
      <c r="F914" s="1" t="s">
        <v>307</v>
      </c>
      <c r="G914" s="1" t="s">
        <v>503</v>
      </c>
      <c r="H914" t="s">
        <v>309</v>
      </c>
      <c r="I914">
        <v>3</v>
      </c>
      <c r="J914" t="s">
        <v>403</v>
      </c>
      <c r="K914" t="s">
        <v>585</v>
      </c>
      <c r="L914">
        <v>11</v>
      </c>
      <c r="M914">
        <v>31</v>
      </c>
      <c r="N914">
        <v>3645</v>
      </c>
      <c r="O914">
        <v>1485</v>
      </c>
      <c r="P914">
        <v>6</v>
      </c>
      <c r="Q914">
        <v>3</v>
      </c>
      <c r="R914">
        <v>6</v>
      </c>
      <c r="S914">
        <v>4</v>
      </c>
      <c r="V914">
        <v>2</v>
      </c>
      <c r="W914">
        <v>0</v>
      </c>
      <c r="X914" t="s">
        <v>312</v>
      </c>
      <c r="Y914">
        <v>1.5</v>
      </c>
      <c r="Z914">
        <v>2.5</v>
      </c>
      <c r="AA914">
        <v>1.48</v>
      </c>
      <c r="AB914">
        <v>2.6</v>
      </c>
      <c r="AC914">
        <v>1.53</v>
      </c>
      <c r="AD914">
        <v>2.38</v>
      </c>
      <c r="AE914">
        <v>1.54</v>
      </c>
      <c r="AF914">
        <v>2.64</v>
      </c>
      <c r="AG914">
        <v>1.5</v>
      </c>
      <c r="AH914">
        <v>2.63</v>
      </c>
      <c r="AI914">
        <v>1.59</v>
      </c>
      <c r="AJ914">
        <v>2.75</v>
      </c>
      <c r="AK914">
        <v>1.5</v>
      </c>
      <c r="AL914">
        <v>2.5299999999999998</v>
      </c>
      <c r="AM914" t="str">
        <f t="shared" si="154"/>
        <v>Errani</v>
      </c>
      <c r="AN914" t="str">
        <f t="shared" si="155"/>
        <v>Koukalova</v>
      </c>
      <c r="AO914" t="str">
        <f t="shared" si="156"/>
        <v>StuttgartErraniKoukalova</v>
      </c>
      <c r="AP914" t="str">
        <f t="shared" si="157"/>
        <v>StuttgartKoukalovaErrani</v>
      </c>
      <c r="AQ914">
        <f t="shared" si="158"/>
        <v>2</v>
      </c>
      <c r="AR914">
        <f t="shared" si="159"/>
        <v>5</v>
      </c>
      <c r="AS914">
        <f t="shared" si="160"/>
        <v>19</v>
      </c>
      <c r="AT914" t="b">
        <f t="shared" si="161"/>
        <v>0</v>
      </c>
      <c r="AU914" t="str">
        <f t="shared" si="162"/>
        <v>Errani</v>
      </c>
      <c r="AV914" t="b">
        <f t="shared" si="163"/>
        <v>0</v>
      </c>
      <c r="AW914" t="str">
        <f t="shared" si="164"/>
        <v>Stuttgart1st Round</v>
      </c>
    </row>
    <row r="915" spans="1:49" x14ac:dyDescent="0.25">
      <c r="A915">
        <v>22</v>
      </c>
      <c r="B915" t="s">
        <v>583</v>
      </c>
      <c r="C915" t="s">
        <v>584</v>
      </c>
      <c r="D915" s="1">
        <v>41751</v>
      </c>
      <c r="E915" s="1" t="s">
        <v>351</v>
      </c>
      <c r="F915" s="1" t="s">
        <v>307</v>
      </c>
      <c r="G915" s="1" t="s">
        <v>503</v>
      </c>
      <c r="H915" t="s">
        <v>309</v>
      </c>
      <c r="I915">
        <v>3</v>
      </c>
      <c r="J915" t="s">
        <v>368</v>
      </c>
      <c r="K915" t="s">
        <v>436</v>
      </c>
      <c r="L915">
        <v>16</v>
      </c>
      <c r="M915">
        <v>22</v>
      </c>
      <c r="N915">
        <v>2700</v>
      </c>
      <c r="O915">
        <v>2240</v>
      </c>
      <c r="P915">
        <v>6</v>
      </c>
      <c r="Q915">
        <v>0</v>
      </c>
      <c r="R915">
        <v>6</v>
      </c>
      <c r="S915">
        <v>4</v>
      </c>
      <c r="V915">
        <v>2</v>
      </c>
      <c r="W915">
        <v>0</v>
      </c>
      <c r="X915" t="s">
        <v>312</v>
      </c>
      <c r="Y915">
        <v>1.72</v>
      </c>
      <c r="Z915">
        <v>2</v>
      </c>
      <c r="AA915">
        <v>1.62</v>
      </c>
      <c r="AB915">
        <v>2.25</v>
      </c>
      <c r="AC915">
        <v>1.67</v>
      </c>
      <c r="AD915">
        <v>2.1</v>
      </c>
      <c r="AE915">
        <v>1.94</v>
      </c>
      <c r="AF915">
        <v>1.94</v>
      </c>
      <c r="AG915">
        <v>1.67</v>
      </c>
      <c r="AH915">
        <v>2.2000000000000002</v>
      </c>
      <c r="AI915">
        <v>1.94</v>
      </c>
      <c r="AJ915">
        <v>2.4</v>
      </c>
      <c r="AK915">
        <v>1.67</v>
      </c>
      <c r="AL915">
        <v>2.16</v>
      </c>
      <c r="AM915" t="str">
        <f t="shared" si="154"/>
        <v>Suarez</v>
      </c>
      <c r="AN915" t="str">
        <f t="shared" si="155"/>
        <v>Makarova</v>
      </c>
      <c r="AO915" t="str">
        <f t="shared" si="156"/>
        <v>StuttgartSuarezMakarova</v>
      </c>
      <c r="AP915" t="str">
        <f t="shared" si="157"/>
        <v>StuttgartMakarovaSuarez</v>
      </c>
      <c r="AQ915">
        <f t="shared" si="158"/>
        <v>2</v>
      </c>
      <c r="AR915">
        <f t="shared" si="159"/>
        <v>8</v>
      </c>
      <c r="AS915">
        <f t="shared" si="160"/>
        <v>16</v>
      </c>
      <c r="AT915" t="b">
        <f t="shared" si="161"/>
        <v>0</v>
      </c>
      <c r="AU915" t="str">
        <f t="shared" si="162"/>
        <v>Suarez</v>
      </c>
      <c r="AV915" t="b">
        <f t="shared" si="163"/>
        <v>0</v>
      </c>
      <c r="AW915" t="str">
        <f t="shared" si="164"/>
        <v>Stuttgart1st Round</v>
      </c>
    </row>
    <row r="916" spans="1:49" x14ac:dyDescent="0.25">
      <c r="A916">
        <v>22</v>
      </c>
      <c r="B916" t="s">
        <v>583</v>
      </c>
      <c r="C916" t="s">
        <v>584</v>
      </c>
      <c r="D916" s="1">
        <v>41751</v>
      </c>
      <c r="E916" s="1" t="s">
        <v>351</v>
      </c>
      <c r="F916" s="1" t="s">
        <v>307</v>
      </c>
      <c r="G916" s="1" t="s">
        <v>503</v>
      </c>
      <c r="H916" t="s">
        <v>309</v>
      </c>
      <c r="I916">
        <v>3</v>
      </c>
      <c r="J916" t="s">
        <v>433</v>
      </c>
      <c r="K916" t="s">
        <v>586</v>
      </c>
      <c r="L916">
        <v>29</v>
      </c>
      <c r="M916">
        <v>228</v>
      </c>
      <c r="N916">
        <v>1513</v>
      </c>
      <c r="O916">
        <v>256</v>
      </c>
      <c r="P916">
        <v>6</v>
      </c>
      <c r="Q916">
        <v>2</v>
      </c>
      <c r="R916">
        <v>6</v>
      </c>
      <c r="S916">
        <v>3</v>
      </c>
      <c r="V916">
        <v>2</v>
      </c>
      <c r="W916">
        <v>0</v>
      </c>
      <c r="X916" t="s">
        <v>312</v>
      </c>
      <c r="Y916">
        <v>1.33</v>
      </c>
      <c r="Z916">
        <v>3.25</v>
      </c>
      <c r="AA916">
        <v>1.35</v>
      </c>
      <c r="AB916">
        <v>3.1</v>
      </c>
      <c r="AE916">
        <v>1.38</v>
      </c>
      <c r="AF916">
        <v>3.29</v>
      </c>
      <c r="AG916">
        <v>1.33</v>
      </c>
      <c r="AH916">
        <v>3.25</v>
      </c>
      <c r="AI916">
        <v>1.4</v>
      </c>
      <c r="AJ916">
        <v>3.29</v>
      </c>
      <c r="AK916">
        <v>1.36</v>
      </c>
      <c r="AL916">
        <v>3.08</v>
      </c>
      <c r="AM916" t="str">
        <f t="shared" si="154"/>
        <v>Kuznetsova</v>
      </c>
      <c r="AN916" t="str">
        <f t="shared" si="155"/>
        <v>Barbieri</v>
      </c>
      <c r="AO916" t="str">
        <f t="shared" si="156"/>
        <v>StuttgartKuznetsovaBarbieri</v>
      </c>
      <c r="AP916" t="str">
        <f t="shared" si="157"/>
        <v>StuttgartBarbieriKuznetsova</v>
      </c>
      <c r="AQ916">
        <f t="shared" si="158"/>
        <v>2</v>
      </c>
      <c r="AR916">
        <f t="shared" si="159"/>
        <v>7</v>
      </c>
      <c r="AS916">
        <f t="shared" si="160"/>
        <v>17</v>
      </c>
      <c r="AT916" t="b">
        <f t="shared" si="161"/>
        <v>0</v>
      </c>
      <c r="AU916" t="str">
        <f t="shared" si="162"/>
        <v>Kuznetsova</v>
      </c>
      <c r="AV916" t="b">
        <f t="shared" si="163"/>
        <v>0</v>
      </c>
      <c r="AW916" t="str">
        <f t="shared" si="164"/>
        <v>Stuttgart1st Round</v>
      </c>
    </row>
    <row r="917" spans="1:49" x14ac:dyDescent="0.25">
      <c r="A917">
        <v>22</v>
      </c>
      <c r="B917" t="s">
        <v>583</v>
      </c>
      <c r="C917" t="s">
        <v>584</v>
      </c>
      <c r="D917" s="1">
        <v>41751</v>
      </c>
      <c r="E917" s="1" t="s">
        <v>351</v>
      </c>
      <c r="F917" s="1" t="s">
        <v>307</v>
      </c>
      <c r="G917" s="1" t="s">
        <v>503</v>
      </c>
      <c r="H917" t="s">
        <v>309</v>
      </c>
      <c r="I917">
        <v>3</v>
      </c>
      <c r="J917" t="s">
        <v>498</v>
      </c>
      <c r="K917" t="s">
        <v>392</v>
      </c>
      <c r="L917">
        <v>102</v>
      </c>
      <c r="M917">
        <v>80</v>
      </c>
      <c r="N917">
        <v>609</v>
      </c>
      <c r="O917">
        <v>791</v>
      </c>
      <c r="P917">
        <v>6</v>
      </c>
      <c r="Q917">
        <v>2</v>
      </c>
      <c r="R917">
        <v>6</v>
      </c>
      <c r="S917">
        <v>4</v>
      </c>
      <c r="V917">
        <v>2</v>
      </c>
      <c r="W917">
        <v>0</v>
      </c>
      <c r="X917" t="s">
        <v>312</v>
      </c>
      <c r="Y917">
        <v>2.5</v>
      </c>
      <c r="Z917">
        <v>1.5</v>
      </c>
      <c r="AA917">
        <v>2.4</v>
      </c>
      <c r="AB917">
        <v>1.55</v>
      </c>
      <c r="AC917">
        <v>2.25</v>
      </c>
      <c r="AD917">
        <v>1.57</v>
      </c>
      <c r="AE917">
        <v>2.6</v>
      </c>
      <c r="AF917">
        <v>1.55</v>
      </c>
      <c r="AG917">
        <v>2.38</v>
      </c>
      <c r="AH917">
        <v>1.57</v>
      </c>
      <c r="AI917">
        <v>2.63</v>
      </c>
      <c r="AJ917">
        <v>1.63</v>
      </c>
      <c r="AK917">
        <v>2.41</v>
      </c>
      <c r="AL917">
        <v>1.55</v>
      </c>
      <c r="AM917" t="str">
        <f t="shared" si="154"/>
        <v>Kleybanova</v>
      </c>
      <c r="AN917" t="str">
        <f t="shared" si="155"/>
        <v>Tomljanovic</v>
      </c>
      <c r="AO917" t="str">
        <f t="shared" si="156"/>
        <v>StuttgartKleybanovaTomljanovic</v>
      </c>
      <c r="AP917" t="str">
        <f t="shared" si="157"/>
        <v>StuttgartTomljanovicKleybanova</v>
      </c>
      <c r="AQ917">
        <f t="shared" si="158"/>
        <v>2</v>
      </c>
      <c r="AR917">
        <f t="shared" si="159"/>
        <v>6</v>
      </c>
      <c r="AS917">
        <f t="shared" si="160"/>
        <v>18</v>
      </c>
      <c r="AT917" t="b">
        <f t="shared" si="161"/>
        <v>0</v>
      </c>
      <c r="AU917" t="str">
        <f t="shared" si="162"/>
        <v>Kleybanova</v>
      </c>
      <c r="AV917" t="b">
        <f t="shared" si="163"/>
        <v>0</v>
      </c>
      <c r="AW917" t="str">
        <f t="shared" si="164"/>
        <v>Stuttgart1st Round</v>
      </c>
    </row>
    <row r="918" spans="1:49" x14ac:dyDescent="0.25">
      <c r="A918">
        <v>22</v>
      </c>
      <c r="B918" t="s">
        <v>583</v>
      </c>
      <c r="C918" t="s">
        <v>584</v>
      </c>
      <c r="D918" s="1">
        <v>41751</v>
      </c>
      <c r="E918" s="1" t="s">
        <v>351</v>
      </c>
      <c r="F918" s="1" t="s">
        <v>307</v>
      </c>
      <c r="G918" s="1" t="s">
        <v>503</v>
      </c>
      <c r="H918" t="s">
        <v>309</v>
      </c>
      <c r="I918">
        <v>3</v>
      </c>
      <c r="J918" t="s">
        <v>343</v>
      </c>
      <c r="K918" t="s">
        <v>391</v>
      </c>
      <c r="L918">
        <v>20</v>
      </c>
      <c r="M918">
        <v>49</v>
      </c>
      <c r="N918">
        <v>2435</v>
      </c>
      <c r="O918">
        <v>1146</v>
      </c>
      <c r="P918">
        <v>6</v>
      </c>
      <c r="Q918">
        <v>3</v>
      </c>
      <c r="R918">
        <v>6</v>
      </c>
      <c r="S918">
        <v>2</v>
      </c>
      <c r="V918">
        <v>2</v>
      </c>
      <c r="W918">
        <v>0</v>
      </c>
      <c r="X918" t="s">
        <v>312</v>
      </c>
      <c r="Y918">
        <v>2.25</v>
      </c>
      <c r="Z918">
        <v>1.57</v>
      </c>
      <c r="AA918">
        <v>2.2000000000000002</v>
      </c>
      <c r="AB918">
        <v>1.65</v>
      </c>
      <c r="AC918">
        <v>2</v>
      </c>
      <c r="AD918">
        <v>1.73</v>
      </c>
      <c r="AE918">
        <v>2.4</v>
      </c>
      <c r="AF918">
        <v>1.62</v>
      </c>
      <c r="AG918">
        <v>1.91</v>
      </c>
      <c r="AH918">
        <v>1.91</v>
      </c>
      <c r="AI918">
        <v>2.4</v>
      </c>
      <c r="AJ918">
        <v>1.91</v>
      </c>
      <c r="AK918">
        <v>2.12</v>
      </c>
      <c r="AL918">
        <v>1.7</v>
      </c>
      <c r="AM918" t="str">
        <f t="shared" si="154"/>
        <v>Vinci</v>
      </c>
      <c r="AN918" t="str">
        <f t="shared" si="155"/>
        <v>Beck</v>
      </c>
      <c r="AO918" t="str">
        <f t="shared" si="156"/>
        <v>StuttgartVinciBeck</v>
      </c>
      <c r="AP918" t="str">
        <f t="shared" si="157"/>
        <v>StuttgartBeckVinci</v>
      </c>
      <c r="AQ918">
        <f t="shared" si="158"/>
        <v>2</v>
      </c>
      <c r="AR918">
        <f t="shared" si="159"/>
        <v>7</v>
      </c>
      <c r="AS918">
        <f t="shared" si="160"/>
        <v>17</v>
      </c>
      <c r="AT918" t="b">
        <f t="shared" si="161"/>
        <v>0</v>
      </c>
      <c r="AU918" t="str">
        <f t="shared" si="162"/>
        <v>Vinci</v>
      </c>
      <c r="AV918" t="b">
        <f t="shared" si="163"/>
        <v>0</v>
      </c>
      <c r="AW918" t="str">
        <f t="shared" si="164"/>
        <v>Stuttgart1st Round</v>
      </c>
    </row>
    <row r="919" spans="1:49" x14ac:dyDescent="0.25">
      <c r="A919">
        <v>22</v>
      </c>
      <c r="B919" t="s">
        <v>583</v>
      </c>
      <c r="C919" t="s">
        <v>584</v>
      </c>
      <c r="D919" s="1">
        <v>41751</v>
      </c>
      <c r="E919" s="1" t="s">
        <v>351</v>
      </c>
      <c r="F919" s="1" t="s">
        <v>307</v>
      </c>
      <c r="G919" s="1" t="s">
        <v>503</v>
      </c>
      <c r="H919" t="s">
        <v>309</v>
      </c>
      <c r="I919">
        <v>3</v>
      </c>
      <c r="J919" t="s">
        <v>374</v>
      </c>
      <c r="K919" t="s">
        <v>587</v>
      </c>
      <c r="L919">
        <v>25</v>
      </c>
      <c r="M919">
        <v>209</v>
      </c>
      <c r="N919">
        <v>2025</v>
      </c>
      <c r="O919">
        <v>282</v>
      </c>
      <c r="P919">
        <v>6</v>
      </c>
      <c r="Q919">
        <v>3</v>
      </c>
      <c r="R919">
        <v>6</v>
      </c>
      <c r="S919">
        <v>2</v>
      </c>
      <c r="V919">
        <v>2</v>
      </c>
      <c r="W919">
        <v>0</v>
      </c>
      <c r="X919" t="s">
        <v>312</v>
      </c>
      <c r="Y919">
        <v>1.1399999999999999</v>
      </c>
      <c r="Z919">
        <v>5.5</v>
      </c>
      <c r="AA919">
        <v>1.1499999999999999</v>
      </c>
      <c r="AB919">
        <v>5.25</v>
      </c>
      <c r="AC919">
        <v>1.17</v>
      </c>
      <c r="AD919">
        <v>4.5</v>
      </c>
      <c r="AE919">
        <v>1.17</v>
      </c>
      <c r="AF919">
        <v>5.81</v>
      </c>
      <c r="AG919">
        <v>1.1399999999999999</v>
      </c>
      <c r="AH919">
        <v>5.5</v>
      </c>
      <c r="AI919">
        <v>1.2</v>
      </c>
      <c r="AJ919">
        <v>6.25</v>
      </c>
      <c r="AK919">
        <v>1.1499999999999999</v>
      </c>
      <c r="AL919">
        <v>5.27</v>
      </c>
      <c r="AM919" t="str">
        <f t="shared" si="154"/>
        <v>Pavlyuchenkova</v>
      </c>
      <c r="AN919" t="str">
        <f t="shared" si="155"/>
        <v>Marcinkevica</v>
      </c>
      <c r="AO919" t="str">
        <f t="shared" si="156"/>
        <v>StuttgartPavlyuchenkovaMarcinkevica</v>
      </c>
      <c r="AP919" t="str">
        <f t="shared" si="157"/>
        <v>StuttgartMarcinkevicaPavlyuchenkova</v>
      </c>
      <c r="AQ919">
        <f t="shared" si="158"/>
        <v>2</v>
      </c>
      <c r="AR919">
        <f t="shared" si="159"/>
        <v>7</v>
      </c>
      <c r="AS919">
        <f t="shared" si="160"/>
        <v>17</v>
      </c>
      <c r="AT919" t="b">
        <f t="shared" si="161"/>
        <v>0</v>
      </c>
      <c r="AU919" t="str">
        <f t="shared" si="162"/>
        <v>Pavlyuchenkova</v>
      </c>
      <c r="AV919" t="b">
        <f t="shared" si="163"/>
        <v>0</v>
      </c>
      <c r="AW919" t="str">
        <f t="shared" si="164"/>
        <v>Stuttgart1st Round</v>
      </c>
    </row>
    <row r="920" spans="1:49" x14ac:dyDescent="0.25">
      <c r="A920">
        <v>22</v>
      </c>
      <c r="B920" t="s">
        <v>583</v>
      </c>
      <c r="C920" t="s">
        <v>584</v>
      </c>
      <c r="D920" s="1">
        <v>41751</v>
      </c>
      <c r="E920" s="1" t="s">
        <v>351</v>
      </c>
      <c r="F920" s="1" t="s">
        <v>307</v>
      </c>
      <c r="G920" s="1" t="s">
        <v>503</v>
      </c>
      <c r="H920" t="s">
        <v>309</v>
      </c>
      <c r="I920">
        <v>3</v>
      </c>
      <c r="J920" t="s">
        <v>376</v>
      </c>
      <c r="K920" t="s">
        <v>337</v>
      </c>
      <c r="L920">
        <v>9</v>
      </c>
      <c r="M920">
        <v>26</v>
      </c>
      <c r="N920">
        <v>3961</v>
      </c>
      <c r="O920">
        <v>1920</v>
      </c>
      <c r="P920">
        <v>7</v>
      </c>
      <c r="Q920">
        <v>6</v>
      </c>
      <c r="R920">
        <v>6</v>
      </c>
      <c r="S920">
        <v>7</v>
      </c>
      <c r="T920">
        <v>7</v>
      </c>
      <c r="U920">
        <v>6</v>
      </c>
      <c r="V920">
        <v>2</v>
      </c>
      <c r="W920">
        <v>1</v>
      </c>
      <c r="X920" t="s">
        <v>312</v>
      </c>
      <c r="Y920">
        <v>1.28</v>
      </c>
      <c r="Z920">
        <v>3.5</v>
      </c>
      <c r="AA920">
        <v>1.28</v>
      </c>
      <c r="AB920">
        <v>3.5</v>
      </c>
      <c r="AC920">
        <v>1.29</v>
      </c>
      <c r="AD920">
        <v>3.5</v>
      </c>
      <c r="AE920">
        <v>1.34</v>
      </c>
      <c r="AF920">
        <v>3.5</v>
      </c>
      <c r="AG920">
        <v>1.33</v>
      </c>
      <c r="AH920">
        <v>3.25</v>
      </c>
      <c r="AI920">
        <v>1.34</v>
      </c>
      <c r="AJ920">
        <v>3.8</v>
      </c>
      <c r="AK920">
        <v>1.3</v>
      </c>
      <c r="AL920">
        <v>3.4</v>
      </c>
      <c r="AM920" t="str">
        <f t="shared" si="154"/>
        <v>Sharapova</v>
      </c>
      <c r="AN920" t="str">
        <f t="shared" si="155"/>
        <v>Safarova</v>
      </c>
      <c r="AO920" t="str">
        <f t="shared" si="156"/>
        <v>StuttgartSharapovaSafarova</v>
      </c>
      <c r="AP920" t="str">
        <f t="shared" si="157"/>
        <v>StuttgartSafarovaSharapova</v>
      </c>
      <c r="AQ920">
        <f t="shared" si="158"/>
        <v>1</v>
      </c>
      <c r="AR920">
        <f t="shared" si="159"/>
        <v>1</v>
      </c>
      <c r="AS920">
        <f t="shared" si="160"/>
        <v>39</v>
      </c>
      <c r="AT920" t="b">
        <f t="shared" si="161"/>
        <v>1</v>
      </c>
      <c r="AU920" t="str">
        <f t="shared" si="162"/>
        <v>Sharapova</v>
      </c>
      <c r="AV920" t="b">
        <f t="shared" si="163"/>
        <v>1</v>
      </c>
      <c r="AW920" t="str">
        <f t="shared" si="164"/>
        <v>Stuttgart1st Round</v>
      </c>
    </row>
    <row r="921" spans="1:49" x14ac:dyDescent="0.25">
      <c r="A921">
        <v>22</v>
      </c>
      <c r="B921" t="s">
        <v>583</v>
      </c>
      <c r="C921" t="s">
        <v>584</v>
      </c>
      <c r="D921" s="1">
        <v>41751</v>
      </c>
      <c r="E921" s="1" t="s">
        <v>351</v>
      </c>
      <c r="F921" s="1" t="s">
        <v>307</v>
      </c>
      <c r="G921" s="1" t="s">
        <v>503</v>
      </c>
      <c r="H921" t="s">
        <v>309</v>
      </c>
      <c r="I921">
        <v>3</v>
      </c>
      <c r="J921" t="s">
        <v>366</v>
      </c>
      <c r="K921" t="s">
        <v>314</v>
      </c>
      <c r="L921">
        <v>8</v>
      </c>
      <c r="M921">
        <v>87</v>
      </c>
      <c r="N921">
        <v>4010</v>
      </c>
      <c r="O921">
        <v>699</v>
      </c>
      <c r="P921">
        <v>2</v>
      </c>
      <c r="Q921">
        <v>6</v>
      </c>
      <c r="R921">
        <v>7</v>
      </c>
      <c r="S921">
        <v>6</v>
      </c>
      <c r="T921">
        <v>6</v>
      </c>
      <c r="U921">
        <v>3</v>
      </c>
      <c r="V921">
        <v>2</v>
      </c>
      <c r="W921">
        <v>1</v>
      </c>
      <c r="X921" t="s">
        <v>312</v>
      </c>
      <c r="Y921">
        <v>1.2</v>
      </c>
      <c r="Z921">
        <v>4.33</v>
      </c>
      <c r="AA921">
        <v>1.17</v>
      </c>
      <c r="AB921">
        <v>4.75</v>
      </c>
      <c r="AE921">
        <v>1.24</v>
      </c>
      <c r="AF921">
        <v>4.4800000000000004</v>
      </c>
      <c r="AG921">
        <v>1.2</v>
      </c>
      <c r="AH921">
        <v>4.5</v>
      </c>
      <c r="AI921">
        <v>1.24</v>
      </c>
      <c r="AJ921">
        <v>5</v>
      </c>
      <c r="AK921">
        <v>1.2</v>
      </c>
      <c r="AL921">
        <v>4.43</v>
      </c>
      <c r="AM921" t="str">
        <f t="shared" si="154"/>
        <v>Jankovic</v>
      </c>
      <c r="AN921" t="str">
        <f t="shared" si="155"/>
        <v>Barthel</v>
      </c>
      <c r="AO921" t="str">
        <f t="shared" si="156"/>
        <v>StuttgartJankovicBarthel</v>
      </c>
      <c r="AP921" t="str">
        <f t="shared" si="157"/>
        <v>StuttgartBarthelJankovic</v>
      </c>
      <c r="AQ921">
        <f t="shared" si="158"/>
        <v>1</v>
      </c>
      <c r="AR921">
        <f t="shared" si="159"/>
        <v>0</v>
      </c>
      <c r="AS921">
        <f t="shared" si="160"/>
        <v>30</v>
      </c>
      <c r="AT921" t="b">
        <f t="shared" si="161"/>
        <v>1</v>
      </c>
      <c r="AU921" t="str">
        <f t="shared" si="162"/>
        <v>Barthel</v>
      </c>
      <c r="AV921" t="b">
        <f t="shared" si="163"/>
        <v>1</v>
      </c>
      <c r="AW921" t="str">
        <f t="shared" si="164"/>
        <v>Stuttgart1st Round</v>
      </c>
    </row>
    <row r="922" spans="1:49" x14ac:dyDescent="0.25">
      <c r="A922">
        <v>22</v>
      </c>
      <c r="B922" t="s">
        <v>583</v>
      </c>
      <c r="C922" t="s">
        <v>584</v>
      </c>
      <c r="D922" s="1">
        <v>41752</v>
      </c>
      <c r="E922" s="1" t="s">
        <v>351</v>
      </c>
      <c r="F922" s="1" t="s">
        <v>307</v>
      </c>
      <c r="G922" s="1" t="s">
        <v>503</v>
      </c>
      <c r="H922" t="s">
        <v>309</v>
      </c>
      <c r="I922">
        <v>3</v>
      </c>
      <c r="J922" t="s">
        <v>340</v>
      </c>
      <c r="K922" t="s">
        <v>333</v>
      </c>
      <c r="L922">
        <v>94</v>
      </c>
      <c r="M922">
        <v>27</v>
      </c>
      <c r="N922">
        <v>656</v>
      </c>
      <c r="O922">
        <v>1780</v>
      </c>
      <c r="P922">
        <v>6</v>
      </c>
      <c r="Q922">
        <v>1</v>
      </c>
      <c r="R922">
        <v>7</v>
      </c>
      <c r="S922">
        <v>5</v>
      </c>
      <c r="V922">
        <v>2</v>
      </c>
      <c r="W922">
        <v>0</v>
      </c>
      <c r="X922" t="s">
        <v>312</v>
      </c>
      <c r="Y922">
        <v>2.1</v>
      </c>
      <c r="Z922">
        <v>1.66</v>
      </c>
      <c r="AA922">
        <v>2.15</v>
      </c>
      <c r="AB922">
        <v>1.68</v>
      </c>
      <c r="AC922">
        <v>2</v>
      </c>
      <c r="AD922">
        <v>1.73</v>
      </c>
      <c r="AE922">
        <v>2.4300000000000002</v>
      </c>
      <c r="AF922">
        <v>1.62</v>
      </c>
      <c r="AG922">
        <v>2.2000000000000002</v>
      </c>
      <c r="AH922">
        <v>1.67</v>
      </c>
      <c r="AI922">
        <v>2.4300000000000002</v>
      </c>
      <c r="AJ922">
        <v>1.73</v>
      </c>
      <c r="AK922">
        <v>2.19</v>
      </c>
      <c r="AL922">
        <v>1.65</v>
      </c>
      <c r="AM922" t="str">
        <f t="shared" si="154"/>
        <v>Goerges</v>
      </c>
      <c r="AN922" t="str">
        <f t="shared" si="155"/>
        <v>Cirstea</v>
      </c>
      <c r="AO922" t="str">
        <f t="shared" si="156"/>
        <v>StuttgartGoergesCirstea</v>
      </c>
      <c r="AP922" t="str">
        <f t="shared" si="157"/>
        <v>StuttgartCirsteaGoerges</v>
      </c>
      <c r="AQ922">
        <f t="shared" si="158"/>
        <v>2</v>
      </c>
      <c r="AR922">
        <f t="shared" si="159"/>
        <v>7</v>
      </c>
      <c r="AS922">
        <f t="shared" si="160"/>
        <v>19</v>
      </c>
      <c r="AT922" t="b">
        <f t="shared" si="161"/>
        <v>0</v>
      </c>
      <c r="AU922" t="str">
        <f t="shared" si="162"/>
        <v>Goerges</v>
      </c>
      <c r="AV922" t="b">
        <f t="shared" si="163"/>
        <v>0</v>
      </c>
      <c r="AW922" t="str">
        <f t="shared" si="164"/>
        <v>Stuttgart1st Round</v>
      </c>
    </row>
    <row r="923" spans="1:49" x14ac:dyDescent="0.25">
      <c r="A923">
        <v>22</v>
      </c>
      <c r="B923" t="s">
        <v>583</v>
      </c>
      <c r="C923" t="s">
        <v>584</v>
      </c>
      <c r="D923" s="1">
        <v>41752</v>
      </c>
      <c r="E923" s="1" t="s">
        <v>351</v>
      </c>
      <c r="F923" s="1" t="s">
        <v>307</v>
      </c>
      <c r="G923" s="1" t="s">
        <v>503</v>
      </c>
      <c r="H923" t="s">
        <v>309</v>
      </c>
      <c r="I923">
        <v>3</v>
      </c>
      <c r="J923" t="s">
        <v>334</v>
      </c>
      <c r="K923" t="s">
        <v>356</v>
      </c>
      <c r="L923">
        <v>12</v>
      </c>
      <c r="M923">
        <v>14</v>
      </c>
      <c r="N923">
        <v>3280</v>
      </c>
      <c r="O923">
        <v>2735</v>
      </c>
      <c r="P923">
        <v>6</v>
      </c>
      <c r="Q923">
        <v>1</v>
      </c>
      <c r="R923">
        <v>6</v>
      </c>
      <c r="S923">
        <v>3</v>
      </c>
      <c r="V923">
        <v>2</v>
      </c>
      <c r="W923">
        <v>0</v>
      </c>
      <c r="X923" t="s">
        <v>312</v>
      </c>
      <c r="Y923">
        <v>1.44</v>
      </c>
      <c r="Z923">
        <v>2.62</v>
      </c>
      <c r="AA923">
        <v>1.45</v>
      </c>
      <c r="AB923">
        <v>2.7</v>
      </c>
      <c r="AC923">
        <v>1.44</v>
      </c>
      <c r="AD923">
        <v>2.62</v>
      </c>
      <c r="AE923">
        <v>1.48</v>
      </c>
      <c r="AF923">
        <v>2.84</v>
      </c>
      <c r="AG923">
        <v>1.5</v>
      </c>
      <c r="AH923">
        <v>2.63</v>
      </c>
      <c r="AI923">
        <v>1.5</v>
      </c>
      <c r="AJ923">
        <v>3</v>
      </c>
      <c r="AK923">
        <v>1.45</v>
      </c>
      <c r="AL923">
        <v>2.68</v>
      </c>
      <c r="AM923" t="str">
        <f t="shared" si="154"/>
        <v>Ivanovic</v>
      </c>
      <c r="AN923" t="str">
        <f t="shared" si="155"/>
        <v>Lisicki</v>
      </c>
      <c r="AO923" t="str">
        <f t="shared" si="156"/>
        <v>StuttgartIvanovicLisicki</v>
      </c>
      <c r="AP923" t="str">
        <f t="shared" si="157"/>
        <v>StuttgartLisickiIvanovic</v>
      </c>
      <c r="AQ923">
        <f t="shared" si="158"/>
        <v>2</v>
      </c>
      <c r="AR923">
        <f t="shared" si="159"/>
        <v>8</v>
      </c>
      <c r="AS923">
        <f t="shared" si="160"/>
        <v>16</v>
      </c>
      <c r="AT923" t="b">
        <f t="shared" si="161"/>
        <v>0</v>
      </c>
      <c r="AU923" t="str">
        <f t="shared" si="162"/>
        <v>Ivanovic</v>
      </c>
      <c r="AV923" t="b">
        <f t="shared" si="163"/>
        <v>0</v>
      </c>
      <c r="AW923" t="str">
        <f t="shared" si="164"/>
        <v>Stuttgart1st Round</v>
      </c>
    </row>
    <row r="924" spans="1:49" x14ac:dyDescent="0.25">
      <c r="A924">
        <v>22</v>
      </c>
      <c r="B924" t="s">
        <v>583</v>
      </c>
      <c r="C924" t="s">
        <v>584</v>
      </c>
      <c r="D924" s="1">
        <v>41752</v>
      </c>
      <c r="E924" s="1" t="s">
        <v>351</v>
      </c>
      <c r="F924" s="1" t="s">
        <v>307</v>
      </c>
      <c r="G924" s="1" t="s">
        <v>503</v>
      </c>
      <c r="H924" t="s">
        <v>309</v>
      </c>
      <c r="I924">
        <v>3</v>
      </c>
      <c r="J924" t="s">
        <v>450</v>
      </c>
      <c r="K924" t="s">
        <v>360</v>
      </c>
      <c r="L924">
        <v>13</v>
      </c>
      <c r="M924">
        <v>28</v>
      </c>
      <c r="N924">
        <v>3270</v>
      </c>
      <c r="O924">
        <v>1705</v>
      </c>
      <c r="P924">
        <v>7</v>
      </c>
      <c r="Q924">
        <v>5</v>
      </c>
      <c r="R924">
        <v>3</v>
      </c>
      <c r="S924">
        <v>6</v>
      </c>
      <c r="T924">
        <v>6</v>
      </c>
      <c r="U924">
        <v>1</v>
      </c>
      <c r="V924">
        <v>2</v>
      </c>
      <c r="W924">
        <v>1</v>
      </c>
      <c r="X924" t="s">
        <v>312</v>
      </c>
      <c r="Y924">
        <v>2.62</v>
      </c>
      <c r="Z924">
        <v>1.44</v>
      </c>
      <c r="AA924">
        <v>2.5</v>
      </c>
      <c r="AB924">
        <v>1.5</v>
      </c>
      <c r="AC924">
        <v>2.38</v>
      </c>
      <c r="AD924">
        <v>1.53</v>
      </c>
      <c r="AE924">
        <v>2.8</v>
      </c>
      <c r="AF924">
        <v>1.49</v>
      </c>
      <c r="AG924">
        <v>2.38</v>
      </c>
      <c r="AH924">
        <v>1.57</v>
      </c>
      <c r="AI924">
        <v>2.8</v>
      </c>
      <c r="AJ924">
        <v>1.57</v>
      </c>
      <c r="AK924">
        <v>2.59</v>
      </c>
      <c r="AL924">
        <v>1.48</v>
      </c>
      <c r="AM924" t="str">
        <f t="shared" si="154"/>
        <v>Pennetta</v>
      </c>
      <c r="AN924" t="str">
        <f t="shared" si="155"/>
        <v>Petkovic</v>
      </c>
      <c r="AO924" t="str">
        <f t="shared" si="156"/>
        <v>StuttgartPennettaPetkovic</v>
      </c>
      <c r="AP924" t="str">
        <f t="shared" si="157"/>
        <v>StuttgartPetkovicPennetta</v>
      </c>
      <c r="AQ924">
        <f t="shared" si="158"/>
        <v>1</v>
      </c>
      <c r="AR924">
        <f t="shared" si="159"/>
        <v>4</v>
      </c>
      <c r="AS924">
        <f t="shared" si="160"/>
        <v>28</v>
      </c>
      <c r="AT924" t="b">
        <f t="shared" si="161"/>
        <v>0</v>
      </c>
      <c r="AU924" t="str">
        <f t="shared" si="162"/>
        <v>Pennetta</v>
      </c>
      <c r="AV924" t="b">
        <f t="shared" si="163"/>
        <v>1</v>
      </c>
      <c r="AW924" t="str">
        <f t="shared" si="164"/>
        <v>Stuttgart1st Round</v>
      </c>
    </row>
    <row r="925" spans="1:49" x14ac:dyDescent="0.25">
      <c r="A925">
        <v>22</v>
      </c>
      <c r="B925" t="s">
        <v>583</v>
      </c>
      <c r="C925" t="s">
        <v>584</v>
      </c>
      <c r="D925" s="1">
        <v>41752</v>
      </c>
      <c r="E925" s="1" t="s">
        <v>351</v>
      </c>
      <c r="F925" s="1" t="s">
        <v>307</v>
      </c>
      <c r="G925" s="1" t="s">
        <v>503</v>
      </c>
      <c r="H925" t="s">
        <v>344</v>
      </c>
      <c r="I925">
        <v>3</v>
      </c>
      <c r="J925" t="s">
        <v>403</v>
      </c>
      <c r="K925" t="s">
        <v>362</v>
      </c>
      <c r="L925">
        <v>11</v>
      </c>
      <c r="M925">
        <v>23</v>
      </c>
      <c r="N925">
        <v>3645</v>
      </c>
      <c r="O925">
        <v>2096</v>
      </c>
      <c r="P925">
        <v>6</v>
      </c>
      <c r="Q925">
        <v>3</v>
      </c>
      <c r="R925">
        <v>6</v>
      </c>
      <c r="S925">
        <v>3</v>
      </c>
      <c r="V925">
        <v>2</v>
      </c>
      <c r="W925">
        <v>0</v>
      </c>
      <c r="X925" t="s">
        <v>312</v>
      </c>
      <c r="Y925">
        <v>1.5</v>
      </c>
      <c r="Z925">
        <v>2.5</v>
      </c>
      <c r="AA925">
        <v>1.52</v>
      </c>
      <c r="AB925">
        <v>2.4500000000000002</v>
      </c>
      <c r="AC925">
        <v>1.53</v>
      </c>
      <c r="AD925">
        <v>2.38</v>
      </c>
      <c r="AE925">
        <v>1.73</v>
      </c>
      <c r="AF925">
        <v>2.2400000000000002</v>
      </c>
      <c r="AG925">
        <v>1.57</v>
      </c>
      <c r="AH925">
        <v>2.38</v>
      </c>
      <c r="AI925">
        <v>1.73</v>
      </c>
      <c r="AJ925">
        <v>2.5499999999999998</v>
      </c>
      <c r="AK925">
        <v>1.53</v>
      </c>
      <c r="AL925">
        <v>2.4500000000000002</v>
      </c>
      <c r="AM925" t="str">
        <f t="shared" si="154"/>
        <v>Errani</v>
      </c>
      <c r="AN925" t="str">
        <f t="shared" si="155"/>
        <v>Kanepi</v>
      </c>
      <c r="AO925" t="str">
        <f t="shared" si="156"/>
        <v>StuttgartErraniKanepi</v>
      </c>
      <c r="AP925" t="str">
        <f t="shared" si="157"/>
        <v>StuttgartKanepiErrani</v>
      </c>
      <c r="AQ925">
        <f t="shared" si="158"/>
        <v>2</v>
      </c>
      <c r="AR925">
        <f t="shared" si="159"/>
        <v>6</v>
      </c>
      <c r="AS925">
        <f t="shared" si="160"/>
        <v>18</v>
      </c>
      <c r="AT925" t="b">
        <f t="shared" si="161"/>
        <v>0</v>
      </c>
      <c r="AU925" t="str">
        <f t="shared" si="162"/>
        <v>Errani</v>
      </c>
      <c r="AV925" t="b">
        <f t="shared" si="163"/>
        <v>0</v>
      </c>
      <c r="AW925" t="str">
        <f t="shared" si="164"/>
        <v>Stuttgart2nd Round</v>
      </c>
    </row>
    <row r="926" spans="1:49" x14ac:dyDescent="0.25">
      <c r="A926">
        <v>22</v>
      </c>
      <c r="B926" t="s">
        <v>583</v>
      </c>
      <c r="C926" t="s">
        <v>584</v>
      </c>
      <c r="D926" s="1">
        <v>41752</v>
      </c>
      <c r="E926" s="1" t="s">
        <v>351</v>
      </c>
      <c r="F926" s="1" t="s">
        <v>307</v>
      </c>
      <c r="G926" s="1" t="s">
        <v>503</v>
      </c>
      <c r="H926" t="s">
        <v>344</v>
      </c>
      <c r="I926">
        <v>3</v>
      </c>
      <c r="J926" t="s">
        <v>498</v>
      </c>
      <c r="K926" t="s">
        <v>440</v>
      </c>
      <c r="L926">
        <v>102</v>
      </c>
      <c r="M926">
        <v>6</v>
      </c>
      <c r="N926">
        <v>609</v>
      </c>
      <c r="O926">
        <v>4295</v>
      </c>
      <c r="P926">
        <v>6</v>
      </c>
      <c r="Q926">
        <v>2</v>
      </c>
      <c r="R926">
        <v>7</v>
      </c>
      <c r="S926">
        <v>6</v>
      </c>
      <c r="V926">
        <v>2</v>
      </c>
      <c r="W926">
        <v>0</v>
      </c>
      <c r="X926" t="s">
        <v>312</v>
      </c>
      <c r="Y926">
        <v>3.75</v>
      </c>
      <c r="Z926">
        <v>1.25</v>
      </c>
      <c r="AA926">
        <v>3.5</v>
      </c>
      <c r="AB926">
        <v>1.28</v>
      </c>
      <c r="AC926">
        <v>3.75</v>
      </c>
      <c r="AD926">
        <v>1.25</v>
      </c>
      <c r="AE926">
        <v>4.46</v>
      </c>
      <c r="AF926">
        <v>1.25</v>
      </c>
      <c r="AG926">
        <v>3.75</v>
      </c>
      <c r="AH926">
        <v>1.25</v>
      </c>
      <c r="AI926">
        <v>4.46</v>
      </c>
      <c r="AJ926">
        <v>1.29</v>
      </c>
      <c r="AK926">
        <v>3.83</v>
      </c>
      <c r="AL926">
        <v>1.25</v>
      </c>
      <c r="AM926" t="str">
        <f t="shared" si="154"/>
        <v>Kleybanova</v>
      </c>
      <c r="AN926" t="str">
        <f t="shared" si="155"/>
        <v>Kvitova</v>
      </c>
      <c r="AO926" t="str">
        <f t="shared" si="156"/>
        <v>StuttgartKleybanovaKvitova</v>
      </c>
      <c r="AP926" t="str">
        <f t="shared" si="157"/>
        <v>StuttgartKvitovaKleybanova</v>
      </c>
      <c r="AQ926">
        <f t="shared" si="158"/>
        <v>2</v>
      </c>
      <c r="AR926">
        <f t="shared" si="159"/>
        <v>5</v>
      </c>
      <c r="AS926">
        <f t="shared" si="160"/>
        <v>21</v>
      </c>
      <c r="AT926" t="b">
        <f t="shared" si="161"/>
        <v>1</v>
      </c>
      <c r="AU926" t="str">
        <f t="shared" si="162"/>
        <v>Kleybanova</v>
      </c>
      <c r="AV926" t="b">
        <f t="shared" si="163"/>
        <v>0</v>
      </c>
      <c r="AW926" t="str">
        <f t="shared" si="164"/>
        <v>Stuttgart2nd Round</v>
      </c>
    </row>
    <row r="927" spans="1:49" x14ac:dyDescent="0.25">
      <c r="A927">
        <v>22</v>
      </c>
      <c r="B927" t="s">
        <v>583</v>
      </c>
      <c r="C927" t="s">
        <v>584</v>
      </c>
      <c r="D927" s="1">
        <v>41753</v>
      </c>
      <c r="E927" s="1" t="s">
        <v>351</v>
      </c>
      <c r="F927" s="1" t="s">
        <v>307</v>
      </c>
      <c r="G927" s="1" t="s">
        <v>503</v>
      </c>
      <c r="H927" t="s">
        <v>344</v>
      </c>
      <c r="I927">
        <v>3</v>
      </c>
      <c r="J927" t="s">
        <v>439</v>
      </c>
      <c r="K927" t="s">
        <v>343</v>
      </c>
      <c r="L927">
        <v>3</v>
      </c>
      <c r="M927">
        <v>20</v>
      </c>
      <c r="N927">
        <v>5980</v>
      </c>
      <c r="O927">
        <v>2435</v>
      </c>
      <c r="P927">
        <v>6</v>
      </c>
      <c r="Q927">
        <v>3</v>
      </c>
      <c r="R927">
        <v>6</v>
      </c>
      <c r="S927">
        <v>2</v>
      </c>
      <c r="V927">
        <v>2</v>
      </c>
      <c r="W927">
        <v>0</v>
      </c>
      <c r="X927" t="s">
        <v>312</v>
      </c>
      <c r="Y927">
        <v>1.1599999999999999</v>
      </c>
      <c r="Z927">
        <v>5</v>
      </c>
      <c r="AA927">
        <v>1.17</v>
      </c>
      <c r="AB927">
        <v>4.75</v>
      </c>
      <c r="AC927">
        <v>1.17</v>
      </c>
      <c r="AD927">
        <v>4.5</v>
      </c>
      <c r="AE927">
        <v>1.19</v>
      </c>
      <c r="AF927">
        <v>5.5</v>
      </c>
      <c r="AG927">
        <v>1.17</v>
      </c>
      <c r="AH927">
        <v>5</v>
      </c>
      <c r="AI927">
        <v>1.2</v>
      </c>
      <c r="AJ927">
        <v>5.5</v>
      </c>
      <c r="AK927">
        <v>1.17</v>
      </c>
      <c r="AL927">
        <v>4.76</v>
      </c>
      <c r="AM927" t="str">
        <f t="shared" si="154"/>
        <v>Radwanska</v>
      </c>
      <c r="AN927" t="str">
        <f t="shared" si="155"/>
        <v>Vinci</v>
      </c>
      <c r="AO927" t="str">
        <f t="shared" si="156"/>
        <v>StuttgartRadwanskaVinci</v>
      </c>
      <c r="AP927" t="str">
        <f t="shared" si="157"/>
        <v>StuttgartVinciRadwanska</v>
      </c>
      <c r="AQ927">
        <f t="shared" si="158"/>
        <v>2</v>
      </c>
      <c r="AR927">
        <f t="shared" si="159"/>
        <v>7</v>
      </c>
      <c r="AS927">
        <f t="shared" si="160"/>
        <v>17</v>
      </c>
      <c r="AT927" t="b">
        <f t="shared" si="161"/>
        <v>0</v>
      </c>
      <c r="AU927" t="str">
        <f t="shared" si="162"/>
        <v>Radwanska</v>
      </c>
      <c r="AV927" t="b">
        <f t="shared" si="163"/>
        <v>0</v>
      </c>
      <c r="AW927" t="str">
        <f t="shared" si="164"/>
        <v>Stuttgart2nd Round</v>
      </c>
    </row>
    <row r="928" spans="1:49" x14ac:dyDescent="0.25">
      <c r="A928">
        <v>22</v>
      </c>
      <c r="B928" t="s">
        <v>583</v>
      </c>
      <c r="C928" t="s">
        <v>584</v>
      </c>
      <c r="D928" s="1">
        <v>41753</v>
      </c>
      <c r="E928" s="1" t="s">
        <v>351</v>
      </c>
      <c r="F928" s="1" t="s">
        <v>307</v>
      </c>
      <c r="G928" s="1" t="s">
        <v>503</v>
      </c>
      <c r="H928" t="s">
        <v>344</v>
      </c>
      <c r="I928">
        <v>3</v>
      </c>
      <c r="J928" t="s">
        <v>376</v>
      </c>
      <c r="K928" t="s">
        <v>374</v>
      </c>
      <c r="L928">
        <v>9</v>
      </c>
      <c r="M928">
        <v>25</v>
      </c>
      <c r="N928">
        <v>3961</v>
      </c>
      <c r="O928">
        <v>2025</v>
      </c>
      <c r="P928">
        <v>6</v>
      </c>
      <c r="Q928">
        <v>4</v>
      </c>
      <c r="R928">
        <v>6</v>
      </c>
      <c r="S928">
        <v>3</v>
      </c>
      <c r="V928">
        <v>2</v>
      </c>
      <c r="W928">
        <v>0</v>
      </c>
      <c r="X928" t="s">
        <v>312</v>
      </c>
      <c r="Y928">
        <v>1.18</v>
      </c>
      <c r="Z928">
        <v>4.5</v>
      </c>
      <c r="AA928">
        <v>1.2</v>
      </c>
      <c r="AB928">
        <v>4.3</v>
      </c>
      <c r="AC928">
        <v>1.2</v>
      </c>
      <c r="AD928">
        <v>4.33</v>
      </c>
      <c r="AE928">
        <v>1.2</v>
      </c>
      <c r="AF928">
        <v>5.23</v>
      </c>
      <c r="AG928">
        <v>1.2</v>
      </c>
      <c r="AH928">
        <v>4.5</v>
      </c>
      <c r="AI928">
        <v>1.25</v>
      </c>
      <c r="AJ928">
        <v>5.25</v>
      </c>
      <c r="AK928">
        <v>1.19</v>
      </c>
      <c r="AL928">
        <v>4.51</v>
      </c>
      <c r="AM928" t="str">
        <f t="shared" si="154"/>
        <v>Sharapova</v>
      </c>
      <c r="AN928" t="str">
        <f t="shared" si="155"/>
        <v>Pavlyuchenkova</v>
      </c>
      <c r="AO928" t="str">
        <f t="shared" si="156"/>
        <v>StuttgartSharapovaPavlyuchenkova</v>
      </c>
      <c r="AP928" t="str">
        <f t="shared" si="157"/>
        <v>StuttgartPavlyuchenkovaSharapova</v>
      </c>
      <c r="AQ928">
        <f t="shared" si="158"/>
        <v>2</v>
      </c>
      <c r="AR928">
        <f t="shared" si="159"/>
        <v>5</v>
      </c>
      <c r="AS928">
        <f t="shared" si="160"/>
        <v>19</v>
      </c>
      <c r="AT928" t="b">
        <f t="shared" si="161"/>
        <v>0</v>
      </c>
      <c r="AU928" t="str">
        <f t="shared" si="162"/>
        <v>Sharapova</v>
      </c>
      <c r="AV928" t="b">
        <f t="shared" si="163"/>
        <v>0</v>
      </c>
      <c r="AW928" t="str">
        <f t="shared" si="164"/>
        <v>Stuttgart2nd Round</v>
      </c>
    </row>
    <row r="929" spans="1:49" x14ac:dyDescent="0.25">
      <c r="A929">
        <v>22</v>
      </c>
      <c r="B929" t="s">
        <v>583</v>
      </c>
      <c r="C929" t="s">
        <v>584</v>
      </c>
      <c r="D929" s="1">
        <v>41753</v>
      </c>
      <c r="E929" s="1" t="s">
        <v>351</v>
      </c>
      <c r="F929" s="1" t="s">
        <v>307</v>
      </c>
      <c r="G929" s="1" t="s">
        <v>503</v>
      </c>
      <c r="H929" t="s">
        <v>344</v>
      </c>
      <c r="I929">
        <v>3</v>
      </c>
      <c r="J929" t="s">
        <v>366</v>
      </c>
      <c r="K929" t="s">
        <v>450</v>
      </c>
      <c r="L929">
        <v>8</v>
      </c>
      <c r="M929">
        <v>13</v>
      </c>
      <c r="N929">
        <v>4010</v>
      </c>
      <c r="O929">
        <v>3270</v>
      </c>
      <c r="P929">
        <v>3</v>
      </c>
      <c r="Q929">
        <v>6</v>
      </c>
      <c r="R929">
        <v>6</v>
      </c>
      <c r="S929">
        <v>2</v>
      </c>
      <c r="T929">
        <v>6</v>
      </c>
      <c r="U929">
        <v>3</v>
      </c>
      <c r="V929">
        <v>2</v>
      </c>
      <c r="W929">
        <v>1</v>
      </c>
      <c r="X929" t="s">
        <v>312</v>
      </c>
      <c r="Y929">
        <v>1.66</v>
      </c>
      <c r="Z929">
        <v>2.1</v>
      </c>
      <c r="AA929">
        <v>1.75</v>
      </c>
      <c r="AB929">
        <v>2.0499999999999998</v>
      </c>
      <c r="AC929">
        <v>1.73</v>
      </c>
      <c r="AD929">
        <v>2</v>
      </c>
      <c r="AE929">
        <v>1.76</v>
      </c>
      <c r="AF929">
        <v>2.19</v>
      </c>
      <c r="AG929">
        <v>1.73</v>
      </c>
      <c r="AH929">
        <v>2.1</v>
      </c>
      <c r="AI929">
        <v>1.91</v>
      </c>
      <c r="AJ929">
        <v>2.19</v>
      </c>
      <c r="AK929">
        <v>1.76</v>
      </c>
      <c r="AL929">
        <v>2.02</v>
      </c>
      <c r="AM929" t="str">
        <f t="shared" si="154"/>
        <v>Jankovic</v>
      </c>
      <c r="AN929" t="str">
        <f t="shared" si="155"/>
        <v>Pennetta</v>
      </c>
      <c r="AO929" t="str">
        <f t="shared" si="156"/>
        <v>StuttgartJankovicPennetta</v>
      </c>
      <c r="AP929" t="str">
        <f t="shared" si="157"/>
        <v>StuttgartPennettaJankovic</v>
      </c>
      <c r="AQ929">
        <f t="shared" si="158"/>
        <v>1</v>
      </c>
      <c r="AR929">
        <f t="shared" si="159"/>
        <v>4</v>
      </c>
      <c r="AS929">
        <f t="shared" si="160"/>
        <v>26</v>
      </c>
      <c r="AT929" t="b">
        <f t="shared" si="161"/>
        <v>0</v>
      </c>
      <c r="AU929" t="str">
        <f t="shared" si="162"/>
        <v>Pennetta</v>
      </c>
      <c r="AV929" t="b">
        <f t="shared" si="163"/>
        <v>1</v>
      </c>
      <c r="AW929" t="str">
        <f t="shared" si="164"/>
        <v>Stuttgart2nd Round</v>
      </c>
    </row>
    <row r="930" spans="1:49" x14ac:dyDescent="0.25">
      <c r="A930">
        <v>22</v>
      </c>
      <c r="B930" t="s">
        <v>583</v>
      </c>
      <c r="C930" t="s">
        <v>584</v>
      </c>
      <c r="D930" s="1">
        <v>41753</v>
      </c>
      <c r="E930" s="1" t="s">
        <v>351</v>
      </c>
      <c r="F930" s="1" t="s">
        <v>307</v>
      </c>
      <c r="G930" s="1" t="s">
        <v>503</v>
      </c>
      <c r="H930" t="s">
        <v>344</v>
      </c>
      <c r="I930">
        <v>3</v>
      </c>
      <c r="J930" t="s">
        <v>334</v>
      </c>
      <c r="K930" t="s">
        <v>340</v>
      </c>
      <c r="L930">
        <v>12</v>
      </c>
      <c r="M930">
        <v>94</v>
      </c>
      <c r="N930">
        <v>3280</v>
      </c>
      <c r="O930">
        <v>656</v>
      </c>
      <c r="P930">
        <v>1</v>
      </c>
      <c r="Q930">
        <v>6</v>
      </c>
      <c r="R930">
        <v>6</v>
      </c>
      <c r="S930">
        <v>2</v>
      </c>
      <c r="T930">
        <v>6</v>
      </c>
      <c r="U930">
        <v>3</v>
      </c>
      <c r="V930">
        <v>2</v>
      </c>
      <c r="W930">
        <v>1</v>
      </c>
      <c r="X930" t="s">
        <v>312</v>
      </c>
      <c r="Y930">
        <v>1.18</v>
      </c>
      <c r="Z930">
        <v>4.5</v>
      </c>
      <c r="AA930">
        <v>1.25</v>
      </c>
      <c r="AB930">
        <v>3.75</v>
      </c>
      <c r="AC930">
        <v>1.22</v>
      </c>
      <c r="AD930">
        <v>4</v>
      </c>
      <c r="AE930">
        <v>1.21</v>
      </c>
      <c r="AF930">
        <v>5</v>
      </c>
      <c r="AG930">
        <v>1.22</v>
      </c>
      <c r="AH930">
        <v>4</v>
      </c>
      <c r="AI930">
        <v>1.25</v>
      </c>
      <c r="AJ930">
        <v>5</v>
      </c>
      <c r="AK930">
        <v>1.21</v>
      </c>
      <c r="AL930">
        <v>4.24</v>
      </c>
      <c r="AM930" t="str">
        <f t="shared" si="154"/>
        <v>Ivanovic</v>
      </c>
      <c r="AN930" t="str">
        <f t="shared" si="155"/>
        <v>Goerges</v>
      </c>
      <c r="AO930" t="str">
        <f t="shared" si="156"/>
        <v>StuttgartIvanovicGoerges</v>
      </c>
      <c r="AP930" t="str">
        <f t="shared" si="157"/>
        <v>StuttgartGoergesIvanovic</v>
      </c>
      <c r="AQ930">
        <f t="shared" si="158"/>
        <v>1</v>
      </c>
      <c r="AR930">
        <f t="shared" si="159"/>
        <v>2</v>
      </c>
      <c r="AS930">
        <f t="shared" si="160"/>
        <v>24</v>
      </c>
      <c r="AT930" t="b">
        <f t="shared" si="161"/>
        <v>0</v>
      </c>
      <c r="AU930" t="str">
        <f t="shared" si="162"/>
        <v>Goerges</v>
      </c>
      <c r="AV930" t="b">
        <f t="shared" si="163"/>
        <v>1</v>
      </c>
      <c r="AW930" t="str">
        <f t="shared" si="164"/>
        <v>Stuttgart2nd Round</v>
      </c>
    </row>
    <row r="931" spans="1:49" x14ac:dyDescent="0.25">
      <c r="A931">
        <v>22</v>
      </c>
      <c r="B931" t="s">
        <v>583</v>
      </c>
      <c r="C931" t="s">
        <v>584</v>
      </c>
      <c r="D931" s="1">
        <v>41753</v>
      </c>
      <c r="E931" s="1" t="s">
        <v>351</v>
      </c>
      <c r="F931" s="1" t="s">
        <v>307</v>
      </c>
      <c r="G931" s="1" t="s">
        <v>503</v>
      </c>
      <c r="H931" t="s">
        <v>344</v>
      </c>
      <c r="I931">
        <v>3</v>
      </c>
      <c r="J931" t="s">
        <v>368</v>
      </c>
      <c r="K931" t="s">
        <v>378</v>
      </c>
      <c r="L931">
        <v>16</v>
      </c>
      <c r="M931">
        <v>7</v>
      </c>
      <c r="N931">
        <v>2700</v>
      </c>
      <c r="O931">
        <v>4110</v>
      </c>
      <c r="P931">
        <v>7</v>
      </c>
      <c r="Q931">
        <v>5</v>
      </c>
      <c r="R931">
        <v>6</v>
      </c>
      <c r="S931">
        <v>4</v>
      </c>
      <c r="V931">
        <v>2</v>
      </c>
      <c r="W931">
        <v>0</v>
      </c>
      <c r="X931" t="s">
        <v>312</v>
      </c>
      <c r="Y931">
        <v>2.5</v>
      </c>
      <c r="Z931">
        <v>1.5</v>
      </c>
      <c r="AA931">
        <v>2.5</v>
      </c>
      <c r="AB931">
        <v>1.5</v>
      </c>
      <c r="AC931">
        <v>2.38</v>
      </c>
      <c r="AD931">
        <v>1.53</v>
      </c>
      <c r="AE931">
        <v>2.7</v>
      </c>
      <c r="AF931">
        <v>1.53</v>
      </c>
      <c r="AG931">
        <v>2.5</v>
      </c>
      <c r="AH931">
        <v>1.53</v>
      </c>
      <c r="AI931">
        <v>2.82</v>
      </c>
      <c r="AJ931">
        <v>1.55</v>
      </c>
      <c r="AK931">
        <v>2.5499999999999998</v>
      </c>
      <c r="AL931">
        <v>1.49</v>
      </c>
      <c r="AM931" t="str">
        <f t="shared" si="154"/>
        <v>Suarez</v>
      </c>
      <c r="AN931" t="str">
        <f t="shared" si="155"/>
        <v>Kerber</v>
      </c>
      <c r="AO931" t="str">
        <f t="shared" si="156"/>
        <v>StuttgartSuarezKerber</v>
      </c>
      <c r="AP931" t="str">
        <f t="shared" si="157"/>
        <v>StuttgartKerberSuarez</v>
      </c>
      <c r="AQ931">
        <f t="shared" si="158"/>
        <v>2</v>
      </c>
      <c r="AR931">
        <f t="shared" si="159"/>
        <v>4</v>
      </c>
      <c r="AS931">
        <f t="shared" si="160"/>
        <v>22</v>
      </c>
      <c r="AT931" t="b">
        <f t="shared" si="161"/>
        <v>0</v>
      </c>
      <c r="AU931" t="str">
        <f t="shared" si="162"/>
        <v>Suarez</v>
      </c>
      <c r="AV931" t="b">
        <f t="shared" si="163"/>
        <v>0</v>
      </c>
      <c r="AW931" t="str">
        <f t="shared" si="164"/>
        <v>Stuttgart2nd Round</v>
      </c>
    </row>
    <row r="932" spans="1:49" x14ac:dyDescent="0.25">
      <c r="A932">
        <v>22</v>
      </c>
      <c r="B932" t="s">
        <v>583</v>
      </c>
      <c r="C932" t="s">
        <v>584</v>
      </c>
      <c r="D932" s="1">
        <v>41753</v>
      </c>
      <c r="E932" s="1" t="s">
        <v>351</v>
      </c>
      <c r="F932" s="1" t="s">
        <v>307</v>
      </c>
      <c r="G932" s="1" t="s">
        <v>503</v>
      </c>
      <c r="H932" t="s">
        <v>344</v>
      </c>
      <c r="I932">
        <v>3</v>
      </c>
      <c r="J932" t="s">
        <v>433</v>
      </c>
      <c r="K932" t="s">
        <v>430</v>
      </c>
      <c r="L932">
        <v>29</v>
      </c>
      <c r="M932">
        <v>5</v>
      </c>
      <c r="N932">
        <v>1513</v>
      </c>
      <c r="O932">
        <v>4695</v>
      </c>
      <c r="P932">
        <v>7</v>
      </c>
      <c r="Q932">
        <v>5</v>
      </c>
      <c r="R932">
        <v>7</v>
      </c>
      <c r="S932">
        <v>6</v>
      </c>
      <c r="V932">
        <v>2</v>
      </c>
      <c r="W932">
        <v>0</v>
      </c>
      <c r="X932" t="s">
        <v>312</v>
      </c>
      <c r="Y932">
        <v>3.75</v>
      </c>
      <c r="Z932">
        <v>1.25</v>
      </c>
      <c r="AA932">
        <v>3.2</v>
      </c>
      <c r="AB932">
        <v>1.33</v>
      </c>
      <c r="AC932">
        <v>3.25</v>
      </c>
      <c r="AD932">
        <v>1.33</v>
      </c>
      <c r="AE932">
        <v>4.22</v>
      </c>
      <c r="AF932">
        <v>1.27</v>
      </c>
      <c r="AG932">
        <v>3.5</v>
      </c>
      <c r="AH932">
        <v>1.29</v>
      </c>
      <c r="AI932">
        <v>4.22</v>
      </c>
      <c r="AJ932">
        <v>1.37</v>
      </c>
      <c r="AK932">
        <v>3.35</v>
      </c>
      <c r="AL932">
        <v>1.31</v>
      </c>
      <c r="AM932" t="str">
        <f t="shared" si="154"/>
        <v>Kuznetsova</v>
      </c>
      <c r="AN932" t="str">
        <f t="shared" si="155"/>
        <v>Halep</v>
      </c>
      <c r="AO932" t="str">
        <f t="shared" si="156"/>
        <v>StuttgartKuznetsovaHalep</v>
      </c>
      <c r="AP932" t="str">
        <f t="shared" si="157"/>
        <v>StuttgartHalepKuznetsova</v>
      </c>
      <c r="AQ932">
        <f t="shared" si="158"/>
        <v>2</v>
      </c>
      <c r="AR932">
        <f t="shared" si="159"/>
        <v>3</v>
      </c>
      <c r="AS932">
        <f t="shared" si="160"/>
        <v>25</v>
      </c>
      <c r="AT932" t="b">
        <f t="shared" si="161"/>
        <v>1</v>
      </c>
      <c r="AU932" t="str">
        <f t="shared" si="162"/>
        <v>Kuznetsova</v>
      </c>
      <c r="AV932" t="b">
        <f t="shared" si="163"/>
        <v>0</v>
      </c>
      <c r="AW932" t="str">
        <f t="shared" si="164"/>
        <v>Stuttgart2nd Round</v>
      </c>
    </row>
    <row r="933" spans="1:49" x14ac:dyDescent="0.25">
      <c r="A933">
        <v>22</v>
      </c>
      <c r="B933" t="s">
        <v>583</v>
      </c>
      <c r="C933" t="s">
        <v>584</v>
      </c>
      <c r="D933" s="1">
        <v>41754</v>
      </c>
      <c r="E933" s="1" t="s">
        <v>351</v>
      </c>
      <c r="F933" s="1" t="s">
        <v>307</v>
      </c>
      <c r="G933" s="1" t="s">
        <v>503</v>
      </c>
      <c r="H933" t="s">
        <v>345</v>
      </c>
      <c r="I933">
        <v>3</v>
      </c>
      <c r="J933" t="s">
        <v>376</v>
      </c>
      <c r="K933" t="s">
        <v>439</v>
      </c>
      <c r="L933">
        <v>9</v>
      </c>
      <c r="M933">
        <v>3</v>
      </c>
      <c r="N933">
        <v>3961</v>
      </c>
      <c r="O933">
        <v>5980</v>
      </c>
      <c r="P933">
        <v>6</v>
      </c>
      <c r="Q933">
        <v>4</v>
      </c>
      <c r="R933">
        <v>6</v>
      </c>
      <c r="S933">
        <v>3</v>
      </c>
      <c r="V933">
        <v>2</v>
      </c>
      <c r="W933">
        <v>0</v>
      </c>
      <c r="X933" t="s">
        <v>312</v>
      </c>
      <c r="Y933">
        <v>1.4</v>
      </c>
      <c r="Z933">
        <v>2.75</v>
      </c>
      <c r="AA933">
        <v>1.42</v>
      </c>
      <c r="AB933">
        <v>2.8</v>
      </c>
      <c r="AC933">
        <v>1.44</v>
      </c>
      <c r="AD933">
        <v>2.75</v>
      </c>
      <c r="AE933">
        <v>1.51</v>
      </c>
      <c r="AF933">
        <v>2.79</v>
      </c>
      <c r="AG933">
        <v>1.36</v>
      </c>
      <c r="AH933">
        <v>3</v>
      </c>
      <c r="AI933">
        <v>1.51</v>
      </c>
      <c r="AJ933">
        <v>3</v>
      </c>
      <c r="AK933">
        <v>1.43</v>
      </c>
      <c r="AL933">
        <v>2.75</v>
      </c>
      <c r="AM933" t="str">
        <f t="shared" si="154"/>
        <v>Sharapova</v>
      </c>
      <c r="AN933" t="str">
        <f t="shared" si="155"/>
        <v>Radwanska</v>
      </c>
      <c r="AO933" t="str">
        <f t="shared" si="156"/>
        <v>StuttgartSharapovaRadwanska</v>
      </c>
      <c r="AP933" t="str">
        <f t="shared" si="157"/>
        <v>StuttgartRadwanskaSharapova</v>
      </c>
      <c r="AQ933">
        <f t="shared" si="158"/>
        <v>2</v>
      </c>
      <c r="AR933">
        <f t="shared" si="159"/>
        <v>5</v>
      </c>
      <c r="AS933">
        <f t="shared" si="160"/>
        <v>19</v>
      </c>
      <c r="AT933" t="b">
        <f t="shared" si="161"/>
        <v>0</v>
      </c>
      <c r="AU933" t="str">
        <f t="shared" si="162"/>
        <v>Sharapova</v>
      </c>
      <c r="AV933" t="b">
        <f t="shared" si="163"/>
        <v>0</v>
      </c>
      <c r="AW933" t="str">
        <f t="shared" si="164"/>
        <v>StuttgartQuarterfinals</v>
      </c>
    </row>
    <row r="934" spans="1:49" x14ac:dyDescent="0.25">
      <c r="A934">
        <v>22</v>
      </c>
      <c r="B934" t="s">
        <v>583</v>
      </c>
      <c r="C934" t="s">
        <v>584</v>
      </c>
      <c r="D934" s="1">
        <v>41754</v>
      </c>
      <c r="E934" s="1" t="s">
        <v>351</v>
      </c>
      <c r="F934" s="1" t="s">
        <v>307</v>
      </c>
      <c r="G934" s="1" t="s">
        <v>503</v>
      </c>
      <c r="H934" t="s">
        <v>345</v>
      </c>
      <c r="I934">
        <v>3</v>
      </c>
      <c r="J934" t="s">
        <v>403</v>
      </c>
      <c r="K934" t="s">
        <v>368</v>
      </c>
      <c r="L934">
        <v>11</v>
      </c>
      <c r="M934">
        <v>16</v>
      </c>
      <c r="N934">
        <v>3645</v>
      </c>
      <c r="O934">
        <v>2700</v>
      </c>
      <c r="P934">
        <v>6</v>
      </c>
      <c r="Q934">
        <v>3</v>
      </c>
      <c r="R934">
        <v>6</v>
      </c>
      <c r="S934">
        <v>7</v>
      </c>
      <c r="T934">
        <v>3</v>
      </c>
      <c r="U934">
        <v>0</v>
      </c>
      <c r="V934">
        <v>1</v>
      </c>
      <c r="W934">
        <v>1</v>
      </c>
      <c r="X934" t="s">
        <v>323</v>
      </c>
      <c r="Y934">
        <v>2</v>
      </c>
      <c r="Z934">
        <v>1.72</v>
      </c>
      <c r="AA934">
        <v>1.85</v>
      </c>
      <c r="AB934">
        <v>1.9</v>
      </c>
      <c r="AC934">
        <v>1.91</v>
      </c>
      <c r="AD934">
        <v>1.91</v>
      </c>
      <c r="AE934">
        <v>2.06</v>
      </c>
      <c r="AF934">
        <v>1.86</v>
      </c>
      <c r="AG934">
        <v>1.8</v>
      </c>
      <c r="AH934">
        <v>2</v>
      </c>
      <c r="AI934">
        <v>2.06</v>
      </c>
      <c r="AJ934">
        <v>2</v>
      </c>
      <c r="AK934">
        <v>1.92</v>
      </c>
      <c r="AL934">
        <v>1.84</v>
      </c>
      <c r="AM934" t="str">
        <f t="shared" si="154"/>
        <v>Errani</v>
      </c>
      <c r="AN934" t="str">
        <f t="shared" si="155"/>
        <v>Suarez</v>
      </c>
      <c r="AO934" t="str">
        <f t="shared" si="156"/>
        <v>StuttgartErraniSuarez</v>
      </c>
      <c r="AP934" t="str">
        <f t="shared" si="157"/>
        <v>StuttgartSuarezErrani</v>
      </c>
      <c r="AQ934">
        <f t="shared" si="158"/>
        <v>0</v>
      </c>
      <c r="AR934">
        <f t="shared" si="159"/>
        <v>5</v>
      </c>
      <c r="AS934">
        <f t="shared" si="160"/>
        <v>25</v>
      </c>
      <c r="AT934" t="b">
        <f t="shared" si="161"/>
        <v>1</v>
      </c>
      <c r="AU934" t="str">
        <f t="shared" si="162"/>
        <v>Errani</v>
      </c>
      <c r="AV934" t="b">
        <f t="shared" si="163"/>
        <v>1</v>
      </c>
      <c r="AW934" t="str">
        <f t="shared" si="164"/>
        <v>StuttgartQuarterfinals</v>
      </c>
    </row>
    <row r="935" spans="1:49" x14ac:dyDescent="0.25">
      <c r="A935">
        <v>22</v>
      </c>
      <c r="B935" t="s">
        <v>583</v>
      </c>
      <c r="C935" t="s">
        <v>584</v>
      </c>
      <c r="D935" s="1">
        <v>41754</v>
      </c>
      <c r="E935" s="1" t="s">
        <v>351</v>
      </c>
      <c r="F935" s="1" t="s">
        <v>307</v>
      </c>
      <c r="G935" s="1" t="s">
        <v>503</v>
      </c>
      <c r="H935" t="s">
        <v>345</v>
      </c>
      <c r="I935">
        <v>3</v>
      </c>
      <c r="J935" t="s">
        <v>334</v>
      </c>
      <c r="K935" t="s">
        <v>433</v>
      </c>
      <c r="L935">
        <v>12</v>
      </c>
      <c r="M935">
        <v>29</v>
      </c>
      <c r="N935">
        <v>3280</v>
      </c>
      <c r="O935">
        <v>1513</v>
      </c>
      <c r="P935">
        <v>6</v>
      </c>
      <c r="Q935">
        <v>3</v>
      </c>
      <c r="R935">
        <v>2</v>
      </c>
      <c r="S935">
        <v>6</v>
      </c>
      <c r="T935">
        <v>6</v>
      </c>
      <c r="U935">
        <v>4</v>
      </c>
      <c r="V935">
        <v>2</v>
      </c>
      <c r="W935">
        <v>1</v>
      </c>
      <c r="X935" t="s">
        <v>312</v>
      </c>
      <c r="Y935">
        <v>1.36</v>
      </c>
      <c r="Z935">
        <v>3</v>
      </c>
      <c r="AA935">
        <v>1.42</v>
      </c>
      <c r="AB935">
        <v>2.8</v>
      </c>
      <c r="AC935">
        <v>1.4</v>
      </c>
      <c r="AD935">
        <v>3</v>
      </c>
      <c r="AE935">
        <v>1.43</v>
      </c>
      <c r="AF935">
        <v>3.1</v>
      </c>
      <c r="AG935">
        <v>1.4</v>
      </c>
      <c r="AH935">
        <v>2.88</v>
      </c>
      <c r="AI935">
        <v>1.47</v>
      </c>
      <c r="AJ935">
        <v>3.1</v>
      </c>
      <c r="AK935">
        <v>1.4</v>
      </c>
      <c r="AL935">
        <v>2.86</v>
      </c>
      <c r="AM935" t="str">
        <f t="shared" si="154"/>
        <v>Ivanovic</v>
      </c>
      <c r="AN935" t="str">
        <f t="shared" si="155"/>
        <v>Kuznetsova</v>
      </c>
      <c r="AO935" t="str">
        <f t="shared" si="156"/>
        <v>StuttgartIvanovicKuznetsova</v>
      </c>
      <c r="AP935" t="str">
        <f t="shared" si="157"/>
        <v>StuttgartKuznetsovaIvanovic</v>
      </c>
      <c r="AQ935">
        <f t="shared" si="158"/>
        <v>1</v>
      </c>
      <c r="AR935">
        <f t="shared" si="159"/>
        <v>1</v>
      </c>
      <c r="AS935">
        <f t="shared" si="160"/>
        <v>27</v>
      </c>
      <c r="AT935" t="b">
        <f t="shared" si="161"/>
        <v>0</v>
      </c>
      <c r="AU935" t="str">
        <f t="shared" si="162"/>
        <v>Ivanovic</v>
      </c>
      <c r="AV935" t="b">
        <f t="shared" si="163"/>
        <v>1</v>
      </c>
      <c r="AW935" t="str">
        <f t="shared" si="164"/>
        <v>StuttgartQuarterfinals</v>
      </c>
    </row>
    <row r="936" spans="1:49" x14ac:dyDescent="0.25">
      <c r="A936">
        <v>22</v>
      </c>
      <c r="B936" t="s">
        <v>583</v>
      </c>
      <c r="C936" t="s">
        <v>584</v>
      </c>
      <c r="D936" s="1">
        <v>41754</v>
      </c>
      <c r="E936" s="1" t="s">
        <v>351</v>
      </c>
      <c r="F936" s="1" t="s">
        <v>307</v>
      </c>
      <c r="G936" s="1" t="s">
        <v>503</v>
      </c>
      <c r="H936" t="s">
        <v>345</v>
      </c>
      <c r="I936">
        <v>3</v>
      </c>
      <c r="J936" t="s">
        <v>366</v>
      </c>
      <c r="K936" t="s">
        <v>498</v>
      </c>
      <c r="L936">
        <v>8</v>
      </c>
      <c r="M936">
        <v>102</v>
      </c>
      <c r="N936">
        <v>4010</v>
      </c>
      <c r="O936">
        <v>609</v>
      </c>
      <c r="P936">
        <v>6</v>
      </c>
      <c r="Q936">
        <v>4</v>
      </c>
      <c r="R936">
        <v>6</v>
      </c>
      <c r="S936">
        <v>3</v>
      </c>
      <c r="V936">
        <v>2</v>
      </c>
      <c r="W936">
        <v>0</v>
      </c>
      <c r="X936" t="s">
        <v>312</v>
      </c>
      <c r="Y936">
        <v>1.2</v>
      </c>
      <c r="Z936">
        <v>4.33</v>
      </c>
      <c r="AA936">
        <v>1.22</v>
      </c>
      <c r="AB936">
        <v>4</v>
      </c>
      <c r="AC936">
        <v>1.25</v>
      </c>
      <c r="AD936">
        <v>4</v>
      </c>
      <c r="AE936">
        <v>1.28</v>
      </c>
      <c r="AF936">
        <v>4.22</v>
      </c>
      <c r="AG936">
        <v>1.25</v>
      </c>
      <c r="AH936">
        <v>3.75</v>
      </c>
      <c r="AI936">
        <v>1.29</v>
      </c>
      <c r="AJ936">
        <v>4.5</v>
      </c>
      <c r="AK936">
        <v>1.24</v>
      </c>
      <c r="AL936">
        <v>4</v>
      </c>
      <c r="AM936" t="str">
        <f t="shared" si="154"/>
        <v>Jankovic</v>
      </c>
      <c r="AN936" t="str">
        <f t="shared" si="155"/>
        <v>Kleybanova</v>
      </c>
      <c r="AO936" t="str">
        <f t="shared" si="156"/>
        <v>StuttgartJankovicKleybanova</v>
      </c>
      <c r="AP936" t="str">
        <f t="shared" si="157"/>
        <v>StuttgartKleybanovaJankovic</v>
      </c>
      <c r="AQ936">
        <f t="shared" si="158"/>
        <v>2</v>
      </c>
      <c r="AR936">
        <f t="shared" si="159"/>
        <v>5</v>
      </c>
      <c r="AS936">
        <f t="shared" si="160"/>
        <v>19</v>
      </c>
      <c r="AT936" t="b">
        <f t="shared" si="161"/>
        <v>0</v>
      </c>
      <c r="AU936" t="str">
        <f t="shared" si="162"/>
        <v>Jankovic</v>
      </c>
      <c r="AV936" t="b">
        <f t="shared" si="163"/>
        <v>0</v>
      </c>
      <c r="AW936" t="str">
        <f t="shared" si="164"/>
        <v>StuttgartQuarterfinals</v>
      </c>
    </row>
    <row r="937" spans="1:49" x14ac:dyDescent="0.25">
      <c r="A937">
        <v>22</v>
      </c>
      <c r="B937" t="s">
        <v>583</v>
      </c>
      <c r="C937" t="s">
        <v>584</v>
      </c>
      <c r="D937" s="1">
        <v>41755</v>
      </c>
      <c r="E937" s="1" t="s">
        <v>351</v>
      </c>
      <c r="F937" s="1" t="s">
        <v>307</v>
      </c>
      <c r="G937" s="1" t="s">
        <v>503</v>
      </c>
      <c r="H937" t="s">
        <v>346</v>
      </c>
      <c r="I937">
        <v>3</v>
      </c>
      <c r="J937" t="s">
        <v>376</v>
      </c>
      <c r="K937" t="s">
        <v>403</v>
      </c>
      <c r="L937">
        <v>9</v>
      </c>
      <c r="M937">
        <v>11</v>
      </c>
      <c r="N937">
        <v>3961</v>
      </c>
      <c r="O937">
        <v>3645</v>
      </c>
      <c r="P937">
        <v>6</v>
      </c>
      <c r="Q937">
        <v>1</v>
      </c>
      <c r="R937">
        <v>6</v>
      </c>
      <c r="S937">
        <v>2</v>
      </c>
      <c r="V937">
        <v>2</v>
      </c>
      <c r="W937">
        <v>0</v>
      </c>
      <c r="X937" t="s">
        <v>312</v>
      </c>
      <c r="Y937">
        <v>1.1599999999999999</v>
      </c>
      <c r="Z937">
        <v>5</v>
      </c>
      <c r="AA937">
        <v>1.1599999999999999</v>
      </c>
      <c r="AB937">
        <v>5</v>
      </c>
      <c r="AC937">
        <v>1.17</v>
      </c>
      <c r="AD937">
        <v>5</v>
      </c>
      <c r="AE937">
        <v>1.21</v>
      </c>
      <c r="AF937">
        <v>5.12</v>
      </c>
      <c r="AG937">
        <v>1.17</v>
      </c>
      <c r="AH937">
        <v>5</v>
      </c>
      <c r="AI937">
        <v>1.21</v>
      </c>
      <c r="AJ937">
        <v>5.5</v>
      </c>
      <c r="AK937">
        <v>1.17</v>
      </c>
      <c r="AL937">
        <v>4.95</v>
      </c>
      <c r="AM937" t="str">
        <f t="shared" si="154"/>
        <v>Sharapova</v>
      </c>
      <c r="AN937" t="str">
        <f t="shared" si="155"/>
        <v>Errani</v>
      </c>
      <c r="AO937" t="str">
        <f t="shared" si="156"/>
        <v>StuttgartSharapovaErrani</v>
      </c>
      <c r="AP937" t="str">
        <f t="shared" si="157"/>
        <v>StuttgartErraniSharapova</v>
      </c>
      <c r="AQ937">
        <f t="shared" si="158"/>
        <v>2</v>
      </c>
      <c r="AR937">
        <f t="shared" si="159"/>
        <v>9</v>
      </c>
      <c r="AS937">
        <f t="shared" si="160"/>
        <v>15</v>
      </c>
      <c r="AT937" t="b">
        <f t="shared" si="161"/>
        <v>0</v>
      </c>
      <c r="AU937" t="str">
        <f t="shared" si="162"/>
        <v>Sharapova</v>
      </c>
      <c r="AV937" t="b">
        <f t="shared" si="163"/>
        <v>0</v>
      </c>
      <c r="AW937" t="str">
        <f t="shared" si="164"/>
        <v>StuttgartSemifinals</v>
      </c>
    </row>
    <row r="938" spans="1:49" x14ac:dyDescent="0.25">
      <c r="A938">
        <v>22</v>
      </c>
      <c r="B938" t="s">
        <v>583</v>
      </c>
      <c r="C938" t="s">
        <v>584</v>
      </c>
      <c r="D938" s="1">
        <v>41755</v>
      </c>
      <c r="E938" s="1" t="s">
        <v>351</v>
      </c>
      <c r="F938" s="1" t="s">
        <v>307</v>
      </c>
      <c r="G938" s="1" t="s">
        <v>503</v>
      </c>
      <c r="H938" t="s">
        <v>346</v>
      </c>
      <c r="I938">
        <v>3</v>
      </c>
      <c r="J938" t="s">
        <v>334</v>
      </c>
      <c r="K938" t="s">
        <v>366</v>
      </c>
      <c r="L938">
        <v>12</v>
      </c>
      <c r="M938">
        <v>8</v>
      </c>
      <c r="N938">
        <v>3280</v>
      </c>
      <c r="O938">
        <v>4010</v>
      </c>
      <c r="P938">
        <v>6</v>
      </c>
      <c r="Q938">
        <v>3</v>
      </c>
      <c r="R938">
        <v>7</v>
      </c>
      <c r="S938">
        <v>5</v>
      </c>
      <c r="V938">
        <v>2</v>
      </c>
      <c r="W938">
        <v>0</v>
      </c>
      <c r="X938" t="s">
        <v>312</v>
      </c>
      <c r="Y938">
        <v>1.8</v>
      </c>
      <c r="Z938">
        <v>2</v>
      </c>
      <c r="AA938">
        <v>1.8</v>
      </c>
      <c r="AB938">
        <v>2</v>
      </c>
      <c r="AC938">
        <v>1.8</v>
      </c>
      <c r="AD938">
        <v>2</v>
      </c>
      <c r="AE938">
        <v>1.86</v>
      </c>
      <c r="AF938">
        <v>2.0699999999999998</v>
      </c>
      <c r="AG938">
        <v>1.8</v>
      </c>
      <c r="AH938">
        <v>2</v>
      </c>
      <c r="AI938">
        <v>1.87</v>
      </c>
      <c r="AJ938">
        <v>2.0699999999999998</v>
      </c>
      <c r="AK938">
        <v>1.81</v>
      </c>
      <c r="AL938">
        <v>1.96</v>
      </c>
      <c r="AM938" t="str">
        <f t="shared" si="154"/>
        <v>Ivanovic</v>
      </c>
      <c r="AN938" t="str">
        <f t="shared" si="155"/>
        <v>Jankovic</v>
      </c>
      <c r="AO938" t="str">
        <f t="shared" si="156"/>
        <v>StuttgartIvanovicJankovic</v>
      </c>
      <c r="AP938" t="str">
        <f t="shared" si="157"/>
        <v>StuttgartJankovicIvanovic</v>
      </c>
      <c r="AQ938">
        <f t="shared" si="158"/>
        <v>2</v>
      </c>
      <c r="AR938">
        <f t="shared" si="159"/>
        <v>5</v>
      </c>
      <c r="AS938">
        <f t="shared" si="160"/>
        <v>21</v>
      </c>
      <c r="AT938" t="b">
        <f t="shared" si="161"/>
        <v>0</v>
      </c>
      <c r="AU938" t="str">
        <f t="shared" si="162"/>
        <v>Ivanovic</v>
      </c>
      <c r="AV938" t="b">
        <f t="shared" si="163"/>
        <v>0</v>
      </c>
      <c r="AW938" t="str">
        <f t="shared" si="164"/>
        <v>StuttgartSemifinals</v>
      </c>
    </row>
    <row r="939" spans="1:49" x14ac:dyDescent="0.25">
      <c r="A939">
        <v>22</v>
      </c>
      <c r="B939" t="s">
        <v>583</v>
      </c>
      <c r="C939" t="s">
        <v>584</v>
      </c>
      <c r="D939" s="1">
        <v>41756</v>
      </c>
      <c r="E939" s="1" t="s">
        <v>351</v>
      </c>
      <c r="F939" s="1" t="s">
        <v>307</v>
      </c>
      <c r="G939" s="1" t="s">
        <v>503</v>
      </c>
      <c r="H939" t="s">
        <v>348</v>
      </c>
      <c r="I939">
        <v>3</v>
      </c>
      <c r="J939" t="s">
        <v>376</v>
      </c>
      <c r="K939" t="s">
        <v>334</v>
      </c>
      <c r="L939">
        <v>9</v>
      </c>
      <c r="M939">
        <v>12</v>
      </c>
      <c r="N939">
        <v>3961</v>
      </c>
      <c r="O939">
        <v>3280</v>
      </c>
      <c r="P939">
        <v>3</v>
      </c>
      <c r="Q939">
        <v>6</v>
      </c>
      <c r="R939">
        <v>6</v>
      </c>
      <c r="S939">
        <v>4</v>
      </c>
      <c r="T939">
        <v>6</v>
      </c>
      <c r="U939">
        <v>1</v>
      </c>
      <c r="V939">
        <v>2</v>
      </c>
      <c r="W939">
        <v>1</v>
      </c>
      <c r="X939" t="s">
        <v>312</v>
      </c>
      <c r="Y939">
        <v>1.33</v>
      </c>
      <c r="Z939">
        <v>3.4</v>
      </c>
      <c r="AA939">
        <v>1.33</v>
      </c>
      <c r="AB939">
        <v>3.2</v>
      </c>
      <c r="AC939">
        <v>1.33</v>
      </c>
      <c r="AD939">
        <v>3.4</v>
      </c>
      <c r="AE939">
        <v>1.36</v>
      </c>
      <c r="AF939">
        <v>3.5</v>
      </c>
      <c r="AG939">
        <v>1.36</v>
      </c>
      <c r="AH939">
        <v>3.2</v>
      </c>
      <c r="AI939">
        <v>1.38</v>
      </c>
      <c r="AJ939">
        <v>3.5</v>
      </c>
      <c r="AK939">
        <v>1.33</v>
      </c>
      <c r="AL939">
        <v>3.29</v>
      </c>
      <c r="AM939" t="str">
        <f t="shared" si="154"/>
        <v>Sharapova</v>
      </c>
      <c r="AN939" t="str">
        <f t="shared" si="155"/>
        <v>Ivanovic</v>
      </c>
      <c r="AO939" t="str">
        <f t="shared" si="156"/>
        <v>StuttgartSharapovaIvanovic</v>
      </c>
      <c r="AP939" t="str">
        <f t="shared" si="157"/>
        <v>StuttgartIvanovicSharapova</v>
      </c>
      <c r="AQ939">
        <f t="shared" si="158"/>
        <v>1</v>
      </c>
      <c r="AR939">
        <f t="shared" si="159"/>
        <v>4</v>
      </c>
      <c r="AS939">
        <f t="shared" si="160"/>
        <v>26</v>
      </c>
      <c r="AT939" t="b">
        <f t="shared" si="161"/>
        <v>0</v>
      </c>
      <c r="AU939" t="str">
        <f t="shared" si="162"/>
        <v>Ivanovic</v>
      </c>
      <c r="AV939" t="b">
        <f t="shared" si="163"/>
        <v>1</v>
      </c>
      <c r="AW939" t="str">
        <f t="shared" si="164"/>
        <v>StuttgartThe Final</v>
      </c>
    </row>
    <row r="940" spans="1:49" x14ac:dyDescent="0.25">
      <c r="A940">
        <v>23</v>
      </c>
      <c r="B940" s="8" t="s">
        <v>588</v>
      </c>
      <c r="C940" s="8" t="s">
        <v>589</v>
      </c>
      <c r="D940" s="1">
        <v>41757</v>
      </c>
      <c r="E940" s="1" t="s">
        <v>306</v>
      </c>
      <c r="F940" s="1" t="s">
        <v>307</v>
      </c>
      <c r="G940" s="1" t="s">
        <v>503</v>
      </c>
      <c r="H940" t="s">
        <v>309</v>
      </c>
      <c r="I940">
        <v>3</v>
      </c>
      <c r="J940" t="s">
        <v>408</v>
      </c>
      <c r="K940" t="s">
        <v>329</v>
      </c>
      <c r="L940">
        <v>40</v>
      </c>
      <c r="M940">
        <v>55</v>
      </c>
      <c r="N940">
        <v>1300</v>
      </c>
      <c r="O940">
        <v>1019</v>
      </c>
      <c r="P940">
        <v>6</v>
      </c>
      <c r="Q940">
        <v>4</v>
      </c>
      <c r="R940">
        <v>4</v>
      </c>
      <c r="S940">
        <v>6</v>
      </c>
      <c r="T940">
        <v>6</v>
      </c>
      <c r="U940">
        <v>4</v>
      </c>
      <c r="V940">
        <v>2</v>
      </c>
      <c r="W940">
        <v>1</v>
      </c>
      <c r="X940" t="s">
        <v>312</v>
      </c>
      <c r="Y940">
        <v>2.37</v>
      </c>
      <c r="Z940">
        <v>1.53</v>
      </c>
      <c r="AA940">
        <v>2.5</v>
      </c>
      <c r="AB940">
        <v>1.5</v>
      </c>
      <c r="AC940">
        <v>2.25</v>
      </c>
      <c r="AD940">
        <v>1.57</v>
      </c>
      <c r="AE940">
        <v>2.5</v>
      </c>
      <c r="AF940">
        <v>1.59</v>
      </c>
      <c r="AG940">
        <v>2.25</v>
      </c>
      <c r="AH940">
        <v>1.62</v>
      </c>
      <c r="AI940">
        <v>2.65</v>
      </c>
      <c r="AJ940">
        <v>1.62</v>
      </c>
      <c r="AK940">
        <v>2.42</v>
      </c>
      <c r="AL940">
        <v>1.54</v>
      </c>
      <c r="AM940" t="str">
        <f t="shared" si="154"/>
        <v>Jovanovski</v>
      </c>
      <c r="AN940" t="str">
        <f t="shared" si="155"/>
        <v>Puig</v>
      </c>
      <c r="AO940" t="str">
        <f t="shared" si="156"/>
        <v>OeirasJovanovskiPuig</v>
      </c>
      <c r="AP940" t="str">
        <f t="shared" si="157"/>
        <v>OeirasPuigJovanovski</v>
      </c>
      <c r="AQ940">
        <f t="shared" si="158"/>
        <v>1</v>
      </c>
      <c r="AR940">
        <f t="shared" si="159"/>
        <v>2</v>
      </c>
      <c r="AS940">
        <f t="shared" si="160"/>
        <v>30</v>
      </c>
      <c r="AT940" t="b">
        <f t="shared" si="161"/>
        <v>0</v>
      </c>
      <c r="AU940" t="str">
        <f t="shared" si="162"/>
        <v>Jovanovski</v>
      </c>
      <c r="AV940" t="b">
        <f t="shared" si="163"/>
        <v>1</v>
      </c>
      <c r="AW940" t="str">
        <f t="shared" si="164"/>
        <v>Oeiras1st Round</v>
      </c>
    </row>
    <row r="941" spans="1:49" x14ac:dyDescent="0.25">
      <c r="A941">
        <v>23</v>
      </c>
      <c r="B941" s="8" t="s">
        <v>588</v>
      </c>
      <c r="C941" s="8" t="s">
        <v>589</v>
      </c>
      <c r="D941" s="1">
        <v>41757</v>
      </c>
      <c r="E941" s="1" t="s">
        <v>306</v>
      </c>
      <c r="F941" s="1" t="s">
        <v>307</v>
      </c>
      <c r="G941" s="1" t="s">
        <v>503</v>
      </c>
      <c r="H941" t="s">
        <v>309</v>
      </c>
      <c r="I941">
        <v>3</v>
      </c>
      <c r="J941" t="s">
        <v>327</v>
      </c>
      <c r="K941" t="s">
        <v>516</v>
      </c>
      <c r="L941">
        <v>58</v>
      </c>
      <c r="M941">
        <v>73</v>
      </c>
      <c r="N941">
        <v>957</v>
      </c>
      <c r="O941">
        <v>842</v>
      </c>
      <c r="P941">
        <v>6</v>
      </c>
      <c r="Q941">
        <v>4</v>
      </c>
      <c r="R941">
        <v>7</v>
      </c>
      <c r="S941">
        <v>5</v>
      </c>
      <c r="V941">
        <v>2</v>
      </c>
      <c r="W941">
        <v>0</v>
      </c>
      <c r="X941" t="s">
        <v>312</v>
      </c>
      <c r="Y941">
        <v>1.44</v>
      </c>
      <c r="Z941">
        <v>2.62</v>
      </c>
      <c r="AA941">
        <v>1.45</v>
      </c>
      <c r="AB941">
        <v>2.7</v>
      </c>
      <c r="AC941">
        <v>1.5</v>
      </c>
      <c r="AD941">
        <v>2.5</v>
      </c>
      <c r="AE941">
        <v>1.43</v>
      </c>
      <c r="AF941">
        <v>3.01</v>
      </c>
      <c r="AG941">
        <v>1.57</v>
      </c>
      <c r="AH941">
        <v>2.38</v>
      </c>
      <c r="AI941">
        <v>1.57</v>
      </c>
      <c r="AJ941">
        <v>3.01</v>
      </c>
      <c r="AK941">
        <v>1.46</v>
      </c>
      <c r="AL941">
        <v>2.65</v>
      </c>
      <c r="AM941" t="str">
        <f t="shared" si="154"/>
        <v>Wickmayer</v>
      </c>
      <c r="AN941" t="str">
        <f t="shared" si="155"/>
        <v>Radwanska</v>
      </c>
      <c r="AO941" t="str">
        <f t="shared" si="156"/>
        <v>OeirasWickmayerRadwanska</v>
      </c>
      <c r="AP941" t="str">
        <f t="shared" si="157"/>
        <v>OeirasRadwanskaWickmayer</v>
      </c>
      <c r="AQ941">
        <f t="shared" si="158"/>
        <v>2</v>
      </c>
      <c r="AR941">
        <f t="shared" si="159"/>
        <v>4</v>
      </c>
      <c r="AS941">
        <f t="shared" si="160"/>
        <v>22</v>
      </c>
      <c r="AT941" t="b">
        <f t="shared" si="161"/>
        <v>0</v>
      </c>
      <c r="AU941" t="str">
        <f t="shared" si="162"/>
        <v>Wickmayer</v>
      </c>
      <c r="AV941" t="b">
        <f t="shared" si="163"/>
        <v>0</v>
      </c>
      <c r="AW941" t="str">
        <f t="shared" si="164"/>
        <v>Oeiras1st Round</v>
      </c>
    </row>
    <row r="942" spans="1:49" x14ac:dyDescent="0.25">
      <c r="A942">
        <v>23</v>
      </c>
      <c r="B942" s="8" t="s">
        <v>588</v>
      </c>
      <c r="C942" s="8" t="s">
        <v>589</v>
      </c>
      <c r="D942" s="1">
        <v>41757</v>
      </c>
      <c r="E942" s="1" t="s">
        <v>306</v>
      </c>
      <c r="F942" s="1" t="s">
        <v>307</v>
      </c>
      <c r="G942" s="1" t="s">
        <v>503</v>
      </c>
      <c r="H942" t="s">
        <v>309</v>
      </c>
      <c r="I942">
        <v>3</v>
      </c>
      <c r="J942" t="s">
        <v>476</v>
      </c>
      <c r="K942" t="s">
        <v>341</v>
      </c>
      <c r="L942">
        <v>65</v>
      </c>
      <c r="M942">
        <v>49</v>
      </c>
      <c r="N942">
        <v>910</v>
      </c>
      <c r="O942">
        <v>1128</v>
      </c>
      <c r="P942">
        <v>6</v>
      </c>
      <c r="Q942">
        <v>2</v>
      </c>
      <c r="R942">
        <v>6</v>
      </c>
      <c r="S942">
        <v>4</v>
      </c>
      <c r="V942">
        <v>2</v>
      </c>
      <c r="W942">
        <v>0</v>
      </c>
      <c r="X942" t="s">
        <v>312</v>
      </c>
      <c r="Y942">
        <v>1.61</v>
      </c>
      <c r="Z942">
        <v>2.2000000000000002</v>
      </c>
      <c r="AA942">
        <v>1.65</v>
      </c>
      <c r="AB942">
        <v>2.2000000000000002</v>
      </c>
      <c r="AC942">
        <v>1.57</v>
      </c>
      <c r="AD942">
        <v>2.25</v>
      </c>
      <c r="AE942">
        <v>1.69</v>
      </c>
      <c r="AF942">
        <v>2.2799999999999998</v>
      </c>
      <c r="AG942">
        <v>1.62</v>
      </c>
      <c r="AH942">
        <v>2.25</v>
      </c>
      <c r="AI942">
        <v>1.71</v>
      </c>
      <c r="AJ942">
        <v>2.2999999999999998</v>
      </c>
      <c r="AK942">
        <v>1.63</v>
      </c>
      <c r="AL942">
        <v>2.2000000000000002</v>
      </c>
      <c r="AM942" t="str">
        <f t="shared" si="154"/>
        <v>Shvedova</v>
      </c>
      <c r="AN942" t="str">
        <f t="shared" si="155"/>
        <v>Knapp</v>
      </c>
      <c r="AO942" t="str">
        <f t="shared" si="156"/>
        <v>OeirasShvedovaKnapp</v>
      </c>
      <c r="AP942" t="str">
        <f t="shared" si="157"/>
        <v>OeirasKnappShvedova</v>
      </c>
      <c r="AQ942">
        <f t="shared" si="158"/>
        <v>2</v>
      </c>
      <c r="AR942">
        <f t="shared" si="159"/>
        <v>6</v>
      </c>
      <c r="AS942">
        <f t="shared" si="160"/>
        <v>18</v>
      </c>
      <c r="AT942" t="b">
        <f t="shared" si="161"/>
        <v>0</v>
      </c>
      <c r="AU942" t="str">
        <f t="shared" si="162"/>
        <v>Shvedova</v>
      </c>
      <c r="AV942" t="b">
        <f t="shared" si="163"/>
        <v>0</v>
      </c>
      <c r="AW942" t="str">
        <f t="shared" si="164"/>
        <v>Oeiras1st Round</v>
      </c>
    </row>
    <row r="943" spans="1:49" x14ac:dyDescent="0.25">
      <c r="A943">
        <v>23</v>
      </c>
      <c r="B943" s="8" t="s">
        <v>588</v>
      </c>
      <c r="C943" s="8" t="s">
        <v>589</v>
      </c>
      <c r="D943" s="1">
        <v>41757</v>
      </c>
      <c r="E943" s="1" t="s">
        <v>306</v>
      </c>
      <c r="F943" s="1" t="s">
        <v>307</v>
      </c>
      <c r="G943" s="1" t="s">
        <v>503</v>
      </c>
      <c r="H943" t="s">
        <v>309</v>
      </c>
      <c r="I943">
        <v>3</v>
      </c>
      <c r="J943" t="s">
        <v>571</v>
      </c>
      <c r="K943" t="s">
        <v>590</v>
      </c>
      <c r="L943">
        <v>139</v>
      </c>
      <c r="M943">
        <v>213</v>
      </c>
      <c r="N943">
        <v>481</v>
      </c>
      <c r="O943">
        <v>274</v>
      </c>
      <c r="P943">
        <v>6</v>
      </c>
      <c r="Q943">
        <v>3</v>
      </c>
      <c r="R943">
        <v>6</v>
      </c>
      <c r="S943">
        <v>1</v>
      </c>
      <c r="V943">
        <v>2</v>
      </c>
      <c r="W943">
        <v>0</v>
      </c>
      <c r="X943" t="s">
        <v>312</v>
      </c>
      <c r="Y943">
        <v>1.53</v>
      </c>
      <c r="Z943">
        <v>2.37</v>
      </c>
      <c r="AA943">
        <v>1.55</v>
      </c>
      <c r="AB943">
        <v>2.4</v>
      </c>
      <c r="AC943">
        <v>1.5</v>
      </c>
      <c r="AD943">
        <v>2.5</v>
      </c>
      <c r="AE943">
        <v>1.58</v>
      </c>
      <c r="AF943">
        <v>2.5299999999999998</v>
      </c>
      <c r="AG943">
        <v>1.57</v>
      </c>
      <c r="AH943">
        <v>2.38</v>
      </c>
      <c r="AI943">
        <v>1.64</v>
      </c>
      <c r="AJ943">
        <v>2.6</v>
      </c>
      <c r="AK943">
        <v>1.55</v>
      </c>
      <c r="AL943">
        <v>2.41</v>
      </c>
      <c r="AM943" t="str">
        <f t="shared" si="154"/>
        <v>Jabeur</v>
      </c>
      <c r="AN943" t="str">
        <f t="shared" si="155"/>
        <v>Koehler</v>
      </c>
      <c r="AO943" t="str">
        <f t="shared" si="156"/>
        <v>OeirasJabeurKoehler</v>
      </c>
      <c r="AP943" t="str">
        <f t="shared" si="157"/>
        <v>OeirasKoehlerJabeur</v>
      </c>
      <c r="AQ943">
        <f t="shared" si="158"/>
        <v>2</v>
      </c>
      <c r="AR943">
        <f t="shared" si="159"/>
        <v>8</v>
      </c>
      <c r="AS943">
        <f t="shared" si="160"/>
        <v>16</v>
      </c>
      <c r="AT943" t="b">
        <f t="shared" si="161"/>
        <v>0</v>
      </c>
      <c r="AU943" t="str">
        <f t="shared" si="162"/>
        <v>Jabeur</v>
      </c>
      <c r="AV943" t="b">
        <f t="shared" si="163"/>
        <v>0</v>
      </c>
      <c r="AW943" t="str">
        <f t="shared" si="164"/>
        <v>Oeiras1st Round</v>
      </c>
    </row>
    <row r="944" spans="1:49" x14ac:dyDescent="0.25">
      <c r="A944">
        <v>23</v>
      </c>
      <c r="B944" s="8" t="s">
        <v>588</v>
      </c>
      <c r="C944" s="8" t="s">
        <v>589</v>
      </c>
      <c r="D944" s="1">
        <v>41757</v>
      </c>
      <c r="E944" s="1" t="s">
        <v>306</v>
      </c>
      <c r="F944" s="1" t="s">
        <v>307</v>
      </c>
      <c r="G944" s="1" t="s">
        <v>503</v>
      </c>
      <c r="H944" t="s">
        <v>309</v>
      </c>
      <c r="I944">
        <v>3</v>
      </c>
      <c r="J944" t="s">
        <v>337</v>
      </c>
      <c r="K944" t="s">
        <v>357</v>
      </c>
      <c r="L944">
        <v>26</v>
      </c>
      <c r="M944">
        <v>39</v>
      </c>
      <c r="N944">
        <v>1920</v>
      </c>
      <c r="O944">
        <v>1330</v>
      </c>
      <c r="P944">
        <v>4</v>
      </c>
      <c r="Q944">
        <v>6</v>
      </c>
      <c r="R944">
        <v>6</v>
      </c>
      <c r="S944">
        <v>0</v>
      </c>
      <c r="T944">
        <v>6</v>
      </c>
      <c r="U944">
        <v>0</v>
      </c>
      <c r="V944">
        <v>2</v>
      </c>
      <c r="W944">
        <v>1</v>
      </c>
      <c r="X944" t="s">
        <v>312</v>
      </c>
      <c r="Y944">
        <v>1.22</v>
      </c>
      <c r="Z944">
        <v>4</v>
      </c>
      <c r="AA944">
        <v>1.22</v>
      </c>
      <c r="AB944">
        <v>4</v>
      </c>
      <c r="AC944">
        <v>1.25</v>
      </c>
      <c r="AD944">
        <v>3.75</v>
      </c>
      <c r="AE944">
        <v>1.26</v>
      </c>
      <c r="AF944">
        <v>4.3</v>
      </c>
      <c r="AG944">
        <v>1.25</v>
      </c>
      <c r="AH944">
        <v>3.75</v>
      </c>
      <c r="AI944">
        <v>1.26</v>
      </c>
      <c r="AJ944">
        <v>4.5</v>
      </c>
      <c r="AK944">
        <v>1.23</v>
      </c>
      <c r="AL944">
        <v>3.99</v>
      </c>
      <c r="AM944" t="str">
        <f t="shared" si="154"/>
        <v>Safarova</v>
      </c>
      <c r="AN944" t="str">
        <f t="shared" si="155"/>
        <v>Rybarikova</v>
      </c>
      <c r="AO944" t="str">
        <f t="shared" si="156"/>
        <v>OeirasSafarovaRybarikova</v>
      </c>
      <c r="AP944" t="str">
        <f t="shared" si="157"/>
        <v>OeirasRybarikovaSafarova</v>
      </c>
      <c r="AQ944">
        <f t="shared" si="158"/>
        <v>1</v>
      </c>
      <c r="AR944">
        <f t="shared" si="159"/>
        <v>10</v>
      </c>
      <c r="AS944">
        <f t="shared" si="160"/>
        <v>22</v>
      </c>
      <c r="AT944" t="b">
        <f t="shared" si="161"/>
        <v>0</v>
      </c>
      <c r="AU944" t="str">
        <f t="shared" si="162"/>
        <v>Rybarikova</v>
      </c>
      <c r="AV944" t="b">
        <f t="shared" si="163"/>
        <v>1</v>
      </c>
      <c r="AW944" t="str">
        <f t="shared" si="164"/>
        <v>Oeiras1st Round</v>
      </c>
    </row>
    <row r="945" spans="1:49" x14ac:dyDescent="0.25">
      <c r="A945">
        <v>23</v>
      </c>
      <c r="B945" s="8" t="s">
        <v>588</v>
      </c>
      <c r="C945" s="8" t="s">
        <v>589</v>
      </c>
      <c r="D945" s="1">
        <v>41758</v>
      </c>
      <c r="E945" s="1" t="s">
        <v>306</v>
      </c>
      <c r="F945" s="1" t="s">
        <v>307</v>
      </c>
      <c r="G945" s="1" t="s">
        <v>503</v>
      </c>
      <c r="H945" t="s">
        <v>309</v>
      </c>
      <c r="I945">
        <v>3</v>
      </c>
      <c r="J945" t="s">
        <v>343</v>
      </c>
      <c r="K945" t="s">
        <v>322</v>
      </c>
      <c r="L945">
        <v>20</v>
      </c>
      <c r="M945">
        <v>74</v>
      </c>
      <c r="N945">
        <v>2460</v>
      </c>
      <c r="O945">
        <v>826</v>
      </c>
      <c r="P945">
        <v>6</v>
      </c>
      <c r="Q945">
        <v>2</v>
      </c>
      <c r="R945">
        <v>4</v>
      </c>
      <c r="S945">
        <v>6</v>
      </c>
      <c r="T945">
        <v>6</v>
      </c>
      <c r="U945">
        <v>1</v>
      </c>
      <c r="V945">
        <v>2</v>
      </c>
      <c r="W945">
        <v>1</v>
      </c>
      <c r="X945" t="s">
        <v>312</v>
      </c>
      <c r="Y945">
        <v>1.18</v>
      </c>
      <c r="Z945">
        <v>4.5</v>
      </c>
      <c r="AA945">
        <v>1.2</v>
      </c>
      <c r="AB945">
        <v>4.3</v>
      </c>
      <c r="AC945">
        <v>1.2</v>
      </c>
      <c r="AD945">
        <v>4.33</v>
      </c>
      <c r="AE945">
        <v>1.26</v>
      </c>
      <c r="AF945">
        <v>4.28</v>
      </c>
      <c r="AG945">
        <v>1.22</v>
      </c>
      <c r="AH945">
        <v>4</v>
      </c>
      <c r="AI945">
        <v>1.26</v>
      </c>
      <c r="AJ945">
        <v>4.5</v>
      </c>
      <c r="AK945">
        <v>1.22</v>
      </c>
      <c r="AL945">
        <v>4.09</v>
      </c>
      <c r="AM945" t="str">
        <f t="shared" si="154"/>
        <v>Vinci</v>
      </c>
      <c r="AN945" t="str">
        <f t="shared" si="155"/>
        <v>Cadantu</v>
      </c>
      <c r="AO945" t="str">
        <f t="shared" si="156"/>
        <v>OeirasVinciCadantu</v>
      </c>
      <c r="AP945" t="str">
        <f t="shared" si="157"/>
        <v>OeirasCadantuVinci</v>
      </c>
      <c r="AQ945">
        <f t="shared" si="158"/>
        <v>1</v>
      </c>
      <c r="AR945">
        <f t="shared" si="159"/>
        <v>7</v>
      </c>
      <c r="AS945">
        <f t="shared" si="160"/>
        <v>25</v>
      </c>
      <c r="AT945" t="b">
        <f t="shared" si="161"/>
        <v>0</v>
      </c>
      <c r="AU945" t="str">
        <f t="shared" si="162"/>
        <v>Vinci</v>
      </c>
      <c r="AV945" t="b">
        <f t="shared" si="163"/>
        <v>1</v>
      </c>
      <c r="AW945" t="str">
        <f t="shared" si="164"/>
        <v>Oeiras1st Round</v>
      </c>
    </row>
    <row r="946" spans="1:49" x14ac:dyDescent="0.25">
      <c r="A946">
        <v>23</v>
      </c>
      <c r="B946" s="8" t="s">
        <v>588</v>
      </c>
      <c r="C946" s="8" t="s">
        <v>589</v>
      </c>
      <c r="D946" s="1">
        <v>41758</v>
      </c>
      <c r="E946" s="1" t="s">
        <v>306</v>
      </c>
      <c r="F946" s="1" t="s">
        <v>307</v>
      </c>
      <c r="G946" s="1" t="s">
        <v>503</v>
      </c>
      <c r="H946" t="s">
        <v>309</v>
      </c>
      <c r="I946">
        <v>3</v>
      </c>
      <c r="J946" t="s">
        <v>362</v>
      </c>
      <c r="K946" t="s">
        <v>313</v>
      </c>
      <c r="L946">
        <v>23</v>
      </c>
      <c r="M946">
        <v>38</v>
      </c>
      <c r="N946">
        <v>2121</v>
      </c>
      <c r="O946">
        <v>1355</v>
      </c>
      <c r="P946">
        <v>6</v>
      </c>
      <c r="Q946">
        <v>2</v>
      </c>
      <c r="R946">
        <v>6</v>
      </c>
      <c r="S946">
        <v>1</v>
      </c>
      <c r="V946">
        <v>2</v>
      </c>
      <c r="W946">
        <v>0</v>
      </c>
      <c r="X946" t="s">
        <v>312</v>
      </c>
      <c r="Y946">
        <v>1.57</v>
      </c>
      <c r="Z946">
        <v>2.25</v>
      </c>
      <c r="AA946">
        <v>1.6</v>
      </c>
      <c r="AB946">
        <v>2.2999999999999998</v>
      </c>
      <c r="AC946">
        <v>1.57</v>
      </c>
      <c r="AD946">
        <v>2.25</v>
      </c>
      <c r="AE946">
        <v>1.63</v>
      </c>
      <c r="AF946">
        <v>2.4</v>
      </c>
      <c r="AG946">
        <v>1.62</v>
      </c>
      <c r="AH946">
        <v>2.25</v>
      </c>
      <c r="AI946">
        <v>1.7</v>
      </c>
      <c r="AJ946">
        <v>2.4</v>
      </c>
      <c r="AK946">
        <v>1.62</v>
      </c>
      <c r="AL946">
        <v>2.25</v>
      </c>
      <c r="AM946" t="str">
        <f t="shared" si="154"/>
        <v>Kanepi</v>
      </c>
      <c r="AN946" t="str">
        <f t="shared" si="155"/>
        <v>Meusburger</v>
      </c>
      <c r="AO946" t="str">
        <f t="shared" si="156"/>
        <v>OeirasKanepiMeusburger</v>
      </c>
      <c r="AP946" t="str">
        <f t="shared" si="157"/>
        <v>OeirasMeusburgerKanepi</v>
      </c>
      <c r="AQ946">
        <f t="shared" si="158"/>
        <v>2</v>
      </c>
      <c r="AR946">
        <f t="shared" si="159"/>
        <v>9</v>
      </c>
      <c r="AS946">
        <f t="shared" si="160"/>
        <v>15</v>
      </c>
      <c r="AT946" t="b">
        <f t="shared" si="161"/>
        <v>0</v>
      </c>
      <c r="AU946" t="str">
        <f t="shared" si="162"/>
        <v>Kanepi</v>
      </c>
      <c r="AV946" t="b">
        <f t="shared" si="163"/>
        <v>0</v>
      </c>
      <c r="AW946" t="str">
        <f t="shared" si="164"/>
        <v>Oeiras1st Round</v>
      </c>
    </row>
    <row r="947" spans="1:49" x14ac:dyDescent="0.25">
      <c r="A947">
        <v>23</v>
      </c>
      <c r="B947" s="8" t="s">
        <v>588</v>
      </c>
      <c r="C947" s="8" t="s">
        <v>589</v>
      </c>
      <c r="D947" s="1">
        <v>41758</v>
      </c>
      <c r="E947" s="1" t="s">
        <v>306</v>
      </c>
      <c r="F947" s="1" t="s">
        <v>307</v>
      </c>
      <c r="G947" s="1" t="s">
        <v>503</v>
      </c>
      <c r="H947" t="s">
        <v>309</v>
      </c>
      <c r="I947">
        <v>3</v>
      </c>
      <c r="J947" t="s">
        <v>431</v>
      </c>
      <c r="K947" t="s">
        <v>498</v>
      </c>
      <c r="L947">
        <v>18</v>
      </c>
      <c r="M947">
        <v>87</v>
      </c>
      <c r="N947">
        <v>2498</v>
      </c>
      <c r="O947">
        <v>709</v>
      </c>
      <c r="P947">
        <v>6</v>
      </c>
      <c r="Q947">
        <v>4</v>
      </c>
      <c r="R947">
        <v>6</v>
      </c>
      <c r="S947">
        <v>1</v>
      </c>
      <c r="V947">
        <v>2</v>
      </c>
      <c r="W947">
        <v>0</v>
      </c>
      <c r="X947" t="s">
        <v>312</v>
      </c>
      <c r="Y947">
        <v>1.36</v>
      </c>
      <c r="Z947">
        <v>3</v>
      </c>
      <c r="AA947">
        <v>1.38</v>
      </c>
      <c r="AB947">
        <v>3</v>
      </c>
      <c r="AC947">
        <v>1.4</v>
      </c>
      <c r="AD947">
        <v>2.75</v>
      </c>
      <c r="AE947">
        <v>1.38</v>
      </c>
      <c r="AF947">
        <v>3.31</v>
      </c>
      <c r="AG947">
        <v>1.36</v>
      </c>
      <c r="AH947">
        <v>3</v>
      </c>
      <c r="AI947">
        <v>1.43</v>
      </c>
      <c r="AJ947">
        <v>3.31</v>
      </c>
      <c r="AK947">
        <v>1.37</v>
      </c>
      <c r="AL947">
        <v>2.99</v>
      </c>
      <c r="AM947" t="str">
        <f t="shared" si="154"/>
        <v>Bouchard</v>
      </c>
      <c r="AN947" t="str">
        <f t="shared" si="155"/>
        <v>Kleybanova</v>
      </c>
      <c r="AO947" t="str">
        <f t="shared" si="156"/>
        <v>OeirasBouchardKleybanova</v>
      </c>
      <c r="AP947" t="str">
        <f t="shared" si="157"/>
        <v>OeirasKleybanovaBouchard</v>
      </c>
      <c r="AQ947">
        <f t="shared" si="158"/>
        <v>2</v>
      </c>
      <c r="AR947">
        <f t="shared" si="159"/>
        <v>7</v>
      </c>
      <c r="AS947">
        <f t="shared" si="160"/>
        <v>17</v>
      </c>
      <c r="AT947" t="b">
        <f t="shared" si="161"/>
        <v>0</v>
      </c>
      <c r="AU947" t="str">
        <f t="shared" si="162"/>
        <v>Bouchard</v>
      </c>
      <c r="AV947" t="b">
        <f t="shared" si="163"/>
        <v>0</v>
      </c>
      <c r="AW947" t="str">
        <f t="shared" si="164"/>
        <v>Oeiras1st Round</v>
      </c>
    </row>
    <row r="948" spans="1:49" x14ac:dyDescent="0.25">
      <c r="A948">
        <v>23</v>
      </c>
      <c r="B948" s="8" t="s">
        <v>588</v>
      </c>
      <c r="C948" s="8" t="s">
        <v>589</v>
      </c>
      <c r="D948" s="1">
        <v>41758</v>
      </c>
      <c r="E948" s="1" t="s">
        <v>306</v>
      </c>
      <c r="F948" s="1" t="s">
        <v>307</v>
      </c>
      <c r="G948" s="1" t="s">
        <v>503</v>
      </c>
      <c r="H948" t="s">
        <v>309</v>
      </c>
      <c r="I948">
        <v>3</v>
      </c>
      <c r="J948" t="s">
        <v>433</v>
      </c>
      <c r="K948" t="s">
        <v>410</v>
      </c>
      <c r="L948">
        <v>29</v>
      </c>
      <c r="M948">
        <v>41</v>
      </c>
      <c r="N948">
        <v>1612</v>
      </c>
      <c r="O948">
        <v>1283</v>
      </c>
      <c r="P948">
        <v>6</v>
      </c>
      <c r="Q948">
        <v>4</v>
      </c>
      <c r="R948">
        <v>6</v>
      </c>
      <c r="S948">
        <v>0</v>
      </c>
      <c r="V948">
        <v>2</v>
      </c>
      <c r="W948">
        <v>0</v>
      </c>
      <c r="X948" t="s">
        <v>312</v>
      </c>
      <c r="Y948">
        <v>1.1599999999999999</v>
      </c>
      <c r="Z948">
        <v>5</v>
      </c>
      <c r="AA948">
        <v>1.18</v>
      </c>
      <c r="AB948">
        <v>4.5</v>
      </c>
      <c r="AC948">
        <v>1.2</v>
      </c>
      <c r="AD948">
        <v>4.33</v>
      </c>
      <c r="AE948">
        <v>1.19</v>
      </c>
      <c r="AF948">
        <v>5.29</v>
      </c>
      <c r="AG948">
        <v>1.2</v>
      </c>
      <c r="AH948">
        <v>4.5</v>
      </c>
      <c r="AI948">
        <v>1.21</v>
      </c>
      <c r="AJ948">
        <v>5.4</v>
      </c>
      <c r="AK948">
        <v>1.18</v>
      </c>
      <c r="AL948">
        <v>4.6500000000000004</v>
      </c>
      <c r="AM948" t="str">
        <f t="shared" si="154"/>
        <v>Kuznetsova</v>
      </c>
      <c r="AN948" t="str">
        <f t="shared" si="155"/>
        <v>Zhang</v>
      </c>
      <c r="AO948" t="str">
        <f t="shared" si="156"/>
        <v>OeirasKuznetsovaZhang</v>
      </c>
      <c r="AP948" t="str">
        <f t="shared" si="157"/>
        <v>OeirasZhangKuznetsova</v>
      </c>
      <c r="AQ948">
        <f t="shared" si="158"/>
        <v>2</v>
      </c>
      <c r="AR948">
        <f t="shared" si="159"/>
        <v>8</v>
      </c>
      <c r="AS948">
        <f t="shared" si="160"/>
        <v>16</v>
      </c>
      <c r="AT948" t="b">
        <f t="shared" si="161"/>
        <v>0</v>
      </c>
      <c r="AU948" t="str">
        <f t="shared" si="162"/>
        <v>Kuznetsova</v>
      </c>
      <c r="AV948" t="b">
        <f t="shared" si="163"/>
        <v>0</v>
      </c>
      <c r="AW948" t="str">
        <f t="shared" si="164"/>
        <v>Oeiras1st Round</v>
      </c>
    </row>
    <row r="949" spans="1:49" x14ac:dyDescent="0.25">
      <c r="A949">
        <v>23</v>
      </c>
      <c r="B949" s="8" t="s">
        <v>588</v>
      </c>
      <c r="C949" s="8" t="s">
        <v>589</v>
      </c>
      <c r="D949" s="1">
        <v>41758</v>
      </c>
      <c r="E949" s="1" t="s">
        <v>306</v>
      </c>
      <c r="F949" s="1" t="s">
        <v>307</v>
      </c>
      <c r="G949" s="1" t="s">
        <v>503</v>
      </c>
      <c r="H949" t="s">
        <v>309</v>
      </c>
      <c r="I949">
        <v>3</v>
      </c>
      <c r="J949" t="s">
        <v>463</v>
      </c>
      <c r="K949" t="s">
        <v>321</v>
      </c>
      <c r="L949">
        <v>117</v>
      </c>
      <c r="M949">
        <v>45</v>
      </c>
      <c r="N949">
        <v>538</v>
      </c>
      <c r="O949">
        <v>1218</v>
      </c>
      <c r="P949">
        <v>6</v>
      </c>
      <c r="Q949">
        <v>1</v>
      </c>
      <c r="R949">
        <v>7</v>
      </c>
      <c r="S949">
        <v>6</v>
      </c>
      <c r="V949">
        <v>2</v>
      </c>
      <c r="W949">
        <v>0</v>
      </c>
      <c r="X949" t="s">
        <v>312</v>
      </c>
      <c r="Y949">
        <v>1.57</v>
      </c>
      <c r="Z949">
        <v>2.25</v>
      </c>
      <c r="AA949">
        <v>1.6</v>
      </c>
      <c r="AB949">
        <v>2.2999999999999998</v>
      </c>
      <c r="AE949">
        <v>1.59</v>
      </c>
      <c r="AF949">
        <v>2.5</v>
      </c>
      <c r="AG949">
        <v>1.67</v>
      </c>
      <c r="AH949">
        <v>2.2000000000000002</v>
      </c>
      <c r="AI949">
        <v>1.67</v>
      </c>
      <c r="AJ949">
        <v>2.5</v>
      </c>
      <c r="AK949">
        <v>1.59</v>
      </c>
      <c r="AL949">
        <v>2.31</v>
      </c>
      <c r="AM949" t="str">
        <f t="shared" si="154"/>
        <v>Begu</v>
      </c>
      <c r="AN949" t="str">
        <f t="shared" si="155"/>
        <v>Nara</v>
      </c>
      <c r="AO949" t="str">
        <f t="shared" si="156"/>
        <v>OeirasBeguNara</v>
      </c>
      <c r="AP949" t="str">
        <f t="shared" si="157"/>
        <v>OeirasNaraBegu</v>
      </c>
      <c r="AQ949">
        <f t="shared" si="158"/>
        <v>2</v>
      </c>
      <c r="AR949">
        <f t="shared" si="159"/>
        <v>6</v>
      </c>
      <c r="AS949">
        <f t="shared" si="160"/>
        <v>20</v>
      </c>
      <c r="AT949" t="b">
        <f t="shared" si="161"/>
        <v>1</v>
      </c>
      <c r="AU949" t="str">
        <f t="shared" si="162"/>
        <v>Begu</v>
      </c>
      <c r="AV949" t="b">
        <f t="shared" si="163"/>
        <v>0</v>
      </c>
      <c r="AW949" t="str">
        <f t="shared" si="164"/>
        <v>Oeiras1st Round</v>
      </c>
    </row>
    <row r="950" spans="1:49" x14ac:dyDescent="0.25">
      <c r="A950">
        <v>23</v>
      </c>
      <c r="B950" s="8" t="s">
        <v>588</v>
      </c>
      <c r="C950" s="8" t="s">
        <v>589</v>
      </c>
      <c r="D950" s="1">
        <v>41758</v>
      </c>
      <c r="E950" s="1" t="s">
        <v>306</v>
      </c>
      <c r="F950" s="1" t="s">
        <v>307</v>
      </c>
      <c r="G950" s="1" t="s">
        <v>503</v>
      </c>
      <c r="H950" t="s">
        <v>309</v>
      </c>
      <c r="I950">
        <v>3</v>
      </c>
      <c r="J950" t="s">
        <v>461</v>
      </c>
      <c r="K950" t="s">
        <v>358</v>
      </c>
      <c r="L950">
        <v>64</v>
      </c>
      <c r="M950">
        <v>72</v>
      </c>
      <c r="N950">
        <v>925</v>
      </c>
      <c r="O950">
        <v>845</v>
      </c>
      <c r="P950">
        <v>2</v>
      </c>
      <c r="Q950">
        <v>6</v>
      </c>
      <c r="R950">
        <v>6</v>
      </c>
      <c r="S950">
        <v>2</v>
      </c>
      <c r="T950">
        <v>6</v>
      </c>
      <c r="U950">
        <v>4</v>
      </c>
      <c r="V950">
        <v>2</v>
      </c>
      <c r="W950">
        <v>1</v>
      </c>
      <c r="X950" t="s">
        <v>312</v>
      </c>
      <c r="Y950">
        <v>1.3</v>
      </c>
      <c r="Z950">
        <v>3.4</v>
      </c>
      <c r="AA950">
        <v>1.33</v>
      </c>
      <c r="AB950">
        <v>3.2</v>
      </c>
      <c r="AC950">
        <v>1.36</v>
      </c>
      <c r="AD950">
        <v>3</v>
      </c>
      <c r="AE950">
        <v>1.34</v>
      </c>
      <c r="AF950">
        <v>3.5</v>
      </c>
      <c r="AG950">
        <v>1.36</v>
      </c>
      <c r="AH950">
        <v>3</v>
      </c>
      <c r="AI950">
        <v>1.36</v>
      </c>
      <c r="AJ950">
        <v>3.75</v>
      </c>
      <c r="AK950">
        <v>1.31</v>
      </c>
      <c r="AL950">
        <v>3.31</v>
      </c>
      <c r="AM950" t="str">
        <f t="shared" si="154"/>
        <v>Hercog</v>
      </c>
      <c r="AN950" t="str">
        <f t="shared" si="155"/>
        <v>Voegele</v>
      </c>
      <c r="AO950" t="str">
        <f t="shared" si="156"/>
        <v>OeirasHercogVoegele</v>
      </c>
      <c r="AP950" t="str">
        <f t="shared" si="157"/>
        <v>OeirasVoegeleHercog</v>
      </c>
      <c r="AQ950">
        <f t="shared" si="158"/>
        <v>1</v>
      </c>
      <c r="AR950">
        <f t="shared" si="159"/>
        <v>2</v>
      </c>
      <c r="AS950">
        <f t="shared" si="160"/>
        <v>26</v>
      </c>
      <c r="AT950" t="b">
        <f t="shared" si="161"/>
        <v>0</v>
      </c>
      <c r="AU950" t="str">
        <f t="shared" si="162"/>
        <v>Voegele</v>
      </c>
      <c r="AV950" t="b">
        <f t="shared" si="163"/>
        <v>1</v>
      </c>
      <c r="AW950" t="str">
        <f t="shared" si="164"/>
        <v>Oeiras1st Round</v>
      </c>
    </row>
    <row r="951" spans="1:49" x14ac:dyDescent="0.25">
      <c r="A951">
        <v>23</v>
      </c>
      <c r="B951" s="8" t="s">
        <v>588</v>
      </c>
      <c r="C951" s="8" t="s">
        <v>589</v>
      </c>
      <c r="D951" s="1">
        <v>41758</v>
      </c>
      <c r="E951" s="1" t="s">
        <v>306</v>
      </c>
      <c r="F951" s="1" t="s">
        <v>307</v>
      </c>
      <c r="G951" s="1" t="s">
        <v>503</v>
      </c>
      <c r="H951" t="s">
        <v>309</v>
      </c>
      <c r="I951">
        <v>3</v>
      </c>
      <c r="J951" t="s">
        <v>591</v>
      </c>
      <c r="K951" t="s">
        <v>422</v>
      </c>
      <c r="L951">
        <v>165</v>
      </c>
      <c r="M951">
        <v>19</v>
      </c>
      <c r="N951">
        <v>384</v>
      </c>
      <c r="O951">
        <v>2485</v>
      </c>
      <c r="P951">
        <v>6</v>
      </c>
      <c r="Q951">
        <v>4</v>
      </c>
      <c r="R951">
        <v>6</v>
      </c>
      <c r="S951">
        <v>0</v>
      </c>
      <c r="V951">
        <v>2</v>
      </c>
      <c r="W951">
        <v>0</v>
      </c>
      <c r="X951" t="s">
        <v>312</v>
      </c>
      <c r="Y951">
        <v>3</v>
      </c>
      <c r="Z951">
        <v>1.36</v>
      </c>
      <c r="AA951">
        <v>2.8</v>
      </c>
      <c r="AB951">
        <v>1.42</v>
      </c>
      <c r="AC951">
        <v>2.75</v>
      </c>
      <c r="AD951">
        <v>1.4</v>
      </c>
      <c r="AE951">
        <v>3.05</v>
      </c>
      <c r="AF951">
        <v>1.43</v>
      </c>
      <c r="AG951">
        <v>2.75</v>
      </c>
      <c r="AH951">
        <v>1.44</v>
      </c>
      <c r="AI951">
        <v>3.05</v>
      </c>
      <c r="AJ951">
        <v>1.45</v>
      </c>
      <c r="AK951">
        <v>2.83</v>
      </c>
      <c r="AL951">
        <v>1.4</v>
      </c>
      <c r="AM951" t="str">
        <f t="shared" si="154"/>
        <v>Bacsinszky</v>
      </c>
      <c r="AN951" t="str">
        <f t="shared" si="155"/>
        <v>Stosur</v>
      </c>
      <c r="AO951" t="str">
        <f t="shared" si="156"/>
        <v>OeirasBacsinszkyStosur</v>
      </c>
      <c r="AP951" t="str">
        <f t="shared" si="157"/>
        <v>OeirasStosurBacsinszky</v>
      </c>
      <c r="AQ951">
        <f t="shared" si="158"/>
        <v>2</v>
      </c>
      <c r="AR951">
        <f t="shared" si="159"/>
        <v>8</v>
      </c>
      <c r="AS951">
        <f t="shared" si="160"/>
        <v>16</v>
      </c>
      <c r="AT951" t="b">
        <f t="shared" si="161"/>
        <v>0</v>
      </c>
      <c r="AU951" t="str">
        <f t="shared" si="162"/>
        <v>Bacsinszky</v>
      </c>
      <c r="AV951" t="b">
        <f t="shared" si="163"/>
        <v>0</v>
      </c>
      <c r="AW951" t="str">
        <f t="shared" si="164"/>
        <v>Oeiras1st Round</v>
      </c>
    </row>
    <row r="952" spans="1:49" x14ac:dyDescent="0.25">
      <c r="A952">
        <v>23</v>
      </c>
      <c r="B952" s="8" t="s">
        <v>588</v>
      </c>
      <c r="C952" s="8" t="s">
        <v>589</v>
      </c>
      <c r="D952" s="1">
        <v>41758</v>
      </c>
      <c r="E952" s="1" t="s">
        <v>306</v>
      </c>
      <c r="F952" s="1" t="s">
        <v>307</v>
      </c>
      <c r="G952" s="1" t="s">
        <v>503</v>
      </c>
      <c r="H952" t="s">
        <v>309</v>
      </c>
      <c r="I952">
        <v>3</v>
      </c>
      <c r="J952" t="s">
        <v>399</v>
      </c>
      <c r="K952" t="s">
        <v>533</v>
      </c>
      <c r="L952">
        <v>56</v>
      </c>
      <c r="M952">
        <v>78</v>
      </c>
      <c r="N952">
        <v>990</v>
      </c>
      <c r="O952">
        <v>791</v>
      </c>
      <c r="P952">
        <v>4</v>
      </c>
      <c r="Q952">
        <v>6</v>
      </c>
      <c r="R952">
        <v>6</v>
      </c>
      <c r="S952">
        <v>1</v>
      </c>
      <c r="T952">
        <v>6</v>
      </c>
      <c r="U952">
        <v>4</v>
      </c>
      <c r="V952">
        <v>2</v>
      </c>
      <c r="W952">
        <v>1</v>
      </c>
      <c r="X952" t="s">
        <v>312</v>
      </c>
      <c r="Y952">
        <v>2</v>
      </c>
      <c r="Z952">
        <v>1.72</v>
      </c>
      <c r="AA952">
        <v>1.9</v>
      </c>
      <c r="AB952">
        <v>1.85</v>
      </c>
      <c r="AC952">
        <v>2</v>
      </c>
      <c r="AD952">
        <v>1.73</v>
      </c>
      <c r="AE952">
        <v>2.27</v>
      </c>
      <c r="AF952">
        <v>1.7</v>
      </c>
      <c r="AG952">
        <v>2</v>
      </c>
      <c r="AH952">
        <v>1.8</v>
      </c>
      <c r="AI952">
        <v>2.27</v>
      </c>
      <c r="AJ952">
        <v>1.9</v>
      </c>
      <c r="AK952">
        <v>2.0499999999999998</v>
      </c>
      <c r="AL952">
        <v>1.74</v>
      </c>
      <c r="AM952" t="str">
        <f t="shared" si="154"/>
        <v>Zahlavova</v>
      </c>
      <c r="AN952" t="str">
        <f t="shared" si="155"/>
        <v>Oprandi</v>
      </c>
      <c r="AO952" t="str">
        <f t="shared" si="156"/>
        <v>OeirasZahlavovaOprandi</v>
      </c>
      <c r="AP952" t="str">
        <f t="shared" si="157"/>
        <v>OeirasOprandiZahlavova</v>
      </c>
      <c r="AQ952">
        <f t="shared" si="158"/>
        <v>1</v>
      </c>
      <c r="AR952">
        <f t="shared" si="159"/>
        <v>5</v>
      </c>
      <c r="AS952">
        <f t="shared" si="160"/>
        <v>27</v>
      </c>
      <c r="AT952" t="b">
        <f t="shared" si="161"/>
        <v>0</v>
      </c>
      <c r="AU952" t="str">
        <f t="shared" si="162"/>
        <v>Oprandi</v>
      </c>
      <c r="AV952" t="b">
        <f t="shared" si="163"/>
        <v>1</v>
      </c>
      <c r="AW952" t="str">
        <f t="shared" si="164"/>
        <v>Oeiras1st Round</v>
      </c>
    </row>
    <row r="953" spans="1:49" x14ac:dyDescent="0.25">
      <c r="A953">
        <v>23</v>
      </c>
      <c r="B953" s="8" t="s">
        <v>588</v>
      </c>
      <c r="C953" s="8" t="s">
        <v>589</v>
      </c>
      <c r="D953" s="1">
        <v>41758</v>
      </c>
      <c r="E953" s="1" t="s">
        <v>306</v>
      </c>
      <c r="F953" s="1" t="s">
        <v>307</v>
      </c>
      <c r="G953" s="1" t="s">
        <v>503</v>
      </c>
      <c r="H953" t="s">
        <v>309</v>
      </c>
      <c r="I953">
        <v>3</v>
      </c>
      <c r="J953" t="s">
        <v>506</v>
      </c>
      <c r="K953" t="s">
        <v>387</v>
      </c>
      <c r="L953">
        <v>50</v>
      </c>
      <c r="M953">
        <v>42</v>
      </c>
      <c r="N953">
        <v>1126</v>
      </c>
      <c r="O953">
        <v>1265</v>
      </c>
      <c r="P953">
        <v>6</v>
      </c>
      <c r="Q953">
        <v>1</v>
      </c>
      <c r="R953">
        <v>6</v>
      </c>
      <c r="S953">
        <v>4</v>
      </c>
      <c r="V953">
        <v>2</v>
      </c>
      <c r="W953">
        <v>0</v>
      </c>
      <c r="X953" t="s">
        <v>312</v>
      </c>
      <c r="Y953">
        <v>1.57</v>
      </c>
      <c r="Z953">
        <v>2.25</v>
      </c>
      <c r="AA953">
        <v>1.68</v>
      </c>
      <c r="AB953">
        <v>2.15</v>
      </c>
      <c r="AC953">
        <v>1.67</v>
      </c>
      <c r="AD953">
        <v>2.1</v>
      </c>
      <c r="AE953">
        <v>1.67</v>
      </c>
      <c r="AF953">
        <v>2.33</v>
      </c>
      <c r="AG953">
        <v>1.67</v>
      </c>
      <c r="AH953">
        <v>2.2000000000000002</v>
      </c>
      <c r="AI953">
        <v>1.69</v>
      </c>
      <c r="AJ953">
        <v>2.4</v>
      </c>
      <c r="AK953">
        <v>1.63</v>
      </c>
      <c r="AL953">
        <v>2.2200000000000002</v>
      </c>
      <c r="AM953" t="str">
        <f t="shared" si="154"/>
        <v>Torro</v>
      </c>
      <c r="AN953" t="str">
        <f t="shared" si="155"/>
        <v>Peng</v>
      </c>
      <c r="AO953" t="str">
        <f t="shared" si="156"/>
        <v>OeirasTorroPeng</v>
      </c>
      <c r="AP953" t="str">
        <f t="shared" si="157"/>
        <v>OeirasPengTorro</v>
      </c>
      <c r="AQ953">
        <f t="shared" si="158"/>
        <v>2</v>
      </c>
      <c r="AR953">
        <f t="shared" si="159"/>
        <v>7</v>
      </c>
      <c r="AS953">
        <f t="shared" si="160"/>
        <v>17</v>
      </c>
      <c r="AT953" t="b">
        <f t="shared" si="161"/>
        <v>0</v>
      </c>
      <c r="AU953" t="str">
        <f t="shared" si="162"/>
        <v>Torro</v>
      </c>
      <c r="AV953" t="b">
        <f t="shared" si="163"/>
        <v>0</v>
      </c>
      <c r="AW953" t="str">
        <f t="shared" si="164"/>
        <v>Oeiras1st Round</v>
      </c>
    </row>
    <row r="954" spans="1:49" x14ac:dyDescent="0.25">
      <c r="A954">
        <v>23</v>
      </c>
      <c r="B954" s="8" t="s">
        <v>588</v>
      </c>
      <c r="C954" s="8" t="s">
        <v>589</v>
      </c>
      <c r="D954" s="1">
        <v>41758</v>
      </c>
      <c r="E954" s="1" t="s">
        <v>306</v>
      </c>
      <c r="F954" s="1" t="s">
        <v>307</v>
      </c>
      <c r="G954" s="1" t="s">
        <v>503</v>
      </c>
      <c r="H954" t="s">
        <v>309</v>
      </c>
      <c r="I954">
        <v>3</v>
      </c>
      <c r="J954" t="s">
        <v>426</v>
      </c>
      <c r="K954" t="s">
        <v>379</v>
      </c>
      <c r="L954">
        <v>33</v>
      </c>
      <c r="M954">
        <v>100</v>
      </c>
      <c r="N954">
        <v>1405</v>
      </c>
      <c r="O954">
        <v>633</v>
      </c>
      <c r="P954">
        <v>6</v>
      </c>
      <c r="Q954">
        <v>4</v>
      </c>
      <c r="R954">
        <v>6</v>
      </c>
      <c r="S954">
        <v>1</v>
      </c>
      <c r="V954">
        <v>2</v>
      </c>
      <c r="W954">
        <v>0</v>
      </c>
      <c r="X954" t="s">
        <v>312</v>
      </c>
      <c r="Y954">
        <v>1.33</v>
      </c>
      <c r="Z954">
        <v>3.25</v>
      </c>
      <c r="AA954">
        <v>1.4</v>
      </c>
      <c r="AB954">
        <v>2.9</v>
      </c>
      <c r="AC954">
        <v>1.44</v>
      </c>
      <c r="AD954">
        <v>2.62</v>
      </c>
      <c r="AE954">
        <v>1.4</v>
      </c>
      <c r="AF954">
        <v>3.18</v>
      </c>
      <c r="AG954">
        <v>1.4</v>
      </c>
      <c r="AH954">
        <v>2.88</v>
      </c>
      <c r="AI954">
        <v>1.43</v>
      </c>
      <c r="AJ954">
        <v>3.3</v>
      </c>
      <c r="AK954">
        <v>1.37</v>
      </c>
      <c r="AL954">
        <v>3.03</v>
      </c>
      <c r="AM954" t="str">
        <f t="shared" si="154"/>
        <v>Vesnina</v>
      </c>
      <c r="AN954" t="str">
        <f t="shared" si="155"/>
        <v>Mladenovic</v>
      </c>
      <c r="AO954" t="str">
        <f t="shared" si="156"/>
        <v>OeirasVesninaMladenovic</v>
      </c>
      <c r="AP954" t="str">
        <f t="shared" si="157"/>
        <v>OeirasMladenovicVesnina</v>
      </c>
      <c r="AQ954">
        <f t="shared" si="158"/>
        <v>2</v>
      </c>
      <c r="AR954">
        <f t="shared" si="159"/>
        <v>7</v>
      </c>
      <c r="AS954">
        <f t="shared" si="160"/>
        <v>17</v>
      </c>
      <c r="AT954" t="b">
        <f t="shared" si="161"/>
        <v>0</v>
      </c>
      <c r="AU954" t="str">
        <f t="shared" si="162"/>
        <v>Vesnina</v>
      </c>
      <c r="AV954" t="b">
        <f t="shared" si="163"/>
        <v>0</v>
      </c>
      <c r="AW954" t="str">
        <f t="shared" si="164"/>
        <v>Oeiras1st Round</v>
      </c>
    </row>
    <row r="955" spans="1:49" x14ac:dyDescent="0.25">
      <c r="A955">
        <v>23</v>
      </c>
      <c r="B955" s="8" t="s">
        <v>588</v>
      </c>
      <c r="C955" s="8" t="s">
        <v>589</v>
      </c>
      <c r="D955" s="1">
        <v>41758</v>
      </c>
      <c r="E955" s="1" t="s">
        <v>306</v>
      </c>
      <c r="F955" s="1" t="s">
        <v>307</v>
      </c>
      <c r="G955" s="1" t="s">
        <v>503</v>
      </c>
      <c r="H955" t="s">
        <v>309</v>
      </c>
      <c r="I955">
        <v>3</v>
      </c>
      <c r="J955" t="s">
        <v>368</v>
      </c>
      <c r="K955" t="s">
        <v>375</v>
      </c>
      <c r="L955">
        <v>15</v>
      </c>
      <c r="M955">
        <v>121</v>
      </c>
      <c r="N955">
        <v>2700</v>
      </c>
      <c r="O955">
        <v>530</v>
      </c>
      <c r="P955">
        <v>6</v>
      </c>
      <c r="Q955">
        <v>1</v>
      </c>
      <c r="R955">
        <v>6</v>
      </c>
      <c r="S955">
        <v>2</v>
      </c>
      <c r="V955">
        <v>2</v>
      </c>
      <c r="W955">
        <v>0</v>
      </c>
      <c r="X955" t="s">
        <v>312</v>
      </c>
      <c r="Y955">
        <v>1.1399999999999999</v>
      </c>
      <c r="Z955">
        <v>5.5</v>
      </c>
      <c r="AA955">
        <v>1.18</v>
      </c>
      <c r="AB955">
        <v>4.5</v>
      </c>
      <c r="AC955">
        <v>1.17</v>
      </c>
      <c r="AD955">
        <v>4.5</v>
      </c>
      <c r="AE955">
        <v>1.1499999999999999</v>
      </c>
      <c r="AF955">
        <v>6.36</v>
      </c>
      <c r="AG955">
        <v>1.17</v>
      </c>
      <c r="AH955">
        <v>5</v>
      </c>
      <c r="AI955">
        <v>1.2</v>
      </c>
      <c r="AJ955">
        <v>6.36</v>
      </c>
      <c r="AK955">
        <v>1.1499999999999999</v>
      </c>
      <c r="AL955">
        <v>5.14</v>
      </c>
      <c r="AM955" t="str">
        <f t="shared" si="154"/>
        <v>Suarez</v>
      </c>
      <c r="AN955" t="str">
        <f t="shared" si="155"/>
        <v>Kudryavtseva</v>
      </c>
      <c r="AO955" t="str">
        <f t="shared" si="156"/>
        <v>OeirasSuarezKudryavtseva</v>
      </c>
      <c r="AP955" t="str">
        <f t="shared" si="157"/>
        <v>OeirasKudryavtsevaSuarez</v>
      </c>
      <c r="AQ955">
        <f t="shared" si="158"/>
        <v>2</v>
      </c>
      <c r="AR955">
        <f t="shared" si="159"/>
        <v>9</v>
      </c>
      <c r="AS955">
        <f t="shared" si="160"/>
        <v>15</v>
      </c>
      <c r="AT955" t="b">
        <f t="shared" si="161"/>
        <v>0</v>
      </c>
      <c r="AU955" t="str">
        <f t="shared" si="162"/>
        <v>Suarez</v>
      </c>
      <c r="AV955" t="b">
        <f t="shared" si="163"/>
        <v>0</v>
      </c>
      <c r="AW955" t="str">
        <f t="shared" si="164"/>
        <v>Oeiras1st Round</v>
      </c>
    </row>
    <row r="956" spans="1:49" x14ac:dyDescent="0.25">
      <c r="A956">
        <v>23</v>
      </c>
      <c r="B956" s="8" t="s">
        <v>588</v>
      </c>
      <c r="C956" s="8" t="s">
        <v>589</v>
      </c>
      <c r="D956" s="1">
        <v>41759</v>
      </c>
      <c r="E956" s="1" t="s">
        <v>306</v>
      </c>
      <c r="F956" s="1" t="s">
        <v>307</v>
      </c>
      <c r="G956" s="1" t="s">
        <v>503</v>
      </c>
      <c r="H956" t="s">
        <v>344</v>
      </c>
      <c r="I956">
        <v>3</v>
      </c>
      <c r="J956" t="s">
        <v>591</v>
      </c>
      <c r="K956" t="s">
        <v>571</v>
      </c>
      <c r="L956">
        <v>165</v>
      </c>
      <c r="M956">
        <v>139</v>
      </c>
      <c r="N956">
        <v>384</v>
      </c>
      <c r="O956">
        <v>481</v>
      </c>
      <c r="P956">
        <v>7</v>
      </c>
      <c r="Q956">
        <v>5</v>
      </c>
      <c r="R956">
        <v>6</v>
      </c>
      <c r="S956">
        <v>0</v>
      </c>
      <c r="V956">
        <v>2</v>
      </c>
      <c r="W956">
        <v>0</v>
      </c>
      <c r="X956" t="s">
        <v>312</v>
      </c>
      <c r="Y956">
        <v>1.25</v>
      </c>
      <c r="Z956">
        <v>3.75</v>
      </c>
      <c r="AA956">
        <v>1.3</v>
      </c>
      <c r="AB956">
        <v>3.4</v>
      </c>
      <c r="AC956">
        <v>1.33</v>
      </c>
      <c r="AD956">
        <v>3.25</v>
      </c>
      <c r="AE956">
        <v>1.33</v>
      </c>
      <c r="AF956">
        <v>3.69</v>
      </c>
      <c r="AG956">
        <v>1.36</v>
      </c>
      <c r="AH956">
        <v>3</v>
      </c>
      <c r="AI956">
        <v>1.36</v>
      </c>
      <c r="AJ956">
        <v>3.75</v>
      </c>
      <c r="AK956">
        <v>1.3</v>
      </c>
      <c r="AL956">
        <v>3.4</v>
      </c>
      <c r="AM956" t="str">
        <f t="shared" si="154"/>
        <v>Bacsinszky</v>
      </c>
      <c r="AN956" t="str">
        <f t="shared" si="155"/>
        <v>Jabeur</v>
      </c>
      <c r="AO956" t="str">
        <f t="shared" si="156"/>
        <v>OeirasBacsinszkyJabeur</v>
      </c>
      <c r="AP956" t="str">
        <f t="shared" si="157"/>
        <v>OeirasJabeurBacsinszky</v>
      </c>
      <c r="AQ956">
        <f t="shared" si="158"/>
        <v>2</v>
      </c>
      <c r="AR956">
        <f t="shared" si="159"/>
        <v>8</v>
      </c>
      <c r="AS956">
        <f t="shared" si="160"/>
        <v>18</v>
      </c>
      <c r="AT956" t="b">
        <f t="shared" si="161"/>
        <v>0</v>
      </c>
      <c r="AU956" t="str">
        <f t="shared" si="162"/>
        <v>Bacsinszky</v>
      </c>
      <c r="AV956" t="b">
        <f t="shared" si="163"/>
        <v>0</v>
      </c>
      <c r="AW956" t="str">
        <f t="shared" si="164"/>
        <v>Oeiras2nd Round</v>
      </c>
    </row>
    <row r="957" spans="1:49" x14ac:dyDescent="0.25">
      <c r="A957">
        <v>23</v>
      </c>
      <c r="B957" s="8" t="s">
        <v>588</v>
      </c>
      <c r="C957" s="8" t="s">
        <v>589</v>
      </c>
      <c r="D957" s="1">
        <v>41759</v>
      </c>
      <c r="E957" s="1" t="s">
        <v>306</v>
      </c>
      <c r="F957" s="1" t="s">
        <v>307</v>
      </c>
      <c r="G957" s="1" t="s">
        <v>503</v>
      </c>
      <c r="H957" t="s">
        <v>344</v>
      </c>
      <c r="I957">
        <v>3</v>
      </c>
      <c r="J957" t="s">
        <v>343</v>
      </c>
      <c r="K957" t="s">
        <v>327</v>
      </c>
      <c r="L957">
        <v>20</v>
      </c>
      <c r="M957">
        <v>58</v>
      </c>
      <c r="N957">
        <v>2460</v>
      </c>
      <c r="O957">
        <v>957</v>
      </c>
      <c r="P957">
        <v>6</v>
      </c>
      <c r="Q957">
        <v>0</v>
      </c>
      <c r="R957">
        <v>6</v>
      </c>
      <c r="S957">
        <v>2</v>
      </c>
      <c r="V957">
        <v>2</v>
      </c>
      <c r="W957">
        <v>0</v>
      </c>
      <c r="X957" t="s">
        <v>312</v>
      </c>
      <c r="Y957">
        <v>1.25</v>
      </c>
      <c r="Z957">
        <v>3.75</v>
      </c>
      <c r="AA957">
        <v>1.25</v>
      </c>
      <c r="AB957">
        <v>3.75</v>
      </c>
      <c r="AC957">
        <v>1.29</v>
      </c>
      <c r="AD957">
        <v>3.5</v>
      </c>
      <c r="AE957">
        <v>1.34</v>
      </c>
      <c r="AF957">
        <v>3.56</v>
      </c>
      <c r="AG957">
        <v>1.33</v>
      </c>
      <c r="AH957">
        <v>3.25</v>
      </c>
      <c r="AI957">
        <v>1.34</v>
      </c>
      <c r="AJ957">
        <v>4.3</v>
      </c>
      <c r="AK957">
        <v>1.27</v>
      </c>
      <c r="AL957">
        <v>3.63</v>
      </c>
      <c r="AM957" t="str">
        <f t="shared" si="154"/>
        <v>Vinci</v>
      </c>
      <c r="AN957" t="str">
        <f t="shared" si="155"/>
        <v>Wickmayer</v>
      </c>
      <c r="AO957" t="str">
        <f t="shared" si="156"/>
        <v>OeirasVinciWickmayer</v>
      </c>
      <c r="AP957" t="str">
        <f t="shared" si="157"/>
        <v>OeirasWickmayerVinci</v>
      </c>
      <c r="AQ957">
        <f t="shared" si="158"/>
        <v>2</v>
      </c>
      <c r="AR957">
        <f t="shared" si="159"/>
        <v>10</v>
      </c>
      <c r="AS957">
        <f t="shared" si="160"/>
        <v>14</v>
      </c>
      <c r="AT957" t="b">
        <f t="shared" si="161"/>
        <v>0</v>
      </c>
      <c r="AU957" t="str">
        <f t="shared" si="162"/>
        <v>Vinci</v>
      </c>
      <c r="AV957" t="b">
        <f t="shared" si="163"/>
        <v>0</v>
      </c>
      <c r="AW957" t="str">
        <f t="shared" si="164"/>
        <v>Oeiras2nd Round</v>
      </c>
    </row>
    <row r="958" spans="1:49" x14ac:dyDescent="0.25">
      <c r="A958">
        <v>23</v>
      </c>
      <c r="B958" s="8" t="s">
        <v>588</v>
      </c>
      <c r="C958" s="8" t="s">
        <v>589</v>
      </c>
      <c r="D958" s="1">
        <v>41759</v>
      </c>
      <c r="E958" s="1" t="s">
        <v>306</v>
      </c>
      <c r="F958" s="1" t="s">
        <v>307</v>
      </c>
      <c r="G958" s="1" t="s">
        <v>503</v>
      </c>
      <c r="H958" t="s">
        <v>344</v>
      </c>
      <c r="I958">
        <v>3</v>
      </c>
      <c r="J958" t="s">
        <v>431</v>
      </c>
      <c r="K958" t="s">
        <v>476</v>
      </c>
      <c r="L958">
        <v>18</v>
      </c>
      <c r="M958">
        <v>65</v>
      </c>
      <c r="N958">
        <v>2498</v>
      </c>
      <c r="O958">
        <v>910</v>
      </c>
      <c r="P958">
        <v>6</v>
      </c>
      <c r="Q958">
        <v>4</v>
      </c>
      <c r="R958">
        <v>6</v>
      </c>
      <c r="S958">
        <v>2</v>
      </c>
      <c r="V958">
        <v>2</v>
      </c>
      <c r="W958">
        <v>0</v>
      </c>
      <c r="X958" t="s">
        <v>312</v>
      </c>
      <c r="Y958">
        <v>1.25</v>
      </c>
      <c r="Z958">
        <v>3.75</v>
      </c>
      <c r="AA958">
        <v>1.25</v>
      </c>
      <c r="AB958">
        <v>3.75</v>
      </c>
      <c r="AC958">
        <v>1.29</v>
      </c>
      <c r="AD958">
        <v>3.5</v>
      </c>
      <c r="AE958">
        <v>1.26</v>
      </c>
      <c r="AF958">
        <v>4.38</v>
      </c>
      <c r="AG958">
        <v>1.29</v>
      </c>
      <c r="AH958">
        <v>3.5</v>
      </c>
      <c r="AI958">
        <v>1.3</v>
      </c>
      <c r="AJ958">
        <v>4.38</v>
      </c>
      <c r="AK958">
        <v>1.26</v>
      </c>
      <c r="AL958">
        <v>3.76</v>
      </c>
      <c r="AM958" t="str">
        <f t="shared" si="154"/>
        <v>Bouchard</v>
      </c>
      <c r="AN958" t="str">
        <f t="shared" si="155"/>
        <v>Shvedova</v>
      </c>
      <c r="AO958" t="str">
        <f t="shared" si="156"/>
        <v>OeirasBouchardShvedova</v>
      </c>
      <c r="AP958" t="str">
        <f t="shared" si="157"/>
        <v>OeirasShvedovaBouchard</v>
      </c>
      <c r="AQ958">
        <f t="shared" si="158"/>
        <v>2</v>
      </c>
      <c r="AR958">
        <f t="shared" si="159"/>
        <v>6</v>
      </c>
      <c r="AS958">
        <f t="shared" si="160"/>
        <v>18</v>
      </c>
      <c r="AT958" t="b">
        <f t="shared" si="161"/>
        <v>0</v>
      </c>
      <c r="AU958" t="str">
        <f t="shared" si="162"/>
        <v>Bouchard</v>
      </c>
      <c r="AV958" t="b">
        <f t="shared" si="163"/>
        <v>0</v>
      </c>
      <c r="AW958" t="str">
        <f t="shared" si="164"/>
        <v>Oeiras2nd Round</v>
      </c>
    </row>
    <row r="959" spans="1:49" x14ac:dyDescent="0.25">
      <c r="A959">
        <v>23</v>
      </c>
      <c r="B959" s="8" t="s">
        <v>588</v>
      </c>
      <c r="C959" s="8" t="s">
        <v>589</v>
      </c>
      <c r="D959" s="1">
        <v>41759</v>
      </c>
      <c r="E959" s="1" t="s">
        <v>306</v>
      </c>
      <c r="F959" s="1" t="s">
        <v>307</v>
      </c>
      <c r="G959" s="1" t="s">
        <v>503</v>
      </c>
      <c r="H959" t="s">
        <v>344</v>
      </c>
      <c r="I959">
        <v>3</v>
      </c>
      <c r="J959" t="s">
        <v>433</v>
      </c>
      <c r="K959" t="s">
        <v>506</v>
      </c>
      <c r="L959">
        <v>29</v>
      </c>
      <c r="M959">
        <v>50</v>
      </c>
      <c r="N959">
        <v>1612</v>
      </c>
      <c r="O959">
        <v>1126</v>
      </c>
      <c r="P959">
        <v>5</v>
      </c>
      <c r="Q959">
        <v>7</v>
      </c>
      <c r="R959">
        <v>6</v>
      </c>
      <c r="S959">
        <v>4</v>
      </c>
      <c r="T959">
        <v>6</v>
      </c>
      <c r="U959">
        <v>1</v>
      </c>
      <c r="V959">
        <v>2</v>
      </c>
      <c r="W959">
        <v>1</v>
      </c>
      <c r="X959" t="s">
        <v>312</v>
      </c>
      <c r="Y959">
        <v>1.5</v>
      </c>
      <c r="Z959">
        <v>2.5</v>
      </c>
      <c r="AA959">
        <v>1.52</v>
      </c>
      <c r="AB959">
        <v>2.4500000000000002</v>
      </c>
      <c r="AC959">
        <v>1.5</v>
      </c>
      <c r="AD959">
        <v>2.5</v>
      </c>
      <c r="AE959">
        <v>1.52</v>
      </c>
      <c r="AF959">
        <v>2.73</v>
      </c>
      <c r="AG959">
        <v>1.53</v>
      </c>
      <c r="AH959">
        <v>2.5</v>
      </c>
      <c r="AI959">
        <v>1.57</v>
      </c>
      <c r="AJ959">
        <v>2.73</v>
      </c>
      <c r="AK959">
        <v>1.5</v>
      </c>
      <c r="AL959">
        <v>2.52</v>
      </c>
      <c r="AM959" t="str">
        <f t="shared" si="154"/>
        <v>Kuznetsova</v>
      </c>
      <c r="AN959" t="str">
        <f t="shared" si="155"/>
        <v>Torro</v>
      </c>
      <c r="AO959" t="str">
        <f t="shared" si="156"/>
        <v>OeirasKuznetsovaTorro</v>
      </c>
      <c r="AP959" t="str">
        <f t="shared" si="157"/>
        <v>OeirasTorroKuznetsova</v>
      </c>
      <c r="AQ959">
        <f t="shared" si="158"/>
        <v>1</v>
      </c>
      <c r="AR959">
        <f t="shared" si="159"/>
        <v>5</v>
      </c>
      <c r="AS959">
        <f t="shared" si="160"/>
        <v>29</v>
      </c>
      <c r="AT959" t="b">
        <f t="shared" si="161"/>
        <v>0</v>
      </c>
      <c r="AU959" t="str">
        <f t="shared" si="162"/>
        <v>Torro</v>
      </c>
      <c r="AV959" t="b">
        <f t="shared" si="163"/>
        <v>1</v>
      </c>
      <c r="AW959" t="str">
        <f t="shared" si="164"/>
        <v>Oeiras2nd Round</v>
      </c>
    </row>
    <row r="960" spans="1:49" x14ac:dyDescent="0.25">
      <c r="A960">
        <v>23</v>
      </c>
      <c r="B960" s="8" t="s">
        <v>588</v>
      </c>
      <c r="C960" s="8" t="s">
        <v>589</v>
      </c>
      <c r="D960" s="1">
        <v>41759</v>
      </c>
      <c r="E960" s="1" t="s">
        <v>306</v>
      </c>
      <c r="F960" s="1" t="s">
        <v>307</v>
      </c>
      <c r="G960" s="1" t="s">
        <v>503</v>
      </c>
      <c r="H960" t="s">
        <v>344</v>
      </c>
      <c r="I960">
        <v>3</v>
      </c>
      <c r="J960" t="s">
        <v>426</v>
      </c>
      <c r="K960" t="s">
        <v>408</v>
      </c>
      <c r="L960">
        <v>33</v>
      </c>
      <c r="M960">
        <v>40</v>
      </c>
      <c r="N960">
        <v>1405</v>
      </c>
      <c r="O960">
        <v>1300</v>
      </c>
      <c r="P960">
        <v>5</v>
      </c>
      <c r="Q960">
        <v>7</v>
      </c>
      <c r="R960">
        <v>7</v>
      </c>
      <c r="S960">
        <v>5</v>
      </c>
      <c r="T960">
        <v>7</v>
      </c>
      <c r="U960">
        <v>6</v>
      </c>
      <c r="V960">
        <v>2</v>
      </c>
      <c r="W960">
        <v>1</v>
      </c>
      <c r="X960" t="s">
        <v>312</v>
      </c>
      <c r="Y960">
        <v>1.28</v>
      </c>
      <c r="Z960">
        <v>3.5</v>
      </c>
      <c r="AA960">
        <v>1.28</v>
      </c>
      <c r="AB960">
        <v>3.5</v>
      </c>
      <c r="AC960">
        <v>1.3</v>
      </c>
      <c r="AD960">
        <v>3.4</v>
      </c>
      <c r="AE960">
        <v>1.27</v>
      </c>
      <c r="AF960">
        <v>4.26</v>
      </c>
      <c r="AG960">
        <v>1.29</v>
      </c>
      <c r="AH960">
        <v>3.5</v>
      </c>
      <c r="AI960">
        <v>1.3</v>
      </c>
      <c r="AJ960">
        <v>4.26</v>
      </c>
      <c r="AK960">
        <v>1.27</v>
      </c>
      <c r="AL960">
        <v>3.68</v>
      </c>
      <c r="AM960" t="str">
        <f t="shared" si="154"/>
        <v>Vesnina</v>
      </c>
      <c r="AN960" t="str">
        <f t="shared" si="155"/>
        <v>Jovanovski</v>
      </c>
      <c r="AO960" t="str">
        <f t="shared" si="156"/>
        <v>OeirasVesninaJovanovski</v>
      </c>
      <c r="AP960" t="str">
        <f t="shared" si="157"/>
        <v>OeirasJovanovskiVesnina</v>
      </c>
      <c r="AQ960">
        <f t="shared" si="158"/>
        <v>1</v>
      </c>
      <c r="AR960">
        <f t="shared" si="159"/>
        <v>1</v>
      </c>
      <c r="AS960">
        <f t="shared" si="160"/>
        <v>37</v>
      </c>
      <c r="AT960" t="b">
        <f t="shared" si="161"/>
        <v>1</v>
      </c>
      <c r="AU960" t="str">
        <f t="shared" si="162"/>
        <v>Jovanovski</v>
      </c>
      <c r="AV960" t="b">
        <f t="shared" si="163"/>
        <v>1</v>
      </c>
      <c r="AW960" t="str">
        <f t="shared" si="164"/>
        <v>Oeiras2nd Round</v>
      </c>
    </row>
    <row r="961" spans="1:49" x14ac:dyDescent="0.25">
      <c r="A961">
        <v>23</v>
      </c>
      <c r="B961" s="8" t="s">
        <v>588</v>
      </c>
      <c r="C961" s="8" t="s">
        <v>589</v>
      </c>
      <c r="D961" s="1">
        <v>41759</v>
      </c>
      <c r="E961" s="1" t="s">
        <v>306</v>
      </c>
      <c r="F961" s="1" t="s">
        <v>307</v>
      </c>
      <c r="G961" s="1" t="s">
        <v>503</v>
      </c>
      <c r="H961" t="s">
        <v>344</v>
      </c>
      <c r="I961">
        <v>3</v>
      </c>
      <c r="J961" t="s">
        <v>368</v>
      </c>
      <c r="K961" t="s">
        <v>399</v>
      </c>
      <c r="L961">
        <v>15</v>
      </c>
      <c r="M961">
        <v>56</v>
      </c>
      <c r="N961">
        <v>2700</v>
      </c>
      <c r="O961">
        <v>990</v>
      </c>
      <c r="P961">
        <v>6</v>
      </c>
      <c r="Q961">
        <v>0</v>
      </c>
      <c r="R961">
        <v>6</v>
      </c>
      <c r="S961">
        <v>0</v>
      </c>
      <c r="V961">
        <v>2</v>
      </c>
      <c r="W961">
        <v>0</v>
      </c>
      <c r="X961" t="s">
        <v>312</v>
      </c>
      <c r="Y961">
        <v>1.1399999999999999</v>
      </c>
      <c r="Z961">
        <v>5</v>
      </c>
      <c r="AA961">
        <v>1.1499999999999999</v>
      </c>
      <c r="AB961">
        <v>5.25</v>
      </c>
      <c r="AC961">
        <v>1.17</v>
      </c>
      <c r="AD961">
        <v>4.5</v>
      </c>
      <c r="AE961">
        <v>1.1499999999999999</v>
      </c>
      <c r="AF961">
        <v>6.48</v>
      </c>
      <c r="AG961">
        <v>1.1399999999999999</v>
      </c>
      <c r="AH961">
        <v>5.5</v>
      </c>
      <c r="AI961">
        <v>1.18</v>
      </c>
      <c r="AJ961">
        <v>6.48</v>
      </c>
      <c r="AK961">
        <v>1.1499999999999999</v>
      </c>
      <c r="AL961">
        <v>5.31</v>
      </c>
      <c r="AM961" t="str">
        <f t="shared" si="154"/>
        <v>Suarez</v>
      </c>
      <c r="AN961" t="str">
        <f t="shared" si="155"/>
        <v>Zahlavova</v>
      </c>
      <c r="AO961" t="str">
        <f t="shared" si="156"/>
        <v>OeirasSuarezZahlavova</v>
      </c>
      <c r="AP961" t="str">
        <f t="shared" si="157"/>
        <v>OeirasZahlavovaSuarez</v>
      </c>
      <c r="AQ961">
        <f t="shared" si="158"/>
        <v>2</v>
      </c>
      <c r="AR961">
        <f t="shared" si="159"/>
        <v>12</v>
      </c>
      <c r="AS961">
        <f t="shared" si="160"/>
        <v>12</v>
      </c>
      <c r="AT961" t="b">
        <f t="shared" si="161"/>
        <v>0</v>
      </c>
      <c r="AU961" t="str">
        <f t="shared" si="162"/>
        <v>Suarez</v>
      </c>
      <c r="AV961" t="b">
        <f t="shared" si="163"/>
        <v>0</v>
      </c>
      <c r="AW961" t="str">
        <f t="shared" si="164"/>
        <v>Oeiras2nd Round</v>
      </c>
    </row>
    <row r="962" spans="1:49" x14ac:dyDescent="0.25">
      <c r="A962">
        <v>23</v>
      </c>
      <c r="B962" s="8" t="s">
        <v>588</v>
      </c>
      <c r="C962" s="8" t="s">
        <v>589</v>
      </c>
      <c r="D962" s="1">
        <v>41759</v>
      </c>
      <c r="E962" s="1" t="s">
        <v>306</v>
      </c>
      <c r="F962" s="1" t="s">
        <v>307</v>
      </c>
      <c r="G962" s="1" t="s">
        <v>503</v>
      </c>
      <c r="H962" t="s">
        <v>344</v>
      </c>
      <c r="I962">
        <v>3</v>
      </c>
      <c r="J962" t="s">
        <v>463</v>
      </c>
      <c r="K962" t="s">
        <v>362</v>
      </c>
      <c r="L962">
        <v>117</v>
      </c>
      <c r="M962">
        <v>23</v>
      </c>
      <c r="N962">
        <v>538</v>
      </c>
      <c r="O962">
        <v>2121</v>
      </c>
      <c r="P962">
        <v>6</v>
      </c>
      <c r="Q962">
        <v>4</v>
      </c>
      <c r="R962">
        <v>7</v>
      </c>
      <c r="S962">
        <v>5</v>
      </c>
      <c r="V962">
        <v>2</v>
      </c>
      <c r="W962">
        <v>0</v>
      </c>
      <c r="X962" t="s">
        <v>312</v>
      </c>
      <c r="Y962">
        <v>2.75</v>
      </c>
      <c r="Z962">
        <v>1.4</v>
      </c>
      <c r="AA962">
        <v>2.7</v>
      </c>
      <c r="AB962">
        <v>1.45</v>
      </c>
      <c r="AC962">
        <v>2.75</v>
      </c>
      <c r="AD962">
        <v>1.4</v>
      </c>
      <c r="AE962">
        <v>2.72</v>
      </c>
      <c r="AF962">
        <v>1.52</v>
      </c>
      <c r="AG962">
        <v>2.75</v>
      </c>
      <c r="AH962">
        <v>1.44</v>
      </c>
      <c r="AI962">
        <v>2.85</v>
      </c>
      <c r="AJ962">
        <v>1.55</v>
      </c>
      <c r="AK962">
        <v>2.66</v>
      </c>
      <c r="AL962">
        <v>1.45</v>
      </c>
      <c r="AM962" t="str">
        <f t="shared" si="154"/>
        <v>Begu</v>
      </c>
      <c r="AN962" t="str">
        <f t="shared" si="155"/>
        <v>Kanepi</v>
      </c>
      <c r="AO962" t="str">
        <f t="shared" si="156"/>
        <v>OeirasBeguKanepi</v>
      </c>
      <c r="AP962" t="str">
        <f t="shared" si="157"/>
        <v>OeirasKanepiBegu</v>
      </c>
      <c r="AQ962">
        <f t="shared" si="158"/>
        <v>2</v>
      </c>
      <c r="AR962">
        <f t="shared" si="159"/>
        <v>4</v>
      </c>
      <c r="AS962">
        <f t="shared" si="160"/>
        <v>22</v>
      </c>
      <c r="AT962" t="b">
        <f t="shared" si="161"/>
        <v>0</v>
      </c>
      <c r="AU962" t="str">
        <f t="shared" si="162"/>
        <v>Begu</v>
      </c>
      <c r="AV962" t="b">
        <f t="shared" si="163"/>
        <v>0</v>
      </c>
      <c r="AW962" t="str">
        <f t="shared" si="164"/>
        <v>Oeiras2nd Round</v>
      </c>
    </row>
    <row r="963" spans="1:49" x14ac:dyDescent="0.25">
      <c r="A963">
        <v>23</v>
      </c>
      <c r="B963" s="8" t="s">
        <v>588</v>
      </c>
      <c r="C963" s="8" t="s">
        <v>589</v>
      </c>
      <c r="D963" s="1">
        <v>41759</v>
      </c>
      <c r="E963" s="1" t="s">
        <v>306</v>
      </c>
      <c r="F963" s="1" t="s">
        <v>307</v>
      </c>
      <c r="G963" s="1" t="s">
        <v>503</v>
      </c>
      <c r="H963" t="s">
        <v>344</v>
      </c>
      <c r="I963">
        <v>3</v>
      </c>
      <c r="J963" t="s">
        <v>461</v>
      </c>
      <c r="K963" t="s">
        <v>337</v>
      </c>
      <c r="L963">
        <v>64</v>
      </c>
      <c r="M963">
        <v>26</v>
      </c>
      <c r="N963">
        <v>925</v>
      </c>
      <c r="O963">
        <v>1920</v>
      </c>
      <c r="P963">
        <v>6</v>
      </c>
      <c r="Q963">
        <v>3</v>
      </c>
      <c r="R963">
        <v>4</v>
      </c>
      <c r="S963">
        <v>6</v>
      </c>
      <c r="T963">
        <v>6</v>
      </c>
      <c r="U963">
        <v>2</v>
      </c>
      <c r="V963">
        <v>2</v>
      </c>
      <c r="W963">
        <v>1</v>
      </c>
      <c r="X963" t="s">
        <v>312</v>
      </c>
      <c r="Y963">
        <v>2.62</v>
      </c>
      <c r="Z963">
        <v>1.44</v>
      </c>
      <c r="AA963">
        <v>2.8</v>
      </c>
      <c r="AB963">
        <v>1.42</v>
      </c>
      <c r="AC963">
        <v>2.62</v>
      </c>
      <c r="AD963">
        <v>1.44</v>
      </c>
      <c r="AE963">
        <v>2.5299999999999998</v>
      </c>
      <c r="AF963">
        <v>1.59</v>
      </c>
      <c r="AG963">
        <v>2.75</v>
      </c>
      <c r="AH963">
        <v>1.44</v>
      </c>
      <c r="AI963">
        <v>2.87</v>
      </c>
      <c r="AJ963">
        <v>1.63</v>
      </c>
      <c r="AK963">
        <v>2.64</v>
      </c>
      <c r="AL963">
        <v>1.46</v>
      </c>
      <c r="AM963" t="str">
        <f t="shared" ref="AM963:AM1026" si="165">LEFT(J963,FIND(" ",J963)-1)</f>
        <v>Hercog</v>
      </c>
      <c r="AN963" t="str">
        <f t="shared" ref="AN963:AN1026" si="166">LEFT(K963,FIND(" ",K963)-1)</f>
        <v>Safarova</v>
      </c>
      <c r="AO963" t="str">
        <f t="shared" ref="AO963:AO1026" si="167">B963&amp;AM963&amp;AN963</f>
        <v>OeirasHercogSafarova</v>
      </c>
      <c r="AP963" t="str">
        <f t="shared" ref="AP963:AP1026" si="168">B963&amp;AN963&amp;AM963</f>
        <v>OeirasSafarovaHercog</v>
      </c>
      <c r="AQ963">
        <f t="shared" ref="AQ963:AQ1026" si="169">V963-W963</f>
        <v>1</v>
      </c>
      <c r="AR963">
        <f t="shared" ref="AR963:AR1026" si="170">T963+R963+P963-U963-S963-Q963</f>
        <v>5</v>
      </c>
      <c r="AS963">
        <f t="shared" ref="AS963:AS1026" si="171">T963+R963+P963+U963+S963+Q963</f>
        <v>27</v>
      </c>
      <c r="AT963" t="b">
        <f t="shared" ref="AT963:AT1026" si="172">OR(P963+Q963=13,R963+S963=13,T963+U963=13)</f>
        <v>0</v>
      </c>
      <c r="AU963" t="str">
        <f t="shared" ref="AU963:AU1026" si="173">IF(P963&gt;Q963,AM963,AN963)</f>
        <v>Hercog</v>
      </c>
      <c r="AV963" t="b">
        <f t="shared" ref="AV963:AV1026" si="174">W963&lt;&gt;0</f>
        <v>1</v>
      </c>
      <c r="AW963" t="str">
        <f t="shared" ref="AW963:AW1026" si="175">B963&amp;H963</f>
        <v>Oeiras2nd Round</v>
      </c>
    </row>
    <row r="964" spans="1:49" x14ac:dyDescent="0.25">
      <c r="A964">
        <v>23</v>
      </c>
      <c r="B964" s="8" t="s">
        <v>588</v>
      </c>
      <c r="C964" s="8" t="s">
        <v>589</v>
      </c>
      <c r="D964" s="1">
        <v>41760</v>
      </c>
      <c r="E964" s="1" t="s">
        <v>306</v>
      </c>
      <c r="F964" s="1" t="s">
        <v>307</v>
      </c>
      <c r="G964" s="1" t="s">
        <v>503</v>
      </c>
      <c r="H964" t="s">
        <v>345</v>
      </c>
      <c r="I964">
        <v>3</v>
      </c>
      <c r="J964" t="s">
        <v>433</v>
      </c>
      <c r="K964" t="s">
        <v>431</v>
      </c>
      <c r="L964">
        <v>29</v>
      </c>
      <c r="M964">
        <v>18</v>
      </c>
      <c r="N964">
        <v>1612</v>
      </c>
      <c r="O964">
        <v>2498</v>
      </c>
      <c r="P964">
        <v>6</v>
      </c>
      <c r="Q964">
        <v>4</v>
      </c>
      <c r="R964">
        <v>6</v>
      </c>
      <c r="S964">
        <v>1</v>
      </c>
      <c r="V964">
        <v>2</v>
      </c>
      <c r="W964">
        <v>0</v>
      </c>
      <c r="X964" t="s">
        <v>312</v>
      </c>
      <c r="Y964">
        <v>2.25</v>
      </c>
      <c r="Z964">
        <v>1.57</v>
      </c>
      <c r="AA964">
        <v>2.2000000000000002</v>
      </c>
      <c r="AB964">
        <v>1.65</v>
      </c>
      <c r="AC964">
        <v>2.2000000000000002</v>
      </c>
      <c r="AD964">
        <v>1.62</v>
      </c>
      <c r="AE964">
        <v>2.4</v>
      </c>
      <c r="AF964">
        <v>1.66</v>
      </c>
      <c r="AG964">
        <v>2.38</v>
      </c>
      <c r="AH964">
        <v>1.57</v>
      </c>
      <c r="AI964">
        <v>2.56</v>
      </c>
      <c r="AJ964">
        <v>1.71</v>
      </c>
      <c r="AK964">
        <v>2.27</v>
      </c>
      <c r="AL964">
        <v>1.61</v>
      </c>
      <c r="AM964" t="str">
        <f t="shared" si="165"/>
        <v>Kuznetsova</v>
      </c>
      <c r="AN964" t="str">
        <f t="shared" si="166"/>
        <v>Bouchard</v>
      </c>
      <c r="AO964" t="str">
        <f t="shared" si="167"/>
        <v>OeirasKuznetsovaBouchard</v>
      </c>
      <c r="AP964" t="str">
        <f t="shared" si="168"/>
        <v>OeirasBouchardKuznetsova</v>
      </c>
      <c r="AQ964">
        <f t="shared" si="169"/>
        <v>2</v>
      </c>
      <c r="AR964">
        <f t="shared" si="170"/>
        <v>7</v>
      </c>
      <c r="AS964">
        <f t="shared" si="171"/>
        <v>17</v>
      </c>
      <c r="AT964" t="b">
        <f t="shared" si="172"/>
        <v>0</v>
      </c>
      <c r="AU964" t="str">
        <f t="shared" si="173"/>
        <v>Kuznetsova</v>
      </c>
      <c r="AV964" t="b">
        <f t="shared" si="174"/>
        <v>0</v>
      </c>
      <c r="AW964" t="str">
        <f t="shared" si="175"/>
        <v>OeirasQuarterfinals</v>
      </c>
    </row>
    <row r="965" spans="1:49" x14ac:dyDescent="0.25">
      <c r="A965">
        <v>23</v>
      </c>
      <c r="B965" s="8" t="s">
        <v>588</v>
      </c>
      <c r="C965" s="8" t="s">
        <v>589</v>
      </c>
      <c r="D965" s="1">
        <v>41760</v>
      </c>
      <c r="E965" s="1" t="s">
        <v>306</v>
      </c>
      <c r="F965" s="1" t="s">
        <v>307</v>
      </c>
      <c r="G965" s="1" t="s">
        <v>503</v>
      </c>
      <c r="H965" t="s">
        <v>345</v>
      </c>
      <c r="I965">
        <v>3</v>
      </c>
      <c r="J965" t="s">
        <v>463</v>
      </c>
      <c r="K965" t="s">
        <v>591</v>
      </c>
      <c r="L965">
        <v>117</v>
      </c>
      <c r="M965">
        <v>165</v>
      </c>
      <c r="N965">
        <v>538</v>
      </c>
      <c r="O965">
        <v>384</v>
      </c>
      <c r="P965">
        <v>6</v>
      </c>
      <c r="Q965">
        <v>3</v>
      </c>
      <c r="R965">
        <v>7</v>
      </c>
      <c r="S965">
        <v>6</v>
      </c>
      <c r="V965">
        <v>2</v>
      </c>
      <c r="W965">
        <v>0</v>
      </c>
      <c r="X965" t="s">
        <v>312</v>
      </c>
      <c r="Y965">
        <v>1.72</v>
      </c>
      <c r="Z965">
        <v>2</v>
      </c>
      <c r="AA965">
        <v>1.8</v>
      </c>
      <c r="AB965">
        <v>2</v>
      </c>
      <c r="AC965">
        <v>1.67</v>
      </c>
      <c r="AD965">
        <v>2.1</v>
      </c>
      <c r="AE965">
        <v>1.87</v>
      </c>
      <c r="AF965">
        <v>2.06</v>
      </c>
      <c r="AG965">
        <v>1.8</v>
      </c>
      <c r="AH965">
        <v>2</v>
      </c>
      <c r="AI965">
        <v>2.0499999999999998</v>
      </c>
      <c r="AJ965">
        <v>2.1</v>
      </c>
      <c r="AK965">
        <v>1.8</v>
      </c>
      <c r="AL965">
        <v>1.98</v>
      </c>
      <c r="AM965" t="str">
        <f t="shared" si="165"/>
        <v>Begu</v>
      </c>
      <c r="AN965" t="str">
        <f t="shared" si="166"/>
        <v>Bacsinszky</v>
      </c>
      <c r="AO965" t="str">
        <f t="shared" si="167"/>
        <v>OeirasBeguBacsinszky</v>
      </c>
      <c r="AP965" t="str">
        <f t="shared" si="168"/>
        <v>OeirasBacsinszkyBegu</v>
      </c>
      <c r="AQ965">
        <f t="shared" si="169"/>
        <v>2</v>
      </c>
      <c r="AR965">
        <f t="shared" si="170"/>
        <v>4</v>
      </c>
      <c r="AS965">
        <f t="shared" si="171"/>
        <v>22</v>
      </c>
      <c r="AT965" t="b">
        <f t="shared" si="172"/>
        <v>1</v>
      </c>
      <c r="AU965" t="str">
        <f t="shared" si="173"/>
        <v>Begu</v>
      </c>
      <c r="AV965" t="b">
        <f t="shared" si="174"/>
        <v>0</v>
      </c>
      <c r="AW965" t="str">
        <f t="shared" si="175"/>
        <v>OeirasQuarterfinals</v>
      </c>
    </row>
    <row r="966" spans="1:49" x14ac:dyDescent="0.25">
      <c r="A966">
        <v>23</v>
      </c>
      <c r="B966" s="8" t="s">
        <v>588</v>
      </c>
      <c r="C966" s="8" t="s">
        <v>589</v>
      </c>
      <c r="D966" s="1">
        <v>41760</v>
      </c>
      <c r="E966" s="1" t="s">
        <v>306</v>
      </c>
      <c r="F966" s="1" t="s">
        <v>307</v>
      </c>
      <c r="G966" s="1" t="s">
        <v>503</v>
      </c>
      <c r="H966" t="s">
        <v>345</v>
      </c>
      <c r="I966">
        <v>3</v>
      </c>
      <c r="J966" t="s">
        <v>426</v>
      </c>
      <c r="K966" t="s">
        <v>343</v>
      </c>
      <c r="L966">
        <v>33</v>
      </c>
      <c r="M966">
        <v>20</v>
      </c>
      <c r="N966">
        <v>1405</v>
      </c>
      <c r="O966">
        <v>2460</v>
      </c>
      <c r="P966">
        <v>7</v>
      </c>
      <c r="Q966">
        <v>6</v>
      </c>
      <c r="R966">
        <v>4</v>
      </c>
      <c r="S966">
        <v>6</v>
      </c>
      <c r="T966">
        <v>7</v>
      </c>
      <c r="U966">
        <v>5</v>
      </c>
      <c r="V966">
        <v>2</v>
      </c>
      <c r="W966">
        <v>1</v>
      </c>
      <c r="X966" t="s">
        <v>312</v>
      </c>
      <c r="Y966">
        <v>2.25</v>
      </c>
      <c r="Z966">
        <v>1.57</v>
      </c>
      <c r="AA966">
        <v>2.2000000000000002</v>
      </c>
      <c r="AB966">
        <v>1.65</v>
      </c>
      <c r="AC966">
        <v>2.25</v>
      </c>
      <c r="AD966">
        <v>1.57</v>
      </c>
      <c r="AE966">
        <v>2.2599999999999998</v>
      </c>
      <c r="AF966">
        <v>1.73</v>
      </c>
      <c r="AG966">
        <v>2.2000000000000002</v>
      </c>
      <c r="AH966">
        <v>1.67</v>
      </c>
      <c r="AI966">
        <v>2.35</v>
      </c>
      <c r="AJ966">
        <v>1.73</v>
      </c>
      <c r="AK966">
        <v>2.23</v>
      </c>
      <c r="AL966">
        <v>1.63</v>
      </c>
      <c r="AM966" t="str">
        <f t="shared" si="165"/>
        <v>Vesnina</v>
      </c>
      <c r="AN966" t="str">
        <f t="shared" si="166"/>
        <v>Vinci</v>
      </c>
      <c r="AO966" t="str">
        <f t="shared" si="167"/>
        <v>OeirasVesninaVinci</v>
      </c>
      <c r="AP966" t="str">
        <f t="shared" si="168"/>
        <v>OeirasVinciVesnina</v>
      </c>
      <c r="AQ966">
        <f t="shared" si="169"/>
        <v>1</v>
      </c>
      <c r="AR966">
        <f t="shared" si="170"/>
        <v>1</v>
      </c>
      <c r="AS966">
        <f t="shared" si="171"/>
        <v>35</v>
      </c>
      <c r="AT966" t="b">
        <f t="shared" si="172"/>
        <v>1</v>
      </c>
      <c r="AU966" t="str">
        <f t="shared" si="173"/>
        <v>Vesnina</v>
      </c>
      <c r="AV966" t="b">
        <f t="shared" si="174"/>
        <v>1</v>
      </c>
      <c r="AW966" t="str">
        <f t="shared" si="175"/>
        <v>OeirasQuarterfinals</v>
      </c>
    </row>
    <row r="967" spans="1:49" x14ac:dyDescent="0.25">
      <c r="A967">
        <v>23</v>
      </c>
      <c r="B967" s="8" t="s">
        <v>588</v>
      </c>
      <c r="C967" s="8" t="s">
        <v>589</v>
      </c>
      <c r="D967" s="1">
        <v>41760</v>
      </c>
      <c r="E967" s="1" t="s">
        <v>306</v>
      </c>
      <c r="F967" s="1" t="s">
        <v>307</v>
      </c>
      <c r="G967" s="1" t="s">
        <v>503</v>
      </c>
      <c r="H967" t="s">
        <v>345</v>
      </c>
      <c r="I967">
        <v>3</v>
      </c>
      <c r="J967" t="s">
        <v>368</v>
      </c>
      <c r="K967" t="s">
        <v>461</v>
      </c>
      <c r="L967">
        <v>15</v>
      </c>
      <c r="M967">
        <v>64</v>
      </c>
      <c r="N967">
        <v>2700</v>
      </c>
      <c r="O967">
        <v>925</v>
      </c>
      <c r="P967">
        <v>6</v>
      </c>
      <c r="Q967">
        <v>1</v>
      </c>
      <c r="R967">
        <v>6</v>
      </c>
      <c r="S967">
        <v>3</v>
      </c>
      <c r="V967">
        <v>2</v>
      </c>
      <c r="W967">
        <v>0</v>
      </c>
      <c r="X967" t="s">
        <v>312</v>
      </c>
      <c r="Y967">
        <v>1.44</v>
      </c>
      <c r="Z967">
        <v>2.62</v>
      </c>
      <c r="AA967">
        <v>1.48</v>
      </c>
      <c r="AB967">
        <v>2.6</v>
      </c>
      <c r="AC967">
        <v>1.44</v>
      </c>
      <c r="AD967">
        <v>2.62</v>
      </c>
      <c r="AE967">
        <v>1.56</v>
      </c>
      <c r="AF967">
        <v>2.63</v>
      </c>
      <c r="AG967">
        <v>1.53</v>
      </c>
      <c r="AH967">
        <v>2.5</v>
      </c>
      <c r="AI967">
        <v>1.57</v>
      </c>
      <c r="AJ967">
        <v>2.9</v>
      </c>
      <c r="AK967">
        <v>1.47</v>
      </c>
      <c r="AL967">
        <v>2.61</v>
      </c>
      <c r="AM967" t="str">
        <f t="shared" si="165"/>
        <v>Suarez</v>
      </c>
      <c r="AN967" t="str">
        <f t="shared" si="166"/>
        <v>Hercog</v>
      </c>
      <c r="AO967" t="str">
        <f t="shared" si="167"/>
        <v>OeirasSuarezHercog</v>
      </c>
      <c r="AP967" t="str">
        <f t="shared" si="168"/>
        <v>OeirasHercogSuarez</v>
      </c>
      <c r="AQ967">
        <f t="shared" si="169"/>
        <v>2</v>
      </c>
      <c r="AR967">
        <f t="shared" si="170"/>
        <v>8</v>
      </c>
      <c r="AS967">
        <f t="shared" si="171"/>
        <v>16</v>
      </c>
      <c r="AT967" t="b">
        <f t="shared" si="172"/>
        <v>0</v>
      </c>
      <c r="AU967" t="str">
        <f t="shared" si="173"/>
        <v>Suarez</v>
      </c>
      <c r="AV967" t="b">
        <f t="shared" si="174"/>
        <v>0</v>
      </c>
      <c r="AW967" t="str">
        <f t="shared" si="175"/>
        <v>OeirasQuarterfinals</v>
      </c>
    </row>
    <row r="968" spans="1:49" x14ac:dyDescent="0.25">
      <c r="A968">
        <v>23</v>
      </c>
      <c r="B968" s="8" t="s">
        <v>588</v>
      </c>
      <c r="C968" s="8" t="s">
        <v>589</v>
      </c>
      <c r="D968" s="1">
        <v>41761</v>
      </c>
      <c r="E968" s="1" t="s">
        <v>306</v>
      </c>
      <c r="F968" s="1" t="s">
        <v>307</v>
      </c>
      <c r="G968" s="1" t="s">
        <v>503</v>
      </c>
      <c r="H968" t="s">
        <v>346</v>
      </c>
      <c r="I968">
        <v>3</v>
      </c>
      <c r="J968" t="s">
        <v>433</v>
      </c>
      <c r="K968" t="s">
        <v>426</v>
      </c>
      <c r="L968">
        <v>29</v>
      </c>
      <c r="M968">
        <v>33</v>
      </c>
      <c r="N968">
        <v>1612</v>
      </c>
      <c r="O968">
        <v>1405</v>
      </c>
      <c r="P968">
        <v>6</v>
      </c>
      <c r="Q968">
        <v>3</v>
      </c>
      <c r="R968">
        <v>6</v>
      </c>
      <c r="S968">
        <v>1</v>
      </c>
      <c r="V968">
        <v>2</v>
      </c>
      <c r="W968">
        <v>0</v>
      </c>
      <c r="X968" t="s">
        <v>312</v>
      </c>
      <c r="Y968">
        <v>1.3</v>
      </c>
      <c r="Z968">
        <v>3.5</v>
      </c>
      <c r="AA968">
        <v>1.35</v>
      </c>
      <c r="AB968">
        <v>3.1</v>
      </c>
      <c r="AC968">
        <v>1.33</v>
      </c>
      <c r="AD968">
        <v>3.4</v>
      </c>
      <c r="AE968">
        <v>1.32</v>
      </c>
      <c r="AF968">
        <v>3.8</v>
      </c>
      <c r="AG968">
        <v>1.33</v>
      </c>
      <c r="AH968">
        <v>3.25</v>
      </c>
      <c r="AI968">
        <v>1.36</v>
      </c>
      <c r="AJ968">
        <v>3.8</v>
      </c>
      <c r="AK968">
        <v>1.32</v>
      </c>
      <c r="AL968">
        <v>3.3</v>
      </c>
      <c r="AM968" t="str">
        <f t="shared" si="165"/>
        <v>Kuznetsova</v>
      </c>
      <c r="AN968" t="str">
        <f t="shared" si="166"/>
        <v>Vesnina</v>
      </c>
      <c r="AO968" t="str">
        <f t="shared" si="167"/>
        <v>OeirasKuznetsovaVesnina</v>
      </c>
      <c r="AP968" t="str">
        <f t="shared" si="168"/>
        <v>OeirasVesninaKuznetsova</v>
      </c>
      <c r="AQ968">
        <f t="shared" si="169"/>
        <v>2</v>
      </c>
      <c r="AR968">
        <f t="shared" si="170"/>
        <v>8</v>
      </c>
      <c r="AS968">
        <f t="shared" si="171"/>
        <v>16</v>
      </c>
      <c r="AT968" t="b">
        <f t="shared" si="172"/>
        <v>0</v>
      </c>
      <c r="AU968" t="str">
        <f t="shared" si="173"/>
        <v>Kuznetsova</v>
      </c>
      <c r="AV968" t="b">
        <f t="shared" si="174"/>
        <v>0</v>
      </c>
      <c r="AW968" t="str">
        <f t="shared" si="175"/>
        <v>OeirasSemifinals</v>
      </c>
    </row>
    <row r="969" spans="1:49" x14ac:dyDescent="0.25">
      <c r="A969">
        <v>23</v>
      </c>
      <c r="B969" s="8" t="s">
        <v>588</v>
      </c>
      <c r="C969" s="8" t="s">
        <v>589</v>
      </c>
      <c r="D969" s="1">
        <v>41761</v>
      </c>
      <c r="E969" s="1" t="s">
        <v>306</v>
      </c>
      <c r="F969" s="1" t="s">
        <v>307</v>
      </c>
      <c r="G969" s="1" t="s">
        <v>503</v>
      </c>
      <c r="H969" t="s">
        <v>346</v>
      </c>
      <c r="I969">
        <v>3</v>
      </c>
      <c r="J969" t="s">
        <v>368</v>
      </c>
      <c r="K969" t="s">
        <v>463</v>
      </c>
      <c r="L969">
        <v>15</v>
      </c>
      <c r="M969">
        <v>117</v>
      </c>
      <c r="N969">
        <v>2700</v>
      </c>
      <c r="O969">
        <v>538</v>
      </c>
      <c r="P969">
        <v>7</v>
      </c>
      <c r="Q969">
        <v>6</v>
      </c>
      <c r="R969">
        <v>6</v>
      </c>
      <c r="S969">
        <v>1</v>
      </c>
      <c r="V969">
        <v>2</v>
      </c>
      <c r="W969">
        <v>0</v>
      </c>
      <c r="X969" t="s">
        <v>312</v>
      </c>
      <c r="Y969">
        <v>1.1599999999999999</v>
      </c>
      <c r="Z969">
        <v>5</v>
      </c>
      <c r="AA969">
        <v>1.18</v>
      </c>
      <c r="AB969">
        <v>4.5</v>
      </c>
      <c r="AC969">
        <v>1.17</v>
      </c>
      <c r="AD969">
        <v>5</v>
      </c>
      <c r="AE969">
        <v>1.22</v>
      </c>
      <c r="AF969">
        <v>4.92</v>
      </c>
      <c r="AG969">
        <v>1.17</v>
      </c>
      <c r="AH969">
        <v>5</v>
      </c>
      <c r="AI969">
        <v>1.22</v>
      </c>
      <c r="AJ969">
        <v>5.4</v>
      </c>
      <c r="AK969">
        <v>1.18</v>
      </c>
      <c r="AL969">
        <v>4.72</v>
      </c>
      <c r="AM969" t="str">
        <f t="shared" si="165"/>
        <v>Suarez</v>
      </c>
      <c r="AN969" t="str">
        <f t="shared" si="166"/>
        <v>Begu</v>
      </c>
      <c r="AO969" t="str">
        <f t="shared" si="167"/>
        <v>OeirasSuarezBegu</v>
      </c>
      <c r="AP969" t="str">
        <f t="shared" si="168"/>
        <v>OeirasBeguSuarez</v>
      </c>
      <c r="AQ969">
        <f t="shared" si="169"/>
        <v>2</v>
      </c>
      <c r="AR969">
        <f t="shared" si="170"/>
        <v>6</v>
      </c>
      <c r="AS969">
        <f t="shared" si="171"/>
        <v>20</v>
      </c>
      <c r="AT969" t="b">
        <f t="shared" si="172"/>
        <v>1</v>
      </c>
      <c r="AU969" t="str">
        <f t="shared" si="173"/>
        <v>Suarez</v>
      </c>
      <c r="AV969" t="b">
        <f t="shared" si="174"/>
        <v>0</v>
      </c>
      <c r="AW969" t="str">
        <f t="shared" si="175"/>
        <v>OeirasSemifinals</v>
      </c>
    </row>
    <row r="970" spans="1:49" x14ac:dyDescent="0.25">
      <c r="A970">
        <v>23</v>
      </c>
      <c r="B970" s="8" t="s">
        <v>588</v>
      </c>
      <c r="C970" s="8" t="s">
        <v>589</v>
      </c>
      <c r="D970" s="1">
        <v>41762</v>
      </c>
      <c r="E970" s="1" t="s">
        <v>306</v>
      </c>
      <c r="F970" s="1" t="s">
        <v>307</v>
      </c>
      <c r="G970" s="1" t="s">
        <v>503</v>
      </c>
      <c r="H970" t="s">
        <v>348</v>
      </c>
      <c r="I970">
        <v>3</v>
      </c>
      <c r="J970" t="s">
        <v>368</v>
      </c>
      <c r="K970" t="s">
        <v>433</v>
      </c>
      <c r="L970">
        <v>15</v>
      </c>
      <c r="M970">
        <v>29</v>
      </c>
      <c r="N970">
        <v>2700</v>
      </c>
      <c r="O970">
        <v>1612</v>
      </c>
      <c r="P970">
        <v>6</v>
      </c>
      <c r="Q970">
        <v>4</v>
      </c>
      <c r="R970">
        <v>3</v>
      </c>
      <c r="S970">
        <v>6</v>
      </c>
      <c r="T970">
        <v>6</v>
      </c>
      <c r="U970">
        <v>4</v>
      </c>
      <c r="V970">
        <v>2</v>
      </c>
      <c r="W970">
        <v>1</v>
      </c>
      <c r="X970" t="s">
        <v>312</v>
      </c>
      <c r="Y970">
        <v>2.1</v>
      </c>
      <c r="Z970">
        <v>1.72</v>
      </c>
      <c r="AA970">
        <v>2.1</v>
      </c>
      <c r="AB970">
        <v>1.7</v>
      </c>
      <c r="AC970">
        <v>2.1</v>
      </c>
      <c r="AD970">
        <v>1.73</v>
      </c>
      <c r="AE970">
        <v>2.19</v>
      </c>
      <c r="AF970">
        <v>1.78</v>
      </c>
      <c r="AG970">
        <v>2.2000000000000002</v>
      </c>
      <c r="AH970">
        <v>1.67</v>
      </c>
      <c r="AI970">
        <v>2.27</v>
      </c>
      <c r="AJ970">
        <v>1.78</v>
      </c>
      <c r="AK970">
        <v>2.12</v>
      </c>
      <c r="AL970">
        <v>1.7</v>
      </c>
      <c r="AM970" t="str">
        <f t="shared" si="165"/>
        <v>Suarez</v>
      </c>
      <c r="AN970" t="str">
        <f t="shared" si="166"/>
        <v>Kuznetsova</v>
      </c>
      <c r="AO970" t="str">
        <f t="shared" si="167"/>
        <v>OeirasSuarezKuznetsova</v>
      </c>
      <c r="AP970" t="str">
        <f t="shared" si="168"/>
        <v>OeirasKuznetsovaSuarez</v>
      </c>
      <c r="AQ970">
        <f t="shared" si="169"/>
        <v>1</v>
      </c>
      <c r="AR970">
        <f t="shared" si="170"/>
        <v>1</v>
      </c>
      <c r="AS970">
        <f t="shared" si="171"/>
        <v>29</v>
      </c>
      <c r="AT970" t="b">
        <f t="shared" si="172"/>
        <v>0</v>
      </c>
      <c r="AU970" t="str">
        <f t="shared" si="173"/>
        <v>Suarez</v>
      </c>
      <c r="AV970" t="b">
        <f t="shared" si="174"/>
        <v>1</v>
      </c>
      <c r="AW970" t="str">
        <f t="shared" si="175"/>
        <v>OeirasThe Final</v>
      </c>
    </row>
    <row r="971" spans="1:49" x14ac:dyDescent="0.25">
      <c r="A971">
        <v>24</v>
      </c>
      <c r="B971" t="s">
        <v>592</v>
      </c>
      <c r="C971" s="8" t="s">
        <v>593</v>
      </c>
      <c r="D971" s="1">
        <v>41762</v>
      </c>
      <c r="E971" s="1" t="s">
        <v>351</v>
      </c>
      <c r="F971" t="s">
        <v>307</v>
      </c>
      <c r="G971" t="s">
        <v>503</v>
      </c>
      <c r="H971" t="s">
        <v>309</v>
      </c>
      <c r="I971">
        <v>3</v>
      </c>
      <c r="J971" t="s">
        <v>311</v>
      </c>
      <c r="K971" t="s">
        <v>338</v>
      </c>
      <c r="L971">
        <v>57</v>
      </c>
      <c r="M971">
        <v>68</v>
      </c>
      <c r="N971">
        <v>960</v>
      </c>
      <c r="O971">
        <v>905</v>
      </c>
      <c r="P971">
        <v>7</v>
      </c>
      <c r="Q971">
        <v>6</v>
      </c>
      <c r="R971">
        <v>6</v>
      </c>
      <c r="S971">
        <v>3</v>
      </c>
      <c r="V971">
        <v>2</v>
      </c>
      <c r="W971">
        <v>0</v>
      </c>
      <c r="X971" t="s">
        <v>312</v>
      </c>
      <c r="Y971">
        <v>1.66</v>
      </c>
      <c r="Z971">
        <v>2.1</v>
      </c>
      <c r="AA971">
        <v>1.62</v>
      </c>
      <c r="AB971">
        <v>2.25</v>
      </c>
      <c r="AC971">
        <v>1.57</v>
      </c>
      <c r="AD971">
        <v>2.25</v>
      </c>
      <c r="AE971">
        <v>1.71</v>
      </c>
      <c r="AF971">
        <v>2.2400000000000002</v>
      </c>
      <c r="AG971">
        <v>1.67</v>
      </c>
      <c r="AH971">
        <v>2.2000000000000002</v>
      </c>
      <c r="AI971">
        <v>1.76</v>
      </c>
      <c r="AJ971">
        <v>2.25</v>
      </c>
      <c r="AK971">
        <v>1.66</v>
      </c>
      <c r="AL971">
        <v>2.16</v>
      </c>
      <c r="AM971" t="str">
        <f t="shared" si="165"/>
        <v>Mchale</v>
      </c>
      <c r="AN971" t="str">
        <f t="shared" si="166"/>
        <v>Davis</v>
      </c>
      <c r="AO971" t="str">
        <f t="shared" si="167"/>
        <v>MadridMchaleDavis</v>
      </c>
      <c r="AP971" t="str">
        <f t="shared" si="168"/>
        <v>MadridDavisMchale</v>
      </c>
      <c r="AQ971">
        <f t="shared" si="169"/>
        <v>2</v>
      </c>
      <c r="AR971">
        <f t="shared" si="170"/>
        <v>4</v>
      </c>
      <c r="AS971">
        <f t="shared" si="171"/>
        <v>22</v>
      </c>
      <c r="AT971" t="b">
        <f t="shared" si="172"/>
        <v>1</v>
      </c>
      <c r="AU971" t="str">
        <f t="shared" si="173"/>
        <v>Mchale</v>
      </c>
      <c r="AV971" t="b">
        <f t="shared" si="174"/>
        <v>0</v>
      </c>
      <c r="AW971" t="str">
        <f t="shared" si="175"/>
        <v>Madrid1st Round</v>
      </c>
    </row>
    <row r="972" spans="1:49" x14ac:dyDescent="0.25">
      <c r="A972">
        <v>24</v>
      </c>
      <c r="B972" t="s">
        <v>592</v>
      </c>
      <c r="C972" s="8" t="s">
        <v>593</v>
      </c>
      <c r="D972" s="1">
        <v>41762</v>
      </c>
      <c r="E972" s="1" t="s">
        <v>351</v>
      </c>
      <c r="F972" t="s">
        <v>307</v>
      </c>
      <c r="G972" t="s">
        <v>503</v>
      </c>
      <c r="H972" t="s">
        <v>309</v>
      </c>
      <c r="I972">
        <v>3</v>
      </c>
      <c r="J972" t="s">
        <v>310</v>
      </c>
      <c r="K972" t="s">
        <v>384</v>
      </c>
      <c r="L972">
        <v>37</v>
      </c>
      <c r="M972">
        <v>116</v>
      </c>
      <c r="N972">
        <v>1371</v>
      </c>
      <c r="O972">
        <v>541</v>
      </c>
      <c r="P972">
        <v>6</v>
      </c>
      <c r="Q972">
        <v>7</v>
      </c>
      <c r="R972">
        <v>6</v>
      </c>
      <c r="S972">
        <v>3</v>
      </c>
      <c r="T972">
        <v>7</v>
      </c>
      <c r="U972">
        <v>6</v>
      </c>
      <c r="V972">
        <v>2</v>
      </c>
      <c r="W972">
        <v>1</v>
      </c>
      <c r="X972" t="s">
        <v>312</v>
      </c>
      <c r="Y972">
        <v>1.18</v>
      </c>
      <c r="Z972">
        <v>4.5</v>
      </c>
      <c r="AA972">
        <v>1.18</v>
      </c>
      <c r="AB972">
        <v>4.5</v>
      </c>
      <c r="AC972">
        <v>1.2</v>
      </c>
      <c r="AD972">
        <v>4.33</v>
      </c>
      <c r="AE972">
        <v>1.2</v>
      </c>
      <c r="AF972">
        <v>5.1100000000000003</v>
      </c>
      <c r="AG972">
        <v>1.18</v>
      </c>
      <c r="AH972">
        <v>4.5</v>
      </c>
      <c r="AI972">
        <v>1.25</v>
      </c>
      <c r="AJ972">
        <v>5.1100000000000003</v>
      </c>
      <c r="AK972">
        <v>1.19</v>
      </c>
      <c r="AL972">
        <v>4.55</v>
      </c>
      <c r="AM972" t="str">
        <f t="shared" si="165"/>
        <v>Muguruza</v>
      </c>
      <c r="AN972" t="str">
        <f t="shared" si="166"/>
        <v>Soler</v>
      </c>
      <c r="AO972" t="str">
        <f t="shared" si="167"/>
        <v>MadridMuguruzaSoler</v>
      </c>
      <c r="AP972" t="str">
        <f t="shared" si="168"/>
        <v>MadridSolerMuguruza</v>
      </c>
      <c r="AQ972">
        <f t="shared" si="169"/>
        <v>1</v>
      </c>
      <c r="AR972">
        <f t="shared" si="170"/>
        <v>3</v>
      </c>
      <c r="AS972">
        <f t="shared" si="171"/>
        <v>35</v>
      </c>
      <c r="AT972" t="b">
        <f t="shared" si="172"/>
        <v>1</v>
      </c>
      <c r="AU972" t="str">
        <f t="shared" si="173"/>
        <v>Soler</v>
      </c>
      <c r="AV972" t="b">
        <f t="shared" si="174"/>
        <v>1</v>
      </c>
      <c r="AW972" t="str">
        <f t="shared" si="175"/>
        <v>Madrid1st Round</v>
      </c>
    </row>
    <row r="973" spans="1:49" x14ac:dyDescent="0.25">
      <c r="A973">
        <v>24</v>
      </c>
      <c r="B973" t="s">
        <v>592</v>
      </c>
      <c r="C973" s="8" t="s">
        <v>593</v>
      </c>
      <c r="D973" s="1">
        <v>41762</v>
      </c>
      <c r="E973" s="1" t="s">
        <v>351</v>
      </c>
      <c r="F973" t="s">
        <v>307</v>
      </c>
      <c r="G973" t="s">
        <v>503</v>
      </c>
      <c r="H973" t="s">
        <v>309</v>
      </c>
      <c r="I973">
        <v>3</v>
      </c>
      <c r="J973" t="s">
        <v>335</v>
      </c>
      <c r="K973" t="s">
        <v>362</v>
      </c>
      <c r="L973">
        <v>46</v>
      </c>
      <c r="M973">
        <v>23</v>
      </c>
      <c r="N973">
        <v>1183</v>
      </c>
      <c r="O973">
        <v>2121</v>
      </c>
      <c r="P973">
        <v>6</v>
      </c>
      <c r="Q973">
        <v>7</v>
      </c>
      <c r="R973">
        <v>6</v>
      </c>
      <c r="S973">
        <v>1</v>
      </c>
      <c r="T973">
        <v>6</v>
      </c>
      <c r="U973">
        <v>2</v>
      </c>
      <c r="V973">
        <v>2</v>
      </c>
      <c r="W973">
        <v>1</v>
      </c>
      <c r="X973" t="s">
        <v>312</v>
      </c>
      <c r="Y973">
        <v>5.5</v>
      </c>
      <c r="Z973">
        <v>1.1399999999999999</v>
      </c>
      <c r="AA973">
        <v>5</v>
      </c>
      <c r="AB973">
        <v>1.1599999999999999</v>
      </c>
      <c r="AC973">
        <v>4.5</v>
      </c>
      <c r="AD973">
        <v>1.17</v>
      </c>
      <c r="AE973">
        <v>5.36</v>
      </c>
      <c r="AF973">
        <v>1.19</v>
      </c>
      <c r="AG973">
        <v>5</v>
      </c>
      <c r="AH973">
        <v>1.17</v>
      </c>
      <c r="AI973">
        <v>5.75</v>
      </c>
      <c r="AJ973">
        <v>1.2</v>
      </c>
      <c r="AK973">
        <v>4.9400000000000004</v>
      </c>
      <c r="AL973">
        <v>1.17</v>
      </c>
      <c r="AM973" t="str">
        <f t="shared" si="165"/>
        <v>Riske</v>
      </c>
      <c r="AN973" t="str">
        <f t="shared" si="166"/>
        <v>Kanepi</v>
      </c>
      <c r="AO973" t="str">
        <f t="shared" si="167"/>
        <v>MadridRiskeKanepi</v>
      </c>
      <c r="AP973" t="str">
        <f t="shared" si="168"/>
        <v>MadridKanepiRiske</v>
      </c>
      <c r="AQ973">
        <f t="shared" si="169"/>
        <v>1</v>
      </c>
      <c r="AR973">
        <f t="shared" si="170"/>
        <v>8</v>
      </c>
      <c r="AS973">
        <f t="shared" si="171"/>
        <v>28</v>
      </c>
      <c r="AT973" t="b">
        <f t="shared" si="172"/>
        <v>1</v>
      </c>
      <c r="AU973" t="str">
        <f t="shared" si="173"/>
        <v>Kanepi</v>
      </c>
      <c r="AV973" t="b">
        <f t="shared" si="174"/>
        <v>1</v>
      </c>
      <c r="AW973" t="str">
        <f t="shared" si="175"/>
        <v>Madrid1st Round</v>
      </c>
    </row>
    <row r="974" spans="1:49" x14ac:dyDescent="0.25">
      <c r="A974">
        <v>24</v>
      </c>
      <c r="B974" t="s">
        <v>592</v>
      </c>
      <c r="C974" s="8" t="s">
        <v>593</v>
      </c>
      <c r="D974" s="1">
        <v>41762</v>
      </c>
      <c r="E974" s="1" t="s">
        <v>351</v>
      </c>
      <c r="F974" t="s">
        <v>307</v>
      </c>
      <c r="G974" t="s">
        <v>503</v>
      </c>
      <c r="H974" t="s">
        <v>309</v>
      </c>
      <c r="I974">
        <v>3</v>
      </c>
      <c r="J974" t="s">
        <v>408</v>
      </c>
      <c r="K974" t="s">
        <v>341</v>
      </c>
      <c r="L974">
        <v>40</v>
      </c>
      <c r="M974">
        <v>49</v>
      </c>
      <c r="N974">
        <v>1300</v>
      </c>
      <c r="O974">
        <v>1128</v>
      </c>
      <c r="P974">
        <v>6</v>
      </c>
      <c r="Q974">
        <v>1</v>
      </c>
      <c r="R974">
        <v>6</v>
      </c>
      <c r="S974">
        <v>1</v>
      </c>
      <c r="V974">
        <v>2</v>
      </c>
      <c r="W974">
        <v>0</v>
      </c>
      <c r="X974" t="s">
        <v>312</v>
      </c>
      <c r="Y974">
        <v>1.83</v>
      </c>
      <c r="Z974">
        <v>1.83</v>
      </c>
      <c r="AA974">
        <v>1.85</v>
      </c>
      <c r="AB974">
        <v>1.9</v>
      </c>
      <c r="AC974">
        <v>1.83</v>
      </c>
      <c r="AD974">
        <v>1.83</v>
      </c>
      <c r="AE974">
        <v>1.87</v>
      </c>
      <c r="AF974">
        <v>2.02</v>
      </c>
      <c r="AG974">
        <v>1.83</v>
      </c>
      <c r="AH974">
        <v>1.91</v>
      </c>
      <c r="AI974">
        <v>1.95</v>
      </c>
      <c r="AJ974">
        <v>2.1</v>
      </c>
      <c r="AK974">
        <v>1.81</v>
      </c>
      <c r="AL974">
        <v>1.96</v>
      </c>
      <c r="AM974" t="str">
        <f t="shared" si="165"/>
        <v>Jovanovski</v>
      </c>
      <c r="AN974" t="str">
        <f t="shared" si="166"/>
        <v>Knapp</v>
      </c>
      <c r="AO974" t="str">
        <f t="shared" si="167"/>
        <v>MadridJovanovskiKnapp</v>
      </c>
      <c r="AP974" t="str">
        <f t="shared" si="168"/>
        <v>MadridKnappJovanovski</v>
      </c>
      <c r="AQ974">
        <f t="shared" si="169"/>
        <v>2</v>
      </c>
      <c r="AR974">
        <f t="shared" si="170"/>
        <v>10</v>
      </c>
      <c r="AS974">
        <f t="shared" si="171"/>
        <v>14</v>
      </c>
      <c r="AT974" t="b">
        <f t="shared" si="172"/>
        <v>0</v>
      </c>
      <c r="AU974" t="str">
        <f t="shared" si="173"/>
        <v>Jovanovski</v>
      </c>
      <c r="AV974" t="b">
        <f t="shared" si="174"/>
        <v>0</v>
      </c>
      <c r="AW974" t="str">
        <f t="shared" si="175"/>
        <v>Madrid1st Round</v>
      </c>
    </row>
    <row r="975" spans="1:49" x14ac:dyDescent="0.25">
      <c r="A975">
        <v>24</v>
      </c>
      <c r="B975" t="s">
        <v>592</v>
      </c>
      <c r="C975" s="8" t="s">
        <v>593</v>
      </c>
      <c r="D975" s="1">
        <v>41762</v>
      </c>
      <c r="E975" s="1" t="s">
        <v>351</v>
      </c>
      <c r="F975" t="s">
        <v>307</v>
      </c>
      <c r="G975" t="s">
        <v>503</v>
      </c>
      <c r="H975" t="s">
        <v>309</v>
      </c>
      <c r="I975">
        <v>3</v>
      </c>
      <c r="J975" t="s">
        <v>357</v>
      </c>
      <c r="K975" t="s">
        <v>391</v>
      </c>
      <c r="L975">
        <v>39</v>
      </c>
      <c r="M975">
        <v>48</v>
      </c>
      <c r="N975">
        <v>1330</v>
      </c>
      <c r="O975">
        <v>1146</v>
      </c>
      <c r="P975">
        <v>6</v>
      </c>
      <c r="Q975">
        <v>2</v>
      </c>
      <c r="R975">
        <v>7</v>
      </c>
      <c r="S975">
        <v>5</v>
      </c>
      <c r="V975">
        <v>2</v>
      </c>
      <c r="W975">
        <v>0</v>
      </c>
      <c r="X975" t="s">
        <v>312</v>
      </c>
      <c r="Y975">
        <v>2.25</v>
      </c>
      <c r="Z975">
        <v>1.57</v>
      </c>
      <c r="AA975">
        <v>2.2999999999999998</v>
      </c>
      <c r="AB975">
        <v>1.6</v>
      </c>
      <c r="AC975">
        <v>2.25</v>
      </c>
      <c r="AD975">
        <v>1.57</v>
      </c>
      <c r="AE975">
        <v>2.37</v>
      </c>
      <c r="AF975">
        <v>1.65</v>
      </c>
      <c r="AG975">
        <v>2.25</v>
      </c>
      <c r="AH975">
        <v>1.62</v>
      </c>
      <c r="AI975">
        <v>2.4500000000000002</v>
      </c>
      <c r="AJ975">
        <v>1.67</v>
      </c>
      <c r="AK975">
        <v>2.2999999999999998</v>
      </c>
      <c r="AL975">
        <v>1.59</v>
      </c>
      <c r="AM975" t="str">
        <f t="shared" si="165"/>
        <v>Rybarikova</v>
      </c>
      <c r="AN975" t="str">
        <f t="shared" si="166"/>
        <v>Beck</v>
      </c>
      <c r="AO975" t="str">
        <f t="shared" si="167"/>
        <v>MadridRybarikovaBeck</v>
      </c>
      <c r="AP975" t="str">
        <f t="shared" si="168"/>
        <v>MadridBeckRybarikova</v>
      </c>
      <c r="AQ975">
        <f t="shared" si="169"/>
        <v>2</v>
      </c>
      <c r="AR975">
        <f t="shared" si="170"/>
        <v>6</v>
      </c>
      <c r="AS975">
        <f t="shared" si="171"/>
        <v>20</v>
      </c>
      <c r="AT975" t="b">
        <f t="shared" si="172"/>
        <v>0</v>
      </c>
      <c r="AU975" t="str">
        <f t="shared" si="173"/>
        <v>Rybarikova</v>
      </c>
      <c r="AV975" t="b">
        <f t="shared" si="174"/>
        <v>0</v>
      </c>
      <c r="AW975" t="str">
        <f t="shared" si="175"/>
        <v>Madrid1st Round</v>
      </c>
    </row>
    <row r="976" spans="1:49" x14ac:dyDescent="0.25">
      <c r="A976">
        <v>24</v>
      </c>
      <c r="B976" t="s">
        <v>592</v>
      </c>
      <c r="C976" s="8" t="s">
        <v>593</v>
      </c>
      <c r="D976" s="1">
        <v>41762</v>
      </c>
      <c r="E976" s="1" t="s">
        <v>351</v>
      </c>
      <c r="F976" t="s">
        <v>307</v>
      </c>
      <c r="G976" t="s">
        <v>503</v>
      </c>
      <c r="H976" t="s">
        <v>309</v>
      </c>
      <c r="I976">
        <v>3</v>
      </c>
      <c r="J976" t="s">
        <v>403</v>
      </c>
      <c r="K976" t="s">
        <v>360</v>
      </c>
      <c r="L976">
        <v>11</v>
      </c>
      <c r="M976">
        <v>28</v>
      </c>
      <c r="N976">
        <v>3730</v>
      </c>
      <c r="O976">
        <v>1705</v>
      </c>
      <c r="P976">
        <v>7</v>
      </c>
      <c r="Q976">
        <v>5</v>
      </c>
      <c r="R976">
        <v>6</v>
      </c>
      <c r="S976">
        <v>1</v>
      </c>
      <c r="V976">
        <v>2</v>
      </c>
      <c r="W976">
        <v>0</v>
      </c>
      <c r="X976" t="s">
        <v>312</v>
      </c>
      <c r="Y976">
        <v>1.83</v>
      </c>
      <c r="Z976">
        <v>1.83</v>
      </c>
      <c r="AA976">
        <v>1.9</v>
      </c>
      <c r="AB976">
        <v>1.85</v>
      </c>
      <c r="AC976">
        <v>1.83</v>
      </c>
      <c r="AD976">
        <v>1.83</v>
      </c>
      <c r="AE976">
        <v>1.92</v>
      </c>
      <c r="AF976">
        <v>1.97</v>
      </c>
      <c r="AG976">
        <v>1.91</v>
      </c>
      <c r="AH976">
        <v>1.83</v>
      </c>
      <c r="AI976">
        <v>2</v>
      </c>
      <c r="AJ976">
        <v>2</v>
      </c>
      <c r="AK976">
        <v>1.88</v>
      </c>
      <c r="AL976">
        <v>1.87</v>
      </c>
      <c r="AM976" t="str">
        <f t="shared" si="165"/>
        <v>Errani</v>
      </c>
      <c r="AN976" t="str">
        <f t="shared" si="166"/>
        <v>Petkovic</v>
      </c>
      <c r="AO976" t="str">
        <f t="shared" si="167"/>
        <v>MadridErraniPetkovic</v>
      </c>
      <c r="AP976" t="str">
        <f t="shared" si="168"/>
        <v>MadridPetkovicErrani</v>
      </c>
      <c r="AQ976">
        <f t="shared" si="169"/>
        <v>2</v>
      </c>
      <c r="AR976">
        <f t="shared" si="170"/>
        <v>7</v>
      </c>
      <c r="AS976">
        <f t="shared" si="171"/>
        <v>19</v>
      </c>
      <c r="AT976" t="b">
        <f t="shared" si="172"/>
        <v>0</v>
      </c>
      <c r="AU976" t="str">
        <f t="shared" si="173"/>
        <v>Errani</v>
      </c>
      <c r="AV976" t="b">
        <f t="shared" si="174"/>
        <v>0</v>
      </c>
      <c r="AW976" t="str">
        <f t="shared" si="175"/>
        <v>Madrid1st Round</v>
      </c>
    </row>
    <row r="977" spans="1:49" x14ac:dyDescent="0.25">
      <c r="A977">
        <v>24</v>
      </c>
      <c r="B977" t="s">
        <v>592</v>
      </c>
      <c r="C977" s="8" t="s">
        <v>593</v>
      </c>
      <c r="D977" s="1">
        <v>41762</v>
      </c>
      <c r="E977" s="1" t="s">
        <v>351</v>
      </c>
      <c r="F977" t="s">
        <v>307</v>
      </c>
      <c r="G977" t="s">
        <v>503</v>
      </c>
      <c r="H977" t="s">
        <v>309</v>
      </c>
      <c r="I977">
        <v>3</v>
      </c>
      <c r="J977" t="s">
        <v>483</v>
      </c>
      <c r="K977" t="s">
        <v>432</v>
      </c>
      <c r="L977">
        <v>145</v>
      </c>
      <c r="M977">
        <v>43</v>
      </c>
      <c r="N977">
        <v>453</v>
      </c>
      <c r="O977">
        <v>1261</v>
      </c>
      <c r="P977">
        <v>6</v>
      </c>
      <c r="Q977">
        <v>3</v>
      </c>
      <c r="R977">
        <v>6</v>
      </c>
      <c r="S977">
        <v>4</v>
      </c>
      <c r="V977">
        <v>2</v>
      </c>
      <c r="W977">
        <v>0</v>
      </c>
      <c r="X977" t="s">
        <v>312</v>
      </c>
      <c r="Y977">
        <v>1.5</v>
      </c>
      <c r="Z977">
        <v>2.5</v>
      </c>
      <c r="AA977">
        <v>1.5</v>
      </c>
      <c r="AB977">
        <v>2.5</v>
      </c>
      <c r="AC977">
        <v>1.5</v>
      </c>
      <c r="AD977">
        <v>2.5</v>
      </c>
      <c r="AE977">
        <v>1.53</v>
      </c>
      <c r="AF977">
        <v>2.67</v>
      </c>
      <c r="AG977">
        <v>1.53</v>
      </c>
      <c r="AH977">
        <v>2.5</v>
      </c>
      <c r="AI977">
        <v>1.57</v>
      </c>
      <c r="AJ977">
        <v>2.72</v>
      </c>
      <c r="AK977">
        <v>1.51</v>
      </c>
      <c r="AL977">
        <v>2.5099999999999998</v>
      </c>
      <c r="AM977" t="str">
        <f t="shared" si="165"/>
        <v>Arruabarrena</v>
      </c>
      <c r="AN977" t="str">
        <f t="shared" si="166"/>
        <v>Pironkova</v>
      </c>
      <c r="AO977" t="str">
        <f t="shared" si="167"/>
        <v>MadridArruabarrenaPironkova</v>
      </c>
      <c r="AP977" t="str">
        <f t="shared" si="168"/>
        <v>MadridPironkovaArruabarrena</v>
      </c>
      <c r="AQ977">
        <f t="shared" si="169"/>
        <v>2</v>
      </c>
      <c r="AR977">
        <f t="shared" si="170"/>
        <v>5</v>
      </c>
      <c r="AS977">
        <f t="shared" si="171"/>
        <v>19</v>
      </c>
      <c r="AT977" t="b">
        <f t="shared" si="172"/>
        <v>0</v>
      </c>
      <c r="AU977" t="str">
        <f t="shared" si="173"/>
        <v>Arruabarrena</v>
      </c>
      <c r="AV977" t="b">
        <f t="shared" si="174"/>
        <v>0</v>
      </c>
      <c r="AW977" t="str">
        <f t="shared" si="175"/>
        <v>Madrid1st Round</v>
      </c>
    </row>
    <row r="978" spans="1:49" x14ac:dyDescent="0.25">
      <c r="A978">
        <v>24</v>
      </c>
      <c r="B978" t="s">
        <v>592</v>
      </c>
      <c r="C978" s="8" t="s">
        <v>593</v>
      </c>
      <c r="D978" s="1">
        <v>41763</v>
      </c>
      <c r="E978" s="1" t="s">
        <v>351</v>
      </c>
      <c r="F978" t="s">
        <v>307</v>
      </c>
      <c r="G978" t="s">
        <v>503</v>
      </c>
      <c r="H978" t="s">
        <v>309</v>
      </c>
      <c r="I978">
        <v>3</v>
      </c>
      <c r="J978" t="s">
        <v>440</v>
      </c>
      <c r="K978" t="s">
        <v>333</v>
      </c>
      <c r="L978">
        <v>6</v>
      </c>
      <c r="M978">
        <v>27</v>
      </c>
      <c r="N978">
        <v>4295</v>
      </c>
      <c r="O978">
        <v>1780</v>
      </c>
      <c r="P978">
        <v>6</v>
      </c>
      <c r="Q978">
        <v>1</v>
      </c>
      <c r="R978">
        <v>5</v>
      </c>
      <c r="S978">
        <v>7</v>
      </c>
      <c r="T978">
        <v>7</v>
      </c>
      <c r="U978">
        <v>6</v>
      </c>
      <c r="V978">
        <v>2</v>
      </c>
      <c r="W978">
        <v>1</v>
      </c>
      <c r="X978" t="s">
        <v>312</v>
      </c>
      <c r="Y978">
        <v>1.3</v>
      </c>
      <c r="Z978">
        <v>3.4</v>
      </c>
      <c r="AA978">
        <v>1.33</v>
      </c>
      <c r="AB978">
        <v>3.2</v>
      </c>
      <c r="AC978">
        <v>1.33</v>
      </c>
      <c r="AD978">
        <v>3.25</v>
      </c>
      <c r="AE978">
        <v>1.32</v>
      </c>
      <c r="AF978">
        <v>3.66</v>
      </c>
      <c r="AG978">
        <v>1.33</v>
      </c>
      <c r="AH978">
        <v>3.25</v>
      </c>
      <c r="AI978">
        <v>1.35</v>
      </c>
      <c r="AJ978">
        <v>3.8</v>
      </c>
      <c r="AK978">
        <v>1.32</v>
      </c>
      <c r="AL978">
        <v>3.32</v>
      </c>
      <c r="AM978" t="str">
        <f t="shared" si="165"/>
        <v>Kvitova</v>
      </c>
      <c r="AN978" t="str">
        <f t="shared" si="166"/>
        <v>Cirstea</v>
      </c>
      <c r="AO978" t="str">
        <f t="shared" si="167"/>
        <v>MadridKvitovaCirstea</v>
      </c>
      <c r="AP978" t="str">
        <f t="shared" si="168"/>
        <v>MadridCirsteaKvitova</v>
      </c>
      <c r="AQ978">
        <f t="shared" si="169"/>
        <v>1</v>
      </c>
      <c r="AR978">
        <f t="shared" si="170"/>
        <v>4</v>
      </c>
      <c r="AS978">
        <f t="shared" si="171"/>
        <v>32</v>
      </c>
      <c r="AT978" t="b">
        <f t="shared" si="172"/>
        <v>1</v>
      </c>
      <c r="AU978" t="str">
        <f t="shared" si="173"/>
        <v>Kvitova</v>
      </c>
      <c r="AV978" t="b">
        <f t="shared" si="174"/>
        <v>1</v>
      </c>
      <c r="AW978" t="str">
        <f t="shared" si="175"/>
        <v>Madrid1st Round</v>
      </c>
    </row>
    <row r="979" spans="1:49" x14ac:dyDescent="0.25">
      <c r="A979">
        <v>24</v>
      </c>
      <c r="B979" t="s">
        <v>592</v>
      </c>
      <c r="C979" s="8" t="s">
        <v>593</v>
      </c>
      <c r="D979" s="1">
        <v>41763</v>
      </c>
      <c r="E979" s="1" t="s">
        <v>351</v>
      </c>
      <c r="F979" t="s">
        <v>307</v>
      </c>
      <c r="G979" t="s">
        <v>503</v>
      </c>
      <c r="H979" t="s">
        <v>309</v>
      </c>
      <c r="I979">
        <v>3</v>
      </c>
      <c r="J979" t="s">
        <v>334</v>
      </c>
      <c r="K979" t="s">
        <v>359</v>
      </c>
      <c r="L979">
        <v>12</v>
      </c>
      <c r="M979">
        <v>44</v>
      </c>
      <c r="N979">
        <v>3465</v>
      </c>
      <c r="O979">
        <v>1245</v>
      </c>
      <c r="P979">
        <v>6</v>
      </c>
      <c r="Q979">
        <v>1</v>
      </c>
      <c r="R979">
        <v>7</v>
      </c>
      <c r="S979">
        <v>6</v>
      </c>
      <c r="V979">
        <v>2</v>
      </c>
      <c r="W979">
        <v>0</v>
      </c>
      <c r="X979" t="s">
        <v>312</v>
      </c>
      <c r="Y979">
        <v>1.1200000000000001</v>
      </c>
      <c r="Z979">
        <v>6</v>
      </c>
      <c r="AA979">
        <v>1.1499999999999999</v>
      </c>
      <c r="AB979">
        <v>5.25</v>
      </c>
      <c r="AC979">
        <v>1.1399999999999999</v>
      </c>
      <c r="AD979">
        <v>5</v>
      </c>
      <c r="AE979">
        <v>1.1299999999999999</v>
      </c>
      <c r="AF979">
        <v>6.81</v>
      </c>
      <c r="AG979">
        <v>1.17</v>
      </c>
      <c r="AH979">
        <v>5</v>
      </c>
      <c r="AI979">
        <v>1.17</v>
      </c>
      <c r="AJ979">
        <v>6.81</v>
      </c>
      <c r="AK979">
        <v>1.1399999999999999</v>
      </c>
      <c r="AL979">
        <v>5.51</v>
      </c>
      <c r="AM979" t="str">
        <f t="shared" si="165"/>
        <v>Ivanovic</v>
      </c>
      <c r="AN979" t="str">
        <f t="shared" si="166"/>
        <v>Keys</v>
      </c>
      <c r="AO979" t="str">
        <f t="shared" si="167"/>
        <v>MadridIvanovicKeys</v>
      </c>
      <c r="AP979" t="str">
        <f t="shared" si="168"/>
        <v>MadridKeysIvanovic</v>
      </c>
      <c r="AQ979">
        <f t="shared" si="169"/>
        <v>2</v>
      </c>
      <c r="AR979">
        <f t="shared" si="170"/>
        <v>6</v>
      </c>
      <c r="AS979">
        <f t="shared" si="171"/>
        <v>20</v>
      </c>
      <c r="AT979" t="b">
        <f t="shared" si="172"/>
        <v>1</v>
      </c>
      <c r="AU979" t="str">
        <f t="shared" si="173"/>
        <v>Ivanovic</v>
      </c>
      <c r="AV979" t="b">
        <f t="shared" si="174"/>
        <v>0</v>
      </c>
      <c r="AW979" t="str">
        <f t="shared" si="175"/>
        <v>Madrid1st Round</v>
      </c>
    </row>
    <row r="980" spans="1:49" x14ac:dyDescent="0.25">
      <c r="A980">
        <v>24</v>
      </c>
      <c r="B980" t="s">
        <v>592</v>
      </c>
      <c r="C980" s="8" t="s">
        <v>593</v>
      </c>
      <c r="D980" s="1">
        <v>41763</v>
      </c>
      <c r="E980" s="1" t="s">
        <v>351</v>
      </c>
      <c r="F980" t="s">
        <v>307</v>
      </c>
      <c r="G980" t="s">
        <v>503</v>
      </c>
      <c r="H980" t="s">
        <v>309</v>
      </c>
      <c r="I980">
        <v>3</v>
      </c>
      <c r="J980" t="s">
        <v>355</v>
      </c>
      <c r="K980" t="s">
        <v>447</v>
      </c>
      <c r="L980">
        <v>47</v>
      </c>
      <c r="M980">
        <v>125</v>
      </c>
      <c r="N980">
        <v>1152</v>
      </c>
      <c r="O980">
        <v>524</v>
      </c>
      <c r="P980">
        <v>6</v>
      </c>
      <c r="Q980">
        <v>4</v>
      </c>
      <c r="R980">
        <v>4</v>
      </c>
      <c r="S980">
        <v>6</v>
      </c>
      <c r="T980">
        <v>6</v>
      </c>
      <c r="U980">
        <v>4</v>
      </c>
      <c r="V980">
        <v>2</v>
      </c>
      <c r="W980">
        <v>1</v>
      </c>
      <c r="X980" t="s">
        <v>312</v>
      </c>
      <c r="Y980">
        <v>1.4</v>
      </c>
      <c r="Z980">
        <v>2.75</v>
      </c>
      <c r="AA980">
        <v>1.42</v>
      </c>
      <c r="AB980">
        <v>2.8</v>
      </c>
      <c r="AC980">
        <v>1.4</v>
      </c>
      <c r="AD980">
        <v>2.75</v>
      </c>
      <c r="AE980">
        <v>1.48</v>
      </c>
      <c r="AF980">
        <v>2.83</v>
      </c>
      <c r="AG980">
        <v>1.44</v>
      </c>
      <c r="AH980">
        <v>2.75</v>
      </c>
      <c r="AI980">
        <v>1.49</v>
      </c>
      <c r="AJ980">
        <v>3</v>
      </c>
      <c r="AK980">
        <v>1.42</v>
      </c>
      <c r="AL980">
        <v>2.78</v>
      </c>
      <c r="AM980" t="str">
        <f t="shared" si="165"/>
        <v>Lepchenko</v>
      </c>
      <c r="AN980" t="str">
        <f t="shared" si="166"/>
        <v>Medina</v>
      </c>
      <c r="AO980" t="str">
        <f t="shared" si="167"/>
        <v>MadridLepchenkoMedina</v>
      </c>
      <c r="AP980" t="str">
        <f t="shared" si="168"/>
        <v>MadridMedinaLepchenko</v>
      </c>
      <c r="AQ980">
        <f t="shared" si="169"/>
        <v>1</v>
      </c>
      <c r="AR980">
        <f t="shared" si="170"/>
        <v>2</v>
      </c>
      <c r="AS980">
        <f t="shared" si="171"/>
        <v>30</v>
      </c>
      <c r="AT980" t="b">
        <f t="shared" si="172"/>
        <v>0</v>
      </c>
      <c r="AU980" t="str">
        <f t="shared" si="173"/>
        <v>Lepchenko</v>
      </c>
      <c r="AV980" t="b">
        <f t="shared" si="174"/>
        <v>1</v>
      </c>
      <c r="AW980" t="str">
        <f t="shared" si="175"/>
        <v>Madrid1st Round</v>
      </c>
    </row>
    <row r="981" spans="1:49" x14ac:dyDescent="0.25">
      <c r="A981">
        <v>24</v>
      </c>
      <c r="B981" t="s">
        <v>592</v>
      </c>
      <c r="C981" s="8" t="s">
        <v>593</v>
      </c>
      <c r="D981" s="1">
        <v>41763</v>
      </c>
      <c r="E981" s="1" t="s">
        <v>351</v>
      </c>
      <c r="F981" t="s">
        <v>307</v>
      </c>
      <c r="G981" t="s">
        <v>503</v>
      </c>
      <c r="H981" t="s">
        <v>309</v>
      </c>
      <c r="I981">
        <v>3</v>
      </c>
      <c r="J981" t="s">
        <v>475</v>
      </c>
      <c r="K981" t="s">
        <v>413</v>
      </c>
      <c r="L981">
        <v>17</v>
      </c>
      <c r="M981">
        <v>79</v>
      </c>
      <c r="N981">
        <v>2550</v>
      </c>
      <c r="O981">
        <v>785</v>
      </c>
      <c r="P981">
        <v>2</v>
      </c>
      <c r="Q981">
        <v>6</v>
      </c>
      <c r="R981">
        <v>6</v>
      </c>
      <c r="S981">
        <v>3</v>
      </c>
      <c r="T981">
        <v>6</v>
      </c>
      <c r="U981">
        <v>2</v>
      </c>
      <c r="V981">
        <v>2</v>
      </c>
      <c r="W981">
        <v>1</v>
      </c>
      <c r="X981" t="s">
        <v>312</v>
      </c>
      <c r="Y981">
        <v>2</v>
      </c>
      <c r="Z981">
        <v>1.72</v>
      </c>
      <c r="AA981">
        <v>2</v>
      </c>
      <c r="AB981">
        <v>1.8</v>
      </c>
      <c r="AC981">
        <v>1.91</v>
      </c>
      <c r="AD981">
        <v>1.8</v>
      </c>
      <c r="AE981">
        <v>2.08</v>
      </c>
      <c r="AF981">
        <v>1.81</v>
      </c>
      <c r="AG981">
        <v>2</v>
      </c>
      <c r="AH981">
        <v>1.8</v>
      </c>
      <c r="AI981">
        <v>2.08</v>
      </c>
      <c r="AJ981">
        <v>1.87</v>
      </c>
      <c r="AK981">
        <v>1.98</v>
      </c>
      <c r="AL981">
        <v>1.79</v>
      </c>
      <c r="AM981" t="str">
        <f t="shared" si="165"/>
        <v>Stephens</v>
      </c>
      <c r="AN981" t="str">
        <f t="shared" si="166"/>
        <v>Niculescu</v>
      </c>
      <c r="AO981" t="str">
        <f t="shared" si="167"/>
        <v>MadridStephensNiculescu</v>
      </c>
      <c r="AP981" t="str">
        <f t="shared" si="168"/>
        <v>MadridNiculescuStephens</v>
      </c>
      <c r="AQ981">
        <f t="shared" si="169"/>
        <v>1</v>
      </c>
      <c r="AR981">
        <f t="shared" si="170"/>
        <v>3</v>
      </c>
      <c r="AS981">
        <f t="shared" si="171"/>
        <v>25</v>
      </c>
      <c r="AT981" t="b">
        <f t="shared" si="172"/>
        <v>0</v>
      </c>
      <c r="AU981" t="str">
        <f t="shared" si="173"/>
        <v>Niculescu</v>
      </c>
      <c r="AV981" t="b">
        <f t="shared" si="174"/>
        <v>1</v>
      </c>
      <c r="AW981" t="str">
        <f t="shared" si="175"/>
        <v>Madrid1st Round</v>
      </c>
    </row>
    <row r="982" spans="1:49" x14ac:dyDescent="0.25">
      <c r="A982">
        <v>24</v>
      </c>
      <c r="B982" t="s">
        <v>592</v>
      </c>
      <c r="C982" s="8" t="s">
        <v>593</v>
      </c>
      <c r="D982" s="1">
        <v>41763</v>
      </c>
      <c r="E982" s="1" t="s">
        <v>351</v>
      </c>
      <c r="F982" t="s">
        <v>307</v>
      </c>
      <c r="G982" t="s">
        <v>503</v>
      </c>
      <c r="H982" t="s">
        <v>309</v>
      </c>
      <c r="I982">
        <v>3</v>
      </c>
      <c r="J982" t="s">
        <v>397</v>
      </c>
      <c r="K982" t="s">
        <v>473</v>
      </c>
      <c r="L982">
        <v>59</v>
      </c>
      <c r="M982">
        <v>127</v>
      </c>
      <c r="N982">
        <v>954</v>
      </c>
      <c r="O982">
        <v>502</v>
      </c>
      <c r="P982">
        <v>7</v>
      </c>
      <c r="Q982">
        <v>6</v>
      </c>
      <c r="R982">
        <v>6</v>
      </c>
      <c r="S982">
        <v>2</v>
      </c>
      <c r="V982">
        <v>2</v>
      </c>
      <c r="W982">
        <v>0</v>
      </c>
      <c r="X982" t="s">
        <v>312</v>
      </c>
      <c r="Y982">
        <v>2.37</v>
      </c>
      <c r="Z982">
        <v>1.53</v>
      </c>
      <c r="AA982">
        <v>2.4</v>
      </c>
      <c r="AB982">
        <v>1.55</v>
      </c>
      <c r="AC982">
        <v>2.25</v>
      </c>
      <c r="AD982">
        <v>1.57</v>
      </c>
      <c r="AE982">
        <v>2.5</v>
      </c>
      <c r="AF982">
        <v>1.59</v>
      </c>
      <c r="AG982">
        <v>2.5</v>
      </c>
      <c r="AH982">
        <v>1.53</v>
      </c>
      <c r="AI982">
        <v>2.6</v>
      </c>
      <c r="AJ982">
        <v>1.6</v>
      </c>
      <c r="AK982">
        <v>2.42</v>
      </c>
      <c r="AL982">
        <v>1.54</v>
      </c>
      <c r="AM982" t="str">
        <f t="shared" si="165"/>
        <v>Zheng</v>
      </c>
      <c r="AN982" t="str">
        <f t="shared" si="166"/>
        <v>Duque</v>
      </c>
      <c r="AO982" t="str">
        <f t="shared" si="167"/>
        <v>MadridZhengDuque</v>
      </c>
      <c r="AP982" t="str">
        <f t="shared" si="168"/>
        <v>MadridDuqueZheng</v>
      </c>
      <c r="AQ982">
        <f t="shared" si="169"/>
        <v>2</v>
      </c>
      <c r="AR982">
        <f t="shared" si="170"/>
        <v>5</v>
      </c>
      <c r="AS982">
        <f t="shared" si="171"/>
        <v>21</v>
      </c>
      <c r="AT982" t="b">
        <f t="shared" si="172"/>
        <v>1</v>
      </c>
      <c r="AU982" t="str">
        <f t="shared" si="173"/>
        <v>Zheng</v>
      </c>
      <c r="AV982" t="b">
        <f t="shared" si="174"/>
        <v>0</v>
      </c>
      <c r="AW982" t="str">
        <f t="shared" si="175"/>
        <v>Madrid1st Round</v>
      </c>
    </row>
    <row r="983" spans="1:49" x14ac:dyDescent="0.25">
      <c r="A983">
        <v>24</v>
      </c>
      <c r="B983" t="s">
        <v>592</v>
      </c>
      <c r="C983" s="8" t="s">
        <v>593</v>
      </c>
      <c r="D983" s="1">
        <v>41763</v>
      </c>
      <c r="E983" s="1" t="s">
        <v>351</v>
      </c>
      <c r="F983" t="s">
        <v>307</v>
      </c>
      <c r="G983" t="s">
        <v>503</v>
      </c>
      <c r="H983" t="s">
        <v>309</v>
      </c>
      <c r="I983">
        <v>3</v>
      </c>
      <c r="J983" t="s">
        <v>376</v>
      </c>
      <c r="K983" t="s">
        <v>585</v>
      </c>
      <c r="L983">
        <v>9</v>
      </c>
      <c r="M983">
        <v>31</v>
      </c>
      <c r="N983">
        <v>3961</v>
      </c>
      <c r="O983">
        <v>1485</v>
      </c>
      <c r="P983">
        <v>6</v>
      </c>
      <c r="Q983">
        <v>1</v>
      </c>
      <c r="R983">
        <v>6</v>
      </c>
      <c r="S983">
        <v>2</v>
      </c>
      <c r="V983">
        <v>2</v>
      </c>
      <c r="W983">
        <v>0</v>
      </c>
      <c r="X983" t="s">
        <v>312</v>
      </c>
      <c r="Y983">
        <v>1.1000000000000001</v>
      </c>
      <c r="Z983">
        <v>7</v>
      </c>
      <c r="AA983">
        <v>1.1100000000000001</v>
      </c>
      <c r="AB983">
        <v>6</v>
      </c>
      <c r="AC983">
        <v>1.1100000000000001</v>
      </c>
      <c r="AD983">
        <v>6</v>
      </c>
      <c r="AE983">
        <v>1.0900000000000001</v>
      </c>
      <c r="AF983">
        <v>8.93</v>
      </c>
      <c r="AG983">
        <v>1.1000000000000001</v>
      </c>
      <c r="AH983">
        <v>6.5</v>
      </c>
      <c r="AI983">
        <v>1.1100000000000001</v>
      </c>
      <c r="AJ983">
        <v>8.93</v>
      </c>
      <c r="AK983">
        <v>1.0900000000000001</v>
      </c>
      <c r="AL983">
        <v>6.99</v>
      </c>
      <c r="AM983" t="str">
        <f t="shared" si="165"/>
        <v>Sharapova</v>
      </c>
      <c r="AN983" t="str">
        <f t="shared" si="166"/>
        <v>Koukalova</v>
      </c>
      <c r="AO983" t="str">
        <f t="shared" si="167"/>
        <v>MadridSharapovaKoukalova</v>
      </c>
      <c r="AP983" t="str">
        <f t="shared" si="168"/>
        <v>MadridKoukalovaSharapova</v>
      </c>
      <c r="AQ983">
        <f t="shared" si="169"/>
        <v>2</v>
      </c>
      <c r="AR983">
        <f t="shared" si="170"/>
        <v>9</v>
      </c>
      <c r="AS983">
        <f t="shared" si="171"/>
        <v>15</v>
      </c>
      <c r="AT983" t="b">
        <f t="shared" si="172"/>
        <v>0</v>
      </c>
      <c r="AU983" t="str">
        <f t="shared" si="173"/>
        <v>Sharapova</v>
      </c>
      <c r="AV983" t="b">
        <f t="shared" si="174"/>
        <v>0</v>
      </c>
      <c r="AW983" t="str">
        <f t="shared" si="175"/>
        <v>Madrid1st Round</v>
      </c>
    </row>
    <row r="984" spans="1:49" x14ac:dyDescent="0.25">
      <c r="A984">
        <v>24</v>
      </c>
      <c r="B984" t="s">
        <v>592</v>
      </c>
      <c r="C984" s="8" t="s">
        <v>593</v>
      </c>
      <c r="D984" s="1">
        <v>41763</v>
      </c>
      <c r="E984" s="1" t="s">
        <v>351</v>
      </c>
      <c r="F984" t="s">
        <v>307</v>
      </c>
      <c r="G984" t="s">
        <v>503</v>
      </c>
      <c r="H984" t="s">
        <v>309</v>
      </c>
      <c r="I984">
        <v>3</v>
      </c>
      <c r="J984" t="s">
        <v>367</v>
      </c>
      <c r="K984" t="s">
        <v>426</v>
      </c>
      <c r="L984">
        <v>66</v>
      </c>
      <c r="M984">
        <v>33</v>
      </c>
      <c r="N984">
        <v>910</v>
      </c>
      <c r="O984">
        <v>1405</v>
      </c>
      <c r="P984">
        <v>6</v>
      </c>
      <c r="Q984">
        <v>4</v>
      </c>
      <c r="R984">
        <v>6</v>
      </c>
      <c r="S984">
        <v>7</v>
      </c>
      <c r="T984">
        <v>6</v>
      </c>
      <c r="U984">
        <v>4</v>
      </c>
      <c r="V984">
        <v>2</v>
      </c>
      <c r="W984">
        <v>1</v>
      </c>
      <c r="X984" t="s">
        <v>312</v>
      </c>
      <c r="Y984">
        <v>2.75</v>
      </c>
      <c r="Z984">
        <v>1.4</v>
      </c>
      <c r="AA984">
        <v>2.7</v>
      </c>
      <c r="AB984">
        <v>1.45</v>
      </c>
      <c r="AC984">
        <v>2.75</v>
      </c>
      <c r="AD984">
        <v>1.4</v>
      </c>
      <c r="AE984">
        <v>2.96</v>
      </c>
      <c r="AF984">
        <v>1.45</v>
      </c>
      <c r="AG984">
        <v>2.75</v>
      </c>
      <c r="AH984">
        <v>1.44</v>
      </c>
      <c r="AI984">
        <v>2.96</v>
      </c>
      <c r="AJ984">
        <v>1.46</v>
      </c>
      <c r="AK984">
        <v>2.75</v>
      </c>
      <c r="AL984">
        <v>1.42</v>
      </c>
      <c r="AM984" t="str">
        <f t="shared" si="165"/>
        <v>Schiavone</v>
      </c>
      <c r="AN984" t="str">
        <f t="shared" si="166"/>
        <v>Vesnina</v>
      </c>
      <c r="AO984" t="str">
        <f t="shared" si="167"/>
        <v>MadridSchiavoneVesnina</v>
      </c>
      <c r="AP984" t="str">
        <f t="shared" si="168"/>
        <v>MadridVesninaSchiavone</v>
      </c>
      <c r="AQ984">
        <f t="shared" si="169"/>
        <v>1</v>
      </c>
      <c r="AR984">
        <f t="shared" si="170"/>
        <v>3</v>
      </c>
      <c r="AS984">
        <f t="shared" si="171"/>
        <v>33</v>
      </c>
      <c r="AT984" t="b">
        <f t="shared" si="172"/>
        <v>1</v>
      </c>
      <c r="AU984" t="str">
        <f t="shared" si="173"/>
        <v>Schiavone</v>
      </c>
      <c r="AV984" t="b">
        <f t="shared" si="174"/>
        <v>1</v>
      </c>
      <c r="AW984" t="str">
        <f t="shared" si="175"/>
        <v>Madrid1st Round</v>
      </c>
    </row>
    <row r="985" spans="1:49" x14ac:dyDescent="0.25">
      <c r="A985">
        <v>24</v>
      </c>
      <c r="B985" t="s">
        <v>592</v>
      </c>
      <c r="C985" s="8" t="s">
        <v>593</v>
      </c>
      <c r="D985" s="1">
        <v>41763</v>
      </c>
      <c r="E985" s="1" t="s">
        <v>351</v>
      </c>
      <c r="F985" t="s">
        <v>307</v>
      </c>
      <c r="G985" t="s">
        <v>503</v>
      </c>
      <c r="H985" t="s">
        <v>309</v>
      </c>
      <c r="I985">
        <v>3</v>
      </c>
      <c r="J985" t="s">
        <v>337</v>
      </c>
      <c r="K985" t="s">
        <v>450</v>
      </c>
      <c r="L985">
        <v>26</v>
      </c>
      <c r="M985">
        <v>13</v>
      </c>
      <c r="N985">
        <v>1920</v>
      </c>
      <c r="O985">
        <v>3295</v>
      </c>
      <c r="P985">
        <v>1</v>
      </c>
      <c r="Q985">
        <v>6</v>
      </c>
      <c r="R985">
        <v>6</v>
      </c>
      <c r="S985">
        <v>0</v>
      </c>
      <c r="T985">
        <v>6</v>
      </c>
      <c r="U985">
        <v>3</v>
      </c>
      <c r="V985">
        <v>2</v>
      </c>
      <c r="W985">
        <v>1</v>
      </c>
      <c r="X985" t="s">
        <v>312</v>
      </c>
      <c r="Y985">
        <v>1.83</v>
      </c>
      <c r="Z985">
        <v>1.83</v>
      </c>
      <c r="AA985">
        <v>1.88</v>
      </c>
      <c r="AB985">
        <v>1.88</v>
      </c>
      <c r="AC985">
        <v>1.83</v>
      </c>
      <c r="AD985">
        <v>1.83</v>
      </c>
      <c r="AE985">
        <v>1.76</v>
      </c>
      <c r="AF985">
        <v>2.17</v>
      </c>
      <c r="AG985">
        <v>1.91</v>
      </c>
      <c r="AH985">
        <v>1.91</v>
      </c>
      <c r="AI985">
        <v>1.91</v>
      </c>
      <c r="AJ985">
        <v>2.17</v>
      </c>
      <c r="AK985">
        <v>1.85</v>
      </c>
      <c r="AL985">
        <v>1.91</v>
      </c>
      <c r="AM985" t="str">
        <f t="shared" si="165"/>
        <v>Safarova</v>
      </c>
      <c r="AN985" t="str">
        <f t="shared" si="166"/>
        <v>Pennetta</v>
      </c>
      <c r="AO985" t="str">
        <f t="shared" si="167"/>
        <v>MadridSafarovaPennetta</v>
      </c>
      <c r="AP985" t="str">
        <f t="shared" si="168"/>
        <v>MadridPennettaSafarova</v>
      </c>
      <c r="AQ985">
        <f t="shared" si="169"/>
        <v>1</v>
      </c>
      <c r="AR985">
        <f t="shared" si="170"/>
        <v>4</v>
      </c>
      <c r="AS985">
        <f t="shared" si="171"/>
        <v>22</v>
      </c>
      <c r="AT985" t="b">
        <f t="shared" si="172"/>
        <v>0</v>
      </c>
      <c r="AU985" t="str">
        <f t="shared" si="173"/>
        <v>Pennetta</v>
      </c>
      <c r="AV985" t="b">
        <f t="shared" si="174"/>
        <v>1</v>
      </c>
      <c r="AW985" t="str">
        <f t="shared" si="175"/>
        <v>Madrid1st Round</v>
      </c>
    </row>
    <row r="986" spans="1:49" x14ac:dyDescent="0.25">
      <c r="A986">
        <v>24</v>
      </c>
      <c r="B986" t="s">
        <v>592</v>
      </c>
      <c r="C986" s="8" t="s">
        <v>593</v>
      </c>
      <c r="D986" s="1">
        <v>41763</v>
      </c>
      <c r="E986" s="1" t="s">
        <v>351</v>
      </c>
      <c r="F986" t="s">
        <v>307</v>
      </c>
      <c r="G986" t="s">
        <v>503</v>
      </c>
      <c r="H986" t="s">
        <v>309</v>
      </c>
      <c r="I986">
        <v>3</v>
      </c>
      <c r="J986" t="s">
        <v>538</v>
      </c>
      <c r="K986" t="s">
        <v>379</v>
      </c>
      <c r="L986">
        <v>35</v>
      </c>
      <c r="M986">
        <v>100</v>
      </c>
      <c r="N986">
        <v>1387</v>
      </c>
      <c r="O986">
        <v>633</v>
      </c>
      <c r="P986">
        <v>6</v>
      </c>
      <c r="Q986">
        <v>4</v>
      </c>
      <c r="R986">
        <v>7</v>
      </c>
      <c r="S986">
        <v>5</v>
      </c>
      <c r="V986">
        <v>2</v>
      </c>
      <c r="W986">
        <v>0</v>
      </c>
      <c r="X986" t="s">
        <v>312</v>
      </c>
      <c r="Y986">
        <v>2.37</v>
      </c>
      <c r="Z986">
        <v>1.53</v>
      </c>
      <c r="AA986">
        <v>2.35</v>
      </c>
      <c r="AB986">
        <v>1.58</v>
      </c>
      <c r="AC986">
        <v>2.25</v>
      </c>
      <c r="AD986">
        <v>1.57</v>
      </c>
      <c r="AE986">
        <v>2.31</v>
      </c>
      <c r="AF986">
        <v>1.68</v>
      </c>
      <c r="AG986">
        <v>2.38</v>
      </c>
      <c r="AH986">
        <v>1.57</v>
      </c>
      <c r="AI986">
        <v>2.4</v>
      </c>
      <c r="AJ986">
        <v>1.68</v>
      </c>
      <c r="AK986">
        <v>2.2799999999999998</v>
      </c>
      <c r="AL986">
        <v>1.6</v>
      </c>
      <c r="AM986" t="str">
        <f t="shared" si="165"/>
        <v>Kirilenko</v>
      </c>
      <c r="AN986" t="str">
        <f t="shared" si="166"/>
        <v>Mladenovic</v>
      </c>
      <c r="AO986" t="str">
        <f t="shared" si="167"/>
        <v>MadridKirilenkoMladenovic</v>
      </c>
      <c r="AP986" t="str">
        <f t="shared" si="168"/>
        <v>MadridMladenovicKirilenko</v>
      </c>
      <c r="AQ986">
        <f t="shared" si="169"/>
        <v>2</v>
      </c>
      <c r="AR986">
        <f t="shared" si="170"/>
        <v>4</v>
      </c>
      <c r="AS986">
        <f t="shared" si="171"/>
        <v>22</v>
      </c>
      <c r="AT986" t="b">
        <f t="shared" si="172"/>
        <v>0</v>
      </c>
      <c r="AU986" t="str">
        <f t="shared" si="173"/>
        <v>Kirilenko</v>
      </c>
      <c r="AV986" t="b">
        <f t="shared" si="174"/>
        <v>0</v>
      </c>
      <c r="AW986" t="str">
        <f t="shared" si="175"/>
        <v>Madrid1st Round</v>
      </c>
    </row>
    <row r="987" spans="1:49" x14ac:dyDescent="0.25">
      <c r="A987">
        <v>24</v>
      </c>
      <c r="B987" t="s">
        <v>592</v>
      </c>
      <c r="C987" s="8" t="s">
        <v>593</v>
      </c>
      <c r="D987" s="1">
        <v>41763</v>
      </c>
      <c r="E987" s="1" t="s">
        <v>351</v>
      </c>
      <c r="F987" t="s">
        <v>307</v>
      </c>
      <c r="G987" t="s">
        <v>503</v>
      </c>
      <c r="H987" t="s">
        <v>309</v>
      </c>
      <c r="I987">
        <v>3</v>
      </c>
      <c r="J987" t="s">
        <v>343</v>
      </c>
      <c r="K987" t="s">
        <v>373</v>
      </c>
      <c r="L987">
        <v>20</v>
      </c>
      <c r="M987">
        <v>30</v>
      </c>
      <c r="N987">
        <v>2460</v>
      </c>
      <c r="O987">
        <v>1610</v>
      </c>
      <c r="P987">
        <v>6</v>
      </c>
      <c r="Q987">
        <v>4</v>
      </c>
      <c r="R987">
        <v>6</v>
      </c>
      <c r="S987">
        <v>4</v>
      </c>
      <c r="V987">
        <v>2</v>
      </c>
      <c r="W987">
        <v>0</v>
      </c>
      <c r="X987" t="s">
        <v>312</v>
      </c>
      <c r="Y987">
        <v>1.4</v>
      </c>
      <c r="Z987">
        <v>2.75</v>
      </c>
      <c r="AA987">
        <v>1.45</v>
      </c>
      <c r="AB987">
        <v>2.7</v>
      </c>
      <c r="AC987">
        <v>1.44</v>
      </c>
      <c r="AD987">
        <v>2.62</v>
      </c>
      <c r="AE987">
        <v>1.45</v>
      </c>
      <c r="AF987">
        <v>2.94</v>
      </c>
      <c r="AG987">
        <v>1.44</v>
      </c>
      <c r="AH987">
        <v>2.75</v>
      </c>
      <c r="AI987">
        <v>1.46</v>
      </c>
      <c r="AJ987">
        <v>3</v>
      </c>
      <c r="AK987">
        <v>1.43</v>
      </c>
      <c r="AL987">
        <v>2.75</v>
      </c>
      <c r="AM987" t="str">
        <f t="shared" si="165"/>
        <v>Vinci</v>
      </c>
      <c r="AN987" t="str">
        <f t="shared" si="166"/>
        <v>Hantuchova</v>
      </c>
      <c r="AO987" t="str">
        <f t="shared" si="167"/>
        <v>MadridVinciHantuchova</v>
      </c>
      <c r="AP987" t="str">
        <f t="shared" si="168"/>
        <v>MadridHantuchovaVinci</v>
      </c>
      <c r="AQ987">
        <f t="shared" si="169"/>
        <v>2</v>
      </c>
      <c r="AR987">
        <f t="shared" si="170"/>
        <v>4</v>
      </c>
      <c r="AS987">
        <f t="shared" si="171"/>
        <v>20</v>
      </c>
      <c r="AT987" t="b">
        <f t="shared" si="172"/>
        <v>0</v>
      </c>
      <c r="AU987" t="str">
        <f t="shared" si="173"/>
        <v>Vinci</v>
      </c>
      <c r="AV987" t="b">
        <f t="shared" si="174"/>
        <v>0</v>
      </c>
      <c r="AW987" t="str">
        <f t="shared" si="175"/>
        <v>Madrid1st Round</v>
      </c>
    </row>
    <row r="988" spans="1:49" x14ac:dyDescent="0.25">
      <c r="A988">
        <v>24</v>
      </c>
      <c r="B988" t="s">
        <v>592</v>
      </c>
      <c r="C988" s="8" t="s">
        <v>593</v>
      </c>
      <c r="D988" s="1">
        <v>41763</v>
      </c>
      <c r="E988" s="1" t="s">
        <v>351</v>
      </c>
      <c r="F988" t="s">
        <v>307</v>
      </c>
      <c r="G988" t="s">
        <v>503</v>
      </c>
      <c r="H988" t="s">
        <v>309</v>
      </c>
      <c r="I988">
        <v>3</v>
      </c>
      <c r="J988" t="s">
        <v>387</v>
      </c>
      <c r="K988" t="s">
        <v>321</v>
      </c>
      <c r="L988">
        <v>42</v>
      </c>
      <c r="M988">
        <v>45</v>
      </c>
      <c r="N988">
        <v>1265</v>
      </c>
      <c r="O988">
        <v>1218</v>
      </c>
      <c r="P988">
        <v>6</v>
      </c>
      <c r="Q988">
        <v>2</v>
      </c>
      <c r="R988">
        <v>6</v>
      </c>
      <c r="S988">
        <v>3</v>
      </c>
      <c r="V988">
        <v>2</v>
      </c>
      <c r="W988">
        <v>0</v>
      </c>
      <c r="X988" t="s">
        <v>312</v>
      </c>
      <c r="Y988">
        <v>1.66</v>
      </c>
      <c r="Z988">
        <v>2.1</v>
      </c>
      <c r="AA988">
        <v>1.68</v>
      </c>
      <c r="AB988">
        <v>2.15</v>
      </c>
      <c r="AC988">
        <v>1.67</v>
      </c>
      <c r="AD988">
        <v>2.1</v>
      </c>
      <c r="AE988">
        <v>1.8</v>
      </c>
      <c r="AF988">
        <v>2.11</v>
      </c>
      <c r="AG988">
        <v>1.73</v>
      </c>
      <c r="AH988">
        <v>2.1</v>
      </c>
      <c r="AI988">
        <v>1.87</v>
      </c>
      <c r="AJ988">
        <v>2.25</v>
      </c>
      <c r="AK988">
        <v>1.72</v>
      </c>
      <c r="AL988">
        <v>2.09</v>
      </c>
      <c r="AM988" t="str">
        <f t="shared" si="165"/>
        <v>Peng</v>
      </c>
      <c r="AN988" t="str">
        <f t="shared" si="166"/>
        <v>Nara</v>
      </c>
      <c r="AO988" t="str">
        <f t="shared" si="167"/>
        <v>MadridPengNara</v>
      </c>
      <c r="AP988" t="str">
        <f t="shared" si="168"/>
        <v>MadridNaraPeng</v>
      </c>
      <c r="AQ988">
        <f t="shared" si="169"/>
        <v>2</v>
      </c>
      <c r="AR988">
        <f t="shared" si="170"/>
        <v>7</v>
      </c>
      <c r="AS988">
        <f t="shared" si="171"/>
        <v>17</v>
      </c>
      <c r="AT988" t="b">
        <f t="shared" si="172"/>
        <v>0</v>
      </c>
      <c r="AU988" t="str">
        <f t="shared" si="173"/>
        <v>Peng</v>
      </c>
      <c r="AV988" t="b">
        <f t="shared" si="174"/>
        <v>0</v>
      </c>
      <c r="AW988" t="str">
        <f t="shared" si="175"/>
        <v>Madrid1st Round</v>
      </c>
    </row>
    <row r="989" spans="1:49" x14ac:dyDescent="0.25">
      <c r="A989">
        <v>24</v>
      </c>
      <c r="B989" t="s">
        <v>592</v>
      </c>
      <c r="C989" s="8" t="s">
        <v>593</v>
      </c>
      <c r="D989" s="1">
        <v>41763</v>
      </c>
      <c r="E989" s="1" t="s">
        <v>351</v>
      </c>
      <c r="F989" t="s">
        <v>307</v>
      </c>
      <c r="G989" t="s">
        <v>503</v>
      </c>
      <c r="H989" t="s">
        <v>309</v>
      </c>
      <c r="I989">
        <v>3</v>
      </c>
      <c r="J989" t="s">
        <v>380</v>
      </c>
      <c r="K989" t="s">
        <v>444</v>
      </c>
      <c r="L989">
        <v>1</v>
      </c>
      <c r="M989">
        <v>98</v>
      </c>
      <c r="N989">
        <v>12375</v>
      </c>
      <c r="O989">
        <v>651</v>
      </c>
      <c r="P989">
        <v>6</v>
      </c>
      <c r="Q989">
        <v>2</v>
      </c>
      <c r="R989">
        <v>6</v>
      </c>
      <c r="S989">
        <v>1</v>
      </c>
      <c r="V989">
        <v>2</v>
      </c>
      <c r="W989">
        <v>0</v>
      </c>
      <c r="X989" t="s">
        <v>312</v>
      </c>
      <c r="Y989">
        <v>1.05</v>
      </c>
      <c r="Z989">
        <v>11</v>
      </c>
      <c r="AA989">
        <v>1.05</v>
      </c>
      <c r="AB989">
        <v>9</v>
      </c>
      <c r="AC989">
        <v>1.03</v>
      </c>
      <c r="AD989">
        <v>10</v>
      </c>
      <c r="AE989">
        <v>1.08</v>
      </c>
      <c r="AF989">
        <v>9.44</v>
      </c>
      <c r="AG989">
        <v>1.04</v>
      </c>
      <c r="AH989">
        <v>11</v>
      </c>
      <c r="AI989">
        <v>1.08</v>
      </c>
      <c r="AJ989">
        <v>15</v>
      </c>
      <c r="AK989">
        <v>1.05</v>
      </c>
      <c r="AL989">
        <v>9.91</v>
      </c>
      <c r="AM989" t="str">
        <f t="shared" si="165"/>
        <v>Williams</v>
      </c>
      <c r="AN989" t="str">
        <f t="shared" si="166"/>
        <v>Bencic</v>
      </c>
      <c r="AO989" t="str">
        <f t="shared" si="167"/>
        <v>MadridWilliamsBencic</v>
      </c>
      <c r="AP989" t="str">
        <f t="shared" si="168"/>
        <v>MadridBencicWilliams</v>
      </c>
      <c r="AQ989">
        <f t="shared" si="169"/>
        <v>2</v>
      </c>
      <c r="AR989">
        <f t="shared" si="170"/>
        <v>9</v>
      </c>
      <c r="AS989">
        <f t="shared" si="171"/>
        <v>15</v>
      </c>
      <c r="AT989" t="b">
        <f t="shared" si="172"/>
        <v>0</v>
      </c>
      <c r="AU989" t="str">
        <f t="shared" si="173"/>
        <v>Williams</v>
      </c>
      <c r="AV989" t="b">
        <f t="shared" si="174"/>
        <v>0</v>
      </c>
      <c r="AW989" t="str">
        <f t="shared" si="175"/>
        <v>Madrid1st Round</v>
      </c>
    </row>
    <row r="990" spans="1:49" x14ac:dyDescent="0.25">
      <c r="A990">
        <v>24</v>
      </c>
      <c r="B990" t="s">
        <v>592</v>
      </c>
      <c r="C990" s="8" t="s">
        <v>593</v>
      </c>
      <c r="D990" s="1">
        <v>41763</v>
      </c>
      <c r="E990" s="1" t="s">
        <v>351</v>
      </c>
      <c r="F990" t="s">
        <v>307</v>
      </c>
      <c r="G990" t="s">
        <v>503</v>
      </c>
      <c r="H990" t="s">
        <v>309</v>
      </c>
      <c r="I990">
        <v>3</v>
      </c>
      <c r="J990" t="s">
        <v>494</v>
      </c>
      <c r="K990" t="s">
        <v>358</v>
      </c>
      <c r="L990">
        <v>82</v>
      </c>
      <c r="M990">
        <v>72</v>
      </c>
      <c r="N990">
        <v>754</v>
      </c>
      <c r="O990">
        <v>845</v>
      </c>
      <c r="P990">
        <v>6</v>
      </c>
      <c r="Q990">
        <v>1</v>
      </c>
      <c r="R990">
        <v>6</v>
      </c>
      <c r="S990">
        <v>3</v>
      </c>
      <c r="V990">
        <v>2</v>
      </c>
      <c r="W990">
        <v>0</v>
      </c>
      <c r="X990" t="s">
        <v>312</v>
      </c>
      <c r="Y990">
        <v>1.4</v>
      </c>
      <c r="Z990">
        <v>2.75</v>
      </c>
      <c r="AA990">
        <v>1.45</v>
      </c>
      <c r="AB990">
        <v>2.7</v>
      </c>
      <c r="AC990">
        <v>1.44</v>
      </c>
      <c r="AD990">
        <v>2.62</v>
      </c>
      <c r="AE990">
        <v>1.5</v>
      </c>
      <c r="AF990">
        <v>2.76</v>
      </c>
      <c r="AG990">
        <v>1.44</v>
      </c>
      <c r="AH990">
        <v>2.75</v>
      </c>
      <c r="AI990">
        <v>1.5</v>
      </c>
      <c r="AJ990">
        <v>3</v>
      </c>
      <c r="AK990">
        <v>1.44</v>
      </c>
      <c r="AL990">
        <v>2.7</v>
      </c>
      <c r="AM990" t="str">
        <f t="shared" si="165"/>
        <v>Cetkovska</v>
      </c>
      <c r="AN990" t="str">
        <f t="shared" si="166"/>
        <v>Voegele</v>
      </c>
      <c r="AO990" t="str">
        <f t="shared" si="167"/>
        <v>MadridCetkovskaVoegele</v>
      </c>
      <c r="AP990" t="str">
        <f t="shared" si="168"/>
        <v>MadridVoegeleCetkovska</v>
      </c>
      <c r="AQ990">
        <f t="shared" si="169"/>
        <v>2</v>
      </c>
      <c r="AR990">
        <f t="shared" si="170"/>
        <v>8</v>
      </c>
      <c r="AS990">
        <f t="shared" si="171"/>
        <v>16</v>
      </c>
      <c r="AT990" t="b">
        <f t="shared" si="172"/>
        <v>0</v>
      </c>
      <c r="AU990" t="str">
        <f t="shared" si="173"/>
        <v>Cetkovska</v>
      </c>
      <c r="AV990" t="b">
        <f t="shared" si="174"/>
        <v>0</v>
      </c>
      <c r="AW990" t="str">
        <f t="shared" si="175"/>
        <v>Madrid1st Round</v>
      </c>
    </row>
    <row r="991" spans="1:49" x14ac:dyDescent="0.25">
      <c r="A991">
        <v>24</v>
      </c>
      <c r="B991" t="s">
        <v>592</v>
      </c>
      <c r="C991" s="8" t="s">
        <v>593</v>
      </c>
      <c r="D991" s="1">
        <v>41763</v>
      </c>
      <c r="E991" s="1" t="s">
        <v>351</v>
      </c>
      <c r="F991" t="s">
        <v>307</v>
      </c>
      <c r="G991" t="s">
        <v>503</v>
      </c>
      <c r="H991" t="s">
        <v>309</v>
      </c>
      <c r="I991">
        <v>3</v>
      </c>
      <c r="J991" t="s">
        <v>377</v>
      </c>
      <c r="K991" t="s">
        <v>378</v>
      </c>
      <c r="L991">
        <v>51</v>
      </c>
      <c r="M991">
        <v>8</v>
      </c>
      <c r="N991">
        <v>1100</v>
      </c>
      <c r="O991">
        <v>4010</v>
      </c>
      <c r="P991">
        <v>6</v>
      </c>
      <c r="Q991">
        <v>3</v>
      </c>
      <c r="R991">
        <v>2</v>
      </c>
      <c r="S991">
        <v>0</v>
      </c>
      <c r="V991">
        <v>1</v>
      </c>
      <c r="W991">
        <v>0</v>
      </c>
      <c r="X991" t="s">
        <v>323</v>
      </c>
      <c r="Y991">
        <v>2.75</v>
      </c>
      <c r="Z991">
        <v>1.4</v>
      </c>
      <c r="AA991">
        <v>2.9</v>
      </c>
      <c r="AB991">
        <v>1.4</v>
      </c>
      <c r="AC991">
        <v>2.75</v>
      </c>
      <c r="AD991">
        <v>1.4</v>
      </c>
      <c r="AE991">
        <v>2.7</v>
      </c>
      <c r="AF991">
        <v>1.52</v>
      </c>
      <c r="AG991">
        <v>3</v>
      </c>
      <c r="AH991">
        <v>1.36</v>
      </c>
      <c r="AI991">
        <v>3.1</v>
      </c>
      <c r="AJ991">
        <v>1.52</v>
      </c>
      <c r="AK991">
        <v>2.76</v>
      </c>
      <c r="AL991">
        <v>1.43</v>
      </c>
      <c r="AM991" t="str">
        <f t="shared" si="165"/>
        <v>Garcia</v>
      </c>
      <c r="AN991" t="str">
        <f t="shared" si="166"/>
        <v>Kerber</v>
      </c>
      <c r="AO991" t="str">
        <f t="shared" si="167"/>
        <v>MadridGarciaKerber</v>
      </c>
      <c r="AP991" t="str">
        <f t="shared" si="168"/>
        <v>MadridKerberGarcia</v>
      </c>
      <c r="AQ991">
        <f t="shared" si="169"/>
        <v>1</v>
      </c>
      <c r="AR991">
        <f t="shared" si="170"/>
        <v>5</v>
      </c>
      <c r="AS991">
        <f t="shared" si="171"/>
        <v>11</v>
      </c>
      <c r="AT991" t="b">
        <f t="shared" si="172"/>
        <v>0</v>
      </c>
      <c r="AU991" t="str">
        <f t="shared" si="173"/>
        <v>Garcia</v>
      </c>
      <c r="AV991" t="b">
        <f t="shared" si="174"/>
        <v>0</v>
      </c>
      <c r="AW991" t="str">
        <f t="shared" si="175"/>
        <v>Madrid1st Round</v>
      </c>
    </row>
    <row r="992" spans="1:49" x14ac:dyDescent="0.25">
      <c r="A992">
        <v>24</v>
      </c>
      <c r="B992" t="s">
        <v>592</v>
      </c>
      <c r="C992" s="8" t="s">
        <v>593</v>
      </c>
      <c r="D992" s="1">
        <v>41764</v>
      </c>
      <c r="E992" s="1" t="s">
        <v>351</v>
      </c>
      <c r="F992" t="s">
        <v>307</v>
      </c>
      <c r="G992" t="s">
        <v>503</v>
      </c>
      <c r="H992" t="s">
        <v>309</v>
      </c>
      <c r="I992">
        <v>3</v>
      </c>
      <c r="J992" t="s">
        <v>415</v>
      </c>
      <c r="K992" t="s">
        <v>328</v>
      </c>
      <c r="L992">
        <v>2</v>
      </c>
      <c r="M992">
        <v>24</v>
      </c>
      <c r="N992">
        <v>7265</v>
      </c>
      <c r="O992">
        <v>2085</v>
      </c>
      <c r="P992">
        <v>6</v>
      </c>
      <c r="Q992">
        <v>1</v>
      </c>
      <c r="R992">
        <v>7</v>
      </c>
      <c r="S992">
        <v>6</v>
      </c>
      <c r="V992">
        <v>2</v>
      </c>
      <c r="W992">
        <v>0</v>
      </c>
      <c r="X992" t="s">
        <v>312</v>
      </c>
      <c r="Y992">
        <v>1.08</v>
      </c>
      <c r="Z992">
        <v>8</v>
      </c>
      <c r="AA992">
        <v>1.08</v>
      </c>
      <c r="AB992">
        <v>7.5</v>
      </c>
      <c r="AC992">
        <v>1.08</v>
      </c>
      <c r="AD992">
        <v>7</v>
      </c>
      <c r="AE992">
        <v>1.1000000000000001</v>
      </c>
      <c r="AF992">
        <v>8.4</v>
      </c>
      <c r="AG992">
        <v>1.08</v>
      </c>
      <c r="AH992">
        <v>7.5</v>
      </c>
      <c r="AI992">
        <v>1.1100000000000001</v>
      </c>
      <c r="AJ992">
        <v>8.5</v>
      </c>
      <c r="AK992">
        <v>1.08</v>
      </c>
      <c r="AL992">
        <v>7.51</v>
      </c>
      <c r="AM992" t="str">
        <f t="shared" si="165"/>
        <v>Li</v>
      </c>
      <c r="AN992" t="str">
        <f t="shared" si="166"/>
        <v>Flipkens</v>
      </c>
      <c r="AO992" t="str">
        <f t="shared" si="167"/>
        <v>MadridLiFlipkens</v>
      </c>
      <c r="AP992" t="str">
        <f t="shared" si="168"/>
        <v>MadridFlipkensLi</v>
      </c>
      <c r="AQ992">
        <f t="shared" si="169"/>
        <v>2</v>
      </c>
      <c r="AR992">
        <f t="shared" si="170"/>
        <v>6</v>
      </c>
      <c r="AS992">
        <f t="shared" si="171"/>
        <v>20</v>
      </c>
      <c r="AT992" t="b">
        <f t="shared" si="172"/>
        <v>1</v>
      </c>
      <c r="AU992" t="str">
        <f t="shared" si="173"/>
        <v>Li</v>
      </c>
      <c r="AV992" t="b">
        <f t="shared" si="174"/>
        <v>0</v>
      </c>
      <c r="AW992" t="str">
        <f t="shared" si="175"/>
        <v>Madrid1st Round</v>
      </c>
    </row>
    <row r="993" spans="1:49" x14ac:dyDescent="0.25">
      <c r="A993">
        <v>24</v>
      </c>
      <c r="B993" t="s">
        <v>592</v>
      </c>
      <c r="C993" s="8" t="s">
        <v>593</v>
      </c>
      <c r="D993" s="1">
        <v>41764</v>
      </c>
      <c r="E993" s="1" t="s">
        <v>351</v>
      </c>
      <c r="F993" t="s">
        <v>307</v>
      </c>
      <c r="G993" t="s">
        <v>503</v>
      </c>
      <c r="H993" t="s">
        <v>309</v>
      </c>
      <c r="I993">
        <v>3</v>
      </c>
      <c r="J993" t="s">
        <v>374</v>
      </c>
      <c r="K993" t="s">
        <v>506</v>
      </c>
      <c r="L993">
        <v>25</v>
      </c>
      <c r="M993">
        <v>50</v>
      </c>
      <c r="N993">
        <v>2025</v>
      </c>
      <c r="O993">
        <v>1126</v>
      </c>
      <c r="P993">
        <v>6</v>
      </c>
      <c r="Q993">
        <v>4</v>
      </c>
      <c r="R993">
        <v>4</v>
      </c>
      <c r="S993">
        <v>6</v>
      </c>
      <c r="T993">
        <v>6</v>
      </c>
      <c r="U993">
        <v>1</v>
      </c>
      <c r="V993">
        <v>2</v>
      </c>
      <c r="W993">
        <v>1</v>
      </c>
      <c r="X993" t="s">
        <v>312</v>
      </c>
      <c r="Y993">
        <v>2.25</v>
      </c>
      <c r="Z993">
        <v>1.57</v>
      </c>
      <c r="AA993">
        <v>2.25</v>
      </c>
      <c r="AB993">
        <v>1.62</v>
      </c>
      <c r="AC993">
        <v>2.1</v>
      </c>
      <c r="AD993">
        <v>1.67</v>
      </c>
      <c r="AE993">
        <v>2.23</v>
      </c>
      <c r="AF993">
        <v>1.72</v>
      </c>
      <c r="AG993">
        <v>2.2000000000000002</v>
      </c>
      <c r="AH993">
        <v>1.67</v>
      </c>
      <c r="AI993">
        <v>2.2999999999999998</v>
      </c>
      <c r="AJ993">
        <v>1.72</v>
      </c>
      <c r="AK993">
        <v>2.19</v>
      </c>
      <c r="AL993">
        <v>1.65</v>
      </c>
      <c r="AM993" t="str">
        <f t="shared" si="165"/>
        <v>Pavlyuchenkova</v>
      </c>
      <c r="AN993" t="str">
        <f t="shared" si="166"/>
        <v>Torro</v>
      </c>
      <c r="AO993" t="str">
        <f t="shared" si="167"/>
        <v>MadridPavlyuchenkovaTorro</v>
      </c>
      <c r="AP993" t="str">
        <f t="shared" si="168"/>
        <v>MadridTorroPavlyuchenkova</v>
      </c>
      <c r="AQ993">
        <f t="shared" si="169"/>
        <v>1</v>
      </c>
      <c r="AR993">
        <f t="shared" si="170"/>
        <v>5</v>
      </c>
      <c r="AS993">
        <f t="shared" si="171"/>
        <v>27</v>
      </c>
      <c r="AT993" t="b">
        <f t="shared" si="172"/>
        <v>0</v>
      </c>
      <c r="AU993" t="str">
        <f t="shared" si="173"/>
        <v>Pavlyuchenkova</v>
      </c>
      <c r="AV993" t="b">
        <f t="shared" si="174"/>
        <v>1</v>
      </c>
      <c r="AW993" t="str">
        <f t="shared" si="175"/>
        <v>Madrid1st Round</v>
      </c>
    </row>
    <row r="994" spans="1:49" x14ac:dyDescent="0.25">
      <c r="A994">
        <v>24</v>
      </c>
      <c r="B994" t="s">
        <v>592</v>
      </c>
      <c r="C994" s="8" t="s">
        <v>593</v>
      </c>
      <c r="D994" s="1">
        <v>41764</v>
      </c>
      <c r="E994" s="1" t="s">
        <v>351</v>
      </c>
      <c r="F994" t="s">
        <v>307</v>
      </c>
      <c r="G994" t="s">
        <v>503</v>
      </c>
      <c r="H994" t="s">
        <v>309</v>
      </c>
      <c r="I994">
        <v>3</v>
      </c>
      <c r="J994" t="s">
        <v>422</v>
      </c>
      <c r="K994" t="s">
        <v>364</v>
      </c>
      <c r="L994">
        <v>19</v>
      </c>
      <c r="M994">
        <v>10</v>
      </c>
      <c r="N994">
        <v>2485</v>
      </c>
      <c r="O994">
        <v>3830</v>
      </c>
      <c r="P994">
        <v>6</v>
      </c>
      <c r="Q994">
        <v>4</v>
      </c>
      <c r="R994">
        <v>6</v>
      </c>
      <c r="S994">
        <v>0</v>
      </c>
      <c r="V994">
        <v>2</v>
      </c>
      <c r="W994">
        <v>0</v>
      </c>
      <c r="X994" t="s">
        <v>312</v>
      </c>
      <c r="Y994">
        <v>2.25</v>
      </c>
      <c r="Z994">
        <v>1.57</v>
      </c>
      <c r="AA994">
        <v>2.25</v>
      </c>
      <c r="AB994">
        <v>1.62</v>
      </c>
      <c r="AC994">
        <v>2.38</v>
      </c>
      <c r="AD994">
        <v>1.53</v>
      </c>
      <c r="AE994">
        <v>2.37</v>
      </c>
      <c r="AF994">
        <v>1.65</v>
      </c>
      <c r="AG994">
        <v>2.75</v>
      </c>
      <c r="AH994">
        <v>1.44</v>
      </c>
      <c r="AI994">
        <v>2.75</v>
      </c>
      <c r="AJ994">
        <v>1.7</v>
      </c>
      <c r="AK994">
        <v>2.29</v>
      </c>
      <c r="AL994">
        <v>1.6</v>
      </c>
      <c r="AM994" t="str">
        <f t="shared" si="165"/>
        <v>Stosur</v>
      </c>
      <c r="AN994" t="str">
        <f t="shared" si="166"/>
        <v>Cibulkova</v>
      </c>
      <c r="AO994" t="str">
        <f t="shared" si="167"/>
        <v>MadridStosurCibulkova</v>
      </c>
      <c r="AP994" t="str">
        <f t="shared" si="168"/>
        <v>MadridCibulkovaStosur</v>
      </c>
      <c r="AQ994">
        <f t="shared" si="169"/>
        <v>2</v>
      </c>
      <c r="AR994">
        <f t="shared" si="170"/>
        <v>8</v>
      </c>
      <c r="AS994">
        <f t="shared" si="171"/>
        <v>16</v>
      </c>
      <c r="AT994" t="b">
        <f t="shared" si="172"/>
        <v>0</v>
      </c>
      <c r="AU994" t="str">
        <f t="shared" si="173"/>
        <v>Stosur</v>
      </c>
      <c r="AV994" t="b">
        <f t="shared" si="174"/>
        <v>0</v>
      </c>
      <c r="AW994" t="str">
        <f t="shared" si="175"/>
        <v>Madrid1st Round</v>
      </c>
    </row>
    <row r="995" spans="1:49" x14ac:dyDescent="0.25">
      <c r="A995">
        <v>24</v>
      </c>
      <c r="B995" t="s">
        <v>592</v>
      </c>
      <c r="C995" s="8" t="s">
        <v>593</v>
      </c>
      <c r="D995" s="1">
        <v>41764</v>
      </c>
      <c r="E995" s="1" t="s">
        <v>351</v>
      </c>
      <c r="F995" t="s">
        <v>307</v>
      </c>
      <c r="G995" t="s">
        <v>503</v>
      </c>
      <c r="H995" t="s">
        <v>309</v>
      </c>
      <c r="I995">
        <v>3</v>
      </c>
      <c r="J995" t="s">
        <v>463</v>
      </c>
      <c r="K995" t="s">
        <v>410</v>
      </c>
      <c r="L995">
        <v>117</v>
      </c>
      <c r="M995">
        <v>41</v>
      </c>
      <c r="N995">
        <v>538</v>
      </c>
      <c r="O995">
        <v>1283</v>
      </c>
      <c r="P995">
        <v>6</v>
      </c>
      <c r="Q995">
        <v>4</v>
      </c>
      <c r="R995">
        <v>7</v>
      </c>
      <c r="S995">
        <v>5</v>
      </c>
      <c r="V995">
        <v>2</v>
      </c>
      <c r="W995">
        <v>0</v>
      </c>
      <c r="X995" t="s">
        <v>312</v>
      </c>
      <c r="Y995">
        <v>1.28</v>
      </c>
      <c r="Z995">
        <v>3.5</v>
      </c>
      <c r="AA995">
        <v>1.3</v>
      </c>
      <c r="AB995">
        <v>3.4</v>
      </c>
      <c r="AC995">
        <v>1.3</v>
      </c>
      <c r="AD995">
        <v>3.4</v>
      </c>
      <c r="AE995">
        <v>1.34</v>
      </c>
      <c r="AF995">
        <v>3.5</v>
      </c>
      <c r="AG995">
        <v>1.33</v>
      </c>
      <c r="AH995">
        <v>3.25</v>
      </c>
      <c r="AI995">
        <v>1.36</v>
      </c>
      <c r="AJ995">
        <v>3.75</v>
      </c>
      <c r="AK995">
        <v>1.31</v>
      </c>
      <c r="AL995">
        <v>3.35</v>
      </c>
      <c r="AM995" t="str">
        <f t="shared" si="165"/>
        <v>Begu</v>
      </c>
      <c r="AN995" t="str">
        <f t="shared" si="166"/>
        <v>Zhang</v>
      </c>
      <c r="AO995" t="str">
        <f t="shared" si="167"/>
        <v>MadridBeguZhang</v>
      </c>
      <c r="AP995" t="str">
        <f t="shared" si="168"/>
        <v>MadridZhangBegu</v>
      </c>
      <c r="AQ995">
        <f t="shared" si="169"/>
        <v>2</v>
      </c>
      <c r="AR995">
        <f t="shared" si="170"/>
        <v>4</v>
      </c>
      <c r="AS995">
        <f t="shared" si="171"/>
        <v>22</v>
      </c>
      <c r="AT995" t="b">
        <f t="shared" si="172"/>
        <v>0</v>
      </c>
      <c r="AU995" t="str">
        <f t="shared" si="173"/>
        <v>Begu</v>
      </c>
      <c r="AV995" t="b">
        <f t="shared" si="174"/>
        <v>0</v>
      </c>
      <c r="AW995" t="str">
        <f t="shared" si="175"/>
        <v>Madrid1st Round</v>
      </c>
    </row>
    <row r="996" spans="1:49" x14ac:dyDescent="0.25">
      <c r="A996">
        <v>24</v>
      </c>
      <c r="B996" t="s">
        <v>592</v>
      </c>
      <c r="C996" s="8" t="s">
        <v>593</v>
      </c>
      <c r="D996" s="1">
        <v>41764</v>
      </c>
      <c r="E996" s="1" t="s">
        <v>351</v>
      </c>
      <c r="F996" t="s">
        <v>307</v>
      </c>
      <c r="G996" t="s">
        <v>503</v>
      </c>
      <c r="H996" t="s">
        <v>309</v>
      </c>
      <c r="I996">
        <v>3</v>
      </c>
      <c r="J996" t="s">
        <v>356</v>
      </c>
      <c r="K996" t="s">
        <v>315</v>
      </c>
      <c r="L996">
        <v>16</v>
      </c>
      <c r="M996">
        <v>63</v>
      </c>
      <c r="N996">
        <v>2645</v>
      </c>
      <c r="O996">
        <v>928</v>
      </c>
      <c r="P996">
        <v>6</v>
      </c>
      <c r="Q996">
        <v>2</v>
      </c>
      <c r="R996">
        <v>6</v>
      </c>
      <c r="S996">
        <v>7</v>
      </c>
      <c r="T996">
        <v>6</v>
      </c>
      <c r="U996">
        <v>3</v>
      </c>
      <c r="V996">
        <v>2</v>
      </c>
      <c r="W996">
        <v>1</v>
      </c>
      <c r="X996" t="s">
        <v>312</v>
      </c>
      <c r="Y996">
        <v>1.66</v>
      </c>
      <c r="Z996">
        <v>2.1</v>
      </c>
      <c r="AA996">
        <v>1.7</v>
      </c>
      <c r="AB996">
        <v>2.1</v>
      </c>
      <c r="AC996">
        <v>1.62</v>
      </c>
      <c r="AD996">
        <v>2.2000000000000002</v>
      </c>
      <c r="AE996">
        <v>1.75</v>
      </c>
      <c r="AF996">
        <v>2.1800000000000002</v>
      </c>
      <c r="AG996">
        <v>1.62</v>
      </c>
      <c r="AH996">
        <v>2.25</v>
      </c>
      <c r="AI996">
        <v>1.75</v>
      </c>
      <c r="AJ996">
        <v>2.25</v>
      </c>
      <c r="AK996">
        <v>1.68</v>
      </c>
      <c r="AL996">
        <v>2.14</v>
      </c>
      <c r="AM996" t="str">
        <f t="shared" si="165"/>
        <v>Lisicki</v>
      </c>
      <c r="AN996" t="str">
        <f t="shared" si="166"/>
        <v>Pliskova</v>
      </c>
      <c r="AO996" t="str">
        <f t="shared" si="167"/>
        <v>MadridLisickiPliskova</v>
      </c>
      <c r="AP996" t="str">
        <f t="shared" si="168"/>
        <v>MadridPliskovaLisicki</v>
      </c>
      <c r="AQ996">
        <f t="shared" si="169"/>
        <v>1</v>
      </c>
      <c r="AR996">
        <f t="shared" si="170"/>
        <v>6</v>
      </c>
      <c r="AS996">
        <f t="shared" si="171"/>
        <v>30</v>
      </c>
      <c r="AT996" t="b">
        <f t="shared" si="172"/>
        <v>1</v>
      </c>
      <c r="AU996" t="str">
        <f t="shared" si="173"/>
        <v>Lisicki</v>
      </c>
      <c r="AV996" t="b">
        <f t="shared" si="174"/>
        <v>1</v>
      </c>
      <c r="AW996" t="str">
        <f t="shared" si="175"/>
        <v>Madrid1st Round</v>
      </c>
    </row>
    <row r="997" spans="1:49" x14ac:dyDescent="0.25">
      <c r="A997">
        <v>24</v>
      </c>
      <c r="B997" t="s">
        <v>592</v>
      </c>
      <c r="C997" s="8" t="s">
        <v>593</v>
      </c>
      <c r="D997" s="1">
        <v>41764</v>
      </c>
      <c r="E997" s="1" t="s">
        <v>351</v>
      </c>
      <c r="F997" t="s">
        <v>307</v>
      </c>
      <c r="G997" t="s">
        <v>503</v>
      </c>
      <c r="H997" t="s">
        <v>309</v>
      </c>
      <c r="I997">
        <v>3</v>
      </c>
      <c r="J997" t="s">
        <v>439</v>
      </c>
      <c r="K997" t="s">
        <v>431</v>
      </c>
      <c r="L997">
        <v>3</v>
      </c>
      <c r="M997">
        <v>18</v>
      </c>
      <c r="N997">
        <v>5980</v>
      </c>
      <c r="O997">
        <v>2498</v>
      </c>
      <c r="P997">
        <v>7</v>
      </c>
      <c r="Q997">
        <v>6</v>
      </c>
      <c r="R997">
        <v>6</v>
      </c>
      <c r="S997">
        <v>2</v>
      </c>
      <c r="V997">
        <v>2</v>
      </c>
      <c r="W997">
        <v>0</v>
      </c>
      <c r="X997" t="s">
        <v>312</v>
      </c>
      <c r="Y997">
        <v>1.4</v>
      </c>
      <c r="Z997">
        <v>2.75</v>
      </c>
      <c r="AA997">
        <v>1.42</v>
      </c>
      <c r="AB997">
        <v>2.8</v>
      </c>
      <c r="AC997">
        <v>1.4</v>
      </c>
      <c r="AD997">
        <v>2.75</v>
      </c>
      <c r="AE997">
        <v>1.45</v>
      </c>
      <c r="AF997">
        <v>2.93</v>
      </c>
      <c r="AG997">
        <v>1.4</v>
      </c>
      <c r="AH997">
        <v>2.88</v>
      </c>
      <c r="AI997">
        <v>1.45</v>
      </c>
      <c r="AJ997">
        <v>3.05</v>
      </c>
      <c r="AK997">
        <v>1.4</v>
      </c>
      <c r="AL997">
        <v>2.85</v>
      </c>
      <c r="AM997" t="str">
        <f t="shared" si="165"/>
        <v>Radwanska</v>
      </c>
      <c r="AN997" t="str">
        <f t="shared" si="166"/>
        <v>Bouchard</v>
      </c>
      <c r="AO997" t="str">
        <f t="shared" si="167"/>
        <v>MadridRadwanskaBouchard</v>
      </c>
      <c r="AP997" t="str">
        <f t="shared" si="168"/>
        <v>MadridBouchardRadwanska</v>
      </c>
      <c r="AQ997">
        <f t="shared" si="169"/>
        <v>2</v>
      </c>
      <c r="AR997">
        <f t="shared" si="170"/>
        <v>5</v>
      </c>
      <c r="AS997">
        <f t="shared" si="171"/>
        <v>21</v>
      </c>
      <c r="AT997" t="b">
        <f t="shared" si="172"/>
        <v>1</v>
      </c>
      <c r="AU997" t="str">
        <f t="shared" si="173"/>
        <v>Radwanska</v>
      </c>
      <c r="AV997" t="b">
        <f t="shared" si="174"/>
        <v>0</v>
      </c>
      <c r="AW997" t="str">
        <f t="shared" si="175"/>
        <v>Madrid1st Round</v>
      </c>
    </row>
    <row r="998" spans="1:49" x14ac:dyDescent="0.25">
      <c r="A998">
        <v>24</v>
      </c>
      <c r="B998" t="s">
        <v>592</v>
      </c>
      <c r="C998" s="8" t="s">
        <v>593</v>
      </c>
      <c r="D998" s="1">
        <v>41764</v>
      </c>
      <c r="E998" s="1" t="s">
        <v>351</v>
      </c>
      <c r="F998" t="s">
        <v>307</v>
      </c>
      <c r="G998" t="s">
        <v>503</v>
      </c>
      <c r="H998" t="s">
        <v>309</v>
      </c>
      <c r="I998">
        <v>3</v>
      </c>
      <c r="J998" t="s">
        <v>433</v>
      </c>
      <c r="K998" t="s">
        <v>437</v>
      </c>
      <c r="L998">
        <v>29</v>
      </c>
      <c r="M998">
        <v>21</v>
      </c>
      <c r="N998">
        <v>1612</v>
      </c>
      <c r="O998">
        <v>2365</v>
      </c>
      <c r="P998">
        <v>6</v>
      </c>
      <c r="Q998">
        <v>3</v>
      </c>
      <c r="R998">
        <v>4</v>
      </c>
      <c r="S998">
        <v>6</v>
      </c>
      <c r="T998">
        <v>6</v>
      </c>
      <c r="U998">
        <v>1</v>
      </c>
      <c r="V998">
        <v>2</v>
      </c>
      <c r="W998">
        <v>1</v>
      </c>
      <c r="X998" t="s">
        <v>312</v>
      </c>
      <c r="Y998">
        <v>1.66</v>
      </c>
      <c r="Z998">
        <v>2.1</v>
      </c>
      <c r="AA998">
        <v>1.65</v>
      </c>
      <c r="AB998">
        <v>2.2000000000000002</v>
      </c>
      <c r="AC998">
        <v>1.67</v>
      </c>
      <c r="AD998">
        <v>2.1</v>
      </c>
      <c r="AE998">
        <v>1.65</v>
      </c>
      <c r="AF998">
        <v>2.37</v>
      </c>
      <c r="AG998">
        <v>1.8</v>
      </c>
      <c r="AH998">
        <v>2</v>
      </c>
      <c r="AI998">
        <v>1.8</v>
      </c>
      <c r="AJ998">
        <v>2.37</v>
      </c>
      <c r="AK998">
        <v>1.65</v>
      </c>
      <c r="AL998">
        <v>2.2000000000000002</v>
      </c>
      <c r="AM998" t="str">
        <f t="shared" si="165"/>
        <v>Kuznetsova</v>
      </c>
      <c r="AN998" t="str">
        <f t="shared" si="166"/>
        <v>Cornet</v>
      </c>
      <c r="AO998" t="str">
        <f t="shared" si="167"/>
        <v>MadridKuznetsovaCornet</v>
      </c>
      <c r="AP998" t="str">
        <f t="shared" si="168"/>
        <v>MadridCornetKuznetsova</v>
      </c>
      <c r="AQ998">
        <f t="shared" si="169"/>
        <v>1</v>
      </c>
      <c r="AR998">
        <f t="shared" si="170"/>
        <v>6</v>
      </c>
      <c r="AS998">
        <f t="shared" si="171"/>
        <v>26</v>
      </c>
      <c r="AT998" t="b">
        <f t="shared" si="172"/>
        <v>0</v>
      </c>
      <c r="AU998" t="str">
        <f t="shared" si="173"/>
        <v>Kuznetsova</v>
      </c>
      <c r="AV998" t="b">
        <f t="shared" si="174"/>
        <v>1</v>
      </c>
      <c r="AW998" t="str">
        <f t="shared" si="175"/>
        <v>Madrid1st Round</v>
      </c>
    </row>
    <row r="999" spans="1:49" x14ac:dyDescent="0.25">
      <c r="A999">
        <v>24</v>
      </c>
      <c r="B999" t="s">
        <v>592</v>
      </c>
      <c r="C999" s="8" t="s">
        <v>593</v>
      </c>
      <c r="D999" s="1">
        <v>41764</v>
      </c>
      <c r="E999" s="1" t="s">
        <v>351</v>
      </c>
      <c r="F999" t="s">
        <v>307</v>
      </c>
      <c r="G999" t="s">
        <v>503</v>
      </c>
      <c r="H999" t="s">
        <v>309</v>
      </c>
      <c r="I999">
        <v>3</v>
      </c>
      <c r="J999" t="s">
        <v>430</v>
      </c>
      <c r="K999" t="s">
        <v>340</v>
      </c>
      <c r="L999">
        <v>5</v>
      </c>
      <c r="M999">
        <v>97</v>
      </c>
      <c r="N999">
        <v>4695</v>
      </c>
      <c r="O999">
        <v>651</v>
      </c>
      <c r="P999">
        <v>6</v>
      </c>
      <c r="Q999">
        <v>2</v>
      </c>
      <c r="R999">
        <v>6</v>
      </c>
      <c r="S999">
        <v>0</v>
      </c>
      <c r="V999">
        <v>2</v>
      </c>
      <c r="W999">
        <v>0</v>
      </c>
      <c r="X999" t="s">
        <v>312</v>
      </c>
      <c r="Y999">
        <v>1.22</v>
      </c>
      <c r="Z999">
        <v>4</v>
      </c>
      <c r="AA999">
        <v>1.22</v>
      </c>
      <c r="AB999">
        <v>4</v>
      </c>
      <c r="AC999">
        <v>1.25</v>
      </c>
      <c r="AD999">
        <v>3.75</v>
      </c>
      <c r="AE999">
        <v>1.29</v>
      </c>
      <c r="AF999">
        <v>3.98</v>
      </c>
      <c r="AG999">
        <v>1.22</v>
      </c>
      <c r="AH999">
        <v>4</v>
      </c>
      <c r="AI999">
        <v>1.29</v>
      </c>
      <c r="AJ999">
        <v>4.3</v>
      </c>
      <c r="AK999">
        <v>1.24</v>
      </c>
      <c r="AL999">
        <v>3.93</v>
      </c>
      <c r="AM999" t="str">
        <f t="shared" si="165"/>
        <v>Halep</v>
      </c>
      <c r="AN999" t="str">
        <f t="shared" si="166"/>
        <v>Goerges</v>
      </c>
      <c r="AO999" t="str">
        <f t="shared" si="167"/>
        <v>MadridHalepGoerges</v>
      </c>
      <c r="AP999" t="str">
        <f t="shared" si="168"/>
        <v>MadridGoergesHalep</v>
      </c>
      <c r="AQ999">
        <f t="shared" si="169"/>
        <v>2</v>
      </c>
      <c r="AR999">
        <f t="shared" si="170"/>
        <v>10</v>
      </c>
      <c r="AS999">
        <f t="shared" si="171"/>
        <v>14</v>
      </c>
      <c r="AT999" t="b">
        <f t="shared" si="172"/>
        <v>0</v>
      </c>
      <c r="AU999" t="str">
        <f t="shared" si="173"/>
        <v>Halep</v>
      </c>
      <c r="AV999" t="b">
        <f t="shared" si="174"/>
        <v>0</v>
      </c>
      <c r="AW999" t="str">
        <f t="shared" si="175"/>
        <v>Madrid1st Round</v>
      </c>
    </row>
    <row r="1000" spans="1:49" x14ac:dyDescent="0.25">
      <c r="A1000">
        <v>24</v>
      </c>
      <c r="B1000" t="s">
        <v>592</v>
      </c>
      <c r="C1000" s="8" t="s">
        <v>593</v>
      </c>
      <c r="D1000" s="1">
        <v>41764</v>
      </c>
      <c r="E1000" s="1" t="s">
        <v>351</v>
      </c>
      <c r="F1000" t="s">
        <v>307</v>
      </c>
      <c r="G1000" t="s">
        <v>503</v>
      </c>
      <c r="H1000" t="s">
        <v>309</v>
      </c>
      <c r="I1000">
        <v>3</v>
      </c>
      <c r="J1000" t="s">
        <v>438</v>
      </c>
      <c r="K1000" t="s">
        <v>436</v>
      </c>
      <c r="L1000">
        <v>14</v>
      </c>
      <c r="M1000">
        <v>22</v>
      </c>
      <c r="N1000">
        <v>2730</v>
      </c>
      <c r="O1000">
        <v>2240</v>
      </c>
      <c r="P1000">
        <v>6</v>
      </c>
      <c r="Q1000">
        <v>2</v>
      </c>
      <c r="R1000">
        <v>6</v>
      </c>
      <c r="S1000">
        <v>2</v>
      </c>
      <c r="V1000">
        <v>2</v>
      </c>
      <c r="W1000">
        <v>0</v>
      </c>
      <c r="X1000" t="s">
        <v>312</v>
      </c>
      <c r="Y1000">
        <v>1.57</v>
      </c>
      <c r="Z1000">
        <v>2.25</v>
      </c>
      <c r="AA1000">
        <v>1.65</v>
      </c>
      <c r="AB1000">
        <v>2.2000000000000002</v>
      </c>
      <c r="AC1000">
        <v>1.62</v>
      </c>
      <c r="AD1000">
        <v>2.2000000000000002</v>
      </c>
      <c r="AE1000">
        <v>1.68</v>
      </c>
      <c r="AF1000">
        <v>2.31</v>
      </c>
      <c r="AG1000">
        <v>1.62</v>
      </c>
      <c r="AH1000">
        <v>2.25</v>
      </c>
      <c r="AI1000">
        <v>1.68</v>
      </c>
      <c r="AJ1000">
        <v>2.4500000000000002</v>
      </c>
      <c r="AK1000">
        <v>1.62</v>
      </c>
      <c r="AL1000">
        <v>2.25</v>
      </c>
      <c r="AM1000" t="str">
        <f t="shared" si="165"/>
        <v>Wozniacki</v>
      </c>
      <c r="AN1000" t="str">
        <f t="shared" si="166"/>
        <v>Makarova</v>
      </c>
      <c r="AO1000" t="str">
        <f t="shared" si="167"/>
        <v>MadridWozniackiMakarova</v>
      </c>
      <c r="AP1000" t="str">
        <f t="shared" si="168"/>
        <v>MadridMakarovaWozniacki</v>
      </c>
      <c r="AQ1000">
        <f t="shared" si="169"/>
        <v>2</v>
      </c>
      <c r="AR1000">
        <f t="shared" si="170"/>
        <v>8</v>
      </c>
      <c r="AS1000">
        <f t="shared" si="171"/>
        <v>16</v>
      </c>
      <c r="AT1000" t="b">
        <f t="shared" si="172"/>
        <v>0</v>
      </c>
      <c r="AU1000" t="str">
        <f t="shared" si="173"/>
        <v>Wozniacki</v>
      </c>
      <c r="AV1000" t="b">
        <f t="shared" si="174"/>
        <v>0</v>
      </c>
      <c r="AW1000" t="str">
        <f t="shared" si="175"/>
        <v>Madrid1st Round</v>
      </c>
    </row>
    <row r="1001" spans="1:49" x14ac:dyDescent="0.25">
      <c r="A1001">
        <v>24</v>
      </c>
      <c r="B1001" t="s">
        <v>592</v>
      </c>
      <c r="C1001" s="8" t="s">
        <v>593</v>
      </c>
      <c r="D1001" s="1">
        <v>41764</v>
      </c>
      <c r="E1001" s="1" t="s">
        <v>351</v>
      </c>
      <c r="F1001" t="s">
        <v>307</v>
      </c>
      <c r="G1001" t="s">
        <v>503</v>
      </c>
      <c r="H1001" t="s">
        <v>309</v>
      </c>
      <c r="I1001">
        <v>3</v>
      </c>
      <c r="J1001" t="s">
        <v>366</v>
      </c>
      <c r="K1001" t="s">
        <v>354</v>
      </c>
      <c r="L1001">
        <v>7</v>
      </c>
      <c r="M1001">
        <v>36</v>
      </c>
      <c r="N1001">
        <v>4070</v>
      </c>
      <c r="O1001">
        <v>1375</v>
      </c>
      <c r="P1001">
        <v>6</v>
      </c>
      <c r="Q1001">
        <v>4</v>
      </c>
      <c r="R1001">
        <v>6</v>
      </c>
      <c r="S1001">
        <v>3</v>
      </c>
      <c r="V1001">
        <v>2</v>
      </c>
      <c r="W1001">
        <v>0</v>
      </c>
      <c r="X1001" t="s">
        <v>312</v>
      </c>
      <c r="Y1001">
        <v>1.1599999999999999</v>
      </c>
      <c r="Z1001">
        <v>5</v>
      </c>
      <c r="AA1001">
        <v>1.18</v>
      </c>
      <c r="AB1001">
        <v>4.5</v>
      </c>
      <c r="AC1001">
        <v>1.2</v>
      </c>
      <c r="AD1001">
        <v>4.33</v>
      </c>
      <c r="AE1001">
        <v>1.21</v>
      </c>
      <c r="AF1001">
        <v>4.93</v>
      </c>
      <c r="AG1001">
        <v>1.17</v>
      </c>
      <c r="AH1001">
        <v>5</v>
      </c>
      <c r="AI1001">
        <v>1.21</v>
      </c>
      <c r="AJ1001">
        <v>5.3</v>
      </c>
      <c r="AK1001">
        <v>1.18</v>
      </c>
      <c r="AL1001">
        <v>4.75</v>
      </c>
      <c r="AM1001" t="str">
        <f t="shared" si="165"/>
        <v>Jankovic</v>
      </c>
      <c r="AN1001" t="str">
        <f t="shared" si="166"/>
        <v>Svitolina</v>
      </c>
      <c r="AO1001" t="str">
        <f t="shared" si="167"/>
        <v>MadridJankovicSvitolina</v>
      </c>
      <c r="AP1001" t="str">
        <f t="shared" si="168"/>
        <v>MadridSvitolinaJankovic</v>
      </c>
      <c r="AQ1001">
        <f t="shared" si="169"/>
        <v>2</v>
      </c>
      <c r="AR1001">
        <f t="shared" si="170"/>
        <v>5</v>
      </c>
      <c r="AS1001">
        <f t="shared" si="171"/>
        <v>19</v>
      </c>
      <c r="AT1001" t="b">
        <f t="shared" si="172"/>
        <v>0</v>
      </c>
      <c r="AU1001" t="str">
        <f t="shared" si="173"/>
        <v>Jankovic</v>
      </c>
      <c r="AV1001" t="b">
        <f t="shared" si="174"/>
        <v>0</v>
      </c>
      <c r="AW1001" t="str">
        <f t="shared" si="175"/>
        <v>Madrid1st Round</v>
      </c>
    </row>
    <row r="1002" spans="1:49" x14ac:dyDescent="0.25">
      <c r="A1002">
        <v>24</v>
      </c>
      <c r="B1002" t="s">
        <v>592</v>
      </c>
      <c r="C1002" s="8" t="s">
        <v>593</v>
      </c>
      <c r="D1002" s="1">
        <v>41764</v>
      </c>
      <c r="E1002" s="1" t="s">
        <v>351</v>
      </c>
      <c r="F1002" t="s">
        <v>307</v>
      </c>
      <c r="G1002" t="s">
        <v>503</v>
      </c>
      <c r="H1002" t="s">
        <v>309</v>
      </c>
      <c r="I1002">
        <v>3</v>
      </c>
      <c r="J1002" t="s">
        <v>368</v>
      </c>
      <c r="K1002" t="s">
        <v>313</v>
      </c>
      <c r="L1002">
        <v>15</v>
      </c>
      <c r="M1002">
        <v>38</v>
      </c>
      <c r="N1002">
        <v>2700</v>
      </c>
      <c r="O1002">
        <v>1355</v>
      </c>
      <c r="P1002">
        <v>7</v>
      </c>
      <c r="Q1002">
        <v>6</v>
      </c>
      <c r="R1002">
        <v>6</v>
      </c>
      <c r="S1002">
        <v>4</v>
      </c>
      <c r="V1002">
        <v>2</v>
      </c>
      <c r="W1002">
        <v>0</v>
      </c>
      <c r="X1002" t="s">
        <v>312</v>
      </c>
      <c r="Y1002">
        <v>1.1200000000000001</v>
      </c>
      <c r="Z1002">
        <v>6</v>
      </c>
      <c r="AA1002">
        <v>1.18</v>
      </c>
      <c r="AB1002">
        <v>4.5</v>
      </c>
      <c r="AC1002">
        <v>1.17</v>
      </c>
      <c r="AD1002">
        <v>4.5</v>
      </c>
      <c r="AE1002">
        <v>1.1599999999999999</v>
      </c>
      <c r="AF1002">
        <v>5.99</v>
      </c>
      <c r="AG1002">
        <v>1.1399999999999999</v>
      </c>
      <c r="AH1002">
        <v>5.5</v>
      </c>
      <c r="AI1002">
        <v>1.2</v>
      </c>
      <c r="AJ1002">
        <v>6.4</v>
      </c>
      <c r="AK1002">
        <v>1.1599999999999999</v>
      </c>
      <c r="AL1002">
        <v>5.13</v>
      </c>
      <c r="AM1002" t="str">
        <f t="shared" si="165"/>
        <v>Suarez</v>
      </c>
      <c r="AN1002" t="str">
        <f t="shared" si="166"/>
        <v>Meusburger</v>
      </c>
      <c r="AO1002" t="str">
        <f t="shared" si="167"/>
        <v>MadridSuarezMeusburger</v>
      </c>
      <c r="AP1002" t="str">
        <f t="shared" si="168"/>
        <v>MadridMeusburgerSuarez</v>
      </c>
      <c r="AQ1002">
        <f t="shared" si="169"/>
        <v>2</v>
      </c>
      <c r="AR1002">
        <f t="shared" si="170"/>
        <v>3</v>
      </c>
      <c r="AS1002">
        <f t="shared" si="171"/>
        <v>23</v>
      </c>
      <c r="AT1002" t="b">
        <f t="shared" si="172"/>
        <v>1</v>
      </c>
      <c r="AU1002" t="str">
        <f t="shared" si="173"/>
        <v>Suarez</v>
      </c>
      <c r="AV1002" t="b">
        <f t="shared" si="174"/>
        <v>0</v>
      </c>
      <c r="AW1002" t="str">
        <f t="shared" si="175"/>
        <v>Madrid1st Round</v>
      </c>
    </row>
    <row r="1003" spans="1:49" x14ac:dyDescent="0.25">
      <c r="A1003">
        <v>24</v>
      </c>
      <c r="B1003" t="s">
        <v>592</v>
      </c>
      <c r="C1003" s="8" t="s">
        <v>593</v>
      </c>
      <c r="D1003" s="1">
        <v>41765</v>
      </c>
      <c r="E1003" s="1" t="s">
        <v>351</v>
      </c>
      <c r="F1003" t="s">
        <v>307</v>
      </c>
      <c r="G1003" t="s">
        <v>503</v>
      </c>
      <c r="H1003" t="s">
        <v>344</v>
      </c>
      <c r="I1003">
        <v>3</v>
      </c>
      <c r="J1003" t="s">
        <v>337</v>
      </c>
      <c r="K1003" t="s">
        <v>357</v>
      </c>
      <c r="L1003">
        <v>26</v>
      </c>
      <c r="M1003">
        <v>39</v>
      </c>
      <c r="N1003">
        <v>1920</v>
      </c>
      <c r="O1003">
        <v>1330</v>
      </c>
      <c r="P1003">
        <v>6</v>
      </c>
      <c r="Q1003">
        <v>1</v>
      </c>
      <c r="R1003">
        <v>6</v>
      </c>
      <c r="S1003">
        <v>2</v>
      </c>
      <c r="V1003">
        <v>2</v>
      </c>
      <c r="W1003">
        <v>0</v>
      </c>
      <c r="X1003" t="s">
        <v>312</v>
      </c>
      <c r="Y1003">
        <v>1.18</v>
      </c>
      <c r="Z1003">
        <v>4.5</v>
      </c>
      <c r="AA1003">
        <v>1.22</v>
      </c>
      <c r="AB1003">
        <v>4</v>
      </c>
      <c r="AC1003">
        <v>1.22</v>
      </c>
      <c r="AD1003">
        <v>4</v>
      </c>
      <c r="AE1003">
        <v>1.21</v>
      </c>
      <c r="AF1003">
        <v>5.03</v>
      </c>
      <c r="AG1003">
        <v>1.2</v>
      </c>
      <c r="AH1003">
        <v>4.5</v>
      </c>
      <c r="AI1003">
        <v>1.24</v>
      </c>
      <c r="AJ1003">
        <v>5.03</v>
      </c>
      <c r="AK1003">
        <v>1.2</v>
      </c>
      <c r="AL1003">
        <v>4.3499999999999996</v>
      </c>
      <c r="AM1003" t="str">
        <f t="shared" si="165"/>
        <v>Safarova</v>
      </c>
      <c r="AN1003" t="str">
        <f t="shared" si="166"/>
        <v>Rybarikova</v>
      </c>
      <c r="AO1003" t="str">
        <f t="shared" si="167"/>
        <v>MadridSafarovaRybarikova</v>
      </c>
      <c r="AP1003" t="str">
        <f t="shared" si="168"/>
        <v>MadridRybarikovaSafarova</v>
      </c>
      <c r="AQ1003">
        <f t="shared" si="169"/>
        <v>2</v>
      </c>
      <c r="AR1003">
        <f t="shared" si="170"/>
        <v>9</v>
      </c>
      <c r="AS1003">
        <f t="shared" si="171"/>
        <v>15</v>
      </c>
      <c r="AT1003" t="b">
        <f t="shared" si="172"/>
        <v>0</v>
      </c>
      <c r="AU1003" t="str">
        <f t="shared" si="173"/>
        <v>Safarova</v>
      </c>
      <c r="AV1003" t="b">
        <f t="shared" si="174"/>
        <v>0</v>
      </c>
      <c r="AW1003" t="str">
        <f t="shared" si="175"/>
        <v>Madrid2nd Round</v>
      </c>
    </row>
    <row r="1004" spans="1:49" x14ac:dyDescent="0.25">
      <c r="A1004">
        <v>24</v>
      </c>
      <c r="B1004" t="s">
        <v>592</v>
      </c>
      <c r="C1004" s="8" t="s">
        <v>593</v>
      </c>
      <c r="D1004" s="1">
        <v>41765</v>
      </c>
      <c r="E1004" s="1" t="s">
        <v>351</v>
      </c>
      <c r="F1004" t="s">
        <v>307</v>
      </c>
      <c r="G1004" t="s">
        <v>503</v>
      </c>
      <c r="H1004" t="s">
        <v>344</v>
      </c>
      <c r="I1004">
        <v>3</v>
      </c>
      <c r="J1004" t="s">
        <v>415</v>
      </c>
      <c r="K1004" t="s">
        <v>397</v>
      </c>
      <c r="L1004">
        <v>2</v>
      </c>
      <c r="M1004">
        <v>59</v>
      </c>
      <c r="N1004">
        <v>7265</v>
      </c>
      <c r="O1004">
        <v>954</v>
      </c>
      <c r="P1004">
        <v>6</v>
      </c>
      <c r="Q1004">
        <v>2</v>
      </c>
      <c r="R1004">
        <v>6</v>
      </c>
      <c r="S1004">
        <v>3</v>
      </c>
      <c r="V1004">
        <v>2</v>
      </c>
      <c r="W1004">
        <v>0</v>
      </c>
      <c r="X1004" t="s">
        <v>312</v>
      </c>
      <c r="Y1004">
        <v>1.07</v>
      </c>
      <c r="Z1004">
        <v>9</v>
      </c>
      <c r="AA1004">
        <v>1.08</v>
      </c>
      <c r="AB1004">
        <v>7.5</v>
      </c>
      <c r="AC1004">
        <v>1.08</v>
      </c>
      <c r="AD1004">
        <v>7</v>
      </c>
      <c r="AE1004">
        <v>1.1000000000000001</v>
      </c>
      <c r="AF1004">
        <v>8.6999999999999993</v>
      </c>
      <c r="AG1004">
        <v>1.08</v>
      </c>
      <c r="AH1004">
        <v>7.5</v>
      </c>
      <c r="AI1004">
        <v>1.1000000000000001</v>
      </c>
      <c r="AJ1004">
        <v>9</v>
      </c>
      <c r="AK1004">
        <v>1.08</v>
      </c>
      <c r="AL1004">
        <v>7.52</v>
      </c>
      <c r="AM1004" t="str">
        <f t="shared" si="165"/>
        <v>Li</v>
      </c>
      <c r="AN1004" t="str">
        <f t="shared" si="166"/>
        <v>Zheng</v>
      </c>
      <c r="AO1004" t="str">
        <f t="shared" si="167"/>
        <v>MadridLiZheng</v>
      </c>
      <c r="AP1004" t="str">
        <f t="shared" si="168"/>
        <v>MadridZhengLi</v>
      </c>
      <c r="AQ1004">
        <f t="shared" si="169"/>
        <v>2</v>
      </c>
      <c r="AR1004">
        <f t="shared" si="170"/>
        <v>7</v>
      </c>
      <c r="AS1004">
        <f t="shared" si="171"/>
        <v>17</v>
      </c>
      <c r="AT1004" t="b">
        <f t="shared" si="172"/>
        <v>0</v>
      </c>
      <c r="AU1004" t="str">
        <f t="shared" si="173"/>
        <v>Li</v>
      </c>
      <c r="AV1004" t="b">
        <f t="shared" si="174"/>
        <v>0</v>
      </c>
      <c r="AW1004" t="str">
        <f t="shared" si="175"/>
        <v>Madrid2nd Round</v>
      </c>
    </row>
    <row r="1005" spans="1:49" x14ac:dyDescent="0.25">
      <c r="A1005">
        <v>24</v>
      </c>
      <c r="B1005" t="s">
        <v>592</v>
      </c>
      <c r="C1005" s="8" t="s">
        <v>593</v>
      </c>
      <c r="D1005" s="1">
        <v>41765</v>
      </c>
      <c r="E1005" s="1" t="s">
        <v>351</v>
      </c>
      <c r="F1005" t="s">
        <v>307</v>
      </c>
      <c r="G1005" t="s">
        <v>503</v>
      </c>
      <c r="H1005" t="s">
        <v>344</v>
      </c>
      <c r="I1005">
        <v>3</v>
      </c>
      <c r="J1005" t="s">
        <v>475</v>
      </c>
      <c r="K1005" t="s">
        <v>494</v>
      </c>
      <c r="L1005">
        <v>17</v>
      </c>
      <c r="M1005">
        <v>82</v>
      </c>
      <c r="N1005">
        <v>2550</v>
      </c>
      <c r="O1005">
        <v>754</v>
      </c>
      <c r="P1005">
        <v>6</v>
      </c>
      <c r="Q1005">
        <v>4</v>
      </c>
      <c r="R1005">
        <v>2</v>
      </c>
      <c r="S1005">
        <v>6</v>
      </c>
      <c r="T1005">
        <v>6</v>
      </c>
      <c r="U1005">
        <v>3</v>
      </c>
      <c r="V1005">
        <v>2</v>
      </c>
      <c r="W1005">
        <v>1</v>
      </c>
      <c r="X1005" t="s">
        <v>312</v>
      </c>
      <c r="Y1005">
        <v>2</v>
      </c>
      <c r="Z1005">
        <v>1.72</v>
      </c>
      <c r="AA1005">
        <v>2.0499999999999998</v>
      </c>
      <c r="AB1005">
        <v>1.75</v>
      </c>
      <c r="AC1005">
        <v>2</v>
      </c>
      <c r="AD1005">
        <v>1.73</v>
      </c>
      <c r="AE1005">
        <v>1.99</v>
      </c>
      <c r="AF1005">
        <v>1.92</v>
      </c>
      <c r="AG1005">
        <v>2.1</v>
      </c>
      <c r="AH1005">
        <v>1.73</v>
      </c>
      <c r="AI1005">
        <v>2.2999999999999998</v>
      </c>
      <c r="AJ1005">
        <v>1.94</v>
      </c>
      <c r="AK1005">
        <v>2.04</v>
      </c>
      <c r="AL1005">
        <v>1.75</v>
      </c>
      <c r="AM1005" t="str">
        <f t="shared" si="165"/>
        <v>Stephens</v>
      </c>
      <c r="AN1005" t="str">
        <f t="shared" si="166"/>
        <v>Cetkovska</v>
      </c>
      <c r="AO1005" t="str">
        <f t="shared" si="167"/>
        <v>MadridStephensCetkovska</v>
      </c>
      <c r="AP1005" t="str">
        <f t="shared" si="168"/>
        <v>MadridCetkovskaStephens</v>
      </c>
      <c r="AQ1005">
        <f t="shared" si="169"/>
        <v>1</v>
      </c>
      <c r="AR1005">
        <f t="shared" si="170"/>
        <v>1</v>
      </c>
      <c r="AS1005">
        <f t="shared" si="171"/>
        <v>27</v>
      </c>
      <c r="AT1005" t="b">
        <f t="shared" si="172"/>
        <v>0</v>
      </c>
      <c r="AU1005" t="str">
        <f t="shared" si="173"/>
        <v>Stephens</v>
      </c>
      <c r="AV1005" t="b">
        <f t="shared" si="174"/>
        <v>1</v>
      </c>
      <c r="AW1005" t="str">
        <f t="shared" si="175"/>
        <v>Madrid2nd Round</v>
      </c>
    </row>
    <row r="1006" spans="1:49" x14ac:dyDescent="0.25">
      <c r="A1006">
        <v>24</v>
      </c>
      <c r="B1006" t="s">
        <v>592</v>
      </c>
      <c r="C1006" s="8" t="s">
        <v>593</v>
      </c>
      <c r="D1006" s="1">
        <v>41765</v>
      </c>
      <c r="E1006" s="1" t="s">
        <v>351</v>
      </c>
      <c r="F1006" t="s">
        <v>307</v>
      </c>
      <c r="G1006" t="s">
        <v>503</v>
      </c>
      <c r="H1006" t="s">
        <v>344</v>
      </c>
      <c r="I1006">
        <v>3</v>
      </c>
      <c r="J1006" t="s">
        <v>376</v>
      </c>
      <c r="K1006" t="s">
        <v>311</v>
      </c>
      <c r="L1006">
        <v>9</v>
      </c>
      <c r="M1006">
        <v>57</v>
      </c>
      <c r="N1006">
        <v>3961</v>
      </c>
      <c r="O1006">
        <v>960</v>
      </c>
      <c r="P1006">
        <v>6</v>
      </c>
      <c r="Q1006">
        <v>1</v>
      </c>
      <c r="R1006">
        <v>4</v>
      </c>
      <c r="S1006">
        <v>6</v>
      </c>
      <c r="T1006">
        <v>6</v>
      </c>
      <c r="U1006">
        <v>4</v>
      </c>
      <c r="V1006">
        <v>2</v>
      </c>
      <c r="W1006">
        <v>1</v>
      </c>
      <c r="X1006" t="s">
        <v>312</v>
      </c>
      <c r="Y1006">
        <v>1.05</v>
      </c>
      <c r="Z1006">
        <v>10</v>
      </c>
      <c r="AA1006">
        <v>1.05</v>
      </c>
      <c r="AB1006">
        <v>9</v>
      </c>
      <c r="AC1006">
        <v>1.05</v>
      </c>
      <c r="AD1006">
        <v>8.5</v>
      </c>
      <c r="AE1006">
        <v>1.06</v>
      </c>
      <c r="AF1006">
        <v>12.5</v>
      </c>
      <c r="AG1006">
        <v>1.04</v>
      </c>
      <c r="AH1006">
        <v>11</v>
      </c>
      <c r="AI1006">
        <v>1.06</v>
      </c>
      <c r="AJ1006">
        <v>12.5</v>
      </c>
      <c r="AK1006">
        <v>1.05</v>
      </c>
      <c r="AL1006">
        <v>10.14</v>
      </c>
      <c r="AM1006" t="str">
        <f t="shared" si="165"/>
        <v>Sharapova</v>
      </c>
      <c r="AN1006" t="str">
        <f t="shared" si="166"/>
        <v>Mchale</v>
      </c>
      <c r="AO1006" t="str">
        <f t="shared" si="167"/>
        <v>MadridSharapovaMchale</v>
      </c>
      <c r="AP1006" t="str">
        <f t="shared" si="168"/>
        <v>MadridMchaleSharapova</v>
      </c>
      <c r="AQ1006">
        <f t="shared" si="169"/>
        <v>1</v>
      </c>
      <c r="AR1006">
        <f t="shared" si="170"/>
        <v>5</v>
      </c>
      <c r="AS1006">
        <f t="shared" si="171"/>
        <v>27</v>
      </c>
      <c r="AT1006" t="b">
        <f t="shared" si="172"/>
        <v>0</v>
      </c>
      <c r="AU1006" t="str">
        <f t="shared" si="173"/>
        <v>Sharapova</v>
      </c>
      <c r="AV1006" t="b">
        <f t="shared" si="174"/>
        <v>1</v>
      </c>
      <c r="AW1006" t="str">
        <f t="shared" si="175"/>
        <v>Madrid2nd Round</v>
      </c>
    </row>
    <row r="1007" spans="1:49" x14ac:dyDescent="0.25">
      <c r="A1007">
        <v>24</v>
      </c>
      <c r="B1007" t="s">
        <v>592</v>
      </c>
      <c r="C1007" s="8" t="s">
        <v>593</v>
      </c>
      <c r="D1007" s="1">
        <v>41765</v>
      </c>
      <c r="E1007" s="1" t="s">
        <v>351</v>
      </c>
      <c r="F1007" t="s">
        <v>307</v>
      </c>
      <c r="G1007" t="s">
        <v>503</v>
      </c>
      <c r="H1007" t="s">
        <v>344</v>
      </c>
      <c r="I1007">
        <v>3</v>
      </c>
      <c r="J1007" t="s">
        <v>422</v>
      </c>
      <c r="K1007" t="s">
        <v>310</v>
      </c>
      <c r="L1007">
        <v>19</v>
      </c>
      <c r="M1007">
        <v>37</v>
      </c>
      <c r="N1007">
        <v>2485</v>
      </c>
      <c r="O1007">
        <v>1371</v>
      </c>
      <c r="P1007">
        <v>7</v>
      </c>
      <c r="Q1007">
        <v>5</v>
      </c>
      <c r="R1007">
        <v>3</v>
      </c>
      <c r="S1007">
        <v>6</v>
      </c>
      <c r="T1007">
        <v>6</v>
      </c>
      <c r="U1007">
        <v>1</v>
      </c>
      <c r="V1007">
        <v>2</v>
      </c>
      <c r="W1007">
        <v>1</v>
      </c>
      <c r="X1007" t="s">
        <v>312</v>
      </c>
      <c r="Y1007">
        <v>1.61</v>
      </c>
      <c r="Z1007">
        <v>2.2000000000000002</v>
      </c>
      <c r="AA1007">
        <v>1.6</v>
      </c>
      <c r="AB1007">
        <v>2.2999999999999998</v>
      </c>
      <c r="AC1007">
        <v>1.62</v>
      </c>
      <c r="AD1007">
        <v>2.2000000000000002</v>
      </c>
      <c r="AE1007">
        <v>1.71</v>
      </c>
      <c r="AF1007">
        <v>2.27</v>
      </c>
      <c r="AG1007">
        <v>1.62</v>
      </c>
      <c r="AH1007">
        <v>2.25</v>
      </c>
      <c r="AI1007">
        <v>1.71</v>
      </c>
      <c r="AJ1007">
        <v>2.4500000000000002</v>
      </c>
      <c r="AK1007">
        <v>1.62</v>
      </c>
      <c r="AL1007">
        <v>2.25</v>
      </c>
      <c r="AM1007" t="str">
        <f t="shared" si="165"/>
        <v>Stosur</v>
      </c>
      <c r="AN1007" t="str">
        <f t="shared" si="166"/>
        <v>Muguruza</v>
      </c>
      <c r="AO1007" t="str">
        <f t="shared" si="167"/>
        <v>MadridStosurMuguruza</v>
      </c>
      <c r="AP1007" t="str">
        <f t="shared" si="168"/>
        <v>MadridMuguruzaStosur</v>
      </c>
      <c r="AQ1007">
        <f t="shared" si="169"/>
        <v>1</v>
      </c>
      <c r="AR1007">
        <f t="shared" si="170"/>
        <v>4</v>
      </c>
      <c r="AS1007">
        <f t="shared" si="171"/>
        <v>28</v>
      </c>
      <c r="AT1007" t="b">
        <f t="shared" si="172"/>
        <v>0</v>
      </c>
      <c r="AU1007" t="str">
        <f t="shared" si="173"/>
        <v>Stosur</v>
      </c>
      <c r="AV1007" t="b">
        <f t="shared" si="174"/>
        <v>1</v>
      </c>
      <c r="AW1007" t="str">
        <f t="shared" si="175"/>
        <v>Madrid2nd Round</v>
      </c>
    </row>
    <row r="1008" spans="1:49" x14ac:dyDescent="0.25">
      <c r="A1008">
        <v>24</v>
      </c>
      <c r="B1008" t="s">
        <v>592</v>
      </c>
      <c r="C1008" s="8" t="s">
        <v>593</v>
      </c>
      <c r="D1008" s="1">
        <v>41765</v>
      </c>
      <c r="E1008" s="1" t="s">
        <v>351</v>
      </c>
      <c r="F1008" t="s">
        <v>307</v>
      </c>
      <c r="G1008" t="s">
        <v>503</v>
      </c>
      <c r="H1008" t="s">
        <v>344</v>
      </c>
      <c r="I1008">
        <v>3</v>
      </c>
      <c r="J1008" t="s">
        <v>403</v>
      </c>
      <c r="K1008" t="s">
        <v>367</v>
      </c>
      <c r="L1008">
        <v>11</v>
      </c>
      <c r="M1008">
        <v>66</v>
      </c>
      <c r="N1008">
        <v>3730</v>
      </c>
      <c r="O1008">
        <v>910</v>
      </c>
      <c r="P1008">
        <v>6</v>
      </c>
      <c r="Q1008">
        <v>3</v>
      </c>
      <c r="R1008">
        <v>6</v>
      </c>
      <c r="S1008">
        <v>1</v>
      </c>
      <c r="V1008">
        <v>2</v>
      </c>
      <c r="W1008">
        <v>0</v>
      </c>
      <c r="X1008" t="s">
        <v>312</v>
      </c>
      <c r="Y1008">
        <v>1.1399999999999999</v>
      </c>
      <c r="Z1008">
        <v>5</v>
      </c>
      <c r="AA1008">
        <v>1.17</v>
      </c>
      <c r="AB1008">
        <v>4.75</v>
      </c>
      <c r="AC1008">
        <v>1.2</v>
      </c>
      <c r="AD1008">
        <v>4.33</v>
      </c>
      <c r="AE1008">
        <v>1.23</v>
      </c>
      <c r="AF1008">
        <v>4.72</v>
      </c>
      <c r="AG1008">
        <v>1.2</v>
      </c>
      <c r="AH1008">
        <v>4.5</v>
      </c>
      <c r="AI1008">
        <v>1.23</v>
      </c>
      <c r="AJ1008">
        <v>5.25</v>
      </c>
      <c r="AK1008">
        <v>1.18</v>
      </c>
      <c r="AL1008">
        <v>4.7300000000000004</v>
      </c>
      <c r="AM1008" t="str">
        <f t="shared" si="165"/>
        <v>Errani</v>
      </c>
      <c r="AN1008" t="str">
        <f t="shared" si="166"/>
        <v>Schiavone</v>
      </c>
      <c r="AO1008" t="str">
        <f t="shared" si="167"/>
        <v>MadridErraniSchiavone</v>
      </c>
      <c r="AP1008" t="str">
        <f t="shared" si="168"/>
        <v>MadridSchiavoneErrani</v>
      </c>
      <c r="AQ1008">
        <f t="shared" si="169"/>
        <v>2</v>
      </c>
      <c r="AR1008">
        <f t="shared" si="170"/>
        <v>8</v>
      </c>
      <c r="AS1008">
        <f t="shared" si="171"/>
        <v>16</v>
      </c>
      <c r="AT1008" t="b">
        <f t="shared" si="172"/>
        <v>0</v>
      </c>
      <c r="AU1008" t="str">
        <f t="shared" si="173"/>
        <v>Errani</v>
      </c>
      <c r="AV1008" t="b">
        <f t="shared" si="174"/>
        <v>0</v>
      </c>
      <c r="AW1008" t="str">
        <f t="shared" si="175"/>
        <v>Madrid2nd Round</v>
      </c>
    </row>
    <row r="1009" spans="1:49" x14ac:dyDescent="0.25">
      <c r="A1009">
        <v>24</v>
      </c>
      <c r="B1009" t="s">
        <v>592</v>
      </c>
      <c r="C1009" s="8" t="s">
        <v>593</v>
      </c>
      <c r="D1009" s="1">
        <v>41765</v>
      </c>
      <c r="E1009" s="1" t="s">
        <v>351</v>
      </c>
      <c r="F1009" t="s">
        <v>307</v>
      </c>
      <c r="G1009" t="s">
        <v>503</v>
      </c>
      <c r="H1009" t="s">
        <v>344</v>
      </c>
      <c r="I1009">
        <v>3</v>
      </c>
      <c r="J1009" t="s">
        <v>440</v>
      </c>
      <c r="K1009" t="s">
        <v>355</v>
      </c>
      <c r="L1009">
        <v>6</v>
      </c>
      <c r="M1009">
        <v>47</v>
      </c>
      <c r="N1009">
        <v>4295</v>
      </c>
      <c r="O1009">
        <v>1152</v>
      </c>
      <c r="P1009">
        <v>2</v>
      </c>
      <c r="Q1009">
        <v>6</v>
      </c>
      <c r="R1009">
        <v>6</v>
      </c>
      <c r="S1009">
        <v>2</v>
      </c>
      <c r="T1009">
        <v>6</v>
      </c>
      <c r="U1009">
        <v>1</v>
      </c>
      <c r="V1009">
        <v>2</v>
      </c>
      <c r="W1009">
        <v>1</v>
      </c>
      <c r="X1009" t="s">
        <v>312</v>
      </c>
      <c r="Y1009">
        <v>1.1599999999999999</v>
      </c>
      <c r="Z1009">
        <v>5</v>
      </c>
      <c r="AA1009">
        <v>1.17</v>
      </c>
      <c r="AB1009">
        <v>4.75</v>
      </c>
      <c r="AC1009">
        <v>1.22</v>
      </c>
      <c r="AD1009">
        <v>4</v>
      </c>
      <c r="AE1009">
        <v>1.22</v>
      </c>
      <c r="AF1009">
        <v>4.97</v>
      </c>
      <c r="AG1009">
        <v>1.2</v>
      </c>
      <c r="AH1009">
        <v>4.5</v>
      </c>
      <c r="AI1009">
        <v>1.22</v>
      </c>
      <c r="AJ1009">
        <v>5.05</v>
      </c>
      <c r="AK1009">
        <v>1.19</v>
      </c>
      <c r="AL1009">
        <v>4.59</v>
      </c>
      <c r="AM1009" t="str">
        <f t="shared" si="165"/>
        <v>Kvitova</v>
      </c>
      <c r="AN1009" t="str">
        <f t="shared" si="166"/>
        <v>Lepchenko</v>
      </c>
      <c r="AO1009" t="str">
        <f t="shared" si="167"/>
        <v>MadridKvitovaLepchenko</v>
      </c>
      <c r="AP1009" t="str">
        <f t="shared" si="168"/>
        <v>MadridLepchenkoKvitova</v>
      </c>
      <c r="AQ1009">
        <f t="shared" si="169"/>
        <v>1</v>
      </c>
      <c r="AR1009">
        <f t="shared" si="170"/>
        <v>5</v>
      </c>
      <c r="AS1009">
        <f t="shared" si="171"/>
        <v>23</v>
      </c>
      <c r="AT1009" t="b">
        <f t="shared" si="172"/>
        <v>0</v>
      </c>
      <c r="AU1009" t="str">
        <f t="shared" si="173"/>
        <v>Lepchenko</v>
      </c>
      <c r="AV1009" t="b">
        <f t="shared" si="174"/>
        <v>1</v>
      </c>
      <c r="AW1009" t="str">
        <f t="shared" si="175"/>
        <v>Madrid2nd Round</v>
      </c>
    </row>
    <row r="1010" spans="1:49" x14ac:dyDescent="0.25">
      <c r="A1010">
        <v>24</v>
      </c>
      <c r="B1010" t="s">
        <v>592</v>
      </c>
      <c r="C1010" s="8" t="s">
        <v>593</v>
      </c>
      <c r="D1010" s="1">
        <v>41765</v>
      </c>
      <c r="E1010" s="1" t="s">
        <v>351</v>
      </c>
      <c r="F1010" t="s">
        <v>307</v>
      </c>
      <c r="G1010" t="s">
        <v>503</v>
      </c>
      <c r="H1010" t="s">
        <v>344</v>
      </c>
      <c r="I1010">
        <v>3</v>
      </c>
      <c r="J1010" t="s">
        <v>334</v>
      </c>
      <c r="K1010" t="s">
        <v>408</v>
      </c>
      <c r="L1010">
        <v>12</v>
      </c>
      <c r="M1010">
        <v>40</v>
      </c>
      <c r="N1010">
        <v>3465</v>
      </c>
      <c r="O1010">
        <v>1300</v>
      </c>
      <c r="P1010">
        <v>6</v>
      </c>
      <c r="Q1010">
        <v>4</v>
      </c>
      <c r="R1010">
        <v>6</v>
      </c>
      <c r="S1010">
        <v>2</v>
      </c>
      <c r="V1010">
        <v>2</v>
      </c>
      <c r="W1010">
        <v>0</v>
      </c>
      <c r="X1010" t="s">
        <v>312</v>
      </c>
      <c r="Y1010">
        <v>1.1100000000000001</v>
      </c>
      <c r="Z1010">
        <v>6.5</v>
      </c>
      <c r="AA1010">
        <v>1.1200000000000001</v>
      </c>
      <c r="AB1010">
        <v>5.75</v>
      </c>
      <c r="AC1010">
        <v>1.1399999999999999</v>
      </c>
      <c r="AD1010">
        <v>5</v>
      </c>
      <c r="AE1010">
        <v>1.1599999999999999</v>
      </c>
      <c r="AF1010">
        <v>6.16</v>
      </c>
      <c r="AG1010">
        <v>1.1299999999999999</v>
      </c>
      <c r="AH1010">
        <v>6</v>
      </c>
      <c r="AI1010">
        <v>1.1599999999999999</v>
      </c>
      <c r="AJ1010">
        <v>7</v>
      </c>
      <c r="AK1010">
        <v>1.1299999999999999</v>
      </c>
      <c r="AL1010">
        <v>5.91</v>
      </c>
      <c r="AM1010" t="str">
        <f t="shared" si="165"/>
        <v>Ivanovic</v>
      </c>
      <c r="AN1010" t="str">
        <f t="shared" si="166"/>
        <v>Jovanovski</v>
      </c>
      <c r="AO1010" t="str">
        <f t="shared" si="167"/>
        <v>MadridIvanovicJovanovski</v>
      </c>
      <c r="AP1010" t="str">
        <f t="shared" si="168"/>
        <v>MadridJovanovskiIvanovic</v>
      </c>
      <c r="AQ1010">
        <f t="shared" si="169"/>
        <v>2</v>
      </c>
      <c r="AR1010">
        <f t="shared" si="170"/>
        <v>6</v>
      </c>
      <c r="AS1010">
        <f t="shared" si="171"/>
        <v>18</v>
      </c>
      <c r="AT1010" t="b">
        <f t="shared" si="172"/>
        <v>0</v>
      </c>
      <c r="AU1010" t="str">
        <f t="shared" si="173"/>
        <v>Ivanovic</v>
      </c>
      <c r="AV1010" t="b">
        <f t="shared" si="174"/>
        <v>0</v>
      </c>
      <c r="AW1010" t="str">
        <f t="shared" si="175"/>
        <v>Madrid2nd Round</v>
      </c>
    </row>
    <row r="1011" spans="1:49" x14ac:dyDescent="0.25">
      <c r="A1011">
        <v>24</v>
      </c>
      <c r="B1011" t="s">
        <v>592</v>
      </c>
      <c r="C1011" s="8" t="s">
        <v>593</v>
      </c>
      <c r="D1011" s="1">
        <v>41766</v>
      </c>
      <c r="E1011" s="1" t="s">
        <v>351</v>
      </c>
      <c r="F1011" t="s">
        <v>307</v>
      </c>
      <c r="G1011" t="s">
        <v>503</v>
      </c>
      <c r="H1011" t="s">
        <v>344</v>
      </c>
      <c r="I1011">
        <v>3</v>
      </c>
      <c r="J1011" t="s">
        <v>377</v>
      </c>
      <c r="K1011" t="s">
        <v>538</v>
      </c>
      <c r="L1011">
        <v>51</v>
      </c>
      <c r="M1011">
        <v>35</v>
      </c>
      <c r="N1011">
        <v>1100</v>
      </c>
      <c r="O1011">
        <v>1387</v>
      </c>
      <c r="X1011" t="s">
        <v>347</v>
      </c>
      <c r="Y1011">
        <v>1.33</v>
      </c>
      <c r="Z1011">
        <v>3.25</v>
      </c>
      <c r="AA1011">
        <v>1.28</v>
      </c>
      <c r="AB1011">
        <v>3.5</v>
      </c>
      <c r="AC1011">
        <v>1.36</v>
      </c>
      <c r="AD1011">
        <v>3</v>
      </c>
      <c r="AE1011">
        <v>1.47</v>
      </c>
      <c r="AF1011">
        <v>2.91</v>
      </c>
      <c r="AG1011">
        <v>1.29</v>
      </c>
      <c r="AH1011">
        <v>3.5</v>
      </c>
      <c r="AI1011">
        <v>1.47</v>
      </c>
      <c r="AJ1011">
        <v>3.75</v>
      </c>
      <c r="AK1011">
        <v>1.35</v>
      </c>
      <c r="AL1011">
        <v>3.14</v>
      </c>
      <c r="AM1011" t="str">
        <f t="shared" si="165"/>
        <v>Garcia</v>
      </c>
      <c r="AN1011" t="str">
        <f t="shared" si="166"/>
        <v>Kirilenko</v>
      </c>
      <c r="AO1011" t="str">
        <f t="shared" si="167"/>
        <v>MadridGarciaKirilenko</v>
      </c>
      <c r="AP1011" t="str">
        <f t="shared" si="168"/>
        <v>MadridKirilenkoGarcia</v>
      </c>
      <c r="AQ1011">
        <f t="shared" si="169"/>
        <v>0</v>
      </c>
      <c r="AR1011">
        <f t="shared" si="170"/>
        <v>0</v>
      </c>
      <c r="AS1011">
        <f t="shared" si="171"/>
        <v>0</v>
      </c>
      <c r="AT1011" t="b">
        <f t="shared" si="172"/>
        <v>0</v>
      </c>
      <c r="AU1011" t="str">
        <f t="shared" si="173"/>
        <v>Kirilenko</v>
      </c>
      <c r="AV1011" t="b">
        <f t="shared" si="174"/>
        <v>0</v>
      </c>
      <c r="AW1011" t="str">
        <f t="shared" si="175"/>
        <v>Madrid2nd Round</v>
      </c>
    </row>
    <row r="1012" spans="1:49" x14ac:dyDescent="0.25">
      <c r="A1012">
        <v>24</v>
      </c>
      <c r="B1012" t="s">
        <v>592</v>
      </c>
      <c r="C1012" s="8" t="s">
        <v>593</v>
      </c>
      <c r="D1012" s="1">
        <v>41766</v>
      </c>
      <c r="E1012" s="1" t="s">
        <v>351</v>
      </c>
      <c r="F1012" t="s">
        <v>307</v>
      </c>
      <c r="G1012" t="s">
        <v>503</v>
      </c>
      <c r="H1012" t="s">
        <v>344</v>
      </c>
      <c r="I1012">
        <v>3</v>
      </c>
      <c r="J1012" t="s">
        <v>430</v>
      </c>
      <c r="K1012" t="s">
        <v>483</v>
      </c>
      <c r="L1012">
        <v>5</v>
      </c>
      <c r="M1012">
        <v>145</v>
      </c>
      <c r="N1012">
        <v>4695</v>
      </c>
      <c r="O1012">
        <v>453</v>
      </c>
      <c r="P1012">
        <v>6</v>
      </c>
      <c r="Q1012">
        <v>4</v>
      </c>
      <c r="R1012">
        <v>6</v>
      </c>
      <c r="S1012">
        <v>4</v>
      </c>
      <c r="V1012">
        <v>2</v>
      </c>
      <c r="W1012">
        <v>0</v>
      </c>
      <c r="X1012" t="s">
        <v>312</v>
      </c>
      <c r="Y1012">
        <v>1.08</v>
      </c>
      <c r="Z1012">
        <v>8</v>
      </c>
      <c r="AA1012">
        <v>1.08</v>
      </c>
      <c r="AB1012">
        <v>7.5</v>
      </c>
      <c r="AC1012">
        <v>1.08</v>
      </c>
      <c r="AD1012">
        <v>7</v>
      </c>
      <c r="AE1012">
        <v>1.1100000000000001</v>
      </c>
      <c r="AF1012">
        <v>8.1999999999999993</v>
      </c>
      <c r="AG1012">
        <v>1.06</v>
      </c>
      <c r="AH1012">
        <v>8.5</v>
      </c>
      <c r="AI1012">
        <v>1.1100000000000001</v>
      </c>
      <c r="AJ1012">
        <v>8.5</v>
      </c>
      <c r="AK1012">
        <v>1.0900000000000001</v>
      </c>
      <c r="AL1012">
        <v>7.11</v>
      </c>
      <c r="AM1012" t="str">
        <f t="shared" si="165"/>
        <v>Halep</v>
      </c>
      <c r="AN1012" t="str">
        <f t="shared" si="166"/>
        <v>Arruabarrena</v>
      </c>
      <c r="AO1012" t="str">
        <f t="shared" si="167"/>
        <v>MadridHalepArruabarrena</v>
      </c>
      <c r="AP1012" t="str">
        <f t="shared" si="168"/>
        <v>MadridArruabarrenaHalep</v>
      </c>
      <c r="AQ1012">
        <f t="shared" si="169"/>
        <v>2</v>
      </c>
      <c r="AR1012">
        <f t="shared" si="170"/>
        <v>4</v>
      </c>
      <c r="AS1012">
        <f t="shared" si="171"/>
        <v>20</v>
      </c>
      <c r="AT1012" t="b">
        <f t="shared" si="172"/>
        <v>0</v>
      </c>
      <c r="AU1012" t="str">
        <f t="shared" si="173"/>
        <v>Halep</v>
      </c>
      <c r="AV1012" t="b">
        <f t="shared" si="174"/>
        <v>0</v>
      </c>
      <c r="AW1012" t="str">
        <f t="shared" si="175"/>
        <v>Madrid2nd Round</v>
      </c>
    </row>
    <row r="1013" spans="1:49" x14ac:dyDescent="0.25">
      <c r="A1013">
        <v>24</v>
      </c>
      <c r="B1013" t="s">
        <v>592</v>
      </c>
      <c r="C1013" s="8" t="s">
        <v>593</v>
      </c>
      <c r="D1013" s="1">
        <v>41766</v>
      </c>
      <c r="E1013" s="1" t="s">
        <v>351</v>
      </c>
      <c r="F1013" t="s">
        <v>307</v>
      </c>
      <c r="G1013" t="s">
        <v>503</v>
      </c>
      <c r="H1013" t="s">
        <v>344</v>
      </c>
      <c r="I1013">
        <v>3</v>
      </c>
      <c r="J1013" t="s">
        <v>380</v>
      </c>
      <c r="K1013" t="s">
        <v>387</v>
      </c>
      <c r="L1013">
        <v>1</v>
      </c>
      <c r="M1013">
        <v>42</v>
      </c>
      <c r="N1013">
        <v>12375</v>
      </c>
      <c r="O1013">
        <v>1265</v>
      </c>
      <c r="P1013">
        <v>6</v>
      </c>
      <c r="Q1013">
        <v>2</v>
      </c>
      <c r="R1013">
        <v>6</v>
      </c>
      <c r="S1013">
        <v>3</v>
      </c>
      <c r="V1013">
        <v>2</v>
      </c>
      <c r="W1013">
        <v>0</v>
      </c>
      <c r="X1013" t="s">
        <v>312</v>
      </c>
      <c r="Y1013">
        <v>1.02</v>
      </c>
      <c r="Z1013">
        <v>17</v>
      </c>
      <c r="AA1013">
        <v>1.04</v>
      </c>
      <c r="AB1013">
        <v>10</v>
      </c>
      <c r="AC1013">
        <v>1.03</v>
      </c>
      <c r="AD1013">
        <v>10</v>
      </c>
      <c r="AE1013">
        <v>1.03</v>
      </c>
      <c r="AF1013">
        <v>17.5</v>
      </c>
      <c r="AG1013">
        <v>1.04</v>
      </c>
      <c r="AH1013">
        <v>11</v>
      </c>
      <c r="AI1013">
        <v>1.04</v>
      </c>
      <c r="AJ1013">
        <v>17.5</v>
      </c>
      <c r="AK1013">
        <v>1.03</v>
      </c>
      <c r="AL1013">
        <v>12.91</v>
      </c>
      <c r="AM1013" t="str">
        <f t="shared" si="165"/>
        <v>Williams</v>
      </c>
      <c r="AN1013" t="str">
        <f t="shared" si="166"/>
        <v>Peng</v>
      </c>
      <c r="AO1013" t="str">
        <f t="shared" si="167"/>
        <v>MadridWilliamsPeng</v>
      </c>
      <c r="AP1013" t="str">
        <f t="shared" si="168"/>
        <v>MadridPengWilliams</v>
      </c>
      <c r="AQ1013">
        <f t="shared" si="169"/>
        <v>2</v>
      </c>
      <c r="AR1013">
        <f t="shared" si="170"/>
        <v>7</v>
      </c>
      <c r="AS1013">
        <f t="shared" si="171"/>
        <v>17</v>
      </c>
      <c r="AT1013" t="b">
        <f t="shared" si="172"/>
        <v>0</v>
      </c>
      <c r="AU1013" t="str">
        <f t="shared" si="173"/>
        <v>Williams</v>
      </c>
      <c r="AV1013" t="b">
        <f t="shared" si="174"/>
        <v>0</v>
      </c>
      <c r="AW1013" t="str">
        <f t="shared" si="175"/>
        <v>Madrid2nd Round</v>
      </c>
    </row>
    <row r="1014" spans="1:49" x14ac:dyDescent="0.25">
      <c r="A1014">
        <v>24</v>
      </c>
      <c r="B1014" t="s">
        <v>592</v>
      </c>
      <c r="C1014" s="8" t="s">
        <v>593</v>
      </c>
      <c r="D1014" s="1">
        <v>41766</v>
      </c>
      <c r="E1014" s="1" t="s">
        <v>351</v>
      </c>
      <c r="F1014" t="s">
        <v>307</v>
      </c>
      <c r="G1014" t="s">
        <v>503</v>
      </c>
      <c r="H1014" t="s">
        <v>344</v>
      </c>
      <c r="I1014">
        <v>3</v>
      </c>
      <c r="J1014" t="s">
        <v>368</v>
      </c>
      <c r="K1014" t="s">
        <v>335</v>
      </c>
      <c r="L1014">
        <v>15</v>
      </c>
      <c r="M1014">
        <v>46</v>
      </c>
      <c r="N1014">
        <v>2700</v>
      </c>
      <c r="O1014">
        <v>1183</v>
      </c>
      <c r="P1014">
        <v>6</v>
      </c>
      <c r="Q1014">
        <v>2</v>
      </c>
      <c r="R1014">
        <v>6</v>
      </c>
      <c r="S1014">
        <v>4</v>
      </c>
      <c r="V1014">
        <v>2</v>
      </c>
      <c r="W1014">
        <v>0</v>
      </c>
      <c r="X1014" t="s">
        <v>312</v>
      </c>
      <c r="Y1014">
        <v>1.1399999999999999</v>
      </c>
      <c r="Z1014">
        <v>5.5</v>
      </c>
      <c r="AA1014">
        <v>1.1499999999999999</v>
      </c>
      <c r="AB1014">
        <v>5.25</v>
      </c>
      <c r="AC1014">
        <v>1.1399999999999999</v>
      </c>
      <c r="AD1014">
        <v>5</v>
      </c>
      <c r="AE1014">
        <v>1.1599999999999999</v>
      </c>
      <c r="AF1014">
        <v>6.3</v>
      </c>
      <c r="AG1014">
        <v>1.1399999999999999</v>
      </c>
      <c r="AH1014">
        <v>5.5</v>
      </c>
      <c r="AI1014">
        <v>1.17</v>
      </c>
      <c r="AJ1014">
        <v>7.5</v>
      </c>
      <c r="AK1014">
        <v>1.1399999999999999</v>
      </c>
      <c r="AL1014">
        <v>5.45</v>
      </c>
      <c r="AM1014" t="str">
        <f t="shared" si="165"/>
        <v>Suarez</v>
      </c>
      <c r="AN1014" t="str">
        <f t="shared" si="166"/>
        <v>Riske</v>
      </c>
      <c r="AO1014" t="str">
        <f t="shared" si="167"/>
        <v>MadridSuarezRiske</v>
      </c>
      <c r="AP1014" t="str">
        <f t="shared" si="168"/>
        <v>MadridRiskeSuarez</v>
      </c>
      <c r="AQ1014">
        <f t="shared" si="169"/>
        <v>2</v>
      </c>
      <c r="AR1014">
        <f t="shared" si="170"/>
        <v>6</v>
      </c>
      <c r="AS1014">
        <f t="shared" si="171"/>
        <v>18</v>
      </c>
      <c r="AT1014" t="b">
        <f t="shared" si="172"/>
        <v>0</v>
      </c>
      <c r="AU1014" t="str">
        <f t="shared" si="173"/>
        <v>Suarez</v>
      </c>
      <c r="AV1014" t="b">
        <f t="shared" si="174"/>
        <v>0</v>
      </c>
      <c r="AW1014" t="str">
        <f t="shared" si="175"/>
        <v>Madrid2nd Round</v>
      </c>
    </row>
    <row r="1015" spans="1:49" x14ac:dyDescent="0.25">
      <c r="A1015">
        <v>24</v>
      </c>
      <c r="B1015" t="s">
        <v>592</v>
      </c>
      <c r="C1015" s="8" t="s">
        <v>593</v>
      </c>
      <c r="D1015" s="1">
        <v>41766</v>
      </c>
      <c r="E1015" s="1" t="s">
        <v>351</v>
      </c>
      <c r="F1015" t="s">
        <v>307</v>
      </c>
      <c r="G1015" t="s">
        <v>503</v>
      </c>
      <c r="H1015" t="s">
        <v>344</v>
      </c>
      <c r="I1015">
        <v>3</v>
      </c>
      <c r="J1015" t="s">
        <v>343</v>
      </c>
      <c r="K1015" t="s">
        <v>438</v>
      </c>
      <c r="L1015">
        <v>20</v>
      </c>
      <c r="M1015">
        <v>14</v>
      </c>
      <c r="N1015">
        <v>2460</v>
      </c>
      <c r="O1015">
        <v>2730</v>
      </c>
      <c r="P1015">
        <v>6</v>
      </c>
      <c r="Q1015">
        <v>3</v>
      </c>
      <c r="R1015">
        <v>6</v>
      </c>
      <c r="S1015">
        <v>3</v>
      </c>
      <c r="V1015">
        <v>2</v>
      </c>
      <c r="W1015">
        <v>0</v>
      </c>
      <c r="X1015" t="s">
        <v>312</v>
      </c>
      <c r="Y1015">
        <v>2.75</v>
      </c>
      <c r="Z1015">
        <v>1.4</v>
      </c>
      <c r="AA1015">
        <v>2.7</v>
      </c>
      <c r="AB1015">
        <v>1.45</v>
      </c>
      <c r="AC1015">
        <v>2.62</v>
      </c>
      <c r="AD1015">
        <v>1.44</v>
      </c>
      <c r="AE1015">
        <v>2.93</v>
      </c>
      <c r="AF1015">
        <v>1.47</v>
      </c>
      <c r="AG1015">
        <v>2.88</v>
      </c>
      <c r="AH1015">
        <v>1.4</v>
      </c>
      <c r="AI1015">
        <v>3.1</v>
      </c>
      <c r="AJ1015">
        <v>1.47</v>
      </c>
      <c r="AK1015">
        <v>2.78</v>
      </c>
      <c r="AL1015">
        <v>1.42</v>
      </c>
      <c r="AM1015" t="str">
        <f t="shared" si="165"/>
        <v>Vinci</v>
      </c>
      <c r="AN1015" t="str">
        <f t="shared" si="166"/>
        <v>Wozniacki</v>
      </c>
      <c r="AO1015" t="str">
        <f t="shared" si="167"/>
        <v>MadridVinciWozniacki</v>
      </c>
      <c r="AP1015" t="str">
        <f t="shared" si="168"/>
        <v>MadridWozniackiVinci</v>
      </c>
      <c r="AQ1015">
        <f t="shared" si="169"/>
        <v>2</v>
      </c>
      <c r="AR1015">
        <f t="shared" si="170"/>
        <v>6</v>
      </c>
      <c r="AS1015">
        <f t="shared" si="171"/>
        <v>18</v>
      </c>
      <c r="AT1015" t="b">
        <f t="shared" si="172"/>
        <v>0</v>
      </c>
      <c r="AU1015" t="str">
        <f t="shared" si="173"/>
        <v>Vinci</v>
      </c>
      <c r="AV1015" t="b">
        <f t="shared" si="174"/>
        <v>0</v>
      </c>
      <c r="AW1015" t="str">
        <f t="shared" si="175"/>
        <v>Madrid2nd Round</v>
      </c>
    </row>
    <row r="1016" spans="1:49" x14ac:dyDescent="0.25">
      <c r="A1016">
        <v>24</v>
      </c>
      <c r="B1016" t="s">
        <v>592</v>
      </c>
      <c r="C1016" s="8" t="s">
        <v>593</v>
      </c>
      <c r="D1016" s="1">
        <v>41766</v>
      </c>
      <c r="E1016" s="1" t="s">
        <v>351</v>
      </c>
      <c r="F1016" t="s">
        <v>307</v>
      </c>
      <c r="G1016" t="s">
        <v>503</v>
      </c>
      <c r="H1016" t="s">
        <v>344</v>
      </c>
      <c r="I1016">
        <v>3</v>
      </c>
      <c r="J1016" t="s">
        <v>439</v>
      </c>
      <c r="K1016" t="s">
        <v>433</v>
      </c>
      <c r="L1016">
        <v>3</v>
      </c>
      <c r="M1016">
        <v>29</v>
      </c>
      <c r="N1016">
        <v>5980</v>
      </c>
      <c r="O1016">
        <v>1612</v>
      </c>
      <c r="P1016">
        <v>6</v>
      </c>
      <c r="Q1016">
        <v>3</v>
      </c>
      <c r="R1016">
        <v>4</v>
      </c>
      <c r="S1016">
        <v>6</v>
      </c>
      <c r="T1016">
        <v>7</v>
      </c>
      <c r="U1016">
        <v>6</v>
      </c>
      <c r="V1016">
        <v>2</v>
      </c>
      <c r="W1016">
        <v>1</v>
      </c>
      <c r="X1016" t="s">
        <v>312</v>
      </c>
      <c r="Y1016">
        <v>1.66</v>
      </c>
      <c r="Z1016">
        <v>2.1</v>
      </c>
      <c r="AA1016">
        <v>1.65</v>
      </c>
      <c r="AB1016">
        <v>2.2000000000000002</v>
      </c>
      <c r="AC1016">
        <v>1.67</v>
      </c>
      <c r="AD1016">
        <v>2.1</v>
      </c>
      <c r="AE1016">
        <v>1.76</v>
      </c>
      <c r="AF1016">
        <v>2.19</v>
      </c>
      <c r="AG1016">
        <v>1.67</v>
      </c>
      <c r="AH1016">
        <v>2.2000000000000002</v>
      </c>
      <c r="AI1016">
        <v>1.76</v>
      </c>
      <c r="AJ1016">
        <v>2.4</v>
      </c>
      <c r="AK1016">
        <v>1.63</v>
      </c>
      <c r="AL1016">
        <v>2.23</v>
      </c>
      <c r="AM1016" t="str">
        <f t="shared" si="165"/>
        <v>Radwanska</v>
      </c>
      <c r="AN1016" t="str">
        <f t="shared" si="166"/>
        <v>Kuznetsova</v>
      </c>
      <c r="AO1016" t="str">
        <f t="shared" si="167"/>
        <v>MadridRadwanskaKuznetsova</v>
      </c>
      <c r="AP1016" t="str">
        <f t="shared" si="168"/>
        <v>MadridKuznetsovaRadwanska</v>
      </c>
      <c r="AQ1016">
        <f t="shared" si="169"/>
        <v>1</v>
      </c>
      <c r="AR1016">
        <f t="shared" si="170"/>
        <v>2</v>
      </c>
      <c r="AS1016">
        <f t="shared" si="171"/>
        <v>32</v>
      </c>
      <c r="AT1016" t="b">
        <f t="shared" si="172"/>
        <v>1</v>
      </c>
      <c r="AU1016" t="str">
        <f t="shared" si="173"/>
        <v>Radwanska</v>
      </c>
      <c r="AV1016" t="b">
        <f t="shared" si="174"/>
        <v>1</v>
      </c>
      <c r="AW1016" t="str">
        <f t="shared" si="175"/>
        <v>Madrid2nd Round</v>
      </c>
    </row>
    <row r="1017" spans="1:49" x14ac:dyDescent="0.25">
      <c r="A1017">
        <v>24</v>
      </c>
      <c r="B1017" t="s">
        <v>592</v>
      </c>
      <c r="C1017" s="8" t="s">
        <v>593</v>
      </c>
      <c r="D1017" s="1">
        <v>41766</v>
      </c>
      <c r="E1017" s="1" t="s">
        <v>351</v>
      </c>
      <c r="F1017" t="s">
        <v>307</v>
      </c>
      <c r="G1017" t="s">
        <v>503</v>
      </c>
      <c r="H1017" t="s">
        <v>344</v>
      </c>
      <c r="I1017">
        <v>3</v>
      </c>
      <c r="J1017" t="s">
        <v>356</v>
      </c>
      <c r="K1017" t="s">
        <v>463</v>
      </c>
      <c r="L1017">
        <v>16</v>
      </c>
      <c r="M1017">
        <v>117</v>
      </c>
      <c r="N1017">
        <v>2645</v>
      </c>
      <c r="O1017">
        <v>538</v>
      </c>
      <c r="P1017">
        <v>6</v>
      </c>
      <c r="Q1017">
        <v>3</v>
      </c>
      <c r="R1017">
        <v>6</v>
      </c>
      <c r="S1017">
        <v>4</v>
      </c>
      <c r="V1017">
        <v>2</v>
      </c>
      <c r="W1017">
        <v>0</v>
      </c>
      <c r="X1017" t="s">
        <v>312</v>
      </c>
      <c r="Y1017">
        <v>1.8</v>
      </c>
      <c r="Z1017">
        <v>1.9</v>
      </c>
      <c r="AA1017">
        <v>1.88</v>
      </c>
      <c r="AB1017">
        <v>1.88</v>
      </c>
      <c r="AC1017">
        <v>1.73</v>
      </c>
      <c r="AD1017">
        <v>2</v>
      </c>
      <c r="AE1017">
        <v>1.92</v>
      </c>
      <c r="AF1017">
        <v>1.99</v>
      </c>
      <c r="AG1017">
        <v>1.8</v>
      </c>
      <c r="AH1017">
        <v>2</v>
      </c>
      <c r="AI1017">
        <v>2</v>
      </c>
      <c r="AJ1017">
        <v>2</v>
      </c>
      <c r="AK1017">
        <v>1.83</v>
      </c>
      <c r="AL1017">
        <v>1.93</v>
      </c>
      <c r="AM1017" t="str">
        <f t="shared" si="165"/>
        <v>Lisicki</v>
      </c>
      <c r="AN1017" t="str">
        <f t="shared" si="166"/>
        <v>Begu</v>
      </c>
      <c r="AO1017" t="str">
        <f t="shared" si="167"/>
        <v>MadridLisickiBegu</v>
      </c>
      <c r="AP1017" t="str">
        <f t="shared" si="168"/>
        <v>MadridBeguLisicki</v>
      </c>
      <c r="AQ1017">
        <f t="shared" si="169"/>
        <v>2</v>
      </c>
      <c r="AR1017">
        <f t="shared" si="170"/>
        <v>5</v>
      </c>
      <c r="AS1017">
        <f t="shared" si="171"/>
        <v>19</v>
      </c>
      <c r="AT1017" t="b">
        <f t="shared" si="172"/>
        <v>0</v>
      </c>
      <c r="AU1017" t="str">
        <f t="shared" si="173"/>
        <v>Lisicki</v>
      </c>
      <c r="AV1017" t="b">
        <f t="shared" si="174"/>
        <v>0</v>
      </c>
      <c r="AW1017" t="str">
        <f t="shared" si="175"/>
        <v>Madrid2nd Round</v>
      </c>
    </row>
    <row r="1018" spans="1:49" x14ac:dyDescent="0.25">
      <c r="A1018">
        <v>24</v>
      </c>
      <c r="B1018" t="s">
        <v>592</v>
      </c>
      <c r="C1018" s="8" t="s">
        <v>593</v>
      </c>
      <c r="D1018" s="1">
        <v>41766</v>
      </c>
      <c r="E1018" s="1" t="s">
        <v>351</v>
      </c>
      <c r="F1018" t="s">
        <v>307</v>
      </c>
      <c r="G1018" t="s">
        <v>503</v>
      </c>
      <c r="H1018" t="s">
        <v>344</v>
      </c>
      <c r="I1018">
        <v>3</v>
      </c>
      <c r="J1018" t="s">
        <v>374</v>
      </c>
      <c r="K1018" t="s">
        <v>366</v>
      </c>
      <c r="L1018">
        <v>25</v>
      </c>
      <c r="M1018">
        <v>7</v>
      </c>
      <c r="N1018">
        <v>2025</v>
      </c>
      <c r="O1018">
        <v>4070</v>
      </c>
      <c r="P1018">
        <v>6</v>
      </c>
      <c r="Q1018">
        <v>2</v>
      </c>
      <c r="R1018">
        <v>5</v>
      </c>
      <c r="S1018">
        <v>7</v>
      </c>
      <c r="T1018">
        <v>7</v>
      </c>
      <c r="U1018">
        <v>6</v>
      </c>
      <c r="V1018">
        <v>2</v>
      </c>
      <c r="W1018">
        <v>1</v>
      </c>
      <c r="X1018" t="s">
        <v>312</v>
      </c>
      <c r="Y1018">
        <v>3.25</v>
      </c>
      <c r="Z1018">
        <v>1.33</v>
      </c>
      <c r="AA1018">
        <v>3.2</v>
      </c>
      <c r="AB1018">
        <v>1.33</v>
      </c>
      <c r="AC1018">
        <v>3</v>
      </c>
      <c r="AD1018">
        <v>1.36</v>
      </c>
      <c r="AE1018">
        <v>3.16</v>
      </c>
      <c r="AF1018">
        <v>1.41</v>
      </c>
      <c r="AG1018">
        <v>3.25</v>
      </c>
      <c r="AH1018">
        <v>1.33</v>
      </c>
      <c r="AI1018">
        <v>3.35</v>
      </c>
      <c r="AJ1018">
        <v>1.42</v>
      </c>
      <c r="AK1018">
        <v>3.15</v>
      </c>
      <c r="AL1018">
        <v>1.34</v>
      </c>
      <c r="AM1018" t="str">
        <f t="shared" si="165"/>
        <v>Pavlyuchenkova</v>
      </c>
      <c r="AN1018" t="str">
        <f t="shared" si="166"/>
        <v>Jankovic</v>
      </c>
      <c r="AO1018" t="str">
        <f t="shared" si="167"/>
        <v>MadridPavlyuchenkovaJankovic</v>
      </c>
      <c r="AP1018" t="str">
        <f t="shared" si="168"/>
        <v>MadridJankovicPavlyuchenkova</v>
      </c>
      <c r="AQ1018">
        <f t="shared" si="169"/>
        <v>1</v>
      </c>
      <c r="AR1018">
        <f t="shared" si="170"/>
        <v>3</v>
      </c>
      <c r="AS1018">
        <f t="shared" si="171"/>
        <v>33</v>
      </c>
      <c r="AT1018" t="b">
        <f t="shared" si="172"/>
        <v>1</v>
      </c>
      <c r="AU1018" t="str">
        <f t="shared" si="173"/>
        <v>Pavlyuchenkova</v>
      </c>
      <c r="AV1018" t="b">
        <f t="shared" si="174"/>
        <v>1</v>
      </c>
      <c r="AW1018" t="str">
        <f t="shared" si="175"/>
        <v>Madrid2nd Round</v>
      </c>
    </row>
    <row r="1019" spans="1:49" x14ac:dyDescent="0.25">
      <c r="A1019">
        <v>24</v>
      </c>
      <c r="B1019" t="s">
        <v>592</v>
      </c>
      <c r="C1019" s="8" t="s">
        <v>593</v>
      </c>
      <c r="D1019" s="1">
        <v>41767</v>
      </c>
      <c r="E1019" s="1" t="s">
        <v>351</v>
      </c>
      <c r="F1019" t="s">
        <v>307</v>
      </c>
      <c r="G1019" t="s">
        <v>503</v>
      </c>
      <c r="H1019" t="s">
        <v>478</v>
      </c>
      <c r="I1019">
        <v>3</v>
      </c>
      <c r="J1019" t="s">
        <v>415</v>
      </c>
      <c r="K1019" t="s">
        <v>475</v>
      </c>
      <c r="L1019">
        <v>2</v>
      </c>
      <c r="M1019">
        <v>17</v>
      </c>
      <c r="N1019">
        <v>7265</v>
      </c>
      <c r="O1019">
        <v>2550</v>
      </c>
      <c r="P1019">
        <v>2</v>
      </c>
      <c r="Q1019">
        <v>6</v>
      </c>
      <c r="R1019">
        <v>6</v>
      </c>
      <c r="S1019">
        <v>3</v>
      </c>
      <c r="T1019">
        <v>6</v>
      </c>
      <c r="U1019">
        <v>2</v>
      </c>
      <c r="V1019">
        <v>2</v>
      </c>
      <c r="W1019">
        <v>1</v>
      </c>
      <c r="X1019" t="s">
        <v>312</v>
      </c>
      <c r="Y1019">
        <v>1.1200000000000001</v>
      </c>
      <c r="Z1019">
        <v>6</v>
      </c>
      <c r="AA1019">
        <v>1.1599999999999999</v>
      </c>
      <c r="AB1019">
        <v>5</v>
      </c>
      <c r="AC1019">
        <v>1.17</v>
      </c>
      <c r="AD1019">
        <v>4.5</v>
      </c>
      <c r="AE1019">
        <v>1.18</v>
      </c>
      <c r="AF1019">
        <v>5.88</v>
      </c>
      <c r="AG1019">
        <v>1.1299999999999999</v>
      </c>
      <c r="AH1019">
        <v>6</v>
      </c>
      <c r="AI1019">
        <v>1.18</v>
      </c>
      <c r="AJ1019">
        <v>6.25</v>
      </c>
      <c r="AK1019">
        <v>1.1499999999999999</v>
      </c>
      <c r="AL1019">
        <v>5.32</v>
      </c>
      <c r="AM1019" t="str">
        <f t="shared" si="165"/>
        <v>Li</v>
      </c>
      <c r="AN1019" t="str">
        <f t="shared" si="166"/>
        <v>Stephens</v>
      </c>
      <c r="AO1019" t="str">
        <f t="shared" si="167"/>
        <v>MadridLiStephens</v>
      </c>
      <c r="AP1019" t="str">
        <f t="shared" si="168"/>
        <v>MadridStephensLi</v>
      </c>
      <c r="AQ1019">
        <f t="shared" si="169"/>
        <v>1</v>
      </c>
      <c r="AR1019">
        <f t="shared" si="170"/>
        <v>3</v>
      </c>
      <c r="AS1019">
        <f t="shared" si="171"/>
        <v>25</v>
      </c>
      <c r="AT1019" t="b">
        <f t="shared" si="172"/>
        <v>0</v>
      </c>
      <c r="AU1019" t="str">
        <f t="shared" si="173"/>
        <v>Stephens</v>
      </c>
      <c r="AV1019" t="b">
        <f t="shared" si="174"/>
        <v>1</v>
      </c>
      <c r="AW1019" t="str">
        <f t="shared" si="175"/>
        <v>Madrid3rd Round</v>
      </c>
    </row>
    <row r="1020" spans="1:49" x14ac:dyDescent="0.25">
      <c r="A1020">
        <v>24</v>
      </c>
      <c r="B1020" t="s">
        <v>592</v>
      </c>
      <c r="C1020" s="8" t="s">
        <v>593</v>
      </c>
      <c r="D1020" s="1">
        <v>41767</v>
      </c>
      <c r="E1020" s="1" t="s">
        <v>351</v>
      </c>
      <c r="F1020" t="s">
        <v>307</v>
      </c>
      <c r="G1020" t="s">
        <v>503</v>
      </c>
      <c r="H1020" t="s">
        <v>478</v>
      </c>
      <c r="I1020">
        <v>3</v>
      </c>
      <c r="J1020" t="s">
        <v>440</v>
      </c>
      <c r="K1020" t="s">
        <v>337</v>
      </c>
      <c r="L1020">
        <v>6</v>
      </c>
      <c r="M1020">
        <v>26</v>
      </c>
      <c r="N1020">
        <v>4295</v>
      </c>
      <c r="O1020">
        <v>1920</v>
      </c>
      <c r="P1020">
        <v>6</v>
      </c>
      <c r="Q1020">
        <v>4</v>
      </c>
      <c r="R1020">
        <v>6</v>
      </c>
      <c r="S1020">
        <v>3</v>
      </c>
      <c r="V1020">
        <v>2</v>
      </c>
      <c r="W1020">
        <v>0</v>
      </c>
      <c r="X1020" t="s">
        <v>312</v>
      </c>
      <c r="Y1020">
        <v>2</v>
      </c>
      <c r="Z1020">
        <v>1.72</v>
      </c>
      <c r="AA1020">
        <v>1.9</v>
      </c>
      <c r="AB1020">
        <v>1.85</v>
      </c>
      <c r="AC1020">
        <v>2</v>
      </c>
      <c r="AD1020">
        <v>1.73</v>
      </c>
      <c r="AE1020">
        <v>1.96</v>
      </c>
      <c r="AF1020">
        <v>1.96</v>
      </c>
      <c r="AG1020">
        <v>2</v>
      </c>
      <c r="AH1020">
        <v>1.8</v>
      </c>
      <c r="AI1020">
        <v>2.0499999999999998</v>
      </c>
      <c r="AJ1020">
        <v>2</v>
      </c>
      <c r="AK1020">
        <v>1.93</v>
      </c>
      <c r="AL1020">
        <v>1.84</v>
      </c>
      <c r="AM1020" t="str">
        <f t="shared" si="165"/>
        <v>Kvitova</v>
      </c>
      <c r="AN1020" t="str">
        <f t="shared" si="166"/>
        <v>Safarova</v>
      </c>
      <c r="AO1020" t="str">
        <f t="shared" si="167"/>
        <v>MadridKvitovaSafarova</v>
      </c>
      <c r="AP1020" t="str">
        <f t="shared" si="168"/>
        <v>MadridSafarovaKvitova</v>
      </c>
      <c r="AQ1020">
        <f t="shared" si="169"/>
        <v>2</v>
      </c>
      <c r="AR1020">
        <f t="shared" si="170"/>
        <v>5</v>
      </c>
      <c r="AS1020">
        <f t="shared" si="171"/>
        <v>19</v>
      </c>
      <c r="AT1020" t="b">
        <f t="shared" si="172"/>
        <v>0</v>
      </c>
      <c r="AU1020" t="str">
        <f t="shared" si="173"/>
        <v>Kvitova</v>
      </c>
      <c r="AV1020" t="b">
        <f t="shared" si="174"/>
        <v>0</v>
      </c>
      <c r="AW1020" t="str">
        <f t="shared" si="175"/>
        <v>Madrid3rd Round</v>
      </c>
    </row>
    <row r="1021" spans="1:49" x14ac:dyDescent="0.25">
      <c r="A1021">
        <v>24</v>
      </c>
      <c r="B1021" t="s">
        <v>592</v>
      </c>
      <c r="C1021" s="8" t="s">
        <v>593</v>
      </c>
      <c r="D1021" s="1">
        <v>41767</v>
      </c>
      <c r="E1021" s="1" t="s">
        <v>351</v>
      </c>
      <c r="F1021" t="s">
        <v>307</v>
      </c>
      <c r="G1021" t="s">
        <v>503</v>
      </c>
      <c r="H1021" t="s">
        <v>478</v>
      </c>
      <c r="I1021">
        <v>3</v>
      </c>
      <c r="J1021" t="s">
        <v>380</v>
      </c>
      <c r="K1021" t="s">
        <v>368</v>
      </c>
      <c r="L1021">
        <v>1</v>
      </c>
      <c r="M1021">
        <v>15</v>
      </c>
      <c r="N1021">
        <v>12375</v>
      </c>
      <c r="O1021">
        <v>2700</v>
      </c>
      <c r="P1021">
        <v>6</v>
      </c>
      <c r="Q1021">
        <v>2</v>
      </c>
      <c r="R1021">
        <v>6</v>
      </c>
      <c r="S1021">
        <v>3</v>
      </c>
      <c r="V1021">
        <v>2</v>
      </c>
      <c r="W1021">
        <v>0</v>
      </c>
      <c r="X1021" t="s">
        <v>312</v>
      </c>
      <c r="Y1021">
        <v>1.07</v>
      </c>
      <c r="Z1021">
        <v>9</v>
      </c>
      <c r="AA1021">
        <v>1.07</v>
      </c>
      <c r="AB1021">
        <v>8</v>
      </c>
      <c r="AC1021">
        <v>1.08</v>
      </c>
      <c r="AD1021">
        <v>7</v>
      </c>
      <c r="AE1021">
        <v>1.1200000000000001</v>
      </c>
      <c r="AF1021">
        <v>7.75</v>
      </c>
      <c r="AG1021">
        <v>1.07</v>
      </c>
      <c r="AH1021">
        <v>8</v>
      </c>
      <c r="AI1021">
        <v>1.1200000000000001</v>
      </c>
      <c r="AJ1021">
        <v>11</v>
      </c>
      <c r="AK1021">
        <v>1.08</v>
      </c>
      <c r="AL1021">
        <v>7.87</v>
      </c>
      <c r="AM1021" t="str">
        <f t="shared" si="165"/>
        <v>Williams</v>
      </c>
      <c r="AN1021" t="str">
        <f t="shared" si="166"/>
        <v>Suarez</v>
      </c>
      <c r="AO1021" t="str">
        <f t="shared" si="167"/>
        <v>MadridWilliamsSuarez</v>
      </c>
      <c r="AP1021" t="str">
        <f t="shared" si="168"/>
        <v>MadridSuarezWilliams</v>
      </c>
      <c r="AQ1021">
        <f t="shared" si="169"/>
        <v>2</v>
      </c>
      <c r="AR1021">
        <f t="shared" si="170"/>
        <v>7</v>
      </c>
      <c r="AS1021">
        <f t="shared" si="171"/>
        <v>17</v>
      </c>
      <c r="AT1021" t="b">
        <f t="shared" si="172"/>
        <v>0</v>
      </c>
      <c r="AU1021" t="str">
        <f t="shared" si="173"/>
        <v>Williams</v>
      </c>
      <c r="AV1021" t="b">
        <f t="shared" si="174"/>
        <v>0</v>
      </c>
      <c r="AW1021" t="str">
        <f t="shared" si="175"/>
        <v>Madrid3rd Round</v>
      </c>
    </row>
    <row r="1022" spans="1:49" x14ac:dyDescent="0.25">
      <c r="A1022">
        <v>24</v>
      </c>
      <c r="B1022" t="s">
        <v>592</v>
      </c>
      <c r="C1022" s="8" t="s">
        <v>593</v>
      </c>
      <c r="D1022" s="1">
        <v>41767</v>
      </c>
      <c r="E1022" s="1" t="s">
        <v>351</v>
      </c>
      <c r="F1022" t="s">
        <v>307</v>
      </c>
      <c r="G1022" t="s">
        <v>503</v>
      </c>
      <c r="H1022" t="s">
        <v>478</v>
      </c>
      <c r="I1022">
        <v>3</v>
      </c>
      <c r="J1022" t="s">
        <v>439</v>
      </c>
      <c r="K1022" t="s">
        <v>343</v>
      </c>
      <c r="L1022">
        <v>3</v>
      </c>
      <c r="M1022">
        <v>20</v>
      </c>
      <c r="N1022">
        <v>5980</v>
      </c>
      <c r="O1022">
        <v>2460</v>
      </c>
      <c r="P1022">
        <v>6</v>
      </c>
      <c r="Q1022">
        <v>1</v>
      </c>
      <c r="R1022">
        <v>6</v>
      </c>
      <c r="S1022">
        <v>1</v>
      </c>
      <c r="V1022">
        <v>2</v>
      </c>
      <c r="W1022">
        <v>0</v>
      </c>
      <c r="X1022" t="s">
        <v>312</v>
      </c>
      <c r="Y1022">
        <v>1.22</v>
      </c>
      <c r="Z1022">
        <v>4</v>
      </c>
      <c r="AA1022">
        <v>1.25</v>
      </c>
      <c r="AB1022">
        <v>3.75</v>
      </c>
      <c r="AC1022">
        <v>1.25</v>
      </c>
      <c r="AD1022">
        <v>3.75</v>
      </c>
      <c r="AE1022">
        <v>1.27</v>
      </c>
      <c r="AF1022">
        <v>4.3499999999999996</v>
      </c>
      <c r="AG1022">
        <v>1.25</v>
      </c>
      <c r="AH1022">
        <v>3.75</v>
      </c>
      <c r="AI1022">
        <v>1.31</v>
      </c>
      <c r="AJ1022">
        <v>4.3499999999999996</v>
      </c>
      <c r="AK1022">
        <v>1.25</v>
      </c>
      <c r="AL1022">
        <v>3.82</v>
      </c>
      <c r="AM1022" t="str">
        <f t="shared" si="165"/>
        <v>Radwanska</v>
      </c>
      <c r="AN1022" t="str">
        <f t="shared" si="166"/>
        <v>Vinci</v>
      </c>
      <c r="AO1022" t="str">
        <f t="shared" si="167"/>
        <v>MadridRadwanskaVinci</v>
      </c>
      <c r="AP1022" t="str">
        <f t="shared" si="168"/>
        <v>MadridVinciRadwanska</v>
      </c>
      <c r="AQ1022">
        <f t="shared" si="169"/>
        <v>2</v>
      </c>
      <c r="AR1022">
        <f t="shared" si="170"/>
        <v>10</v>
      </c>
      <c r="AS1022">
        <f t="shared" si="171"/>
        <v>14</v>
      </c>
      <c r="AT1022" t="b">
        <f t="shared" si="172"/>
        <v>0</v>
      </c>
      <c r="AU1022" t="str">
        <f t="shared" si="173"/>
        <v>Radwanska</v>
      </c>
      <c r="AV1022" t="b">
        <f t="shared" si="174"/>
        <v>0</v>
      </c>
      <c r="AW1022" t="str">
        <f t="shared" si="175"/>
        <v>Madrid3rd Round</v>
      </c>
    </row>
    <row r="1023" spans="1:49" x14ac:dyDescent="0.25">
      <c r="A1023">
        <v>24</v>
      </c>
      <c r="B1023" t="s">
        <v>592</v>
      </c>
      <c r="C1023" s="8" t="s">
        <v>593</v>
      </c>
      <c r="D1023" s="1">
        <v>41767</v>
      </c>
      <c r="E1023" s="1" t="s">
        <v>351</v>
      </c>
      <c r="F1023" t="s">
        <v>307</v>
      </c>
      <c r="G1023" t="s">
        <v>503</v>
      </c>
      <c r="H1023" t="s">
        <v>478</v>
      </c>
      <c r="I1023">
        <v>3</v>
      </c>
      <c r="J1023" t="s">
        <v>377</v>
      </c>
      <c r="K1023" t="s">
        <v>403</v>
      </c>
      <c r="L1023">
        <v>51</v>
      </c>
      <c r="M1023">
        <v>11</v>
      </c>
      <c r="N1023">
        <v>1100</v>
      </c>
      <c r="O1023">
        <v>3730</v>
      </c>
      <c r="P1023">
        <v>6</v>
      </c>
      <c r="Q1023">
        <v>2</v>
      </c>
      <c r="R1023">
        <v>4</v>
      </c>
      <c r="S1023">
        <v>6</v>
      </c>
      <c r="T1023">
        <v>6</v>
      </c>
      <c r="U1023">
        <v>3</v>
      </c>
      <c r="V1023">
        <v>2</v>
      </c>
      <c r="W1023">
        <v>1</v>
      </c>
      <c r="X1023" t="s">
        <v>312</v>
      </c>
      <c r="Y1023">
        <v>2.75</v>
      </c>
      <c r="Z1023">
        <v>1.4</v>
      </c>
      <c r="AA1023">
        <v>2.8</v>
      </c>
      <c r="AB1023">
        <v>1.42</v>
      </c>
      <c r="AC1023">
        <v>2.62</v>
      </c>
      <c r="AD1023">
        <v>1.44</v>
      </c>
      <c r="AE1023">
        <v>3.16</v>
      </c>
      <c r="AF1023">
        <v>1.42</v>
      </c>
      <c r="AG1023">
        <v>2.75</v>
      </c>
      <c r="AH1023">
        <v>1.44</v>
      </c>
      <c r="AI1023">
        <v>3.16</v>
      </c>
      <c r="AJ1023">
        <v>1.45</v>
      </c>
      <c r="AK1023">
        <v>2.83</v>
      </c>
      <c r="AL1023">
        <v>1.42</v>
      </c>
      <c r="AM1023" t="str">
        <f t="shared" si="165"/>
        <v>Garcia</v>
      </c>
      <c r="AN1023" t="str">
        <f t="shared" si="166"/>
        <v>Errani</v>
      </c>
      <c r="AO1023" t="str">
        <f t="shared" si="167"/>
        <v>MadridGarciaErrani</v>
      </c>
      <c r="AP1023" t="str">
        <f t="shared" si="168"/>
        <v>MadridErraniGarcia</v>
      </c>
      <c r="AQ1023">
        <f t="shared" si="169"/>
        <v>1</v>
      </c>
      <c r="AR1023">
        <f t="shared" si="170"/>
        <v>5</v>
      </c>
      <c r="AS1023">
        <f t="shared" si="171"/>
        <v>27</v>
      </c>
      <c r="AT1023" t="b">
        <f t="shared" si="172"/>
        <v>0</v>
      </c>
      <c r="AU1023" t="str">
        <f t="shared" si="173"/>
        <v>Garcia</v>
      </c>
      <c r="AV1023" t="b">
        <f t="shared" si="174"/>
        <v>1</v>
      </c>
      <c r="AW1023" t="str">
        <f t="shared" si="175"/>
        <v>Madrid3rd Round</v>
      </c>
    </row>
    <row r="1024" spans="1:49" x14ac:dyDescent="0.25">
      <c r="A1024">
        <v>24</v>
      </c>
      <c r="B1024" t="s">
        <v>592</v>
      </c>
      <c r="C1024" s="8" t="s">
        <v>593</v>
      </c>
      <c r="D1024" s="1">
        <v>41767</v>
      </c>
      <c r="E1024" s="1" t="s">
        <v>351</v>
      </c>
      <c r="F1024" t="s">
        <v>307</v>
      </c>
      <c r="G1024" t="s">
        <v>503</v>
      </c>
      <c r="H1024" t="s">
        <v>478</v>
      </c>
      <c r="I1024">
        <v>3</v>
      </c>
      <c r="J1024" t="s">
        <v>376</v>
      </c>
      <c r="K1024" t="s">
        <v>422</v>
      </c>
      <c r="L1024">
        <v>9</v>
      </c>
      <c r="M1024">
        <v>19</v>
      </c>
      <c r="N1024">
        <v>3961</v>
      </c>
      <c r="O1024">
        <v>2485</v>
      </c>
      <c r="P1024">
        <v>6</v>
      </c>
      <c r="Q1024">
        <v>4</v>
      </c>
      <c r="R1024">
        <v>6</v>
      </c>
      <c r="S1024">
        <v>3</v>
      </c>
      <c r="V1024">
        <v>2</v>
      </c>
      <c r="W1024">
        <v>0</v>
      </c>
      <c r="X1024" t="s">
        <v>312</v>
      </c>
      <c r="Y1024">
        <v>1.2</v>
      </c>
      <c r="Z1024">
        <v>4.33</v>
      </c>
      <c r="AA1024">
        <v>1.22</v>
      </c>
      <c r="AB1024">
        <v>4</v>
      </c>
      <c r="AC1024">
        <v>1.22</v>
      </c>
      <c r="AD1024">
        <v>4</v>
      </c>
      <c r="AE1024">
        <v>1.27</v>
      </c>
      <c r="AF1024">
        <v>4.26</v>
      </c>
      <c r="AG1024">
        <v>1.25</v>
      </c>
      <c r="AH1024">
        <v>3.75</v>
      </c>
      <c r="AI1024">
        <v>1.27</v>
      </c>
      <c r="AJ1024">
        <v>4.8</v>
      </c>
      <c r="AK1024">
        <v>1.22</v>
      </c>
      <c r="AL1024">
        <v>4.09</v>
      </c>
      <c r="AM1024" t="str">
        <f t="shared" si="165"/>
        <v>Sharapova</v>
      </c>
      <c r="AN1024" t="str">
        <f t="shared" si="166"/>
        <v>Stosur</v>
      </c>
      <c r="AO1024" t="str">
        <f t="shared" si="167"/>
        <v>MadridSharapovaStosur</v>
      </c>
      <c r="AP1024" t="str">
        <f t="shared" si="168"/>
        <v>MadridStosurSharapova</v>
      </c>
      <c r="AQ1024">
        <f t="shared" si="169"/>
        <v>2</v>
      </c>
      <c r="AR1024">
        <f t="shared" si="170"/>
        <v>5</v>
      </c>
      <c r="AS1024">
        <f t="shared" si="171"/>
        <v>19</v>
      </c>
      <c r="AT1024" t="b">
        <f t="shared" si="172"/>
        <v>0</v>
      </c>
      <c r="AU1024" t="str">
        <f t="shared" si="173"/>
        <v>Sharapova</v>
      </c>
      <c r="AV1024" t="b">
        <f t="shared" si="174"/>
        <v>0</v>
      </c>
      <c r="AW1024" t="str">
        <f t="shared" si="175"/>
        <v>Madrid3rd Round</v>
      </c>
    </row>
    <row r="1025" spans="1:49" x14ac:dyDescent="0.25">
      <c r="A1025">
        <v>24</v>
      </c>
      <c r="B1025" t="s">
        <v>592</v>
      </c>
      <c r="C1025" s="8" t="s">
        <v>593</v>
      </c>
      <c r="D1025" s="1">
        <v>41767</v>
      </c>
      <c r="E1025" s="1" t="s">
        <v>351</v>
      </c>
      <c r="F1025" t="s">
        <v>307</v>
      </c>
      <c r="G1025" t="s">
        <v>503</v>
      </c>
      <c r="H1025" t="s">
        <v>478</v>
      </c>
      <c r="I1025">
        <v>3</v>
      </c>
      <c r="J1025" t="s">
        <v>334</v>
      </c>
      <c r="K1025" t="s">
        <v>374</v>
      </c>
      <c r="L1025">
        <v>12</v>
      </c>
      <c r="M1025">
        <v>25</v>
      </c>
      <c r="N1025">
        <v>3465</v>
      </c>
      <c r="O1025">
        <v>2025</v>
      </c>
      <c r="P1025">
        <v>6</v>
      </c>
      <c r="Q1025">
        <v>1</v>
      </c>
      <c r="R1025">
        <v>6</v>
      </c>
      <c r="S1025">
        <v>2</v>
      </c>
      <c r="V1025">
        <v>2</v>
      </c>
      <c r="W1025">
        <v>0</v>
      </c>
      <c r="X1025" t="s">
        <v>312</v>
      </c>
      <c r="Y1025">
        <v>1.25</v>
      </c>
      <c r="Z1025">
        <v>3.75</v>
      </c>
      <c r="AA1025">
        <v>1.28</v>
      </c>
      <c r="AB1025">
        <v>3.5</v>
      </c>
      <c r="AC1025">
        <v>1.3</v>
      </c>
      <c r="AD1025">
        <v>3.4</v>
      </c>
      <c r="AE1025">
        <v>1.28</v>
      </c>
      <c r="AF1025">
        <v>4.18</v>
      </c>
      <c r="AG1025">
        <v>1.33</v>
      </c>
      <c r="AH1025">
        <v>3.25</v>
      </c>
      <c r="AI1025">
        <v>1.33</v>
      </c>
      <c r="AJ1025">
        <v>4.18</v>
      </c>
      <c r="AK1025">
        <v>1.28</v>
      </c>
      <c r="AL1025">
        <v>3.57</v>
      </c>
      <c r="AM1025" t="str">
        <f t="shared" si="165"/>
        <v>Ivanovic</v>
      </c>
      <c r="AN1025" t="str">
        <f t="shared" si="166"/>
        <v>Pavlyuchenkova</v>
      </c>
      <c r="AO1025" t="str">
        <f t="shared" si="167"/>
        <v>MadridIvanovicPavlyuchenkova</v>
      </c>
      <c r="AP1025" t="str">
        <f t="shared" si="168"/>
        <v>MadridPavlyuchenkovaIvanovic</v>
      </c>
      <c r="AQ1025">
        <f t="shared" si="169"/>
        <v>2</v>
      </c>
      <c r="AR1025">
        <f t="shared" si="170"/>
        <v>9</v>
      </c>
      <c r="AS1025">
        <f t="shared" si="171"/>
        <v>15</v>
      </c>
      <c r="AT1025" t="b">
        <f t="shared" si="172"/>
        <v>0</v>
      </c>
      <c r="AU1025" t="str">
        <f t="shared" si="173"/>
        <v>Ivanovic</v>
      </c>
      <c r="AV1025" t="b">
        <f t="shared" si="174"/>
        <v>0</v>
      </c>
      <c r="AW1025" t="str">
        <f t="shared" si="175"/>
        <v>Madrid3rd Round</v>
      </c>
    </row>
    <row r="1026" spans="1:49" x14ac:dyDescent="0.25">
      <c r="A1026">
        <v>24</v>
      </c>
      <c r="B1026" t="s">
        <v>592</v>
      </c>
      <c r="C1026" s="8" t="s">
        <v>593</v>
      </c>
      <c r="D1026" s="1">
        <v>41767</v>
      </c>
      <c r="E1026" s="1" t="s">
        <v>351</v>
      </c>
      <c r="F1026" t="s">
        <v>307</v>
      </c>
      <c r="G1026" t="s">
        <v>503</v>
      </c>
      <c r="H1026" t="s">
        <v>478</v>
      </c>
      <c r="I1026">
        <v>3</v>
      </c>
      <c r="J1026" t="s">
        <v>430</v>
      </c>
      <c r="K1026" t="s">
        <v>356</v>
      </c>
      <c r="L1026">
        <v>5</v>
      </c>
      <c r="M1026">
        <v>16</v>
      </c>
      <c r="N1026">
        <v>4695</v>
      </c>
      <c r="O1026">
        <v>2645</v>
      </c>
      <c r="P1026">
        <v>5</v>
      </c>
      <c r="Q1026">
        <v>7</v>
      </c>
      <c r="R1026">
        <v>6</v>
      </c>
      <c r="S1026">
        <v>3</v>
      </c>
      <c r="T1026">
        <v>6</v>
      </c>
      <c r="U1026">
        <v>2</v>
      </c>
      <c r="V1026">
        <v>2</v>
      </c>
      <c r="W1026">
        <v>1</v>
      </c>
      <c r="X1026" t="s">
        <v>312</v>
      </c>
      <c r="Y1026">
        <v>1.25</v>
      </c>
      <c r="Z1026">
        <v>3.75</v>
      </c>
      <c r="AA1026">
        <v>1.3</v>
      </c>
      <c r="AB1026">
        <v>3.4</v>
      </c>
      <c r="AC1026">
        <v>1.3</v>
      </c>
      <c r="AD1026">
        <v>3.4</v>
      </c>
      <c r="AE1026">
        <v>1.32</v>
      </c>
      <c r="AF1026">
        <v>3.84</v>
      </c>
      <c r="AG1026">
        <v>1.29</v>
      </c>
      <c r="AH1026">
        <v>3.5</v>
      </c>
      <c r="AI1026">
        <v>1.33</v>
      </c>
      <c r="AJ1026">
        <v>3.84</v>
      </c>
      <c r="AK1026">
        <v>1.3</v>
      </c>
      <c r="AL1026">
        <v>3.45</v>
      </c>
      <c r="AM1026" t="str">
        <f t="shared" si="165"/>
        <v>Halep</v>
      </c>
      <c r="AN1026" t="str">
        <f t="shared" si="166"/>
        <v>Lisicki</v>
      </c>
      <c r="AO1026" t="str">
        <f t="shared" si="167"/>
        <v>MadridHalepLisicki</v>
      </c>
      <c r="AP1026" t="str">
        <f t="shared" si="168"/>
        <v>MadridLisickiHalep</v>
      </c>
      <c r="AQ1026">
        <f t="shared" si="169"/>
        <v>1</v>
      </c>
      <c r="AR1026">
        <f t="shared" si="170"/>
        <v>5</v>
      </c>
      <c r="AS1026">
        <f t="shared" si="171"/>
        <v>29</v>
      </c>
      <c r="AT1026" t="b">
        <f t="shared" si="172"/>
        <v>0</v>
      </c>
      <c r="AU1026" t="str">
        <f t="shared" si="173"/>
        <v>Lisicki</v>
      </c>
      <c r="AV1026" t="b">
        <f t="shared" si="174"/>
        <v>1</v>
      </c>
      <c r="AW1026" t="str">
        <f t="shared" si="175"/>
        <v>Madrid3rd Round</v>
      </c>
    </row>
    <row r="1027" spans="1:49" x14ac:dyDescent="0.25">
      <c r="A1027">
        <v>24</v>
      </c>
      <c r="B1027" t="s">
        <v>592</v>
      </c>
      <c r="C1027" s="8" t="s">
        <v>593</v>
      </c>
      <c r="D1027" s="1">
        <v>41768</v>
      </c>
      <c r="E1027" s="1" t="s">
        <v>351</v>
      </c>
      <c r="F1027" t="s">
        <v>307</v>
      </c>
      <c r="G1027" t="s">
        <v>503</v>
      </c>
      <c r="H1027" t="s">
        <v>345</v>
      </c>
      <c r="I1027">
        <v>3</v>
      </c>
      <c r="J1027" t="s">
        <v>440</v>
      </c>
      <c r="K1027" t="s">
        <v>380</v>
      </c>
      <c r="L1027">
        <v>6</v>
      </c>
      <c r="M1027">
        <v>1</v>
      </c>
      <c r="N1027">
        <v>4295</v>
      </c>
      <c r="O1027">
        <v>12375</v>
      </c>
      <c r="X1027" t="s">
        <v>347</v>
      </c>
      <c r="Y1027">
        <v>6</v>
      </c>
      <c r="Z1027">
        <v>1.1200000000000001</v>
      </c>
      <c r="AA1027">
        <v>5.5</v>
      </c>
      <c r="AB1027">
        <v>1.1200000000000001</v>
      </c>
      <c r="AC1027">
        <v>6</v>
      </c>
      <c r="AD1027">
        <v>1.1200000000000001</v>
      </c>
      <c r="AE1027">
        <v>5.96</v>
      </c>
      <c r="AF1027">
        <v>1.17</v>
      </c>
      <c r="AG1027">
        <v>6</v>
      </c>
      <c r="AH1027">
        <v>1.1399999999999999</v>
      </c>
      <c r="AI1027">
        <v>6.05</v>
      </c>
      <c r="AJ1027">
        <v>1.17</v>
      </c>
      <c r="AK1027">
        <v>5.48</v>
      </c>
      <c r="AL1027">
        <v>1.1399999999999999</v>
      </c>
      <c r="AM1027" t="str">
        <f t="shared" ref="AM1027:AM1090" si="176">LEFT(J1027,FIND(" ",J1027)-1)</f>
        <v>Kvitova</v>
      </c>
      <c r="AN1027" t="str">
        <f t="shared" ref="AN1027:AN1090" si="177">LEFT(K1027,FIND(" ",K1027)-1)</f>
        <v>Williams</v>
      </c>
      <c r="AO1027" t="str">
        <f t="shared" ref="AO1027:AO1090" si="178">B1027&amp;AM1027&amp;AN1027</f>
        <v>MadridKvitovaWilliams</v>
      </c>
      <c r="AP1027" t="str">
        <f t="shared" ref="AP1027:AP1090" si="179">B1027&amp;AN1027&amp;AM1027</f>
        <v>MadridWilliamsKvitova</v>
      </c>
      <c r="AQ1027">
        <f t="shared" ref="AQ1027:AQ1090" si="180">V1027-W1027</f>
        <v>0</v>
      </c>
      <c r="AR1027">
        <f t="shared" ref="AR1027:AR1090" si="181">T1027+R1027+P1027-U1027-S1027-Q1027</f>
        <v>0</v>
      </c>
      <c r="AS1027">
        <f t="shared" ref="AS1027:AS1090" si="182">T1027+R1027+P1027+U1027+S1027+Q1027</f>
        <v>0</v>
      </c>
      <c r="AT1027" t="b">
        <f t="shared" ref="AT1027:AT1090" si="183">OR(P1027+Q1027=13,R1027+S1027=13,T1027+U1027=13)</f>
        <v>0</v>
      </c>
      <c r="AU1027" t="str">
        <f t="shared" ref="AU1027:AU1090" si="184">IF(P1027&gt;Q1027,AM1027,AN1027)</f>
        <v>Williams</v>
      </c>
      <c r="AV1027" t="b">
        <f t="shared" ref="AV1027:AV1090" si="185">W1027&lt;&gt;0</f>
        <v>0</v>
      </c>
      <c r="AW1027" t="str">
        <f t="shared" ref="AW1027:AW1090" si="186">B1027&amp;H1027</f>
        <v>MadridQuarterfinals</v>
      </c>
    </row>
    <row r="1028" spans="1:49" x14ac:dyDescent="0.25">
      <c r="A1028">
        <v>24</v>
      </c>
      <c r="B1028" t="s">
        <v>592</v>
      </c>
      <c r="C1028" s="8" t="s">
        <v>593</v>
      </c>
      <c r="D1028" s="1">
        <v>41768</v>
      </c>
      <c r="E1028" s="1" t="s">
        <v>351</v>
      </c>
      <c r="F1028" t="s">
        <v>307</v>
      </c>
      <c r="G1028" t="s">
        <v>503</v>
      </c>
      <c r="H1028" t="s">
        <v>345</v>
      </c>
      <c r="I1028">
        <v>3</v>
      </c>
      <c r="J1028" t="s">
        <v>376</v>
      </c>
      <c r="K1028" t="s">
        <v>415</v>
      </c>
      <c r="L1028">
        <v>9</v>
      </c>
      <c r="M1028">
        <v>2</v>
      </c>
      <c r="N1028">
        <v>3961</v>
      </c>
      <c r="O1028">
        <v>7265</v>
      </c>
      <c r="P1028">
        <v>2</v>
      </c>
      <c r="Q1028">
        <v>6</v>
      </c>
      <c r="R1028">
        <v>7</v>
      </c>
      <c r="S1028">
        <v>6</v>
      </c>
      <c r="T1028">
        <v>6</v>
      </c>
      <c r="U1028">
        <v>3</v>
      </c>
      <c r="V1028">
        <v>2</v>
      </c>
      <c r="W1028">
        <v>1</v>
      </c>
      <c r="X1028" t="s">
        <v>312</v>
      </c>
      <c r="Y1028">
        <v>1.53</v>
      </c>
      <c r="Z1028">
        <v>2.5</v>
      </c>
      <c r="AA1028">
        <v>1.55</v>
      </c>
      <c r="AB1028">
        <v>2.4</v>
      </c>
      <c r="AC1028">
        <v>1.53</v>
      </c>
      <c r="AD1028">
        <v>2.5</v>
      </c>
      <c r="AE1028">
        <v>1.56</v>
      </c>
      <c r="AF1028">
        <v>2.65</v>
      </c>
      <c r="AG1028">
        <v>1.5</v>
      </c>
      <c r="AH1028">
        <v>2.63</v>
      </c>
      <c r="AI1028">
        <v>1.57</v>
      </c>
      <c r="AJ1028">
        <v>2.75</v>
      </c>
      <c r="AK1028">
        <v>1.53</v>
      </c>
      <c r="AL1028">
        <v>2.4900000000000002</v>
      </c>
      <c r="AM1028" t="str">
        <f t="shared" si="176"/>
        <v>Sharapova</v>
      </c>
      <c r="AN1028" t="str">
        <f t="shared" si="177"/>
        <v>Li</v>
      </c>
      <c r="AO1028" t="str">
        <f t="shared" si="178"/>
        <v>MadridSharapovaLi</v>
      </c>
      <c r="AP1028" t="str">
        <f t="shared" si="179"/>
        <v>MadridLiSharapova</v>
      </c>
      <c r="AQ1028">
        <f t="shared" si="180"/>
        <v>1</v>
      </c>
      <c r="AR1028">
        <f t="shared" si="181"/>
        <v>0</v>
      </c>
      <c r="AS1028">
        <f t="shared" si="182"/>
        <v>30</v>
      </c>
      <c r="AT1028" t="b">
        <f t="shared" si="183"/>
        <v>1</v>
      </c>
      <c r="AU1028" t="str">
        <f t="shared" si="184"/>
        <v>Li</v>
      </c>
      <c r="AV1028" t="b">
        <f t="shared" si="185"/>
        <v>1</v>
      </c>
      <c r="AW1028" t="str">
        <f t="shared" si="186"/>
        <v>MadridQuarterfinals</v>
      </c>
    </row>
    <row r="1029" spans="1:49" x14ac:dyDescent="0.25">
      <c r="A1029">
        <v>24</v>
      </c>
      <c r="B1029" t="s">
        <v>592</v>
      </c>
      <c r="C1029" s="8" t="s">
        <v>593</v>
      </c>
      <c r="D1029" s="1">
        <v>41768</v>
      </c>
      <c r="E1029" s="1" t="s">
        <v>351</v>
      </c>
      <c r="F1029" t="s">
        <v>307</v>
      </c>
      <c r="G1029" t="s">
        <v>503</v>
      </c>
      <c r="H1029" t="s">
        <v>345</v>
      </c>
      <c r="I1029">
        <v>3</v>
      </c>
      <c r="J1029" t="s">
        <v>430</v>
      </c>
      <c r="K1029" t="s">
        <v>334</v>
      </c>
      <c r="L1029">
        <v>5</v>
      </c>
      <c r="M1029">
        <v>12</v>
      </c>
      <c r="N1029">
        <v>4695</v>
      </c>
      <c r="O1029">
        <v>3465</v>
      </c>
      <c r="P1029">
        <v>6</v>
      </c>
      <c r="Q1029">
        <v>2</v>
      </c>
      <c r="R1029">
        <v>6</v>
      </c>
      <c r="S1029">
        <v>2</v>
      </c>
      <c r="V1029">
        <v>2</v>
      </c>
      <c r="W1029">
        <v>0</v>
      </c>
      <c r="X1029" t="s">
        <v>312</v>
      </c>
      <c r="Y1029">
        <v>2.2000000000000002</v>
      </c>
      <c r="Z1029">
        <v>1.66</v>
      </c>
      <c r="AA1029">
        <v>2.1</v>
      </c>
      <c r="AB1029">
        <v>1.7</v>
      </c>
      <c r="AC1029">
        <v>2.1</v>
      </c>
      <c r="AD1029">
        <v>1.73</v>
      </c>
      <c r="AE1029">
        <v>2.2000000000000002</v>
      </c>
      <c r="AF1029">
        <v>1.77</v>
      </c>
      <c r="AG1029">
        <v>2.2000000000000002</v>
      </c>
      <c r="AH1029">
        <v>1.7</v>
      </c>
      <c r="AI1029">
        <v>2.25</v>
      </c>
      <c r="AJ1029">
        <v>1.77</v>
      </c>
      <c r="AK1029">
        <v>2.13</v>
      </c>
      <c r="AL1029">
        <v>1.7</v>
      </c>
      <c r="AM1029" t="str">
        <f t="shared" si="176"/>
        <v>Halep</v>
      </c>
      <c r="AN1029" t="str">
        <f t="shared" si="177"/>
        <v>Ivanovic</v>
      </c>
      <c r="AO1029" t="str">
        <f t="shared" si="178"/>
        <v>MadridHalepIvanovic</v>
      </c>
      <c r="AP1029" t="str">
        <f t="shared" si="179"/>
        <v>MadridIvanovicHalep</v>
      </c>
      <c r="AQ1029">
        <f t="shared" si="180"/>
        <v>2</v>
      </c>
      <c r="AR1029">
        <f t="shared" si="181"/>
        <v>8</v>
      </c>
      <c r="AS1029">
        <f t="shared" si="182"/>
        <v>16</v>
      </c>
      <c r="AT1029" t="b">
        <f t="shared" si="183"/>
        <v>0</v>
      </c>
      <c r="AU1029" t="str">
        <f t="shared" si="184"/>
        <v>Halep</v>
      </c>
      <c r="AV1029" t="b">
        <f t="shared" si="185"/>
        <v>0</v>
      </c>
      <c r="AW1029" t="str">
        <f t="shared" si="186"/>
        <v>MadridQuarterfinals</v>
      </c>
    </row>
    <row r="1030" spans="1:49" x14ac:dyDescent="0.25">
      <c r="A1030">
        <v>24</v>
      </c>
      <c r="B1030" t="s">
        <v>592</v>
      </c>
      <c r="C1030" s="8" t="s">
        <v>593</v>
      </c>
      <c r="D1030" s="1">
        <v>41768</v>
      </c>
      <c r="E1030" s="1" t="s">
        <v>351</v>
      </c>
      <c r="F1030" t="s">
        <v>307</v>
      </c>
      <c r="G1030" t="s">
        <v>503</v>
      </c>
      <c r="H1030" t="s">
        <v>345</v>
      </c>
      <c r="I1030">
        <v>3</v>
      </c>
      <c r="J1030" t="s">
        <v>439</v>
      </c>
      <c r="K1030" t="s">
        <v>377</v>
      </c>
      <c r="L1030">
        <v>3</v>
      </c>
      <c r="M1030">
        <v>51</v>
      </c>
      <c r="N1030">
        <v>5980</v>
      </c>
      <c r="O1030">
        <v>1100</v>
      </c>
      <c r="P1030">
        <v>6</v>
      </c>
      <c r="Q1030">
        <v>4</v>
      </c>
      <c r="R1030">
        <v>4</v>
      </c>
      <c r="S1030">
        <v>6</v>
      </c>
      <c r="T1030">
        <v>6</v>
      </c>
      <c r="U1030">
        <v>4</v>
      </c>
      <c r="V1030">
        <v>2</v>
      </c>
      <c r="W1030">
        <v>1</v>
      </c>
      <c r="X1030" t="s">
        <v>312</v>
      </c>
      <c r="Y1030">
        <v>1.28</v>
      </c>
      <c r="Z1030">
        <v>3.75</v>
      </c>
      <c r="AA1030">
        <v>1.28</v>
      </c>
      <c r="AB1030">
        <v>3.5</v>
      </c>
      <c r="AC1030">
        <v>1.3</v>
      </c>
      <c r="AD1030">
        <v>3.5</v>
      </c>
      <c r="AE1030">
        <v>1.29</v>
      </c>
      <c r="AF1030">
        <v>4.1399999999999997</v>
      </c>
      <c r="AG1030">
        <v>1.29</v>
      </c>
      <c r="AH1030">
        <v>3.75</v>
      </c>
      <c r="AI1030">
        <v>1.33</v>
      </c>
      <c r="AJ1030">
        <v>4.1500000000000004</v>
      </c>
      <c r="AK1030">
        <v>1.28</v>
      </c>
      <c r="AL1030">
        <v>3.67</v>
      </c>
      <c r="AM1030" t="str">
        <f t="shared" si="176"/>
        <v>Radwanska</v>
      </c>
      <c r="AN1030" t="str">
        <f t="shared" si="177"/>
        <v>Garcia</v>
      </c>
      <c r="AO1030" t="str">
        <f t="shared" si="178"/>
        <v>MadridRadwanskaGarcia</v>
      </c>
      <c r="AP1030" t="str">
        <f t="shared" si="179"/>
        <v>MadridGarciaRadwanska</v>
      </c>
      <c r="AQ1030">
        <f t="shared" si="180"/>
        <v>1</v>
      </c>
      <c r="AR1030">
        <f t="shared" si="181"/>
        <v>2</v>
      </c>
      <c r="AS1030">
        <f t="shared" si="182"/>
        <v>30</v>
      </c>
      <c r="AT1030" t="b">
        <f t="shared" si="183"/>
        <v>0</v>
      </c>
      <c r="AU1030" t="str">
        <f t="shared" si="184"/>
        <v>Radwanska</v>
      </c>
      <c r="AV1030" t="b">
        <f t="shared" si="185"/>
        <v>1</v>
      </c>
      <c r="AW1030" t="str">
        <f t="shared" si="186"/>
        <v>MadridQuarterfinals</v>
      </c>
    </row>
    <row r="1031" spans="1:49" x14ac:dyDescent="0.25">
      <c r="A1031">
        <v>24</v>
      </c>
      <c r="B1031" t="s">
        <v>592</v>
      </c>
      <c r="C1031" s="8" t="s">
        <v>593</v>
      </c>
      <c r="D1031" s="1">
        <v>41769</v>
      </c>
      <c r="E1031" s="1" t="s">
        <v>351</v>
      </c>
      <c r="F1031" t="s">
        <v>307</v>
      </c>
      <c r="G1031" t="s">
        <v>503</v>
      </c>
      <c r="H1031" t="s">
        <v>346</v>
      </c>
      <c r="I1031">
        <v>3</v>
      </c>
      <c r="J1031" t="s">
        <v>430</v>
      </c>
      <c r="K1031" t="s">
        <v>440</v>
      </c>
      <c r="L1031">
        <v>5</v>
      </c>
      <c r="M1031">
        <v>6</v>
      </c>
      <c r="N1031">
        <v>4695</v>
      </c>
      <c r="O1031">
        <v>4295</v>
      </c>
      <c r="P1031">
        <v>6</v>
      </c>
      <c r="Q1031">
        <v>7</v>
      </c>
      <c r="R1031">
        <v>6</v>
      </c>
      <c r="S1031">
        <v>3</v>
      </c>
      <c r="T1031">
        <v>6</v>
      </c>
      <c r="U1031">
        <v>2</v>
      </c>
      <c r="V1031">
        <v>2</v>
      </c>
      <c r="W1031">
        <v>1</v>
      </c>
      <c r="X1031" t="s">
        <v>312</v>
      </c>
      <c r="Y1031">
        <v>1.44</v>
      </c>
      <c r="Z1031">
        <v>2.75</v>
      </c>
      <c r="AA1031">
        <v>1.45</v>
      </c>
      <c r="AB1031">
        <v>2.7</v>
      </c>
      <c r="AC1031">
        <v>1.44</v>
      </c>
      <c r="AD1031">
        <v>2.75</v>
      </c>
      <c r="AE1031">
        <v>1.43</v>
      </c>
      <c r="AF1031">
        <v>3.1</v>
      </c>
      <c r="AG1031">
        <v>1.5</v>
      </c>
      <c r="AH1031">
        <v>2.63</v>
      </c>
      <c r="AI1031">
        <v>1.5</v>
      </c>
      <c r="AJ1031">
        <v>3.1</v>
      </c>
      <c r="AK1031">
        <v>1.45</v>
      </c>
      <c r="AL1031">
        <v>2.72</v>
      </c>
      <c r="AM1031" t="str">
        <f t="shared" si="176"/>
        <v>Halep</v>
      </c>
      <c r="AN1031" t="str">
        <f t="shared" si="177"/>
        <v>Kvitova</v>
      </c>
      <c r="AO1031" t="str">
        <f t="shared" si="178"/>
        <v>MadridHalepKvitova</v>
      </c>
      <c r="AP1031" t="str">
        <f t="shared" si="179"/>
        <v>MadridKvitovaHalep</v>
      </c>
      <c r="AQ1031">
        <f t="shared" si="180"/>
        <v>1</v>
      </c>
      <c r="AR1031">
        <f t="shared" si="181"/>
        <v>6</v>
      </c>
      <c r="AS1031">
        <f t="shared" si="182"/>
        <v>30</v>
      </c>
      <c r="AT1031" t="b">
        <f t="shared" si="183"/>
        <v>1</v>
      </c>
      <c r="AU1031" t="str">
        <f t="shared" si="184"/>
        <v>Kvitova</v>
      </c>
      <c r="AV1031" t="b">
        <f t="shared" si="185"/>
        <v>1</v>
      </c>
      <c r="AW1031" t="str">
        <f t="shared" si="186"/>
        <v>MadridSemifinals</v>
      </c>
    </row>
    <row r="1032" spans="1:49" x14ac:dyDescent="0.25">
      <c r="A1032">
        <v>24</v>
      </c>
      <c r="B1032" t="s">
        <v>592</v>
      </c>
      <c r="C1032" s="8" t="s">
        <v>593</v>
      </c>
      <c r="D1032" s="1">
        <v>41769</v>
      </c>
      <c r="E1032" s="1" t="s">
        <v>351</v>
      </c>
      <c r="F1032" t="s">
        <v>307</v>
      </c>
      <c r="G1032" t="s">
        <v>503</v>
      </c>
      <c r="H1032" t="s">
        <v>346</v>
      </c>
      <c r="I1032">
        <v>3</v>
      </c>
      <c r="J1032" t="s">
        <v>376</v>
      </c>
      <c r="K1032" t="s">
        <v>439</v>
      </c>
      <c r="L1032">
        <v>9</v>
      </c>
      <c r="M1032">
        <v>3</v>
      </c>
      <c r="N1032">
        <v>3961</v>
      </c>
      <c r="O1032">
        <v>5980</v>
      </c>
      <c r="P1032">
        <v>6</v>
      </c>
      <c r="Q1032">
        <v>1</v>
      </c>
      <c r="R1032">
        <v>6</v>
      </c>
      <c r="S1032">
        <v>4</v>
      </c>
      <c r="V1032">
        <v>2</v>
      </c>
      <c r="W1032">
        <v>0</v>
      </c>
      <c r="X1032" t="s">
        <v>312</v>
      </c>
      <c r="Y1032">
        <v>1.3</v>
      </c>
      <c r="Z1032">
        <v>3.5</v>
      </c>
      <c r="AA1032">
        <v>1.3</v>
      </c>
      <c r="AB1032">
        <v>3.4</v>
      </c>
      <c r="AC1032">
        <v>1.33</v>
      </c>
      <c r="AD1032">
        <v>3.4</v>
      </c>
      <c r="AE1032">
        <v>1.38</v>
      </c>
      <c r="AF1032">
        <v>3.36</v>
      </c>
      <c r="AG1032">
        <v>1.33</v>
      </c>
      <c r="AH1032">
        <v>3.25</v>
      </c>
      <c r="AI1032">
        <v>1.38</v>
      </c>
      <c r="AJ1032">
        <v>3.6</v>
      </c>
      <c r="AK1032">
        <v>1.32</v>
      </c>
      <c r="AL1032">
        <v>3.34</v>
      </c>
      <c r="AM1032" t="str">
        <f t="shared" si="176"/>
        <v>Sharapova</v>
      </c>
      <c r="AN1032" t="str">
        <f t="shared" si="177"/>
        <v>Radwanska</v>
      </c>
      <c r="AO1032" t="str">
        <f t="shared" si="178"/>
        <v>MadridSharapovaRadwanska</v>
      </c>
      <c r="AP1032" t="str">
        <f t="shared" si="179"/>
        <v>MadridRadwanskaSharapova</v>
      </c>
      <c r="AQ1032">
        <f t="shared" si="180"/>
        <v>2</v>
      </c>
      <c r="AR1032">
        <f t="shared" si="181"/>
        <v>7</v>
      </c>
      <c r="AS1032">
        <f t="shared" si="182"/>
        <v>17</v>
      </c>
      <c r="AT1032" t="b">
        <f t="shared" si="183"/>
        <v>0</v>
      </c>
      <c r="AU1032" t="str">
        <f t="shared" si="184"/>
        <v>Sharapova</v>
      </c>
      <c r="AV1032" t="b">
        <f t="shared" si="185"/>
        <v>0</v>
      </c>
      <c r="AW1032" t="str">
        <f t="shared" si="186"/>
        <v>MadridSemifinals</v>
      </c>
    </row>
    <row r="1033" spans="1:49" x14ac:dyDescent="0.25">
      <c r="A1033">
        <v>24</v>
      </c>
      <c r="B1033" t="s">
        <v>592</v>
      </c>
      <c r="C1033" s="8" t="s">
        <v>593</v>
      </c>
      <c r="D1033" s="1">
        <v>41770</v>
      </c>
      <c r="E1033" s="1" t="s">
        <v>351</v>
      </c>
      <c r="F1033" t="s">
        <v>307</v>
      </c>
      <c r="G1033" t="s">
        <v>503</v>
      </c>
      <c r="H1033" t="s">
        <v>348</v>
      </c>
      <c r="I1033">
        <v>3</v>
      </c>
      <c r="J1033" t="s">
        <v>376</v>
      </c>
      <c r="K1033" t="s">
        <v>430</v>
      </c>
      <c r="L1033">
        <v>9</v>
      </c>
      <c r="M1033">
        <v>5</v>
      </c>
      <c r="N1033">
        <v>3961</v>
      </c>
      <c r="O1033">
        <v>4695</v>
      </c>
      <c r="P1033">
        <v>1</v>
      </c>
      <c r="Q1033">
        <v>6</v>
      </c>
      <c r="R1033">
        <v>6</v>
      </c>
      <c r="S1033">
        <v>2</v>
      </c>
      <c r="T1033">
        <v>6</v>
      </c>
      <c r="U1033">
        <v>3</v>
      </c>
      <c r="V1033">
        <v>2</v>
      </c>
      <c r="W1033">
        <v>1</v>
      </c>
      <c r="X1033" s="8" t="s">
        <v>312</v>
      </c>
      <c r="Y1033" s="8">
        <v>1.4</v>
      </c>
      <c r="Z1033" s="8">
        <v>3</v>
      </c>
      <c r="AA1033" s="8">
        <v>1.42</v>
      </c>
      <c r="AB1033" s="8">
        <v>2.8</v>
      </c>
      <c r="AC1033" s="8">
        <v>1.44</v>
      </c>
      <c r="AD1033" s="8">
        <v>2.75</v>
      </c>
      <c r="AE1033" s="8">
        <v>1.48</v>
      </c>
      <c r="AF1033" s="8">
        <v>2.92</v>
      </c>
      <c r="AG1033" s="8">
        <v>1.44</v>
      </c>
      <c r="AH1033" s="8">
        <v>2.75</v>
      </c>
      <c r="AI1033" s="8">
        <v>1.48</v>
      </c>
      <c r="AJ1033" s="8">
        <v>3.1</v>
      </c>
      <c r="AK1033" s="8">
        <v>1.41</v>
      </c>
      <c r="AL1033" s="8">
        <v>2.89</v>
      </c>
      <c r="AM1033" t="str">
        <f t="shared" si="176"/>
        <v>Sharapova</v>
      </c>
      <c r="AN1033" t="str">
        <f t="shared" si="177"/>
        <v>Halep</v>
      </c>
      <c r="AO1033" t="str">
        <f t="shared" si="178"/>
        <v>MadridSharapovaHalep</v>
      </c>
      <c r="AP1033" t="str">
        <f t="shared" si="179"/>
        <v>MadridHalepSharapova</v>
      </c>
      <c r="AQ1033">
        <f t="shared" si="180"/>
        <v>1</v>
      </c>
      <c r="AR1033">
        <f t="shared" si="181"/>
        <v>2</v>
      </c>
      <c r="AS1033">
        <f t="shared" si="182"/>
        <v>24</v>
      </c>
      <c r="AT1033" t="b">
        <f t="shared" si="183"/>
        <v>0</v>
      </c>
      <c r="AU1033" t="str">
        <f t="shared" si="184"/>
        <v>Halep</v>
      </c>
      <c r="AV1033" t="b">
        <f t="shared" si="185"/>
        <v>1</v>
      </c>
      <c r="AW1033" t="str">
        <f t="shared" si="186"/>
        <v>MadridThe Final</v>
      </c>
    </row>
    <row r="1034" spans="1:49" x14ac:dyDescent="0.25">
      <c r="A1034">
        <v>25</v>
      </c>
      <c r="B1034" t="s">
        <v>594</v>
      </c>
      <c r="C1034" t="s">
        <v>595</v>
      </c>
      <c r="D1034" s="1">
        <v>41771</v>
      </c>
      <c r="E1034" s="1" t="s">
        <v>351</v>
      </c>
      <c r="F1034" s="1" t="s">
        <v>307</v>
      </c>
      <c r="G1034" s="1" t="s">
        <v>503</v>
      </c>
      <c r="H1034" t="s">
        <v>309</v>
      </c>
      <c r="I1034">
        <v>3</v>
      </c>
      <c r="J1034" t="s">
        <v>437</v>
      </c>
      <c r="K1034" t="s">
        <v>328</v>
      </c>
      <c r="L1034">
        <v>21</v>
      </c>
      <c r="M1034">
        <v>23</v>
      </c>
      <c r="N1034">
        <v>2295</v>
      </c>
      <c r="O1034">
        <v>2015</v>
      </c>
      <c r="P1034">
        <v>6</v>
      </c>
      <c r="Q1034">
        <v>3</v>
      </c>
      <c r="R1034">
        <v>6</v>
      </c>
      <c r="S1034">
        <v>2</v>
      </c>
      <c r="V1034">
        <v>2</v>
      </c>
      <c r="W1034">
        <v>0</v>
      </c>
      <c r="X1034" t="s">
        <v>312</v>
      </c>
      <c r="Y1034">
        <v>1.3</v>
      </c>
      <c r="Z1034">
        <v>3.4</v>
      </c>
      <c r="AA1034">
        <v>1.33</v>
      </c>
      <c r="AB1034">
        <v>3.2</v>
      </c>
      <c r="AC1034">
        <v>1.33</v>
      </c>
      <c r="AD1034">
        <v>3.25</v>
      </c>
      <c r="AE1034">
        <v>1.32</v>
      </c>
      <c r="AF1034">
        <v>3.73</v>
      </c>
      <c r="AG1034">
        <v>1.33</v>
      </c>
      <c r="AH1034">
        <v>3.25</v>
      </c>
      <c r="AI1034">
        <v>1.34</v>
      </c>
      <c r="AJ1034">
        <v>3.75</v>
      </c>
      <c r="AK1034">
        <v>1.31</v>
      </c>
      <c r="AL1034">
        <v>3.38</v>
      </c>
      <c r="AM1034" t="str">
        <f t="shared" si="176"/>
        <v>Cornet</v>
      </c>
      <c r="AN1034" t="str">
        <f t="shared" si="177"/>
        <v>Flipkens</v>
      </c>
      <c r="AO1034" t="str">
        <f t="shared" si="178"/>
        <v>RomeCornetFlipkens</v>
      </c>
      <c r="AP1034" t="str">
        <f t="shared" si="179"/>
        <v>RomeFlipkensCornet</v>
      </c>
      <c r="AQ1034">
        <f t="shared" si="180"/>
        <v>2</v>
      </c>
      <c r="AR1034">
        <f t="shared" si="181"/>
        <v>7</v>
      </c>
      <c r="AS1034">
        <f t="shared" si="182"/>
        <v>17</v>
      </c>
      <c r="AT1034" t="b">
        <f t="shared" si="183"/>
        <v>0</v>
      </c>
      <c r="AU1034" t="str">
        <f t="shared" si="184"/>
        <v>Cornet</v>
      </c>
      <c r="AV1034" t="b">
        <f t="shared" si="185"/>
        <v>0</v>
      </c>
      <c r="AW1034" t="str">
        <f t="shared" si="186"/>
        <v>Rome1st Round</v>
      </c>
    </row>
    <row r="1035" spans="1:49" x14ac:dyDescent="0.25">
      <c r="A1035">
        <v>25</v>
      </c>
      <c r="B1035" t="s">
        <v>594</v>
      </c>
      <c r="C1035" t="s">
        <v>595</v>
      </c>
      <c r="D1035" s="1">
        <v>41771</v>
      </c>
      <c r="E1035" s="1" t="s">
        <v>351</v>
      </c>
      <c r="F1035" s="1" t="s">
        <v>307</v>
      </c>
      <c r="G1035" s="1" t="s">
        <v>503</v>
      </c>
      <c r="H1035" t="s">
        <v>309</v>
      </c>
      <c r="I1035">
        <v>3</v>
      </c>
      <c r="J1035" t="s">
        <v>359</v>
      </c>
      <c r="K1035" t="s">
        <v>335</v>
      </c>
      <c r="L1035">
        <v>47</v>
      </c>
      <c r="M1035">
        <v>44</v>
      </c>
      <c r="N1035">
        <v>1175</v>
      </c>
      <c r="O1035">
        <v>1216</v>
      </c>
      <c r="P1035">
        <v>6</v>
      </c>
      <c r="Q1035">
        <v>2</v>
      </c>
      <c r="R1035">
        <v>6</v>
      </c>
      <c r="S1035">
        <v>2</v>
      </c>
      <c r="V1035">
        <v>2</v>
      </c>
      <c r="W1035">
        <v>0</v>
      </c>
      <c r="X1035" t="s">
        <v>312</v>
      </c>
      <c r="Y1035">
        <v>1.36</v>
      </c>
      <c r="Z1035">
        <v>3</v>
      </c>
      <c r="AA1035">
        <v>1.4</v>
      </c>
      <c r="AB1035">
        <v>2.9</v>
      </c>
      <c r="AC1035">
        <v>1.4</v>
      </c>
      <c r="AD1035">
        <v>2.75</v>
      </c>
      <c r="AE1035">
        <v>1.42</v>
      </c>
      <c r="AF1035">
        <v>3.14</v>
      </c>
      <c r="AG1035">
        <v>1.44</v>
      </c>
      <c r="AH1035">
        <v>2.75</v>
      </c>
      <c r="AI1035">
        <v>1.48</v>
      </c>
      <c r="AJ1035">
        <v>3.2</v>
      </c>
      <c r="AK1035">
        <v>1.41</v>
      </c>
      <c r="AL1035">
        <v>2.82</v>
      </c>
      <c r="AM1035" t="str">
        <f t="shared" si="176"/>
        <v>Keys</v>
      </c>
      <c r="AN1035" t="str">
        <f t="shared" si="177"/>
        <v>Riske</v>
      </c>
      <c r="AO1035" t="str">
        <f t="shared" si="178"/>
        <v>RomeKeysRiske</v>
      </c>
      <c r="AP1035" t="str">
        <f t="shared" si="179"/>
        <v>RomeRiskeKeys</v>
      </c>
      <c r="AQ1035">
        <f t="shared" si="180"/>
        <v>2</v>
      </c>
      <c r="AR1035">
        <f t="shared" si="181"/>
        <v>8</v>
      </c>
      <c r="AS1035">
        <f t="shared" si="182"/>
        <v>16</v>
      </c>
      <c r="AT1035" t="b">
        <f t="shared" si="183"/>
        <v>0</v>
      </c>
      <c r="AU1035" t="str">
        <f t="shared" si="184"/>
        <v>Keys</v>
      </c>
      <c r="AV1035" t="b">
        <f t="shared" si="185"/>
        <v>0</v>
      </c>
      <c r="AW1035" t="str">
        <f t="shared" si="186"/>
        <v>Rome1st Round</v>
      </c>
    </row>
    <row r="1036" spans="1:49" x14ac:dyDescent="0.25">
      <c r="A1036">
        <v>25</v>
      </c>
      <c r="B1036" t="s">
        <v>594</v>
      </c>
      <c r="C1036" t="s">
        <v>595</v>
      </c>
      <c r="D1036" s="1">
        <v>41771</v>
      </c>
      <c r="E1036" s="1" t="s">
        <v>351</v>
      </c>
      <c r="F1036" s="1" t="s">
        <v>307</v>
      </c>
      <c r="G1036" s="1" t="s">
        <v>503</v>
      </c>
      <c r="H1036" t="s">
        <v>309</v>
      </c>
      <c r="I1036">
        <v>3</v>
      </c>
      <c r="J1036" t="s">
        <v>426</v>
      </c>
      <c r="K1036" t="s">
        <v>354</v>
      </c>
      <c r="L1036">
        <v>33</v>
      </c>
      <c r="M1036">
        <v>38</v>
      </c>
      <c r="N1036">
        <v>1450</v>
      </c>
      <c r="O1036">
        <v>1355</v>
      </c>
      <c r="P1036">
        <v>6</v>
      </c>
      <c r="Q1036">
        <v>2</v>
      </c>
      <c r="R1036">
        <v>6</v>
      </c>
      <c r="S1036">
        <v>3</v>
      </c>
      <c r="V1036">
        <v>2</v>
      </c>
      <c r="W1036">
        <v>0</v>
      </c>
      <c r="X1036" t="s">
        <v>312</v>
      </c>
      <c r="Y1036">
        <v>1.53</v>
      </c>
      <c r="Z1036">
        <v>2.37</v>
      </c>
      <c r="AA1036">
        <v>1.55</v>
      </c>
      <c r="AB1036">
        <v>2.4</v>
      </c>
      <c r="AC1036">
        <v>1.57</v>
      </c>
      <c r="AD1036">
        <v>2.25</v>
      </c>
      <c r="AE1036">
        <v>1.56</v>
      </c>
      <c r="AF1036">
        <v>2.6</v>
      </c>
      <c r="AG1036">
        <v>1.57</v>
      </c>
      <c r="AH1036">
        <v>2.38</v>
      </c>
      <c r="AI1036">
        <v>1.6</v>
      </c>
      <c r="AJ1036">
        <v>2.6</v>
      </c>
      <c r="AK1036">
        <v>1.55</v>
      </c>
      <c r="AL1036">
        <v>2.4</v>
      </c>
      <c r="AM1036" t="str">
        <f t="shared" si="176"/>
        <v>Vesnina</v>
      </c>
      <c r="AN1036" t="str">
        <f t="shared" si="177"/>
        <v>Svitolina</v>
      </c>
      <c r="AO1036" t="str">
        <f t="shared" si="178"/>
        <v>RomeVesninaSvitolina</v>
      </c>
      <c r="AP1036" t="str">
        <f t="shared" si="179"/>
        <v>RomeSvitolinaVesnina</v>
      </c>
      <c r="AQ1036">
        <f t="shared" si="180"/>
        <v>2</v>
      </c>
      <c r="AR1036">
        <f t="shared" si="181"/>
        <v>7</v>
      </c>
      <c r="AS1036">
        <f t="shared" si="182"/>
        <v>17</v>
      </c>
      <c r="AT1036" t="b">
        <f t="shared" si="183"/>
        <v>0</v>
      </c>
      <c r="AU1036" t="str">
        <f t="shared" si="184"/>
        <v>Vesnina</v>
      </c>
      <c r="AV1036" t="b">
        <f t="shared" si="185"/>
        <v>0</v>
      </c>
      <c r="AW1036" t="str">
        <f t="shared" si="186"/>
        <v>Rome1st Round</v>
      </c>
    </row>
    <row r="1037" spans="1:49" x14ac:dyDescent="0.25">
      <c r="A1037">
        <v>25</v>
      </c>
      <c r="B1037" t="s">
        <v>594</v>
      </c>
      <c r="C1037" t="s">
        <v>595</v>
      </c>
      <c r="D1037" s="1">
        <v>41771</v>
      </c>
      <c r="E1037" s="1" t="s">
        <v>351</v>
      </c>
      <c r="F1037" s="1" t="s">
        <v>307</v>
      </c>
      <c r="G1037" s="1" t="s">
        <v>503</v>
      </c>
      <c r="H1037" t="s">
        <v>309</v>
      </c>
      <c r="I1037">
        <v>3</v>
      </c>
      <c r="J1037" t="s">
        <v>433</v>
      </c>
      <c r="K1037" t="s">
        <v>538</v>
      </c>
      <c r="L1037">
        <v>29</v>
      </c>
      <c r="M1037">
        <v>41</v>
      </c>
      <c r="N1037">
        <v>1647</v>
      </c>
      <c r="O1037">
        <v>1312</v>
      </c>
      <c r="P1037">
        <v>7</v>
      </c>
      <c r="Q1037">
        <v>5</v>
      </c>
      <c r="R1037">
        <v>6</v>
      </c>
      <c r="S1037">
        <v>0</v>
      </c>
      <c r="V1037">
        <v>2</v>
      </c>
      <c r="W1037">
        <v>0</v>
      </c>
      <c r="X1037" t="s">
        <v>312</v>
      </c>
      <c r="Y1037">
        <v>1.2</v>
      </c>
      <c r="Z1037">
        <v>4.33</v>
      </c>
      <c r="AA1037">
        <v>1.25</v>
      </c>
      <c r="AB1037">
        <v>3.75</v>
      </c>
      <c r="AC1037">
        <v>1.25</v>
      </c>
      <c r="AD1037">
        <v>3.75</v>
      </c>
      <c r="AE1037">
        <v>1.25</v>
      </c>
      <c r="AF1037">
        <v>4.46</v>
      </c>
      <c r="AG1037">
        <v>1.22</v>
      </c>
      <c r="AH1037">
        <v>4</v>
      </c>
      <c r="AI1037">
        <v>1.27</v>
      </c>
      <c r="AJ1037">
        <v>4.46</v>
      </c>
      <c r="AK1037">
        <v>1.23</v>
      </c>
      <c r="AL1037">
        <v>3.99</v>
      </c>
      <c r="AM1037" t="str">
        <f t="shared" si="176"/>
        <v>Kuznetsova</v>
      </c>
      <c r="AN1037" t="str">
        <f t="shared" si="177"/>
        <v>Kirilenko</v>
      </c>
      <c r="AO1037" t="str">
        <f t="shared" si="178"/>
        <v>RomeKuznetsovaKirilenko</v>
      </c>
      <c r="AP1037" t="str">
        <f t="shared" si="179"/>
        <v>RomeKirilenkoKuznetsova</v>
      </c>
      <c r="AQ1037">
        <f t="shared" si="180"/>
        <v>2</v>
      </c>
      <c r="AR1037">
        <f t="shared" si="181"/>
        <v>8</v>
      </c>
      <c r="AS1037">
        <f t="shared" si="182"/>
        <v>18</v>
      </c>
      <c r="AT1037" t="b">
        <f t="shared" si="183"/>
        <v>0</v>
      </c>
      <c r="AU1037" t="str">
        <f t="shared" si="184"/>
        <v>Kuznetsova</v>
      </c>
      <c r="AV1037" t="b">
        <f t="shared" si="185"/>
        <v>0</v>
      </c>
      <c r="AW1037" t="str">
        <f t="shared" si="186"/>
        <v>Rome1st Round</v>
      </c>
    </row>
    <row r="1038" spans="1:49" x14ac:dyDescent="0.25">
      <c r="A1038">
        <v>25</v>
      </c>
      <c r="B1038" t="s">
        <v>594</v>
      </c>
      <c r="C1038" t="s">
        <v>595</v>
      </c>
      <c r="D1038" s="1">
        <v>41771</v>
      </c>
      <c r="E1038" s="1" t="s">
        <v>351</v>
      </c>
      <c r="F1038" s="1" t="s">
        <v>307</v>
      </c>
      <c r="G1038" s="1" t="s">
        <v>503</v>
      </c>
      <c r="H1038" t="s">
        <v>309</v>
      </c>
      <c r="I1038">
        <v>3</v>
      </c>
      <c r="J1038" t="s">
        <v>334</v>
      </c>
      <c r="K1038" t="s">
        <v>341</v>
      </c>
      <c r="L1038">
        <v>13</v>
      </c>
      <c r="M1038">
        <v>51</v>
      </c>
      <c r="N1038">
        <v>3230</v>
      </c>
      <c r="O1038">
        <v>1060</v>
      </c>
      <c r="P1038">
        <v>6</v>
      </c>
      <c r="Q1038">
        <v>1</v>
      </c>
      <c r="R1038">
        <v>6</v>
      </c>
      <c r="S1038">
        <v>1</v>
      </c>
      <c r="V1038">
        <v>2</v>
      </c>
      <c r="W1038">
        <v>0</v>
      </c>
      <c r="X1038" t="s">
        <v>312</v>
      </c>
      <c r="Y1038">
        <v>1.08</v>
      </c>
      <c r="Z1038">
        <v>8</v>
      </c>
      <c r="AA1038">
        <v>1.1299999999999999</v>
      </c>
      <c r="AB1038">
        <v>5.5</v>
      </c>
      <c r="AC1038">
        <v>1.1100000000000001</v>
      </c>
      <c r="AD1038">
        <v>6</v>
      </c>
      <c r="AE1038">
        <v>1.1299999999999999</v>
      </c>
      <c r="AF1038">
        <v>7.65</v>
      </c>
      <c r="AG1038">
        <v>1.1299999999999999</v>
      </c>
      <c r="AH1038">
        <v>6</v>
      </c>
      <c r="AI1038">
        <v>1.1399999999999999</v>
      </c>
      <c r="AJ1038">
        <v>8</v>
      </c>
      <c r="AK1038">
        <v>1.1100000000000001</v>
      </c>
      <c r="AL1038">
        <v>6.34</v>
      </c>
      <c r="AM1038" t="str">
        <f t="shared" si="176"/>
        <v>Ivanovic</v>
      </c>
      <c r="AN1038" t="str">
        <f t="shared" si="177"/>
        <v>Knapp</v>
      </c>
      <c r="AO1038" t="str">
        <f t="shared" si="178"/>
        <v>RomeIvanovicKnapp</v>
      </c>
      <c r="AP1038" t="str">
        <f t="shared" si="179"/>
        <v>RomeKnappIvanovic</v>
      </c>
      <c r="AQ1038">
        <f t="shared" si="180"/>
        <v>2</v>
      </c>
      <c r="AR1038">
        <f t="shared" si="181"/>
        <v>10</v>
      </c>
      <c r="AS1038">
        <f t="shared" si="182"/>
        <v>14</v>
      </c>
      <c r="AT1038" t="b">
        <f t="shared" si="183"/>
        <v>0</v>
      </c>
      <c r="AU1038" t="str">
        <f t="shared" si="184"/>
        <v>Ivanovic</v>
      </c>
      <c r="AV1038" t="b">
        <f t="shared" si="185"/>
        <v>0</v>
      </c>
      <c r="AW1038" t="str">
        <f t="shared" si="186"/>
        <v>Rome1st Round</v>
      </c>
    </row>
    <row r="1039" spans="1:49" x14ac:dyDescent="0.25">
      <c r="A1039">
        <v>25</v>
      </c>
      <c r="B1039" t="s">
        <v>594</v>
      </c>
      <c r="C1039" t="s">
        <v>595</v>
      </c>
      <c r="D1039" s="1">
        <v>41771</v>
      </c>
      <c r="E1039" s="1" t="s">
        <v>351</v>
      </c>
      <c r="F1039" s="1" t="s">
        <v>307</v>
      </c>
      <c r="G1039" s="1" t="s">
        <v>503</v>
      </c>
      <c r="H1039" t="s">
        <v>309</v>
      </c>
      <c r="I1039">
        <v>3</v>
      </c>
      <c r="J1039" t="s">
        <v>355</v>
      </c>
      <c r="K1039" t="s">
        <v>387</v>
      </c>
      <c r="L1039">
        <v>49</v>
      </c>
      <c r="M1039">
        <v>39</v>
      </c>
      <c r="N1039">
        <v>1077</v>
      </c>
      <c r="O1039">
        <v>1325</v>
      </c>
      <c r="P1039">
        <v>6</v>
      </c>
      <c r="Q1039">
        <v>1</v>
      </c>
      <c r="R1039">
        <v>6</v>
      </c>
      <c r="S1039">
        <v>0</v>
      </c>
      <c r="V1039">
        <v>2</v>
      </c>
      <c r="W1039">
        <v>0</v>
      </c>
      <c r="X1039" t="s">
        <v>312</v>
      </c>
      <c r="Y1039">
        <v>2.25</v>
      </c>
      <c r="Z1039">
        <v>1.57</v>
      </c>
      <c r="AA1039">
        <v>2.2000000000000002</v>
      </c>
      <c r="AB1039">
        <v>1.65</v>
      </c>
      <c r="AC1039">
        <v>2.2000000000000002</v>
      </c>
      <c r="AD1039">
        <v>1.62</v>
      </c>
      <c r="AE1039">
        <v>2.5</v>
      </c>
      <c r="AF1039">
        <v>1.6</v>
      </c>
      <c r="AG1039">
        <v>2.2000000000000002</v>
      </c>
      <c r="AH1039">
        <v>1.67</v>
      </c>
      <c r="AI1039">
        <v>2.5</v>
      </c>
      <c r="AJ1039">
        <v>1.67</v>
      </c>
      <c r="AK1039">
        <v>2.2999999999999998</v>
      </c>
      <c r="AL1039">
        <v>1.59</v>
      </c>
      <c r="AM1039" t="str">
        <f t="shared" si="176"/>
        <v>Lepchenko</v>
      </c>
      <c r="AN1039" t="str">
        <f t="shared" si="177"/>
        <v>Peng</v>
      </c>
      <c r="AO1039" t="str">
        <f t="shared" si="178"/>
        <v>RomeLepchenkoPeng</v>
      </c>
      <c r="AP1039" t="str">
        <f t="shared" si="179"/>
        <v>RomePengLepchenko</v>
      </c>
      <c r="AQ1039">
        <f t="shared" si="180"/>
        <v>2</v>
      </c>
      <c r="AR1039">
        <f t="shared" si="181"/>
        <v>11</v>
      </c>
      <c r="AS1039">
        <f t="shared" si="182"/>
        <v>13</v>
      </c>
      <c r="AT1039" t="b">
        <f t="shared" si="183"/>
        <v>0</v>
      </c>
      <c r="AU1039" t="str">
        <f t="shared" si="184"/>
        <v>Lepchenko</v>
      </c>
      <c r="AV1039" t="b">
        <f t="shared" si="185"/>
        <v>0</v>
      </c>
      <c r="AW1039" t="str">
        <f t="shared" si="186"/>
        <v>Rome1st Round</v>
      </c>
    </row>
    <row r="1040" spans="1:49" x14ac:dyDescent="0.25">
      <c r="A1040">
        <v>25</v>
      </c>
      <c r="B1040" t="s">
        <v>594</v>
      </c>
      <c r="C1040" t="s">
        <v>595</v>
      </c>
      <c r="D1040" s="1">
        <v>41771</v>
      </c>
      <c r="E1040" s="1" t="s">
        <v>351</v>
      </c>
      <c r="F1040" s="1" t="s">
        <v>307</v>
      </c>
      <c r="G1040" s="1" t="s">
        <v>503</v>
      </c>
      <c r="H1040" t="s">
        <v>309</v>
      </c>
      <c r="I1040">
        <v>3</v>
      </c>
      <c r="J1040" t="s">
        <v>316</v>
      </c>
      <c r="K1040" t="s">
        <v>321</v>
      </c>
      <c r="L1040">
        <v>73</v>
      </c>
      <c r="M1040">
        <v>45</v>
      </c>
      <c r="N1040">
        <v>808</v>
      </c>
      <c r="O1040">
        <v>1214</v>
      </c>
      <c r="P1040">
        <v>6</v>
      </c>
      <c r="Q1040">
        <v>4</v>
      </c>
      <c r="R1040">
        <v>6</v>
      </c>
      <c r="S1040">
        <v>3</v>
      </c>
      <c r="V1040">
        <v>2</v>
      </c>
      <c r="W1040">
        <v>0</v>
      </c>
      <c r="X1040" t="s">
        <v>312</v>
      </c>
      <c r="Y1040">
        <v>1.83</v>
      </c>
      <c r="Z1040">
        <v>1.83</v>
      </c>
      <c r="AA1040">
        <v>1.8</v>
      </c>
      <c r="AB1040">
        <v>2</v>
      </c>
      <c r="AC1040">
        <v>1.8</v>
      </c>
      <c r="AD1040">
        <v>1.91</v>
      </c>
      <c r="AE1040">
        <v>1.78</v>
      </c>
      <c r="AF1040">
        <v>2.16</v>
      </c>
      <c r="AG1040">
        <v>1.8</v>
      </c>
      <c r="AH1040">
        <v>2</v>
      </c>
      <c r="AI1040">
        <v>1.85</v>
      </c>
      <c r="AJ1040">
        <v>2.16</v>
      </c>
      <c r="AK1040">
        <v>1.78</v>
      </c>
      <c r="AL1040">
        <v>2</v>
      </c>
      <c r="AM1040" t="str">
        <f t="shared" si="176"/>
        <v>Ormaechea</v>
      </c>
      <c r="AN1040" t="str">
        <f t="shared" si="177"/>
        <v>Nara</v>
      </c>
      <c r="AO1040" t="str">
        <f t="shared" si="178"/>
        <v>RomeOrmaecheaNara</v>
      </c>
      <c r="AP1040" t="str">
        <f t="shared" si="179"/>
        <v>RomeNaraOrmaechea</v>
      </c>
      <c r="AQ1040">
        <f t="shared" si="180"/>
        <v>2</v>
      </c>
      <c r="AR1040">
        <f t="shared" si="181"/>
        <v>5</v>
      </c>
      <c r="AS1040">
        <f t="shared" si="182"/>
        <v>19</v>
      </c>
      <c r="AT1040" t="b">
        <f t="shared" si="183"/>
        <v>0</v>
      </c>
      <c r="AU1040" t="str">
        <f t="shared" si="184"/>
        <v>Ormaechea</v>
      </c>
      <c r="AV1040" t="b">
        <f t="shared" si="185"/>
        <v>0</v>
      </c>
      <c r="AW1040" t="str">
        <f t="shared" si="186"/>
        <v>Rome1st Round</v>
      </c>
    </row>
    <row r="1041" spans="1:49" x14ac:dyDescent="0.25">
      <c r="A1041">
        <v>25</v>
      </c>
      <c r="B1041" t="s">
        <v>594</v>
      </c>
      <c r="C1041" t="s">
        <v>595</v>
      </c>
      <c r="D1041" s="1">
        <v>41771</v>
      </c>
      <c r="E1041" s="1" t="s">
        <v>351</v>
      </c>
      <c r="F1041" s="1" t="s">
        <v>307</v>
      </c>
      <c r="G1041" s="1" t="s">
        <v>503</v>
      </c>
      <c r="H1041" t="s">
        <v>309</v>
      </c>
      <c r="I1041">
        <v>3</v>
      </c>
      <c r="J1041" t="s">
        <v>410</v>
      </c>
      <c r="K1041" t="s">
        <v>338</v>
      </c>
      <c r="L1041">
        <v>43</v>
      </c>
      <c r="M1041">
        <v>65</v>
      </c>
      <c r="N1041">
        <v>1263</v>
      </c>
      <c r="O1041">
        <v>890</v>
      </c>
      <c r="P1041">
        <v>6</v>
      </c>
      <c r="Q1041">
        <v>4</v>
      </c>
      <c r="R1041">
        <v>6</v>
      </c>
      <c r="S1041">
        <v>0</v>
      </c>
      <c r="V1041">
        <v>2</v>
      </c>
      <c r="W1041">
        <v>0</v>
      </c>
      <c r="X1041" t="s">
        <v>312</v>
      </c>
      <c r="Y1041">
        <v>2.75</v>
      </c>
      <c r="Z1041">
        <v>1.4</v>
      </c>
      <c r="AA1041">
        <v>2.7</v>
      </c>
      <c r="AB1041">
        <v>1.45</v>
      </c>
      <c r="AC1041">
        <v>2.5</v>
      </c>
      <c r="AD1041">
        <v>1.5</v>
      </c>
      <c r="AE1041">
        <v>2.89</v>
      </c>
      <c r="AF1041">
        <v>1.47</v>
      </c>
      <c r="AG1041">
        <v>2.75</v>
      </c>
      <c r="AH1041">
        <v>1.44</v>
      </c>
      <c r="AI1041">
        <v>3</v>
      </c>
      <c r="AJ1041">
        <v>1.52</v>
      </c>
      <c r="AK1041">
        <v>2.65</v>
      </c>
      <c r="AL1041">
        <v>1.46</v>
      </c>
      <c r="AM1041" t="str">
        <f t="shared" si="176"/>
        <v>Zhang</v>
      </c>
      <c r="AN1041" t="str">
        <f t="shared" si="177"/>
        <v>Davis</v>
      </c>
      <c r="AO1041" t="str">
        <f t="shared" si="178"/>
        <v>RomeZhangDavis</v>
      </c>
      <c r="AP1041" t="str">
        <f t="shared" si="179"/>
        <v>RomeDavisZhang</v>
      </c>
      <c r="AQ1041">
        <f t="shared" si="180"/>
        <v>2</v>
      </c>
      <c r="AR1041">
        <f t="shared" si="181"/>
        <v>8</v>
      </c>
      <c r="AS1041">
        <f t="shared" si="182"/>
        <v>16</v>
      </c>
      <c r="AT1041" t="b">
        <f t="shared" si="183"/>
        <v>0</v>
      </c>
      <c r="AU1041" t="str">
        <f t="shared" si="184"/>
        <v>Zhang</v>
      </c>
      <c r="AV1041" t="b">
        <f t="shared" si="185"/>
        <v>0</v>
      </c>
      <c r="AW1041" t="str">
        <f t="shared" si="186"/>
        <v>Rome1st Round</v>
      </c>
    </row>
    <row r="1042" spans="1:49" x14ac:dyDescent="0.25">
      <c r="A1042">
        <v>25</v>
      </c>
      <c r="B1042" t="s">
        <v>594</v>
      </c>
      <c r="C1042" t="s">
        <v>595</v>
      </c>
      <c r="D1042" s="1">
        <v>41771</v>
      </c>
      <c r="E1042" s="1" t="s">
        <v>351</v>
      </c>
      <c r="F1042" s="1" t="s">
        <v>307</v>
      </c>
      <c r="G1042" s="1" t="s">
        <v>503</v>
      </c>
      <c r="H1042" t="s">
        <v>309</v>
      </c>
      <c r="I1042">
        <v>3</v>
      </c>
      <c r="J1042" t="s">
        <v>494</v>
      </c>
      <c r="K1042" t="s">
        <v>432</v>
      </c>
      <c r="L1042">
        <v>69</v>
      </c>
      <c r="M1042">
        <v>42</v>
      </c>
      <c r="N1042">
        <v>848</v>
      </c>
      <c r="O1042">
        <v>1266</v>
      </c>
      <c r="P1042">
        <v>1</v>
      </c>
      <c r="Q1042">
        <v>6</v>
      </c>
      <c r="R1042">
        <v>6</v>
      </c>
      <c r="S1042">
        <v>1</v>
      </c>
      <c r="T1042">
        <v>6</v>
      </c>
      <c r="U1042">
        <v>4</v>
      </c>
      <c r="V1042">
        <v>2</v>
      </c>
      <c r="W1042">
        <v>1</v>
      </c>
      <c r="X1042" t="s">
        <v>312</v>
      </c>
      <c r="Y1042">
        <v>1.25</v>
      </c>
      <c r="Z1042">
        <v>3.75</v>
      </c>
      <c r="AA1042">
        <v>1.22</v>
      </c>
      <c r="AB1042">
        <v>4</v>
      </c>
      <c r="AC1042">
        <v>1.25</v>
      </c>
      <c r="AD1042">
        <v>3.75</v>
      </c>
      <c r="AE1042">
        <v>1.25</v>
      </c>
      <c r="AF1042">
        <v>4.42</v>
      </c>
      <c r="AG1042">
        <v>1.25</v>
      </c>
      <c r="AH1042">
        <v>3.75</v>
      </c>
      <c r="AI1042">
        <v>1.28</v>
      </c>
      <c r="AJ1042">
        <v>4.5</v>
      </c>
      <c r="AK1042">
        <v>1.24</v>
      </c>
      <c r="AL1042">
        <v>3.92</v>
      </c>
      <c r="AM1042" t="str">
        <f t="shared" si="176"/>
        <v>Cetkovska</v>
      </c>
      <c r="AN1042" t="str">
        <f t="shared" si="177"/>
        <v>Pironkova</v>
      </c>
      <c r="AO1042" t="str">
        <f t="shared" si="178"/>
        <v>RomeCetkovskaPironkova</v>
      </c>
      <c r="AP1042" t="str">
        <f t="shared" si="179"/>
        <v>RomePironkovaCetkovska</v>
      </c>
      <c r="AQ1042">
        <f t="shared" si="180"/>
        <v>1</v>
      </c>
      <c r="AR1042">
        <f t="shared" si="181"/>
        <v>2</v>
      </c>
      <c r="AS1042">
        <f t="shared" si="182"/>
        <v>24</v>
      </c>
      <c r="AT1042" t="b">
        <f t="shared" si="183"/>
        <v>0</v>
      </c>
      <c r="AU1042" t="str">
        <f t="shared" si="184"/>
        <v>Pironkova</v>
      </c>
      <c r="AV1042" t="b">
        <f t="shared" si="185"/>
        <v>1</v>
      </c>
      <c r="AW1042" t="str">
        <f t="shared" si="186"/>
        <v>Rome1st Round</v>
      </c>
    </row>
    <row r="1043" spans="1:49" x14ac:dyDescent="0.25">
      <c r="A1043">
        <v>25</v>
      </c>
      <c r="B1043" t="s">
        <v>594</v>
      </c>
      <c r="C1043" t="s">
        <v>595</v>
      </c>
      <c r="D1043" s="1">
        <v>41771</v>
      </c>
      <c r="E1043" s="1" t="s">
        <v>351</v>
      </c>
      <c r="F1043" s="1" t="s">
        <v>307</v>
      </c>
      <c r="G1043" s="1" t="s">
        <v>503</v>
      </c>
      <c r="H1043" t="s">
        <v>309</v>
      </c>
      <c r="I1043">
        <v>3</v>
      </c>
      <c r="J1043" t="s">
        <v>367</v>
      </c>
      <c r="K1043" t="s">
        <v>431</v>
      </c>
      <c r="L1043">
        <v>61</v>
      </c>
      <c r="M1043">
        <v>20</v>
      </c>
      <c r="N1043">
        <v>941</v>
      </c>
      <c r="O1043">
        <v>2490</v>
      </c>
      <c r="P1043">
        <v>6</v>
      </c>
      <c r="Q1043">
        <v>4</v>
      </c>
      <c r="R1043">
        <v>6</v>
      </c>
      <c r="S1043">
        <v>2</v>
      </c>
      <c r="V1043">
        <v>2</v>
      </c>
      <c r="W1043">
        <v>0</v>
      </c>
      <c r="X1043" t="s">
        <v>312</v>
      </c>
      <c r="Y1043">
        <v>4</v>
      </c>
      <c r="Z1043">
        <v>1.22</v>
      </c>
      <c r="AA1043">
        <v>4</v>
      </c>
      <c r="AB1043">
        <v>1.22</v>
      </c>
      <c r="AC1043">
        <v>4</v>
      </c>
      <c r="AD1043">
        <v>1.22</v>
      </c>
      <c r="AE1043">
        <v>4.1399999999999997</v>
      </c>
      <c r="AF1043">
        <v>1.28</v>
      </c>
      <c r="AG1043">
        <v>4.5</v>
      </c>
      <c r="AH1043">
        <v>1.2</v>
      </c>
      <c r="AI1043">
        <v>4.55</v>
      </c>
      <c r="AJ1043">
        <v>1.29</v>
      </c>
      <c r="AK1043">
        <v>4.03</v>
      </c>
      <c r="AL1043">
        <v>1.23</v>
      </c>
      <c r="AM1043" t="str">
        <f t="shared" si="176"/>
        <v>Schiavone</v>
      </c>
      <c r="AN1043" t="str">
        <f t="shared" si="177"/>
        <v>Bouchard</v>
      </c>
      <c r="AO1043" t="str">
        <f t="shared" si="178"/>
        <v>RomeSchiavoneBouchard</v>
      </c>
      <c r="AP1043" t="str">
        <f t="shared" si="179"/>
        <v>RomeBouchardSchiavone</v>
      </c>
      <c r="AQ1043">
        <f t="shared" si="180"/>
        <v>2</v>
      </c>
      <c r="AR1043">
        <f t="shared" si="181"/>
        <v>6</v>
      </c>
      <c r="AS1043">
        <f t="shared" si="182"/>
        <v>18</v>
      </c>
      <c r="AT1043" t="b">
        <f t="shared" si="183"/>
        <v>0</v>
      </c>
      <c r="AU1043" t="str">
        <f t="shared" si="184"/>
        <v>Schiavone</v>
      </c>
      <c r="AV1043" t="b">
        <f t="shared" si="185"/>
        <v>0</v>
      </c>
      <c r="AW1043" t="str">
        <f t="shared" si="186"/>
        <v>Rome1st Round</v>
      </c>
    </row>
    <row r="1044" spans="1:49" x14ac:dyDescent="0.25">
      <c r="A1044">
        <v>25</v>
      </c>
      <c r="B1044" t="s">
        <v>594</v>
      </c>
      <c r="C1044" t="s">
        <v>595</v>
      </c>
      <c r="D1044" s="1">
        <v>41771</v>
      </c>
      <c r="E1044" s="1" t="s">
        <v>351</v>
      </c>
      <c r="F1044" s="1" t="s">
        <v>307</v>
      </c>
      <c r="G1044" s="1" t="s">
        <v>503</v>
      </c>
      <c r="H1044" t="s">
        <v>309</v>
      </c>
      <c r="I1044">
        <v>3</v>
      </c>
      <c r="J1044" t="s">
        <v>370</v>
      </c>
      <c r="K1044" t="s">
        <v>357</v>
      </c>
      <c r="L1044">
        <v>53</v>
      </c>
      <c r="M1044">
        <v>36</v>
      </c>
      <c r="N1044">
        <v>1035</v>
      </c>
      <c r="O1044">
        <v>1390</v>
      </c>
      <c r="P1044">
        <v>4</v>
      </c>
      <c r="Q1044">
        <v>6</v>
      </c>
      <c r="R1044">
        <v>6</v>
      </c>
      <c r="S1044">
        <v>1</v>
      </c>
      <c r="T1044">
        <v>6</v>
      </c>
      <c r="U1044">
        <v>4</v>
      </c>
      <c r="V1044">
        <v>2</v>
      </c>
      <c r="W1044">
        <v>1</v>
      </c>
      <c r="X1044" t="s">
        <v>312</v>
      </c>
      <c r="Y1044">
        <v>1.72</v>
      </c>
      <c r="Z1044">
        <v>2</v>
      </c>
      <c r="AA1044">
        <v>1.7</v>
      </c>
      <c r="AB1044">
        <v>2.1</v>
      </c>
      <c r="AC1044">
        <v>1.83</v>
      </c>
      <c r="AD1044">
        <v>1.83</v>
      </c>
      <c r="AE1044">
        <v>1.63</v>
      </c>
      <c r="AF1044">
        <v>2.4300000000000002</v>
      </c>
      <c r="AG1044">
        <v>1.91</v>
      </c>
      <c r="AH1044">
        <v>1.91</v>
      </c>
      <c r="AI1044">
        <v>1.95</v>
      </c>
      <c r="AJ1044">
        <v>2.4300000000000002</v>
      </c>
      <c r="AK1044">
        <v>1.75</v>
      </c>
      <c r="AL1044">
        <v>2.04</v>
      </c>
      <c r="AM1044" t="str">
        <f t="shared" si="176"/>
        <v>Dellacqua</v>
      </c>
      <c r="AN1044" t="str">
        <f t="shared" si="177"/>
        <v>Rybarikova</v>
      </c>
      <c r="AO1044" t="str">
        <f t="shared" si="178"/>
        <v>RomeDellacquaRybarikova</v>
      </c>
      <c r="AP1044" t="str">
        <f t="shared" si="179"/>
        <v>RomeRybarikovaDellacqua</v>
      </c>
      <c r="AQ1044">
        <f t="shared" si="180"/>
        <v>1</v>
      </c>
      <c r="AR1044">
        <f t="shared" si="181"/>
        <v>5</v>
      </c>
      <c r="AS1044">
        <f t="shared" si="182"/>
        <v>27</v>
      </c>
      <c r="AT1044" t="b">
        <f t="shared" si="183"/>
        <v>0</v>
      </c>
      <c r="AU1044" t="str">
        <f t="shared" si="184"/>
        <v>Rybarikova</v>
      </c>
      <c r="AV1044" t="b">
        <f t="shared" si="185"/>
        <v>1</v>
      </c>
      <c r="AW1044" t="str">
        <f t="shared" si="186"/>
        <v>Rome1st Round</v>
      </c>
    </row>
    <row r="1045" spans="1:49" x14ac:dyDescent="0.25">
      <c r="A1045">
        <v>25</v>
      </c>
      <c r="B1045" t="s">
        <v>594</v>
      </c>
      <c r="C1045" t="s">
        <v>595</v>
      </c>
      <c r="D1045" s="1">
        <v>41771</v>
      </c>
      <c r="E1045" s="1" t="s">
        <v>351</v>
      </c>
      <c r="F1045" s="1" t="s">
        <v>307</v>
      </c>
      <c r="G1045" s="1" t="s">
        <v>503</v>
      </c>
      <c r="H1045" t="s">
        <v>309</v>
      </c>
      <c r="I1045">
        <v>3</v>
      </c>
      <c r="J1045" t="s">
        <v>475</v>
      </c>
      <c r="K1045" t="s">
        <v>408</v>
      </c>
      <c r="L1045">
        <v>16</v>
      </c>
      <c r="M1045">
        <v>37</v>
      </c>
      <c r="N1045">
        <v>2665</v>
      </c>
      <c r="O1045">
        <v>1360</v>
      </c>
      <c r="P1045">
        <v>3</v>
      </c>
      <c r="Q1045">
        <v>6</v>
      </c>
      <c r="R1045">
        <v>6</v>
      </c>
      <c r="S1045">
        <v>3</v>
      </c>
      <c r="T1045">
        <v>6</v>
      </c>
      <c r="U1045">
        <v>3</v>
      </c>
      <c r="V1045">
        <v>2</v>
      </c>
      <c r="W1045">
        <v>1</v>
      </c>
      <c r="X1045" t="s">
        <v>312</v>
      </c>
      <c r="Y1045">
        <v>1.4</v>
      </c>
      <c r="Z1045">
        <v>2.75</v>
      </c>
      <c r="AA1045">
        <v>1.45</v>
      </c>
      <c r="AB1045">
        <v>2.7</v>
      </c>
      <c r="AC1045">
        <v>1.5</v>
      </c>
      <c r="AD1045">
        <v>2.5</v>
      </c>
      <c r="AE1045">
        <v>1.49</v>
      </c>
      <c r="AF1045">
        <v>2.83</v>
      </c>
      <c r="AG1045">
        <v>1.44</v>
      </c>
      <c r="AH1045">
        <v>2.75</v>
      </c>
      <c r="AI1045">
        <v>1.5</v>
      </c>
      <c r="AJ1045">
        <v>3</v>
      </c>
      <c r="AK1045">
        <v>1.43</v>
      </c>
      <c r="AL1045">
        <v>2.74</v>
      </c>
      <c r="AM1045" t="str">
        <f t="shared" si="176"/>
        <v>Stephens</v>
      </c>
      <c r="AN1045" t="str">
        <f t="shared" si="177"/>
        <v>Jovanovski</v>
      </c>
      <c r="AO1045" t="str">
        <f t="shared" si="178"/>
        <v>RomeStephensJovanovski</v>
      </c>
      <c r="AP1045" t="str">
        <f t="shared" si="179"/>
        <v>RomeJovanovskiStephens</v>
      </c>
      <c r="AQ1045">
        <f t="shared" si="180"/>
        <v>1</v>
      </c>
      <c r="AR1045">
        <f t="shared" si="181"/>
        <v>3</v>
      </c>
      <c r="AS1045">
        <f t="shared" si="182"/>
        <v>27</v>
      </c>
      <c r="AT1045" t="b">
        <f t="shared" si="183"/>
        <v>0</v>
      </c>
      <c r="AU1045" t="str">
        <f t="shared" si="184"/>
        <v>Jovanovski</v>
      </c>
      <c r="AV1045" t="b">
        <f t="shared" si="185"/>
        <v>1</v>
      </c>
      <c r="AW1045" t="str">
        <f t="shared" si="186"/>
        <v>Rome1st Round</v>
      </c>
    </row>
    <row r="1046" spans="1:49" x14ac:dyDescent="0.25">
      <c r="A1046">
        <v>25</v>
      </c>
      <c r="B1046" t="s">
        <v>594</v>
      </c>
      <c r="C1046" t="s">
        <v>595</v>
      </c>
      <c r="D1046" s="1">
        <v>41771</v>
      </c>
      <c r="E1046" s="1" t="s">
        <v>351</v>
      </c>
      <c r="F1046" s="1" t="s">
        <v>307</v>
      </c>
      <c r="G1046" s="1" t="s">
        <v>503</v>
      </c>
      <c r="H1046" t="s">
        <v>309</v>
      </c>
      <c r="I1046">
        <v>3</v>
      </c>
      <c r="J1046" t="s">
        <v>324</v>
      </c>
      <c r="K1046" t="s">
        <v>391</v>
      </c>
      <c r="L1046">
        <v>32</v>
      </c>
      <c r="M1046">
        <v>48</v>
      </c>
      <c r="N1046">
        <v>1472</v>
      </c>
      <c r="O1046">
        <v>1120</v>
      </c>
      <c r="P1046">
        <v>6</v>
      </c>
      <c r="Q1046">
        <v>3</v>
      </c>
      <c r="R1046">
        <v>6</v>
      </c>
      <c r="S1046">
        <v>1</v>
      </c>
      <c r="V1046">
        <v>2</v>
      </c>
      <c r="W1046">
        <v>0</v>
      </c>
      <c r="X1046" t="s">
        <v>312</v>
      </c>
      <c r="Y1046">
        <v>1.33</v>
      </c>
      <c r="Z1046">
        <v>3.25</v>
      </c>
      <c r="AA1046">
        <v>1.33</v>
      </c>
      <c r="AB1046">
        <v>3.2</v>
      </c>
      <c r="AC1046">
        <v>1.33</v>
      </c>
      <c r="AD1046">
        <v>3.25</v>
      </c>
      <c r="AE1046">
        <v>1.4</v>
      </c>
      <c r="AF1046">
        <v>3.22</v>
      </c>
      <c r="AG1046">
        <v>1.33</v>
      </c>
      <c r="AH1046">
        <v>3.25</v>
      </c>
      <c r="AI1046">
        <v>1.4</v>
      </c>
      <c r="AJ1046">
        <v>3.5</v>
      </c>
      <c r="AK1046">
        <v>1.33</v>
      </c>
      <c r="AL1046">
        <v>3.25</v>
      </c>
      <c r="AM1046" t="str">
        <f t="shared" si="176"/>
        <v>Williams</v>
      </c>
      <c r="AN1046" t="str">
        <f t="shared" si="177"/>
        <v>Beck</v>
      </c>
      <c r="AO1046" t="str">
        <f t="shared" si="178"/>
        <v>RomeWilliamsBeck</v>
      </c>
      <c r="AP1046" t="str">
        <f t="shared" si="179"/>
        <v>RomeBeckWilliams</v>
      </c>
      <c r="AQ1046">
        <f t="shared" si="180"/>
        <v>2</v>
      </c>
      <c r="AR1046">
        <f t="shared" si="181"/>
        <v>8</v>
      </c>
      <c r="AS1046">
        <f t="shared" si="182"/>
        <v>16</v>
      </c>
      <c r="AT1046" t="b">
        <f t="shared" si="183"/>
        <v>0</v>
      </c>
      <c r="AU1046" t="str">
        <f t="shared" si="184"/>
        <v>Williams</v>
      </c>
      <c r="AV1046" t="b">
        <f t="shared" si="185"/>
        <v>0</v>
      </c>
      <c r="AW1046" t="str">
        <f t="shared" si="186"/>
        <v>Rome1st Round</v>
      </c>
    </row>
    <row r="1047" spans="1:49" x14ac:dyDescent="0.25">
      <c r="A1047">
        <v>25</v>
      </c>
      <c r="B1047" t="s">
        <v>594</v>
      </c>
      <c r="C1047" t="s">
        <v>595</v>
      </c>
      <c r="D1047" s="1">
        <v>41771</v>
      </c>
      <c r="E1047" s="1" t="s">
        <v>351</v>
      </c>
      <c r="F1047" s="1" t="s">
        <v>307</v>
      </c>
      <c r="G1047" s="1" t="s">
        <v>503</v>
      </c>
      <c r="H1047" t="s">
        <v>309</v>
      </c>
      <c r="I1047">
        <v>3</v>
      </c>
      <c r="J1047" t="s">
        <v>422</v>
      </c>
      <c r="K1047" t="s">
        <v>356</v>
      </c>
      <c r="L1047">
        <v>18</v>
      </c>
      <c r="M1047">
        <v>17</v>
      </c>
      <c r="N1047">
        <v>2600</v>
      </c>
      <c r="O1047">
        <v>2625</v>
      </c>
      <c r="P1047">
        <v>6</v>
      </c>
      <c r="Q1047">
        <v>3</v>
      </c>
      <c r="R1047">
        <v>6</v>
      </c>
      <c r="S1047">
        <v>3</v>
      </c>
      <c r="V1047">
        <v>2</v>
      </c>
      <c r="W1047">
        <v>0</v>
      </c>
      <c r="X1047" t="s">
        <v>312</v>
      </c>
      <c r="Y1047">
        <v>1.61</v>
      </c>
      <c r="Z1047">
        <v>2.2000000000000002</v>
      </c>
      <c r="AA1047">
        <v>1.65</v>
      </c>
      <c r="AB1047">
        <v>2.2000000000000002</v>
      </c>
      <c r="AC1047">
        <v>1.57</v>
      </c>
      <c r="AD1047">
        <v>2.25</v>
      </c>
      <c r="AE1047">
        <v>1.63</v>
      </c>
      <c r="AF1047">
        <v>2.44</v>
      </c>
      <c r="AG1047">
        <v>1.62</v>
      </c>
      <c r="AH1047">
        <v>2.25</v>
      </c>
      <c r="AI1047">
        <v>1.67</v>
      </c>
      <c r="AJ1047">
        <v>2.5</v>
      </c>
      <c r="AK1047">
        <v>1.58</v>
      </c>
      <c r="AL1047">
        <v>2.33</v>
      </c>
      <c r="AM1047" t="str">
        <f t="shared" si="176"/>
        <v>Stosur</v>
      </c>
      <c r="AN1047" t="str">
        <f t="shared" si="177"/>
        <v>Lisicki</v>
      </c>
      <c r="AO1047" t="str">
        <f t="shared" si="178"/>
        <v>RomeStosurLisicki</v>
      </c>
      <c r="AP1047" t="str">
        <f t="shared" si="179"/>
        <v>RomeLisickiStosur</v>
      </c>
      <c r="AQ1047">
        <f t="shared" si="180"/>
        <v>2</v>
      </c>
      <c r="AR1047">
        <f t="shared" si="181"/>
        <v>6</v>
      </c>
      <c r="AS1047">
        <f t="shared" si="182"/>
        <v>18</v>
      </c>
      <c r="AT1047" t="b">
        <f t="shared" si="183"/>
        <v>0</v>
      </c>
      <c r="AU1047" t="str">
        <f t="shared" si="184"/>
        <v>Stosur</v>
      </c>
      <c r="AV1047" t="b">
        <f t="shared" si="185"/>
        <v>0</v>
      </c>
      <c r="AW1047" t="str">
        <f t="shared" si="186"/>
        <v>Rome1st Round</v>
      </c>
    </row>
    <row r="1048" spans="1:49" x14ac:dyDescent="0.25">
      <c r="A1048">
        <v>25</v>
      </c>
      <c r="B1048" t="s">
        <v>594</v>
      </c>
      <c r="C1048" t="s">
        <v>595</v>
      </c>
      <c r="D1048" s="1">
        <v>41771</v>
      </c>
      <c r="E1048" s="1" t="s">
        <v>351</v>
      </c>
      <c r="F1048" s="1" t="s">
        <v>307</v>
      </c>
      <c r="G1048" s="1" t="s">
        <v>503</v>
      </c>
      <c r="H1048" t="s">
        <v>309</v>
      </c>
      <c r="I1048">
        <v>3</v>
      </c>
      <c r="J1048" t="s">
        <v>360</v>
      </c>
      <c r="K1048" t="s">
        <v>533</v>
      </c>
      <c r="L1048">
        <v>28</v>
      </c>
      <c r="M1048">
        <v>103</v>
      </c>
      <c r="N1048">
        <v>1685</v>
      </c>
      <c r="O1048">
        <v>593</v>
      </c>
      <c r="P1048">
        <v>6</v>
      </c>
      <c r="Q1048">
        <v>3</v>
      </c>
      <c r="R1048">
        <v>6</v>
      </c>
      <c r="S1048">
        <v>0</v>
      </c>
      <c r="V1048">
        <v>2</v>
      </c>
      <c r="W1048">
        <v>0</v>
      </c>
      <c r="X1048" t="s">
        <v>312</v>
      </c>
      <c r="Y1048">
        <v>1.25</v>
      </c>
      <c r="Z1048">
        <v>3.75</v>
      </c>
      <c r="AA1048">
        <v>1.25</v>
      </c>
      <c r="AB1048">
        <v>3.75</v>
      </c>
      <c r="AC1048">
        <v>1.3</v>
      </c>
      <c r="AD1048">
        <v>3.4</v>
      </c>
      <c r="AE1048">
        <v>1.27</v>
      </c>
      <c r="AF1048">
        <v>4.18</v>
      </c>
      <c r="AG1048">
        <v>1.29</v>
      </c>
      <c r="AH1048">
        <v>3.5</v>
      </c>
      <c r="AI1048">
        <v>1.31</v>
      </c>
      <c r="AJ1048">
        <v>4.45</v>
      </c>
      <c r="AK1048">
        <v>1.26</v>
      </c>
      <c r="AL1048">
        <v>3.77</v>
      </c>
      <c r="AM1048" t="str">
        <f t="shared" si="176"/>
        <v>Petkovic</v>
      </c>
      <c r="AN1048" t="str">
        <f t="shared" si="177"/>
        <v>Oprandi</v>
      </c>
      <c r="AO1048" t="str">
        <f t="shared" si="178"/>
        <v>RomePetkovicOprandi</v>
      </c>
      <c r="AP1048" t="str">
        <f t="shared" si="179"/>
        <v>RomeOprandiPetkovic</v>
      </c>
      <c r="AQ1048">
        <f t="shared" si="180"/>
        <v>2</v>
      </c>
      <c r="AR1048">
        <f t="shared" si="181"/>
        <v>9</v>
      </c>
      <c r="AS1048">
        <f t="shared" si="182"/>
        <v>15</v>
      </c>
      <c r="AT1048" t="b">
        <f t="shared" si="183"/>
        <v>0</v>
      </c>
      <c r="AU1048" t="str">
        <f t="shared" si="184"/>
        <v>Petkovic</v>
      </c>
      <c r="AV1048" t="b">
        <f t="shared" si="185"/>
        <v>0</v>
      </c>
      <c r="AW1048" t="str">
        <f t="shared" si="186"/>
        <v>Rome1st Round</v>
      </c>
    </row>
    <row r="1049" spans="1:49" x14ac:dyDescent="0.25">
      <c r="A1049">
        <v>25</v>
      </c>
      <c r="B1049" t="s">
        <v>594</v>
      </c>
      <c r="C1049" t="s">
        <v>595</v>
      </c>
      <c r="D1049" s="1">
        <v>41771</v>
      </c>
      <c r="E1049" s="1" t="s">
        <v>351</v>
      </c>
      <c r="F1049" s="1" t="s">
        <v>307</v>
      </c>
      <c r="G1049" s="1" t="s">
        <v>503</v>
      </c>
      <c r="H1049" t="s">
        <v>309</v>
      </c>
      <c r="I1049">
        <v>3</v>
      </c>
      <c r="J1049" t="s">
        <v>450</v>
      </c>
      <c r="K1049" t="s">
        <v>313</v>
      </c>
      <c r="L1049">
        <v>12</v>
      </c>
      <c r="M1049">
        <v>40</v>
      </c>
      <c r="N1049">
        <v>3300</v>
      </c>
      <c r="O1049">
        <v>1315</v>
      </c>
      <c r="P1049">
        <v>6</v>
      </c>
      <c r="Q1049">
        <v>2</v>
      </c>
      <c r="R1049">
        <v>6</v>
      </c>
      <c r="S1049">
        <v>3</v>
      </c>
      <c r="V1049">
        <v>2</v>
      </c>
      <c r="W1049">
        <v>0</v>
      </c>
      <c r="X1049" t="s">
        <v>312</v>
      </c>
      <c r="Y1049">
        <v>1.22</v>
      </c>
      <c r="Z1049">
        <v>4</v>
      </c>
      <c r="AA1049">
        <v>1.2</v>
      </c>
      <c r="AB1049">
        <v>4.3</v>
      </c>
      <c r="AC1049">
        <v>1.2</v>
      </c>
      <c r="AD1049">
        <v>4.33</v>
      </c>
      <c r="AE1049">
        <v>1.29</v>
      </c>
      <c r="AF1049">
        <v>4.04</v>
      </c>
      <c r="AG1049">
        <v>1.2</v>
      </c>
      <c r="AH1049">
        <v>4.5</v>
      </c>
      <c r="AI1049">
        <v>1.29</v>
      </c>
      <c r="AJ1049">
        <v>4.5</v>
      </c>
      <c r="AK1049">
        <v>1.23</v>
      </c>
      <c r="AL1049">
        <v>3.99</v>
      </c>
      <c r="AM1049" t="str">
        <f t="shared" si="176"/>
        <v>Pennetta</v>
      </c>
      <c r="AN1049" t="str">
        <f t="shared" si="177"/>
        <v>Meusburger</v>
      </c>
      <c r="AO1049" t="str">
        <f t="shared" si="178"/>
        <v>RomePennettaMeusburger</v>
      </c>
      <c r="AP1049" t="str">
        <f t="shared" si="179"/>
        <v>RomeMeusburgerPennetta</v>
      </c>
      <c r="AQ1049">
        <f t="shared" si="180"/>
        <v>2</v>
      </c>
      <c r="AR1049">
        <f t="shared" si="181"/>
        <v>7</v>
      </c>
      <c r="AS1049">
        <f t="shared" si="182"/>
        <v>17</v>
      </c>
      <c r="AT1049" t="b">
        <f t="shared" si="183"/>
        <v>0</v>
      </c>
      <c r="AU1049" t="str">
        <f t="shared" si="184"/>
        <v>Pennetta</v>
      </c>
      <c r="AV1049" t="b">
        <f t="shared" si="185"/>
        <v>0</v>
      </c>
      <c r="AW1049" t="str">
        <f t="shared" si="186"/>
        <v>Rome1st Round</v>
      </c>
    </row>
    <row r="1050" spans="1:49" x14ac:dyDescent="0.25">
      <c r="A1050">
        <v>25</v>
      </c>
      <c r="B1050" t="s">
        <v>594</v>
      </c>
      <c r="C1050" t="s">
        <v>595</v>
      </c>
      <c r="D1050" s="1">
        <v>41772</v>
      </c>
      <c r="E1050" s="1" t="s">
        <v>351</v>
      </c>
      <c r="F1050" s="1" t="s">
        <v>307</v>
      </c>
      <c r="G1050" s="1" t="s">
        <v>503</v>
      </c>
      <c r="H1050" t="s">
        <v>309</v>
      </c>
      <c r="I1050">
        <v>3</v>
      </c>
      <c r="J1050" t="s">
        <v>464</v>
      </c>
      <c r="K1050" t="s">
        <v>364</v>
      </c>
      <c r="L1050">
        <v>54</v>
      </c>
      <c r="M1050">
        <v>10</v>
      </c>
      <c r="N1050">
        <v>1030</v>
      </c>
      <c r="O1050">
        <v>3760</v>
      </c>
      <c r="P1050">
        <v>6</v>
      </c>
      <c r="Q1050">
        <v>4</v>
      </c>
      <c r="R1050">
        <v>7</v>
      </c>
      <c r="S1050">
        <v>6</v>
      </c>
      <c r="V1050">
        <v>2</v>
      </c>
      <c r="W1050">
        <v>0</v>
      </c>
      <c r="X1050" t="s">
        <v>312</v>
      </c>
      <c r="Y1050">
        <v>2.62</v>
      </c>
      <c r="Z1050">
        <v>1.44</v>
      </c>
      <c r="AA1050">
        <v>2.6</v>
      </c>
      <c r="AB1050">
        <v>1.48</v>
      </c>
      <c r="AC1050">
        <v>2.62</v>
      </c>
      <c r="AD1050">
        <v>1.44</v>
      </c>
      <c r="AE1050">
        <v>2.75</v>
      </c>
      <c r="AF1050">
        <v>1.51</v>
      </c>
      <c r="AG1050">
        <v>2.63</v>
      </c>
      <c r="AH1050">
        <v>1.5</v>
      </c>
      <c r="AI1050">
        <v>2.88</v>
      </c>
      <c r="AJ1050">
        <v>1.54</v>
      </c>
      <c r="AK1050">
        <v>2.59</v>
      </c>
      <c r="AL1050">
        <v>1.48</v>
      </c>
      <c r="AM1050" t="str">
        <f t="shared" si="176"/>
        <v>Giorgi</v>
      </c>
      <c r="AN1050" t="str">
        <f t="shared" si="177"/>
        <v>Cibulkova</v>
      </c>
      <c r="AO1050" t="str">
        <f t="shared" si="178"/>
        <v>RomeGiorgiCibulkova</v>
      </c>
      <c r="AP1050" t="str">
        <f t="shared" si="179"/>
        <v>RomeCibulkovaGiorgi</v>
      </c>
      <c r="AQ1050">
        <f t="shared" si="180"/>
        <v>2</v>
      </c>
      <c r="AR1050">
        <f t="shared" si="181"/>
        <v>3</v>
      </c>
      <c r="AS1050">
        <f t="shared" si="182"/>
        <v>23</v>
      </c>
      <c r="AT1050" t="b">
        <f t="shared" si="183"/>
        <v>1</v>
      </c>
      <c r="AU1050" t="str">
        <f t="shared" si="184"/>
        <v>Giorgi</v>
      </c>
      <c r="AV1050" t="b">
        <f t="shared" si="185"/>
        <v>0</v>
      </c>
      <c r="AW1050" t="str">
        <f t="shared" si="186"/>
        <v>Rome1st Round</v>
      </c>
    </row>
    <row r="1051" spans="1:49" x14ac:dyDescent="0.25">
      <c r="A1051">
        <v>25</v>
      </c>
      <c r="B1051" t="s">
        <v>594</v>
      </c>
      <c r="C1051" t="s">
        <v>595</v>
      </c>
      <c r="D1051" s="1">
        <v>41772</v>
      </c>
      <c r="E1051" s="1" t="s">
        <v>351</v>
      </c>
      <c r="F1051" s="1" t="s">
        <v>307</v>
      </c>
      <c r="G1051" s="1" t="s">
        <v>503</v>
      </c>
      <c r="H1051" t="s">
        <v>309</v>
      </c>
      <c r="I1051">
        <v>3</v>
      </c>
      <c r="J1051" t="s">
        <v>311</v>
      </c>
      <c r="K1051" t="s">
        <v>333</v>
      </c>
      <c r="L1051">
        <v>63</v>
      </c>
      <c r="M1051">
        <v>27</v>
      </c>
      <c r="N1051">
        <v>915</v>
      </c>
      <c r="O1051">
        <v>1710</v>
      </c>
      <c r="P1051">
        <v>6</v>
      </c>
      <c r="Q1051">
        <v>3</v>
      </c>
      <c r="R1051">
        <v>4</v>
      </c>
      <c r="S1051">
        <v>6</v>
      </c>
      <c r="T1051">
        <v>6</v>
      </c>
      <c r="U1051">
        <v>1</v>
      </c>
      <c r="V1051">
        <v>2</v>
      </c>
      <c r="W1051">
        <v>1</v>
      </c>
      <c r="X1051" t="s">
        <v>312</v>
      </c>
      <c r="Y1051">
        <v>1.72</v>
      </c>
      <c r="Z1051">
        <v>2</v>
      </c>
      <c r="AA1051">
        <v>1.7</v>
      </c>
      <c r="AB1051">
        <v>2.1</v>
      </c>
      <c r="AC1051">
        <v>1.73</v>
      </c>
      <c r="AD1051">
        <v>2</v>
      </c>
      <c r="AE1051">
        <v>1.68</v>
      </c>
      <c r="AF1051">
        <v>2.33</v>
      </c>
      <c r="AG1051">
        <v>1.73</v>
      </c>
      <c r="AH1051">
        <v>2.1</v>
      </c>
      <c r="AI1051">
        <v>1.73</v>
      </c>
      <c r="AJ1051">
        <v>2.35</v>
      </c>
      <c r="AK1051">
        <v>1.69</v>
      </c>
      <c r="AL1051">
        <v>2.13</v>
      </c>
      <c r="AM1051" t="str">
        <f t="shared" si="176"/>
        <v>Mchale</v>
      </c>
      <c r="AN1051" t="str">
        <f t="shared" si="177"/>
        <v>Cirstea</v>
      </c>
      <c r="AO1051" t="str">
        <f t="shared" si="178"/>
        <v>RomeMchaleCirstea</v>
      </c>
      <c r="AP1051" t="str">
        <f t="shared" si="179"/>
        <v>RomeCirsteaMchale</v>
      </c>
      <c r="AQ1051">
        <f t="shared" si="180"/>
        <v>1</v>
      </c>
      <c r="AR1051">
        <f t="shared" si="181"/>
        <v>6</v>
      </c>
      <c r="AS1051">
        <f t="shared" si="182"/>
        <v>26</v>
      </c>
      <c r="AT1051" t="b">
        <f t="shared" si="183"/>
        <v>0</v>
      </c>
      <c r="AU1051" t="str">
        <f t="shared" si="184"/>
        <v>Mchale</v>
      </c>
      <c r="AV1051" t="b">
        <f t="shared" si="185"/>
        <v>1</v>
      </c>
      <c r="AW1051" t="str">
        <f t="shared" si="186"/>
        <v>Rome1st Round</v>
      </c>
    </row>
    <row r="1052" spans="1:49" x14ac:dyDescent="0.25">
      <c r="A1052">
        <v>25</v>
      </c>
      <c r="B1052" t="s">
        <v>594</v>
      </c>
      <c r="C1052" t="s">
        <v>595</v>
      </c>
      <c r="D1052" s="1">
        <v>41772</v>
      </c>
      <c r="E1052" s="1" t="s">
        <v>351</v>
      </c>
      <c r="F1052" s="1" t="s">
        <v>307</v>
      </c>
      <c r="G1052" s="1" t="s">
        <v>503</v>
      </c>
      <c r="H1052" t="s">
        <v>309</v>
      </c>
      <c r="I1052">
        <v>3</v>
      </c>
      <c r="J1052" t="s">
        <v>403</v>
      </c>
      <c r="K1052" t="s">
        <v>477</v>
      </c>
      <c r="L1052">
        <v>11</v>
      </c>
      <c r="M1052">
        <v>91</v>
      </c>
      <c r="N1052">
        <v>3400</v>
      </c>
      <c r="O1052">
        <v>685</v>
      </c>
      <c r="P1052">
        <v>7</v>
      </c>
      <c r="Q1052">
        <v>5</v>
      </c>
      <c r="R1052">
        <v>6</v>
      </c>
      <c r="S1052">
        <v>3</v>
      </c>
      <c r="V1052">
        <v>2</v>
      </c>
      <c r="W1052">
        <v>0</v>
      </c>
      <c r="X1052" t="s">
        <v>312</v>
      </c>
      <c r="Y1052">
        <v>1.18</v>
      </c>
      <c r="Z1052">
        <v>4.5</v>
      </c>
      <c r="AA1052">
        <v>1.1499999999999999</v>
      </c>
      <c r="AB1052">
        <v>5.25</v>
      </c>
      <c r="AC1052">
        <v>1.17</v>
      </c>
      <c r="AD1052">
        <v>4.5</v>
      </c>
      <c r="AE1052">
        <v>1.24</v>
      </c>
      <c r="AF1052">
        <v>4.5999999999999996</v>
      </c>
      <c r="AG1052">
        <v>1.17</v>
      </c>
      <c r="AH1052">
        <v>5</v>
      </c>
      <c r="AI1052">
        <v>1.24</v>
      </c>
      <c r="AJ1052">
        <v>6</v>
      </c>
      <c r="AK1052">
        <v>1.17</v>
      </c>
      <c r="AL1052">
        <v>4.88</v>
      </c>
      <c r="AM1052" t="str">
        <f t="shared" si="176"/>
        <v>Errani</v>
      </c>
      <c r="AN1052" t="str">
        <f t="shared" si="177"/>
        <v>Scheepers</v>
      </c>
      <c r="AO1052" t="str">
        <f t="shared" si="178"/>
        <v>RomeErraniScheepers</v>
      </c>
      <c r="AP1052" t="str">
        <f t="shared" si="179"/>
        <v>RomeScheepersErrani</v>
      </c>
      <c r="AQ1052">
        <f t="shared" si="180"/>
        <v>2</v>
      </c>
      <c r="AR1052">
        <f t="shared" si="181"/>
        <v>5</v>
      </c>
      <c r="AS1052">
        <f t="shared" si="182"/>
        <v>21</v>
      </c>
      <c r="AT1052" t="b">
        <f t="shared" si="183"/>
        <v>0</v>
      </c>
      <c r="AU1052" t="str">
        <f t="shared" si="184"/>
        <v>Errani</v>
      </c>
      <c r="AV1052" t="b">
        <f t="shared" si="185"/>
        <v>0</v>
      </c>
      <c r="AW1052" t="str">
        <f t="shared" si="186"/>
        <v>Rome1st Round</v>
      </c>
    </row>
    <row r="1053" spans="1:49" x14ac:dyDescent="0.25">
      <c r="A1053">
        <v>25</v>
      </c>
      <c r="B1053" t="s">
        <v>594</v>
      </c>
      <c r="C1053" t="s">
        <v>595</v>
      </c>
      <c r="D1053" s="1">
        <v>41772</v>
      </c>
      <c r="E1053" s="1" t="s">
        <v>351</v>
      </c>
      <c r="F1053" s="1" t="s">
        <v>307</v>
      </c>
      <c r="G1053" s="1" t="s">
        <v>503</v>
      </c>
      <c r="H1053" t="s">
        <v>309</v>
      </c>
      <c r="I1053">
        <v>3</v>
      </c>
      <c r="J1053" t="s">
        <v>310</v>
      </c>
      <c r="K1053" t="s">
        <v>505</v>
      </c>
      <c r="L1053">
        <v>34</v>
      </c>
      <c r="M1053">
        <v>136</v>
      </c>
      <c r="N1053">
        <v>1416</v>
      </c>
      <c r="O1053">
        <v>482</v>
      </c>
      <c r="P1053">
        <v>6</v>
      </c>
      <c r="Q1053">
        <v>1</v>
      </c>
      <c r="R1053">
        <v>6</v>
      </c>
      <c r="S1053">
        <v>3</v>
      </c>
      <c r="V1053">
        <v>2</v>
      </c>
      <c r="W1053">
        <v>0</v>
      </c>
      <c r="X1053" t="s">
        <v>312</v>
      </c>
      <c r="Y1053">
        <v>1.25</v>
      </c>
      <c r="Z1053">
        <v>3.75</v>
      </c>
      <c r="AA1053">
        <v>1.28</v>
      </c>
      <c r="AB1053">
        <v>3.5</v>
      </c>
      <c r="AC1053">
        <v>1.25</v>
      </c>
      <c r="AD1053">
        <v>3.75</v>
      </c>
      <c r="AE1053">
        <v>1.37</v>
      </c>
      <c r="AF1053">
        <v>3.39</v>
      </c>
      <c r="AG1053">
        <v>1.29</v>
      </c>
      <c r="AH1053">
        <v>3.5</v>
      </c>
      <c r="AI1053">
        <v>1.37</v>
      </c>
      <c r="AJ1053">
        <v>3.75</v>
      </c>
      <c r="AK1053">
        <v>1.3</v>
      </c>
      <c r="AL1053">
        <v>3.45</v>
      </c>
      <c r="AM1053" t="str">
        <f t="shared" si="176"/>
        <v>Muguruza</v>
      </c>
      <c r="AN1053" t="str">
        <f t="shared" si="177"/>
        <v>Burnett</v>
      </c>
      <c r="AO1053" t="str">
        <f t="shared" si="178"/>
        <v>RomeMuguruzaBurnett</v>
      </c>
      <c r="AP1053" t="str">
        <f t="shared" si="179"/>
        <v>RomeBurnettMuguruza</v>
      </c>
      <c r="AQ1053">
        <f t="shared" si="180"/>
        <v>2</v>
      </c>
      <c r="AR1053">
        <f t="shared" si="181"/>
        <v>8</v>
      </c>
      <c r="AS1053">
        <f t="shared" si="182"/>
        <v>16</v>
      </c>
      <c r="AT1053" t="b">
        <f t="shared" si="183"/>
        <v>0</v>
      </c>
      <c r="AU1053" t="str">
        <f t="shared" si="184"/>
        <v>Muguruza</v>
      </c>
      <c r="AV1053" t="b">
        <f t="shared" si="185"/>
        <v>0</v>
      </c>
      <c r="AW1053" t="str">
        <f t="shared" si="186"/>
        <v>Rome1st Round</v>
      </c>
    </row>
    <row r="1054" spans="1:49" x14ac:dyDescent="0.25">
      <c r="A1054">
        <v>25</v>
      </c>
      <c r="B1054" t="s">
        <v>594</v>
      </c>
      <c r="C1054" t="s">
        <v>595</v>
      </c>
      <c r="D1054" s="1">
        <v>41772</v>
      </c>
      <c r="E1054" s="1" t="s">
        <v>351</v>
      </c>
      <c r="F1054" s="1" t="s">
        <v>307</v>
      </c>
      <c r="G1054" s="1" t="s">
        <v>503</v>
      </c>
      <c r="H1054" t="s">
        <v>309</v>
      </c>
      <c r="I1054">
        <v>3</v>
      </c>
      <c r="J1054" t="s">
        <v>444</v>
      </c>
      <c r="K1054" t="s">
        <v>374</v>
      </c>
      <c r="L1054">
        <v>96</v>
      </c>
      <c r="M1054">
        <v>25</v>
      </c>
      <c r="N1054">
        <v>643</v>
      </c>
      <c r="O1054">
        <v>1915</v>
      </c>
      <c r="P1054">
        <v>6</v>
      </c>
      <c r="Q1054">
        <v>3</v>
      </c>
      <c r="R1054">
        <v>3</v>
      </c>
      <c r="S1054">
        <v>6</v>
      </c>
      <c r="T1054">
        <v>6</v>
      </c>
      <c r="U1054">
        <v>3</v>
      </c>
      <c r="V1054">
        <v>2</v>
      </c>
      <c r="W1054">
        <v>1</v>
      </c>
      <c r="X1054" t="s">
        <v>312</v>
      </c>
      <c r="Y1054">
        <v>1.83</v>
      </c>
      <c r="Z1054">
        <v>1.83</v>
      </c>
      <c r="AA1054">
        <v>1.8</v>
      </c>
      <c r="AB1054">
        <v>2</v>
      </c>
      <c r="AC1054">
        <v>1.8</v>
      </c>
      <c r="AD1054">
        <v>1.91</v>
      </c>
      <c r="AE1054">
        <v>2.1</v>
      </c>
      <c r="AF1054">
        <v>1.81</v>
      </c>
      <c r="AG1054">
        <v>1.8</v>
      </c>
      <c r="AH1054">
        <v>2</v>
      </c>
      <c r="AI1054">
        <v>2.1</v>
      </c>
      <c r="AJ1054">
        <v>2.1</v>
      </c>
      <c r="AK1054">
        <v>1.85</v>
      </c>
      <c r="AL1054">
        <v>1.92</v>
      </c>
      <c r="AM1054" t="str">
        <f t="shared" si="176"/>
        <v>Bencic</v>
      </c>
      <c r="AN1054" t="str">
        <f t="shared" si="177"/>
        <v>Pavlyuchenkova</v>
      </c>
      <c r="AO1054" t="str">
        <f t="shared" si="178"/>
        <v>RomeBencicPavlyuchenkova</v>
      </c>
      <c r="AP1054" t="str">
        <f t="shared" si="179"/>
        <v>RomePavlyuchenkovaBencic</v>
      </c>
      <c r="AQ1054">
        <f t="shared" si="180"/>
        <v>1</v>
      </c>
      <c r="AR1054">
        <f t="shared" si="181"/>
        <v>3</v>
      </c>
      <c r="AS1054">
        <f t="shared" si="182"/>
        <v>27</v>
      </c>
      <c r="AT1054" t="b">
        <f t="shared" si="183"/>
        <v>0</v>
      </c>
      <c r="AU1054" t="str">
        <f t="shared" si="184"/>
        <v>Bencic</v>
      </c>
      <c r="AV1054" t="b">
        <f t="shared" si="185"/>
        <v>1</v>
      </c>
      <c r="AW1054" t="str">
        <f t="shared" si="186"/>
        <v>Rome1st Round</v>
      </c>
    </row>
    <row r="1055" spans="1:49" x14ac:dyDescent="0.25">
      <c r="A1055">
        <v>25</v>
      </c>
      <c r="B1055" t="s">
        <v>594</v>
      </c>
      <c r="C1055" t="s">
        <v>595</v>
      </c>
      <c r="D1055" s="1">
        <v>41772</v>
      </c>
      <c r="E1055" s="1" t="s">
        <v>351</v>
      </c>
      <c r="F1055" s="1" t="s">
        <v>307</v>
      </c>
      <c r="G1055" s="1" t="s">
        <v>503</v>
      </c>
      <c r="H1055" t="s">
        <v>309</v>
      </c>
      <c r="I1055">
        <v>3</v>
      </c>
      <c r="J1055" t="s">
        <v>329</v>
      </c>
      <c r="K1055" t="s">
        <v>373</v>
      </c>
      <c r="L1055">
        <v>60</v>
      </c>
      <c r="M1055">
        <v>31</v>
      </c>
      <c r="N1055">
        <v>951</v>
      </c>
      <c r="O1055">
        <v>1480</v>
      </c>
      <c r="P1055">
        <v>6</v>
      </c>
      <c r="Q1055">
        <v>0</v>
      </c>
      <c r="R1055">
        <v>4</v>
      </c>
      <c r="S1055">
        <v>6</v>
      </c>
      <c r="T1055">
        <v>6</v>
      </c>
      <c r="U1055">
        <v>0</v>
      </c>
      <c r="V1055">
        <v>2</v>
      </c>
      <c r="W1055">
        <v>1</v>
      </c>
      <c r="X1055" t="s">
        <v>312</v>
      </c>
      <c r="Y1055">
        <v>1.5</v>
      </c>
      <c r="Z1055">
        <v>2.5</v>
      </c>
      <c r="AA1055">
        <v>1.65</v>
      </c>
      <c r="AB1055">
        <v>2.2000000000000002</v>
      </c>
      <c r="AC1055">
        <v>1.62</v>
      </c>
      <c r="AD1055">
        <v>2.2000000000000002</v>
      </c>
      <c r="AE1055">
        <v>1.56</v>
      </c>
      <c r="AF1055">
        <v>2.62</v>
      </c>
      <c r="AG1055">
        <v>1.67</v>
      </c>
      <c r="AH1055">
        <v>2.2000000000000002</v>
      </c>
      <c r="AI1055">
        <v>1.67</v>
      </c>
      <c r="AJ1055">
        <v>2.62</v>
      </c>
      <c r="AK1055">
        <v>1.59</v>
      </c>
      <c r="AL1055">
        <v>2.2999999999999998</v>
      </c>
      <c r="AM1055" t="str">
        <f t="shared" si="176"/>
        <v>Puig</v>
      </c>
      <c r="AN1055" t="str">
        <f t="shared" si="177"/>
        <v>Hantuchova</v>
      </c>
      <c r="AO1055" t="str">
        <f t="shared" si="178"/>
        <v>RomePuigHantuchova</v>
      </c>
      <c r="AP1055" t="str">
        <f t="shared" si="179"/>
        <v>RomeHantuchovaPuig</v>
      </c>
      <c r="AQ1055">
        <f t="shared" si="180"/>
        <v>1</v>
      </c>
      <c r="AR1055">
        <f t="shared" si="181"/>
        <v>10</v>
      </c>
      <c r="AS1055">
        <f t="shared" si="182"/>
        <v>22</v>
      </c>
      <c r="AT1055" t="b">
        <f t="shared" si="183"/>
        <v>0</v>
      </c>
      <c r="AU1055" t="str">
        <f t="shared" si="184"/>
        <v>Puig</v>
      </c>
      <c r="AV1055" t="b">
        <f t="shared" si="185"/>
        <v>1</v>
      </c>
      <c r="AW1055" t="str">
        <f t="shared" si="186"/>
        <v>Rome1st Round</v>
      </c>
    </row>
    <row r="1056" spans="1:49" x14ac:dyDescent="0.25">
      <c r="A1056">
        <v>25</v>
      </c>
      <c r="B1056" t="s">
        <v>594</v>
      </c>
      <c r="C1056" t="s">
        <v>595</v>
      </c>
      <c r="D1056" s="1">
        <v>41772</v>
      </c>
      <c r="E1056" s="1" t="s">
        <v>351</v>
      </c>
      <c r="F1056" s="1" t="s">
        <v>307</v>
      </c>
      <c r="G1056" s="1" t="s">
        <v>503</v>
      </c>
      <c r="H1056" t="s">
        <v>309</v>
      </c>
      <c r="I1056">
        <v>3</v>
      </c>
      <c r="J1056" t="s">
        <v>368</v>
      </c>
      <c r="K1056" t="s">
        <v>314</v>
      </c>
      <c r="L1056">
        <v>14</v>
      </c>
      <c r="M1056">
        <v>81</v>
      </c>
      <c r="N1056">
        <v>2820</v>
      </c>
      <c r="O1056">
        <v>731</v>
      </c>
      <c r="P1056">
        <v>6</v>
      </c>
      <c r="Q1056">
        <v>2</v>
      </c>
      <c r="R1056">
        <v>6</v>
      </c>
      <c r="S1056">
        <v>2</v>
      </c>
      <c r="V1056">
        <v>2</v>
      </c>
      <c r="W1056">
        <v>0</v>
      </c>
      <c r="X1056" t="s">
        <v>312</v>
      </c>
      <c r="Y1056">
        <v>1.25</v>
      </c>
      <c r="Z1056">
        <v>3.75</v>
      </c>
      <c r="AA1056">
        <v>1.25</v>
      </c>
      <c r="AB1056">
        <v>3.75</v>
      </c>
      <c r="AC1056">
        <v>1.22</v>
      </c>
      <c r="AD1056">
        <v>4</v>
      </c>
      <c r="AE1056">
        <v>1.31</v>
      </c>
      <c r="AF1056">
        <v>3.84</v>
      </c>
      <c r="AG1056">
        <v>1.25</v>
      </c>
      <c r="AH1056">
        <v>3.75</v>
      </c>
      <c r="AI1056">
        <v>1.31</v>
      </c>
      <c r="AJ1056">
        <v>4.05</v>
      </c>
      <c r="AK1056">
        <v>1.26</v>
      </c>
      <c r="AL1056">
        <v>3.77</v>
      </c>
      <c r="AM1056" t="str">
        <f t="shared" si="176"/>
        <v>Suarez</v>
      </c>
      <c r="AN1056" t="str">
        <f t="shared" si="177"/>
        <v>Barthel</v>
      </c>
      <c r="AO1056" t="str">
        <f t="shared" si="178"/>
        <v>RomeSuarezBarthel</v>
      </c>
      <c r="AP1056" t="str">
        <f t="shared" si="179"/>
        <v>RomeBarthelSuarez</v>
      </c>
      <c r="AQ1056">
        <f t="shared" si="180"/>
        <v>2</v>
      </c>
      <c r="AR1056">
        <f t="shared" si="181"/>
        <v>8</v>
      </c>
      <c r="AS1056">
        <f t="shared" si="182"/>
        <v>16</v>
      </c>
      <c r="AT1056" t="b">
        <f t="shared" si="183"/>
        <v>0</v>
      </c>
      <c r="AU1056" t="str">
        <f t="shared" si="184"/>
        <v>Suarez</v>
      </c>
      <c r="AV1056" t="b">
        <f t="shared" si="185"/>
        <v>0</v>
      </c>
      <c r="AW1056" t="str">
        <f t="shared" si="186"/>
        <v>Rome1st Round</v>
      </c>
    </row>
    <row r="1057" spans="1:49" x14ac:dyDescent="0.25">
      <c r="A1057">
        <v>25</v>
      </c>
      <c r="B1057" t="s">
        <v>594</v>
      </c>
      <c r="C1057" t="s">
        <v>595</v>
      </c>
      <c r="D1057" s="1">
        <v>41772</v>
      </c>
      <c r="E1057" s="1" t="s">
        <v>351</v>
      </c>
      <c r="F1057" s="1" t="s">
        <v>307</v>
      </c>
      <c r="G1057" s="1" t="s">
        <v>503</v>
      </c>
      <c r="H1057" t="s">
        <v>309</v>
      </c>
      <c r="I1057">
        <v>3</v>
      </c>
      <c r="J1057" t="s">
        <v>436</v>
      </c>
      <c r="K1057" t="s">
        <v>343</v>
      </c>
      <c r="L1057">
        <v>24</v>
      </c>
      <c r="M1057">
        <v>19</v>
      </c>
      <c r="N1057">
        <v>2000</v>
      </c>
      <c r="O1057">
        <v>2580</v>
      </c>
      <c r="P1057">
        <v>6</v>
      </c>
      <c r="Q1057">
        <v>2</v>
      </c>
      <c r="R1057">
        <v>7</v>
      </c>
      <c r="S1057">
        <v>6</v>
      </c>
      <c r="V1057">
        <v>2</v>
      </c>
      <c r="W1057">
        <v>0</v>
      </c>
      <c r="X1057" t="s">
        <v>312</v>
      </c>
      <c r="Y1057">
        <v>2.1</v>
      </c>
      <c r="Z1057">
        <v>1.66</v>
      </c>
      <c r="AA1057">
        <v>2.15</v>
      </c>
      <c r="AB1057">
        <v>1.68</v>
      </c>
      <c r="AC1057">
        <v>2.2000000000000002</v>
      </c>
      <c r="AD1057">
        <v>1.62</v>
      </c>
      <c r="AE1057">
        <v>2.2200000000000002</v>
      </c>
      <c r="AF1057">
        <v>1.74</v>
      </c>
      <c r="AG1057">
        <v>2.25</v>
      </c>
      <c r="AH1057">
        <v>1.62</v>
      </c>
      <c r="AI1057">
        <v>2.4</v>
      </c>
      <c r="AJ1057">
        <v>1.74</v>
      </c>
      <c r="AK1057">
        <v>2.2000000000000002</v>
      </c>
      <c r="AL1057">
        <v>1.65</v>
      </c>
      <c r="AM1057" t="str">
        <f t="shared" si="176"/>
        <v>Makarova</v>
      </c>
      <c r="AN1057" t="str">
        <f t="shared" si="177"/>
        <v>Vinci</v>
      </c>
      <c r="AO1057" t="str">
        <f t="shared" si="178"/>
        <v>RomeMakarovaVinci</v>
      </c>
      <c r="AP1057" t="str">
        <f t="shared" si="179"/>
        <v>RomeVinciMakarova</v>
      </c>
      <c r="AQ1057">
        <f t="shared" si="180"/>
        <v>2</v>
      </c>
      <c r="AR1057">
        <f t="shared" si="181"/>
        <v>5</v>
      </c>
      <c r="AS1057">
        <f t="shared" si="182"/>
        <v>21</v>
      </c>
      <c r="AT1057" t="b">
        <f t="shared" si="183"/>
        <v>1</v>
      </c>
      <c r="AU1057" t="str">
        <f t="shared" si="184"/>
        <v>Makarova</v>
      </c>
      <c r="AV1057" t="b">
        <f t="shared" si="185"/>
        <v>0</v>
      </c>
      <c r="AW1057" t="str">
        <f t="shared" si="186"/>
        <v>Rome1st Round</v>
      </c>
    </row>
    <row r="1058" spans="1:49" x14ac:dyDescent="0.25">
      <c r="A1058">
        <v>25</v>
      </c>
      <c r="B1058" t="s">
        <v>594</v>
      </c>
      <c r="C1058" t="s">
        <v>595</v>
      </c>
      <c r="D1058" s="1">
        <v>41772</v>
      </c>
      <c r="E1058" s="1" t="s">
        <v>351</v>
      </c>
      <c r="F1058" s="1" t="s">
        <v>307</v>
      </c>
      <c r="G1058" s="1" t="s">
        <v>503</v>
      </c>
      <c r="H1058" t="s">
        <v>344</v>
      </c>
      <c r="I1058">
        <v>3</v>
      </c>
      <c r="J1058" t="s">
        <v>494</v>
      </c>
      <c r="K1058" t="s">
        <v>378</v>
      </c>
      <c r="L1058">
        <v>69</v>
      </c>
      <c r="M1058">
        <v>9</v>
      </c>
      <c r="N1058">
        <v>848</v>
      </c>
      <c r="O1058">
        <v>3770</v>
      </c>
      <c r="P1058">
        <v>4</v>
      </c>
      <c r="Q1058">
        <v>6</v>
      </c>
      <c r="R1058">
        <v>6</v>
      </c>
      <c r="S1058">
        <v>3</v>
      </c>
      <c r="T1058">
        <v>6</v>
      </c>
      <c r="U1058">
        <v>4</v>
      </c>
      <c r="V1058">
        <v>2</v>
      </c>
      <c r="W1058">
        <v>1</v>
      </c>
      <c r="X1058" t="s">
        <v>312</v>
      </c>
      <c r="Y1058">
        <v>2.62</v>
      </c>
      <c r="Z1058">
        <v>1.44</v>
      </c>
      <c r="AA1058">
        <v>2.5</v>
      </c>
      <c r="AB1058">
        <v>1.5</v>
      </c>
      <c r="AC1058">
        <v>2.62</v>
      </c>
      <c r="AD1058">
        <v>1.44</v>
      </c>
      <c r="AE1058">
        <v>2.97</v>
      </c>
      <c r="AF1058">
        <v>1.45</v>
      </c>
      <c r="AG1058">
        <v>2.75</v>
      </c>
      <c r="AH1058">
        <v>1.44</v>
      </c>
      <c r="AI1058">
        <v>2.97</v>
      </c>
      <c r="AJ1058">
        <v>1.52</v>
      </c>
      <c r="AK1058">
        <v>2.63</v>
      </c>
      <c r="AL1058">
        <v>1.47</v>
      </c>
      <c r="AM1058" t="str">
        <f t="shared" si="176"/>
        <v>Cetkovska</v>
      </c>
      <c r="AN1058" t="str">
        <f t="shared" si="177"/>
        <v>Kerber</v>
      </c>
      <c r="AO1058" t="str">
        <f t="shared" si="178"/>
        <v>RomeCetkovskaKerber</v>
      </c>
      <c r="AP1058" t="str">
        <f t="shared" si="179"/>
        <v>RomeKerberCetkovska</v>
      </c>
      <c r="AQ1058">
        <f t="shared" si="180"/>
        <v>1</v>
      </c>
      <c r="AR1058">
        <f t="shared" si="181"/>
        <v>3</v>
      </c>
      <c r="AS1058">
        <f t="shared" si="182"/>
        <v>29</v>
      </c>
      <c r="AT1058" t="b">
        <f t="shared" si="183"/>
        <v>0</v>
      </c>
      <c r="AU1058" t="str">
        <f t="shared" si="184"/>
        <v>Kerber</v>
      </c>
      <c r="AV1058" t="b">
        <f t="shared" si="185"/>
        <v>1</v>
      </c>
      <c r="AW1058" t="str">
        <f t="shared" si="186"/>
        <v>Rome2nd Round</v>
      </c>
    </row>
    <row r="1059" spans="1:49" x14ac:dyDescent="0.25">
      <c r="A1059">
        <v>25</v>
      </c>
      <c r="B1059" t="s">
        <v>594</v>
      </c>
      <c r="C1059" t="s">
        <v>595</v>
      </c>
      <c r="D1059" s="1">
        <v>41772</v>
      </c>
      <c r="E1059" s="1" t="s">
        <v>351</v>
      </c>
      <c r="F1059" s="1" t="s">
        <v>307</v>
      </c>
      <c r="G1059" s="1" t="s">
        <v>503</v>
      </c>
      <c r="H1059" t="s">
        <v>344</v>
      </c>
      <c r="I1059">
        <v>3</v>
      </c>
      <c r="J1059" t="s">
        <v>410</v>
      </c>
      <c r="K1059" t="s">
        <v>440</v>
      </c>
      <c r="L1059">
        <v>43</v>
      </c>
      <c r="M1059">
        <v>6</v>
      </c>
      <c r="N1059">
        <v>1263</v>
      </c>
      <c r="O1059">
        <v>4605</v>
      </c>
      <c r="P1059">
        <v>7</v>
      </c>
      <c r="Q1059">
        <v>6</v>
      </c>
      <c r="R1059">
        <v>5</v>
      </c>
      <c r="S1059">
        <v>7</v>
      </c>
      <c r="T1059">
        <v>6</v>
      </c>
      <c r="U1059">
        <v>3</v>
      </c>
      <c r="V1059">
        <v>2</v>
      </c>
      <c r="W1059">
        <v>1</v>
      </c>
      <c r="X1059" t="s">
        <v>312</v>
      </c>
      <c r="Y1059">
        <v>5.5</v>
      </c>
      <c r="Z1059">
        <v>1.1599999999999999</v>
      </c>
      <c r="AA1059">
        <v>5</v>
      </c>
      <c r="AB1059">
        <v>1.1599999999999999</v>
      </c>
      <c r="AC1059">
        <v>5.5</v>
      </c>
      <c r="AD1059">
        <v>1.1200000000000001</v>
      </c>
      <c r="AE1059">
        <v>5.29</v>
      </c>
      <c r="AF1059">
        <v>1.2</v>
      </c>
      <c r="AG1059">
        <v>5</v>
      </c>
      <c r="AH1059">
        <v>1.17</v>
      </c>
      <c r="AI1059">
        <v>6</v>
      </c>
      <c r="AJ1059">
        <v>1.2</v>
      </c>
      <c r="AK1059">
        <v>5</v>
      </c>
      <c r="AL1059">
        <v>1.1599999999999999</v>
      </c>
      <c r="AM1059" t="str">
        <f t="shared" si="176"/>
        <v>Zhang</v>
      </c>
      <c r="AN1059" t="str">
        <f t="shared" si="177"/>
        <v>Kvitova</v>
      </c>
      <c r="AO1059" t="str">
        <f t="shared" si="178"/>
        <v>RomeZhangKvitova</v>
      </c>
      <c r="AP1059" t="str">
        <f t="shared" si="179"/>
        <v>RomeKvitovaZhang</v>
      </c>
      <c r="AQ1059">
        <f t="shared" si="180"/>
        <v>1</v>
      </c>
      <c r="AR1059">
        <f t="shared" si="181"/>
        <v>2</v>
      </c>
      <c r="AS1059">
        <f t="shared" si="182"/>
        <v>34</v>
      </c>
      <c r="AT1059" t="b">
        <f t="shared" si="183"/>
        <v>1</v>
      </c>
      <c r="AU1059" t="str">
        <f t="shared" si="184"/>
        <v>Zhang</v>
      </c>
      <c r="AV1059" t="b">
        <f t="shared" si="185"/>
        <v>1</v>
      </c>
      <c r="AW1059" t="str">
        <f t="shared" si="186"/>
        <v>Rome2nd Round</v>
      </c>
    </row>
    <row r="1060" spans="1:49" x14ac:dyDescent="0.25">
      <c r="A1060">
        <v>25</v>
      </c>
      <c r="B1060" t="s">
        <v>594</v>
      </c>
      <c r="C1060" t="s">
        <v>595</v>
      </c>
      <c r="D1060" s="1">
        <v>41772</v>
      </c>
      <c r="E1060" s="1" t="s">
        <v>351</v>
      </c>
      <c r="F1060" s="1" t="s">
        <v>307</v>
      </c>
      <c r="G1060" s="1" t="s">
        <v>503</v>
      </c>
      <c r="H1060" t="s">
        <v>344</v>
      </c>
      <c r="I1060">
        <v>3</v>
      </c>
      <c r="J1060" t="s">
        <v>415</v>
      </c>
      <c r="K1060" t="s">
        <v>370</v>
      </c>
      <c r="L1060">
        <v>2</v>
      </c>
      <c r="M1060">
        <v>53</v>
      </c>
      <c r="N1060">
        <v>7475</v>
      </c>
      <c r="O1060">
        <v>1035</v>
      </c>
      <c r="P1060">
        <v>6</v>
      </c>
      <c r="Q1060">
        <v>1</v>
      </c>
      <c r="R1060">
        <v>6</v>
      </c>
      <c r="S1060">
        <v>4</v>
      </c>
      <c r="V1060">
        <v>2</v>
      </c>
      <c r="W1060">
        <v>0</v>
      </c>
      <c r="X1060" t="s">
        <v>312</v>
      </c>
      <c r="Y1060">
        <v>1.06</v>
      </c>
      <c r="Z1060">
        <v>9</v>
      </c>
      <c r="AA1060">
        <v>1.07</v>
      </c>
      <c r="AB1060">
        <v>8</v>
      </c>
      <c r="AC1060">
        <v>1.07</v>
      </c>
      <c r="AD1060">
        <v>7.5</v>
      </c>
      <c r="AE1060">
        <v>1.1100000000000001</v>
      </c>
      <c r="AF1060">
        <v>8.1999999999999993</v>
      </c>
      <c r="AG1060">
        <v>1.07</v>
      </c>
      <c r="AH1060">
        <v>8</v>
      </c>
      <c r="AI1060">
        <v>1.1100000000000001</v>
      </c>
      <c r="AJ1060">
        <v>9</v>
      </c>
      <c r="AK1060">
        <v>1.08</v>
      </c>
      <c r="AL1060">
        <v>7.83</v>
      </c>
      <c r="AM1060" t="str">
        <f t="shared" si="176"/>
        <v>Li</v>
      </c>
      <c r="AN1060" t="str">
        <f t="shared" si="177"/>
        <v>Dellacqua</v>
      </c>
      <c r="AO1060" t="str">
        <f t="shared" si="178"/>
        <v>RomeLiDellacqua</v>
      </c>
      <c r="AP1060" t="str">
        <f t="shared" si="179"/>
        <v>RomeDellacquaLi</v>
      </c>
      <c r="AQ1060">
        <f t="shared" si="180"/>
        <v>2</v>
      </c>
      <c r="AR1060">
        <f t="shared" si="181"/>
        <v>7</v>
      </c>
      <c r="AS1060">
        <f t="shared" si="182"/>
        <v>17</v>
      </c>
      <c r="AT1060" t="b">
        <f t="shared" si="183"/>
        <v>0</v>
      </c>
      <c r="AU1060" t="str">
        <f t="shared" si="184"/>
        <v>Li</v>
      </c>
      <c r="AV1060" t="b">
        <f t="shared" si="185"/>
        <v>0</v>
      </c>
      <c r="AW1060" t="str">
        <f t="shared" si="186"/>
        <v>Rome2nd Round</v>
      </c>
    </row>
    <row r="1061" spans="1:49" x14ac:dyDescent="0.25">
      <c r="A1061">
        <v>25</v>
      </c>
      <c r="B1061" t="s">
        <v>594</v>
      </c>
      <c r="C1061" t="s">
        <v>595</v>
      </c>
      <c r="D1061" s="1">
        <v>41773</v>
      </c>
      <c r="E1061" s="1" t="s">
        <v>351</v>
      </c>
      <c r="F1061" s="1" t="s">
        <v>307</v>
      </c>
      <c r="G1061" s="1" t="s">
        <v>503</v>
      </c>
      <c r="H1061" t="s">
        <v>344</v>
      </c>
      <c r="I1061">
        <v>3</v>
      </c>
      <c r="J1061" t="s">
        <v>311</v>
      </c>
      <c r="K1061" t="s">
        <v>464</v>
      </c>
      <c r="L1061">
        <v>63</v>
      </c>
      <c r="M1061">
        <v>54</v>
      </c>
      <c r="N1061">
        <v>915</v>
      </c>
      <c r="O1061">
        <v>1030</v>
      </c>
      <c r="P1061">
        <v>1</v>
      </c>
      <c r="Q1061">
        <v>6</v>
      </c>
      <c r="R1061">
        <v>6</v>
      </c>
      <c r="S1061">
        <v>3</v>
      </c>
      <c r="T1061">
        <v>6</v>
      </c>
      <c r="U1061">
        <v>1</v>
      </c>
      <c r="V1061">
        <v>2</v>
      </c>
      <c r="W1061">
        <v>1</v>
      </c>
      <c r="X1061" t="s">
        <v>312</v>
      </c>
      <c r="Y1061">
        <v>2.25</v>
      </c>
      <c r="Z1061">
        <v>1.57</v>
      </c>
      <c r="AA1061">
        <v>2.2999999999999998</v>
      </c>
      <c r="AB1061">
        <v>1.6</v>
      </c>
      <c r="AC1061">
        <v>2.2000000000000002</v>
      </c>
      <c r="AD1061">
        <v>1.62</v>
      </c>
      <c r="AE1061">
        <v>2.41</v>
      </c>
      <c r="AF1061">
        <v>1.64</v>
      </c>
      <c r="AG1061">
        <v>2.38</v>
      </c>
      <c r="AH1061">
        <v>1.57</v>
      </c>
      <c r="AI1061">
        <v>2.5</v>
      </c>
      <c r="AJ1061">
        <v>1.64</v>
      </c>
      <c r="AK1061">
        <v>2.37</v>
      </c>
      <c r="AL1061">
        <v>1.56</v>
      </c>
      <c r="AM1061" t="str">
        <f t="shared" si="176"/>
        <v>Mchale</v>
      </c>
      <c r="AN1061" t="str">
        <f t="shared" si="177"/>
        <v>Giorgi</v>
      </c>
      <c r="AO1061" t="str">
        <f t="shared" si="178"/>
        <v>RomeMchaleGiorgi</v>
      </c>
      <c r="AP1061" t="str">
        <f t="shared" si="179"/>
        <v>RomeGiorgiMchale</v>
      </c>
      <c r="AQ1061">
        <f t="shared" si="180"/>
        <v>1</v>
      </c>
      <c r="AR1061">
        <f t="shared" si="181"/>
        <v>3</v>
      </c>
      <c r="AS1061">
        <f t="shared" si="182"/>
        <v>23</v>
      </c>
      <c r="AT1061" t="b">
        <f t="shared" si="183"/>
        <v>0</v>
      </c>
      <c r="AU1061" t="str">
        <f t="shared" si="184"/>
        <v>Giorgi</v>
      </c>
      <c r="AV1061" t="b">
        <f t="shared" si="185"/>
        <v>1</v>
      </c>
      <c r="AW1061" t="str">
        <f t="shared" si="186"/>
        <v>Rome2nd Round</v>
      </c>
    </row>
    <row r="1062" spans="1:49" x14ac:dyDescent="0.25">
      <c r="A1062">
        <v>25</v>
      </c>
      <c r="B1062" t="s">
        <v>594</v>
      </c>
      <c r="C1062" t="s">
        <v>595</v>
      </c>
      <c r="D1062" s="1">
        <v>41773</v>
      </c>
      <c r="E1062" s="1" t="s">
        <v>351</v>
      </c>
      <c r="F1062" s="1" t="s">
        <v>307</v>
      </c>
      <c r="G1062" s="1" t="s">
        <v>503</v>
      </c>
      <c r="H1062" t="s">
        <v>344</v>
      </c>
      <c r="I1062">
        <v>3</v>
      </c>
      <c r="J1062" t="s">
        <v>367</v>
      </c>
      <c r="K1062" t="s">
        <v>310</v>
      </c>
      <c r="L1062">
        <v>61</v>
      </c>
      <c r="M1062">
        <v>34</v>
      </c>
      <c r="N1062">
        <v>941</v>
      </c>
      <c r="O1062">
        <v>1416</v>
      </c>
      <c r="P1062">
        <v>3</v>
      </c>
      <c r="Q1062">
        <v>6</v>
      </c>
      <c r="R1062">
        <v>6</v>
      </c>
      <c r="S1062">
        <v>1</v>
      </c>
      <c r="T1062">
        <v>7</v>
      </c>
      <c r="U1062">
        <v>6</v>
      </c>
      <c r="V1062">
        <v>2</v>
      </c>
      <c r="W1062">
        <v>1</v>
      </c>
      <c r="X1062" t="s">
        <v>312</v>
      </c>
      <c r="Y1062">
        <v>2.25</v>
      </c>
      <c r="Z1062">
        <v>1.57</v>
      </c>
      <c r="AA1062">
        <v>2.25</v>
      </c>
      <c r="AB1062">
        <v>1.62</v>
      </c>
      <c r="AC1062">
        <v>2.25</v>
      </c>
      <c r="AD1062">
        <v>1.57</v>
      </c>
      <c r="AE1062">
        <v>2.66</v>
      </c>
      <c r="AF1062">
        <v>1.54</v>
      </c>
      <c r="AG1062">
        <v>2.2000000000000002</v>
      </c>
      <c r="AH1062">
        <v>1.67</v>
      </c>
      <c r="AI1062">
        <v>2.66</v>
      </c>
      <c r="AJ1062">
        <v>1.67</v>
      </c>
      <c r="AK1062">
        <v>2.33</v>
      </c>
      <c r="AL1062">
        <v>1.58</v>
      </c>
      <c r="AM1062" t="str">
        <f t="shared" si="176"/>
        <v>Schiavone</v>
      </c>
      <c r="AN1062" t="str">
        <f t="shared" si="177"/>
        <v>Muguruza</v>
      </c>
      <c r="AO1062" t="str">
        <f t="shared" si="178"/>
        <v>RomeSchiavoneMuguruza</v>
      </c>
      <c r="AP1062" t="str">
        <f t="shared" si="179"/>
        <v>RomeMuguruzaSchiavone</v>
      </c>
      <c r="AQ1062">
        <f t="shared" si="180"/>
        <v>1</v>
      </c>
      <c r="AR1062">
        <f t="shared" si="181"/>
        <v>3</v>
      </c>
      <c r="AS1062">
        <f t="shared" si="182"/>
        <v>29</v>
      </c>
      <c r="AT1062" t="b">
        <f t="shared" si="183"/>
        <v>1</v>
      </c>
      <c r="AU1062" t="str">
        <f t="shared" si="184"/>
        <v>Muguruza</v>
      </c>
      <c r="AV1062" t="b">
        <f t="shared" si="185"/>
        <v>1</v>
      </c>
      <c r="AW1062" t="str">
        <f t="shared" si="186"/>
        <v>Rome2nd Round</v>
      </c>
    </row>
    <row r="1063" spans="1:49" x14ac:dyDescent="0.25">
      <c r="A1063">
        <v>25</v>
      </c>
      <c r="B1063" t="s">
        <v>594</v>
      </c>
      <c r="C1063" t="s">
        <v>595</v>
      </c>
      <c r="D1063" s="1">
        <v>41773</v>
      </c>
      <c r="E1063" s="1" t="s">
        <v>351</v>
      </c>
      <c r="F1063" s="1" t="s">
        <v>307</v>
      </c>
      <c r="G1063" s="1" t="s">
        <v>503</v>
      </c>
      <c r="H1063" t="s">
        <v>344</v>
      </c>
      <c r="I1063">
        <v>3</v>
      </c>
      <c r="J1063" t="s">
        <v>422</v>
      </c>
      <c r="K1063" t="s">
        <v>426</v>
      </c>
      <c r="L1063">
        <v>18</v>
      </c>
      <c r="M1063">
        <v>33</v>
      </c>
      <c r="N1063">
        <v>2600</v>
      </c>
      <c r="O1063">
        <v>1450</v>
      </c>
      <c r="P1063">
        <v>6</v>
      </c>
      <c r="Q1063">
        <v>2</v>
      </c>
      <c r="R1063">
        <v>6</v>
      </c>
      <c r="S1063">
        <v>3</v>
      </c>
      <c r="V1063">
        <v>2</v>
      </c>
      <c r="W1063">
        <v>0</v>
      </c>
      <c r="X1063" t="s">
        <v>312</v>
      </c>
      <c r="Y1063">
        <v>1.36</v>
      </c>
      <c r="Z1063">
        <v>3</v>
      </c>
      <c r="AA1063">
        <v>1.35</v>
      </c>
      <c r="AB1063">
        <v>3.1</v>
      </c>
      <c r="AC1063">
        <v>1.4</v>
      </c>
      <c r="AD1063">
        <v>2.75</v>
      </c>
      <c r="AE1063">
        <v>1.4</v>
      </c>
      <c r="AF1063">
        <v>3.22</v>
      </c>
      <c r="AG1063">
        <v>1.36</v>
      </c>
      <c r="AH1063">
        <v>3</v>
      </c>
      <c r="AI1063">
        <v>1.4</v>
      </c>
      <c r="AJ1063">
        <v>3.22</v>
      </c>
      <c r="AK1063">
        <v>1.36</v>
      </c>
      <c r="AL1063">
        <v>3.05</v>
      </c>
      <c r="AM1063" t="str">
        <f t="shared" si="176"/>
        <v>Stosur</v>
      </c>
      <c r="AN1063" t="str">
        <f t="shared" si="177"/>
        <v>Vesnina</v>
      </c>
      <c r="AO1063" t="str">
        <f t="shared" si="178"/>
        <v>RomeStosurVesnina</v>
      </c>
      <c r="AP1063" t="str">
        <f t="shared" si="179"/>
        <v>RomeVesninaStosur</v>
      </c>
      <c r="AQ1063">
        <f t="shared" si="180"/>
        <v>2</v>
      </c>
      <c r="AR1063">
        <f t="shared" si="181"/>
        <v>7</v>
      </c>
      <c r="AS1063">
        <f t="shared" si="182"/>
        <v>17</v>
      </c>
      <c r="AT1063" t="b">
        <f t="shared" si="183"/>
        <v>0</v>
      </c>
      <c r="AU1063" t="str">
        <f t="shared" si="184"/>
        <v>Stosur</v>
      </c>
      <c r="AV1063" t="b">
        <f t="shared" si="185"/>
        <v>0</v>
      </c>
      <c r="AW1063" t="str">
        <f t="shared" si="186"/>
        <v>Rome2nd Round</v>
      </c>
    </row>
    <row r="1064" spans="1:49" x14ac:dyDescent="0.25">
      <c r="A1064">
        <v>25</v>
      </c>
      <c r="B1064" t="s">
        <v>594</v>
      </c>
      <c r="C1064" t="s">
        <v>595</v>
      </c>
      <c r="D1064" s="1">
        <v>41773</v>
      </c>
      <c r="E1064" s="1" t="s">
        <v>351</v>
      </c>
      <c r="F1064" s="1" t="s">
        <v>307</v>
      </c>
      <c r="G1064" s="1" t="s">
        <v>503</v>
      </c>
      <c r="H1064" t="s">
        <v>344</v>
      </c>
      <c r="I1064">
        <v>3</v>
      </c>
      <c r="J1064" t="s">
        <v>439</v>
      </c>
      <c r="K1064" t="s">
        <v>316</v>
      </c>
      <c r="L1064">
        <v>3</v>
      </c>
      <c r="M1064">
        <v>73</v>
      </c>
      <c r="N1064">
        <v>6290</v>
      </c>
      <c r="O1064">
        <v>808</v>
      </c>
      <c r="P1064">
        <v>6</v>
      </c>
      <c r="Q1064">
        <v>3</v>
      </c>
      <c r="R1064">
        <v>6</v>
      </c>
      <c r="S1064">
        <v>2</v>
      </c>
      <c r="V1064">
        <v>2</v>
      </c>
      <c r="W1064">
        <v>0</v>
      </c>
      <c r="X1064" t="s">
        <v>312</v>
      </c>
      <c r="Y1064">
        <v>1.06</v>
      </c>
      <c r="Z1064">
        <v>9</v>
      </c>
      <c r="AA1064">
        <v>1.08</v>
      </c>
      <c r="AB1064">
        <v>7.5</v>
      </c>
      <c r="AC1064">
        <v>1.1000000000000001</v>
      </c>
      <c r="AD1064">
        <v>6.5</v>
      </c>
      <c r="AE1064">
        <v>1.08</v>
      </c>
      <c r="AF1064">
        <v>9.65</v>
      </c>
      <c r="AG1064">
        <v>1.08</v>
      </c>
      <c r="AH1064">
        <v>7.5</v>
      </c>
      <c r="AI1064">
        <v>1.1000000000000001</v>
      </c>
      <c r="AJ1064">
        <v>11</v>
      </c>
      <c r="AK1064">
        <v>1.07</v>
      </c>
      <c r="AL1064">
        <v>8.34</v>
      </c>
      <c r="AM1064" t="str">
        <f t="shared" si="176"/>
        <v>Radwanska</v>
      </c>
      <c r="AN1064" t="str">
        <f t="shared" si="177"/>
        <v>Ormaechea</v>
      </c>
      <c r="AO1064" t="str">
        <f t="shared" si="178"/>
        <v>RomeRadwanskaOrmaechea</v>
      </c>
      <c r="AP1064" t="str">
        <f t="shared" si="179"/>
        <v>RomeOrmaecheaRadwanska</v>
      </c>
      <c r="AQ1064">
        <f t="shared" si="180"/>
        <v>2</v>
      </c>
      <c r="AR1064">
        <f t="shared" si="181"/>
        <v>7</v>
      </c>
      <c r="AS1064">
        <f t="shared" si="182"/>
        <v>17</v>
      </c>
      <c r="AT1064" t="b">
        <f t="shared" si="183"/>
        <v>0</v>
      </c>
      <c r="AU1064" t="str">
        <f t="shared" si="184"/>
        <v>Radwanska</v>
      </c>
      <c r="AV1064" t="b">
        <f t="shared" si="185"/>
        <v>0</v>
      </c>
      <c r="AW1064" t="str">
        <f t="shared" si="186"/>
        <v>Rome2nd Round</v>
      </c>
    </row>
    <row r="1065" spans="1:49" x14ac:dyDescent="0.25">
      <c r="A1065">
        <v>25</v>
      </c>
      <c r="B1065" t="s">
        <v>594</v>
      </c>
      <c r="C1065" t="s">
        <v>595</v>
      </c>
      <c r="D1065" s="1">
        <v>41773</v>
      </c>
      <c r="E1065" s="1" t="s">
        <v>351</v>
      </c>
      <c r="F1065" s="1" t="s">
        <v>307</v>
      </c>
      <c r="G1065" s="1" t="s">
        <v>503</v>
      </c>
      <c r="H1065" t="s">
        <v>344</v>
      </c>
      <c r="I1065">
        <v>3</v>
      </c>
      <c r="J1065" t="s">
        <v>403</v>
      </c>
      <c r="K1065" t="s">
        <v>436</v>
      </c>
      <c r="L1065">
        <v>11</v>
      </c>
      <c r="M1065">
        <v>24</v>
      </c>
      <c r="N1065">
        <v>3400</v>
      </c>
      <c r="O1065">
        <v>2000</v>
      </c>
      <c r="P1065">
        <v>6</v>
      </c>
      <c r="Q1065">
        <v>2</v>
      </c>
      <c r="R1065">
        <v>6</v>
      </c>
      <c r="S1065">
        <v>3</v>
      </c>
      <c r="V1065">
        <v>2</v>
      </c>
      <c r="W1065">
        <v>0</v>
      </c>
      <c r="X1065" t="s">
        <v>312</v>
      </c>
      <c r="Y1065">
        <v>1.5</v>
      </c>
      <c r="Z1065">
        <v>2.5</v>
      </c>
      <c r="AA1065">
        <v>1.52</v>
      </c>
      <c r="AB1065">
        <v>2.4500000000000002</v>
      </c>
      <c r="AC1065">
        <v>1.5</v>
      </c>
      <c r="AD1065">
        <v>2.5</v>
      </c>
      <c r="AE1065">
        <v>1.54</v>
      </c>
      <c r="AF1065">
        <v>2.67</v>
      </c>
      <c r="AG1065">
        <v>1.57</v>
      </c>
      <c r="AH1065">
        <v>2.38</v>
      </c>
      <c r="AI1065">
        <v>1.63</v>
      </c>
      <c r="AJ1065">
        <v>2.67</v>
      </c>
      <c r="AK1065">
        <v>1.52</v>
      </c>
      <c r="AL1065">
        <v>2.48</v>
      </c>
      <c r="AM1065" t="str">
        <f t="shared" si="176"/>
        <v>Errani</v>
      </c>
      <c r="AN1065" t="str">
        <f t="shared" si="177"/>
        <v>Makarova</v>
      </c>
      <c r="AO1065" t="str">
        <f t="shared" si="178"/>
        <v>RomeErraniMakarova</v>
      </c>
      <c r="AP1065" t="str">
        <f t="shared" si="179"/>
        <v>RomeMakarovaErrani</v>
      </c>
      <c r="AQ1065">
        <f t="shared" si="180"/>
        <v>2</v>
      </c>
      <c r="AR1065">
        <f t="shared" si="181"/>
        <v>7</v>
      </c>
      <c r="AS1065">
        <f t="shared" si="182"/>
        <v>17</v>
      </c>
      <c r="AT1065" t="b">
        <f t="shared" si="183"/>
        <v>0</v>
      </c>
      <c r="AU1065" t="str">
        <f t="shared" si="184"/>
        <v>Errani</v>
      </c>
      <c r="AV1065" t="b">
        <f t="shared" si="185"/>
        <v>0</v>
      </c>
      <c r="AW1065" t="str">
        <f t="shared" si="186"/>
        <v>Rome2nd Round</v>
      </c>
    </row>
    <row r="1066" spans="1:49" x14ac:dyDescent="0.25">
      <c r="A1066">
        <v>25</v>
      </c>
      <c r="B1066" t="s">
        <v>594</v>
      </c>
      <c r="C1066" t="s">
        <v>595</v>
      </c>
      <c r="D1066" s="1">
        <v>41773</v>
      </c>
      <c r="E1066" s="1" t="s">
        <v>351</v>
      </c>
      <c r="F1066" s="1" t="s">
        <v>307</v>
      </c>
      <c r="G1066" s="1" t="s">
        <v>503</v>
      </c>
      <c r="H1066" t="s">
        <v>344</v>
      </c>
      <c r="I1066">
        <v>3</v>
      </c>
      <c r="J1066" t="s">
        <v>368</v>
      </c>
      <c r="K1066" t="s">
        <v>324</v>
      </c>
      <c r="L1066">
        <v>14</v>
      </c>
      <c r="M1066">
        <v>32</v>
      </c>
      <c r="N1066">
        <v>2820</v>
      </c>
      <c r="O1066">
        <v>1472</v>
      </c>
      <c r="P1066">
        <v>6</v>
      </c>
      <c r="Q1066">
        <v>4</v>
      </c>
      <c r="R1066">
        <v>6</v>
      </c>
      <c r="S1066">
        <v>2</v>
      </c>
      <c r="V1066">
        <v>2</v>
      </c>
      <c r="W1066">
        <v>0</v>
      </c>
      <c r="X1066" t="s">
        <v>312</v>
      </c>
      <c r="Y1066">
        <v>1.57</v>
      </c>
      <c r="Z1066">
        <v>2.25</v>
      </c>
      <c r="AA1066">
        <v>1.62</v>
      </c>
      <c r="AB1066">
        <v>2.25</v>
      </c>
      <c r="AC1066">
        <v>1.67</v>
      </c>
      <c r="AD1066">
        <v>2.1</v>
      </c>
      <c r="AE1066">
        <v>1.6</v>
      </c>
      <c r="AF1066">
        <v>2.5</v>
      </c>
      <c r="AG1066">
        <v>1.67</v>
      </c>
      <c r="AH1066">
        <v>2.2000000000000002</v>
      </c>
      <c r="AI1066">
        <v>1.67</v>
      </c>
      <c r="AJ1066">
        <v>2.75</v>
      </c>
      <c r="AK1066">
        <v>1.61</v>
      </c>
      <c r="AL1066">
        <v>2.27</v>
      </c>
      <c r="AM1066" t="str">
        <f t="shared" si="176"/>
        <v>Suarez</v>
      </c>
      <c r="AN1066" t="str">
        <f t="shared" si="177"/>
        <v>Williams</v>
      </c>
      <c r="AO1066" t="str">
        <f t="shared" si="178"/>
        <v>RomeSuarezWilliams</v>
      </c>
      <c r="AP1066" t="str">
        <f t="shared" si="179"/>
        <v>RomeWilliamsSuarez</v>
      </c>
      <c r="AQ1066">
        <f t="shared" si="180"/>
        <v>2</v>
      </c>
      <c r="AR1066">
        <f t="shared" si="181"/>
        <v>6</v>
      </c>
      <c r="AS1066">
        <f t="shared" si="182"/>
        <v>18</v>
      </c>
      <c r="AT1066" t="b">
        <f t="shared" si="183"/>
        <v>0</v>
      </c>
      <c r="AU1066" t="str">
        <f t="shared" si="184"/>
        <v>Suarez</v>
      </c>
      <c r="AV1066" t="b">
        <f t="shared" si="185"/>
        <v>0</v>
      </c>
      <c r="AW1066" t="str">
        <f t="shared" si="186"/>
        <v>Rome2nd Round</v>
      </c>
    </row>
    <row r="1067" spans="1:49" x14ac:dyDescent="0.25">
      <c r="A1067">
        <v>25</v>
      </c>
      <c r="B1067" t="s">
        <v>594</v>
      </c>
      <c r="C1067" t="s">
        <v>595</v>
      </c>
      <c r="D1067" s="1">
        <v>41773</v>
      </c>
      <c r="E1067" s="1" t="s">
        <v>351</v>
      </c>
      <c r="F1067" s="1" t="s">
        <v>307</v>
      </c>
      <c r="G1067" s="1" t="s">
        <v>503</v>
      </c>
      <c r="H1067" t="s">
        <v>344</v>
      </c>
      <c r="I1067">
        <v>3</v>
      </c>
      <c r="J1067" t="s">
        <v>355</v>
      </c>
      <c r="K1067" t="s">
        <v>475</v>
      </c>
      <c r="L1067">
        <v>49</v>
      </c>
      <c r="M1067">
        <v>16</v>
      </c>
      <c r="N1067">
        <v>1077</v>
      </c>
      <c r="O1067">
        <v>2665</v>
      </c>
      <c r="P1067">
        <v>6</v>
      </c>
      <c r="Q1067">
        <v>2</v>
      </c>
      <c r="R1067">
        <v>6</v>
      </c>
      <c r="S1067">
        <v>2</v>
      </c>
      <c r="V1067">
        <v>2</v>
      </c>
      <c r="W1067">
        <v>0</v>
      </c>
      <c r="X1067" t="s">
        <v>312</v>
      </c>
      <c r="Y1067">
        <v>2.37</v>
      </c>
      <c r="Z1067">
        <v>1.53</v>
      </c>
      <c r="AA1067">
        <v>2.4500000000000002</v>
      </c>
      <c r="AB1067">
        <v>1.52</v>
      </c>
      <c r="AC1067">
        <v>2.5</v>
      </c>
      <c r="AD1067">
        <v>1.5</v>
      </c>
      <c r="AE1067">
        <v>2.59</v>
      </c>
      <c r="AF1067">
        <v>1.56</v>
      </c>
      <c r="AG1067">
        <v>2.38</v>
      </c>
      <c r="AH1067">
        <v>1.57</v>
      </c>
      <c r="AI1067">
        <v>2.59</v>
      </c>
      <c r="AJ1067">
        <v>1.65</v>
      </c>
      <c r="AK1067">
        <v>2.38</v>
      </c>
      <c r="AL1067">
        <v>1.56</v>
      </c>
      <c r="AM1067" t="str">
        <f t="shared" si="176"/>
        <v>Lepchenko</v>
      </c>
      <c r="AN1067" t="str">
        <f t="shared" si="177"/>
        <v>Stephens</v>
      </c>
      <c r="AO1067" t="str">
        <f t="shared" si="178"/>
        <v>RomeLepchenkoStephens</v>
      </c>
      <c r="AP1067" t="str">
        <f t="shared" si="179"/>
        <v>RomeStephensLepchenko</v>
      </c>
      <c r="AQ1067">
        <f t="shared" si="180"/>
        <v>2</v>
      </c>
      <c r="AR1067">
        <f t="shared" si="181"/>
        <v>8</v>
      </c>
      <c r="AS1067">
        <f t="shared" si="182"/>
        <v>16</v>
      </c>
      <c r="AT1067" t="b">
        <f t="shared" si="183"/>
        <v>0</v>
      </c>
      <c r="AU1067" t="str">
        <f t="shared" si="184"/>
        <v>Lepchenko</v>
      </c>
      <c r="AV1067" t="b">
        <f t="shared" si="185"/>
        <v>0</v>
      </c>
      <c r="AW1067" t="str">
        <f t="shared" si="186"/>
        <v>Rome2nd Round</v>
      </c>
    </row>
    <row r="1068" spans="1:49" x14ac:dyDescent="0.25">
      <c r="A1068">
        <v>25</v>
      </c>
      <c r="B1068" t="s">
        <v>594</v>
      </c>
      <c r="C1068" t="s">
        <v>595</v>
      </c>
      <c r="D1068" s="1">
        <v>41773</v>
      </c>
      <c r="E1068" s="1" t="s">
        <v>351</v>
      </c>
      <c r="F1068" s="1" t="s">
        <v>307</v>
      </c>
      <c r="G1068" s="1" t="s">
        <v>503</v>
      </c>
      <c r="H1068" t="s">
        <v>344</v>
      </c>
      <c r="I1068">
        <v>3</v>
      </c>
      <c r="J1068" t="s">
        <v>430</v>
      </c>
      <c r="K1068" t="s">
        <v>359</v>
      </c>
      <c r="L1068">
        <v>5</v>
      </c>
      <c r="M1068">
        <v>47</v>
      </c>
      <c r="N1068">
        <v>5340</v>
      </c>
      <c r="O1068">
        <v>1175</v>
      </c>
      <c r="P1068">
        <v>5</v>
      </c>
      <c r="Q1068">
        <v>7</v>
      </c>
      <c r="R1068">
        <v>6</v>
      </c>
      <c r="S1068">
        <v>0</v>
      </c>
      <c r="T1068">
        <v>6</v>
      </c>
      <c r="U1068">
        <v>1</v>
      </c>
      <c r="V1068">
        <v>2</v>
      </c>
      <c r="W1068">
        <v>1</v>
      </c>
      <c r="X1068" t="s">
        <v>312</v>
      </c>
      <c r="Y1068">
        <v>1.1599999999999999</v>
      </c>
      <c r="Z1068">
        <v>4.5</v>
      </c>
      <c r="AA1068">
        <v>1.22</v>
      </c>
      <c r="AB1068">
        <v>4</v>
      </c>
      <c r="AC1068">
        <v>1.2</v>
      </c>
      <c r="AD1068">
        <v>4.33</v>
      </c>
      <c r="AE1068">
        <v>1.24</v>
      </c>
      <c r="AF1068">
        <v>4.54</v>
      </c>
      <c r="AG1068">
        <v>1.22</v>
      </c>
      <c r="AH1068">
        <v>4</v>
      </c>
      <c r="AI1068">
        <v>1.25</v>
      </c>
      <c r="AJ1068">
        <v>5.25</v>
      </c>
      <c r="AK1068">
        <v>1.2</v>
      </c>
      <c r="AL1068">
        <v>4.32</v>
      </c>
      <c r="AM1068" t="str">
        <f t="shared" si="176"/>
        <v>Halep</v>
      </c>
      <c r="AN1068" t="str">
        <f t="shared" si="177"/>
        <v>Keys</v>
      </c>
      <c r="AO1068" t="str">
        <f t="shared" si="178"/>
        <v>RomeHalepKeys</v>
      </c>
      <c r="AP1068" t="str">
        <f t="shared" si="179"/>
        <v>RomeKeysHalep</v>
      </c>
      <c r="AQ1068">
        <f t="shared" si="180"/>
        <v>1</v>
      </c>
      <c r="AR1068">
        <f t="shared" si="181"/>
        <v>9</v>
      </c>
      <c r="AS1068">
        <f t="shared" si="182"/>
        <v>25</v>
      </c>
      <c r="AT1068" t="b">
        <f t="shared" si="183"/>
        <v>0</v>
      </c>
      <c r="AU1068" t="str">
        <f t="shared" si="184"/>
        <v>Keys</v>
      </c>
      <c r="AV1068" t="b">
        <f t="shared" si="185"/>
        <v>1</v>
      </c>
      <c r="AW1068" t="str">
        <f t="shared" si="186"/>
        <v>Rome2nd Round</v>
      </c>
    </row>
    <row r="1069" spans="1:49" x14ac:dyDescent="0.25">
      <c r="A1069">
        <v>25</v>
      </c>
      <c r="B1069" t="s">
        <v>594</v>
      </c>
      <c r="C1069" t="s">
        <v>595</v>
      </c>
      <c r="D1069" s="1">
        <v>41773</v>
      </c>
      <c r="E1069" s="1" t="s">
        <v>351</v>
      </c>
      <c r="F1069" s="1" t="s">
        <v>307</v>
      </c>
      <c r="G1069" s="1" t="s">
        <v>503</v>
      </c>
      <c r="H1069" t="s">
        <v>344</v>
      </c>
      <c r="I1069">
        <v>3</v>
      </c>
      <c r="J1069" t="s">
        <v>380</v>
      </c>
      <c r="K1069" t="s">
        <v>360</v>
      </c>
      <c r="L1069">
        <v>1</v>
      </c>
      <c r="M1069">
        <v>28</v>
      </c>
      <c r="N1069">
        <v>11590</v>
      </c>
      <c r="O1069">
        <v>1685</v>
      </c>
      <c r="P1069">
        <v>6</v>
      </c>
      <c r="Q1069">
        <v>2</v>
      </c>
      <c r="R1069">
        <v>6</v>
      </c>
      <c r="S1069">
        <v>2</v>
      </c>
      <c r="V1069">
        <v>2</v>
      </c>
      <c r="W1069">
        <v>0</v>
      </c>
      <c r="X1069" t="s">
        <v>312</v>
      </c>
      <c r="Y1069">
        <v>1.2</v>
      </c>
      <c r="Z1069">
        <v>4.33</v>
      </c>
      <c r="AA1069">
        <v>1.22</v>
      </c>
      <c r="AB1069">
        <v>4</v>
      </c>
      <c r="AC1069">
        <v>1.17</v>
      </c>
      <c r="AD1069">
        <v>4.5</v>
      </c>
      <c r="AE1069">
        <v>1.25</v>
      </c>
      <c r="AF1069">
        <v>4.42</v>
      </c>
      <c r="AG1069">
        <v>1.22</v>
      </c>
      <c r="AH1069">
        <v>4</v>
      </c>
      <c r="AI1069">
        <v>1.29</v>
      </c>
      <c r="AJ1069">
        <v>4.5</v>
      </c>
      <c r="AK1069">
        <v>1.22</v>
      </c>
      <c r="AL1069">
        <v>4.09</v>
      </c>
      <c r="AM1069" t="str">
        <f t="shared" si="176"/>
        <v>Williams</v>
      </c>
      <c r="AN1069" t="str">
        <f t="shared" si="177"/>
        <v>Petkovic</v>
      </c>
      <c r="AO1069" t="str">
        <f t="shared" si="178"/>
        <v>RomeWilliamsPetkovic</v>
      </c>
      <c r="AP1069" t="str">
        <f t="shared" si="179"/>
        <v>RomePetkovicWilliams</v>
      </c>
      <c r="AQ1069">
        <f t="shared" si="180"/>
        <v>2</v>
      </c>
      <c r="AR1069">
        <f t="shared" si="181"/>
        <v>8</v>
      </c>
      <c r="AS1069">
        <f t="shared" si="182"/>
        <v>16</v>
      </c>
      <c r="AT1069" t="b">
        <f t="shared" si="183"/>
        <v>0</v>
      </c>
      <c r="AU1069" t="str">
        <f t="shared" si="184"/>
        <v>Williams</v>
      </c>
      <c r="AV1069" t="b">
        <f t="shared" si="185"/>
        <v>0</v>
      </c>
      <c r="AW1069" t="str">
        <f t="shared" si="186"/>
        <v>Rome2nd Round</v>
      </c>
    </row>
    <row r="1070" spans="1:49" x14ac:dyDescent="0.25">
      <c r="A1070">
        <v>25</v>
      </c>
      <c r="B1070" t="s">
        <v>594</v>
      </c>
      <c r="C1070" t="s">
        <v>595</v>
      </c>
      <c r="D1070" s="1">
        <v>41773</v>
      </c>
      <c r="E1070" s="1" t="s">
        <v>351</v>
      </c>
      <c r="F1070" s="1" t="s">
        <v>307</v>
      </c>
      <c r="G1070" s="1" t="s">
        <v>503</v>
      </c>
      <c r="H1070" t="s">
        <v>344</v>
      </c>
      <c r="I1070">
        <v>3</v>
      </c>
      <c r="J1070" t="s">
        <v>334</v>
      </c>
      <c r="K1070" t="s">
        <v>437</v>
      </c>
      <c r="L1070">
        <v>13</v>
      </c>
      <c r="M1070">
        <v>21</v>
      </c>
      <c r="N1070">
        <v>3230</v>
      </c>
      <c r="O1070">
        <v>2295</v>
      </c>
      <c r="P1070">
        <v>7</v>
      </c>
      <c r="Q1070">
        <v>6</v>
      </c>
      <c r="R1070">
        <v>7</v>
      </c>
      <c r="S1070">
        <v>5</v>
      </c>
      <c r="V1070">
        <v>2</v>
      </c>
      <c r="W1070">
        <v>0</v>
      </c>
      <c r="X1070" t="s">
        <v>312</v>
      </c>
      <c r="Y1070">
        <v>1.3</v>
      </c>
      <c r="Z1070">
        <v>3.4</v>
      </c>
      <c r="AA1070">
        <v>1.3</v>
      </c>
      <c r="AB1070">
        <v>3.4</v>
      </c>
      <c r="AC1070">
        <v>1.29</v>
      </c>
      <c r="AD1070">
        <v>3.5</v>
      </c>
      <c r="AE1070">
        <v>1.37</v>
      </c>
      <c r="AF1070">
        <v>3.39</v>
      </c>
      <c r="AG1070">
        <v>1.36</v>
      </c>
      <c r="AH1070">
        <v>3</v>
      </c>
      <c r="AI1070">
        <v>1.37</v>
      </c>
      <c r="AJ1070">
        <v>3.6</v>
      </c>
      <c r="AK1070">
        <v>1.3</v>
      </c>
      <c r="AL1070">
        <v>3.38</v>
      </c>
      <c r="AM1070" t="str">
        <f t="shared" si="176"/>
        <v>Ivanovic</v>
      </c>
      <c r="AN1070" t="str">
        <f t="shared" si="177"/>
        <v>Cornet</v>
      </c>
      <c r="AO1070" t="str">
        <f t="shared" si="178"/>
        <v>RomeIvanovicCornet</v>
      </c>
      <c r="AP1070" t="str">
        <f t="shared" si="179"/>
        <v>RomeCornetIvanovic</v>
      </c>
      <c r="AQ1070">
        <f t="shared" si="180"/>
        <v>2</v>
      </c>
      <c r="AR1070">
        <f t="shared" si="181"/>
        <v>3</v>
      </c>
      <c r="AS1070">
        <f t="shared" si="182"/>
        <v>25</v>
      </c>
      <c r="AT1070" t="b">
        <f t="shared" si="183"/>
        <v>1</v>
      </c>
      <c r="AU1070" t="str">
        <f t="shared" si="184"/>
        <v>Ivanovic</v>
      </c>
      <c r="AV1070" t="b">
        <f t="shared" si="185"/>
        <v>0</v>
      </c>
      <c r="AW1070" t="str">
        <f t="shared" si="186"/>
        <v>Rome2nd Round</v>
      </c>
    </row>
    <row r="1071" spans="1:49" x14ac:dyDescent="0.25">
      <c r="A1071">
        <v>25</v>
      </c>
      <c r="B1071" t="s">
        <v>594</v>
      </c>
      <c r="C1071" t="s">
        <v>595</v>
      </c>
      <c r="D1071" s="1">
        <v>41773</v>
      </c>
      <c r="E1071" s="1" t="s">
        <v>351</v>
      </c>
      <c r="F1071" s="1" t="s">
        <v>307</v>
      </c>
      <c r="G1071" s="1" t="s">
        <v>503</v>
      </c>
      <c r="H1071" t="s">
        <v>344</v>
      </c>
      <c r="I1071">
        <v>3</v>
      </c>
      <c r="J1071" t="s">
        <v>376</v>
      </c>
      <c r="K1071" t="s">
        <v>329</v>
      </c>
      <c r="L1071">
        <v>7</v>
      </c>
      <c r="M1071">
        <v>60</v>
      </c>
      <c r="N1071">
        <v>4261</v>
      </c>
      <c r="O1071">
        <v>951</v>
      </c>
      <c r="P1071">
        <v>6</v>
      </c>
      <c r="Q1071">
        <v>3</v>
      </c>
      <c r="R1071">
        <v>7</v>
      </c>
      <c r="S1071">
        <v>5</v>
      </c>
      <c r="V1071">
        <v>2</v>
      </c>
      <c r="W1071">
        <v>0</v>
      </c>
      <c r="X1071" t="s">
        <v>312</v>
      </c>
      <c r="Y1071">
        <v>1.07</v>
      </c>
      <c r="Z1071">
        <v>7.5</v>
      </c>
      <c r="AA1071">
        <v>1.07</v>
      </c>
      <c r="AB1071">
        <v>8</v>
      </c>
      <c r="AC1071">
        <v>1.06</v>
      </c>
      <c r="AD1071">
        <v>8</v>
      </c>
      <c r="AE1071">
        <v>1.0900000000000001</v>
      </c>
      <c r="AF1071">
        <v>9.16</v>
      </c>
      <c r="AG1071">
        <v>1.06</v>
      </c>
      <c r="AH1071">
        <v>9</v>
      </c>
      <c r="AI1071">
        <v>1.1000000000000001</v>
      </c>
      <c r="AJ1071">
        <v>9.85</v>
      </c>
      <c r="AK1071">
        <v>1.07</v>
      </c>
      <c r="AL1071">
        <v>8.11</v>
      </c>
      <c r="AM1071" t="str">
        <f t="shared" si="176"/>
        <v>Sharapova</v>
      </c>
      <c r="AN1071" t="str">
        <f t="shared" si="177"/>
        <v>Puig</v>
      </c>
      <c r="AO1071" t="str">
        <f t="shared" si="178"/>
        <v>RomeSharapovaPuig</v>
      </c>
      <c r="AP1071" t="str">
        <f t="shared" si="179"/>
        <v>RomePuigSharapova</v>
      </c>
      <c r="AQ1071">
        <f t="shared" si="180"/>
        <v>2</v>
      </c>
      <c r="AR1071">
        <f t="shared" si="181"/>
        <v>5</v>
      </c>
      <c r="AS1071">
        <f t="shared" si="182"/>
        <v>21</v>
      </c>
      <c r="AT1071" t="b">
        <f t="shared" si="183"/>
        <v>0</v>
      </c>
      <c r="AU1071" t="str">
        <f t="shared" si="184"/>
        <v>Sharapova</v>
      </c>
      <c r="AV1071" t="b">
        <f t="shared" si="185"/>
        <v>0</v>
      </c>
      <c r="AW1071" t="str">
        <f t="shared" si="186"/>
        <v>Rome2nd Round</v>
      </c>
    </row>
    <row r="1072" spans="1:49" x14ac:dyDescent="0.25">
      <c r="A1072">
        <v>25</v>
      </c>
      <c r="B1072" t="s">
        <v>594</v>
      </c>
      <c r="C1072" t="s">
        <v>595</v>
      </c>
      <c r="D1072" s="1">
        <v>41773</v>
      </c>
      <c r="E1072" s="1" t="s">
        <v>351</v>
      </c>
      <c r="F1072" s="1" t="s">
        <v>307</v>
      </c>
      <c r="G1072" s="1" t="s">
        <v>503</v>
      </c>
      <c r="H1072" t="s">
        <v>344</v>
      </c>
      <c r="I1072">
        <v>3</v>
      </c>
      <c r="J1072" t="s">
        <v>450</v>
      </c>
      <c r="K1072" t="s">
        <v>444</v>
      </c>
      <c r="L1072">
        <v>12</v>
      </c>
      <c r="M1072">
        <v>96</v>
      </c>
      <c r="N1072">
        <v>3300</v>
      </c>
      <c r="O1072">
        <v>643</v>
      </c>
      <c r="P1072">
        <v>6</v>
      </c>
      <c r="Q1072">
        <v>2</v>
      </c>
      <c r="R1072">
        <v>2</v>
      </c>
      <c r="S1072">
        <v>6</v>
      </c>
      <c r="T1072">
        <v>6</v>
      </c>
      <c r="U1072">
        <v>3</v>
      </c>
      <c r="V1072">
        <v>2</v>
      </c>
      <c r="W1072">
        <v>1</v>
      </c>
      <c r="X1072" t="s">
        <v>312</v>
      </c>
      <c r="Y1072">
        <v>1.44</v>
      </c>
      <c r="Z1072">
        <v>2.62</v>
      </c>
      <c r="AA1072">
        <v>1.45</v>
      </c>
      <c r="AB1072">
        <v>2.7</v>
      </c>
      <c r="AC1072">
        <v>1.44</v>
      </c>
      <c r="AD1072">
        <v>2.62</v>
      </c>
      <c r="AE1072">
        <v>1.5</v>
      </c>
      <c r="AF1072">
        <v>2.8</v>
      </c>
      <c r="AG1072">
        <v>1.44</v>
      </c>
      <c r="AH1072">
        <v>2.75</v>
      </c>
      <c r="AI1072">
        <v>1.5</v>
      </c>
      <c r="AJ1072">
        <v>2.95</v>
      </c>
      <c r="AK1072">
        <v>1.44</v>
      </c>
      <c r="AL1072">
        <v>2.72</v>
      </c>
      <c r="AM1072" t="str">
        <f t="shared" si="176"/>
        <v>Pennetta</v>
      </c>
      <c r="AN1072" t="str">
        <f t="shared" si="177"/>
        <v>Bencic</v>
      </c>
      <c r="AO1072" t="str">
        <f t="shared" si="178"/>
        <v>RomePennettaBencic</v>
      </c>
      <c r="AP1072" t="str">
        <f t="shared" si="179"/>
        <v>RomeBencicPennetta</v>
      </c>
      <c r="AQ1072">
        <f t="shared" si="180"/>
        <v>1</v>
      </c>
      <c r="AR1072">
        <f t="shared" si="181"/>
        <v>3</v>
      </c>
      <c r="AS1072">
        <f t="shared" si="182"/>
        <v>25</v>
      </c>
      <c r="AT1072" t="b">
        <f t="shared" si="183"/>
        <v>0</v>
      </c>
      <c r="AU1072" t="str">
        <f t="shared" si="184"/>
        <v>Pennetta</v>
      </c>
      <c r="AV1072" t="b">
        <f t="shared" si="185"/>
        <v>1</v>
      </c>
      <c r="AW1072" t="str">
        <f t="shared" si="186"/>
        <v>Rome2nd Round</v>
      </c>
    </row>
    <row r="1073" spans="1:49" x14ac:dyDescent="0.25">
      <c r="A1073">
        <v>25</v>
      </c>
      <c r="B1073" t="s">
        <v>594</v>
      </c>
      <c r="C1073" t="s">
        <v>595</v>
      </c>
      <c r="D1073" s="1">
        <v>41773</v>
      </c>
      <c r="E1073" s="1" t="s">
        <v>351</v>
      </c>
      <c r="F1073" s="1" t="s">
        <v>307</v>
      </c>
      <c r="G1073" s="1" t="s">
        <v>503</v>
      </c>
      <c r="H1073" t="s">
        <v>344</v>
      </c>
      <c r="I1073">
        <v>3</v>
      </c>
      <c r="J1073" t="s">
        <v>366</v>
      </c>
      <c r="K1073" t="s">
        <v>433</v>
      </c>
      <c r="L1073">
        <v>8</v>
      </c>
      <c r="M1073">
        <v>29</v>
      </c>
      <c r="N1073">
        <v>4130</v>
      </c>
      <c r="O1073">
        <v>1647</v>
      </c>
      <c r="P1073">
        <v>6</v>
      </c>
      <c r="Q1073">
        <v>2</v>
      </c>
      <c r="R1073">
        <v>4</v>
      </c>
      <c r="S1073">
        <v>0</v>
      </c>
      <c r="V1073">
        <v>1</v>
      </c>
      <c r="W1073">
        <v>0</v>
      </c>
      <c r="X1073" t="s">
        <v>323</v>
      </c>
      <c r="Y1073">
        <v>2</v>
      </c>
      <c r="Z1073">
        <v>1.72</v>
      </c>
      <c r="AA1073">
        <v>2.0499999999999998</v>
      </c>
      <c r="AB1073">
        <v>1.75</v>
      </c>
      <c r="AC1073">
        <v>1.83</v>
      </c>
      <c r="AD1073">
        <v>1.83</v>
      </c>
      <c r="AE1073">
        <v>2.13</v>
      </c>
      <c r="AF1073">
        <v>1.8</v>
      </c>
      <c r="AG1073">
        <v>2</v>
      </c>
      <c r="AH1073">
        <v>1.8</v>
      </c>
      <c r="AI1073">
        <v>2.13</v>
      </c>
      <c r="AJ1073">
        <v>1.85</v>
      </c>
      <c r="AK1073">
        <v>1.98</v>
      </c>
      <c r="AL1073">
        <v>1.79</v>
      </c>
      <c r="AM1073" t="str">
        <f t="shared" si="176"/>
        <v>Jankovic</v>
      </c>
      <c r="AN1073" t="str">
        <f t="shared" si="177"/>
        <v>Kuznetsova</v>
      </c>
      <c r="AO1073" t="str">
        <f t="shared" si="178"/>
        <v>RomeJankovicKuznetsova</v>
      </c>
      <c r="AP1073" t="str">
        <f t="shared" si="179"/>
        <v>RomeKuznetsovaJankovic</v>
      </c>
      <c r="AQ1073">
        <f t="shared" si="180"/>
        <v>1</v>
      </c>
      <c r="AR1073">
        <f t="shared" si="181"/>
        <v>8</v>
      </c>
      <c r="AS1073">
        <f t="shared" si="182"/>
        <v>12</v>
      </c>
      <c r="AT1073" t="b">
        <f t="shared" si="183"/>
        <v>0</v>
      </c>
      <c r="AU1073" t="str">
        <f t="shared" si="184"/>
        <v>Jankovic</v>
      </c>
      <c r="AV1073" t="b">
        <f t="shared" si="185"/>
        <v>0</v>
      </c>
      <c r="AW1073" t="str">
        <f t="shared" si="186"/>
        <v>Rome2nd Round</v>
      </c>
    </row>
    <row r="1074" spans="1:49" x14ac:dyDescent="0.25">
      <c r="A1074">
        <v>25</v>
      </c>
      <c r="B1074" t="s">
        <v>594</v>
      </c>
      <c r="C1074" t="s">
        <v>595</v>
      </c>
      <c r="D1074" s="1">
        <v>41774</v>
      </c>
      <c r="E1074" s="1" t="s">
        <v>351</v>
      </c>
      <c r="F1074" s="1" t="s">
        <v>307</v>
      </c>
      <c r="G1074" s="1" t="s">
        <v>503</v>
      </c>
      <c r="H1074" t="s">
        <v>478</v>
      </c>
      <c r="I1074">
        <v>3</v>
      </c>
      <c r="J1074" t="s">
        <v>368</v>
      </c>
      <c r="K1074" t="s">
        <v>430</v>
      </c>
      <c r="L1074">
        <v>14</v>
      </c>
      <c r="M1074">
        <v>5</v>
      </c>
      <c r="N1074">
        <v>2820</v>
      </c>
      <c r="O1074">
        <v>5340</v>
      </c>
      <c r="X1074" t="s">
        <v>596</v>
      </c>
      <c r="Y1074">
        <v>2.25</v>
      </c>
      <c r="Z1074">
        <v>1.57</v>
      </c>
      <c r="AA1074">
        <v>2.35</v>
      </c>
      <c r="AB1074">
        <v>1.58</v>
      </c>
      <c r="AC1074">
        <v>2.38</v>
      </c>
      <c r="AD1074">
        <v>1.53</v>
      </c>
      <c r="AI1074">
        <v>2.5</v>
      </c>
      <c r="AJ1074">
        <v>1.59</v>
      </c>
      <c r="AK1074">
        <v>2.37</v>
      </c>
      <c r="AL1074">
        <v>1.55</v>
      </c>
      <c r="AM1074" t="str">
        <f t="shared" si="176"/>
        <v>Suarez</v>
      </c>
      <c r="AN1074" t="str">
        <f t="shared" si="177"/>
        <v>Halep</v>
      </c>
      <c r="AO1074" t="str">
        <f t="shared" si="178"/>
        <v>RomeSuarezHalep</v>
      </c>
      <c r="AP1074" t="str">
        <f t="shared" si="179"/>
        <v>RomeHalepSuarez</v>
      </c>
      <c r="AQ1074">
        <f t="shared" si="180"/>
        <v>0</v>
      </c>
      <c r="AR1074">
        <f t="shared" si="181"/>
        <v>0</v>
      </c>
      <c r="AS1074">
        <f t="shared" si="182"/>
        <v>0</v>
      </c>
      <c r="AT1074" t="b">
        <f t="shared" si="183"/>
        <v>0</v>
      </c>
      <c r="AU1074" t="str">
        <f t="shared" si="184"/>
        <v>Halep</v>
      </c>
      <c r="AV1074" t="b">
        <f t="shared" si="185"/>
        <v>0</v>
      </c>
      <c r="AW1074" t="str">
        <f t="shared" si="186"/>
        <v>Rome3rd Round</v>
      </c>
    </row>
    <row r="1075" spans="1:49" x14ac:dyDescent="0.25">
      <c r="A1075">
        <v>25</v>
      </c>
      <c r="B1075" t="s">
        <v>594</v>
      </c>
      <c r="C1075" t="s">
        <v>595</v>
      </c>
      <c r="D1075" s="1">
        <v>41774</v>
      </c>
      <c r="E1075" s="1" t="s">
        <v>351</v>
      </c>
      <c r="F1075" s="1" t="s">
        <v>307</v>
      </c>
      <c r="G1075" s="1" t="s">
        <v>503</v>
      </c>
      <c r="H1075" t="s">
        <v>478</v>
      </c>
      <c r="I1075">
        <v>3</v>
      </c>
      <c r="J1075" t="s">
        <v>403</v>
      </c>
      <c r="K1075" t="s">
        <v>494</v>
      </c>
      <c r="L1075">
        <v>11</v>
      </c>
      <c r="M1075">
        <v>69</v>
      </c>
      <c r="N1075">
        <v>3400</v>
      </c>
      <c r="O1075">
        <v>848</v>
      </c>
      <c r="P1075">
        <v>6</v>
      </c>
      <c r="Q1075">
        <v>4</v>
      </c>
      <c r="R1075">
        <v>7</v>
      </c>
      <c r="S1075">
        <v>6</v>
      </c>
      <c r="V1075">
        <v>2</v>
      </c>
      <c r="W1075">
        <v>0</v>
      </c>
      <c r="X1075" t="s">
        <v>312</v>
      </c>
      <c r="Y1075">
        <v>1.25</v>
      </c>
      <c r="Z1075">
        <v>3.75</v>
      </c>
      <c r="AA1075">
        <v>1.33</v>
      </c>
      <c r="AB1075">
        <v>3.2</v>
      </c>
      <c r="AC1075">
        <v>1.33</v>
      </c>
      <c r="AD1075">
        <v>3.25</v>
      </c>
      <c r="AE1075">
        <v>1.32</v>
      </c>
      <c r="AF1075">
        <v>3.8</v>
      </c>
      <c r="AG1075">
        <v>1.29</v>
      </c>
      <c r="AH1075">
        <v>3.5</v>
      </c>
      <c r="AI1075">
        <v>1.33</v>
      </c>
      <c r="AJ1075">
        <v>3.8</v>
      </c>
      <c r="AK1075">
        <v>1.3</v>
      </c>
      <c r="AL1075">
        <v>3.44</v>
      </c>
      <c r="AM1075" t="str">
        <f t="shared" si="176"/>
        <v>Errani</v>
      </c>
      <c r="AN1075" t="str">
        <f t="shared" si="177"/>
        <v>Cetkovska</v>
      </c>
      <c r="AO1075" t="str">
        <f t="shared" si="178"/>
        <v>RomeErraniCetkovska</v>
      </c>
      <c r="AP1075" t="str">
        <f t="shared" si="179"/>
        <v>RomeCetkovskaErrani</v>
      </c>
      <c r="AQ1075">
        <f t="shared" si="180"/>
        <v>2</v>
      </c>
      <c r="AR1075">
        <f t="shared" si="181"/>
        <v>3</v>
      </c>
      <c r="AS1075">
        <f t="shared" si="182"/>
        <v>23</v>
      </c>
      <c r="AT1075" t="b">
        <f t="shared" si="183"/>
        <v>1</v>
      </c>
      <c r="AU1075" t="str">
        <f t="shared" si="184"/>
        <v>Errani</v>
      </c>
      <c r="AV1075" t="b">
        <f t="shared" si="185"/>
        <v>0</v>
      </c>
      <c r="AW1075" t="str">
        <f t="shared" si="186"/>
        <v>Rome3rd Round</v>
      </c>
    </row>
    <row r="1076" spans="1:49" x14ac:dyDescent="0.25">
      <c r="A1076">
        <v>25</v>
      </c>
      <c r="B1076" t="s">
        <v>594</v>
      </c>
      <c r="C1076" t="s">
        <v>595</v>
      </c>
      <c r="D1076" s="1">
        <v>41774</v>
      </c>
      <c r="E1076" s="1" t="s">
        <v>351</v>
      </c>
      <c r="F1076" s="1" t="s">
        <v>307</v>
      </c>
      <c r="G1076" s="1" t="s">
        <v>503</v>
      </c>
      <c r="H1076" t="s">
        <v>478</v>
      </c>
      <c r="I1076">
        <v>3</v>
      </c>
      <c r="J1076" t="s">
        <v>415</v>
      </c>
      <c r="K1076" t="s">
        <v>422</v>
      </c>
      <c r="L1076">
        <v>2</v>
      </c>
      <c r="M1076">
        <v>18</v>
      </c>
      <c r="N1076">
        <v>7475</v>
      </c>
      <c r="O1076">
        <v>2600</v>
      </c>
      <c r="P1076">
        <v>6</v>
      </c>
      <c r="Q1076">
        <v>3</v>
      </c>
      <c r="R1076">
        <v>6</v>
      </c>
      <c r="S1076">
        <v>1</v>
      </c>
      <c r="V1076">
        <v>2</v>
      </c>
      <c r="W1076">
        <v>0</v>
      </c>
      <c r="X1076" t="s">
        <v>312</v>
      </c>
      <c r="Y1076">
        <v>1.44</v>
      </c>
      <c r="Z1076">
        <v>2.62</v>
      </c>
      <c r="AA1076">
        <v>1.52</v>
      </c>
      <c r="AB1076">
        <v>2.4500000000000002</v>
      </c>
      <c r="AC1076">
        <v>1.5</v>
      </c>
      <c r="AD1076">
        <v>2.5</v>
      </c>
      <c r="AE1076">
        <v>1.53</v>
      </c>
      <c r="AF1076">
        <v>2.72</v>
      </c>
      <c r="AG1076">
        <v>1.53</v>
      </c>
      <c r="AH1076">
        <v>2.5</v>
      </c>
      <c r="AI1076">
        <v>1.55</v>
      </c>
      <c r="AJ1076">
        <v>2.72</v>
      </c>
      <c r="AK1076">
        <v>1.49</v>
      </c>
      <c r="AL1076">
        <v>2.56</v>
      </c>
      <c r="AM1076" t="str">
        <f t="shared" si="176"/>
        <v>Li</v>
      </c>
      <c r="AN1076" t="str">
        <f t="shared" si="177"/>
        <v>Stosur</v>
      </c>
      <c r="AO1076" t="str">
        <f t="shared" si="178"/>
        <v>RomeLiStosur</v>
      </c>
      <c r="AP1076" t="str">
        <f t="shared" si="179"/>
        <v>RomeStosurLi</v>
      </c>
      <c r="AQ1076">
        <f t="shared" si="180"/>
        <v>2</v>
      </c>
      <c r="AR1076">
        <f t="shared" si="181"/>
        <v>8</v>
      </c>
      <c r="AS1076">
        <f t="shared" si="182"/>
        <v>16</v>
      </c>
      <c r="AT1076" t="b">
        <f t="shared" si="183"/>
        <v>0</v>
      </c>
      <c r="AU1076" t="str">
        <f t="shared" si="184"/>
        <v>Li</v>
      </c>
      <c r="AV1076" t="b">
        <f t="shared" si="185"/>
        <v>0</v>
      </c>
      <c r="AW1076" t="str">
        <f t="shared" si="186"/>
        <v>Rome3rd Round</v>
      </c>
    </row>
    <row r="1077" spans="1:49" x14ac:dyDescent="0.25">
      <c r="A1077">
        <v>25</v>
      </c>
      <c r="B1077" t="s">
        <v>594</v>
      </c>
      <c r="C1077" t="s">
        <v>595</v>
      </c>
      <c r="D1077" s="1">
        <v>41774</v>
      </c>
      <c r="E1077" s="1" t="s">
        <v>351</v>
      </c>
      <c r="F1077" s="1" t="s">
        <v>307</v>
      </c>
      <c r="G1077" s="1" t="s">
        <v>503</v>
      </c>
      <c r="H1077" t="s">
        <v>478</v>
      </c>
      <c r="I1077">
        <v>3</v>
      </c>
      <c r="J1077" t="s">
        <v>439</v>
      </c>
      <c r="K1077" t="s">
        <v>367</v>
      </c>
      <c r="L1077">
        <v>3</v>
      </c>
      <c r="M1077">
        <v>61</v>
      </c>
      <c r="N1077">
        <v>6290</v>
      </c>
      <c r="O1077">
        <v>941</v>
      </c>
      <c r="P1077">
        <v>6</v>
      </c>
      <c r="Q1077">
        <v>4</v>
      </c>
      <c r="R1077">
        <v>6</v>
      </c>
      <c r="S1077">
        <v>1</v>
      </c>
      <c r="V1077">
        <v>2</v>
      </c>
      <c r="W1077">
        <v>0</v>
      </c>
      <c r="X1077" t="s">
        <v>312</v>
      </c>
      <c r="Y1077">
        <v>1.1399999999999999</v>
      </c>
      <c r="Z1077">
        <v>5.5</v>
      </c>
      <c r="AA1077">
        <v>1.18</v>
      </c>
      <c r="AB1077">
        <v>4.5</v>
      </c>
      <c r="AC1077">
        <v>1.2</v>
      </c>
      <c r="AD1077">
        <v>4.33</v>
      </c>
      <c r="AE1077">
        <v>1.18</v>
      </c>
      <c r="AF1077">
        <v>5.7</v>
      </c>
      <c r="AG1077">
        <v>1.17</v>
      </c>
      <c r="AH1077">
        <v>5</v>
      </c>
      <c r="AI1077">
        <v>1.2</v>
      </c>
      <c r="AJ1077">
        <v>5.75</v>
      </c>
      <c r="AK1077">
        <v>1.17</v>
      </c>
      <c r="AL1077">
        <v>4.88</v>
      </c>
      <c r="AM1077" t="str">
        <f t="shared" si="176"/>
        <v>Radwanska</v>
      </c>
      <c r="AN1077" t="str">
        <f t="shared" si="177"/>
        <v>Schiavone</v>
      </c>
      <c r="AO1077" t="str">
        <f t="shared" si="178"/>
        <v>RomeRadwanskaSchiavone</v>
      </c>
      <c r="AP1077" t="str">
        <f t="shared" si="179"/>
        <v>RomeSchiavoneRadwanska</v>
      </c>
      <c r="AQ1077">
        <f t="shared" si="180"/>
        <v>2</v>
      </c>
      <c r="AR1077">
        <f t="shared" si="181"/>
        <v>7</v>
      </c>
      <c r="AS1077">
        <f t="shared" si="182"/>
        <v>17</v>
      </c>
      <c r="AT1077" t="b">
        <f t="shared" si="183"/>
        <v>0</v>
      </c>
      <c r="AU1077" t="str">
        <f t="shared" si="184"/>
        <v>Radwanska</v>
      </c>
      <c r="AV1077" t="b">
        <f t="shared" si="185"/>
        <v>0</v>
      </c>
      <c r="AW1077" t="str">
        <f t="shared" si="186"/>
        <v>Rome3rd Round</v>
      </c>
    </row>
    <row r="1078" spans="1:49" x14ac:dyDescent="0.25">
      <c r="A1078">
        <v>25</v>
      </c>
      <c r="B1078" t="s">
        <v>594</v>
      </c>
      <c r="C1078" t="s">
        <v>595</v>
      </c>
      <c r="D1078" s="1">
        <v>41774</v>
      </c>
      <c r="E1078" s="1" t="s">
        <v>351</v>
      </c>
      <c r="F1078" s="1" t="s">
        <v>307</v>
      </c>
      <c r="G1078" s="1" t="s">
        <v>503</v>
      </c>
      <c r="H1078" t="s">
        <v>478</v>
      </c>
      <c r="I1078">
        <v>3</v>
      </c>
      <c r="J1078" t="s">
        <v>410</v>
      </c>
      <c r="K1078" t="s">
        <v>311</v>
      </c>
      <c r="L1078">
        <v>43</v>
      </c>
      <c r="M1078">
        <v>63</v>
      </c>
      <c r="N1078">
        <v>1263</v>
      </c>
      <c r="O1078">
        <v>915</v>
      </c>
      <c r="P1078">
        <v>6</v>
      </c>
      <c r="Q1078">
        <v>2</v>
      </c>
      <c r="R1078">
        <v>4</v>
      </c>
      <c r="S1078">
        <v>6</v>
      </c>
      <c r="T1078">
        <v>6</v>
      </c>
      <c r="U1078">
        <v>2</v>
      </c>
      <c r="V1078">
        <v>2</v>
      </c>
      <c r="W1078">
        <v>1</v>
      </c>
      <c r="X1078" t="s">
        <v>312</v>
      </c>
      <c r="Y1078">
        <v>2.62</v>
      </c>
      <c r="Z1078">
        <v>1.44</v>
      </c>
      <c r="AA1078">
        <v>2.35</v>
      </c>
      <c r="AB1078">
        <v>1.58</v>
      </c>
      <c r="AC1078">
        <v>2.38</v>
      </c>
      <c r="AD1078">
        <v>1.53</v>
      </c>
      <c r="AE1078">
        <v>2.8</v>
      </c>
      <c r="AF1078">
        <v>1.51</v>
      </c>
      <c r="AG1078">
        <v>2.38</v>
      </c>
      <c r="AH1078">
        <v>1.57</v>
      </c>
      <c r="AI1078">
        <v>2.8</v>
      </c>
      <c r="AJ1078">
        <v>1.58</v>
      </c>
      <c r="AK1078">
        <v>2.4700000000000002</v>
      </c>
      <c r="AL1078">
        <v>1.53</v>
      </c>
      <c r="AM1078" t="str">
        <f t="shared" si="176"/>
        <v>Zhang</v>
      </c>
      <c r="AN1078" t="str">
        <f t="shared" si="177"/>
        <v>Mchale</v>
      </c>
      <c r="AO1078" t="str">
        <f t="shared" si="178"/>
        <v>RomeZhangMchale</v>
      </c>
      <c r="AP1078" t="str">
        <f t="shared" si="179"/>
        <v>RomeMchaleZhang</v>
      </c>
      <c r="AQ1078">
        <f t="shared" si="180"/>
        <v>1</v>
      </c>
      <c r="AR1078">
        <f t="shared" si="181"/>
        <v>6</v>
      </c>
      <c r="AS1078">
        <f t="shared" si="182"/>
        <v>26</v>
      </c>
      <c r="AT1078" t="b">
        <f t="shared" si="183"/>
        <v>0</v>
      </c>
      <c r="AU1078" t="str">
        <f t="shared" si="184"/>
        <v>Zhang</v>
      </c>
      <c r="AV1078" t="b">
        <f t="shared" si="185"/>
        <v>1</v>
      </c>
      <c r="AW1078" t="str">
        <f t="shared" si="186"/>
        <v>Rome3rd Round</v>
      </c>
    </row>
    <row r="1079" spans="1:49" x14ac:dyDescent="0.25">
      <c r="A1079">
        <v>25</v>
      </c>
      <c r="B1079" t="s">
        <v>594</v>
      </c>
      <c r="C1079" t="s">
        <v>595</v>
      </c>
      <c r="D1079" s="1">
        <v>41774</v>
      </c>
      <c r="E1079" s="1" t="s">
        <v>351</v>
      </c>
      <c r="F1079" s="1" t="s">
        <v>307</v>
      </c>
      <c r="G1079" s="1" t="s">
        <v>503</v>
      </c>
      <c r="H1079" t="s">
        <v>478</v>
      </c>
      <c r="I1079">
        <v>3</v>
      </c>
      <c r="J1079" t="s">
        <v>334</v>
      </c>
      <c r="K1079" t="s">
        <v>376</v>
      </c>
      <c r="L1079">
        <v>13</v>
      </c>
      <c r="M1079">
        <v>7</v>
      </c>
      <c r="N1079">
        <v>3230</v>
      </c>
      <c r="O1079">
        <v>4261</v>
      </c>
      <c r="P1079">
        <v>6</v>
      </c>
      <c r="Q1079">
        <v>1</v>
      </c>
      <c r="R1079">
        <v>6</v>
      </c>
      <c r="S1079">
        <v>4</v>
      </c>
      <c r="V1079">
        <v>2</v>
      </c>
      <c r="W1079">
        <v>0</v>
      </c>
      <c r="X1079" t="s">
        <v>312</v>
      </c>
      <c r="Y1079">
        <v>3.4</v>
      </c>
      <c r="Z1079">
        <v>1.3</v>
      </c>
      <c r="AA1079">
        <v>3.2</v>
      </c>
      <c r="AB1079">
        <v>1.33</v>
      </c>
      <c r="AC1079">
        <v>3.4</v>
      </c>
      <c r="AD1079">
        <v>1.3</v>
      </c>
      <c r="AE1079">
        <v>3.22</v>
      </c>
      <c r="AF1079">
        <v>1.41</v>
      </c>
      <c r="AG1079">
        <v>3.25</v>
      </c>
      <c r="AH1079">
        <v>1.33</v>
      </c>
      <c r="AI1079">
        <v>3.4</v>
      </c>
      <c r="AJ1079">
        <v>1.41</v>
      </c>
      <c r="AK1079">
        <v>3.23</v>
      </c>
      <c r="AL1079">
        <v>1.34</v>
      </c>
      <c r="AM1079" t="str">
        <f t="shared" si="176"/>
        <v>Ivanovic</v>
      </c>
      <c r="AN1079" t="str">
        <f t="shared" si="177"/>
        <v>Sharapova</v>
      </c>
      <c r="AO1079" t="str">
        <f t="shared" si="178"/>
        <v>RomeIvanovicSharapova</v>
      </c>
      <c r="AP1079" t="str">
        <f t="shared" si="179"/>
        <v>RomeSharapovaIvanovic</v>
      </c>
      <c r="AQ1079">
        <f t="shared" si="180"/>
        <v>2</v>
      </c>
      <c r="AR1079">
        <f t="shared" si="181"/>
        <v>7</v>
      </c>
      <c r="AS1079">
        <f t="shared" si="182"/>
        <v>17</v>
      </c>
      <c r="AT1079" t="b">
        <f t="shared" si="183"/>
        <v>0</v>
      </c>
      <c r="AU1079" t="str">
        <f t="shared" si="184"/>
        <v>Ivanovic</v>
      </c>
      <c r="AV1079" t="b">
        <f t="shared" si="185"/>
        <v>0</v>
      </c>
      <c r="AW1079" t="str">
        <f t="shared" si="186"/>
        <v>Rome3rd Round</v>
      </c>
    </row>
    <row r="1080" spans="1:49" x14ac:dyDescent="0.25">
      <c r="A1080">
        <v>25</v>
      </c>
      <c r="B1080" t="s">
        <v>594</v>
      </c>
      <c r="C1080" t="s">
        <v>595</v>
      </c>
      <c r="D1080" s="1">
        <v>41774</v>
      </c>
      <c r="E1080" s="1" t="s">
        <v>351</v>
      </c>
      <c r="F1080" s="1" t="s">
        <v>307</v>
      </c>
      <c r="G1080" s="1" t="s">
        <v>503</v>
      </c>
      <c r="H1080" t="s">
        <v>478</v>
      </c>
      <c r="I1080">
        <v>3</v>
      </c>
      <c r="J1080" t="s">
        <v>366</v>
      </c>
      <c r="K1080" t="s">
        <v>450</v>
      </c>
      <c r="L1080">
        <v>8</v>
      </c>
      <c r="M1080">
        <v>12</v>
      </c>
      <c r="N1080">
        <v>4130</v>
      </c>
      <c r="O1080">
        <v>3300</v>
      </c>
      <c r="P1080">
        <v>6</v>
      </c>
      <c r="Q1080">
        <v>2</v>
      </c>
      <c r="R1080">
        <v>6</v>
      </c>
      <c r="S1080">
        <v>3</v>
      </c>
      <c r="V1080">
        <v>2</v>
      </c>
      <c r="W1080">
        <v>0</v>
      </c>
      <c r="X1080" t="s">
        <v>312</v>
      </c>
      <c r="Y1080">
        <v>1.53</v>
      </c>
      <c r="Z1080">
        <v>2.37</v>
      </c>
      <c r="AA1080">
        <v>1.55</v>
      </c>
      <c r="AB1080">
        <v>2.4</v>
      </c>
      <c r="AC1080">
        <v>1.57</v>
      </c>
      <c r="AD1080">
        <v>2.25</v>
      </c>
      <c r="AE1080">
        <v>1.6</v>
      </c>
      <c r="AF1080">
        <v>2.54</v>
      </c>
      <c r="AG1080">
        <v>1.57</v>
      </c>
      <c r="AH1080">
        <v>2.38</v>
      </c>
      <c r="AI1080">
        <v>1.67</v>
      </c>
      <c r="AJ1080">
        <v>2.54</v>
      </c>
      <c r="AK1080">
        <v>1.59</v>
      </c>
      <c r="AL1080">
        <v>2.33</v>
      </c>
      <c r="AM1080" t="str">
        <f t="shared" si="176"/>
        <v>Jankovic</v>
      </c>
      <c r="AN1080" t="str">
        <f t="shared" si="177"/>
        <v>Pennetta</v>
      </c>
      <c r="AO1080" t="str">
        <f t="shared" si="178"/>
        <v>RomeJankovicPennetta</v>
      </c>
      <c r="AP1080" t="str">
        <f t="shared" si="179"/>
        <v>RomePennettaJankovic</v>
      </c>
      <c r="AQ1080">
        <f t="shared" si="180"/>
        <v>2</v>
      </c>
      <c r="AR1080">
        <f t="shared" si="181"/>
        <v>7</v>
      </c>
      <c r="AS1080">
        <f t="shared" si="182"/>
        <v>17</v>
      </c>
      <c r="AT1080" t="b">
        <f t="shared" si="183"/>
        <v>0</v>
      </c>
      <c r="AU1080" t="str">
        <f t="shared" si="184"/>
        <v>Jankovic</v>
      </c>
      <c r="AV1080" t="b">
        <f t="shared" si="185"/>
        <v>0</v>
      </c>
      <c r="AW1080" t="str">
        <f t="shared" si="186"/>
        <v>Rome3rd Round</v>
      </c>
    </row>
    <row r="1081" spans="1:49" x14ac:dyDescent="0.25">
      <c r="A1081">
        <v>25</v>
      </c>
      <c r="B1081" t="s">
        <v>594</v>
      </c>
      <c r="C1081" t="s">
        <v>595</v>
      </c>
      <c r="D1081" s="1">
        <v>41774</v>
      </c>
      <c r="E1081" s="1" t="s">
        <v>351</v>
      </c>
      <c r="F1081" s="1" t="s">
        <v>307</v>
      </c>
      <c r="G1081" s="1" t="s">
        <v>503</v>
      </c>
      <c r="H1081" t="s">
        <v>478</v>
      </c>
      <c r="I1081">
        <v>3</v>
      </c>
      <c r="J1081" t="s">
        <v>380</v>
      </c>
      <c r="K1081" t="s">
        <v>355</v>
      </c>
      <c r="L1081">
        <v>1</v>
      </c>
      <c r="M1081">
        <v>49</v>
      </c>
      <c r="N1081">
        <v>11590</v>
      </c>
      <c r="O1081">
        <v>1077</v>
      </c>
      <c r="P1081">
        <v>6</v>
      </c>
      <c r="Q1081">
        <v>1</v>
      </c>
      <c r="R1081">
        <v>6</v>
      </c>
      <c r="S1081">
        <v>2</v>
      </c>
      <c r="V1081">
        <v>2</v>
      </c>
      <c r="W1081">
        <v>0</v>
      </c>
      <c r="X1081" t="s">
        <v>312</v>
      </c>
      <c r="Y1081">
        <v>1.05</v>
      </c>
      <c r="Z1081">
        <v>11</v>
      </c>
      <c r="AA1081">
        <v>1.07</v>
      </c>
      <c r="AB1081">
        <v>8</v>
      </c>
      <c r="AC1081">
        <v>1.06</v>
      </c>
      <c r="AD1081">
        <v>8</v>
      </c>
      <c r="AE1081">
        <v>1.07</v>
      </c>
      <c r="AF1081">
        <v>11.5</v>
      </c>
      <c r="AG1081">
        <v>1.06</v>
      </c>
      <c r="AH1081">
        <v>9</v>
      </c>
      <c r="AI1081">
        <v>1.0900000000000001</v>
      </c>
      <c r="AJ1081">
        <v>11.5</v>
      </c>
      <c r="AK1081">
        <v>1.06</v>
      </c>
      <c r="AL1081">
        <v>9.02</v>
      </c>
      <c r="AM1081" t="str">
        <f t="shared" si="176"/>
        <v>Williams</v>
      </c>
      <c r="AN1081" t="str">
        <f t="shared" si="177"/>
        <v>Lepchenko</v>
      </c>
      <c r="AO1081" t="str">
        <f t="shared" si="178"/>
        <v>RomeWilliamsLepchenko</v>
      </c>
      <c r="AP1081" t="str">
        <f t="shared" si="179"/>
        <v>RomeLepchenkoWilliams</v>
      </c>
      <c r="AQ1081">
        <f t="shared" si="180"/>
        <v>2</v>
      </c>
      <c r="AR1081">
        <f t="shared" si="181"/>
        <v>9</v>
      </c>
      <c r="AS1081">
        <f t="shared" si="182"/>
        <v>15</v>
      </c>
      <c r="AT1081" t="b">
        <f t="shared" si="183"/>
        <v>0</v>
      </c>
      <c r="AU1081" t="str">
        <f t="shared" si="184"/>
        <v>Williams</v>
      </c>
      <c r="AV1081" t="b">
        <f t="shared" si="185"/>
        <v>0</v>
      </c>
      <c r="AW1081" t="str">
        <f t="shared" si="186"/>
        <v>Rome3rd Round</v>
      </c>
    </row>
    <row r="1082" spans="1:49" x14ac:dyDescent="0.25">
      <c r="A1082">
        <v>25</v>
      </c>
      <c r="B1082" t="s">
        <v>594</v>
      </c>
      <c r="C1082" t="s">
        <v>595</v>
      </c>
      <c r="D1082" s="1">
        <v>41775</v>
      </c>
      <c r="E1082" s="1" t="s">
        <v>351</v>
      </c>
      <c r="F1082" s="1" t="s">
        <v>307</v>
      </c>
      <c r="G1082" s="1" t="s">
        <v>503</v>
      </c>
      <c r="H1082" t="s">
        <v>345</v>
      </c>
      <c r="I1082">
        <v>3</v>
      </c>
      <c r="J1082" t="s">
        <v>403</v>
      </c>
      <c r="K1082" t="s">
        <v>415</v>
      </c>
      <c r="L1082">
        <v>11</v>
      </c>
      <c r="M1082">
        <v>2</v>
      </c>
      <c r="N1082">
        <v>3400</v>
      </c>
      <c r="O1082">
        <v>7475</v>
      </c>
      <c r="P1082">
        <v>6</v>
      </c>
      <c r="Q1082">
        <v>3</v>
      </c>
      <c r="R1082">
        <v>4</v>
      </c>
      <c r="S1082">
        <v>6</v>
      </c>
      <c r="T1082">
        <v>6</v>
      </c>
      <c r="U1082">
        <v>2</v>
      </c>
      <c r="V1082">
        <v>2</v>
      </c>
      <c r="W1082">
        <v>1</v>
      </c>
      <c r="X1082" t="s">
        <v>312</v>
      </c>
      <c r="Y1082">
        <v>4.33</v>
      </c>
      <c r="Z1082">
        <v>1.22</v>
      </c>
      <c r="AA1082">
        <v>4</v>
      </c>
      <c r="AB1082">
        <v>1.22</v>
      </c>
      <c r="AC1082">
        <v>4.5</v>
      </c>
      <c r="AD1082">
        <v>1.2</v>
      </c>
      <c r="AE1082">
        <v>3.92</v>
      </c>
      <c r="AF1082">
        <v>1.31</v>
      </c>
      <c r="AG1082">
        <v>4</v>
      </c>
      <c r="AH1082">
        <v>1.22</v>
      </c>
      <c r="AI1082">
        <v>4.5</v>
      </c>
      <c r="AJ1082">
        <v>1.31</v>
      </c>
      <c r="AK1082">
        <v>4.04</v>
      </c>
      <c r="AL1082">
        <v>1.23</v>
      </c>
      <c r="AM1082" t="str">
        <f t="shared" si="176"/>
        <v>Errani</v>
      </c>
      <c r="AN1082" t="str">
        <f t="shared" si="177"/>
        <v>Li</v>
      </c>
      <c r="AO1082" t="str">
        <f t="shared" si="178"/>
        <v>RomeErraniLi</v>
      </c>
      <c r="AP1082" t="str">
        <f t="shared" si="179"/>
        <v>RomeLiErrani</v>
      </c>
      <c r="AQ1082">
        <f t="shared" si="180"/>
        <v>1</v>
      </c>
      <c r="AR1082">
        <f t="shared" si="181"/>
        <v>5</v>
      </c>
      <c r="AS1082">
        <f t="shared" si="182"/>
        <v>27</v>
      </c>
      <c r="AT1082" t="b">
        <f t="shared" si="183"/>
        <v>0</v>
      </c>
      <c r="AU1082" t="str">
        <f t="shared" si="184"/>
        <v>Errani</v>
      </c>
      <c r="AV1082" t="b">
        <f t="shared" si="185"/>
        <v>1</v>
      </c>
      <c r="AW1082" t="str">
        <f t="shared" si="186"/>
        <v>RomeQuarterfinals</v>
      </c>
    </row>
    <row r="1083" spans="1:49" x14ac:dyDescent="0.25">
      <c r="A1083">
        <v>25</v>
      </c>
      <c r="B1083" t="s">
        <v>594</v>
      </c>
      <c r="C1083" t="s">
        <v>595</v>
      </c>
      <c r="D1083" s="1">
        <v>41775</v>
      </c>
      <c r="E1083" s="1" t="s">
        <v>351</v>
      </c>
      <c r="F1083" s="1" t="s">
        <v>307</v>
      </c>
      <c r="G1083" s="1" t="s">
        <v>503</v>
      </c>
      <c r="H1083" t="s">
        <v>345</v>
      </c>
      <c r="I1083">
        <v>3</v>
      </c>
      <c r="J1083" t="s">
        <v>334</v>
      </c>
      <c r="K1083" t="s">
        <v>368</v>
      </c>
      <c r="L1083">
        <v>13</v>
      </c>
      <c r="M1083">
        <v>14</v>
      </c>
      <c r="N1083">
        <v>3230</v>
      </c>
      <c r="O1083">
        <v>2820</v>
      </c>
      <c r="P1083">
        <v>6</v>
      </c>
      <c r="Q1083">
        <v>4</v>
      </c>
      <c r="R1083">
        <v>3</v>
      </c>
      <c r="S1083">
        <v>6</v>
      </c>
      <c r="T1083">
        <v>6</v>
      </c>
      <c r="U1083">
        <v>4</v>
      </c>
      <c r="V1083">
        <v>2</v>
      </c>
      <c r="W1083">
        <v>1</v>
      </c>
      <c r="X1083" t="s">
        <v>312</v>
      </c>
      <c r="Y1083">
        <v>1.5</v>
      </c>
      <c r="Z1083">
        <v>2.62</v>
      </c>
      <c r="AA1083">
        <v>1.5</v>
      </c>
      <c r="AB1083">
        <v>2.5</v>
      </c>
      <c r="AC1083">
        <v>1.53</v>
      </c>
      <c r="AD1083">
        <v>2.5</v>
      </c>
      <c r="AE1083">
        <v>1.53</v>
      </c>
      <c r="AF1083">
        <v>2.73</v>
      </c>
      <c r="AG1083">
        <v>1.44</v>
      </c>
      <c r="AH1083">
        <v>2.75</v>
      </c>
      <c r="AI1083">
        <v>1.61</v>
      </c>
      <c r="AJ1083">
        <v>2.75</v>
      </c>
      <c r="AK1083">
        <v>1.51</v>
      </c>
      <c r="AL1083">
        <v>2.5499999999999998</v>
      </c>
      <c r="AM1083" t="str">
        <f t="shared" si="176"/>
        <v>Ivanovic</v>
      </c>
      <c r="AN1083" t="str">
        <f t="shared" si="177"/>
        <v>Suarez</v>
      </c>
      <c r="AO1083" t="str">
        <f t="shared" si="178"/>
        <v>RomeIvanovicSuarez</v>
      </c>
      <c r="AP1083" t="str">
        <f t="shared" si="179"/>
        <v>RomeSuarezIvanovic</v>
      </c>
      <c r="AQ1083">
        <f t="shared" si="180"/>
        <v>1</v>
      </c>
      <c r="AR1083">
        <f t="shared" si="181"/>
        <v>1</v>
      </c>
      <c r="AS1083">
        <f t="shared" si="182"/>
        <v>29</v>
      </c>
      <c r="AT1083" t="b">
        <f t="shared" si="183"/>
        <v>0</v>
      </c>
      <c r="AU1083" t="str">
        <f t="shared" si="184"/>
        <v>Ivanovic</v>
      </c>
      <c r="AV1083" t="b">
        <f t="shared" si="185"/>
        <v>1</v>
      </c>
      <c r="AW1083" t="str">
        <f t="shared" si="186"/>
        <v>RomeQuarterfinals</v>
      </c>
    </row>
    <row r="1084" spans="1:49" x14ac:dyDescent="0.25">
      <c r="A1084">
        <v>25</v>
      </c>
      <c r="B1084" t="s">
        <v>594</v>
      </c>
      <c r="C1084" t="s">
        <v>595</v>
      </c>
      <c r="D1084" s="1">
        <v>41775</v>
      </c>
      <c r="E1084" s="1" t="s">
        <v>351</v>
      </c>
      <c r="F1084" s="1" t="s">
        <v>307</v>
      </c>
      <c r="G1084" s="1" t="s">
        <v>503</v>
      </c>
      <c r="H1084" t="s">
        <v>345</v>
      </c>
      <c r="I1084">
        <v>3</v>
      </c>
      <c r="J1084" t="s">
        <v>366</v>
      </c>
      <c r="K1084" t="s">
        <v>439</v>
      </c>
      <c r="L1084">
        <v>8</v>
      </c>
      <c r="M1084">
        <v>3</v>
      </c>
      <c r="N1084">
        <v>4130</v>
      </c>
      <c r="O1084">
        <v>6290</v>
      </c>
      <c r="P1084">
        <v>6</v>
      </c>
      <c r="Q1084">
        <v>4</v>
      </c>
      <c r="R1084">
        <v>6</v>
      </c>
      <c r="S1084">
        <v>4</v>
      </c>
      <c r="V1084">
        <v>2</v>
      </c>
      <c r="W1084">
        <v>0</v>
      </c>
      <c r="X1084" t="s">
        <v>312</v>
      </c>
      <c r="Y1084">
        <v>2.37</v>
      </c>
      <c r="Z1084">
        <v>1.57</v>
      </c>
      <c r="AA1084">
        <v>2.2999999999999998</v>
      </c>
      <c r="AB1084">
        <v>1.6</v>
      </c>
      <c r="AC1084">
        <v>2.25</v>
      </c>
      <c r="AD1084">
        <v>1.62</v>
      </c>
      <c r="AE1084">
        <v>2.38</v>
      </c>
      <c r="AF1084">
        <v>1.67</v>
      </c>
      <c r="AG1084">
        <v>2.25</v>
      </c>
      <c r="AH1084">
        <v>1.62</v>
      </c>
      <c r="AI1084">
        <v>2.4</v>
      </c>
      <c r="AJ1084">
        <v>1.71</v>
      </c>
      <c r="AK1084">
        <v>2.2799999999999998</v>
      </c>
      <c r="AL1084">
        <v>1.61</v>
      </c>
      <c r="AM1084" t="str">
        <f t="shared" si="176"/>
        <v>Jankovic</v>
      </c>
      <c r="AN1084" t="str">
        <f t="shared" si="177"/>
        <v>Radwanska</v>
      </c>
      <c r="AO1084" t="str">
        <f t="shared" si="178"/>
        <v>RomeJankovicRadwanska</v>
      </c>
      <c r="AP1084" t="str">
        <f t="shared" si="179"/>
        <v>RomeRadwanskaJankovic</v>
      </c>
      <c r="AQ1084">
        <f t="shared" si="180"/>
        <v>2</v>
      </c>
      <c r="AR1084">
        <f t="shared" si="181"/>
        <v>4</v>
      </c>
      <c r="AS1084">
        <f t="shared" si="182"/>
        <v>20</v>
      </c>
      <c r="AT1084" t="b">
        <f t="shared" si="183"/>
        <v>0</v>
      </c>
      <c r="AU1084" t="str">
        <f t="shared" si="184"/>
        <v>Jankovic</v>
      </c>
      <c r="AV1084" t="b">
        <f t="shared" si="185"/>
        <v>0</v>
      </c>
      <c r="AW1084" t="str">
        <f t="shared" si="186"/>
        <v>RomeQuarterfinals</v>
      </c>
    </row>
    <row r="1085" spans="1:49" x14ac:dyDescent="0.25">
      <c r="A1085">
        <v>25</v>
      </c>
      <c r="B1085" t="s">
        <v>594</v>
      </c>
      <c r="C1085" t="s">
        <v>595</v>
      </c>
      <c r="D1085" s="1">
        <v>41775</v>
      </c>
      <c r="E1085" s="1" t="s">
        <v>351</v>
      </c>
      <c r="F1085" s="1" t="s">
        <v>307</v>
      </c>
      <c r="G1085" s="1" t="s">
        <v>503</v>
      </c>
      <c r="H1085" t="s">
        <v>345</v>
      </c>
      <c r="I1085">
        <v>3</v>
      </c>
      <c r="J1085" t="s">
        <v>380</v>
      </c>
      <c r="K1085" t="s">
        <v>410</v>
      </c>
      <c r="L1085">
        <v>1</v>
      </c>
      <c r="M1085">
        <v>43</v>
      </c>
      <c r="N1085">
        <v>11590</v>
      </c>
      <c r="O1085">
        <v>1263</v>
      </c>
      <c r="P1085">
        <v>6</v>
      </c>
      <c r="Q1085">
        <v>1</v>
      </c>
      <c r="R1085">
        <v>6</v>
      </c>
      <c r="S1085">
        <v>3</v>
      </c>
      <c r="V1085">
        <v>2</v>
      </c>
      <c r="W1085">
        <v>0</v>
      </c>
      <c r="X1085" t="s">
        <v>312</v>
      </c>
      <c r="Y1085">
        <v>1.02</v>
      </c>
      <c r="Z1085">
        <v>17</v>
      </c>
      <c r="AA1085">
        <v>1.04</v>
      </c>
      <c r="AB1085">
        <v>10</v>
      </c>
      <c r="AC1085">
        <v>1.04</v>
      </c>
      <c r="AD1085">
        <v>11</v>
      </c>
      <c r="AE1085">
        <v>1.03</v>
      </c>
      <c r="AF1085">
        <v>19</v>
      </c>
      <c r="AG1085">
        <v>1.04</v>
      </c>
      <c r="AH1085">
        <v>12</v>
      </c>
      <c r="AI1085">
        <v>1.1299999999999999</v>
      </c>
      <c r="AJ1085">
        <v>19.5</v>
      </c>
      <c r="AK1085">
        <v>1.03</v>
      </c>
      <c r="AL1085">
        <v>12.28</v>
      </c>
      <c r="AM1085" t="str">
        <f t="shared" si="176"/>
        <v>Williams</v>
      </c>
      <c r="AN1085" t="str">
        <f t="shared" si="177"/>
        <v>Zhang</v>
      </c>
      <c r="AO1085" t="str">
        <f t="shared" si="178"/>
        <v>RomeWilliamsZhang</v>
      </c>
      <c r="AP1085" t="str">
        <f t="shared" si="179"/>
        <v>RomeZhangWilliams</v>
      </c>
      <c r="AQ1085">
        <f t="shared" si="180"/>
        <v>2</v>
      </c>
      <c r="AR1085">
        <f t="shared" si="181"/>
        <v>8</v>
      </c>
      <c r="AS1085">
        <f t="shared" si="182"/>
        <v>16</v>
      </c>
      <c r="AT1085" t="b">
        <f t="shared" si="183"/>
        <v>0</v>
      </c>
      <c r="AU1085" t="str">
        <f t="shared" si="184"/>
        <v>Williams</v>
      </c>
      <c r="AV1085" t="b">
        <f t="shared" si="185"/>
        <v>0</v>
      </c>
      <c r="AW1085" t="str">
        <f t="shared" si="186"/>
        <v>RomeQuarterfinals</v>
      </c>
    </row>
    <row r="1086" spans="1:49" x14ac:dyDescent="0.25">
      <c r="A1086">
        <v>25</v>
      </c>
      <c r="B1086" t="s">
        <v>594</v>
      </c>
      <c r="C1086" t="s">
        <v>595</v>
      </c>
      <c r="D1086" s="1">
        <v>41776</v>
      </c>
      <c r="E1086" s="1" t="s">
        <v>351</v>
      </c>
      <c r="F1086" s="1" t="s">
        <v>307</v>
      </c>
      <c r="G1086" s="1" t="s">
        <v>503</v>
      </c>
      <c r="H1086" t="s">
        <v>346</v>
      </c>
      <c r="I1086">
        <v>3</v>
      </c>
      <c r="J1086" t="s">
        <v>403</v>
      </c>
      <c r="K1086" t="s">
        <v>366</v>
      </c>
      <c r="L1086">
        <v>11</v>
      </c>
      <c r="M1086">
        <v>8</v>
      </c>
      <c r="N1086">
        <v>3400</v>
      </c>
      <c r="O1086">
        <v>4130</v>
      </c>
      <c r="P1086">
        <v>6</v>
      </c>
      <c r="Q1086">
        <v>3</v>
      </c>
      <c r="R1086">
        <v>7</v>
      </c>
      <c r="S1086">
        <v>5</v>
      </c>
      <c r="V1086">
        <v>2</v>
      </c>
      <c r="W1086">
        <v>0</v>
      </c>
      <c r="X1086" t="s">
        <v>312</v>
      </c>
      <c r="Y1086">
        <v>2.2999999999999998</v>
      </c>
      <c r="Z1086">
        <v>1.61</v>
      </c>
      <c r="AA1086">
        <v>2.35</v>
      </c>
      <c r="AB1086">
        <v>1.58</v>
      </c>
      <c r="AC1086">
        <v>2.25</v>
      </c>
      <c r="AD1086">
        <v>1.62</v>
      </c>
      <c r="AE1086">
        <v>2.34</v>
      </c>
      <c r="AF1086">
        <v>1.69</v>
      </c>
      <c r="AG1086">
        <v>2.38</v>
      </c>
      <c r="AH1086">
        <v>1.62</v>
      </c>
      <c r="AI1086">
        <v>2.5</v>
      </c>
      <c r="AJ1086">
        <v>1.77</v>
      </c>
      <c r="AK1086">
        <v>2.25</v>
      </c>
      <c r="AL1086">
        <v>1.63</v>
      </c>
      <c r="AM1086" t="str">
        <f t="shared" si="176"/>
        <v>Errani</v>
      </c>
      <c r="AN1086" t="str">
        <f t="shared" si="177"/>
        <v>Jankovic</v>
      </c>
      <c r="AO1086" t="str">
        <f t="shared" si="178"/>
        <v>RomeErraniJankovic</v>
      </c>
      <c r="AP1086" t="str">
        <f t="shared" si="179"/>
        <v>RomeJankovicErrani</v>
      </c>
      <c r="AQ1086">
        <f t="shared" si="180"/>
        <v>2</v>
      </c>
      <c r="AR1086">
        <f t="shared" si="181"/>
        <v>5</v>
      </c>
      <c r="AS1086">
        <f t="shared" si="182"/>
        <v>21</v>
      </c>
      <c r="AT1086" t="b">
        <f t="shared" si="183"/>
        <v>0</v>
      </c>
      <c r="AU1086" t="str">
        <f t="shared" si="184"/>
        <v>Errani</v>
      </c>
      <c r="AV1086" t="b">
        <f t="shared" si="185"/>
        <v>0</v>
      </c>
      <c r="AW1086" t="str">
        <f t="shared" si="186"/>
        <v>RomeSemifinals</v>
      </c>
    </row>
    <row r="1087" spans="1:49" x14ac:dyDescent="0.25">
      <c r="A1087">
        <v>25</v>
      </c>
      <c r="B1087" t="s">
        <v>594</v>
      </c>
      <c r="C1087" t="s">
        <v>595</v>
      </c>
      <c r="D1087" s="1">
        <v>41776</v>
      </c>
      <c r="E1087" s="1" t="s">
        <v>351</v>
      </c>
      <c r="F1087" s="1" t="s">
        <v>307</v>
      </c>
      <c r="G1087" s="1" t="s">
        <v>503</v>
      </c>
      <c r="H1087" t="s">
        <v>346</v>
      </c>
      <c r="I1087">
        <v>3</v>
      </c>
      <c r="J1087" t="s">
        <v>380</v>
      </c>
      <c r="K1087" t="s">
        <v>334</v>
      </c>
      <c r="L1087">
        <v>1</v>
      </c>
      <c r="M1087">
        <v>13</v>
      </c>
      <c r="N1087">
        <v>11590</v>
      </c>
      <c r="O1087">
        <v>3230</v>
      </c>
      <c r="P1087">
        <v>6</v>
      </c>
      <c r="Q1087">
        <v>1</v>
      </c>
      <c r="R1087">
        <v>3</v>
      </c>
      <c r="S1087">
        <v>6</v>
      </c>
      <c r="T1087">
        <v>6</v>
      </c>
      <c r="U1087">
        <v>1</v>
      </c>
      <c r="V1087">
        <v>2</v>
      </c>
      <c r="W1087">
        <v>1</v>
      </c>
      <c r="X1087" t="s">
        <v>312</v>
      </c>
      <c r="Y1087">
        <v>1.22</v>
      </c>
      <c r="Z1087">
        <v>4.33</v>
      </c>
      <c r="AA1087">
        <v>1.18</v>
      </c>
      <c r="AB1087">
        <v>4.5</v>
      </c>
      <c r="AC1087">
        <v>1.2</v>
      </c>
      <c r="AD1087">
        <v>4.5</v>
      </c>
      <c r="AE1087">
        <v>1.23</v>
      </c>
      <c r="AF1087">
        <v>4.84</v>
      </c>
      <c r="AG1087">
        <v>1.18</v>
      </c>
      <c r="AH1087">
        <v>5</v>
      </c>
      <c r="AI1087">
        <v>1.26</v>
      </c>
      <c r="AJ1087">
        <v>5</v>
      </c>
      <c r="AK1087">
        <v>1.2</v>
      </c>
      <c r="AL1087">
        <v>4.43</v>
      </c>
      <c r="AM1087" t="str">
        <f t="shared" si="176"/>
        <v>Williams</v>
      </c>
      <c r="AN1087" t="str">
        <f t="shared" si="177"/>
        <v>Ivanovic</v>
      </c>
      <c r="AO1087" t="str">
        <f t="shared" si="178"/>
        <v>RomeWilliamsIvanovic</v>
      </c>
      <c r="AP1087" t="str">
        <f t="shared" si="179"/>
        <v>RomeIvanovicWilliams</v>
      </c>
      <c r="AQ1087">
        <f t="shared" si="180"/>
        <v>1</v>
      </c>
      <c r="AR1087">
        <f t="shared" si="181"/>
        <v>7</v>
      </c>
      <c r="AS1087">
        <f t="shared" si="182"/>
        <v>23</v>
      </c>
      <c r="AT1087" t="b">
        <f t="shared" si="183"/>
        <v>0</v>
      </c>
      <c r="AU1087" t="str">
        <f t="shared" si="184"/>
        <v>Williams</v>
      </c>
      <c r="AV1087" t="b">
        <f t="shared" si="185"/>
        <v>1</v>
      </c>
      <c r="AW1087" t="str">
        <f t="shared" si="186"/>
        <v>RomeSemifinals</v>
      </c>
    </row>
    <row r="1088" spans="1:49" x14ac:dyDescent="0.25">
      <c r="A1088">
        <v>25</v>
      </c>
      <c r="B1088" t="s">
        <v>594</v>
      </c>
      <c r="C1088" t="s">
        <v>595</v>
      </c>
      <c r="D1088" s="1">
        <v>41777</v>
      </c>
      <c r="E1088" s="1" t="s">
        <v>351</v>
      </c>
      <c r="F1088" s="1" t="s">
        <v>307</v>
      </c>
      <c r="G1088" s="1" t="s">
        <v>503</v>
      </c>
      <c r="H1088" t="s">
        <v>348</v>
      </c>
      <c r="I1088">
        <v>3</v>
      </c>
      <c r="J1088" t="s">
        <v>380</v>
      </c>
      <c r="K1088" t="s">
        <v>403</v>
      </c>
      <c r="L1088">
        <v>1</v>
      </c>
      <c r="M1088">
        <v>11</v>
      </c>
      <c r="N1088">
        <v>11590</v>
      </c>
      <c r="O1088">
        <v>3400</v>
      </c>
      <c r="P1088">
        <v>6</v>
      </c>
      <c r="Q1088">
        <v>3</v>
      </c>
      <c r="R1088">
        <v>6</v>
      </c>
      <c r="S1088">
        <v>0</v>
      </c>
      <c r="V1088">
        <v>2</v>
      </c>
      <c r="W1088">
        <v>0</v>
      </c>
      <c r="X1088" t="s">
        <v>312</v>
      </c>
      <c r="Y1088">
        <v>1.08</v>
      </c>
      <c r="Z1088">
        <v>8</v>
      </c>
      <c r="AA1088">
        <v>1.08</v>
      </c>
      <c r="AB1088">
        <v>7.5</v>
      </c>
      <c r="AC1088">
        <v>1.1100000000000001</v>
      </c>
      <c r="AD1088">
        <v>6.5</v>
      </c>
      <c r="AE1088">
        <v>1.1100000000000001</v>
      </c>
      <c r="AF1088">
        <v>8.36</v>
      </c>
      <c r="AG1088">
        <v>1.1000000000000001</v>
      </c>
      <c r="AH1088">
        <v>7</v>
      </c>
      <c r="AI1088">
        <v>1.1200000000000001</v>
      </c>
      <c r="AJ1088">
        <v>10</v>
      </c>
      <c r="AK1088">
        <v>1.0900000000000001</v>
      </c>
      <c r="AL1088">
        <v>7.58</v>
      </c>
      <c r="AM1088" t="str">
        <f t="shared" si="176"/>
        <v>Williams</v>
      </c>
      <c r="AN1088" t="str">
        <f t="shared" si="177"/>
        <v>Errani</v>
      </c>
      <c r="AO1088" t="str">
        <f t="shared" si="178"/>
        <v>RomeWilliamsErrani</v>
      </c>
      <c r="AP1088" t="str">
        <f t="shared" si="179"/>
        <v>RomeErraniWilliams</v>
      </c>
      <c r="AQ1088">
        <f t="shared" si="180"/>
        <v>2</v>
      </c>
      <c r="AR1088">
        <f t="shared" si="181"/>
        <v>9</v>
      </c>
      <c r="AS1088">
        <f t="shared" si="182"/>
        <v>15</v>
      </c>
      <c r="AT1088" t="b">
        <f t="shared" si="183"/>
        <v>0</v>
      </c>
      <c r="AU1088" t="str">
        <f t="shared" si="184"/>
        <v>Williams</v>
      </c>
      <c r="AV1088" t="b">
        <f t="shared" si="185"/>
        <v>0</v>
      </c>
      <c r="AW1088" t="str">
        <f t="shared" si="186"/>
        <v>RomeThe Final</v>
      </c>
    </row>
    <row r="1089" spans="1:49" x14ac:dyDescent="0.25">
      <c r="A1089">
        <v>26</v>
      </c>
      <c r="B1089" s="8" t="s">
        <v>597</v>
      </c>
      <c r="C1089" s="8" t="s">
        <v>598</v>
      </c>
      <c r="D1089" s="1">
        <v>41777</v>
      </c>
      <c r="E1089" s="1" t="s">
        <v>306</v>
      </c>
      <c r="F1089" t="s">
        <v>307</v>
      </c>
      <c r="G1089" s="1" t="s">
        <v>503</v>
      </c>
      <c r="H1089" t="s">
        <v>309</v>
      </c>
      <c r="I1089">
        <v>3</v>
      </c>
      <c r="J1089" t="s">
        <v>321</v>
      </c>
      <c r="K1089" t="s">
        <v>413</v>
      </c>
      <c r="L1089">
        <v>45</v>
      </c>
      <c r="M1089">
        <v>75</v>
      </c>
      <c r="N1089">
        <v>1214</v>
      </c>
      <c r="O1089">
        <v>785</v>
      </c>
      <c r="P1089">
        <v>6</v>
      </c>
      <c r="Q1089">
        <v>3</v>
      </c>
      <c r="R1089">
        <v>6</v>
      </c>
      <c r="S1089">
        <v>4</v>
      </c>
      <c r="V1089">
        <v>2</v>
      </c>
      <c r="W1089">
        <v>0</v>
      </c>
      <c r="X1089" t="s">
        <v>312</v>
      </c>
      <c r="Y1089">
        <v>2.5</v>
      </c>
      <c r="Z1089">
        <v>1.5</v>
      </c>
      <c r="AA1089">
        <v>2.4</v>
      </c>
      <c r="AB1089">
        <v>1.55</v>
      </c>
      <c r="AC1089">
        <v>2.38</v>
      </c>
      <c r="AD1089">
        <v>1.53</v>
      </c>
      <c r="AE1089">
        <v>2.5</v>
      </c>
      <c r="AF1089">
        <v>1.58</v>
      </c>
      <c r="AG1089">
        <v>2.38</v>
      </c>
      <c r="AH1089">
        <v>1.57</v>
      </c>
      <c r="AI1089">
        <v>2.6</v>
      </c>
      <c r="AJ1089">
        <v>1.62</v>
      </c>
      <c r="AK1089">
        <v>2.41</v>
      </c>
      <c r="AL1089">
        <v>1.55</v>
      </c>
      <c r="AM1089" t="str">
        <f t="shared" si="176"/>
        <v>Nara</v>
      </c>
      <c r="AN1089" t="str">
        <f t="shared" si="177"/>
        <v>Niculescu</v>
      </c>
      <c r="AO1089" t="str">
        <f t="shared" si="178"/>
        <v>NurnbergNaraNiculescu</v>
      </c>
      <c r="AP1089" t="str">
        <f t="shared" si="179"/>
        <v>NurnbergNiculescuNara</v>
      </c>
      <c r="AQ1089">
        <f t="shared" si="180"/>
        <v>2</v>
      </c>
      <c r="AR1089">
        <f t="shared" si="181"/>
        <v>5</v>
      </c>
      <c r="AS1089">
        <f t="shared" si="182"/>
        <v>19</v>
      </c>
      <c r="AT1089" t="b">
        <f t="shared" si="183"/>
        <v>0</v>
      </c>
      <c r="AU1089" t="str">
        <f t="shared" si="184"/>
        <v>Nara</v>
      </c>
      <c r="AV1089" t="b">
        <f t="shared" si="185"/>
        <v>0</v>
      </c>
      <c r="AW1089" t="str">
        <f t="shared" si="186"/>
        <v>Nurnberg1st Round</v>
      </c>
    </row>
    <row r="1090" spans="1:49" x14ac:dyDescent="0.25">
      <c r="A1090">
        <v>26</v>
      </c>
      <c r="B1090" s="8" t="s">
        <v>597</v>
      </c>
      <c r="C1090" s="8" t="s">
        <v>598</v>
      </c>
      <c r="D1090" s="1">
        <v>41777</v>
      </c>
      <c r="E1090" s="1" t="s">
        <v>306</v>
      </c>
      <c r="F1090" t="s">
        <v>307</v>
      </c>
      <c r="G1090" s="1" t="s">
        <v>503</v>
      </c>
      <c r="H1090" t="s">
        <v>309</v>
      </c>
      <c r="I1090">
        <v>3</v>
      </c>
      <c r="J1090" t="s">
        <v>314</v>
      </c>
      <c r="K1090" t="s">
        <v>444</v>
      </c>
      <c r="L1090">
        <v>79</v>
      </c>
      <c r="M1090">
        <v>81</v>
      </c>
      <c r="N1090">
        <v>743</v>
      </c>
      <c r="O1090">
        <v>733</v>
      </c>
      <c r="P1090">
        <v>7</v>
      </c>
      <c r="Q1090">
        <v>6</v>
      </c>
      <c r="R1090">
        <v>6</v>
      </c>
      <c r="S1090">
        <v>3</v>
      </c>
      <c r="V1090">
        <v>2</v>
      </c>
      <c r="W1090">
        <v>0</v>
      </c>
      <c r="X1090" t="s">
        <v>312</v>
      </c>
      <c r="Y1090">
        <v>2.62</v>
      </c>
      <c r="Z1090">
        <v>1.44</v>
      </c>
      <c r="AA1090">
        <v>2.5</v>
      </c>
      <c r="AB1090">
        <v>1.5</v>
      </c>
      <c r="AC1090">
        <v>2.5</v>
      </c>
      <c r="AD1090">
        <v>1.5</v>
      </c>
      <c r="AE1090">
        <v>2.64</v>
      </c>
      <c r="AF1090">
        <v>1.54</v>
      </c>
      <c r="AG1090">
        <v>2.63</v>
      </c>
      <c r="AH1090">
        <v>1.5</v>
      </c>
      <c r="AI1090">
        <v>2.8</v>
      </c>
      <c r="AJ1090">
        <v>1.67</v>
      </c>
      <c r="AK1090">
        <v>2.6</v>
      </c>
      <c r="AL1090">
        <v>1.48</v>
      </c>
      <c r="AM1090" t="str">
        <f t="shared" si="176"/>
        <v>Barthel</v>
      </c>
      <c r="AN1090" t="str">
        <f t="shared" si="177"/>
        <v>Bencic</v>
      </c>
      <c r="AO1090" t="str">
        <f t="shared" si="178"/>
        <v>NurnbergBarthelBencic</v>
      </c>
      <c r="AP1090" t="str">
        <f t="shared" si="179"/>
        <v>NurnbergBencicBarthel</v>
      </c>
      <c r="AQ1090">
        <f t="shared" si="180"/>
        <v>2</v>
      </c>
      <c r="AR1090">
        <f t="shared" si="181"/>
        <v>4</v>
      </c>
      <c r="AS1090">
        <f t="shared" si="182"/>
        <v>22</v>
      </c>
      <c r="AT1090" t="b">
        <f t="shared" si="183"/>
        <v>1</v>
      </c>
      <c r="AU1090" t="str">
        <f t="shared" si="184"/>
        <v>Barthel</v>
      </c>
      <c r="AV1090" t="b">
        <f t="shared" si="185"/>
        <v>0</v>
      </c>
      <c r="AW1090" t="str">
        <f t="shared" si="186"/>
        <v>Nurnberg1st Round</v>
      </c>
    </row>
    <row r="1091" spans="1:49" x14ac:dyDescent="0.25">
      <c r="A1091">
        <v>26</v>
      </c>
      <c r="B1091" s="8" t="s">
        <v>597</v>
      </c>
      <c r="C1091" s="8" t="s">
        <v>598</v>
      </c>
      <c r="D1091" s="1">
        <v>41777</v>
      </c>
      <c r="E1091" s="1" t="s">
        <v>306</v>
      </c>
      <c r="F1091" t="s">
        <v>307</v>
      </c>
      <c r="G1091" s="1" t="s">
        <v>503</v>
      </c>
      <c r="H1091" t="s">
        <v>309</v>
      </c>
      <c r="I1091">
        <v>3</v>
      </c>
      <c r="J1091" t="s">
        <v>461</v>
      </c>
      <c r="K1091" t="s">
        <v>585</v>
      </c>
      <c r="L1091">
        <v>61</v>
      </c>
      <c r="M1091">
        <v>31</v>
      </c>
      <c r="N1091">
        <v>955</v>
      </c>
      <c r="O1091">
        <v>1490</v>
      </c>
      <c r="P1091">
        <v>1</v>
      </c>
      <c r="Q1091">
        <v>6</v>
      </c>
      <c r="R1091">
        <v>6</v>
      </c>
      <c r="S1091">
        <v>2</v>
      </c>
      <c r="T1091">
        <v>6</v>
      </c>
      <c r="U1091">
        <v>1</v>
      </c>
      <c r="V1091">
        <v>2</v>
      </c>
      <c r="W1091">
        <v>1</v>
      </c>
      <c r="X1091" t="s">
        <v>312</v>
      </c>
      <c r="Y1091">
        <v>1.36</v>
      </c>
      <c r="Z1091">
        <v>3</v>
      </c>
      <c r="AA1091">
        <v>1.42</v>
      </c>
      <c r="AB1091">
        <v>2.8</v>
      </c>
      <c r="AC1091">
        <v>1.5</v>
      </c>
      <c r="AD1091">
        <v>2.5</v>
      </c>
      <c r="AE1091">
        <v>1.45</v>
      </c>
      <c r="AF1091">
        <v>2.94</v>
      </c>
      <c r="AG1091">
        <v>1.4</v>
      </c>
      <c r="AH1091">
        <v>2.88</v>
      </c>
      <c r="AI1091">
        <v>1.5</v>
      </c>
      <c r="AJ1091">
        <v>3</v>
      </c>
      <c r="AK1091">
        <v>1.43</v>
      </c>
      <c r="AL1091">
        <v>2.77</v>
      </c>
      <c r="AM1091" t="str">
        <f t="shared" ref="AM1091:AM1154" si="187">LEFT(J1091,FIND(" ",J1091)-1)</f>
        <v>Hercog</v>
      </c>
      <c r="AN1091" t="str">
        <f t="shared" ref="AN1091:AN1154" si="188">LEFT(K1091,FIND(" ",K1091)-1)</f>
        <v>Koukalova</v>
      </c>
      <c r="AO1091" t="str">
        <f t="shared" ref="AO1091:AO1154" si="189">B1091&amp;AM1091&amp;AN1091</f>
        <v>NurnbergHercogKoukalova</v>
      </c>
      <c r="AP1091" t="str">
        <f t="shared" ref="AP1091:AP1154" si="190">B1091&amp;AN1091&amp;AM1091</f>
        <v>NurnbergKoukalovaHercog</v>
      </c>
      <c r="AQ1091">
        <f t="shared" ref="AQ1091:AQ1154" si="191">V1091-W1091</f>
        <v>1</v>
      </c>
      <c r="AR1091">
        <f t="shared" ref="AR1091:AR1154" si="192">T1091+R1091+P1091-U1091-S1091-Q1091</f>
        <v>4</v>
      </c>
      <c r="AS1091">
        <f t="shared" ref="AS1091:AS1154" si="193">T1091+R1091+P1091+U1091+S1091+Q1091</f>
        <v>22</v>
      </c>
      <c r="AT1091" t="b">
        <f t="shared" ref="AT1091:AT1154" si="194">OR(P1091+Q1091=13,R1091+S1091=13,T1091+U1091=13)</f>
        <v>0</v>
      </c>
      <c r="AU1091" t="str">
        <f t="shared" ref="AU1091:AU1154" si="195">IF(P1091&gt;Q1091,AM1091,AN1091)</f>
        <v>Koukalova</v>
      </c>
      <c r="AV1091" t="b">
        <f t="shared" ref="AV1091:AV1154" si="196">W1091&lt;&gt;0</f>
        <v>1</v>
      </c>
      <c r="AW1091" t="str">
        <f t="shared" ref="AW1091:AW1154" si="197">B1091&amp;H1091</f>
        <v>Nurnberg1st Round</v>
      </c>
    </row>
    <row r="1092" spans="1:49" x14ac:dyDescent="0.25">
      <c r="A1092">
        <v>26</v>
      </c>
      <c r="B1092" s="8" t="s">
        <v>597</v>
      </c>
      <c r="C1092" s="8" t="s">
        <v>598</v>
      </c>
      <c r="D1092" s="1">
        <v>41777</v>
      </c>
      <c r="E1092" s="1" t="s">
        <v>306</v>
      </c>
      <c r="F1092" t="s">
        <v>307</v>
      </c>
      <c r="G1092" s="1" t="s">
        <v>503</v>
      </c>
      <c r="H1092" t="s">
        <v>309</v>
      </c>
      <c r="I1092">
        <v>3</v>
      </c>
      <c r="J1092" t="s">
        <v>407</v>
      </c>
      <c r="K1092" t="s">
        <v>599</v>
      </c>
      <c r="L1092">
        <v>112</v>
      </c>
      <c r="M1092">
        <v>310</v>
      </c>
      <c r="N1092">
        <v>550</v>
      </c>
      <c r="O1092">
        <v>141</v>
      </c>
      <c r="P1092">
        <v>3</v>
      </c>
      <c r="Q1092">
        <v>6</v>
      </c>
      <c r="R1092">
        <v>6</v>
      </c>
      <c r="S1092">
        <v>0</v>
      </c>
      <c r="T1092">
        <v>6</v>
      </c>
      <c r="U1092">
        <v>1</v>
      </c>
      <c r="V1092">
        <v>2</v>
      </c>
      <c r="W1092">
        <v>1</v>
      </c>
      <c r="X1092" t="s">
        <v>312</v>
      </c>
      <c r="Y1092">
        <v>1.07</v>
      </c>
      <c r="Z1092">
        <v>9</v>
      </c>
      <c r="AA1092">
        <v>1.1000000000000001</v>
      </c>
      <c r="AB1092">
        <v>6.5</v>
      </c>
      <c r="AC1092">
        <v>1.08</v>
      </c>
      <c r="AD1092">
        <v>7</v>
      </c>
      <c r="AE1092">
        <v>1.08</v>
      </c>
      <c r="AF1092">
        <v>9.4499999999999993</v>
      </c>
      <c r="AG1092">
        <v>1.08</v>
      </c>
      <c r="AH1092">
        <v>7.5</v>
      </c>
      <c r="AI1092">
        <v>1.1100000000000001</v>
      </c>
      <c r="AJ1092">
        <v>10</v>
      </c>
      <c r="AK1092">
        <v>1.08</v>
      </c>
      <c r="AL1092">
        <v>7.65</v>
      </c>
      <c r="AM1092" t="str">
        <f t="shared" si="187"/>
        <v>Friedsam</v>
      </c>
      <c r="AN1092" t="str">
        <f t="shared" si="188"/>
        <v>Moser</v>
      </c>
      <c r="AO1092" t="str">
        <f t="shared" si="189"/>
        <v>NurnbergFriedsamMoser</v>
      </c>
      <c r="AP1092" t="str">
        <f t="shared" si="190"/>
        <v>NurnbergMoserFriedsam</v>
      </c>
      <c r="AQ1092">
        <f t="shared" si="191"/>
        <v>1</v>
      </c>
      <c r="AR1092">
        <f t="shared" si="192"/>
        <v>8</v>
      </c>
      <c r="AS1092">
        <f t="shared" si="193"/>
        <v>22</v>
      </c>
      <c r="AT1092" t="b">
        <f t="shared" si="194"/>
        <v>0</v>
      </c>
      <c r="AU1092" t="str">
        <f t="shared" si="195"/>
        <v>Moser</v>
      </c>
      <c r="AV1092" t="b">
        <f t="shared" si="196"/>
        <v>1</v>
      </c>
      <c r="AW1092" t="str">
        <f t="shared" si="197"/>
        <v>Nurnberg1st Round</v>
      </c>
    </row>
    <row r="1093" spans="1:49" x14ac:dyDescent="0.25">
      <c r="A1093">
        <v>26</v>
      </c>
      <c r="B1093" s="8" t="s">
        <v>597</v>
      </c>
      <c r="C1093" s="8" t="s">
        <v>598</v>
      </c>
      <c r="D1093" s="1">
        <v>41778</v>
      </c>
      <c r="E1093" s="1" t="s">
        <v>306</v>
      </c>
      <c r="F1093" t="s">
        <v>307</v>
      </c>
      <c r="G1093" s="1" t="s">
        <v>503</v>
      </c>
      <c r="H1093" t="s">
        <v>309</v>
      </c>
      <c r="I1093">
        <v>3</v>
      </c>
      <c r="J1093" t="s">
        <v>419</v>
      </c>
      <c r="K1093" t="s">
        <v>600</v>
      </c>
      <c r="L1093">
        <v>94</v>
      </c>
      <c r="M1093">
        <v>409</v>
      </c>
      <c r="N1093">
        <v>665</v>
      </c>
      <c r="O1093">
        <v>94</v>
      </c>
      <c r="P1093">
        <v>6</v>
      </c>
      <c r="Q1093">
        <v>1</v>
      </c>
      <c r="R1093">
        <v>6</v>
      </c>
      <c r="S1093">
        <v>2</v>
      </c>
      <c r="V1093">
        <v>2</v>
      </c>
      <c r="W1093">
        <v>0</v>
      </c>
      <c r="X1093" t="s">
        <v>312</v>
      </c>
      <c r="Y1093">
        <v>1.4</v>
      </c>
      <c r="Z1093">
        <v>2.75</v>
      </c>
      <c r="AA1093">
        <v>1.45</v>
      </c>
      <c r="AB1093">
        <v>2.7</v>
      </c>
      <c r="AC1093">
        <v>1.4</v>
      </c>
      <c r="AD1093">
        <v>2.75</v>
      </c>
      <c r="AE1093">
        <v>1.44</v>
      </c>
      <c r="AF1093">
        <v>3</v>
      </c>
      <c r="AG1093">
        <v>1.4</v>
      </c>
      <c r="AH1093">
        <v>2.88</v>
      </c>
      <c r="AI1093">
        <v>1.46</v>
      </c>
      <c r="AJ1093">
        <v>3</v>
      </c>
      <c r="AK1093">
        <v>1.41</v>
      </c>
      <c r="AL1093">
        <v>2.81</v>
      </c>
      <c r="AM1093" t="str">
        <f t="shared" si="187"/>
        <v>Van</v>
      </c>
      <c r="AN1093" t="str">
        <f t="shared" si="188"/>
        <v>Lottner</v>
      </c>
      <c r="AO1093" t="str">
        <f t="shared" si="189"/>
        <v>NurnbergVanLottner</v>
      </c>
      <c r="AP1093" t="str">
        <f t="shared" si="190"/>
        <v>NurnbergLottnerVan</v>
      </c>
      <c r="AQ1093">
        <f t="shared" si="191"/>
        <v>2</v>
      </c>
      <c r="AR1093">
        <f t="shared" si="192"/>
        <v>9</v>
      </c>
      <c r="AS1093">
        <f t="shared" si="193"/>
        <v>15</v>
      </c>
      <c r="AT1093" t="b">
        <f t="shared" si="194"/>
        <v>0</v>
      </c>
      <c r="AU1093" t="str">
        <f t="shared" si="195"/>
        <v>Van</v>
      </c>
      <c r="AV1093" t="b">
        <f t="shared" si="196"/>
        <v>0</v>
      </c>
      <c r="AW1093" t="str">
        <f t="shared" si="197"/>
        <v>Nurnberg1st Round</v>
      </c>
    </row>
    <row r="1094" spans="1:49" x14ac:dyDescent="0.25">
      <c r="A1094">
        <v>26</v>
      </c>
      <c r="B1094" s="8" t="s">
        <v>597</v>
      </c>
      <c r="C1094" s="8" t="s">
        <v>598</v>
      </c>
      <c r="D1094" s="1">
        <v>41778</v>
      </c>
      <c r="E1094" s="1" t="s">
        <v>306</v>
      </c>
      <c r="F1094" t="s">
        <v>307</v>
      </c>
      <c r="G1094" s="1" t="s">
        <v>503</v>
      </c>
      <c r="H1094" t="s">
        <v>309</v>
      </c>
      <c r="I1094">
        <v>3</v>
      </c>
      <c r="J1094" t="s">
        <v>341</v>
      </c>
      <c r="K1094" t="s">
        <v>398</v>
      </c>
      <c r="L1094">
        <v>52</v>
      </c>
      <c r="M1094">
        <v>86</v>
      </c>
      <c r="N1094">
        <v>1060</v>
      </c>
      <c r="O1094">
        <v>711</v>
      </c>
      <c r="P1094">
        <v>6</v>
      </c>
      <c r="Q1094">
        <v>3</v>
      </c>
      <c r="R1094">
        <v>6</v>
      </c>
      <c r="S1094">
        <v>2</v>
      </c>
      <c r="V1094">
        <v>2</v>
      </c>
      <c r="W1094">
        <v>0</v>
      </c>
      <c r="X1094" t="s">
        <v>312</v>
      </c>
      <c r="Y1094">
        <v>1.83</v>
      </c>
      <c r="Z1094">
        <v>1.83</v>
      </c>
      <c r="AA1094">
        <v>1.85</v>
      </c>
      <c r="AB1094">
        <v>1.9</v>
      </c>
      <c r="AC1094">
        <v>1.8</v>
      </c>
      <c r="AD1094">
        <v>1.91</v>
      </c>
      <c r="AE1094">
        <v>1.87</v>
      </c>
      <c r="AF1094">
        <v>2.02</v>
      </c>
      <c r="AG1094">
        <v>1.8</v>
      </c>
      <c r="AH1094">
        <v>2</v>
      </c>
      <c r="AI1094">
        <v>1.91</v>
      </c>
      <c r="AJ1094">
        <v>2.02</v>
      </c>
      <c r="AK1094">
        <v>1.84</v>
      </c>
      <c r="AL1094">
        <v>1.91</v>
      </c>
      <c r="AM1094" t="str">
        <f t="shared" si="187"/>
        <v>Knapp</v>
      </c>
      <c r="AN1094" t="str">
        <f t="shared" si="188"/>
        <v>Peer</v>
      </c>
      <c r="AO1094" t="str">
        <f t="shared" si="189"/>
        <v>NurnbergKnappPeer</v>
      </c>
      <c r="AP1094" t="str">
        <f t="shared" si="190"/>
        <v>NurnbergPeerKnapp</v>
      </c>
      <c r="AQ1094">
        <f t="shared" si="191"/>
        <v>2</v>
      </c>
      <c r="AR1094">
        <f t="shared" si="192"/>
        <v>7</v>
      </c>
      <c r="AS1094">
        <f t="shared" si="193"/>
        <v>17</v>
      </c>
      <c r="AT1094" t="b">
        <f t="shared" si="194"/>
        <v>0</v>
      </c>
      <c r="AU1094" t="str">
        <f t="shared" si="195"/>
        <v>Knapp</v>
      </c>
      <c r="AV1094" t="b">
        <f t="shared" si="196"/>
        <v>0</v>
      </c>
      <c r="AW1094" t="str">
        <f t="shared" si="197"/>
        <v>Nurnberg1st Round</v>
      </c>
    </row>
    <row r="1095" spans="1:49" x14ac:dyDescent="0.25">
      <c r="A1095">
        <v>26</v>
      </c>
      <c r="B1095" s="8" t="s">
        <v>597</v>
      </c>
      <c r="C1095" s="8" t="s">
        <v>598</v>
      </c>
      <c r="D1095" s="1">
        <v>41778</v>
      </c>
      <c r="E1095" s="1" t="s">
        <v>306</v>
      </c>
      <c r="F1095" t="s">
        <v>307</v>
      </c>
      <c r="G1095" s="1" t="s">
        <v>503</v>
      </c>
      <c r="H1095" t="s">
        <v>309</v>
      </c>
      <c r="I1095">
        <v>3</v>
      </c>
      <c r="J1095" t="s">
        <v>354</v>
      </c>
      <c r="K1095" t="s">
        <v>517</v>
      </c>
      <c r="L1095">
        <v>38</v>
      </c>
      <c r="M1095">
        <v>59</v>
      </c>
      <c r="N1095">
        <v>1355</v>
      </c>
      <c r="O1095">
        <v>800</v>
      </c>
      <c r="P1095">
        <v>7</v>
      </c>
      <c r="Q1095">
        <v>5</v>
      </c>
      <c r="R1095">
        <v>6</v>
      </c>
      <c r="S1095">
        <v>4</v>
      </c>
      <c r="V1095">
        <v>2</v>
      </c>
      <c r="W1095">
        <v>0</v>
      </c>
      <c r="X1095" t="s">
        <v>312</v>
      </c>
      <c r="Y1095">
        <v>1.22</v>
      </c>
      <c r="Z1095">
        <v>4</v>
      </c>
      <c r="AA1095">
        <v>1.25</v>
      </c>
      <c r="AB1095">
        <v>3.75</v>
      </c>
      <c r="AC1095">
        <v>1.2</v>
      </c>
      <c r="AD1095">
        <v>4.33</v>
      </c>
      <c r="AE1095">
        <v>1.2</v>
      </c>
      <c r="AF1095">
        <v>5.03</v>
      </c>
      <c r="AG1095">
        <v>1.22</v>
      </c>
      <c r="AH1095">
        <v>4</v>
      </c>
      <c r="AI1095">
        <v>1.28</v>
      </c>
      <c r="AJ1095">
        <v>5.03</v>
      </c>
      <c r="AK1095">
        <v>1.23</v>
      </c>
      <c r="AL1095">
        <v>4.07</v>
      </c>
      <c r="AM1095" t="str">
        <f t="shared" si="187"/>
        <v>Svitolina</v>
      </c>
      <c r="AN1095" t="str">
        <f t="shared" si="188"/>
        <v>Melzer</v>
      </c>
      <c r="AO1095" t="str">
        <f t="shared" si="189"/>
        <v>NurnbergSvitolinaMelzer</v>
      </c>
      <c r="AP1095" t="str">
        <f t="shared" si="190"/>
        <v>NurnbergMelzerSvitolina</v>
      </c>
      <c r="AQ1095">
        <f t="shared" si="191"/>
        <v>2</v>
      </c>
      <c r="AR1095">
        <f t="shared" si="192"/>
        <v>4</v>
      </c>
      <c r="AS1095">
        <f t="shared" si="193"/>
        <v>22</v>
      </c>
      <c r="AT1095" t="b">
        <f t="shared" si="194"/>
        <v>0</v>
      </c>
      <c r="AU1095" t="str">
        <f t="shared" si="195"/>
        <v>Svitolina</v>
      </c>
      <c r="AV1095" t="b">
        <f t="shared" si="196"/>
        <v>0</v>
      </c>
      <c r="AW1095" t="str">
        <f t="shared" si="197"/>
        <v>Nurnberg1st Round</v>
      </c>
    </row>
    <row r="1096" spans="1:49" x14ac:dyDescent="0.25">
      <c r="A1096">
        <v>26</v>
      </c>
      <c r="B1096" s="8" t="s">
        <v>597</v>
      </c>
      <c r="C1096" s="8" t="s">
        <v>598</v>
      </c>
      <c r="D1096" s="1">
        <v>41778</v>
      </c>
      <c r="E1096" s="1" t="s">
        <v>306</v>
      </c>
      <c r="F1096" t="s">
        <v>307</v>
      </c>
      <c r="G1096" s="1" t="s">
        <v>503</v>
      </c>
      <c r="H1096" t="s">
        <v>309</v>
      </c>
      <c r="I1096">
        <v>3</v>
      </c>
      <c r="J1096" t="s">
        <v>431</v>
      </c>
      <c r="K1096" t="s">
        <v>399</v>
      </c>
      <c r="L1096">
        <v>19</v>
      </c>
      <c r="M1096">
        <v>63</v>
      </c>
      <c r="N1096">
        <v>2490</v>
      </c>
      <c r="O1096">
        <v>944</v>
      </c>
      <c r="P1096">
        <v>6</v>
      </c>
      <c r="Q1096">
        <v>0</v>
      </c>
      <c r="R1096">
        <v>6</v>
      </c>
      <c r="S1096">
        <v>3</v>
      </c>
      <c r="V1096">
        <v>2</v>
      </c>
      <c r="W1096">
        <v>0</v>
      </c>
      <c r="X1096" t="s">
        <v>312</v>
      </c>
      <c r="Y1096">
        <v>1.2</v>
      </c>
      <c r="Z1096">
        <v>4.33</v>
      </c>
      <c r="AA1096">
        <v>1.22</v>
      </c>
      <c r="AB1096">
        <v>4</v>
      </c>
      <c r="AC1096">
        <v>1.25</v>
      </c>
      <c r="AD1096">
        <v>3.75</v>
      </c>
      <c r="AE1096">
        <v>1.25</v>
      </c>
      <c r="AF1096">
        <v>4.33</v>
      </c>
      <c r="AG1096">
        <v>1.22</v>
      </c>
      <c r="AH1096">
        <v>4</v>
      </c>
      <c r="AI1096">
        <v>1.26</v>
      </c>
      <c r="AJ1096">
        <v>4.5999999999999996</v>
      </c>
      <c r="AK1096">
        <v>1.22</v>
      </c>
      <c r="AL1096">
        <v>4.09</v>
      </c>
      <c r="AM1096" t="str">
        <f t="shared" si="187"/>
        <v>Bouchard</v>
      </c>
      <c r="AN1096" t="str">
        <f t="shared" si="188"/>
        <v>Zahlavova</v>
      </c>
      <c r="AO1096" t="str">
        <f t="shared" si="189"/>
        <v>NurnbergBouchardZahlavova</v>
      </c>
      <c r="AP1096" t="str">
        <f t="shared" si="190"/>
        <v>NurnbergZahlavovaBouchard</v>
      </c>
      <c r="AQ1096">
        <f t="shared" si="191"/>
        <v>2</v>
      </c>
      <c r="AR1096">
        <f t="shared" si="192"/>
        <v>9</v>
      </c>
      <c r="AS1096">
        <f t="shared" si="193"/>
        <v>15</v>
      </c>
      <c r="AT1096" t="b">
        <f t="shared" si="194"/>
        <v>0</v>
      </c>
      <c r="AU1096" t="str">
        <f t="shared" si="195"/>
        <v>Bouchard</v>
      </c>
      <c r="AV1096" t="b">
        <f t="shared" si="196"/>
        <v>0</v>
      </c>
      <c r="AW1096" t="str">
        <f t="shared" si="197"/>
        <v>Nurnberg1st Round</v>
      </c>
    </row>
    <row r="1097" spans="1:49" x14ac:dyDescent="0.25">
      <c r="A1097">
        <v>26</v>
      </c>
      <c r="B1097" s="8" t="s">
        <v>597</v>
      </c>
      <c r="C1097" s="8" t="s">
        <v>598</v>
      </c>
      <c r="D1097" s="1">
        <v>41778</v>
      </c>
      <c r="E1097" s="1" t="s">
        <v>306</v>
      </c>
      <c r="F1097" t="s">
        <v>307</v>
      </c>
      <c r="G1097" s="1" t="s">
        <v>503</v>
      </c>
      <c r="H1097" t="s">
        <v>309</v>
      </c>
      <c r="I1097">
        <v>3</v>
      </c>
      <c r="J1097" t="s">
        <v>315</v>
      </c>
      <c r="K1097" t="s">
        <v>313</v>
      </c>
      <c r="L1097">
        <v>64</v>
      </c>
      <c r="M1097">
        <v>40</v>
      </c>
      <c r="N1097">
        <v>933</v>
      </c>
      <c r="O1097">
        <v>1315</v>
      </c>
      <c r="P1097">
        <v>6</v>
      </c>
      <c r="Q1097">
        <v>3</v>
      </c>
      <c r="R1097">
        <v>6</v>
      </c>
      <c r="S1097">
        <v>4</v>
      </c>
      <c r="V1097">
        <v>2</v>
      </c>
      <c r="W1097">
        <v>0</v>
      </c>
      <c r="X1097" t="s">
        <v>312</v>
      </c>
      <c r="Y1097">
        <v>2.2000000000000002</v>
      </c>
      <c r="Z1097">
        <v>1.61</v>
      </c>
      <c r="AA1097">
        <v>2.15</v>
      </c>
      <c r="AB1097">
        <v>1.68</v>
      </c>
      <c r="AC1097">
        <v>2.25</v>
      </c>
      <c r="AD1097">
        <v>1.57</v>
      </c>
      <c r="AE1097">
        <v>2.25</v>
      </c>
      <c r="AF1097">
        <v>1.71</v>
      </c>
      <c r="AG1097">
        <v>2.5</v>
      </c>
      <c r="AH1097">
        <v>1.53</v>
      </c>
      <c r="AI1097">
        <v>2.5</v>
      </c>
      <c r="AJ1097">
        <v>1.71</v>
      </c>
      <c r="AK1097">
        <v>2.23</v>
      </c>
      <c r="AL1097">
        <v>1.63</v>
      </c>
      <c r="AM1097" t="str">
        <f t="shared" si="187"/>
        <v>Pliskova</v>
      </c>
      <c r="AN1097" t="str">
        <f t="shared" si="188"/>
        <v>Meusburger</v>
      </c>
      <c r="AO1097" t="str">
        <f t="shared" si="189"/>
        <v>NurnbergPliskovaMeusburger</v>
      </c>
      <c r="AP1097" t="str">
        <f t="shared" si="190"/>
        <v>NurnbergMeusburgerPliskova</v>
      </c>
      <c r="AQ1097">
        <f t="shared" si="191"/>
        <v>2</v>
      </c>
      <c r="AR1097">
        <f t="shared" si="192"/>
        <v>5</v>
      </c>
      <c r="AS1097">
        <f t="shared" si="193"/>
        <v>19</v>
      </c>
      <c r="AT1097" t="b">
        <f t="shared" si="194"/>
        <v>0</v>
      </c>
      <c r="AU1097" t="str">
        <f t="shared" si="195"/>
        <v>Pliskova</v>
      </c>
      <c r="AV1097" t="b">
        <f t="shared" si="196"/>
        <v>0</v>
      </c>
      <c r="AW1097" t="str">
        <f t="shared" si="197"/>
        <v>Nurnberg1st Round</v>
      </c>
    </row>
    <row r="1098" spans="1:49" x14ac:dyDescent="0.25">
      <c r="A1098">
        <v>26</v>
      </c>
      <c r="B1098" s="8" t="s">
        <v>597</v>
      </c>
      <c r="C1098" s="8" t="s">
        <v>598</v>
      </c>
      <c r="D1098" s="1">
        <v>41778</v>
      </c>
      <c r="E1098" s="1" t="s">
        <v>306</v>
      </c>
      <c r="F1098" t="s">
        <v>307</v>
      </c>
      <c r="G1098" s="1" t="s">
        <v>503</v>
      </c>
      <c r="H1098" t="s">
        <v>309</v>
      </c>
      <c r="I1098">
        <v>3</v>
      </c>
      <c r="J1098" t="s">
        <v>377</v>
      </c>
      <c r="K1098" t="s">
        <v>454</v>
      </c>
      <c r="L1098">
        <v>46</v>
      </c>
      <c r="M1098">
        <v>98</v>
      </c>
      <c r="N1098">
        <v>1205</v>
      </c>
      <c r="O1098">
        <v>632</v>
      </c>
      <c r="P1098">
        <v>6</v>
      </c>
      <c r="Q1098">
        <v>4</v>
      </c>
      <c r="R1098">
        <v>5</v>
      </c>
      <c r="S1098">
        <v>7</v>
      </c>
      <c r="T1098">
        <v>7</v>
      </c>
      <c r="U1098">
        <v>5</v>
      </c>
      <c r="V1098">
        <v>2</v>
      </c>
      <c r="W1098">
        <v>1</v>
      </c>
      <c r="X1098" t="s">
        <v>312</v>
      </c>
      <c r="Y1098">
        <v>1.1200000000000001</v>
      </c>
      <c r="Z1098">
        <v>6</v>
      </c>
      <c r="AA1098">
        <v>1.1499999999999999</v>
      </c>
      <c r="AB1098">
        <v>5.25</v>
      </c>
      <c r="AC1098">
        <v>1.1399999999999999</v>
      </c>
      <c r="AD1098">
        <v>5</v>
      </c>
      <c r="AE1098">
        <v>1.1299999999999999</v>
      </c>
      <c r="AF1098">
        <v>6.81</v>
      </c>
      <c r="AG1098">
        <v>1.1399999999999999</v>
      </c>
      <c r="AH1098">
        <v>5.5</v>
      </c>
      <c r="AI1098">
        <v>1.17</v>
      </c>
      <c r="AJ1098">
        <v>6.81</v>
      </c>
      <c r="AK1098">
        <v>1.1299999999999999</v>
      </c>
      <c r="AL1098">
        <v>5.67</v>
      </c>
      <c r="AM1098" t="str">
        <f t="shared" si="187"/>
        <v>Garcia</v>
      </c>
      <c r="AN1098" t="str">
        <f t="shared" si="188"/>
        <v>Glushko</v>
      </c>
      <c r="AO1098" t="str">
        <f t="shared" si="189"/>
        <v>NurnbergGarciaGlushko</v>
      </c>
      <c r="AP1098" t="str">
        <f t="shared" si="190"/>
        <v>NurnbergGlushkoGarcia</v>
      </c>
      <c r="AQ1098">
        <f t="shared" si="191"/>
        <v>1</v>
      </c>
      <c r="AR1098">
        <f t="shared" si="192"/>
        <v>2</v>
      </c>
      <c r="AS1098">
        <f t="shared" si="193"/>
        <v>34</v>
      </c>
      <c r="AT1098" t="b">
        <f t="shared" si="194"/>
        <v>0</v>
      </c>
      <c r="AU1098" t="str">
        <f t="shared" si="195"/>
        <v>Garcia</v>
      </c>
      <c r="AV1098" t="b">
        <f t="shared" si="196"/>
        <v>1</v>
      </c>
      <c r="AW1098" t="str">
        <f t="shared" si="197"/>
        <v>Nurnberg1st Round</v>
      </c>
    </row>
    <row r="1099" spans="1:49" x14ac:dyDescent="0.25">
      <c r="A1099">
        <v>26</v>
      </c>
      <c r="B1099" s="8" t="s">
        <v>597</v>
      </c>
      <c r="C1099" s="8" t="s">
        <v>598</v>
      </c>
      <c r="D1099" s="1">
        <v>41778</v>
      </c>
      <c r="E1099" s="1" t="s">
        <v>306</v>
      </c>
      <c r="F1099" t="s">
        <v>307</v>
      </c>
      <c r="G1099" s="1" t="s">
        <v>503</v>
      </c>
      <c r="H1099" t="s">
        <v>309</v>
      </c>
      <c r="I1099">
        <v>3</v>
      </c>
      <c r="J1099" t="s">
        <v>391</v>
      </c>
      <c r="K1099" t="s">
        <v>401</v>
      </c>
      <c r="L1099">
        <v>49</v>
      </c>
      <c r="M1099">
        <v>55</v>
      </c>
      <c r="N1099">
        <v>1120</v>
      </c>
      <c r="O1099">
        <v>1024</v>
      </c>
      <c r="P1099">
        <v>6</v>
      </c>
      <c r="Q1099">
        <v>2</v>
      </c>
      <c r="R1099">
        <v>6</v>
      </c>
      <c r="S1099">
        <v>3</v>
      </c>
      <c r="V1099">
        <v>2</v>
      </c>
      <c r="W1099">
        <v>0</v>
      </c>
      <c r="X1099" t="s">
        <v>312</v>
      </c>
      <c r="Y1099">
        <v>1.72</v>
      </c>
      <c r="Z1099">
        <v>2</v>
      </c>
      <c r="AA1099">
        <v>1.75</v>
      </c>
      <c r="AB1099">
        <v>2.0499999999999998</v>
      </c>
      <c r="AC1099">
        <v>1.73</v>
      </c>
      <c r="AD1099">
        <v>2</v>
      </c>
      <c r="AE1099">
        <v>1.85</v>
      </c>
      <c r="AF1099">
        <v>2.04</v>
      </c>
      <c r="AG1099">
        <v>1.8</v>
      </c>
      <c r="AH1099">
        <v>2</v>
      </c>
      <c r="AI1099">
        <v>1.85</v>
      </c>
      <c r="AJ1099">
        <v>2.0499999999999998</v>
      </c>
      <c r="AK1099">
        <v>1.78</v>
      </c>
      <c r="AL1099">
        <v>1.99</v>
      </c>
      <c r="AM1099" t="str">
        <f t="shared" si="187"/>
        <v>Beck</v>
      </c>
      <c r="AN1099" t="str">
        <f t="shared" si="188"/>
        <v>Cepelova</v>
      </c>
      <c r="AO1099" t="str">
        <f t="shared" si="189"/>
        <v>NurnbergBeckCepelova</v>
      </c>
      <c r="AP1099" t="str">
        <f t="shared" si="190"/>
        <v>NurnbergCepelovaBeck</v>
      </c>
      <c r="AQ1099">
        <f t="shared" si="191"/>
        <v>2</v>
      </c>
      <c r="AR1099">
        <f t="shared" si="192"/>
        <v>7</v>
      </c>
      <c r="AS1099">
        <f t="shared" si="193"/>
        <v>17</v>
      </c>
      <c r="AT1099" t="b">
        <f t="shared" si="194"/>
        <v>0</v>
      </c>
      <c r="AU1099" t="str">
        <f t="shared" si="195"/>
        <v>Beck</v>
      </c>
      <c r="AV1099" t="b">
        <f t="shared" si="196"/>
        <v>0</v>
      </c>
      <c r="AW1099" t="str">
        <f t="shared" si="197"/>
        <v>Nurnberg1st Round</v>
      </c>
    </row>
    <row r="1100" spans="1:49" x14ac:dyDescent="0.25">
      <c r="A1100">
        <v>26</v>
      </c>
      <c r="B1100" s="8" t="s">
        <v>597</v>
      </c>
      <c r="C1100" s="8" t="s">
        <v>598</v>
      </c>
      <c r="D1100" s="1">
        <v>41778</v>
      </c>
      <c r="E1100" s="1" t="s">
        <v>306</v>
      </c>
      <c r="F1100" t="s">
        <v>307</v>
      </c>
      <c r="G1100" s="1" t="s">
        <v>503</v>
      </c>
      <c r="H1100" t="s">
        <v>309</v>
      </c>
      <c r="I1100">
        <v>3</v>
      </c>
      <c r="J1100" t="s">
        <v>582</v>
      </c>
      <c r="K1100" t="s">
        <v>601</v>
      </c>
      <c r="L1100">
        <v>204</v>
      </c>
      <c r="M1100">
        <v>316</v>
      </c>
      <c r="N1100">
        <v>281</v>
      </c>
      <c r="O1100">
        <v>137</v>
      </c>
      <c r="P1100">
        <v>6</v>
      </c>
      <c r="Q1100">
        <v>2</v>
      </c>
      <c r="R1100">
        <v>6</v>
      </c>
      <c r="S1100">
        <v>3</v>
      </c>
      <c r="V1100">
        <v>2</v>
      </c>
      <c r="W1100">
        <v>0</v>
      </c>
      <c r="X1100" t="s">
        <v>312</v>
      </c>
      <c r="Y1100">
        <v>1.22</v>
      </c>
      <c r="Z1100">
        <v>4</v>
      </c>
      <c r="AA1100">
        <v>1.22</v>
      </c>
      <c r="AB1100">
        <v>4</v>
      </c>
      <c r="AC1100">
        <v>1.29</v>
      </c>
      <c r="AD1100">
        <v>3.5</v>
      </c>
      <c r="AE1100">
        <v>1.25</v>
      </c>
      <c r="AF1100">
        <v>4.33</v>
      </c>
      <c r="AG1100">
        <v>1.22</v>
      </c>
      <c r="AH1100">
        <v>4</v>
      </c>
      <c r="AI1100">
        <v>1.3</v>
      </c>
      <c r="AJ1100">
        <v>4.33</v>
      </c>
      <c r="AK1100">
        <v>1.25</v>
      </c>
      <c r="AL1100">
        <v>3.87</v>
      </c>
      <c r="AM1100" t="str">
        <f t="shared" si="187"/>
        <v>Garcia</v>
      </c>
      <c r="AN1100" t="str">
        <f t="shared" si="188"/>
        <v>Zander</v>
      </c>
      <c r="AO1100" t="str">
        <f t="shared" si="189"/>
        <v>NurnbergGarciaZander</v>
      </c>
      <c r="AP1100" t="str">
        <f t="shared" si="190"/>
        <v>NurnbergZanderGarcia</v>
      </c>
      <c r="AQ1100">
        <f t="shared" si="191"/>
        <v>2</v>
      </c>
      <c r="AR1100">
        <f t="shared" si="192"/>
        <v>7</v>
      </c>
      <c r="AS1100">
        <f t="shared" si="193"/>
        <v>17</v>
      </c>
      <c r="AT1100" t="b">
        <f t="shared" si="194"/>
        <v>0</v>
      </c>
      <c r="AU1100" t="str">
        <f t="shared" si="195"/>
        <v>Garcia</v>
      </c>
      <c r="AV1100" t="b">
        <f t="shared" si="196"/>
        <v>0</v>
      </c>
      <c r="AW1100" t="str">
        <f t="shared" si="197"/>
        <v>Nurnberg1st Round</v>
      </c>
    </row>
    <row r="1101" spans="1:49" x14ac:dyDescent="0.25">
      <c r="A1101">
        <v>26</v>
      </c>
      <c r="B1101" s="8" t="s">
        <v>597</v>
      </c>
      <c r="C1101" s="8" t="s">
        <v>598</v>
      </c>
      <c r="D1101" s="1">
        <v>41778</v>
      </c>
      <c r="E1101" s="1" t="s">
        <v>306</v>
      </c>
      <c r="F1101" t="s">
        <v>307</v>
      </c>
      <c r="G1101" s="1" t="s">
        <v>503</v>
      </c>
      <c r="H1101" t="s">
        <v>309</v>
      </c>
      <c r="I1101">
        <v>3</v>
      </c>
      <c r="J1101" t="s">
        <v>476</v>
      </c>
      <c r="K1101" t="s">
        <v>395</v>
      </c>
      <c r="L1101">
        <v>72</v>
      </c>
      <c r="M1101">
        <v>74</v>
      </c>
      <c r="N1101">
        <v>801</v>
      </c>
      <c r="O1101">
        <v>793</v>
      </c>
      <c r="P1101">
        <v>7</v>
      </c>
      <c r="Q1101">
        <v>5</v>
      </c>
      <c r="R1101">
        <v>6</v>
      </c>
      <c r="S1101">
        <v>3</v>
      </c>
      <c r="V1101">
        <v>2</v>
      </c>
      <c r="W1101">
        <v>0</v>
      </c>
      <c r="X1101" t="s">
        <v>312</v>
      </c>
      <c r="Y1101">
        <v>1.66</v>
      </c>
      <c r="Z1101">
        <v>2.1</v>
      </c>
      <c r="AA1101">
        <v>1.62</v>
      </c>
      <c r="AB1101">
        <v>2.25</v>
      </c>
      <c r="AC1101">
        <v>1.62</v>
      </c>
      <c r="AD1101">
        <v>2.2000000000000002</v>
      </c>
      <c r="AE1101">
        <v>1.65</v>
      </c>
      <c r="AF1101">
        <v>2.37</v>
      </c>
      <c r="AG1101">
        <v>1.73</v>
      </c>
      <c r="AH1101">
        <v>2.1</v>
      </c>
      <c r="AI1101">
        <v>1.78</v>
      </c>
      <c r="AJ1101">
        <v>2.4</v>
      </c>
      <c r="AK1101">
        <v>1.67</v>
      </c>
      <c r="AL1101">
        <v>2.17</v>
      </c>
      <c r="AM1101" t="str">
        <f t="shared" si="187"/>
        <v>Shvedova</v>
      </c>
      <c r="AN1101" t="str">
        <f t="shared" si="188"/>
        <v>Mayr</v>
      </c>
      <c r="AO1101" t="str">
        <f t="shared" si="189"/>
        <v>NurnbergShvedovaMayr</v>
      </c>
      <c r="AP1101" t="str">
        <f t="shared" si="190"/>
        <v>NurnbergMayrShvedova</v>
      </c>
      <c r="AQ1101">
        <f t="shared" si="191"/>
        <v>2</v>
      </c>
      <c r="AR1101">
        <f t="shared" si="192"/>
        <v>5</v>
      </c>
      <c r="AS1101">
        <f t="shared" si="193"/>
        <v>21</v>
      </c>
      <c r="AT1101" t="b">
        <f t="shared" si="194"/>
        <v>0</v>
      </c>
      <c r="AU1101" t="str">
        <f t="shared" si="195"/>
        <v>Shvedova</v>
      </c>
      <c r="AV1101" t="b">
        <f t="shared" si="196"/>
        <v>0</v>
      </c>
      <c r="AW1101" t="str">
        <f t="shared" si="197"/>
        <v>Nurnberg1st Round</v>
      </c>
    </row>
    <row r="1102" spans="1:49" x14ac:dyDescent="0.25">
      <c r="A1102">
        <v>26</v>
      </c>
      <c r="B1102" s="8" t="s">
        <v>597</v>
      </c>
      <c r="C1102" s="8" t="s">
        <v>598</v>
      </c>
      <c r="D1102" s="1">
        <v>41778</v>
      </c>
      <c r="E1102" s="1" t="s">
        <v>306</v>
      </c>
      <c r="F1102" t="s">
        <v>307</v>
      </c>
      <c r="G1102" s="1" t="s">
        <v>503</v>
      </c>
      <c r="H1102" t="s">
        <v>309</v>
      </c>
      <c r="I1102">
        <v>3</v>
      </c>
      <c r="J1102" t="s">
        <v>602</v>
      </c>
      <c r="K1102" t="s">
        <v>603</v>
      </c>
      <c r="L1102">
        <v>217</v>
      </c>
      <c r="M1102">
        <v>281</v>
      </c>
      <c r="N1102">
        <v>265</v>
      </c>
      <c r="O1102">
        <v>176</v>
      </c>
      <c r="P1102">
        <v>6</v>
      </c>
      <c r="Q1102">
        <v>3</v>
      </c>
      <c r="R1102">
        <v>3</v>
      </c>
      <c r="S1102">
        <v>6</v>
      </c>
      <c r="T1102">
        <v>6</v>
      </c>
      <c r="U1102">
        <v>3</v>
      </c>
      <c r="V1102">
        <v>2</v>
      </c>
      <c r="W1102">
        <v>1</v>
      </c>
      <c r="X1102" t="s">
        <v>312</v>
      </c>
      <c r="Y1102">
        <v>1.4</v>
      </c>
      <c r="Z1102">
        <v>2.75</v>
      </c>
      <c r="AA1102">
        <v>1.48</v>
      </c>
      <c r="AB1102">
        <v>2.6</v>
      </c>
      <c r="AC1102">
        <v>1.44</v>
      </c>
      <c r="AD1102">
        <v>2.62</v>
      </c>
      <c r="AI1102">
        <v>1.48</v>
      </c>
      <c r="AJ1102">
        <v>2.87</v>
      </c>
      <c r="AK1102">
        <v>1.44</v>
      </c>
      <c r="AL1102">
        <v>2.7</v>
      </c>
      <c r="AM1102" t="str">
        <f t="shared" si="187"/>
        <v>Rodionova</v>
      </c>
      <c r="AN1102" t="str">
        <f t="shared" si="188"/>
        <v>Martincova</v>
      </c>
      <c r="AO1102" t="str">
        <f t="shared" si="189"/>
        <v>NurnbergRodionovaMartincova</v>
      </c>
      <c r="AP1102" t="str">
        <f t="shared" si="190"/>
        <v>NurnbergMartincovaRodionova</v>
      </c>
      <c r="AQ1102">
        <f t="shared" si="191"/>
        <v>1</v>
      </c>
      <c r="AR1102">
        <f t="shared" si="192"/>
        <v>3</v>
      </c>
      <c r="AS1102">
        <f t="shared" si="193"/>
        <v>27</v>
      </c>
      <c r="AT1102" t="b">
        <f t="shared" si="194"/>
        <v>0</v>
      </c>
      <c r="AU1102" t="str">
        <f t="shared" si="195"/>
        <v>Rodionova</v>
      </c>
      <c r="AV1102" t="b">
        <f t="shared" si="196"/>
        <v>1</v>
      </c>
      <c r="AW1102" t="str">
        <f t="shared" si="197"/>
        <v>Nurnberg1st Round</v>
      </c>
    </row>
    <row r="1103" spans="1:49" x14ac:dyDescent="0.25">
      <c r="A1103">
        <v>26</v>
      </c>
      <c r="B1103" s="8" t="s">
        <v>597</v>
      </c>
      <c r="C1103" s="8" t="s">
        <v>598</v>
      </c>
      <c r="D1103" s="1">
        <v>41778</v>
      </c>
      <c r="E1103" s="1" t="s">
        <v>306</v>
      </c>
      <c r="F1103" t="s">
        <v>307</v>
      </c>
      <c r="G1103" s="1" t="s">
        <v>503</v>
      </c>
      <c r="H1103" t="s">
        <v>309</v>
      </c>
      <c r="I1103">
        <v>3</v>
      </c>
      <c r="J1103" t="s">
        <v>459</v>
      </c>
      <c r="K1103" t="s">
        <v>604</v>
      </c>
      <c r="L1103">
        <v>93</v>
      </c>
      <c r="M1103">
        <v>135</v>
      </c>
      <c r="N1103">
        <v>676</v>
      </c>
      <c r="O1103">
        <v>424</v>
      </c>
      <c r="P1103">
        <v>6</v>
      </c>
      <c r="Q1103">
        <v>2</v>
      </c>
      <c r="R1103">
        <v>6</v>
      </c>
      <c r="S1103">
        <v>4</v>
      </c>
      <c r="V1103">
        <v>2</v>
      </c>
      <c r="W1103">
        <v>0</v>
      </c>
      <c r="X1103" t="s">
        <v>312</v>
      </c>
      <c r="Y1103">
        <v>1.5</v>
      </c>
      <c r="Z1103">
        <v>2.5</v>
      </c>
      <c r="AA1103">
        <v>1.58</v>
      </c>
      <c r="AB1103">
        <v>2.35</v>
      </c>
      <c r="AC1103">
        <v>1.57</v>
      </c>
      <c r="AD1103">
        <v>2.25</v>
      </c>
      <c r="AE1103">
        <v>1.54</v>
      </c>
      <c r="AF1103">
        <v>2.64</v>
      </c>
      <c r="AG1103">
        <v>1.57</v>
      </c>
      <c r="AH1103">
        <v>2.38</v>
      </c>
      <c r="AI1103">
        <v>1.58</v>
      </c>
      <c r="AJ1103">
        <v>2.65</v>
      </c>
      <c r="AK1103">
        <v>1.52</v>
      </c>
      <c r="AL1103">
        <v>2.48</v>
      </c>
      <c r="AM1103" t="str">
        <f t="shared" si="187"/>
        <v>Pfizenmaier</v>
      </c>
      <c r="AN1103" t="str">
        <f t="shared" si="188"/>
        <v>Gonzalez</v>
      </c>
      <c r="AO1103" t="str">
        <f t="shared" si="189"/>
        <v>NurnbergPfizenmaierGonzalez</v>
      </c>
      <c r="AP1103" t="str">
        <f t="shared" si="190"/>
        <v>NurnbergGonzalezPfizenmaier</v>
      </c>
      <c r="AQ1103">
        <f t="shared" si="191"/>
        <v>2</v>
      </c>
      <c r="AR1103">
        <f t="shared" si="192"/>
        <v>6</v>
      </c>
      <c r="AS1103">
        <f t="shared" si="193"/>
        <v>18</v>
      </c>
      <c r="AT1103" t="b">
        <f t="shared" si="194"/>
        <v>0</v>
      </c>
      <c r="AU1103" t="str">
        <f t="shared" si="195"/>
        <v>Pfizenmaier</v>
      </c>
      <c r="AV1103" t="b">
        <f t="shared" si="196"/>
        <v>0</v>
      </c>
      <c r="AW1103" t="str">
        <f t="shared" si="197"/>
        <v>Nurnberg1st Round</v>
      </c>
    </row>
    <row r="1104" spans="1:49" x14ac:dyDescent="0.25">
      <c r="A1104">
        <v>26</v>
      </c>
      <c r="B1104" s="8" t="s">
        <v>597</v>
      </c>
      <c r="C1104" s="8" t="s">
        <v>598</v>
      </c>
      <c r="D1104" s="1">
        <v>41779</v>
      </c>
      <c r="E1104" s="1" t="s">
        <v>306</v>
      </c>
      <c r="F1104" t="s">
        <v>307</v>
      </c>
      <c r="G1104" s="1" t="s">
        <v>503</v>
      </c>
      <c r="H1104" t="s">
        <v>309</v>
      </c>
      <c r="I1104">
        <v>3</v>
      </c>
      <c r="J1104" t="s">
        <v>378</v>
      </c>
      <c r="K1104" t="s">
        <v>339</v>
      </c>
      <c r="L1104">
        <v>9</v>
      </c>
      <c r="M1104">
        <v>60</v>
      </c>
      <c r="N1104">
        <v>3870</v>
      </c>
      <c r="O1104">
        <v>958</v>
      </c>
      <c r="P1104">
        <v>6</v>
      </c>
      <c r="Q1104">
        <v>4</v>
      </c>
      <c r="R1104">
        <v>6</v>
      </c>
      <c r="S1104">
        <v>2</v>
      </c>
      <c r="V1104">
        <v>2</v>
      </c>
      <c r="W1104">
        <v>0</v>
      </c>
      <c r="X1104" t="s">
        <v>312</v>
      </c>
      <c r="Y1104">
        <v>1.1399999999999999</v>
      </c>
      <c r="Z1104">
        <v>5.5</v>
      </c>
      <c r="AA1104">
        <v>1.1499999999999999</v>
      </c>
      <c r="AB1104">
        <v>5.25</v>
      </c>
      <c r="AC1104">
        <v>1.17</v>
      </c>
      <c r="AD1104">
        <v>4.5</v>
      </c>
      <c r="AE1104">
        <v>1.19</v>
      </c>
      <c r="AF1104">
        <v>5.35</v>
      </c>
      <c r="AG1104">
        <v>1.1399999999999999</v>
      </c>
      <c r="AH1104">
        <v>5.5</v>
      </c>
      <c r="AI1104">
        <v>1.2</v>
      </c>
      <c r="AJ1104">
        <v>5.75</v>
      </c>
      <c r="AK1104">
        <v>1.1599999999999999</v>
      </c>
      <c r="AL1104">
        <v>5.04</v>
      </c>
      <c r="AM1104" t="str">
        <f t="shared" si="187"/>
        <v>Kerber</v>
      </c>
      <c r="AN1104" t="str">
        <f t="shared" si="188"/>
        <v>Erakovic</v>
      </c>
      <c r="AO1104" t="str">
        <f t="shared" si="189"/>
        <v>NurnbergKerberErakovic</v>
      </c>
      <c r="AP1104" t="str">
        <f t="shared" si="190"/>
        <v>NurnbergErakovicKerber</v>
      </c>
      <c r="AQ1104">
        <f t="shared" si="191"/>
        <v>2</v>
      </c>
      <c r="AR1104">
        <f t="shared" si="192"/>
        <v>6</v>
      </c>
      <c r="AS1104">
        <f t="shared" si="193"/>
        <v>18</v>
      </c>
      <c r="AT1104" t="b">
        <f t="shared" si="194"/>
        <v>0</v>
      </c>
      <c r="AU1104" t="str">
        <f t="shared" si="195"/>
        <v>Kerber</v>
      </c>
      <c r="AV1104" t="b">
        <f t="shared" si="196"/>
        <v>0</v>
      </c>
      <c r="AW1104" t="str">
        <f t="shared" si="197"/>
        <v>Nurnberg1st Round</v>
      </c>
    </row>
    <row r="1105" spans="1:49" x14ac:dyDescent="0.25">
      <c r="A1105">
        <v>26</v>
      </c>
      <c r="B1105" s="8" t="s">
        <v>597</v>
      </c>
      <c r="C1105" s="8" t="s">
        <v>598</v>
      </c>
      <c r="D1105" s="1">
        <v>41779</v>
      </c>
      <c r="E1105" s="1" t="s">
        <v>306</v>
      </c>
      <c r="F1105" t="s">
        <v>307</v>
      </c>
      <c r="G1105" s="1" t="s">
        <v>503</v>
      </c>
      <c r="H1105" t="s">
        <v>344</v>
      </c>
      <c r="I1105">
        <v>3</v>
      </c>
      <c r="J1105" t="s">
        <v>315</v>
      </c>
      <c r="K1105" t="s">
        <v>419</v>
      </c>
      <c r="L1105">
        <v>64</v>
      </c>
      <c r="M1105">
        <v>94</v>
      </c>
      <c r="N1105">
        <v>933</v>
      </c>
      <c r="O1105">
        <v>665</v>
      </c>
      <c r="P1105">
        <v>7</v>
      </c>
      <c r="Q1105">
        <v>6</v>
      </c>
      <c r="R1105">
        <v>6</v>
      </c>
      <c r="S1105">
        <v>3</v>
      </c>
      <c r="V1105">
        <v>2</v>
      </c>
      <c r="W1105">
        <v>0</v>
      </c>
      <c r="X1105" t="s">
        <v>312</v>
      </c>
      <c r="Y1105">
        <v>1.5</v>
      </c>
      <c r="Z1105">
        <v>2.5</v>
      </c>
      <c r="AA1105">
        <v>1.52</v>
      </c>
      <c r="AB1105">
        <v>2.4500000000000002</v>
      </c>
      <c r="AC1105">
        <v>1.53</v>
      </c>
      <c r="AD1105">
        <v>2.38</v>
      </c>
      <c r="AE1105">
        <v>1.56</v>
      </c>
      <c r="AF1105">
        <v>2.59</v>
      </c>
      <c r="AG1105">
        <v>1.57</v>
      </c>
      <c r="AH1105">
        <v>2.38</v>
      </c>
      <c r="AI1105">
        <v>1.57</v>
      </c>
      <c r="AJ1105">
        <v>2.75</v>
      </c>
      <c r="AK1105">
        <v>1.53</v>
      </c>
      <c r="AL1105">
        <v>2.46</v>
      </c>
      <c r="AM1105" t="str">
        <f t="shared" si="187"/>
        <v>Pliskova</v>
      </c>
      <c r="AN1105" t="str">
        <f t="shared" si="188"/>
        <v>Van</v>
      </c>
      <c r="AO1105" t="str">
        <f t="shared" si="189"/>
        <v>NurnbergPliskovaVan</v>
      </c>
      <c r="AP1105" t="str">
        <f t="shared" si="190"/>
        <v>NurnbergVanPliskova</v>
      </c>
      <c r="AQ1105">
        <f t="shared" si="191"/>
        <v>2</v>
      </c>
      <c r="AR1105">
        <f t="shared" si="192"/>
        <v>4</v>
      </c>
      <c r="AS1105">
        <f t="shared" si="193"/>
        <v>22</v>
      </c>
      <c r="AT1105" t="b">
        <f t="shared" si="194"/>
        <v>1</v>
      </c>
      <c r="AU1105" t="str">
        <f t="shared" si="195"/>
        <v>Pliskova</v>
      </c>
      <c r="AV1105" t="b">
        <f t="shared" si="196"/>
        <v>0</v>
      </c>
      <c r="AW1105" t="str">
        <f t="shared" si="197"/>
        <v>Nurnberg2nd Round</v>
      </c>
    </row>
    <row r="1106" spans="1:49" x14ac:dyDescent="0.25">
      <c r="A1106">
        <v>26</v>
      </c>
      <c r="B1106" s="8" t="s">
        <v>597</v>
      </c>
      <c r="C1106" s="8" t="s">
        <v>598</v>
      </c>
      <c r="D1106" s="1">
        <v>41779</v>
      </c>
      <c r="E1106" s="1" t="s">
        <v>306</v>
      </c>
      <c r="F1106" t="s">
        <v>307</v>
      </c>
      <c r="G1106" s="1" t="s">
        <v>503</v>
      </c>
      <c r="H1106" t="s">
        <v>344</v>
      </c>
      <c r="I1106">
        <v>3</v>
      </c>
      <c r="J1106" t="s">
        <v>476</v>
      </c>
      <c r="K1106" t="s">
        <v>321</v>
      </c>
      <c r="L1106">
        <v>72</v>
      </c>
      <c r="M1106">
        <v>45</v>
      </c>
      <c r="N1106">
        <v>801</v>
      </c>
      <c r="O1106">
        <v>1214</v>
      </c>
      <c r="P1106">
        <v>6</v>
      </c>
      <c r="Q1106">
        <v>4</v>
      </c>
      <c r="R1106">
        <v>6</v>
      </c>
      <c r="S1106">
        <v>2</v>
      </c>
      <c r="V1106">
        <v>2</v>
      </c>
      <c r="W1106">
        <v>0</v>
      </c>
      <c r="X1106" t="s">
        <v>312</v>
      </c>
      <c r="Y1106">
        <v>1.61</v>
      </c>
      <c r="Z1106">
        <v>2.2000000000000002</v>
      </c>
      <c r="AA1106">
        <v>1.62</v>
      </c>
      <c r="AB1106">
        <v>2.25</v>
      </c>
      <c r="AC1106">
        <v>1.53</v>
      </c>
      <c r="AD1106">
        <v>2.38</v>
      </c>
      <c r="AE1106">
        <v>1.79</v>
      </c>
      <c r="AF1106">
        <v>2.15</v>
      </c>
      <c r="AG1106">
        <v>1.57</v>
      </c>
      <c r="AH1106">
        <v>2.38</v>
      </c>
      <c r="AI1106">
        <v>1.79</v>
      </c>
      <c r="AJ1106">
        <v>2.4500000000000002</v>
      </c>
      <c r="AK1106">
        <v>1.63</v>
      </c>
      <c r="AL1106">
        <v>2.23</v>
      </c>
      <c r="AM1106" t="str">
        <f t="shared" si="187"/>
        <v>Shvedova</v>
      </c>
      <c r="AN1106" t="str">
        <f t="shared" si="188"/>
        <v>Nara</v>
      </c>
      <c r="AO1106" t="str">
        <f t="shared" si="189"/>
        <v>NurnbergShvedovaNara</v>
      </c>
      <c r="AP1106" t="str">
        <f t="shared" si="190"/>
        <v>NurnbergNaraShvedova</v>
      </c>
      <c r="AQ1106">
        <f t="shared" si="191"/>
        <v>2</v>
      </c>
      <c r="AR1106">
        <f t="shared" si="192"/>
        <v>6</v>
      </c>
      <c r="AS1106">
        <f t="shared" si="193"/>
        <v>18</v>
      </c>
      <c r="AT1106" t="b">
        <f t="shared" si="194"/>
        <v>0</v>
      </c>
      <c r="AU1106" t="str">
        <f t="shared" si="195"/>
        <v>Shvedova</v>
      </c>
      <c r="AV1106" t="b">
        <f t="shared" si="196"/>
        <v>0</v>
      </c>
      <c r="AW1106" t="str">
        <f t="shared" si="197"/>
        <v>Nurnberg2nd Round</v>
      </c>
    </row>
    <row r="1107" spans="1:49" x14ac:dyDescent="0.25">
      <c r="A1107">
        <v>26</v>
      </c>
      <c r="B1107" s="8" t="s">
        <v>597</v>
      </c>
      <c r="C1107" s="8" t="s">
        <v>598</v>
      </c>
      <c r="D1107" s="1">
        <v>41779</v>
      </c>
      <c r="E1107" s="1" t="s">
        <v>306</v>
      </c>
      <c r="F1107" t="s">
        <v>307</v>
      </c>
      <c r="G1107" s="1" t="s">
        <v>503</v>
      </c>
      <c r="H1107" t="s">
        <v>344</v>
      </c>
      <c r="I1107">
        <v>3</v>
      </c>
      <c r="J1107" t="s">
        <v>341</v>
      </c>
      <c r="K1107" t="s">
        <v>461</v>
      </c>
      <c r="L1107">
        <v>52</v>
      </c>
      <c r="M1107">
        <v>61</v>
      </c>
      <c r="N1107">
        <v>1060</v>
      </c>
      <c r="O1107">
        <v>955</v>
      </c>
      <c r="P1107">
        <v>6</v>
      </c>
      <c r="Q1107">
        <v>3</v>
      </c>
      <c r="R1107">
        <v>6</v>
      </c>
      <c r="S1107">
        <v>3</v>
      </c>
      <c r="V1107">
        <v>2</v>
      </c>
      <c r="W1107">
        <v>0</v>
      </c>
      <c r="X1107" t="s">
        <v>312</v>
      </c>
      <c r="Y1107">
        <v>4</v>
      </c>
      <c r="Z1107">
        <v>1.22</v>
      </c>
      <c r="AA1107">
        <v>3.75</v>
      </c>
      <c r="AB1107">
        <v>1.25</v>
      </c>
      <c r="AC1107">
        <v>3.4</v>
      </c>
      <c r="AD1107">
        <v>1.3</v>
      </c>
      <c r="AE1107">
        <v>4.05</v>
      </c>
      <c r="AF1107">
        <v>1.29</v>
      </c>
      <c r="AG1107">
        <v>3.5</v>
      </c>
      <c r="AH1107">
        <v>1.29</v>
      </c>
      <c r="AI1107">
        <v>4.3</v>
      </c>
      <c r="AJ1107">
        <v>1.3</v>
      </c>
      <c r="AK1107">
        <v>3.73</v>
      </c>
      <c r="AL1107">
        <v>1.26</v>
      </c>
      <c r="AM1107" t="str">
        <f t="shared" si="187"/>
        <v>Knapp</v>
      </c>
      <c r="AN1107" t="str">
        <f t="shared" si="188"/>
        <v>Hercog</v>
      </c>
      <c r="AO1107" t="str">
        <f t="shared" si="189"/>
        <v>NurnbergKnappHercog</v>
      </c>
      <c r="AP1107" t="str">
        <f t="shared" si="190"/>
        <v>NurnbergHercogKnapp</v>
      </c>
      <c r="AQ1107">
        <f t="shared" si="191"/>
        <v>2</v>
      </c>
      <c r="AR1107">
        <f t="shared" si="192"/>
        <v>6</v>
      </c>
      <c r="AS1107">
        <f t="shared" si="193"/>
        <v>18</v>
      </c>
      <c r="AT1107" t="b">
        <f t="shared" si="194"/>
        <v>0</v>
      </c>
      <c r="AU1107" t="str">
        <f t="shared" si="195"/>
        <v>Knapp</v>
      </c>
      <c r="AV1107" t="b">
        <f t="shared" si="196"/>
        <v>0</v>
      </c>
      <c r="AW1107" t="str">
        <f t="shared" si="197"/>
        <v>Nurnberg2nd Round</v>
      </c>
    </row>
    <row r="1108" spans="1:49" x14ac:dyDescent="0.25">
      <c r="A1108">
        <v>26</v>
      </c>
      <c r="B1108" s="8" t="s">
        <v>597</v>
      </c>
      <c r="C1108" s="8" t="s">
        <v>598</v>
      </c>
      <c r="D1108" s="1">
        <v>41779</v>
      </c>
      <c r="E1108" s="1" t="s">
        <v>306</v>
      </c>
      <c r="F1108" t="s">
        <v>307</v>
      </c>
      <c r="G1108" s="1" t="s">
        <v>503</v>
      </c>
      <c r="H1108" t="s">
        <v>344</v>
      </c>
      <c r="I1108">
        <v>3</v>
      </c>
      <c r="J1108" t="s">
        <v>431</v>
      </c>
      <c r="K1108" t="s">
        <v>602</v>
      </c>
      <c r="L1108">
        <v>19</v>
      </c>
      <c r="M1108">
        <v>217</v>
      </c>
      <c r="N1108">
        <v>2490</v>
      </c>
      <c r="O1108">
        <v>265</v>
      </c>
      <c r="P1108">
        <v>6</v>
      </c>
      <c r="Q1108">
        <v>0</v>
      </c>
      <c r="R1108">
        <v>6</v>
      </c>
      <c r="S1108">
        <v>1</v>
      </c>
      <c r="V1108">
        <v>2</v>
      </c>
      <c r="W1108">
        <v>0</v>
      </c>
      <c r="X1108" t="s">
        <v>312</v>
      </c>
      <c r="Y1108">
        <v>1.08</v>
      </c>
      <c r="Z1108">
        <v>8</v>
      </c>
      <c r="AA1108">
        <v>1.1200000000000001</v>
      </c>
      <c r="AB1108">
        <v>5.75</v>
      </c>
      <c r="AC1108">
        <v>1.1100000000000001</v>
      </c>
      <c r="AD1108">
        <v>6</v>
      </c>
      <c r="AE1108">
        <v>1.0900000000000001</v>
      </c>
      <c r="AF1108">
        <v>9.16</v>
      </c>
      <c r="AG1108">
        <v>1.1000000000000001</v>
      </c>
      <c r="AH1108">
        <v>7</v>
      </c>
      <c r="AI1108">
        <v>1.1200000000000001</v>
      </c>
      <c r="AJ1108">
        <v>9.16</v>
      </c>
      <c r="AK1108">
        <v>1.0900000000000001</v>
      </c>
      <c r="AL1108">
        <v>7.13</v>
      </c>
      <c r="AM1108" t="str">
        <f t="shared" si="187"/>
        <v>Bouchard</v>
      </c>
      <c r="AN1108" t="str">
        <f t="shared" si="188"/>
        <v>Rodionova</v>
      </c>
      <c r="AO1108" t="str">
        <f t="shared" si="189"/>
        <v>NurnbergBouchardRodionova</v>
      </c>
      <c r="AP1108" t="str">
        <f t="shared" si="190"/>
        <v>NurnbergRodionovaBouchard</v>
      </c>
      <c r="AQ1108">
        <f t="shared" si="191"/>
        <v>2</v>
      </c>
      <c r="AR1108">
        <f t="shared" si="192"/>
        <v>11</v>
      </c>
      <c r="AS1108">
        <f t="shared" si="193"/>
        <v>13</v>
      </c>
      <c r="AT1108" t="b">
        <f t="shared" si="194"/>
        <v>0</v>
      </c>
      <c r="AU1108" t="str">
        <f t="shared" si="195"/>
        <v>Bouchard</v>
      </c>
      <c r="AV1108" t="b">
        <f t="shared" si="196"/>
        <v>0</v>
      </c>
      <c r="AW1108" t="str">
        <f t="shared" si="197"/>
        <v>Nurnberg2nd Round</v>
      </c>
    </row>
    <row r="1109" spans="1:49" x14ac:dyDescent="0.25">
      <c r="A1109">
        <v>26</v>
      </c>
      <c r="B1109" s="8" t="s">
        <v>597</v>
      </c>
      <c r="C1109" s="8" t="s">
        <v>598</v>
      </c>
      <c r="D1109" s="1">
        <v>41780</v>
      </c>
      <c r="E1109" s="1" t="s">
        <v>306</v>
      </c>
      <c r="F1109" t="s">
        <v>307</v>
      </c>
      <c r="G1109" s="1" t="s">
        <v>503</v>
      </c>
      <c r="H1109" t="s">
        <v>344</v>
      </c>
      <c r="I1109">
        <v>3</v>
      </c>
      <c r="J1109" t="s">
        <v>354</v>
      </c>
      <c r="K1109" t="s">
        <v>582</v>
      </c>
      <c r="L1109">
        <v>38</v>
      </c>
      <c r="M1109">
        <v>204</v>
      </c>
      <c r="N1109">
        <v>1355</v>
      </c>
      <c r="O1109">
        <v>281</v>
      </c>
      <c r="P1109">
        <v>7</v>
      </c>
      <c r="Q1109">
        <v>6</v>
      </c>
      <c r="R1109">
        <v>6</v>
      </c>
      <c r="S1109">
        <v>3</v>
      </c>
      <c r="V1109">
        <v>2</v>
      </c>
      <c r="W1109">
        <v>0</v>
      </c>
      <c r="X1109" t="s">
        <v>312</v>
      </c>
      <c r="Y1109">
        <v>1.4</v>
      </c>
      <c r="Z1109">
        <v>2.75</v>
      </c>
      <c r="AA1109">
        <v>1.48</v>
      </c>
      <c r="AB1109">
        <v>2.6</v>
      </c>
      <c r="AC1109">
        <v>1.4</v>
      </c>
      <c r="AD1109">
        <v>2.75</v>
      </c>
      <c r="AE1109">
        <v>1.46</v>
      </c>
      <c r="AF1109">
        <v>2.95</v>
      </c>
      <c r="AG1109">
        <v>1.44</v>
      </c>
      <c r="AH1109">
        <v>2.75</v>
      </c>
      <c r="AI1109">
        <v>1.53</v>
      </c>
      <c r="AJ1109">
        <v>2.95</v>
      </c>
      <c r="AK1109">
        <v>1.45</v>
      </c>
      <c r="AL1109">
        <v>2.69</v>
      </c>
      <c r="AM1109" t="str">
        <f t="shared" si="187"/>
        <v>Svitolina</v>
      </c>
      <c r="AN1109" t="str">
        <f t="shared" si="188"/>
        <v>Garcia</v>
      </c>
      <c r="AO1109" t="str">
        <f t="shared" si="189"/>
        <v>NurnbergSvitolinaGarcia</v>
      </c>
      <c r="AP1109" t="str">
        <f t="shared" si="190"/>
        <v>NurnbergGarciaSvitolina</v>
      </c>
      <c r="AQ1109">
        <f t="shared" si="191"/>
        <v>2</v>
      </c>
      <c r="AR1109">
        <f t="shared" si="192"/>
        <v>4</v>
      </c>
      <c r="AS1109">
        <f t="shared" si="193"/>
        <v>22</v>
      </c>
      <c r="AT1109" t="b">
        <f t="shared" si="194"/>
        <v>1</v>
      </c>
      <c r="AU1109" t="str">
        <f t="shared" si="195"/>
        <v>Svitolina</v>
      </c>
      <c r="AV1109" t="b">
        <f t="shared" si="196"/>
        <v>0</v>
      </c>
      <c r="AW1109" t="str">
        <f t="shared" si="197"/>
        <v>Nurnberg2nd Round</v>
      </c>
    </row>
    <row r="1110" spans="1:49" x14ac:dyDescent="0.25">
      <c r="A1110">
        <v>26</v>
      </c>
      <c r="B1110" s="8" t="s">
        <v>597</v>
      </c>
      <c r="C1110" s="8" t="s">
        <v>598</v>
      </c>
      <c r="D1110" s="1">
        <v>41780</v>
      </c>
      <c r="E1110" s="1" t="s">
        <v>306</v>
      </c>
      <c r="F1110" t="s">
        <v>307</v>
      </c>
      <c r="G1110" s="1" t="s">
        <v>503</v>
      </c>
      <c r="H1110" t="s">
        <v>344</v>
      </c>
      <c r="I1110">
        <v>3</v>
      </c>
      <c r="J1110" t="s">
        <v>378</v>
      </c>
      <c r="K1110" t="s">
        <v>407</v>
      </c>
      <c r="L1110">
        <v>9</v>
      </c>
      <c r="M1110">
        <v>112</v>
      </c>
      <c r="N1110">
        <v>3870</v>
      </c>
      <c r="O1110">
        <v>550</v>
      </c>
      <c r="P1110">
        <v>6</v>
      </c>
      <c r="Q1110">
        <v>2</v>
      </c>
      <c r="R1110">
        <v>7</v>
      </c>
      <c r="S1110">
        <v>6</v>
      </c>
      <c r="V1110">
        <v>2</v>
      </c>
      <c r="W1110">
        <v>0</v>
      </c>
      <c r="X1110" t="s">
        <v>312</v>
      </c>
      <c r="Y1110">
        <v>1.1000000000000001</v>
      </c>
      <c r="Z1110">
        <v>7</v>
      </c>
      <c r="AA1110">
        <v>1.1000000000000001</v>
      </c>
      <c r="AB1110">
        <v>6.5</v>
      </c>
      <c r="AC1110">
        <v>1.08</v>
      </c>
      <c r="AD1110">
        <v>7</v>
      </c>
      <c r="AE1110">
        <v>1.1299999999999999</v>
      </c>
      <c r="AF1110">
        <v>7.62</v>
      </c>
      <c r="AG1110">
        <v>1.1100000000000001</v>
      </c>
      <c r="AH1110">
        <v>6.5</v>
      </c>
      <c r="AI1110">
        <v>1.1399999999999999</v>
      </c>
      <c r="AJ1110">
        <v>7.62</v>
      </c>
      <c r="AK1110">
        <v>1.1100000000000001</v>
      </c>
      <c r="AL1110">
        <v>6.35</v>
      </c>
      <c r="AM1110" t="str">
        <f t="shared" si="187"/>
        <v>Kerber</v>
      </c>
      <c r="AN1110" t="str">
        <f t="shared" si="188"/>
        <v>Friedsam</v>
      </c>
      <c r="AO1110" t="str">
        <f t="shared" si="189"/>
        <v>NurnbergKerberFriedsam</v>
      </c>
      <c r="AP1110" t="str">
        <f t="shared" si="190"/>
        <v>NurnbergFriedsamKerber</v>
      </c>
      <c r="AQ1110">
        <f t="shared" si="191"/>
        <v>2</v>
      </c>
      <c r="AR1110">
        <f t="shared" si="192"/>
        <v>5</v>
      </c>
      <c r="AS1110">
        <f t="shared" si="193"/>
        <v>21</v>
      </c>
      <c r="AT1110" t="b">
        <f t="shared" si="194"/>
        <v>1</v>
      </c>
      <c r="AU1110" t="str">
        <f t="shared" si="195"/>
        <v>Kerber</v>
      </c>
      <c r="AV1110" t="b">
        <f t="shared" si="196"/>
        <v>0</v>
      </c>
      <c r="AW1110" t="str">
        <f t="shared" si="197"/>
        <v>Nurnberg2nd Round</v>
      </c>
    </row>
    <row r="1111" spans="1:49" x14ac:dyDescent="0.25">
      <c r="A1111">
        <v>26</v>
      </c>
      <c r="B1111" s="8" t="s">
        <v>597</v>
      </c>
      <c r="C1111" s="8" t="s">
        <v>598</v>
      </c>
      <c r="D1111" s="1">
        <v>41780</v>
      </c>
      <c r="E1111" s="1" t="s">
        <v>306</v>
      </c>
      <c r="F1111" t="s">
        <v>307</v>
      </c>
      <c r="G1111" s="1" t="s">
        <v>503</v>
      </c>
      <c r="H1111" t="s">
        <v>344</v>
      </c>
      <c r="I1111">
        <v>3</v>
      </c>
      <c r="J1111" t="s">
        <v>377</v>
      </c>
      <c r="K1111" t="s">
        <v>459</v>
      </c>
      <c r="L1111">
        <v>46</v>
      </c>
      <c r="M1111">
        <v>93</v>
      </c>
      <c r="N1111">
        <v>1205</v>
      </c>
      <c r="O1111">
        <v>676</v>
      </c>
      <c r="P1111">
        <v>7</v>
      </c>
      <c r="Q1111">
        <v>5</v>
      </c>
      <c r="R1111">
        <v>5</v>
      </c>
      <c r="S1111">
        <v>7</v>
      </c>
      <c r="T1111">
        <v>6</v>
      </c>
      <c r="U1111">
        <v>3</v>
      </c>
      <c r="V1111">
        <v>2</v>
      </c>
      <c r="W1111">
        <v>1</v>
      </c>
      <c r="X1111" t="s">
        <v>312</v>
      </c>
      <c r="Y1111">
        <v>1.25</v>
      </c>
      <c r="Z1111">
        <v>3.75</v>
      </c>
      <c r="AA1111">
        <v>1.25</v>
      </c>
      <c r="AB1111">
        <v>3.75</v>
      </c>
      <c r="AC1111">
        <v>1.25</v>
      </c>
      <c r="AD1111">
        <v>3.75</v>
      </c>
      <c r="AE1111">
        <v>1.24</v>
      </c>
      <c r="AF1111">
        <v>4.62</v>
      </c>
      <c r="AG1111">
        <v>1.29</v>
      </c>
      <c r="AH1111">
        <v>3.5</v>
      </c>
      <c r="AI1111">
        <v>1.29</v>
      </c>
      <c r="AJ1111">
        <v>4.62</v>
      </c>
      <c r="AK1111">
        <v>1.24</v>
      </c>
      <c r="AL1111">
        <v>3.96</v>
      </c>
      <c r="AM1111" t="str">
        <f t="shared" si="187"/>
        <v>Garcia</v>
      </c>
      <c r="AN1111" t="str">
        <f t="shared" si="188"/>
        <v>Pfizenmaier</v>
      </c>
      <c r="AO1111" t="str">
        <f t="shared" si="189"/>
        <v>NurnbergGarciaPfizenmaier</v>
      </c>
      <c r="AP1111" t="str">
        <f t="shared" si="190"/>
        <v>NurnbergPfizenmaierGarcia</v>
      </c>
      <c r="AQ1111">
        <f t="shared" si="191"/>
        <v>1</v>
      </c>
      <c r="AR1111">
        <f t="shared" si="192"/>
        <v>3</v>
      </c>
      <c r="AS1111">
        <f t="shared" si="193"/>
        <v>33</v>
      </c>
      <c r="AT1111" t="b">
        <f t="shared" si="194"/>
        <v>0</v>
      </c>
      <c r="AU1111" t="str">
        <f t="shared" si="195"/>
        <v>Garcia</v>
      </c>
      <c r="AV1111" t="b">
        <f t="shared" si="196"/>
        <v>1</v>
      </c>
      <c r="AW1111" t="str">
        <f t="shared" si="197"/>
        <v>Nurnberg2nd Round</v>
      </c>
    </row>
    <row r="1112" spans="1:49" x14ac:dyDescent="0.25">
      <c r="A1112">
        <v>26</v>
      </c>
      <c r="B1112" s="8" t="s">
        <v>597</v>
      </c>
      <c r="C1112" s="8" t="s">
        <v>598</v>
      </c>
      <c r="D1112" s="1">
        <v>41780</v>
      </c>
      <c r="E1112" s="1" t="s">
        <v>306</v>
      </c>
      <c r="F1112" t="s">
        <v>307</v>
      </c>
      <c r="G1112" s="1" t="s">
        <v>503</v>
      </c>
      <c r="H1112" t="s">
        <v>344</v>
      </c>
      <c r="I1112">
        <v>3</v>
      </c>
      <c r="J1112" t="s">
        <v>314</v>
      </c>
      <c r="K1112" t="s">
        <v>391</v>
      </c>
      <c r="L1112">
        <v>79</v>
      </c>
      <c r="M1112">
        <v>49</v>
      </c>
      <c r="N1112">
        <v>743</v>
      </c>
      <c r="O1112">
        <v>1120</v>
      </c>
      <c r="P1112">
        <v>6</v>
      </c>
      <c r="Q1112">
        <v>2</v>
      </c>
      <c r="R1112">
        <v>6</v>
      </c>
      <c r="S1112">
        <v>4</v>
      </c>
      <c r="V1112">
        <v>2</v>
      </c>
      <c r="W1112">
        <v>0</v>
      </c>
      <c r="X1112" t="s">
        <v>312</v>
      </c>
      <c r="Y1112">
        <v>1.83</v>
      </c>
      <c r="Z1112">
        <v>1.83</v>
      </c>
      <c r="AA1112">
        <v>1.88</v>
      </c>
      <c r="AB1112">
        <v>1.88</v>
      </c>
      <c r="AC1112">
        <v>1.83</v>
      </c>
      <c r="AD1112">
        <v>1.83</v>
      </c>
      <c r="AE1112">
        <v>1.85</v>
      </c>
      <c r="AF1112">
        <v>2.06</v>
      </c>
      <c r="AG1112">
        <v>1.91</v>
      </c>
      <c r="AH1112">
        <v>1.91</v>
      </c>
      <c r="AI1112">
        <v>1.94</v>
      </c>
      <c r="AJ1112">
        <v>2.06</v>
      </c>
      <c r="AK1112">
        <v>1.86</v>
      </c>
      <c r="AL1112">
        <v>1.9</v>
      </c>
      <c r="AM1112" t="str">
        <f t="shared" si="187"/>
        <v>Barthel</v>
      </c>
      <c r="AN1112" t="str">
        <f t="shared" si="188"/>
        <v>Beck</v>
      </c>
      <c r="AO1112" t="str">
        <f t="shared" si="189"/>
        <v>NurnbergBarthelBeck</v>
      </c>
      <c r="AP1112" t="str">
        <f t="shared" si="190"/>
        <v>NurnbergBeckBarthel</v>
      </c>
      <c r="AQ1112">
        <f t="shared" si="191"/>
        <v>2</v>
      </c>
      <c r="AR1112">
        <f t="shared" si="192"/>
        <v>6</v>
      </c>
      <c r="AS1112">
        <f t="shared" si="193"/>
        <v>18</v>
      </c>
      <c r="AT1112" t="b">
        <f t="shared" si="194"/>
        <v>0</v>
      </c>
      <c r="AU1112" t="str">
        <f t="shared" si="195"/>
        <v>Barthel</v>
      </c>
      <c r="AV1112" t="b">
        <f t="shared" si="196"/>
        <v>0</v>
      </c>
      <c r="AW1112" t="str">
        <f t="shared" si="197"/>
        <v>Nurnberg2nd Round</v>
      </c>
    </row>
    <row r="1113" spans="1:49" x14ac:dyDescent="0.25">
      <c r="A1113">
        <v>26</v>
      </c>
      <c r="B1113" s="8" t="s">
        <v>597</v>
      </c>
      <c r="C1113" s="8" t="s">
        <v>598</v>
      </c>
      <c r="D1113" s="1">
        <v>41781</v>
      </c>
      <c r="E1113" s="1" t="s">
        <v>306</v>
      </c>
      <c r="F1113" t="s">
        <v>307</v>
      </c>
      <c r="G1113" s="1" t="s">
        <v>503</v>
      </c>
      <c r="H1113" t="s">
        <v>345</v>
      </c>
      <c r="I1113">
        <v>3</v>
      </c>
      <c r="J1113" t="s">
        <v>341</v>
      </c>
      <c r="K1113" t="s">
        <v>377</v>
      </c>
      <c r="L1113">
        <v>52</v>
      </c>
      <c r="M1113">
        <v>46</v>
      </c>
      <c r="N1113">
        <v>1060</v>
      </c>
      <c r="O1113">
        <v>1205</v>
      </c>
      <c r="P1113">
        <v>6</v>
      </c>
      <c r="Q1113">
        <v>7</v>
      </c>
      <c r="R1113">
        <v>6</v>
      </c>
      <c r="S1113">
        <v>4</v>
      </c>
      <c r="T1113">
        <v>6</v>
      </c>
      <c r="U1113">
        <v>4</v>
      </c>
      <c r="V1113">
        <v>2</v>
      </c>
      <c r="W1113">
        <v>1</v>
      </c>
      <c r="X1113" t="s">
        <v>312</v>
      </c>
      <c r="Y1113">
        <v>2.37</v>
      </c>
      <c r="Z1113">
        <v>1.53</v>
      </c>
      <c r="AA1113">
        <v>2.4</v>
      </c>
      <c r="AB1113">
        <v>1.55</v>
      </c>
      <c r="AC1113">
        <v>2.25</v>
      </c>
      <c r="AD1113">
        <v>1.57</v>
      </c>
      <c r="AE1113">
        <v>2.82</v>
      </c>
      <c r="AF1113">
        <v>1.5</v>
      </c>
      <c r="AG1113">
        <v>2.38</v>
      </c>
      <c r="AH1113">
        <v>1.57</v>
      </c>
      <c r="AI1113">
        <v>2.82</v>
      </c>
      <c r="AJ1113">
        <v>1.61</v>
      </c>
      <c r="AK1113">
        <v>2.4</v>
      </c>
      <c r="AL1113">
        <v>1.55</v>
      </c>
      <c r="AM1113" t="str">
        <f t="shared" si="187"/>
        <v>Knapp</v>
      </c>
      <c r="AN1113" t="str">
        <f t="shared" si="188"/>
        <v>Garcia</v>
      </c>
      <c r="AO1113" t="str">
        <f t="shared" si="189"/>
        <v>NurnbergKnappGarcia</v>
      </c>
      <c r="AP1113" t="str">
        <f t="shared" si="190"/>
        <v>NurnbergGarciaKnapp</v>
      </c>
      <c r="AQ1113">
        <f t="shared" si="191"/>
        <v>1</v>
      </c>
      <c r="AR1113">
        <f t="shared" si="192"/>
        <v>3</v>
      </c>
      <c r="AS1113">
        <f t="shared" si="193"/>
        <v>33</v>
      </c>
      <c r="AT1113" t="b">
        <f t="shared" si="194"/>
        <v>1</v>
      </c>
      <c r="AU1113" t="str">
        <f t="shared" si="195"/>
        <v>Garcia</v>
      </c>
      <c r="AV1113" t="b">
        <f t="shared" si="196"/>
        <v>1</v>
      </c>
      <c r="AW1113" t="str">
        <f t="shared" si="197"/>
        <v>NurnbergQuarterfinals</v>
      </c>
    </row>
    <row r="1114" spans="1:49" x14ac:dyDescent="0.25">
      <c r="A1114">
        <v>26</v>
      </c>
      <c r="B1114" s="8" t="s">
        <v>597</v>
      </c>
      <c r="C1114" s="8" t="s">
        <v>598</v>
      </c>
      <c r="D1114" s="1">
        <v>41781</v>
      </c>
      <c r="E1114" s="1" t="s">
        <v>306</v>
      </c>
      <c r="F1114" t="s">
        <v>307</v>
      </c>
      <c r="G1114" s="1" t="s">
        <v>503</v>
      </c>
      <c r="H1114" t="s">
        <v>345</v>
      </c>
      <c r="I1114">
        <v>3</v>
      </c>
      <c r="J1114" t="s">
        <v>315</v>
      </c>
      <c r="K1114" t="s">
        <v>378</v>
      </c>
      <c r="L1114">
        <v>64</v>
      </c>
      <c r="M1114">
        <v>9</v>
      </c>
      <c r="N1114">
        <v>933</v>
      </c>
      <c r="O1114">
        <v>3870</v>
      </c>
      <c r="P1114">
        <v>7</v>
      </c>
      <c r="Q1114">
        <v>6</v>
      </c>
      <c r="R1114">
        <v>6</v>
      </c>
      <c r="S1114">
        <v>4</v>
      </c>
      <c r="V1114">
        <v>2</v>
      </c>
      <c r="W1114">
        <v>0</v>
      </c>
      <c r="X1114" t="s">
        <v>312</v>
      </c>
      <c r="Y1114">
        <v>4.5</v>
      </c>
      <c r="Z1114">
        <v>1.18</v>
      </c>
      <c r="AA1114">
        <v>4</v>
      </c>
      <c r="AB1114">
        <v>1.22</v>
      </c>
      <c r="AC1114">
        <v>3.75</v>
      </c>
      <c r="AD1114">
        <v>1.25</v>
      </c>
      <c r="AE1114">
        <v>4.5999999999999996</v>
      </c>
      <c r="AF1114">
        <v>1.25</v>
      </c>
      <c r="AG1114">
        <v>4</v>
      </c>
      <c r="AH1114">
        <v>1.22</v>
      </c>
      <c r="AI1114">
        <v>4.5999999999999996</v>
      </c>
      <c r="AJ1114">
        <v>1.26</v>
      </c>
      <c r="AK1114">
        <v>4.09</v>
      </c>
      <c r="AL1114">
        <v>1.22</v>
      </c>
      <c r="AM1114" t="str">
        <f t="shared" si="187"/>
        <v>Pliskova</v>
      </c>
      <c r="AN1114" t="str">
        <f t="shared" si="188"/>
        <v>Kerber</v>
      </c>
      <c r="AO1114" t="str">
        <f t="shared" si="189"/>
        <v>NurnbergPliskovaKerber</v>
      </c>
      <c r="AP1114" t="str">
        <f t="shared" si="190"/>
        <v>NurnbergKerberPliskova</v>
      </c>
      <c r="AQ1114">
        <f t="shared" si="191"/>
        <v>2</v>
      </c>
      <c r="AR1114">
        <f t="shared" si="192"/>
        <v>3</v>
      </c>
      <c r="AS1114">
        <f t="shared" si="193"/>
        <v>23</v>
      </c>
      <c r="AT1114" t="b">
        <f t="shared" si="194"/>
        <v>1</v>
      </c>
      <c r="AU1114" t="str">
        <f t="shared" si="195"/>
        <v>Pliskova</v>
      </c>
      <c r="AV1114" t="b">
        <f t="shared" si="196"/>
        <v>0</v>
      </c>
      <c r="AW1114" t="str">
        <f t="shared" si="197"/>
        <v>NurnbergQuarterfinals</v>
      </c>
    </row>
    <row r="1115" spans="1:49" x14ac:dyDescent="0.25">
      <c r="A1115">
        <v>26</v>
      </c>
      <c r="B1115" s="8" t="s">
        <v>597</v>
      </c>
      <c r="C1115" s="8" t="s">
        <v>598</v>
      </c>
      <c r="D1115" s="1">
        <v>41781</v>
      </c>
      <c r="E1115" s="1" t="s">
        <v>306</v>
      </c>
      <c r="F1115" t="s">
        <v>307</v>
      </c>
      <c r="G1115" s="1" t="s">
        <v>503</v>
      </c>
      <c r="H1115" t="s">
        <v>345</v>
      </c>
      <c r="I1115">
        <v>3</v>
      </c>
      <c r="J1115" t="s">
        <v>354</v>
      </c>
      <c r="K1115" t="s">
        <v>314</v>
      </c>
      <c r="L1115">
        <v>38</v>
      </c>
      <c r="M1115">
        <v>79</v>
      </c>
      <c r="N1115">
        <v>1355</v>
      </c>
      <c r="O1115">
        <v>743</v>
      </c>
      <c r="P1115">
        <v>6</v>
      </c>
      <c r="Q1115">
        <v>4</v>
      </c>
      <c r="R1115">
        <v>6</v>
      </c>
      <c r="S1115">
        <v>4</v>
      </c>
      <c r="V1115">
        <v>2</v>
      </c>
      <c r="W1115">
        <v>0</v>
      </c>
      <c r="X1115" t="s">
        <v>312</v>
      </c>
      <c r="Y1115">
        <v>2.62</v>
      </c>
      <c r="Z1115">
        <v>1.44</v>
      </c>
      <c r="AA1115">
        <v>2.4500000000000002</v>
      </c>
      <c r="AB1115">
        <v>1.52</v>
      </c>
      <c r="AC1115">
        <v>2.38</v>
      </c>
      <c r="AD1115">
        <v>1.53</v>
      </c>
      <c r="AE1115">
        <v>2.8</v>
      </c>
      <c r="AF1115">
        <v>1.51</v>
      </c>
      <c r="AG1115">
        <v>2.63</v>
      </c>
      <c r="AH1115">
        <v>1.5</v>
      </c>
      <c r="AI1115">
        <v>2.8</v>
      </c>
      <c r="AJ1115">
        <v>1.55</v>
      </c>
      <c r="AK1115">
        <v>2.52</v>
      </c>
      <c r="AL1115">
        <v>1.5</v>
      </c>
      <c r="AM1115" t="str">
        <f t="shared" si="187"/>
        <v>Svitolina</v>
      </c>
      <c r="AN1115" t="str">
        <f t="shared" si="188"/>
        <v>Barthel</v>
      </c>
      <c r="AO1115" t="str">
        <f t="shared" si="189"/>
        <v>NurnbergSvitolinaBarthel</v>
      </c>
      <c r="AP1115" t="str">
        <f t="shared" si="190"/>
        <v>NurnbergBarthelSvitolina</v>
      </c>
      <c r="AQ1115">
        <f t="shared" si="191"/>
        <v>2</v>
      </c>
      <c r="AR1115">
        <f t="shared" si="192"/>
        <v>4</v>
      </c>
      <c r="AS1115">
        <f t="shared" si="193"/>
        <v>20</v>
      </c>
      <c r="AT1115" t="b">
        <f t="shared" si="194"/>
        <v>0</v>
      </c>
      <c r="AU1115" t="str">
        <f t="shared" si="195"/>
        <v>Svitolina</v>
      </c>
      <c r="AV1115" t="b">
        <f t="shared" si="196"/>
        <v>0</v>
      </c>
      <c r="AW1115" t="str">
        <f t="shared" si="197"/>
        <v>NurnbergQuarterfinals</v>
      </c>
    </row>
    <row r="1116" spans="1:49" x14ac:dyDescent="0.25">
      <c r="A1116">
        <v>26</v>
      </c>
      <c r="B1116" s="8" t="s">
        <v>597</v>
      </c>
      <c r="C1116" s="8" t="s">
        <v>598</v>
      </c>
      <c r="D1116" s="1">
        <v>41781</v>
      </c>
      <c r="E1116" s="1" t="s">
        <v>306</v>
      </c>
      <c r="F1116" t="s">
        <v>307</v>
      </c>
      <c r="G1116" s="1" t="s">
        <v>503</v>
      </c>
      <c r="H1116" t="s">
        <v>345</v>
      </c>
      <c r="I1116">
        <v>3</v>
      </c>
      <c r="J1116" t="s">
        <v>431</v>
      </c>
      <c r="K1116" t="s">
        <v>476</v>
      </c>
      <c r="L1116">
        <v>19</v>
      </c>
      <c r="M1116">
        <v>72</v>
      </c>
      <c r="N1116">
        <v>2490</v>
      </c>
      <c r="O1116">
        <v>801</v>
      </c>
      <c r="P1116">
        <v>7</v>
      </c>
      <c r="Q1116">
        <v>6</v>
      </c>
      <c r="R1116">
        <v>7</v>
      </c>
      <c r="S1116">
        <v>6</v>
      </c>
      <c r="V1116">
        <v>2</v>
      </c>
      <c r="W1116">
        <v>0</v>
      </c>
      <c r="X1116" t="s">
        <v>312</v>
      </c>
      <c r="Y1116">
        <v>1.22</v>
      </c>
      <c r="Z1116">
        <v>4</v>
      </c>
      <c r="AA1116">
        <v>1.25</v>
      </c>
      <c r="AB1116">
        <v>3.75</v>
      </c>
      <c r="AC1116">
        <v>1.25</v>
      </c>
      <c r="AD1116">
        <v>3.75</v>
      </c>
      <c r="AE1116">
        <v>1.28</v>
      </c>
      <c r="AF1116">
        <v>4.22</v>
      </c>
      <c r="AG1116">
        <v>1.25</v>
      </c>
      <c r="AH1116">
        <v>3.75</v>
      </c>
      <c r="AI1116">
        <v>1.31</v>
      </c>
      <c r="AJ1116">
        <v>4.22</v>
      </c>
      <c r="AK1116">
        <v>1.26</v>
      </c>
      <c r="AL1116">
        <v>3.76</v>
      </c>
      <c r="AM1116" t="str">
        <f t="shared" si="187"/>
        <v>Bouchard</v>
      </c>
      <c r="AN1116" t="str">
        <f t="shared" si="188"/>
        <v>Shvedova</v>
      </c>
      <c r="AO1116" t="str">
        <f t="shared" si="189"/>
        <v>NurnbergBouchardShvedova</v>
      </c>
      <c r="AP1116" t="str">
        <f t="shared" si="190"/>
        <v>NurnbergShvedovaBouchard</v>
      </c>
      <c r="AQ1116">
        <f t="shared" si="191"/>
        <v>2</v>
      </c>
      <c r="AR1116">
        <f t="shared" si="192"/>
        <v>2</v>
      </c>
      <c r="AS1116">
        <f t="shared" si="193"/>
        <v>26</v>
      </c>
      <c r="AT1116" t="b">
        <f t="shared" si="194"/>
        <v>1</v>
      </c>
      <c r="AU1116" t="str">
        <f t="shared" si="195"/>
        <v>Bouchard</v>
      </c>
      <c r="AV1116" t="b">
        <f t="shared" si="196"/>
        <v>0</v>
      </c>
      <c r="AW1116" t="str">
        <f t="shared" si="197"/>
        <v>NurnbergQuarterfinals</v>
      </c>
    </row>
    <row r="1117" spans="1:49" x14ac:dyDescent="0.25">
      <c r="A1117">
        <v>26</v>
      </c>
      <c r="B1117" s="8" t="s">
        <v>597</v>
      </c>
      <c r="C1117" s="8" t="s">
        <v>598</v>
      </c>
      <c r="D1117" s="1">
        <v>41782</v>
      </c>
      <c r="E1117" s="1" t="s">
        <v>306</v>
      </c>
      <c r="F1117" t="s">
        <v>307</v>
      </c>
      <c r="G1117" s="1" t="s">
        <v>503</v>
      </c>
      <c r="H1117" t="s">
        <v>346</v>
      </c>
      <c r="I1117">
        <v>3</v>
      </c>
      <c r="J1117" t="s">
        <v>315</v>
      </c>
      <c r="K1117" t="s">
        <v>354</v>
      </c>
      <c r="L1117">
        <v>64</v>
      </c>
      <c r="M1117">
        <v>38</v>
      </c>
      <c r="N1117">
        <v>933</v>
      </c>
      <c r="O1117">
        <v>1355</v>
      </c>
      <c r="P1117">
        <v>2</v>
      </c>
      <c r="Q1117">
        <v>6</v>
      </c>
      <c r="R1117">
        <v>6</v>
      </c>
      <c r="S1117">
        <v>1</v>
      </c>
      <c r="T1117">
        <v>6</v>
      </c>
      <c r="U1117">
        <v>2</v>
      </c>
      <c r="V1117">
        <v>2</v>
      </c>
      <c r="W1117">
        <v>1</v>
      </c>
      <c r="X1117" t="s">
        <v>312</v>
      </c>
      <c r="Y1117">
        <v>2.1</v>
      </c>
      <c r="Z1117">
        <v>1.72</v>
      </c>
      <c r="AA1117">
        <v>2</v>
      </c>
      <c r="AB1117">
        <v>1.8</v>
      </c>
      <c r="AC1117">
        <v>1.83</v>
      </c>
      <c r="AD1117">
        <v>1.83</v>
      </c>
      <c r="AE1117">
        <v>2.13</v>
      </c>
      <c r="AF1117">
        <v>1.82</v>
      </c>
      <c r="AG1117">
        <v>1.91</v>
      </c>
      <c r="AH1117">
        <v>1.91</v>
      </c>
      <c r="AI1117">
        <v>2.15</v>
      </c>
      <c r="AJ1117">
        <v>1.91</v>
      </c>
      <c r="AK1117">
        <v>1.98</v>
      </c>
      <c r="AL1117">
        <v>1.8</v>
      </c>
      <c r="AM1117" t="str">
        <f t="shared" si="187"/>
        <v>Pliskova</v>
      </c>
      <c r="AN1117" t="str">
        <f t="shared" si="188"/>
        <v>Svitolina</v>
      </c>
      <c r="AO1117" t="str">
        <f t="shared" si="189"/>
        <v>NurnbergPliskovaSvitolina</v>
      </c>
      <c r="AP1117" t="str">
        <f t="shared" si="190"/>
        <v>NurnbergSvitolinaPliskova</v>
      </c>
      <c r="AQ1117">
        <f t="shared" si="191"/>
        <v>1</v>
      </c>
      <c r="AR1117">
        <f t="shared" si="192"/>
        <v>5</v>
      </c>
      <c r="AS1117">
        <f t="shared" si="193"/>
        <v>23</v>
      </c>
      <c r="AT1117" t="b">
        <f t="shared" si="194"/>
        <v>0</v>
      </c>
      <c r="AU1117" t="str">
        <f t="shared" si="195"/>
        <v>Svitolina</v>
      </c>
      <c r="AV1117" t="b">
        <f t="shared" si="196"/>
        <v>1</v>
      </c>
      <c r="AW1117" t="str">
        <f t="shared" si="197"/>
        <v>NurnbergSemifinals</v>
      </c>
    </row>
    <row r="1118" spans="1:49" x14ac:dyDescent="0.25">
      <c r="A1118">
        <v>26</v>
      </c>
      <c r="B1118" s="8" t="s">
        <v>597</v>
      </c>
      <c r="C1118" s="8" t="s">
        <v>598</v>
      </c>
      <c r="D1118" s="1">
        <v>41782</v>
      </c>
      <c r="E1118" s="1" t="s">
        <v>306</v>
      </c>
      <c r="F1118" t="s">
        <v>307</v>
      </c>
      <c r="G1118" s="1" t="s">
        <v>503</v>
      </c>
      <c r="H1118" t="s">
        <v>346</v>
      </c>
      <c r="I1118">
        <v>3</v>
      </c>
      <c r="J1118" t="s">
        <v>431</v>
      </c>
      <c r="K1118" t="s">
        <v>341</v>
      </c>
      <c r="L1118">
        <v>19</v>
      </c>
      <c r="M1118">
        <v>52</v>
      </c>
      <c r="N1118">
        <v>2490</v>
      </c>
      <c r="O1118">
        <v>1060</v>
      </c>
      <c r="P1118">
        <v>6</v>
      </c>
      <c r="Q1118">
        <v>4</v>
      </c>
      <c r="R1118">
        <v>6</v>
      </c>
      <c r="S1118">
        <v>3</v>
      </c>
      <c r="V1118">
        <v>2</v>
      </c>
      <c r="W1118">
        <v>0</v>
      </c>
      <c r="X1118" t="s">
        <v>312</v>
      </c>
      <c r="Y1118">
        <v>1.25</v>
      </c>
      <c r="Z1118">
        <v>4</v>
      </c>
      <c r="AA1118">
        <v>1.25</v>
      </c>
      <c r="AB1118">
        <v>3.75</v>
      </c>
      <c r="AC1118">
        <v>1.25</v>
      </c>
      <c r="AD1118">
        <v>3.75</v>
      </c>
      <c r="AE1118">
        <v>1.29</v>
      </c>
      <c r="AF1118">
        <v>4.05</v>
      </c>
      <c r="AG1118">
        <v>1.29</v>
      </c>
      <c r="AH1118">
        <v>3.5</v>
      </c>
      <c r="AI1118">
        <v>1.29</v>
      </c>
      <c r="AJ1118">
        <v>4.0999999999999996</v>
      </c>
      <c r="AK1118">
        <v>1.26</v>
      </c>
      <c r="AL1118">
        <v>3.74</v>
      </c>
      <c r="AM1118" t="str">
        <f t="shared" si="187"/>
        <v>Bouchard</v>
      </c>
      <c r="AN1118" t="str">
        <f t="shared" si="188"/>
        <v>Knapp</v>
      </c>
      <c r="AO1118" t="str">
        <f t="shared" si="189"/>
        <v>NurnbergBouchardKnapp</v>
      </c>
      <c r="AP1118" t="str">
        <f t="shared" si="190"/>
        <v>NurnbergKnappBouchard</v>
      </c>
      <c r="AQ1118">
        <f t="shared" si="191"/>
        <v>2</v>
      </c>
      <c r="AR1118">
        <f t="shared" si="192"/>
        <v>5</v>
      </c>
      <c r="AS1118">
        <f t="shared" si="193"/>
        <v>19</v>
      </c>
      <c r="AT1118" t="b">
        <f t="shared" si="194"/>
        <v>0</v>
      </c>
      <c r="AU1118" t="str">
        <f t="shared" si="195"/>
        <v>Bouchard</v>
      </c>
      <c r="AV1118" t="b">
        <f t="shared" si="196"/>
        <v>0</v>
      </c>
      <c r="AW1118" t="str">
        <f t="shared" si="197"/>
        <v>NurnbergSemifinals</v>
      </c>
    </row>
    <row r="1119" spans="1:49" x14ac:dyDescent="0.25">
      <c r="A1119">
        <v>26</v>
      </c>
      <c r="B1119" s="8" t="s">
        <v>597</v>
      </c>
      <c r="C1119" s="8" t="s">
        <v>598</v>
      </c>
      <c r="D1119" s="1">
        <v>41783</v>
      </c>
      <c r="E1119" s="1" t="s">
        <v>306</v>
      </c>
      <c r="F1119" t="s">
        <v>307</v>
      </c>
      <c r="G1119" s="1" t="s">
        <v>503</v>
      </c>
      <c r="H1119" t="s">
        <v>348</v>
      </c>
      <c r="I1119">
        <v>3</v>
      </c>
      <c r="J1119" t="s">
        <v>431</v>
      </c>
      <c r="K1119" t="s">
        <v>315</v>
      </c>
      <c r="L1119">
        <v>19</v>
      </c>
      <c r="M1119">
        <v>64</v>
      </c>
      <c r="N1119">
        <v>2490</v>
      </c>
      <c r="O1119">
        <v>933</v>
      </c>
      <c r="P1119">
        <v>6</v>
      </c>
      <c r="Q1119">
        <v>2</v>
      </c>
      <c r="R1119">
        <v>4</v>
      </c>
      <c r="S1119">
        <v>6</v>
      </c>
      <c r="T1119">
        <v>6</v>
      </c>
      <c r="U1119">
        <v>3</v>
      </c>
      <c r="V1119">
        <v>2</v>
      </c>
      <c r="W1119">
        <v>1</v>
      </c>
      <c r="X1119" t="s">
        <v>312</v>
      </c>
      <c r="Y1119">
        <v>1.33</v>
      </c>
      <c r="Z1119">
        <v>3.4</v>
      </c>
      <c r="AA1119">
        <v>1.33</v>
      </c>
      <c r="AB1119">
        <v>3.2</v>
      </c>
      <c r="AC1119">
        <v>1.33</v>
      </c>
      <c r="AD1119">
        <v>3.4</v>
      </c>
      <c r="AE1119">
        <v>1.36</v>
      </c>
      <c r="AF1119">
        <v>3.5</v>
      </c>
      <c r="AG1119">
        <v>1.36</v>
      </c>
      <c r="AH1119">
        <v>3</v>
      </c>
      <c r="AI1119">
        <v>1.38</v>
      </c>
      <c r="AJ1119">
        <v>3.7</v>
      </c>
      <c r="AK1119">
        <v>1.33</v>
      </c>
      <c r="AL1119">
        <v>3.26</v>
      </c>
      <c r="AM1119" t="str">
        <f t="shared" si="187"/>
        <v>Bouchard</v>
      </c>
      <c r="AN1119" t="str">
        <f t="shared" si="188"/>
        <v>Pliskova</v>
      </c>
      <c r="AO1119" t="str">
        <f t="shared" si="189"/>
        <v>NurnbergBouchardPliskova</v>
      </c>
      <c r="AP1119" t="str">
        <f t="shared" si="190"/>
        <v>NurnbergPliskovaBouchard</v>
      </c>
      <c r="AQ1119">
        <f t="shared" si="191"/>
        <v>1</v>
      </c>
      <c r="AR1119">
        <f t="shared" si="192"/>
        <v>5</v>
      </c>
      <c r="AS1119">
        <f t="shared" si="193"/>
        <v>27</v>
      </c>
      <c r="AT1119" t="b">
        <f t="shared" si="194"/>
        <v>0</v>
      </c>
      <c r="AU1119" t="str">
        <f t="shared" si="195"/>
        <v>Bouchard</v>
      </c>
      <c r="AV1119" t="b">
        <f t="shared" si="196"/>
        <v>1</v>
      </c>
      <c r="AW1119" t="str">
        <f t="shared" si="197"/>
        <v>NurnbergThe Final</v>
      </c>
    </row>
    <row r="1120" spans="1:49" x14ac:dyDescent="0.25">
      <c r="A1120">
        <v>27</v>
      </c>
      <c r="B1120" t="s">
        <v>605</v>
      </c>
      <c r="C1120" t="s">
        <v>606</v>
      </c>
      <c r="D1120" s="1">
        <v>41778</v>
      </c>
      <c r="E1120" s="1" t="s">
        <v>306</v>
      </c>
      <c r="F1120" s="1" t="s">
        <v>307</v>
      </c>
      <c r="G1120" s="1" t="s">
        <v>503</v>
      </c>
      <c r="H1120" t="s">
        <v>309</v>
      </c>
      <c r="I1120">
        <v>3</v>
      </c>
      <c r="J1120" t="s">
        <v>370</v>
      </c>
      <c r="K1120" t="s">
        <v>426</v>
      </c>
      <c r="L1120">
        <v>48</v>
      </c>
      <c r="M1120">
        <v>33</v>
      </c>
      <c r="N1120">
        <v>1125</v>
      </c>
      <c r="O1120">
        <v>1455</v>
      </c>
      <c r="P1120">
        <v>7</v>
      </c>
      <c r="Q1120">
        <v>5</v>
      </c>
      <c r="R1120">
        <v>3</v>
      </c>
      <c r="S1120">
        <v>6</v>
      </c>
      <c r="T1120">
        <v>6</v>
      </c>
      <c r="U1120">
        <v>3</v>
      </c>
      <c r="V1120">
        <v>2</v>
      </c>
      <c r="W1120">
        <v>1</v>
      </c>
      <c r="X1120" t="s">
        <v>312</v>
      </c>
      <c r="Y1120">
        <v>2.75</v>
      </c>
      <c r="Z1120">
        <v>1.4</v>
      </c>
      <c r="AA1120">
        <v>2.7</v>
      </c>
      <c r="AB1120">
        <v>1.45</v>
      </c>
      <c r="AC1120">
        <v>2.62</v>
      </c>
      <c r="AD1120">
        <v>1.44</v>
      </c>
      <c r="AE1120">
        <v>2.79</v>
      </c>
      <c r="AF1120">
        <v>1.49</v>
      </c>
      <c r="AG1120">
        <v>2.63</v>
      </c>
      <c r="AH1120">
        <v>1.5</v>
      </c>
      <c r="AI1120">
        <v>2.95</v>
      </c>
      <c r="AJ1120">
        <v>1.53</v>
      </c>
      <c r="AK1120">
        <v>2.69</v>
      </c>
      <c r="AL1120">
        <v>1.45</v>
      </c>
      <c r="AM1120" t="str">
        <f t="shared" si="187"/>
        <v>Dellacqua</v>
      </c>
      <c r="AN1120" t="str">
        <f t="shared" si="188"/>
        <v>Vesnina</v>
      </c>
      <c r="AO1120" t="str">
        <f t="shared" si="189"/>
        <v>StrasbourgDellacquaVesnina</v>
      </c>
      <c r="AP1120" t="str">
        <f t="shared" si="190"/>
        <v>StrasbourgVesninaDellacqua</v>
      </c>
      <c r="AQ1120">
        <f t="shared" si="191"/>
        <v>1</v>
      </c>
      <c r="AR1120">
        <f t="shared" si="192"/>
        <v>2</v>
      </c>
      <c r="AS1120">
        <f t="shared" si="193"/>
        <v>30</v>
      </c>
      <c r="AT1120" t="b">
        <f t="shared" si="194"/>
        <v>0</v>
      </c>
      <c r="AU1120" t="str">
        <f t="shared" si="195"/>
        <v>Dellacqua</v>
      </c>
      <c r="AV1120" t="b">
        <f t="shared" si="196"/>
        <v>1</v>
      </c>
      <c r="AW1120" t="str">
        <f t="shared" si="197"/>
        <v>Strasbourg1st Round</v>
      </c>
    </row>
    <row r="1121" spans="1:49" x14ac:dyDescent="0.25">
      <c r="A1121">
        <v>27</v>
      </c>
      <c r="B1121" t="s">
        <v>605</v>
      </c>
      <c r="C1121" t="s">
        <v>606</v>
      </c>
      <c r="D1121" s="1">
        <v>41778</v>
      </c>
      <c r="E1121" s="1" t="s">
        <v>306</v>
      </c>
      <c r="F1121" s="1" t="s">
        <v>307</v>
      </c>
      <c r="G1121" s="1" t="s">
        <v>503</v>
      </c>
      <c r="H1121" t="s">
        <v>309</v>
      </c>
      <c r="I1121">
        <v>3</v>
      </c>
      <c r="J1121" t="s">
        <v>566</v>
      </c>
      <c r="K1121" t="s">
        <v>332</v>
      </c>
      <c r="L1121">
        <v>124</v>
      </c>
      <c r="M1121">
        <v>77</v>
      </c>
      <c r="N1121">
        <v>507</v>
      </c>
      <c r="O1121">
        <v>767</v>
      </c>
      <c r="P1121">
        <v>6</v>
      </c>
      <c r="Q1121">
        <v>2</v>
      </c>
      <c r="R1121">
        <v>6</v>
      </c>
      <c r="S1121">
        <v>4</v>
      </c>
      <c r="V1121">
        <v>2</v>
      </c>
      <c r="W1121">
        <v>0</v>
      </c>
      <c r="X1121" t="s">
        <v>312</v>
      </c>
      <c r="Y1121">
        <v>3</v>
      </c>
      <c r="Z1121">
        <v>1.36</v>
      </c>
      <c r="AA1121">
        <v>2.9</v>
      </c>
      <c r="AB1121">
        <v>1.4</v>
      </c>
      <c r="AC1121">
        <v>3.25</v>
      </c>
      <c r="AD1121">
        <v>1.33</v>
      </c>
      <c r="AE1121">
        <v>3.06</v>
      </c>
      <c r="AF1121">
        <v>1.42</v>
      </c>
      <c r="AG1121">
        <v>3</v>
      </c>
      <c r="AH1121">
        <v>1.36</v>
      </c>
      <c r="AI1121">
        <v>3.25</v>
      </c>
      <c r="AJ1121">
        <v>1.42</v>
      </c>
      <c r="AK1121">
        <v>2.99</v>
      </c>
      <c r="AL1121">
        <v>1.37</v>
      </c>
      <c r="AM1121" t="str">
        <f t="shared" si="187"/>
        <v>Feuerstein</v>
      </c>
      <c r="AN1121" t="str">
        <f t="shared" si="188"/>
        <v>Fichman</v>
      </c>
      <c r="AO1121" t="str">
        <f t="shared" si="189"/>
        <v>StrasbourgFeuersteinFichman</v>
      </c>
      <c r="AP1121" t="str">
        <f t="shared" si="190"/>
        <v>StrasbourgFichmanFeuerstein</v>
      </c>
      <c r="AQ1121">
        <f t="shared" si="191"/>
        <v>2</v>
      </c>
      <c r="AR1121">
        <f t="shared" si="192"/>
        <v>6</v>
      </c>
      <c r="AS1121">
        <f t="shared" si="193"/>
        <v>18</v>
      </c>
      <c r="AT1121" t="b">
        <f t="shared" si="194"/>
        <v>0</v>
      </c>
      <c r="AU1121" t="str">
        <f t="shared" si="195"/>
        <v>Feuerstein</v>
      </c>
      <c r="AV1121" t="b">
        <f t="shared" si="196"/>
        <v>0</v>
      </c>
      <c r="AW1121" t="str">
        <f t="shared" si="197"/>
        <v>Strasbourg1st Round</v>
      </c>
    </row>
    <row r="1122" spans="1:49" x14ac:dyDescent="0.25">
      <c r="A1122">
        <v>27</v>
      </c>
      <c r="B1122" t="s">
        <v>605</v>
      </c>
      <c r="C1122" t="s">
        <v>606</v>
      </c>
      <c r="D1122" s="1">
        <v>41778</v>
      </c>
      <c r="E1122" s="1" t="s">
        <v>306</v>
      </c>
      <c r="F1122" s="1" t="s">
        <v>307</v>
      </c>
      <c r="G1122" s="1" t="s">
        <v>503</v>
      </c>
      <c r="H1122" t="s">
        <v>309</v>
      </c>
      <c r="I1122">
        <v>3</v>
      </c>
      <c r="J1122" t="s">
        <v>389</v>
      </c>
      <c r="K1122" t="s">
        <v>316</v>
      </c>
      <c r="L1122">
        <v>68</v>
      </c>
      <c r="M1122">
        <v>76</v>
      </c>
      <c r="N1122">
        <v>872</v>
      </c>
      <c r="O1122">
        <v>778</v>
      </c>
      <c r="P1122">
        <v>5</v>
      </c>
      <c r="Q1122">
        <v>7</v>
      </c>
      <c r="R1122">
        <v>6</v>
      </c>
      <c r="S1122">
        <v>2</v>
      </c>
      <c r="T1122">
        <v>6</v>
      </c>
      <c r="U1122">
        <v>1</v>
      </c>
      <c r="V1122">
        <v>2</v>
      </c>
      <c r="W1122">
        <v>1</v>
      </c>
      <c r="X1122" t="s">
        <v>312</v>
      </c>
      <c r="Y1122">
        <v>2</v>
      </c>
      <c r="Z1122">
        <v>1.72</v>
      </c>
      <c r="AA1122">
        <v>2.0499999999999998</v>
      </c>
      <c r="AB1122">
        <v>1.75</v>
      </c>
      <c r="AC1122">
        <v>2</v>
      </c>
      <c r="AD1122">
        <v>1.73</v>
      </c>
      <c r="AE1122">
        <v>2.15</v>
      </c>
      <c r="AF1122">
        <v>1.78</v>
      </c>
      <c r="AG1122">
        <v>2.1</v>
      </c>
      <c r="AH1122">
        <v>1.73</v>
      </c>
      <c r="AI1122">
        <v>2.15</v>
      </c>
      <c r="AJ1122">
        <v>1.78</v>
      </c>
      <c r="AK1122">
        <v>2.06</v>
      </c>
      <c r="AL1122">
        <v>1.73</v>
      </c>
      <c r="AM1122" t="str">
        <f t="shared" si="187"/>
        <v>King</v>
      </c>
      <c r="AN1122" t="str">
        <f t="shared" si="188"/>
        <v>Ormaechea</v>
      </c>
      <c r="AO1122" t="str">
        <f t="shared" si="189"/>
        <v>StrasbourgKingOrmaechea</v>
      </c>
      <c r="AP1122" t="str">
        <f t="shared" si="190"/>
        <v>StrasbourgOrmaecheaKing</v>
      </c>
      <c r="AQ1122">
        <f t="shared" si="191"/>
        <v>1</v>
      </c>
      <c r="AR1122">
        <f t="shared" si="192"/>
        <v>7</v>
      </c>
      <c r="AS1122">
        <f t="shared" si="193"/>
        <v>27</v>
      </c>
      <c r="AT1122" t="b">
        <f t="shared" si="194"/>
        <v>0</v>
      </c>
      <c r="AU1122" t="str">
        <f t="shared" si="195"/>
        <v>Ormaechea</v>
      </c>
      <c r="AV1122" t="b">
        <f t="shared" si="196"/>
        <v>1</v>
      </c>
      <c r="AW1122" t="str">
        <f t="shared" si="197"/>
        <v>Strasbourg1st Round</v>
      </c>
    </row>
    <row r="1123" spans="1:49" x14ac:dyDescent="0.25">
      <c r="A1123">
        <v>27</v>
      </c>
      <c r="B1123" t="s">
        <v>605</v>
      </c>
      <c r="C1123" t="s">
        <v>606</v>
      </c>
      <c r="D1123" s="1">
        <v>41778</v>
      </c>
      <c r="E1123" s="1" t="s">
        <v>306</v>
      </c>
      <c r="F1123" s="1" t="s">
        <v>307</v>
      </c>
      <c r="G1123" s="1" t="s">
        <v>503</v>
      </c>
      <c r="H1123" t="s">
        <v>309</v>
      </c>
      <c r="I1123">
        <v>3</v>
      </c>
      <c r="J1123" t="s">
        <v>392</v>
      </c>
      <c r="K1123" t="s">
        <v>379</v>
      </c>
      <c r="L1123">
        <v>71</v>
      </c>
      <c r="M1123">
        <v>104</v>
      </c>
      <c r="N1123">
        <v>808</v>
      </c>
      <c r="O1123">
        <v>590</v>
      </c>
      <c r="P1123">
        <v>6</v>
      </c>
      <c r="Q1123">
        <v>4</v>
      </c>
      <c r="R1123">
        <v>6</v>
      </c>
      <c r="S1123">
        <v>0</v>
      </c>
      <c r="V1123">
        <v>2</v>
      </c>
      <c r="W1123">
        <v>0</v>
      </c>
      <c r="X1123" t="s">
        <v>312</v>
      </c>
      <c r="Y1123">
        <v>2</v>
      </c>
      <c r="Z1123">
        <v>1.72</v>
      </c>
      <c r="AA1123">
        <v>1.9</v>
      </c>
      <c r="AB1123">
        <v>1.85</v>
      </c>
      <c r="AC1123">
        <v>1.83</v>
      </c>
      <c r="AD1123">
        <v>1.83</v>
      </c>
      <c r="AE1123">
        <v>1.97</v>
      </c>
      <c r="AF1123">
        <v>1.92</v>
      </c>
      <c r="AG1123">
        <v>2</v>
      </c>
      <c r="AH1123">
        <v>1.8</v>
      </c>
      <c r="AI1123">
        <v>2.1</v>
      </c>
      <c r="AJ1123">
        <v>1.92</v>
      </c>
      <c r="AK1123">
        <v>1.95</v>
      </c>
      <c r="AL1123">
        <v>1.81</v>
      </c>
      <c r="AM1123" t="str">
        <f t="shared" si="187"/>
        <v>Tomljanovic</v>
      </c>
      <c r="AN1123" t="str">
        <f t="shared" si="188"/>
        <v>Mladenovic</v>
      </c>
      <c r="AO1123" t="str">
        <f t="shared" si="189"/>
        <v>StrasbourgTomljanovicMladenovic</v>
      </c>
      <c r="AP1123" t="str">
        <f t="shared" si="190"/>
        <v>StrasbourgMladenovicTomljanovic</v>
      </c>
      <c r="AQ1123">
        <f t="shared" si="191"/>
        <v>2</v>
      </c>
      <c r="AR1123">
        <f t="shared" si="192"/>
        <v>8</v>
      </c>
      <c r="AS1123">
        <f t="shared" si="193"/>
        <v>16</v>
      </c>
      <c r="AT1123" t="b">
        <f t="shared" si="194"/>
        <v>0</v>
      </c>
      <c r="AU1123" t="str">
        <f t="shared" si="195"/>
        <v>Tomljanovic</v>
      </c>
      <c r="AV1123" t="b">
        <f t="shared" si="196"/>
        <v>0</v>
      </c>
      <c r="AW1123" t="str">
        <f t="shared" si="197"/>
        <v>Strasbourg1st Round</v>
      </c>
    </row>
    <row r="1124" spans="1:49" x14ac:dyDescent="0.25">
      <c r="A1124">
        <v>27</v>
      </c>
      <c r="B1124" t="s">
        <v>605</v>
      </c>
      <c r="C1124" t="s">
        <v>606</v>
      </c>
      <c r="D1124" s="1">
        <v>41778</v>
      </c>
      <c r="E1124" s="1" t="s">
        <v>306</v>
      </c>
      <c r="F1124" s="1" t="s">
        <v>307</v>
      </c>
      <c r="G1124" s="1" t="s">
        <v>503</v>
      </c>
      <c r="H1124" t="s">
        <v>309</v>
      </c>
      <c r="I1124">
        <v>3</v>
      </c>
      <c r="J1124" t="s">
        <v>359</v>
      </c>
      <c r="K1124" t="s">
        <v>506</v>
      </c>
      <c r="L1124">
        <v>44</v>
      </c>
      <c r="M1124">
        <v>54</v>
      </c>
      <c r="N1124">
        <v>1215</v>
      </c>
      <c r="O1124">
        <v>1036</v>
      </c>
      <c r="P1124">
        <v>7</v>
      </c>
      <c r="Q1124">
        <v>6</v>
      </c>
      <c r="R1124">
        <v>6</v>
      </c>
      <c r="S1124">
        <v>2</v>
      </c>
      <c r="V1124">
        <v>2</v>
      </c>
      <c r="W1124">
        <v>0</v>
      </c>
      <c r="X1124" t="s">
        <v>312</v>
      </c>
      <c r="Y1124">
        <v>1.83</v>
      </c>
      <c r="Z1124">
        <v>1.83</v>
      </c>
      <c r="AA1124">
        <v>1.9</v>
      </c>
      <c r="AB1124">
        <v>1.85</v>
      </c>
      <c r="AC1124">
        <v>1.83</v>
      </c>
      <c r="AD1124">
        <v>1.83</v>
      </c>
      <c r="AE1124">
        <v>1.93</v>
      </c>
      <c r="AF1124">
        <v>1.96</v>
      </c>
      <c r="AG1124">
        <v>2</v>
      </c>
      <c r="AH1124">
        <v>1.8</v>
      </c>
      <c r="AI1124">
        <v>1.99</v>
      </c>
      <c r="AJ1124">
        <v>1.96</v>
      </c>
      <c r="AK1124">
        <v>1.89</v>
      </c>
      <c r="AL1124">
        <v>1.86</v>
      </c>
      <c r="AM1124" t="str">
        <f t="shared" si="187"/>
        <v>Keys</v>
      </c>
      <c r="AN1124" t="str">
        <f t="shared" si="188"/>
        <v>Torro</v>
      </c>
      <c r="AO1124" t="str">
        <f t="shared" si="189"/>
        <v>StrasbourgKeysTorro</v>
      </c>
      <c r="AP1124" t="str">
        <f t="shared" si="190"/>
        <v>StrasbourgTorroKeys</v>
      </c>
      <c r="AQ1124">
        <f t="shared" si="191"/>
        <v>2</v>
      </c>
      <c r="AR1124">
        <f t="shared" si="192"/>
        <v>5</v>
      </c>
      <c r="AS1124">
        <f t="shared" si="193"/>
        <v>21</v>
      </c>
      <c r="AT1124" t="b">
        <f t="shared" si="194"/>
        <v>1</v>
      </c>
      <c r="AU1124" t="str">
        <f t="shared" si="195"/>
        <v>Keys</v>
      </c>
      <c r="AV1124" t="b">
        <f t="shared" si="196"/>
        <v>0</v>
      </c>
      <c r="AW1124" t="str">
        <f t="shared" si="197"/>
        <v>Strasbourg1st Round</v>
      </c>
    </row>
    <row r="1125" spans="1:49" x14ac:dyDescent="0.25">
      <c r="A1125">
        <v>27</v>
      </c>
      <c r="B1125" t="s">
        <v>605</v>
      </c>
      <c r="C1125" t="s">
        <v>606</v>
      </c>
      <c r="D1125" s="1">
        <v>41778</v>
      </c>
      <c r="E1125" s="1" t="s">
        <v>306</v>
      </c>
      <c r="F1125" s="1" t="s">
        <v>307</v>
      </c>
      <c r="G1125" s="1" t="s">
        <v>503</v>
      </c>
      <c r="H1125" t="s">
        <v>309</v>
      </c>
      <c r="I1125">
        <v>3</v>
      </c>
      <c r="J1125" t="s">
        <v>335</v>
      </c>
      <c r="K1125" t="s">
        <v>467</v>
      </c>
      <c r="L1125">
        <v>43</v>
      </c>
      <c r="M1125">
        <v>95</v>
      </c>
      <c r="N1125">
        <v>1216</v>
      </c>
      <c r="O1125">
        <v>663</v>
      </c>
      <c r="P1125">
        <v>6</v>
      </c>
      <c r="Q1125">
        <v>3</v>
      </c>
      <c r="R1125">
        <v>6</v>
      </c>
      <c r="S1125">
        <v>3</v>
      </c>
      <c r="V1125">
        <v>2</v>
      </c>
      <c r="W1125">
        <v>0</v>
      </c>
      <c r="X1125" t="s">
        <v>312</v>
      </c>
      <c r="Y1125">
        <v>2.1</v>
      </c>
      <c r="Z1125">
        <v>1.66</v>
      </c>
      <c r="AA1125">
        <v>2.1</v>
      </c>
      <c r="AB1125">
        <v>1.7</v>
      </c>
      <c r="AC1125">
        <v>2.2000000000000002</v>
      </c>
      <c r="AD1125">
        <v>1.62</v>
      </c>
      <c r="AE1125">
        <v>2.23</v>
      </c>
      <c r="AF1125">
        <v>1.72</v>
      </c>
      <c r="AG1125">
        <v>2.2000000000000002</v>
      </c>
      <c r="AH1125">
        <v>1.62</v>
      </c>
      <c r="AI1125">
        <v>2.25</v>
      </c>
      <c r="AJ1125">
        <v>1.73</v>
      </c>
      <c r="AK1125">
        <v>2.13</v>
      </c>
      <c r="AL1125">
        <v>1.68</v>
      </c>
      <c r="AM1125" t="str">
        <f t="shared" si="187"/>
        <v>Riske</v>
      </c>
      <c r="AN1125" t="str">
        <f t="shared" si="188"/>
        <v>Pereira</v>
      </c>
      <c r="AO1125" t="str">
        <f t="shared" si="189"/>
        <v>StrasbourgRiskePereira</v>
      </c>
      <c r="AP1125" t="str">
        <f t="shared" si="190"/>
        <v>StrasbourgPereiraRiske</v>
      </c>
      <c r="AQ1125">
        <f t="shared" si="191"/>
        <v>2</v>
      </c>
      <c r="AR1125">
        <f t="shared" si="192"/>
        <v>6</v>
      </c>
      <c r="AS1125">
        <f t="shared" si="193"/>
        <v>18</v>
      </c>
      <c r="AT1125" t="b">
        <f t="shared" si="194"/>
        <v>0</v>
      </c>
      <c r="AU1125" t="str">
        <f t="shared" si="195"/>
        <v>Riske</v>
      </c>
      <c r="AV1125" t="b">
        <f t="shared" si="196"/>
        <v>0</v>
      </c>
      <c r="AW1125" t="str">
        <f t="shared" si="197"/>
        <v>Strasbourg1st Round</v>
      </c>
    </row>
    <row r="1126" spans="1:49" x14ac:dyDescent="0.25">
      <c r="A1126">
        <v>27</v>
      </c>
      <c r="B1126" t="s">
        <v>605</v>
      </c>
      <c r="C1126" t="s">
        <v>606</v>
      </c>
      <c r="D1126" s="1">
        <v>41778</v>
      </c>
      <c r="E1126" s="1" t="s">
        <v>306</v>
      </c>
      <c r="F1126" s="1" t="s">
        <v>307</v>
      </c>
      <c r="G1126" s="1" t="s">
        <v>503</v>
      </c>
      <c r="H1126" t="s">
        <v>309</v>
      </c>
      <c r="I1126">
        <v>3</v>
      </c>
      <c r="J1126" t="s">
        <v>465</v>
      </c>
      <c r="K1126" t="s">
        <v>328</v>
      </c>
      <c r="L1126">
        <v>96</v>
      </c>
      <c r="M1126">
        <v>22</v>
      </c>
      <c r="N1126">
        <v>659</v>
      </c>
      <c r="O1126">
        <v>2015</v>
      </c>
      <c r="P1126">
        <v>6</v>
      </c>
      <c r="Q1126">
        <v>2</v>
      </c>
      <c r="R1126">
        <v>6</v>
      </c>
      <c r="S1126">
        <v>7</v>
      </c>
      <c r="T1126">
        <v>6</v>
      </c>
      <c r="U1126">
        <v>3</v>
      </c>
      <c r="V1126">
        <v>2</v>
      </c>
      <c r="W1126">
        <v>1</v>
      </c>
      <c r="X1126" t="s">
        <v>312</v>
      </c>
      <c r="Y1126">
        <v>3</v>
      </c>
      <c r="Z1126">
        <v>1.36</v>
      </c>
      <c r="AA1126">
        <v>2.9</v>
      </c>
      <c r="AB1126">
        <v>1.4</v>
      </c>
      <c r="AC1126">
        <v>3</v>
      </c>
      <c r="AD1126">
        <v>1.36</v>
      </c>
      <c r="AE1126">
        <v>3</v>
      </c>
      <c r="AF1126">
        <v>1.44</v>
      </c>
      <c r="AG1126">
        <v>3.25</v>
      </c>
      <c r="AH1126">
        <v>1.33</v>
      </c>
      <c r="AI1126">
        <v>3.3</v>
      </c>
      <c r="AJ1126">
        <v>1.44</v>
      </c>
      <c r="AK1126">
        <v>2.97</v>
      </c>
      <c r="AL1126">
        <v>1.38</v>
      </c>
      <c r="AM1126" t="str">
        <f t="shared" si="187"/>
        <v>Diyas</v>
      </c>
      <c r="AN1126" t="str">
        <f t="shared" si="188"/>
        <v>Flipkens</v>
      </c>
      <c r="AO1126" t="str">
        <f t="shared" si="189"/>
        <v>StrasbourgDiyasFlipkens</v>
      </c>
      <c r="AP1126" t="str">
        <f t="shared" si="190"/>
        <v>StrasbourgFlipkensDiyas</v>
      </c>
      <c r="AQ1126">
        <f t="shared" si="191"/>
        <v>1</v>
      </c>
      <c r="AR1126">
        <f t="shared" si="192"/>
        <v>6</v>
      </c>
      <c r="AS1126">
        <f t="shared" si="193"/>
        <v>30</v>
      </c>
      <c r="AT1126" t="b">
        <f t="shared" si="194"/>
        <v>1</v>
      </c>
      <c r="AU1126" t="str">
        <f t="shared" si="195"/>
        <v>Diyas</v>
      </c>
      <c r="AV1126" t="b">
        <f t="shared" si="196"/>
        <v>1</v>
      </c>
      <c r="AW1126" t="str">
        <f t="shared" si="197"/>
        <v>Strasbourg1st Round</v>
      </c>
    </row>
    <row r="1127" spans="1:49" x14ac:dyDescent="0.25">
      <c r="A1127">
        <v>27</v>
      </c>
      <c r="B1127" t="s">
        <v>605</v>
      </c>
      <c r="C1127" t="s">
        <v>606</v>
      </c>
      <c r="D1127" s="1">
        <v>41779</v>
      </c>
      <c r="E1127" s="1" t="s">
        <v>306</v>
      </c>
      <c r="F1127" s="1" t="s">
        <v>307</v>
      </c>
      <c r="G1127" s="1" t="s">
        <v>503</v>
      </c>
      <c r="H1127" t="s">
        <v>309</v>
      </c>
      <c r="I1127">
        <v>3</v>
      </c>
      <c r="J1127" t="s">
        <v>311</v>
      </c>
      <c r="K1127" t="s">
        <v>322</v>
      </c>
      <c r="L1127">
        <v>59</v>
      </c>
      <c r="M1127">
        <v>80</v>
      </c>
      <c r="N1127">
        <v>980</v>
      </c>
      <c r="O1127">
        <v>734</v>
      </c>
      <c r="P1127">
        <v>6</v>
      </c>
      <c r="Q1127">
        <v>1</v>
      </c>
      <c r="R1127">
        <v>6</v>
      </c>
      <c r="S1127">
        <v>2</v>
      </c>
      <c r="V1127">
        <v>2</v>
      </c>
      <c r="W1127">
        <v>0</v>
      </c>
      <c r="X1127" t="s">
        <v>312</v>
      </c>
      <c r="Y1127">
        <v>1.25</v>
      </c>
      <c r="Z1127">
        <v>3.75</v>
      </c>
      <c r="AA1127">
        <v>1.28</v>
      </c>
      <c r="AB1127">
        <v>3.5</v>
      </c>
      <c r="AC1127">
        <v>1.29</v>
      </c>
      <c r="AD1127">
        <v>3.5</v>
      </c>
      <c r="AE1127">
        <v>1.28</v>
      </c>
      <c r="AF1127">
        <v>4.0199999999999996</v>
      </c>
      <c r="AG1127">
        <v>1.29</v>
      </c>
      <c r="AH1127">
        <v>3.5</v>
      </c>
      <c r="AI1127">
        <v>1.3</v>
      </c>
      <c r="AJ1127">
        <v>4.25</v>
      </c>
      <c r="AK1127">
        <v>1.26</v>
      </c>
      <c r="AL1127">
        <v>3.73</v>
      </c>
      <c r="AM1127" t="str">
        <f t="shared" si="187"/>
        <v>Mchale</v>
      </c>
      <c r="AN1127" t="str">
        <f t="shared" si="188"/>
        <v>Cadantu</v>
      </c>
      <c r="AO1127" t="str">
        <f t="shared" si="189"/>
        <v>StrasbourgMchaleCadantu</v>
      </c>
      <c r="AP1127" t="str">
        <f t="shared" si="190"/>
        <v>StrasbourgCadantuMchale</v>
      </c>
      <c r="AQ1127">
        <f t="shared" si="191"/>
        <v>2</v>
      </c>
      <c r="AR1127">
        <f t="shared" si="192"/>
        <v>9</v>
      </c>
      <c r="AS1127">
        <f t="shared" si="193"/>
        <v>15</v>
      </c>
      <c r="AT1127" t="b">
        <f t="shared" si="194"/>
        <v>0</v>
      </c>
      <c r="AU1127" t="str">
        <f t="shared" si="195"/>
        <v>Mchale</v>
      </c>
      <c r="AV1127" t="b">
        <f t="shared" si="196"/>
        <v>0</v>
      </c>
      <c r="AW1127" t="str">
        <f t="shared" si="197"/>
        <v>Strasbourg1st Round</v>
      </c>
    </row>
    <row r="1128" spans="1:49" x14ac:dyDescent="0.25">
      <c r="A1128">
        <v>27</v>
      </c>
      <c r="B1128" t="s">
        <v>605</v>
      </c>
      <c r="C1128" t="s">
        <v>606</v>
      </c>
      <c r="D1128" s="1">
        <v>41779</v>
      </c>
      <c r="E1128" s="1" t="s">
        <v>306</v>
      </c>
      <c r="F1128" s="1" t="s">
        <v>307</v>
      </c>
      <c r="G1128" s="1" t="s">
        <v>503</v>
      </c>
      <c r="H1128" t="s">
        <v>309</v>
      </c>
      <c r="I1128">
        <v>3</v>
      </c>
      <c r="J1128" t="s">
        <v>387</v>
      </c>
      <c r="K1128" t="s">
        <v>372</v>
      </c>
      <c r="L1128">
        <v>41</v>
      </c>
      <c r="M1128">
        <v>182</v>
      </c>
      <c r="N1128">
        <v>1285</v>
      </c>
      <c r="O1128">
        <v>347</v>
      </c>
      <c r="P1128">
        <v>7</v>
      </c>
      <c r="Q1128">
        <v>5</v>
      </c>
      <c r="R1128">
        <v>7</v>
      </c>
      <c r="S1128">
        <v>5</v>
      </c>
      <c r="V1128">
        <v>2</v>
      </c>
      <c r="W1128">
        <v>0</v>
      </c>
      <c r="X1128" t="s">
        <v>312</v>
      </c>
      <c r="Y1128">
        <v>1.61</v>
      </c>
      <c r="Z1128">
        <v>2.2000000000000002</v>
      </c>
      <c r="AA1128">
        <v>1.62</v>
      </c>
      <c r="AB1128">
        <v>2.25</v>
      </c>
      <c r="AC1128">
        <v>1.57</v>
      </c>
      <c r="AD1128">
        <v>2.25</v>
      </c>
      <c r="AE1128">
        <v>1.79</v>
      </c>
      <c r="AF1128">
        <v>2.12</v>
      </c>
      <c r="AG1128">
        <v>1.62</v>
      </c>
      <c r="AH1128">
        <v>2.25</v>
      </c>
      <c r="AI1128">
        <v>1.79</v>
      </c>
      <c r="AJ1128">
        <v>2.25</v>
      </c>
      <c r="AK1128">
        <v>1.67</v>
      </c>
      <c r="AL1128">
        <v>2.15</v>
      </c>
      <c r="AM1128" t="str">
        <f t="shared" si="187"/>
        <v>Peng</v>
      </c>
      <c r="AN1128" t="str">
        <f t="shared" si="188"/>
        <v>Barty</v>
      </c>
      <c r="AO1128" t="str">
        <f t="shared" si="189"/>
        <v>StrasbourgPengBarty</v>
      </c>
      <c r="AP1128" t="str">
        <f t="shared" si="190"/>
        <v>StrasbourgBartyPeng</v>
      </c>
      <c r="AQ1128">
        <f t="shared" si="191"/>
        <v>2</v>
      </c>
      <c r="AR1128">
        <f t="shared" si="192"/>
        <v>4</v>
      </c>
      <c r="AS1128">
        <f t="shared" si="193"/>
        <v>24</v>
      </c>
      <c r="AT1128" t="b">
        <f t="shared" si="194"/>
        <v>0</v>
      </c>
      <c r="AU1128" t="str">
        <f t="shared" si="195"/>
        <v>Peng</v>
      </c>
      <c r="AV1128" t="b">
        <f t="shared" si="196"/>
        <v>0</v>
      </c>
      <c r="AW1128" t="str">
        <f t="shared" si="197"/>
        <v>Strasbourg1st Round</v>
      </c>
    </row>
    <row r="1129" spans="1:49" x14ac:dyDescent="0.25">
      <c r="A1129">
        <v>27</v>
      </c>
      <c r="B1129" t="s">
        <v>605</v>
      </c>
      <c r="C1129" t="s">
        <v>606</v>
      </c>
      <c r="D1129" s="1">
        <v>41779</v>
      </c>
      <c r="E1129" s="1" t="s">
        <v>306</v>
      </c>
      <c r="F1129" s="1" t="s">
        <v>307</v>
      </c>
      <c r="G1129" s="1" t="s">
        <v>503</v>
      </c>
      <c r="H1129" t="s">
        <v>309</v>
      </c>
      <c r="I1129">
        <v>3</v>
      </c>
      <c r="J1129" t="s">
        <v>384</v>
      </c>
      <c r="K1129" t="s">
        <v>358</v>
      </c>
      <c r="L1129">
        <v>118</v>
      </c>
      <c r="M1129">
        <v>70</v>
      </c>
      <c r="N1129">
        <v>540</v>
      </c>
      <c r="O1129">
        <v>835</v>
      </c>
      <c r="P1129">
        <v>6</v>
      </c>
      <c r="Q1129">
        <v>0</v>
      </c>
      <c r="R1129">
        <v>7</v>
      </c>
      <c r="S1129">
        <v>6</v>
      </c>
      <c r="V1129">
        <v>2</v>
      </c>
      <c r="W1129">
        <v>0</v>
      </c>
      <c r="X1129" t="s">
        <v>312</v>
      </c>
      <c r="Y1129">
        <v>1.83</v>
      </c>
      <c r="Z1129">
        <v>1.83</v>
      </c>
      <c r="AA1129">
        <v>2</v>
      </c>
      <c r="AB1129">
        <v>1.8</v>
      </c>
      <c r="AC1129">
        <v>1.83</v>
      </c>
      <c r="AD1129">
        <v>1.83</v>
      </c>
      <c r="AE1129">
        <v>1.93</v>
      </c>
      <c r="AF1129">
        <v>1.96</v>
      </c>
      <c r="AG1129">
        <v>2</v>
      </c>
      <c r="AH1129">
        <v>1.8</v>
      </c>
      <c r="AI1129">
        <v>2.1</v>
      </c>
      <c r="AJ1129">
        <v>1.96</v>
      </c>
      <c r="AK1129">
        <v>1.93</v>
      </c>
      <c r="AL1129">
        <v>1.83</v>
      </c>
      <c r="AM1129" t="str">
        <f t="shared" si="187"/>
        <v>Soler</v>
      </c>
      <c r="AN1129" t="str">
        <f t="shared" si="188"/>
        <v>Voegele</v>
      </c>
      <c r="AO1129" t="str">
        <f t="shared" si="189"/>
        <v>StrasbourgSolerVoegele</v>
      </c>
      <c r="AP1129" t="str">
        <f t="shared" si="190"/>
        <v>StrasbourgVoegeleSoler</v>
      </c>
      <c r="AQ1129">
        <f t="shared" si="191"/>
        <v>2</v>
      </c>
      <c r="AR1129">
        <f t="shared" si="192"/>
        <v>7</v>
      </c>
      <c r="AS1129">
        <f t="shared" si="193"/>
        <v>19</v>
      </c>
      <c r="AT1129" t="b">
        <f t="shared" si="194"/>
        <v>1</v>
      </c>
      <c r="AU1129" t="str">
        <f t="shared" si="195"/>
        <v>Soler</v>
      </c>
      <c r="AV1129" t="b">
        <f t="shared" si="196"/>
        <v>0</v>
      </c>
      <c r="AW1129" t="str">
        <f t="shared" si="197"/>
        <v>Strasbourg1st Round</v>
      </c>
    </row>
    <row r="1130" spans="1:49" x14ac:dyDescent="0.25">
      <c r="A1130">
        <v>27</v>
      </c>
      <c r="B1130" t="s">
        <v>605</v>
      </c>
      <c r="C1130" t="s">
        <v>606</v>
      </c>
      <c r="D1130" s="1">
        <v>41779</v>
      </c>
      <c r="E1130" s="1" t="s">
        <v>306</v>
      </c>
      <c r="F1130" s="1" t="s">
        <v>307</v>
      </c>
      <c r="G1130" s="1" t="s">
        <v>503</v>
      </c>
      <c r="H1130" t="s">
        <v>309</v>
      </c>
      <c r="I1130">
        <v>3</v>
      </c>
      <c r="J1130" t="s">
        <v>329</v>
      </c>
      <c r="K1130" t="s">
        <v>319</v>
      </c>
      <c r="L1130">
        <v>56</v>
      </c>
      <c r="M1130">
        <v>91</v>
      </c>
      <c r="N1130">
        <v>1005</v>
      </c>
      <c r="O1130">
        <v>685</v>
      </c>
      <c r="P1130">
        <v>7</v>
      </c>
      <c r="Q1130">
        <v>5</v>
      </c>
      <c r="R1130">
        <v>7</v>
      </c>
      <c r="S1130">
        <v>6</v>
      </c>
      <c r="V1130">
        <v>2</v>
      </c>
      <c r="W1130">
        <v>0</v>
      </c>
      <c r="X1130" t="s">
        <v>312</v>
      </c>
      <c r="Y1130">
        <v>1.4</v>
      </c>
      <c r="Z1130">
        <v>2.75</v>
      </c>
      <c r="AA1130">
        <v>1.4</v>
      </c>
      <c r="AB1130">
        <v>2.9</v>
      </c>
      <c r="AC1130">
        <v>1.36</v>
      </c>
      <c r="AD1130">
        <v>3</v>
      </c>
      <c r="AE1130">
        <v>1.47</v>
      </c>
      <c r="AF1130">
        <v>2.88</v>
      </c>
      <c r="AG1130">
        <v>1.4</v>
      </c>
      <c r="AH1130">
        <v>2.88</v>
      </c>
      <c r="AI1130">
        <v>1.47</v>
      </c>
      <c r="AJ1130">
        <v>3.2</v>
      </c>
      <c r="AK1130">
        <v>1.4</v>
      </c>
      <c r="AL1130">
        <v>2.84</v>
      </c>
      <c r="AM1130" t="str">
        <f t="shared" si="187"/>
        <v>Puig</v>
      </c>
      <c r="AN1130" t="str">
        <f t="shared" si="188"/>
        <v>Larsson</v>
      </c>
      <c r="AO1130" t="str">
        <f t="shared" si="189"/>
        <v>StrasbourgPuigLarsson</v>
      </c>
      <c r="AP1130" t="str">
        <f t="shared" si="190"/>
        <v>StrasbourgLarssonPuig</v>
      </c>
      <c r="AQ1130">
        <f t="shared" si="191"/>
        <v>2</v>
      </c>
      <c r="AR1130">
        <f t="shared" si="192"/>
        <v>3</v>
      </c>
      <c r="AS1130">
        <f t="shared" si="193"/>
        <v>25</v>
      </c>
      <c r="AT1130" t="b">
        <f t="shared" si="194"/>
        <v>1</v>
      </c>
      <c r="AU1130" t="str">
        <f t="shared" si="195"/>
        <v>Puig</v>
      </c>
      <c r="AV1130" t="b">
        <f t="shared" si="196"/>
        <v>0</v>
      </c>
      <c r="AW1130" t="str">
        <f t="shared" si="197"/>
        <v>Strasbourg1st Round</v>
      </c>
    </row>
    <row r="1131" spans="1:49" x14ac:dyDescent="0.25">
      <c r="A1131">
        <v>27</v>
      </c>
      <c r="B1131" t="s">
        <v>605</v>
      </c>
      <c r="C1131" t="s">
        <v>606</v>
      </c>
      <c r="D1131" s="1">
        <v>41779</v>
      </c>
      <c r="E1131" s="1" t="s">
        <v>306</v>
      </c>
      <c r="F1131" s="1" t="s">
        <v>307</v>
      </c>
      <c r="G1131" s="1" t="s">
        <v>503</v>
      </c>
      <c r="H1131" t="s">
        <v>309</v>
      </c>
      <c r="I1131">
        <v>3</v>
      </c>
      <c r="J1131" t="s">
        <v>458</v>
      </c>
      <c r="K1131" t="s">
        <v>408</v>
      </c>
      <c r="L1131">
        <v>107</v>
      </c>
      <c r="M1131">
        <v>39</v>
      </c>
      <c r="N1131">
        <v>581</v>
      </c>
      <c r="O1131">
        <v>1320</v>
      </c>
      <c r="P1131">
        <v>6</v>
      </c>
      <c r="Q1131">
        <v>4</v>
      </c>
      <c r="R1131">
        <v>6</v>
      </c>
      <c r="S1131">
        <v>0</v>
      </c>
      <c r="V1131">
        <v>2</v>
      </c>
      <c r="W1131">
        <v>0</v>
      </c>
      <c r="X1131" t="s">
        <v>312</v>
      </c>
      <c r="Y1131">
        <v>2.5</v>
      </c>
      <c r="Z1131">
        <v>1.5</v>
      </c>
      <c r="AA1131">
        <v>2.35</v>
      </c>
      <c r="AB1131">
        <v>1.58</v>
      </c>
      <c r="AC1131">
        <v>2.1</v>
      </c>
      <c r="AD1131">
        <v>1.67</v>
      </c>
      <c r="AE1131">
        <v>2.4900000000000002</v>
      </c>
      <c r="AF1131">
        <v>1.59</v>
      </c>
      <c r="AG1131">
        <v>2.25</v>
      </c>
      <c r="AH1131">
        <v>1.62</v>
      </c>
      <c r="AI1131">
        <v>2.5</v>
      </c>
      <c r="AJ1131">
        <v>1.67</v>
      </c>
      <c r="AK1131">
        <v>2.34</v>
      </c>
      <c r="AL1131">
        <v>1.58</v>
      </c>
      <c r="AM1131" t="str">
        <f t="shared" si="187"/>
        <v>Lucic</v>
      </c>
      <c r="AN1131" t="str">
        <f t="shared" si="188"/>
        <v>Jovanovski</v>
      </c>
      <c r="AO1131" t="str">
        <f t="shared" si="189"/>
        <v>StrasbourgLucicJovanovski</v>
      </c>
      <c r="AP1131" t="str">
        <f t="shared" si="190"/>
        <v>StrasbourgJovanovskiLucic</v>
      </c>
      <c r="AQ1131">
        <f t="shared" si="191"/>
        <v>2</v>
      </c>
      <c r="AR1131">
        <f t="shared" si="192"/>
        <v>8</v>
      </c>
      <c r="AS1131">
        <f t="shared" si="193"/>
        <v>16</v>
      </c>
      <c r="AT1131" t="b">
        <f t="shared" si="194"/>
        <v>0</v>
      </c>
      <c r="AU1131" t="str">
        <f t="shared" si="195"/>
        <v>Lucic</v>
      </c>
      <c r="AV1131" t="b">
        <f t="shared" si="196"/>
        <v>0</v>
      </c>
      <c r="AW1131" t="str">
        <f t="shared" si="197"/>
        <v>Strasbourg1st Round</v>
      </c>
    </row>
    <row r="1132" spans="1:49" x14ac:dyDescent="0.25">
      <c r="A1132">
        <v>27</v>
      </c>
      <c r="B1132" t="s">
        <v>605</v>
      </c>
      <c r="C1132" t="s">
        <v>606</v>
      </c>
      <c r="D1132" s="1">
        <v>41779</v>
      </c>
      <c r="E1132" s="1" t="s">
        <v>306</v>
      </c>
      <c r="F1132" s="1" t="s">
        <v>307</v>
      </c>
      <c r="G1132" s="1" t="s">
        <v>503</v>
      </c>
      <c r="H1132" t="s">
        <v>309</v>
      </c>
      <c r="I1132">
        <v>3</v>
      </c>
      <c r="J1132" t="s">
        <v>340</v>
      </c>
      <c r="K1132" t="s">
        <v>475</v>
      </c>
      <c r="L1132">
        <v>108</v>
      </c>
      <c r="M1132">
        <v>16</v>
      </c>
      <c r="N1132">
        <v>580</v>
      </c>
      <c r="O1132">
        <v>2600</v>
      </c>
      <c r="P1132">
        <v>6</v>
      </c>
      <c r="Q1132">
        <v>3</v>
      </c>
      <c r="R1132">
        <v>6</v>
      </c>
      <c r="S1132">
        <v>2</v>
      </c>
      <c r="V1132">
        <v>2</v>
      </c>
      <c r="W1132">
        <v>0</v>
      </c>
      <c r="X1132" t="s">
        <v>312</v>
      </c>
      <c r="Y1132">
        <v>2.37</v>
      </c>
      <c r="Z1132">
        <v>1.53</v>
      </c>
      <c r="AA1132">
        <v>2.25</v>
      </c>
      <c r="AB1132">
        <v>1.62</v>
      </c>
      <c r="AC1132">
        <v>2.38</v>
      </c>
      <c r="AD1132">
        <v>1.53</v>
      </c>
      <c r="AE1132">
        <v>2.44</v>
      </c>
      <c r="AF1132">
        <v>1.61</v>
      </c>
      <c r="AG1132">
        <v>2.38</v>
      </c>
      <c r="AH1132">
        <v>1.57</v>
      </c>
      <c r="AI1132">
        <v>2.5</v>
      </c>
      <c r="AJ1132">
        <v>1.65</v>
      </c>
      <c r="AK1132">
        <v>2.34</v>
      </c>
      <c r="AL1132">
        <v>1.57</v>
      </c>
      <c r="AM1132" t="str">
        <f t="shared" si="187"/>
        <v>Goerges</v>
      </c>
      <c r="AN1132" t="str">
        <f t="shared" si="188"/>
        <v>Stephens</v>
      </c>
      <c r="AO1132" t="str">
        <f t="shared" si="189"/>
        <v>StrasbourgGoergesStephens</v>
      </c>
      <c r="AP1132" t="str">
        <f t="shared" si="190"/>
        <v>StrasbourgStephensGoerges</v>
      </c>
      <c r="AQ1132">
        <f t="shared" si="191"/>
        <v>2</v>
      </c>
      <c r="AR1132">
        <f t="shared" si="192"/>
        <v>7</v>
      </c>
      <c r="AS1132">
        <f t="shared" si="193"/>
        <v>17</v>
      </c>
      <c r="AT1132" t="b">
        <f t="shared" si="194"/>
        <v>0</v>
      </c>
      <c r="AU1132" t="str">
        <f t="shared" si="195"/>
        <v>Goerges</v>
      </c>
      <c r="AV1132" t="b">
        <f t="shared" si="196"/>
        <v>0</v>
      </c>
      <c r="AW1132" t="str">
        <f t="shared" si="197"/>
        <v>Strasbourg1st Round</v>
      </c>
    </row>
    <row r="1133" spans="1:49" x14ac:dyDescent="0.25">
      <c r="A1133">
        <v>27</v>
      </c>
      <c r="B1133" t="s">
        <v>605</v>
      </c>
      <c r="C1133" t="s">
        <v>606</v>
      </c>
      <c r="D1133" s="1">
        <v>41779</v>
      </c>
      <c r="E1133" s="1" t="s">
        <v>306</v>
      </c>
      <c r="F1133" s="1" t="s">
        <v>307</v>
      </c>
      <c r="G1133" s="1" t="s">
        <v>503</v>
      </c>
      <c r="H1133" t="s">
        <v>309</v>
      </c>
      <c r="I1133">
        <v>3</v>
      </c>
      <c r="J1133" t="s">
        <v>338</v>
      </c>
      <c r="K1133" t="s">
        <v>400</v>
      </c>
      <c r="L1133">
        <v>66</v>
      </c>
      <c r="M1133">
        <v>99</v>
      </c>
      <c r="N1133">
        <v>890</v>
      </c>
      <c r="O1133">
        <v>632</v>
      </c>
      <c r="P1133">
        <v>6</v>
      </c>
      <c r="Q1133">
        <v>2</v>
      </c>
      <c r="R1133">
        <v>6</v>
      </c>
      <c r="S1133">
        <v>4</v>
      </c>
      <c r="V1133">
        <v>2</v>
      </c>
      <c r="W1133">
        <v>0</v>
      </c>
      <c r="X1133" t="s">
        <v>312</v>
      </c>
      <c r="Y1133">
        <v>1.83</v>
      </c>
      <c r="Z1133">
        <v>1.83</v>
      </c>
      <c r="AA1133">
        <v>1.9</v>
      </c>
      <c r="AB1133">
        <v>1.85</v>
      </c>
      <c r="AC1133">
        <v>1.8</v>
      </c>
      <c r="AD1133">
        <v>1.91</v>
      </c>
      <c r="AE1133">
        <v>2.04</v>
      </c>
      <c r="AF1133">
        <v>1.85</v>
      </c>
      <c r="AG1133">
        <v>1.8</v>
      </c>
      <c r="AH1133">
        <v>2</v>
      </c>
      <c r="AI1133">
        <v>2.04</v>
      </c>
      <c r="AJ1133">
        <v>2.04</v>
      </c>
      <c r="AK1133">
        <v>1.9</v>
      </c>
      <c r="AL1133">
        <v>1.85</v>
      </c>
      <c r="AM1133" t="str">
        <f t="shared" si="187"/>
        <v>Davis</v>
      </c>
      <c r="AN1133" t="str">
        <f t="shared" si="188"/>
        <v>Govortsova</v>
      </c>
      <c r="AO1133" t="str">
        <f t="shared" si="189"/>
        <v>StrasbourgDavisGovortsova</v>
      </c>
      <c r="AP1133" t="str">
        <f t="shared" si="190"/>
        <v>StrasbourgGovortsovaDavis</v>
      </c>
      <c r="AQ1133">
        <f t="shared" si="191"/>
        <v>2</v>
      </c>
      <c r="AR1133">
        <f t="shared" si="192"/>
        <v>6</v>
      </c>
      <c r="AS1133">
        <f t="shared" si="193"/>
        <v>18</v>
      </c>
      <c r="AT1133" t="b">
        <f t="shared" si="194"/>
        <v>0</v>
      </c>
      <c r="AU1133" t="str">
        <f t="shared" si="195"/>
        <v>Davis</v>
      </c>
      <c r="AV1133" t="b">
        <f t="shared" si="196"/>
        <v>0</v>
      </c>
      <c r="AW1133" t="str">
        <f t="shared" si="197"/>
        <v>Strasbourg1st Round</v>
      </c>
    </row>
    <row r="1134" spans="1:49" x14ac:dyDescent="0.25">
      <c r="A1134">
        <v>27</v>
      </c>
      <c r="B1134" t="s">
        <v>605</v>
      </c>
      <c r="C1134" t="s">
        <v>606</v>
      </c>
      <c r="D1134" s="1">
        <v>41779</v>
      </c>
      <c r="E1134" s="1" t="s">
        <v>306</v>
      </c>
      <c r="F1134" s="1" t="s">
        <v>307</v>
      </c>
      <c r="G1134" s="1" t="s">
        <v>503</v>
      </c>
      <c r="H1134" t="s">
        <v>309</v>
      </c>
      <c r="I1134">
        <v>3</v>
      </c>
      <c r="J1134" t="s">
        <v>360</v>
      </c>
      <c r="K1134" t="s">
        <v>445</v>
      </c>
      <c r="L1134">
        <v>29</v>
      </c>
      <c r="M1134">
        <v>147</v>
      </c>
      <c r="N1134">
        <v>1705</v>
      </c>
      <c r="O1134">
        <v>421</v>
      </c>
      <c r="P1134">
        <v>6</v>
      </c>
      <c r="Q1134">
        <v>3</v>
      </c>
      <c r="R1134">
        <v>6</v>
      </c>
      <c r="S1134">
        <v>4</v>
      </c>
      <c r="V1134">
        <v>2</v>
      </c>
      <c r="W1134">
        <v>0</v>
      </c>
      <c r="X1134" t="s">
        <v>312</v>
      </c>
      <c r="Y1134">
        <v>1.1000000000000001</v>
      </c>
      <c r="Z1134">
        <v>6.5</v>
      </c>
      <c r="AA1134">
        <v>1.1200000000000001</v>
      </c>
      <c r="AB1134">
        <v>5.75</v>
      </c>
      <c r="AC1134">
        <v>1.1100000000000001</v>
      </c>
      <c r="AD1134">
        <v>6</v>
      </c>
      <c r="AE1134">
        <v>1.1100000000000001</v>
      </c>
      <c r="AF1134">
        <v>7.89</v>
      </c>
      <c r="AG1134">
        <v>1.1399999999999999</v>
      </c>
      <c r="AH1134">
        <v>5.5</v>
      </c>
      <c r="AI1134">
        <v>1.1499999999999999</v>
      </c>
      <c r="AJ1134">
        <v>7.89</v>
      </c>
      <c r="AK1134">
        <v>1.1100000000000001</v>
      </c>
      <c r="AL1134">
        <v>6.33</v>
      </c>
      <c r="AM1134" t="str">
        <f t="shared" si="187"/>
        <v>Petkovic</v>
      </c>
      <c r="AN1134" t="str">
        <f t="shared" si="188"/>
        <v>Parmentier</v>
      </c>
      <c r="AO1134" t="str">
        <f t="shared" si="189"/>
        <v>StrasbourgPetkovicParmentier</v>
      </c>
      <c r="AP1134" t="str">
        <f t="shared" si="190"/>
        <v>StrasbourgParmentierPetkovic</v>
      </c>
      <c r="AQ1134">
        <f t="shared" si="191"/>
        <v>2</v>
      </c>
      <c r="AR1134">
        <f t="shared" si="192"/>
        <v>5</v>
      </c>
      <c r="AS1134">
        <f t="shared" si="193"/>
        <v>19</v>
      </c>
      <c r="AT1134" t="b">
        <f t="shared" si="194"/>
        <v>0</v>
      </c>
      <c r="AU1134" t="str">
        <f t="shared" si="195"/>
        <v>Petkovic</v>
      </c>
      <c r="AV1134" t="b">
        <f t="shared" si="196"/>
        <v>0</v>
      </c>
      <c r="AW1134" t="str">
        <f t="shared" si="197"/>
        <v>Strasbourg1st Round</v>
      </c>
    </row>
    <row r="1135" spans="1:49" x14ac:dyDescent="0.25">
      <c r="A1135">
        <v>27</v>
      </c>
      <c r="B1135" t="s">
        <v>605</v>
      </c>
      <c r="C1135" t="s">
        <v>606</v>
      </c>
      <c r="D1135" s="1">
        <v>41779</v>
      </c>
      <c r="E1135" s="1" t="s">
        <v>306</v>
      </c>
      <c r="F1135" s="1" t="s">
        <v>307</v>
      </c>
      <c r="G1135" s="1" t="s">
        <v>503</v>
      </c>
      <c r="H1135" t="s">
        <v>309</v>
      </c>
      <c r="I1135">
        <v>3</v>
      </c>
      <c r="J1135" t="s">
        <v>464</v>
      </c>
      <c r="K1135" t="s">
        <v>437</v>
      </c>
      <c r="L1135">
        <v>51</v>
      </c>
      <c r="M1135">
        <v>21</v>
      </c>
      <c r="N1135">
        <v>1090</v>
      </c>
      <c r="O1135">
        <v>2295</v>
      </c>
      <c r="P1135">
        <v>6</v>
      </c>
      <c r="Q1135">
        <v>4</v>
      </c>
      <c r="R1135">
        <v>1</v>
      </c>
      <c r="S1135">
        <v>6</v>
      </c>
      <c r="T1135">
        <v>6</v>
      </c>
      <c r="U1135">
        <v>3</v>
      </c>
      <c r="V1135">
        <v>2</v>
      </c>
      <c r="W1135">
        <v>1</v>
      </c>
      <c r="X1135" t="s">
        <v>312</v>
      </c>
      <c r="Y1135">
        <v>2.75</v>
      </c>
      <c r="Z1135">
        <v>1.4</v>
      </c>
      <c r="AA1135">
        <v>2.7</v>
      </c>
      <c r="AB1135">
        <v>1.45</v>
      </c>
      <c r="AC1135">
        <v>2.62</v>
      </c>
      <c r="AD1135">
        <v>1.44</v>
      </c>
      <c r="AE1135">
        <v>2.83</v>
      </c>
      <c r="AF1135">
        <v>1.48</v>
      </c>
      <c r="AG1135">
        <v>2.88</v>
      </c>
      <c r="AH1135">
        <v>1.4</v>
      </c>
      <c r="AI1135">
        <v>2.9</v>
      </c>
      <c r="AJ1135">
        <v>1.48</v>
      </c>
      <c r="AK1135">
        <v>2.73</v>
      </c>
      <c r="AL1135">
        <v>1.42</v>
      </c>
      <c r="AM1135" t="str">
        <f t="shared" si="187"/>
        <v>Giorgi</v>
      </c>
      <c r="AN1135" t="str">
        <f t="shared" si="188"/>
        <v>Cornet</v>
      </c>
      <c r="AO1135" t="str">
        <f t="shared" si="189"/>
        <v>StrasbourgGiorgiCornet</v>
      </c>
      <c r="AP1135" t="str">
        <f t="shared" si="190"/>
        <v>StrasbourgCornetGiorgi</v>
      </c>
      <c r="AQ1135">
        <f t="shared" si="191"/>
        <v>1</v>
      </c>
      <c r="AR1135">
        <f t="shared" si="192"/>
        <v>0</v>
      </c>
      <c r="AS1135">
        <f t="shared" si="193"/>
        <v>26</v>
      </c>
      <c r="AT1135" t="b">
        <f t="shared" si="194"/>
        <v>0</v>
      </c>
      <c r="AU1135" t="str">
        <f t="shared" si="195"/>
        <v>Giorgi</v>
      </c>
      <c r="AV1135" t="b">
        <f t="shared" si="196"/>
        <v>1</v>
      </c>
      <c r="AW1135" t="str">
        <f t="shared" si="197"/>
        <v>Strasbourg1st Round</v>
      </c>
    </row>
    <row r="1136" spans="1:49" x14ac:dyDescent="0.25">
      <c r="A1136">
        <v>27</v>
      </c>
      <c r="B1136" t="s">
        <v>605</v>
      </c>
      <c r="C1136" t="s">
        <v>606</v>
      </c>
      <c r="D1136" s="1">
        <v>41780</v>
      </c>
      <c r="E1136" s="1" t="s">
        <v>306</v>
      </c>
      <c r="F1136" s="1" t="s">
        <v>307</v>
      </c>
      <c r="G1136" s="1" t="s">
        <v>503</v>
      </c>
      <c r="H1136" t="s">
        <v>344</v>
      </c>
      <c r="I1136">
        <v>3</v>
      </c>
      <c r="J1136" t="s">
        <v>311</v>
      </c>
      <c r="K1136" t="s">
        <v>370</v>
      </c>
      <c r="L1136">
        <v>59</v>
      </c>
      <c r="M1136">
        <v>48</v>
      </c>
      <c r="N1136">
        <v>980</v>
      </c>
      <c r="O1136">
        <v>1125</v>
      </c>
      <c r="P1136">
        <v>6</v>
      </c>
      <c r="Q1136">
        <v>3</v>
      </c>
      <c r="R1136">
        <v>7</v>
      </c>
      <c r="S1136">
        <v>5</v>
      </c>
      <c r="V1136">
        <v>2</v>
      </c>
      <c r="W1136">
        <v>0</v>
      </c>
      <c r="X1136" t="s">
        <v>312</v>
      </c>
      <c r="Y1136">
        <v>1.57</v>
      </c>
      <c r="Z1136">
        <v>2.25</v>
      </c>
      <c r="AA1136">
        <v>1.58</v>
      </c>
      <c r="AB1136">
        <v>2.35</v>
      </c>
      <c r="AC1136">
        <v>1.5</v>
      </c>
      <c r="AD1136">
        <v>2.5</v>
      </c>
      <c r="AE1136">
        <v>1.65</v>
      </c>
      <c r="AF1136">
        <v>2.38</v>
      </c>
      <c r="AG1136">
        <v>1.57</v>
      </c>
      <c r="AH1136">
        <v>2.38</v>
      </c>
      <c r="AI1136">
        <v>1.7</v>
      </c>
      <c r="AJ1136">
        <v>2.5</v>
      </c>
      <c r="AK1136">
        <v>1.57</v>
      </c>
      <c r="AL1136">
        <v>2.34</v>
      </c>
      <c r="AM1136" t="str">
        <f t="shared" si="187"/>
        <v>Mchale</v>
      </c>
      <c r="AN1136" t="str">
        <f t="shared" si="188"/>
        <v>Dellacqua</v>
      </c>
      <c r="AO1136" t="str">
        <f t="shared" si="189"/>
        <v>StrasbourgMchaleDellacqua</v>
      </c>
      <c r="AP1136" t="str">
        <f t="shared" si="190"/>
        <v>StrasbourgDellacquaMchale</v>
      </c>
      <c r="AQ1136">
        <f t="shared" si="191"/>
        <v>2</v>
      </c>
      <c r="AR1136">
        <f t="shared" si="192"/>
        <v>5</v>
      </c>
      <c r="AS1136">
        <f t="shared" si="193"/>
        <v>21</v>
      </c>
      <c r="AT1136" t="b">
        <f t="shared" si="194"/>
        <v>0</v>
      </c>
      <c r="AU1136" t="str">
        <f t="shared" si="195"/>
        <v>Mchale</v>
      </c>
      <c r="AV1136" t="b">
        <f t="shared" si="196"/>
        <v>0</v>
      </c>
      <c r="AW1136" t="str">
        <f t="shared" si="197"/>
        <v>Strasbourg2nd Round</v>
      </c>
    </row>
    <row r="1137" spans="1:49" x14ac:dyDescent="0.25">
      <c r="A1137">
        <v>27</v>
      </c>
      <c r="B1137" t="s">
        <v>605</v>
      </c>
      <c r="C1137" t="s">
        <v>606</v>
      </c>
      <c r="D1137" s="1">
        <v>41780</v>
      </c>
      <c r="E1137" s="1" t="s">
        <v>306</v>
      </c>
      <c r="F1137" s="1" t="s">
        <v>307</v>
      </c>
      <c r="G1137" s="1" t="s">
        <v>503</v>
      </c>
      <c r="H1137" t="s">
        <v>344</v>
      </c>
      <c r="I1137">
        <v>3</v>
      </c>
      <c r="J1137" t="s">
        <v>359</v>
      </c>
      <c r="K1137" t="s">
        <v>335</v>
      </c>
      <c r="L1137">
        <v>44</v>
      </c>
      <c r="M1137">
        <v>43</v>
      </c>
      <c r="N1137">
        <v>1215</v>
      </c>
      <c r="O1137">
        <v>1216</v>
      </c>
      <c r="P1137">
        <v>6</v>
      </c>
      <c r="Q1137">
        <v>4</v>
      </c>
      <c r="R1137">
        <v>6</v>
      </c>
      <c r="S1137">
        <v>4</v>
      </c>
      <c r="V1137">
        <v>2</v>
      </c>
      <c r="W1137">
        <v>0</v>
      </c>
      <c r="X1137" t="s">
        <v>312</v>
      </c>
      <c r="Y1137">
        <v>1.3</v>
      </c>
      <c r="Z1137">
        <v>3.4</v>
      </c>
      <c r="AA1137">
        <v>1.3</v>
      </c>
      <c r="AB1137">
        <v>3.4</v>
      </c>
      <c r="AC1137">
        <v>1.33</v>
      </c>
      <c r="AD1137">
        <v>3.25</v>
      </c>
      <c r="AE1137">
        <v>1.32</v>
      </c>
      <c r="AF1137">
        <v>3.77</v>
      </c>
      <c r="AG1137">
        <v>1.29</v>
      </c>
      <c r="AH1137">
        <v>3.5</v>
      </c>
      <c r="AI1137">
        <v>1.33</v>
      </c>
      <c r="AJ1137">
        <v>3.77</v>
      </c>
      <c r="AK1137">
        <v>1.3</v>
      </c>
      <c r="AL1137">
        <v>3.43</v>
      </c>
      <c r="AM1137" t="str">
        <f t="shared" si="187"/>
        <v>Keys</v>
      </c>
      <c r="AN1137" t="str">
        <f t="shared" si="188"/>
        <v>Riske</v>
      </c>
      <c r="AO1137" t="str">
        <f t="shared" si="189"/>
        <v>StrasbourgKeysRiske</v>
      </c>
      <c r="AP1137" t="str">
        <f t="shared" si="190"/>
        <v>StrasbourgRiskeKeys</v>
      </c>
      <c r="AQ1137">
        <f t="shared" si="191"/>
        <v>2</v>
      </c>
      <c r="AR1137">
        <f t="shared" si="192"/>
        <v>4</v>
      </c>
      <c r="AS1137">
        <f t="shared" si="193"/>
        <v>20</v>
      </c>
      <c r="AT1137" t="b">
        <f t="shared" si="194"/>
        <v>0</v>
      </c>
      <c r="AU1137" t="str">
        <f t="shared" si="195"/>
        <v>Keys</v>
      </c>
      <c r="AV1137" t="b">
        <f t="shared" si="196"/>
        <v>0</v>
      </c>
      <c r="AW1137" t="str">
        <f t="shared" si="197"/>
        <v>Strasbourg2nd Round</v>
      </c>
    </row>
    <row r="1138" spans="1:49" x14ac:dyDescent="0.25">
      <c r="A1138">
        <v>27</v>
      </c>
      <c r="B1138" t="s">
        <v>605</v>
      </c>
      <c r="C1138" t="s">
        <v>606</v>
      </c>
      <c r="D1138" s="1">
        <v>41780</v>
      </c>
      <c r="E1138" s="1" t="s">
        <v>306</v>
      </c>
      <c r="F1138" s="1" t="s">
        <v>307</v>
      </c>
      <c r="G1138" s="1" t="s">
        <v>503</v>
      </c>
      <c r="H1138" t="s">
        <v>344</v>
      </c>
      <c r="I1138">
        <v>3</v>
      </c>
      <c r="J1138" t="s">
        <v>465</v>
      </c>
      <c r="K1138" t="s">
        <v>392</v>
      </c>
      <c r="L1138">
        <v>96</v>
      </c>
      <c r="M1138">
        <v>71</v>
      </c>
      <c r="N1138">
        <v>659</v>
      </c>
      <c r="O1138">
        <v>808</v>
      </c>
      <c r="P1138">
        <v>6</v>
      </c>
      <c r="Q1138">
        <v>4</v>
      </c>
      <c r="R1138">
        <v>7</v>
      </c>
      <c r="S1138">
        <v>6</v>
      </c>
      <c r="V1138">
        <v>2</v>
      </c>
      <c r="W1138">
        <v>0</v>
      </c>
      <c r="X1138" t="s">
        <v>312</v>
      </c>
      <c r="Y1138">
        <v>3</v>
      </c>
      <c r="Z1138">
        <v>1.36</v>
      </c>
      <c r="AA1138">
        <v>3</v>
      </c>
      <c r="AB1138">
        <v>1.38</v>
      </c>
      <c r="AC1138">
        <v>3</v>
      </c>
      <c r="AD1138">
        <v>1.36</v>
      </c>
      <c r="AE1138">
        <v>3.04</v>
      </c>
      <c r="AF1138">
        <v>1.44</v>
      </c>
      <c r="AG1138">
        <v>2.88</v>
      </c>
      <c r="AH1138">
        <v>1.4</v>
      </c>
      <c r="AI1138">
        <v>3.25</v>
      </c>
      <c r="AJ1138">
        <v>1.44</v>
      </c>
      <c r="AK1138">
        <v>2.95</v>
      </c>
      <c r="AL1138">
        <v>1.38</v>
      </c>
      <c r="AM1138" t="str">
        <f t="shared" si="187"/>
        <v>Diyas</v>
      </c>
      <c r="AN1138" t="str">
        <f t="shared" si="188"/>
        <v>Tomljanovic</v>
      </c>
      <c r="AO1138" t="str">
        <f t="shared" si="189"/>
        <v>StrasbourgDiyasTomljanovic</v>
      </c>
      <c r="AP1138" t="str">
        <f t="shared" si="190"/>
        <v>StrasbourgTomljanovicDiyas</v>
      </c>
      <c r="AQ1138">
        <f t="shared" si="191"/>
        <v>2</v>
      </c>
      <c r="AR1138">
        <f t="shared" si="192"/>
        <v>3</v>
      </c>
      <c r="AS1138">
        <f t="shared" si="193"/>
        <v>23</v>
      </c>
      <c r="AT1138" t="b">
        <f t="shared" si="194"/>
        <v>1</v>
      </c>
      <c r="AU1138" t="str">
        <f t="shared" si="195"/>
        <v>Diyas</v>
      </c>
      <c r="AV1138" t="b">
        <f t="shared" si="196"/>
        <v>0</v>
      </c>
      <c r="AW1138" t="str">
        <f t="shared" si="197"/>
        <v>Strasbourg2nd Round</v>
      </c>
    </row>
    <row r="1139" spans="1:49" x14ac:dyDescent="0.25">
      <c r="A1139">
        <v>27</v>
      </c>
      <c r="B1139" t="s">
        <v>605</v>
      </c>
      <c r="C1139" t="s">
        <v>606</v>
      </c>
      <c r="D1139" s="1">
        <v>41780</v>
      </c>
      <c r="E1139" s="1" t="s">
        <v>306</v>
      </c>
      <c r="F1139" s="1" t="s">
        <v>307</v>
      </c>
      <c r="G1139" s="1" t="s">
        <v>503</v>
      </c>
      <c r="H1139" t="s">
        <v>344</v>
      </c>
      <c r="I1139">
        <v>3</v>
      </c>
      <c r="J1139" t="s">
        <v>340</v>
      </c>
      <c r="K1139" t="s">
        <v>338</v>
      </c>
      <c r="L1139">
        <v>108</v>
      </c>
      <c r="M1139">
        <v>66</v>
      </c>
      <c r="N1139">
        <v>580</v>
      </c>
      <c r="O1139">
        <v>890</v>
      </c>
      <c r="P1139">
        <v>7</v>
      </c>
      <c r="Q1139">
        <v>5</v>
      </c>
      <c r="R1139">
        <v>6</v>
      </c>
      <c r="S1139">
        <v>4</v>
      </c>
      <c r="V1139">
        <v>2</v>
      </c>
      <c r="W1139">
        <v>0</v>
      </c>
      <c r="X1139" t="s">
        <v>312</v>
      </c>
      <c r="Y1139">
        <v>1.72</v>
      </c>
      <c r="Z1139">
        <v>2</v>
      </c>
      <c r="AA1139">
        <v>1.8</v>
      </c>
      <c r="AB1139">
        <v>2</v>
      </c>
      <c r="AC1139">
        <v>1.73</v>
      </c>
      <c r="AD1139">
        <v>2</v>
      </c>
      <c r="AE1139">
        <v>1.74</v>
      </c>
      <c r="AF1139">
        <v>2.23</v>
      </c>
      <c r="AG1139">
        <v>1.73</v>
      </c>
      <c r="AH1139">
        <v>2.1</v>
      </c>
      <c r="AI1139">
        <v>1.83</v>
      </c>
      <c r="AJ1139">
        <v>2.23</v>
      </c>
      <c r="AK1139">
        <v>1.76</v>
      </c>
      <c r="AL1139">
        <v>2.02</v>
      </c>
      <c r="AM1139" t="str">
        <f t="shared" si="187"/>
        <v>Goerges</v>
      </c>
      <c r="AN1139" t="str">
        <f t="shared" si="188"/>
        <v>Davis</v>
      </c>
      <c r="AO1139" t="str">
        <f t="shared" si="189"/>
        <v>StrasbourgGoergesDavis</v>
      </c>
      <c r="AP1139" t="str">
        <f t="shared" si="190"/>
        <v>StrasbourgDavisGoerges</v>
      </c>
      <c r="AQ1139">
        <f t="shared" si="191"/>
        <v>2</v>
      </c>
      <c r="AR1139">
        <f t="shared" si="192"/>
        <v>4</v>
      </c>
      <c r="AS1139">
        <f t="shared" si="193"/>
        <v>22</v>
      </c>
      <c r="AT1139" t="b">
        <f t="shared" si="194"/>
        <v>0</v>
      </c>
      <c r="AU1139" t="str">
        <f t="shared" si="195"/>
        <v>Goerges</v>
      </c>
      <c r="AV1139" t="b">
        <f t="shared" si="196"/>
        <v>0</v>
      </c>
      <c r="AW1139" t="str">
        <f t="shared" si="197"/>
        <v>Strasbourg2nd Round</v>
      </c>
    </row>
    <row r="1140" spans="1:49" x14ac:dyDescent="0.25">
      <c r="A1140">
        <v>27</v>
      </c>
      <c r="B1140" t="s">
        <v>605</v>
      </c>
      <c r="C1140" t="s">
        <v>606</v>
      </c>
      <c r="D1140" s="1">
        <v>41780</v>
      </c>
      <c r="E1140" s="1" t="s">
        <v>306</v>
      </c>
      <c r="F1140" s="1" t="s">
        <v>307</v>
      </c>
      <c r="G1140" s="1" t="s">
        <v>503</v>
      </c>
      <c r="H1140" t="s">
        <v>344</v>
      </c>
      <c r="I1140">
        <v>3</v>
      </c>
      <c r="J1140" t="s">
        <v>329</v>
      </c>
      <c r="K1140" t="s">
        <v>458</v>
      </c>
      <c r="L1140">
        <v>56</v>
      </c>
      <c r="M1140">
        <v>107</v>
      </c>
      <c r="N1140">
        <v>1005</v>
      </c>
      <c r="O1140">
        <v>581</v>
      </c>
      <c r="P1140">
        <v>6</v>
      </c>
      <c r="Q1140">
        <v>3</v>
      </c>
      <c r="R1140">
        <v>6</v>
      </c>
      <c r="S1140">
        <v>1</v>
      </c>
      <c r="V1140">
        <v>2</v>
      </c>
      <c r="W1140">
        <v>0</v>
      </c>
      <c r="X1140" t="s">
        <v>312</v>
      </c>
      <c r="Y1140">
        <v>1.36</v>
      </c>
      <c r="Z1140">
        <v>3</v>
      </c>
      <c r="AA1140">
        <v>1.4</v>
      </c>
      <c r="AB1140">
        <v>2.9</v>
      </c>
      <c r="AC1140">
        <v>1.36</v>
      </c>
      <c r="AD1140">
        <v>3</v>
      </c>
      <c r="AE1140">
        <v>1.39</v>
      </c>
      <c r="AF1140">
        <v>3.27</v>
      </c>
      <c r="AG1140">
        <v>1.4</v>
      </c>
      <c r="AH1140">
        <v>2.88</v>
      </c>
      <c r="AI1140">
        <v>1.45</v>
      </c>
      <c r="AJ1140">
        <v>3.27</v>
      </c>
      <c r="AK1140">
        <v>1.39</v>
      </c>
      <c r="AL1140">
        <v>2.9</v>
      </c>
      <c r="AM1140" t="str">
        <f t="shared" si="187"/>
        <v>Puig</v>
      </c>
      <c r="AN1140" t="str">
        <f t="shared" si="188"/>
        <v>Lucic</v>
      </c>
      <c r="AO1140" t="str">
        <f t="shared" si="189"/>
        <v>StrasbourgPuigLucic</v>
      </c>
      <c r="AP1140" t="str">
        <f t="shared" si="190"/>
        <v>StrasbourgLucicPuig</v>
      </c>
      <c r="AQ1140">
        <f t="shared" si="191"/>
        <v>2</v>
      </c>
      <c r="AR1140">
        <f t="shared" si="192"/>
        <v>8</v>
      </c>
      <c r="AS1140">
        <f t="shared" si="193"/>
        <v>16</v>
      </c>
      <c r="AT1140" t="b">
        <f t="shared" si="194"/>
        <v>0</v>
      </c>
      <c r="AU1140" t="str">
        <f t="shared" si="195"/>
        <v>Puig</v>
      </c>
      <c r="AV1140" t="b">
        <f t="shared" si="196"/>
        <v>0</v>
      </c>
      <c r="AW1140" t="str">
        <f t="shared" si="197"/>
        <v>Strasbourg2nd Round</v>
      </c>
    </row>
    <row r="1141" spans="1:49" x14ac:dyDescent="0.25">
      <c r="A1141">
        <v>27</v>
      </c>
      <c r="B1141" t="s">
        <v>605</v>
      </c>
      <c r="C1141" t="s">
        <v>606</v>
      </c>
      <c r="D1141" s="1">
        <v>41780</v>
      </c>
      <c r="E1141" s="1" t="s">
        <v>306</v>
      </c>
      <c r="F1141" s="1" t="s">
        <v>307</v>
      </c>
      <c r="G1141" s="1" t="s">
        <v>503</v>
      </c>
      <c r="H1141" t="s">
        <v>344</v>
      </c>
      <c r="I1141">
        <v>3</v>
      </c>
      <c r="J1141" t="s">
        <v>384</v>
      </c>
      <c r="K1141" t="s">
        <v>387</v>
      </c>
      <c r="L1141">
        <v>118</v>
      </c>
      <c r="M1141">
        <v>41</v>
      </c>
      <c r="N1141">
        <v>540</v>
      </c>
      <c r="O1141">
        <v>1285</v>
      </c>
      <c r="P1141">
        <v>6</v>
      </c>
      <c r="Q1141">
        <v>4</v>
      </c>
      <c r="R1141">
        <v>4</v>
      </c>
      <c r="S1141">
        <v>6</v>
      </c>
      <c r="T1141">
        <v>6</v>
      </c>
      <c r="U1141">
        <v>2</v>
      </c>
      <c r="V1141">
        <v>2</v>
      </c>
      <c r="W1141">
        <v>1</v>
      </c>
      <c r="X1141" t="s">
        <v>312</v>
      </c>
      <c r="Y1141">
        <v>2.5</v>
      </c>
      <c r="Z1141">
        <v>1.5</v>
      </c>
      <c r="AA1141">
        <v>2.4500000000000002</v>
      </c>
      <c r="AB1141">
        <v>1.52</v>
      </c>
      <c r="AC1141">
        <v>2.38</v>
      </c>
      <c r="AD1141">
        <v>1.53</v>
      </c>
      <c r="AE1141">
        <v>2.65</v>
      </c>
      <c r="AF1141">
        <v>1.55</v>
      </c>
      <c r="AG1141">
        <v>2.38</v>
      </c>
      <c r="AH1141">
        <v>1.57</v>
      </c>
      <c r="AI1141">
        <v>2.65</v>
      </c>
      <c r="AJ1141">
        <v>1.58</v>
      </c>
      <c r="AK1141">
        <v>2.4700000000000002</v>
      </c>
      <c r="AL1141">
        <v>1.53</v>
      </c>
      <c r="AM1141" t="str">
        <f t="shared" si="187"/>
        <v>Soler</v>
      </c>
      <c r="AN1141" t="str">
        <f t="shared" si="188"/>
        <v>Peng</v>
      </c>
      <c r="AO1141" t="str">
        <f t="shared" si="189"/>
        <v>StrasbourgSolerPeng</v>
      </c>
      <c r="AP1141" t="str">
        <f t="shared" si="190"/>
        <v>StrasbourgPengSoler</v>
      </c>
      <c r="AQ1141">
        <f t="shared" si="191"/>
        <v>1</v>
      </c>
      <c r="AR1141">
        <f t="shared" si="192"/>
        <v>4</v>
      </c>
      <c r="AS1141">
        <f t="shared" si="193"/>
        <v>28</v>
      </c>
      <c r="AT1141" t="b">
        <f t="shared" si="194"/>
        <v>0</v>
      </c>
      <c r="AU1141" t="str">
        <f t="shared" si="195"/>
        <v>Soler</v>
      </c>
      <c r="AV1141" t="b">
        <f t="shared" si="196"/>
        <v>1</v>
      </c>
      <c r="AW1141" t="str">
        <f t="shared" si="197"/>
        <v>Strasbourg2nd Round</v>
      </c>
    </row>
    <row r="1142" spans="1:49" x14ac:dyDescent="0.25">
      <c r="A1142">
        <v>27</v>
      </c>
      <c r="B1142" t="s">
        <v>605</v>
      </c>
      <c r="C1142" t="s">
        <v>606</v>
      </c>
      <c r="D1142" s="1">
        <v>41780</v>
      </c>
      <c r="E1142" s="1" t="s">
        <v>306</v>
      </c>
      <c r="F1142" s="1" t="s">
        <v>307</v>
      </c>
      <c r="G1142" s="1" t="s">
        <v>503</v>
      </c>
      <c r="H1142" t="s">
        <v>344</v>
      </c>
      <c r="I1142">
        <v>3</v>
      </c>
      <c r="J1142" t="s">
        <v>464</v>
      </c>
      <c r="K1142" t="s">
        <v>566</v>
      </c>
      <c r="L1142">
        <v>51</v>
      </c>
      <c r="M1142">
        <v>124</v>
      </c>
      <c r="N1142">
        <v>1090</v>
      </c>
      <c r="O1142">
        <v>507</v>
      </c>
      <c r="P1142">
        <v>5</v>
      </c>
      <c r="Q1142">
        <v>7</v>
      </c>
      <c r="R1142">
        <v>7</v>
      </c>
      <c r="S1142">
        <v>5</v>
      </c>
      <c r="T1142">
        <v>7</v>
      </c>
      <c r="U1142">
        <v>6</v>
      </c>
      <c r="V1142">
        <v>2</v>
      </c>
      <c r="W1142">
        <v>1</v>
      </c>
      <c r="X1142" t="s">
        <v>312</v>
      </c>
      <c r="Y1142">
        <v>1.2</v>
      </c>
      <c r="Z1142">
        <v>4.5</v>
      </c>
      <c r="AA1142">
        <v>1.2</v>
      </c>
      <c r="AB1142">
        <v>4.3</v>
      </c>
      <c r="AC1142">
        <v>1.2</v>
      </c>
      <c r="AD1142">
        <v>4.33</v>
      </c>
      <c r="AE1142">
        <v>1.22</v>
      </c>
      <c r="AF1142">
        <v>4.93</v>
      </c>
      <c r="AG1142">
        <v>1.22</v>
      </c>
      <c r="AH1142">
        <v>4</v>
      </c>
      <c r="AI1142">
        <v>1.3</v>
      </c>
      <c r="AJ1142">
        <v>5</v>
      </c>
      <c r="AK1142">
        <v>1.21</v>
      </c>
      <c r="AL1142">
        <v>4.33</v>
      </c>
      <c r="AM1142" t="str">
        <f t="shared" si="187"/>
        <v>Giorgi</v>
      </c>
      <c r="AN1142" t="str">
        <f t="shared" si="188"/>
        <v>Feuerstein</v>
      </c>
      <c r="AO1142" t="str">
        <f t="shared" si="189"/>
        <v>StrasbourgGiorgiFeuerstein</v>
      </c>
      <c r="AP1142" t="str">
        <f t="shared" si="190"/>
        <v>StrasbourgFeuersteinGiorgi</v>
      </c>
      <c r="AQ1142">
        <f t="shared" si="191"/>
        <v>1</v>
      </c>
      <c r="AR1142">
        <f t="shared" si="192"/>
        <v>1</v>
      </c>
      <c r="AS1142">
        <f t="shared" si="193"/>
        <v>37</v>
      </c>
      <c r="AT1142" t="b">
        <f t="shared" si="194"/>
        <v>1</v>
      </c>
      <c r="AU1142" t="str">
        <f t="shared" si="195"/>
        <v>Feuerstein</v>
      </c>
      <c r="AV1142" t="b">
        <f t="shared" si="196"/>
        <v>1</v>
      </c>
      <c r="AW1142" t="str">
        <f t="shared" si="197"/>
        <v>Strasbourg2nd Round</v>
      </c>
    </row>
    <row r="1143" spans="1:49" x14ac:dyDescent="0.25">
      <c r="A1143">
        <v>27</v>
      </c>
      <c r="B1143" t="s">
        <v>605</v>
      </c>
      <c r="C1143" t="s">
        <v>606</v>
      </c>
      <c r="D1143" s="1">
        <v>41780</v>
      </c>
      <c r="E1143" s="1" t="s">
        <v>306</v>
      </c>
      <c r="F1143" s="1" t="s">
        <v>307</v>
      </c>
      <c r="G1143" s="1" t="s">
        <v>503</v>
      </c>
      <c r="H1143" t="s">
        <v>344</v>
      </c>
      <c r="I1143">
        <v>3</v>
      </c>
      <c r="J1143" t="s">
        <v>360</v>
      </c>
      <c r="K1143" t="s">
        <v>389</v>
      </c>
      <c r="L1143">
        <v>29</v>
      </c>
      <c r="M1143">
        <v>68</v>
      </c>
      <c r="N1143">
        <v>1705</v>
      </c>
      <c r="O1143">
        <v>872</v>
      </c>
      <c r="P1143">
        <v>6</v>
      </c>
      <c r="Q1143">
        <v>3</v>
      </c>
      <c r="R1143">
        <v>6</v>
      </c>
      <c r="S1143">
        <v>2</v>
      </c>
      <c r="V1143">
        <v>2</v>
      </c>
      <c r="W1143">
        <v>0</v>
      </c>
      <c r="X1143" t="s">
        <v>312</v>
      </c>
      <c r="Y1143">
        <v>1.1599999999999999</v>
      </c>
      <c r="Z1143">
        <v>5</v>
      </c>
      <c r="AA1143">
        <v>1.17</v>
      </c>
      <c r="AB1143">
        <v>4.75</v>
      </c>
      <c r="AC1143">
        <v>1.17</v>
      </c>
      <c r="AD1143">
        <v>4.5</v>
      </c>
      <c r="AE1143">
        <v>1.2</v>
      </c>
      <c r="AF1143">
        <v>5.33</v>
      </c>
      <c r="AG1143">
        <v>1.17</v>
      </c>
      <c r="AH1143">
        <v>5</v>
      </c>
      <c r="AI1143">
        <v>1.2</v>
      </c>
      <c r="AJ1143">
        <v>5.5</v>
      </c>
      <c r="AK1143">
        <v>1.17</v>
      </c>
      <c r="AL1143">
        <v>4.8</v>
      </c>
      <c r="AM1143" t="str">
        <f t="shared" si="187"/>
        <v>Petkovic</v>
      </c>
      <c r="AN1143" t="str">
        <f t="shared" si="188"/>
        <v>King</v>
      </c>
      <c r="AO1143" t="str">
        <f t="shared" si="189"/>
        <v>StrasbourgPetkovicKing</v>
      </c>
      <c r="AP1143" t="str">
        <f t="shared" si="190"/>
        <v>StrasbourgKingPetkovic</v>
      </c>
      <c r="AQ1143">
        <f t="shared" si="191"/>
        <v>2</v>
      </c>
      <c r="AR1143">
        <f t="shared" si="192"/>
        <v>7</v>
      </c>
      <c r="AS1143">
        <f t="shared" si="193"/>
        <v>17</v>
      </c>
      <c r="AT1143" t="b">
        <f t="shared" si="194"/>
        <v>0</v>
      </c>
      <c r="AU1143" t="str">
        <f t="shared" si="195"/>
        <v>Petkovic</v>
      </c>
      <c r="AV1143" t="b">
        <f t="shared" si="196"/>
        <v>0</v>
      </c>
      <c r="AW1143" t="str">
        <f t="shared" si="197"/>
        <v>Strasbourg2nd Round</v>
      </c>
    </row>
    <row r="1144" spans="1:49" x14ac:dyDescent="0.25">
      <c r="A1144">
        <v>27</v>
      </c>
      <c r="B1144" t="s">
        <v>605</v>
      </c>
      <c r="C1144" t="s">
        <v>606</v>
      </c>
      <c r="D1144" s="1">
        <v>41781</v>
      </c>
      <c r="E1144" s="1" t="s">
        <v>306</v>
      </c>
      <c r="F1144" s="1" t="s">
        <v>307</v>
      </c>
      <c r="G1144" s="1" t="s">
        <v>503</v>
      </c>
      <c r="H1144" t="s">
        <v>345</v>
      </c>
      <c r="I1144">
        <v>3</v>
      </c>
      <c r="J1144" t="s">
        <v>311</v>
      </c>
      <c r="K1144" t="s">
        <v>465</v>
      </c>
      <c r="L1144">
        <v>59</v>
      </c>
      <c r="M1144">
        <v>96</v>
      </c>
      <c r="N1144">
        <v>980</v>
      </c>
      <c r="O1144">
        <v>659</v>
      </c>
      <c r="P1144">
        <v>6</v>
      </c>
      <c r="Q1144">
        <v>2</v>
      </c>
      <c r="R1144">
        <v>3</v>
      </c>
      <c r="S1144">
        <v>1</v>
      </c>
      <c r="V1144">
        <v>1</v>
      </c>
      <c r="W1144">
        <v>0</v>
      </c>
      <c r="X1144" t="s">
        <v>607</v>
      </c>
      <c r="Y1144">
        <v>1.25</v>
      </c>
      <c r="Z1144">
        <v>3.75</v>
      </c>
      <c r="AA1144">
        <v>1.3</v>
      </c>
      <c r="AB1144">
        <v>3.4</v>
      </c>
      <c r="AC1144">
        <v>1.33</v>
      </c>
      <c r="AD1144">
        <v>3.25</v>
      </c>
      <c r="AE1144">
        <v>1.29</v>
      </c>
      <c r="AF1144">
        <v>4.05</v>
      </c>
      <c r="AG1144">
        <v>1.25</v>
      </c>
      <c r="AH1144">
        <v>3.75</v>
      </c>
      <c r="AI1144">
        <v>1.36</v>
      </c>
      <c r="AJ1144">
        <v>4.05</v>
      </c>
      <c r="AK1144">
        <v>1.29</v>
      </c>
      <c r="AL1144">
        <v>3.48</v>
      </c>
      <c r="AM1144" t="str">
        <f t="shared" si="187"/>
        <v>Mchale</v>
      </c>
      <c r="AN1144" t="str">
        <f t="shared" si="188"/>
        <v>Diyas</v>
      </c>
      <c r="AO1144" t="str">
        <f t="shared" si="189"/>
        <v>StrasbourgMchaleDiyas</v>
      </c>
      <c r="AP1144" t="str">
        <f t="shared" si="190"/>
        <v>StrasbourgDiyasMchale</v>
      </c>
      <c r="AQ1144">
        <f t="shared" si="191"/>
        <v>1</v>
      </c>
      <c r="AR1144">
        <f t="shared" si="192"/>
        <v>6</v>
      </c>
      <c r="AS1144">
        <f t="shared" si="193"/>
        <v>12</v>
      </c>
      <c r="AT1144" t="b">
        <f t="shared" si="194"/>
        <v>0</v>
      </c>
      <c r="AU1144" t="str">
        <f t="shared" si="195"/>
        <v>Mchale</v>
      </c>
      <c r="AV1144" t="b">
        <f t="shared" si="196"/>
        <v>0</v>
      </c>
      <c r="AW1144" t="str">
        <f t="shared" si="197"/>
        <v>StrasbourgQuarterfinals</v>
      </c>
    </row>
    <row r="1145" spans="1:49" x14ac:dyDescent="0.25">
      <c r="A1145">
        <v>27</v>
      </c>
      <c r="B1145" t="s">
        <v>605</v>
      </c>
      <c r="C1145" t="s">
        <v>606</v>
      </c>
      <c r="D1145" s="1">
        <v>41781</v>
      </c>
      <c r="E1145" s="1" t="s">
        <v>306</v>
      </c>
      <c r="F1145" s="1" t="s">
        <v>307</v>
      </c>
      <c r="G1145" s="1" t="s">
        <v>503</v>
      </c>
      <c r="H1145" t="s">
        <v>345</v>
      </c>
      <c r="I1145">
        <v>3</v>
      </c>
      <c r="J1145" t="s">
        <v>384</v>
      </c>
      <c r="K1145" t="s">
        <v>464</v>
      </c>
      <c r="L1145">
        <v>118</v>
      </c>
      <c r="M1145">
        <v>51</v>
      </c>
      <c r="N1145">
        <v>540</v>
      </c>
      <c r="O1145">
        <v>1090</v>
      </c>
      <c r="P1145">
        <v>3</v>
      </c>
      <c r="Q1145">
        <v>6</v>
      </c>
      <c r="R1145">
        <v>6</v>
      </c>
      <c r="S1145">
        <v>4</v>
      </c>
      <c r="T1145">
        <v>7</v>
      </c>
      <c r="U1145">
        <v>5</v>
      </c>
      <c r="V1145">
        <v>2</v>
      </c>
      <c r="W1145">
        <v>1</v>
      </c>
      <c r="X1145" t="s">
        <v>312</v>
      </c>
      <c r="Y1145">
        <v>2.62</v>
      </c>
      <c r="Z1145">
        <v>1.44</v>
      </c>
      <c r="AA1145">
        <v>2.6</v>
      </c>
      <c r="AB1145">
        <v>1.48</v>
      </c>
      <c r="AC1145">
        <v>2.5</v>
      </c>
      <c r="AD1145">
        <v>1.5</v>
      </c>
      <c r="AE1145">
        <v>2.8</v>
      </c>
      <c r="AF1145">
        <v>1.51</v>
      </c>
      <c r="AG1145">
        <v>2.63</v>
      </c>
      <c r="AH1145">
        <v>1.5</v>
      </c>
      <c r="AI1145">
        <v>2.8</v>
      </c>
      <c r="AJ1145">
        <v>1.53</v>
      </c>
      <c r="AK1145">
        <v>2.59</v>
      </c>
      <c r="AL1145">
        <v>1.48</v>
      </c>
      <c r="AM1145" t="str">
        <f t="shared" si="187"/>
        <v>Soler</v>
      </c>
      <c r="AN1145" t="str">
        <f t="shared" si="188"/>
        <v>Giorgi</v>
      </c>
      <c r="AO1145" t="str">
        <f t="shared" si="189"/>
        <v>StrasbourgSolerGiorgi</v>
      </c>
      <c r="AP1145" t="str">
        <f t="shared" si="190"/>
        <v>StrasbourgGiorgiSoler</v>
      </c>
      <c r="AQ1145">
        <f t="shared" si="191"/>
        <v>1</v>
      </c>
      <c r="AR1145">
        <f t="shared" si="192"/>
        <v>1</v>
      </c>
      <c r="AS1145">
        <f t="shared" si="193"/>
        <v>31</v>
      </c>
      <c r="AT1145" t="b">
        <f t="shared" si="194"/>
        <v>0</v>
      </c>
      <c r="AU1145" t="str">
        <f t="shared" si="195"/>
        <v>Giorgi</v>
      </c>
      <c r="AV1145" t="b">
        <f t="shared" si="196"/>
        <v>1</v>
      </c>
      <c r="AW1145" t="str">
        <f t="shared" si="197"/>
        <v>StrasbourgQuarterfinals</v>
      </c>
    </row>
    <row r="1146" spans="1:49" x14ac:dyDescent="0.25">
      <c r="A1146">
        <v>27</v>
      </c>
      <c r="B1146" t="s">
        <v>605</v>
      </c>
      <c r="C1146" t="s">
        <v>606</v>
      </c>
      <c r="D1146" s="1">
        <v>41781</v>
      </c>
      <c r="E1146" s="1" t="s">
        <v>306</v>
      </c>
      <c r="F1146" s="1" t="s">
        <v>307</v>
      </c>
      <c r="G1146" s="1" t="s">
        <v>503</v>
      </c>
      <c r="H1146" t="s">
        <v>345</v>
      </c>
      <c r="I1146">
        <v>3</v>
      </c>
      <c r="J1146" t="s">
        <v>359</v>
      </c>
      <c r="K1146" t="s">
        <v>340</v>
      </c>
      <c r="L1146">
        <v>44</v>
      </c>
      <c r="M1146">
        <v>108</v>
      </c>
      <c r="N1146">
        <v>1215</v>
      </c>
      <c r="O1146">
        <v>580</v>
      </c>
      <c r="P1146">
        <v>6</v>
      </c>
      <c r="Q1146">
        <v>2</v>
      </c>
      <c r="R1146">
        <v>2</v>
      </c>
      <c r="S1146">
        <v>6</v>
      </c>
      <c r="T1146">
        <v>6</v>
      </c>
      <c r="U1146">
        <v>2</v>
      </c>
      <c r="V1146">
        <v>2</v>
      </c>
      <c r="W1146">
        <v>1</v>
      </c>
      <c r="X1146" t="s">
        <v>312</v>
      </c>
      <c r="Y1146">
        <v>1.61</v>
      </c>
      <c r="Z1146">
        <v>2.2000000000000002</v>
      </c>
      <c r="AA1146">
        <v>1.65</v>
      </c>
      <c r="AB1146">
        <v>2.2000000000000002</v>
      </c>
      <c r="AC1146">
        <v>1.73</v>
      </c>
      <c r="AD1146">
        <v>2</v>
      </c>
      <c r="AE1146">
        <v>1.73</v>
      </c>
      <c r="AF1146">
        <v>2.2599999999999998</v>
      </c>
      <c r="AG1146">
        <v>1.67</v>
      </c>
      <c r="AH1146">
        <v>2.2000000000000002</v>
      </c>
      <c r="AI1146">
        <v>1.75</v>
      </c>
      <c r="AJ1146">
        <v>2.2999999999999998</v>
      </c>
      <c r="AK1146">
        <v>1.68</v>
      </c>
      <c r="AL1146">
        <v>2.14</v>
      </c>
      <c r="AM1146" t="str">
        <f t="shared" si="187"/>
        <v>Keys</v>
      </c>
      <c r="AN1146" t="str">
        <f t="shared" si="188"/>
        <v>Goerges</v>
      </c>
      <c r="AO1146" t="str">
        <f t="shared" si="189"/>
        <v>StrasbourgKeysGoerges</v>
      </c>
      <c r="AP1146" t="str">
        <f t="shared" si="190"/>
        <v>StrasbourgGoergesKeys</v>
      </c>
      <c r="AQ1146">
        <f t="shared" si="191"/>
        <v>1</v>
      </c>
      <c r="AR1146">
        <f t="shared" si="192"/>
        <v>4</v>
      </c>
      <c r="AS1146">
        <f t="shared" si="193"/>
        <v>24</v>
      </c>
      <c r="AT1146" t="b">
        <f t="shared" si="194"/>
        <v>0</v>
      </c>
      <c r="AU1146" t="str">
        <f t="shared" si="195"/>
        <v>Keys</v>
      </c>
      <c r="AV1146" t="b">
        <f t="shared" si="196"/>
        <v>1</v>
      </c>
      <c r="AW1146" t="str">
        <f t="shared" si="197"/>
        <v>StrasbourgQuarterfinals</v>
      </c>
    </row>
    <row r="1147" spans="1:49" x14ac:dyDescent="0.25">
      <c r="A1147">
        <v>27</v>
      </c>
      <c r="B1147" t="s">
        <v>605</v>
      </c>
      <c r="C1147" t="s">
        <v>606</v>
      </c>
      <c r="D1147" s="1">
        <v>41781</v>
      </c>
      <c r="E1147" s="1" t="s">
        <v>306</v>
      </c>
      <c r="F1147" s="1" t="s">
        <v>307</v>
      </c>
      <c r="G1147" s="1" t="s">
        <v>503</v>
      </c>
      <c r="H1147" t="s">
        <v>345</v>
      </c>
      <c r="I1147">
        <v>3</v>
      </c>
      <c r="J1147" t="s">
        <v>329</v>
      </c>
      <c r="K1147" t="s">
        <v>360</v>
      </c>
      <c r="L1147">
        <v>56</v>
      </c>
      <c r="M1147">
        <v>29</v>
      </c>
      <c r="N1147">
        <v>1005</v>
      </c>
      <c r="O1147">
        <v>1705</v>
      </c>
      <c r="P1147">
        <v>6</v>
      </c>
      <c r="Q1147">
        <v>4</v>
      </c>
      <c r="R1147">
        <v>6</v>
      </c>
      <c r="S1147">
        <v>4</v>
      </c>
      <c r="V1147">
        <v>2</v>
      </c>
      <c r="W1147">
        <v>0</v>
      </c>
      <c r="X1147" t="s">
        <v>312</v>
      </c>
      <c r="Y1147">
        <v>3.25</v>
      </c>
      <c r="Z1147">
        <v>1.33</v>
      </c>
      <c r="AA1147">
        <v>3.1</v>
      </c>
      <c r="AB1147">
        <v>1.35</v>
      </c>
      <c r="AC1147">
        <v>3.25</v>
      </c>
      <c r="AD1147">
        <v>1.33</v>
      </c>
      <c r="AE1147">
        <v>3.4</v>
      </c>
      <c r="AF1147">
        <v>1.38</v>
      </c>
      <c r="AG1147">
        <v>3</v>
      </c>
      <c r="AH1147">
        <v>1.36</v>
      </c>
      <c r="AI1147">
        <v>3.43</v>
      </c>
      <c r="AJ1147">
        <v>1.42</v>
      </c>
      <c r="AK1147">
        <v>3.16</v>
      </c>
      <c r="AL1147">
        <v>1.34</v>
      </c>
      <c r="AM1147" t="str">
        <f t="shared" si="187"/>
        <v>Puig</v>
      </c>
      <c r="AN1147" t="str">
        <f t="shared" si="188"/>
        <v>Petkovic</v>
      </c>
      <c r="AO1147" t="str">
        <f t="shared" si="189"/>
        <v>StrasbourgPuigPetkovic</v>
      </c>
      <c r="AP1147" t="str">
        <f t="shared" si="190"/>
        <v>StrasbourgPetkovicPuig</v>
      </c>
      <c r="AQ1147">
        <f t="shared" si="191"/>
        <v>2</v>
      </c>
      <c r="AR1147">
        <f t="shared" si="192"/>
        <v>4</v>
      </c>
      <c r="AS1147">
        <f t="shared" si="193"/>
        <v>20</v>
      </c>
      <c r="AT1147" t="b">
        <f t="shared" si="194"/>
        <v>0</v>
      </c>
      <c r="AU1147" t="str">
        <f t="shared" si="195"/>
        <v>Puig</v>
      </c>
      <c r="AV1147" t="b">
        <f t="shared" si="196"/>
        <v>0</v>
      </c>
      <c r="AW1147" t="str">
        <f t="shared" si="197"/>
        <v>StrasbourgQuarterfinals</v>
      </c>
    </row>
    <row r="1148" spans="1:49" x14ac:dyDescent="0.25">
      <c r="A1148">
        <v>27</v>
      </c>
      <c r="B1148" t="s">
        <v>605</v>
      </c>
      <c r="C1148" t="s">
        <v>606</v>
      </c>
      <c r="D1148" s="1">
        <v>41782</v>
      </c>
      <c r="E1148" s="1" t="s">
        <v>306</v>
      </c>
      <c r="F1148" s="1" t="s">
        <v>307</v>
      </c>
      <c r="G1148" s="1" t="s">
        <v>503</v>
      </c>
      <c r="H1148" t="s">
        <v>346</v>
      </c>
      <c r="I1148">
        <v>3</v>
      </c>
      <c r="J1148" t="s">
        <v>384</v>
      </c>
      <c r="K1148" t="s">
        <v>311</v>
      </c>
      <c r="L1148">
        <v>118</v>
      </c>
      <c r="M1148">
        <v>59</v>
      </c>
      <c r="N1148">
        <v>540</v>
      </c>
      <c r="O1148">
        <v>980</v>
      </c>
      <c r="P1148">
        <v>5</v>
      </c>
      <c r="Q1148">
        <v>7</v>
      </c>
      <c r="R1148">
        <v>7</v>
      </c>
      <c r="S1148">
        <v>6</v>
      </c>
      <c r="T1148">
        <v>6</v>
      </c>
      <c r="U1148">
        <v>3</v>
      </c>
      <c r="V1148">
        <v>2</v>
      </c>
      <c r="W1148">
        <v>1</v>
      </c>
      <c r="X1148" t="s">
        <v>312</v>
      </c>
      <c r="Y1148">
        <v>3.25</v>
      </c>
      <c r="Z1148">
        <v>1.36</v>
      </c>
      <c r="AA1148">
        <v>3.2</v>
      </c>
      <c r="AB1148">
        <v>1.33</v>
      </c>
      <c r="AC1148">
        <v>3</v>
      </c>
      <c r="AD1148">
        <v>1.36</v>
      </c>
      <c r="AE1148">
        <v>3.45</v>
      </c>
      <c r="AF1148">
        <v>1.37</v>
      </c>
      <c r="AG1148">
        <v>3.25</v>
      </c>
      <c r="AH1148">
        <v>1.33</v>
      </c>
      <c r="AI1148">
        <v>3.45</v>
      </c>
      <c r="AJ1148">
        <v>1.38</v>
      </c>
      <c r="AK1148">
        <v>3.2</v>
      </c>
      <c r="AL1148">
        <v>1.34</v>
      </c>
      <c r="AM1148" t="str">
        <f t="shared" si="187"/>
        <v>Soler</v>
      </c>
      <c r="AN1148" t="str">
        <f t="shared" si="188"/>
        <v>Mchale</v>
      </c>
      <c r="AO1148" t="str">
        <f t="shared" si="189"/>
        <v>StrasbourgSolerMchale</v>
      </c>
      <c r="AP1148" t="str">
        <f t="shared" si="190"/>
        <v>StrasbourgMchaleSoler</v>
      </c>
      <c r="AQ1148">
        <f t="shared" si="191"/>
        <v>1</v>
      </c>
      <c r="AR1148">
        <f t="shared" si="192"/>
        <v>2</v>
      </c>
      <c r="AS1148">
        <f t="shared" si="193"/>
        <v>34</v>
      </c>
      <c r="AT1148" t="b">
        <f t="shared" si="194"/>
        <v>1</v>
      </c>
      <c r="AU1148" t="str">
        <f t="shared" si="195"/>
        <v>Mchale</v>
      </c>
      <c r="AV1148" t="b">
        <f t="shared" si="196"/>
        <v>1</v>
      </c>
      <c r="AW1148" t="str">
        <f t="shared" si="197"/>
        <v>StrasbourgSemifinals</v>
      </c>
    </row>
    <row r="1149" spans="1:49" x14ac:dyDescent="0.25">
      <c r="A1149">
        <v>27</v>
      </c>
      <c r="B1149" t="s">
        <v>605</v>
      </c>
      <c r="C1149" t="s">
        <v>606</v>
      </c>
      <c r="D1149" s="1">
        <v>41782</v>
      </c>
      <c r="E1149" s="1" t="s">
        <v>306</v>
      </c>
      <c r="F1149" s="1" t="s">
        <v>307</v>
      </c>
      <c r="G1149" s="1" t="s">
        <v>503</v>
      </c>
      <c r="H1149" t="s">
        <v>346</v>
      </c>
      <c r="I1149">
        <v>3</v>
      </c>
      <c r="J1149" t="s">
        <v>329</v>
      </c>
      <c r="K1149" t="s">
        <v>359</v>
      </c>
      <c r="L1149">
        <v>56</v>
      </c>
      <c r="M1149">
        <v>44</v>
      </c>
      <c r="N1149">
        <v>1005</v>
      </c>
      <c r="O1149">
        <v>1215</v>
      </c>
      <c r="P1149">
        <v>7</v>
      </c>
      <c r="Q1149">
        <v>5</v>
      </c>
      <c r="R1149">
        <v>6</v>
      </c>
      <c r="S1149">
        <v>3</v>
      </c>
      <c r="V1149">
        <v>2</v>
      </c>
      <c r="W1149">
        <v>0</v>
      </c>
      <c r="X1149" t="s">
        <v>312</v>
      </c>
      <c r="Y1149">
        <v>1.8</v>
      </c>
      <c r="Z1149">
        <v>2</v>
      </c>
      <c r="AA1149">
        <v>1.85</v>
      </c>
      <c r="AB1149">
        <v>1.9</v>
      </c>
      <c r="AC1149">
        <v>1.8</v>
      </c>
      <c r="AD1149">
        <v>1.91</v>
      </c>
      <c r="AE1149">
        <v>1.85</v>
      </c>
      <c r="AF1149">
        <v>2.09</v>
      </c>
      <c r="AG1149">
        <v>1.83</v>
      </c>
      <c r="AH1149">
        <v>1.95</v>
      </c>
      <c r="AI1149">
        <v>1.91</v>
      </c>
      <c r="AJ1149">
        <v>2.1</v>
      </c>
      <c r="AK1149">
        <v>1.82</v>
      </c>
      <c r="AL1149">
        <v>1.96</v>
      </c>
      <c r="AM1149" t="str">
        <f t="shared" si="187"/>
        <v>Puig</v>
      </c>
      <c r="AN1149" t="str">
        <f t="shared" si="188"/>
        <v>Keys</v>
      </c>
      <c r="AO1149" t="str">
        <f t="shared" si="189"/>
        <v>StrasbourgPuigKeys</v>
      </c>
      <c r="AP1149" t="str">
        <f t="shared" si="190"/>
        <v>StrasbourgKeysPuig</v>
      </c>
      <c r="AQ1149">
        <f t="shared" si="191"/>
        <v>2</v>
      </c>
      <c r="AR1149">
        <f t="shared" si="192"/>
        <v>5</v>
      </c>
      <c r="AS1149">
        <f t="shared" si="193"/>
        <v>21</v>
      </c>
      <c r="AT1149" t="b">
        <f t="shared" si="194"/>
        <v>0</v>
      </c>
      <c r="AU1149" t="str">
        <f t="shared" si="195"/>
        <v>Puig</v>
      </c>
      <c r="AV1149" t="b">
        <f t="shared" si="196"/>
        <v>0</v>
      </c>
      <c r="AW1149" t="str">
        <f t="shared" si="197"/>
        <v>StrasbourgSemifinals</v>
      </c>
    </row>
    <row r="1150" spans="1:49" x14ac:dyDescent="0.25">
      <c r="A1150">
        <v>27</v>
      </c>
      <c r="B1150" t="s">
        <v>605</v>
      </c>
      <c r="C1150" t="s">
        <v>606</v>
      </c>
      <c r="D1150" s="1">
        <v>41783</v>
      </c>
      <c r="E1150" s="1" t="s">
        <v>306</v>
      </c>
      <c r="F1150" s="1" t="s">
        <v>307</v>
      </c>
      <c r="G1150" s="1" t="s">
        <v>503</v>
      </c>
      <c r="H1150" t="s">
        <v>348</v>
      </c>
      <c r="I1150">
        <v>3</v>
      </c>
      <c r="J1150" t="s">
        <v>329</v>
      </c>
      <c r="K1150" t="s">
        <v>384</v>
      </c>
      <c r="L1150">
        <v>56</v>
      </c>
      <c r="M1150">
        <v>118</v>
      </c>
      <c r="N1150">
        <v>1005</v>
      </c>
      <c r="O1150">
        <v>540</v>
      </c>
      <c r="P1150">
        <v>6</v>
      </c>
      <c r="Q1150">
        <v>4</v>
      </c>
      <c r="R1150">
        <v>6</v>
      </c>
      <c r="S1150">
        <v>3</v>
      </c>
      <c r="V1150">
        <v>2</v>
      </c>
      <c r="W1150">
        <v>0</v>
      </c>
      <c r="X1150" t="s">
        <v>312</v>
      </c>
      <c r="Y1150">
        <v>1.4</v>
      </c>
      <c r="Z1150">
        <v>3</v>
      </c>
      <c r="AA1150">
        <v>1.4</v>
      </c>
      <c r="AB1150">
        <v>2.9</v>
      </c>
      <c r="AC1150">
        <v>1.44</v>
      </c>
      <c r="AD1150">
        <v>2.75</v>
      </c>
      <c r="AE1150">
        <v>1.43</v>
      </c>
      <c r="AF1150">
        <v>3.1</v>
      </c>
      <c r="AG1150">
        <v>1.44</v>
      </c>
      <c r="AH1150">
        <v>2.75</v>
      </c>
      <c r="AI1150">
        <v>1.47</v>
      </c>
      <c r="AJ1150">
        <v>3.1</v>
      </c>
      <c r="AK1150">
        <v>1.41</v>
      </c>
      <c r="AL1150">
        <v>2.85</v>
      </c>
      <c r="AM1150" t="str">
        <f t="shared" si="187"/>
        <v>Puig</v>
      </c>
      <c r="AN1150" t="str">
        <f t="shared" si="188"/>
        <v>Soler</v>
      </c>
      <c r="AO1150" t="str">
        <f t="shared" si="189"/>
        <v>StrasbourgPuigSoler</v>
      </c>
      <c r="AP1150" t="str">
        <f t="shared" si="190"/>
        <v>StrasbourgSolerPuig</v>
      </c>
      <c r="AQ1150">
        <f t="shared" si="191"/>
        <v>2</v>
      </c>
      <c r="AR1150">
        <f t="shared" si="192"/>
        <v>5</v>
      </c>
      <c r="AS1150">
        <f t="shared" si="193"/>
        <v>19</v>
      </c>
      <c r="AT1150" t="b">
        <f t="shared" si="194"/>
        <v>0</v>
      </c>
      <c r="AU1150" t="str">
        <f t="shared" si="195"/>
        <v>Puig</v>
      </c>
      <c r="AV1150" t="b">
        <f t="shared" si="196"/>
        <v>0</v>
      </c>
      <c r="AW1150" t="str">
        <f t="shared" si="197"/>
        <v>StrasbourgThe Final</v>
      </c>
    </row>
    <row r="1151" spans="1:49" x14ac:dyDescent="0.25">
      <c r="A1151">
        <v>28</v>
      </c>
      <c r="B1151" t="s">
        <v>480</v>
      </c>
      <c r="C1151" t="s">
        <v>608</v>
      </c>
      <c r="D1151" s="1">
        <v>41784</v>
      </c>
      <c r="E1151" t="s">
        <v>443</v>
      </c>
      <c r="F1151" t="s">
        <v>307</v>
      </c>
      <c r="G1151" t="s">
        <v>503</v>
      </c>
      <c r="H1151" t="s">
        <v>309</v>
      </c>
      <c r="I1151">
        <v>3</v>
      </c>
      <c r="J1151" t="s">
        <v>439</v>
      </c>
      <c r="K1151" t="s">
        <v>410</v>
      </c>
      <c r="L1151">
        <v>3</v>
      </c>
      <c r="M1151">
        <v>36</v>
      </c>
      <c r="N1151">
        <v>6360</v>
      </c>
      <c r="O1151">
        <v>1373</v>
      </c>
      <c r="P1151">
        <v>6</v>
      </c>
      <c r="Q1151">
        <v>3</v>
      </c>
      <c r="R1151">
        <v>6</v>
      </c>
      <c r="S1151">
        <v>0</v>
      </c>
      <c r="V1151">
        <v>2</v>
      </c>
      <c r="W1151">
        <v>0</v>
      </c>
      <c r="X1151" t="s">
        <v>312</v>
      </c>
      <c r="Y1151">
        <v>1.06</v>
      </c>
      <c r="Z1151">
        <v>10</v>
      </c>
      <c r="AA1151">
        <v>1.07</v>
      </c>
      <c r="AB1151">
        <v>8</v>
      </c>
      <c r="AC1151">
        <v>1.07</v>
      </c>
      <c r="AD1151">
        <v>8.5</v>
      </c>
      <c r="AE1151">
        <v>1.07</v>
      </c>
      <c r="AF1151">
        <v>11.25</v>
      </c>
      <c r="AG1151">
        <v>1.07</v>
      </c>
      <c r="AH1151">
        <v>8</v>
      </c>
      <c r="AI1151">
        <v>1.08</v>
      </c>
      <c r="AJ1151">
        <v>11.25</v>
      </c>
      <c r="AK1151">
        <v>1.06</v>
      </c>
      <c r="AL1151">
        <v>8.94</v>
      </c>
      <c r="AM1151" t="str">
        <f t="shared" si="187"/>
        <v>Radwanska</v>
      </c>
      <c r="AN1151" t="str">
        <f t="shared" si="188"/>
        <v>Zhang</v>
      </c>
      <c r="AO1151" t="str">
        <f t="shared" si="189"/>
        <v>ParisRadwanskaZhang</v>
      </c>
      <c r="AP1151" t="str">
        <f t="shared" si="190"/>
        <v>ParisZhangRadwanska</v>
      </c>
      <c r="AQ1151">
        <f t="shared" si="191"/>
        <v>2</v>
      </c>
      <c r="AR1151">
        <f t="shared" si="192"/>
        <v>9</v>
      </c>
      <c r="AS1151">
        <f t="shared" si="193"/>
        <v>15</v>
      </c>
      <c r="AT1151" t="b">
        <f t="shared" si="194"/>
        <v>0</v>
      </c>
      <c r="AU1151" t="str">
        <f t="shared" si="195"/>
        <v>Radwanska</v>
      </c>
      <c r="AV1151" t="b">
        <f t="shared" si="196"/>
        <v>0</v>
      </c>
      <c r="AW1151" t="str">
        <f t="shared" si="197"/>
        <v>Paris1st Round</v>
      </c>
    </row>
    <row r="1152" spans="1:49" x14ac:dyDescent="0.25">
      <c r="A1152">
        <v>28</v>
      </c>
      <c r="B1152" t="s">
        <v>480</v>
      </c>
      <c r="C1152" t="s">
        <v>608</v>
      </c>
      <c r="D1152" s="1">
        <v>41784</v>
      </c>
      <c r="E1152" t="s">
        <v>443</v>
      </c>
      <c r="F1152" t="s">
        <v>307</v>
      </c>
      <c r="G1152" t="s">
        <v>503</v>
      </c>
      <c r="H1152" t="s">
        <v>309</v>
      </c>
      <c r="I1152">
        <v>3</v>
      </c>
      <c r="J1152" t="s">
        <v>414</v>
      </c>
      <c r="K1152" t="s">
        <v>397</v>
      </c>
      <c r="L1152">
        <v>56</v>
      </c>
      <c r="M1152">
        <v>70</v>
      </c>
      <c r="N1152">
        <v>1004</v>
      </c>
      <c r="O1152">
        <v>839</v>
      </c>
      <c r="P1152">
        <v>6</v>
      </c>
      <c r="Q1152">
        <v>7</v>
      </c>
      <c r="R1152">
        <v>6</v>
      </c>
      <c r="S1152">
        <v>3</v>
      </c>
      <c r="T1152">
        <v>6</v>
      </c>
      <c r="U1152">
        <v>4</v>
      </c>
      <c r="V1152">
        <v>2</v>
      </c>
      <c r="W1152">
        <v>1</v>
      </c>
      <c r="X1152" t="s">
        <v>312</v>
      </c>
      <c r="Y1152">
        <v>1.44</v>
      </c>
      <c r="Z1152">
        <v>2.62</v>
      </c>
      <c r="AA1152">
        <v>1.48</v>
      </c>
      <c r="AB1152">
        <v>2.6</v>
      </c>
      <c r="AC1152">
        <v>1.5</v>
      </c>
      <c r="AD1152">
        <v>2.5</v>
      </c>
      <c r="AE1152">
        <v>1.53</v>
      </c>
      <c r="AF1152">
        <v>2.71</v>
      </c>
      <c r="AG1152">
        <v>1.53</v>
      </c>
      <c r="AH1152">
        <v>2.5</v>
      </c>
      <c r="AI1152">
        <v>1.57</v>
      </c>
      <c r="AJ1152">
        <v>2.75</v>
      </c>
      <c r="AK1152">
        <v>1.5</v>
      </c>
      <c r="AL1152">
        <v>2.57</v>
      </c>
      <c r="AM1152" t="str">
        <f t="shared" si="187"/>
        <v>Schmiedlova</v>
      </c>
      <c r="AN1152" t="str">
        <f t="shared" si="188"/>
        <v>Zheng</v>
      </c>
      <c r="AO1152" t="str">
        <f t="shared" si="189"/>
        <v>ParisSchmiedlovaZheng</v>
      </c>
      <c r="AP1152" t="str">
        <f t="shared" si="190"/>
        <v>ParisZhengSchmiedlova</v>
      </c>
      <c r="AQ1152">
        <f t="shared" si="191"/>
        <v>1</v>
      </c>
      <c r="AR1152">
        <f t="shared" si="192"/>
        <v>4</v>
      </c>
      <c r="AS1152">
        <f t="shared" si="193"/>
        <v>32</v>
      </c>
      <c r="AT1152" t="b">
        <f t="shared" si="194"/>
        <v>1</v>
      </c>
      <c r="AU1152" t="str">
        <f t="shared" si="195"/>
        <v>Zheng</v>
      </c>
      <c r="AV1152" t="b">
        <f t="shared" si="196"/>
        <v>1</v>
      </c>
      <c r="AW1152" t="str">
        <f t="shared" si="197"/>
        <v>Paris1st Round</v>
      </c>
    </row>
    <row r="1153" spans="1:49" x14ac:dyDescent="0.25">
      <c r="A1153">
        <v>28</v>
      </c>
      <c r="B1153" t="s">
        <v>480</v>
      </c>
      <c r="C1153" t="s">
        <v>608</v>
      </c>
      <c r="D1153" s="1">
        <v>41784</v>
      </c>
      <c r="E1153" t="s">
        <v>443</v>
      </c>
      <c r="F1153" t="s">
        <v>307</v>
      </c>
      <c r="G1153" t="s">
        <v>503</v>
      </c>
      <c r="H1153" t="s">
        <v>309</v>
      </c>
      <c r="I1153">
        <v>3</v>
      </c>
      <c r="J1153" t="s">
        <v>373</v>
      </c>
      <c r="K1153" t="s">
        <v>543</v>
      </c>
      <c r="L1153">
        <v>31</v>
      </c>
      <c r="M1153">
        <v>109</v>
      </c>
      <c r="N1153">
        <v>1461</v>
      </c>
      <c r="O1153">
        <v>557</v>
      </c>
      <c r="P1153">
        <v>2</v>
      </c>
      <c r="Q1153">
        <v>6</v>
      </c>
      <c r="R1153">
        <v>6</v>
      </c>
      <c r="S1153">
        <v>2</v>
      </c>
      <c r="T1153">
        <v>6</v>
      </c>
      <c r="U1153">
        <v>4</v>
      </c>
      <c r="V1153">
        <v>2</v>
      </c>
      <c r="W1153">
        <v>1</v>
      </c>
      <c r="X1153" t="s">
        <v>312</v>
      </c>
      <c r="Y1153">
        <v>1.36</v>
      </c>
      <c r="Z1153">
        <v>3</v>
      </c>
      <c r="AA1153">
        <v>1.35</v>
      </c>
      <c r="AB1153">
        <v>3.1</v>
      </c>
      <c r="AC1153">
        <v>1.4</v>
      </c>
      <c r="AD1153">
        <v>2.75</v>
      </c>
      <c r="AE1153">
        <v>1.4</v>
      </c>
      <c r="AF1153">
        <v>3.22</v>
      </c>
      <c r="AG1153">
        <v>1.36</v>
      </c>
      <c r="AH1153">
        <v>3</v>
      </c>
      <c r="AI1153">
        <v>1.44</v>
      </c>
      <c r="AJ1153">
        <v>3.25</v>
      </c>
      <c r="AK1153">
        <v>1.38</v>
      </c>
      <c r="AL1153">
        <v>2.99</v>
      </c>
      <c r="AM1153" t="str">
        <f t="shared" si="187"/>
        <v>Hantuchova</v>
      </c>
      <c r="AN1153" t="str">
        <f t="shared" si="188"/>
        <v>Jaksic</v>
      </c>
      <c r="AO1153" t="str">
        <f t="shared" si="189"/>
        <v>ParisHantuchovaJaksic</v>
      </c>
      <c r="AP1153" t="str">
        <f t="shared" si="190"/>
        <v>ParisJaksicHantuchova</v>
      </c>
      <c r="AQ1153">
        <f t="shared" si="191"/>
        <v>1</v>
      </c>
      <c r="AR1153">
        <f t="shared" si="192"/>
        <v>2</v>
      </c>
      <c r="AS1153">
        <f t="shared" si="193"/>
        <v>26</v>
      </c>
      <c r="AT1153" t="b">
        <f t="shared" si="194"/>
        <v>0</v>
      </c>
      <c r="AU1153" t="str">
        <f t="shared" si="195"/>
        <v>Jaksic</v>
      </c>
      <c r="AV1153" t="b">
        <f t="shared" si="196"/>
        <v>1</v>
      </c>
      <c r="AW1153" t="str">
        <f t="shared" si="197"/>
        <v>Paris1st Round</v>
      </c>
    </row>
    <row r="1154" spans="1:49" x14ac:dyDescent="0.25">
      <c r="A1154">
        <v>28</v>
      </c>
      <c r="B1154" t="s">
        <v>480</v>
      </c>
      <c r="C1154" t="s">
        <v>608</v>
      </c>
      <c r="D1154" s="1">
        <v>41784</v>
      </c>
      <c r="E1154" t="s">
        <v>443</v>
      </c>
      <c r="F1154" t="s">
        <v>307</v>
      </c>
      <c r="G1154" t="s">
        <v>503</v>
      </c>
      <c r="H1154" t="s">
        <v>309</v>
      </c>
      <c r="I1154">
        <v>3</v>
      </c>
      <c r="J1154" t="s">
        <v>324</v>
      </c>
      <c r="K1154" t="s">
        <v>444</v>
      </c>
      <c r="L1154">
        <v>29</v>
      </c>
      <c r="M1154">
        <v>80</v>
      </c>
      <c r="N1154">
        <v>1531</v>
      </c>
      <c r="O1154">
        <v>734</v>
      </c>
      <c r="P1154">
        <v>6</v>
      </c>
      <c r="Q1154">
        <v>4</v>
      </c>
      <c r="R1154">
        <v>6</v>
      </c>
      <c r="S1154">
        <v>1</v>
      </c>
      <c r="V1154">
        <v>2</v>
      </c>
      <c r="W1154">
        <v>0</v>
      </c>
      <c r="X1154" t="s">
        <v>312</v>
      </c>
      <c r="Y1154">
        <v>1.57</v>
      </c>
      <c r="Z1154">
        <v>2.25</v>
      </c>
      <c r="AA1154">
        <v>1.58</v>
      </c>
      <c r="AB1154">
        <v>2.35</v>
      </c>
      <c r="AC1154">
        <v>1.53</v>
      </c>
      <c r="AD1154">
        <v>2.38</v>
      </c>
      <c r="AE1154">
        <v>1.7</v>
      </c>
      <c r="AF1154">
        <v>2.29</v>
      </c>
      <c r="AG1154">
        <v>1.67</v>
      </c>
      <c r="AH1154">
        <v>2.2000000000000002</v>
      </c>
      <c r="AI1154">
        <v>1.7</v>
      </c>
      <c r="AJ1154">
        <v>2.4500000000000002</v>
      </c>
      <c r="AK1154">
        <v>1.61</v>
      </c>
      <c r="AL1154">
        <v>2.27</v>
      </c>
      <c r="AM1154" t="str">
        <f t="shared" si="187"/>
        <v>Williams</v>
      </c>
      <c r="AN1154" t="str">
        <f t="shared" si="188"/>
        <v>Bencic</v>
      </c>
      <c r="AO1154" t="str">
        <f t="shared" si="189"/>
        <v>ParisWilliamsBencic</v>
      </c>
      <c r="AP1154" t="str">
        <f t="shared" si="190"/>
        <v>ParisBencicWilliams</v>
      </c>
      <c r="AQ1154">
        <f t="shared" si="191"/>
        <v>2</v>
      </c>
      <c r="AR1154">
        <f t="shared" si="192"/>
        <v>7</v>
      </c>
      <c r="AS1154">
        <f t="shared" si="193"/>
        <v>17</v>
      </c>
      <c r="AT1154" t="b">
        <f t="shared" si="194"/>
        <v>0</v>
      </c>
      <c r="AU1154" t="str">
        <f t="shared" si="195"/>
        <v>Williams</v>
      </c>
      <c r="AV1154" t="b">
        <f t="shared" si="196"/>
        <v>0</v>
      </c>
      <c r="AW1154" t="str">
        <f t="shared" si="197"/>
        <v>Paris1st Round</v>
      </c>
    </row>
    <row r="1155" spans="1:49" x14ac:dyDescent="0.25">
      <c r="A1155">
        <v>28</v>
      </c>
      <c r="B1155" t="s">
        <v>480</v>
      </c>
      <c r="C1155" t="s">
        <v>608</v>
      </c>
      <c r="D1155" s="1">
        <v>41784</v>
      </c>
      <c r="E1155" t="s">
        <v>443</v>
      </c>
      <c r="F1155" t="s">
        <v>307</v>
      </c>
      <c r="G1155" t="s">
        <v>503</v>
      </c>
      <c r="H1155" t="s">
        <v>309</v>
      </c>
      <c r="I1155">
        <v>3</v>
      </c>
      <c r="J1155" t="s">
        <v>368</v>
      </c>
      <c r="K1155" t="s">
        <v>609</v>
      </c>
      <c r="L1155">
        <v>15</v>
      </c>
      <c r="M1155">
        <v>157</v>
      </c>
      <c r="N1155">
        <v>2785</v>
      </c>
      <c r="O1155">
        <v>395</v>
      </c>
      <c r="P1155">
        <v>7</v>
      </c>
      <c r="Q1155">
        <v>5</v>
      </c>
      <c r="R1155">
        <v>7</v>
      </c>
      <c r="S1155">
        <v>5</v>
      </c>
      <c r="V1155">
        <v>2</v>
      </c>
      <c r="W1155">
        <v>0</v>
      </c>
      <c r="X1155" t="s">
        <v>312</v>
      </c>
      <c r="Y1155">
        <v>1.04</v>
      </c>
      <c r="Z1155">
        <v>13</v>
      </c>
      <c r="AA1155">
        <v>1.05</v>
      </c>
      <c r="AB1155">
        <v>9</v>
      </c>
      <c r="AC1155">
        <v>1.04</v>
      </c>
      <c r="AD1155">
        <v>9</v>
      </c>
      <c r="AE1155">
        <v>1.05</v>
      </c>
      <c r="AF1155">
        <v>13</v>
      </c>
      <c r="AG1155">
        <v>1.05</v>
      </c>
      <c r="AH1155">
        <v>10</v>
      </c>
      <c r="AI1155">
        <v>1.06</v>
      </c>
      <c r="AJ1155">
        <v>14</v>
      </c>
      <c r="AK1155">
        <v>1.04</v>
      </c>
      <c r="AL1155">
        <v>11.01</v>
      </c>
      <c r="AM1155" t="str">
        <f t="shared" ref="AM1155:AM1218" si="198">LEFT(J1155,FIND(" ",J1155)-1)</f>
        <v>Suarez</v>
      </c>
      <c r="AN1155" t="str">
        <f t="shared" ref="AN1155:AN1218" si="199">LEFT(K1155,FIND(" ",K1155)-1)</f>
        <v>Beygelzimer</v>
      </c>
      <c r="AO1155" t="str">
        <f t="shared" ref="AO1155:AO1218" si="200">B1155&amp;AM1155&amp;AN1155</f>
        <v>ParisSuarezBeygelzimer</v>
      </c>
      <c r="AP1155" t="str">
        <f t="shared" ref="AP1155:AP1218" si="201">B1155&amp;AN1155&amp;AM1155</f>
        <v>ParisBeygelzimerSuarez</v>
      </c>
      <c r="AQ1155">
        <f t="shared" ref="AQ1155:AQ1218" si="202">V1155-W1155</f>
        <v>2</v>
      </c>
      <c r="AR1155">
        <f t="shared" ref="AR1155:AR1218" si="203">T1155+R1155+P1155-U1155-S1155-Q1155</f>
        <v>4</v>
      </c>
      <c r="AS1155">
        <f t="shared" ref="AS1155:AS1218" si="204">T1155+R1155+P1155+U1155+S1155+Q1155</f>
        <v>24</v>
      </c>
      <c r="AT1155" t="b">
        <f t="shared" ref="AT1155:AT1218" si="205">OR(P1155+Q1155=13,R1155+S1155=13,T1155+U1155=13)</f>
        <v>0</v>
      </c>
      <c r="AU1155" t="str">
        <f t="shared" ref="AU1155:AU1218" si="206">IF(P1155&gt;Q1155,AM1155,AN1155)</f>
        <v>Suarez</v>
      </c>
      <c r="AV1155" t="b">
        <f t="shared" ref="AV1155:AV1218" si="207">W1155&lt;&gt;0</f>
        <v>0</v>
      </c>
      <c r="AW1155" t="str">
        <f t="shared" ref="AW1155:AW1218" si="208">B1155&amp;H1155</f>
        <v>Paris1st Round</v>
      </c>
    </row>
    <row r="1156" spans="1:49" x14ac:dyDescent="0.25">
      <c r="A1156">
        <v>28</v>
      </c>
      <c r="B1156" t="s">
        <v>480</v>
      </c>
      <c r="C1156" t="s">
        <v>608</v>
      </c>
      <c r="D1156" s="1">
        <v>41784</v>
      </c>
      <c r="E1156" t="s">
        <v>443</v>
      </c>
      <c r="F1156" t="s">
        <v>307</v>
      </c>
      <c r="G1156" t="s">
        <v>503</v>
      </c>
      <c r="H1156" t="s">
        <v>309</v>
      </c>
      <c r="I1156">
        <v>3</v>
      </c>
      <c r="J1156" t="s">
        <v>380</v>
      </c>
      <c r="K1156" t="s">
        <v>523</v>
      </c>
      <c r="L1156">
        <v>1</v>
      </c>
      <c r="M1156">
        <v>135</v>
      </c>
      <c r="N1156">
        <v>11590</v>
      </c>
      <c r="O1156">
        <v>458</v>
      </c>
      <c r="P1156">
        <v>6</v>
      </c>
      <c r="Q1156">
        <v>2</v>
      </c>
      <c r="R1156">
        <v>6</v>
      </c>
      <c r="S1156">
        <v>1</v>
      </c>
      <c r="V1156">
        <v>2</v>
      </c>
      <c r="W1156">
        <v>0</v>
      </c>
      <c r="X1156" t="s">
        <v>312</v>
      </c>
      <c r="Y1156">
        <v>1.002</v>
      </c>
      <c r="Z1156">
        <v>34</v>
      </c>
      <c r="AA1156">
        <v>1.01</v>
      </c>
      <c r="AB1156">
        <v>13</v>
      </c>
      <c r="AC1156">
        <v>1</v>
      </c>
      <c r="AD1156">
        <v>34</v>
      </c>
      <c r="AE1156">
        <v>1.01</v>
      </c>
      <c r="AF1156">
        <v>31</v>
      </c>
      <c r="AG1156">
        <v>1.01</v>
      </c>
      <c r="AH1156">
        <v>23</v>
      </c>
      <c r="AI1156">
        <v>1.01</v>
      </c>
      <c r="AJ1156">
        <v>41</v>
      </c>
      <c r="AK1156">
        <v>1.01</v>
      </c>
      <c r="AL1156">
        <v>21.57</v>
      </c>
      <c r="AM1156" t="str">
        <f t="shared" si="198"/>
        <v>Williams</v>
      </c>
      <c r="AN1156" t="str">
        <f t="shared" si="199"/>
        <v>Lim</v>
      </c>
      <c r="AO1156" t="str">
        <f t="shared" si="200"/>
        <v>ParisWilliamsLim</v>
      </c>
      <c r="AP1156" t="str">
        <f t="shared" si="201"/>
        <v>ParisLimWilliams</v>
      </c>
      <c r="AQ1156">
        <f t="shared" si="202"/>
        <v>2</v>
      </c>
      <c r="AR1156">
        <f t="shared" si="203"/>
        <v>9</v>
      </c>
      <c r="AS1156">
        <f t="shared" si="204"/>
        <v>15</v>
      </c>
      <c r="AT1156" t="b">
        <f t="shared" si="205"/>
        <v>0</v>
      </c>
      <c r="AU1156" t="str">
        <f t="shared" si="206"/>
        <v>Williams</v>
      </c>
      <c r="AV1156" t="b">
        <f t="shared" si="207"/>
        <v>0</v>
      </c>
      <c r="AW1156" t="str">
        <f t="shared" si="208"/>
        <v>Paris1st Round</v>
      </c>
    </row>
    <row r="1157" spans="1:49" x14ac:dyDescent="0.25">
      <c r="A1157">
        <v>28</v>
      </c>
      <c r="B1157" t="s">
        <v>480</v>
      </c>
      <c r="C1157" t="s">
        <v>608</v>
      </c>
      <c r="D1157" s="1">
        <v>41784</v>
      </c>
      <c r="E1157" t="s">
        <v>443</v>
      </c>
      <c r="F1157" t="s">
        <v>307</v>
      </c>
      <c r="G1157" t="s">
        <v>503</v>
      </c>
      <c r="H1157" t="s">
        <v>309</v>
      </c>
      <c r="I1157">
        <v>3</v>
      </c>
      <c r="J1157" t="s">
        <v>566</v>
      </c>
      <c r="K1157" t="s">
        <v>400</v>
      </c>
      <c r="L1157">
        <v>120</v>
      </c>
      <c r="M1157">
        <v>105</v>
      </c>
      <c r="N1157">
        <v>519</v>
      </c>
      <c r="O1157">
        <v>590</v>
      </c>
      <c r="P1157">
        <v>6</v>
      </c>
      <c r="Q1157">
        <v>1</v>
      </c>
      <c r="R1157">
        <v>7</v>
      </c>
      <c r="S1157">
        <v>5</v>
      </c>
      <c r="V1157">
        <v>2</v>
      </c>
      <c r="W1157">
        <v>0</v>
      </c>
      <c r="X1157" t="s">
        <v>312</v>
      </c>
      <c r="Y1157">
        <v>2.1</v>
      </c>
      <c r="Z1157">
        <v>1.66</v>
      </c>
      <c r="AA1157">
        <v>2.15</v>
      </c>
      <c r="AB1157">
        <v>1.68</v>
      </c>
      <c r="AC1157">
        <v>2.1</v>
      </c>
      <c r="AD1157">
        <v>1.67</v>
      </c>
      <c r="AE1157">
        <v>2.17</v>
      </c>
      <c r="AF1157">
        <v>1.78</v>
      </c>
      <c r="AG1157">
        <v>2.2000000000000002</v>
      </c>
      <c r="AH1157">
        <v>1.67</v>
      </c>
      <c r="AI1157">
        <v>2.35</v>
      </c>
      <c r="AJ1157">
        <v>1.78</v>
      </c>
      <c r="AK1157">
        <v>2.14</v>
      </c>
      <c r="AL1157">
        <v>1.69</v>
      </c>
      <c r="AM1157" t="str">
        <f t="shared" si="198"/>
        <v>Feuerstein</v>
      </c>
      <c r="AN1157" t="str">
        <f t="shared" si="199"/>
        <v>Govortsova</v>
      </c>
      <c r="AO1157" t="str">
        <f t="shared" si="200"/>
        <v>ParisFeuersteinGovortsova</v>
      </c>
      <c r="AP1157" t="str">
        <f t="shared" si="201"/>
        <v>ParisGovortsovaFeuerstein</v>
      </c>
      <c r="AQ1157">
        <f t="shared" si="202"/>
        <v>2</v>
      </c>
      <c r="AR1157">
        <f t="shared" si="203"/>
        <v>7</v>
      </c>
      <c r="AS1157">
        <f t="shared" si="204"/>
        <v>19</v>
      </c>
      <c r="AT1157" t="b">
        <f t="shared" si="205"/>
        <v>0</v>
      </c>
      <c r="AU1157" t="str">
        <f t="shared" si="206"/>
        <v>Feuerstein</v>
      </c>
      <c r="AV1157" t="b">
        <f t="shared" si="207"/>
        <v>0</v>
      </c>
      <c r="AW1157" t="str">
        <f t="shared" si="208"/>
        <v>Paris1st Round</v>
      </c>
    </row>
    <row r="1158" spans="1:49" x14ac:dyDescent="0.25">
      <c r="A1158">
        <v>28</v>
      </c>
      <c r="B1158" t="s">
        <v>480</v>
      </c>
      <c r="C1158" t="s">
        <v>608</v>
      </c>
      <c r="D1158" s="1">
        <v>41784</v>
      </c>
      <c r="E1158" t="s">
        <v>443</v>
      </c>
      <c r="F1158" t="s">
        <v>307</v>
      </c>
      <c r="G1158" t="s">
        <v>503</v>
      </c>
      <c r="H1158" t="s">
        <v>309</v>
      </c>
      <c r="I1158">
        <v>3</v>
      </c>
      <c r="J1158" t="s">
        <v>413</v>
      </c>
      <c r="K1158" t="s">
        <v>362</v>
      </c>
      <c r="L1158">
        <v>76</v>
      </c>
      <c r="M1158">
        <v>39</v>
      </c>
      <c r="N1158">
        <v>775</v>
      </c>
      <c r="O1158">
        <v>1312</v>
      </c>
      <c r="P1158">
        <v>5</v>
      </c>
      <c r="Q1158">
        <v>7</v>
      </c>
      <c r="R1158">
        <v>6</v>
      </c>
      <c r="S1158">
        <v>3</v>
      </c>
      <c r="T1158">
        <v>6</v>
      </c>
      <c r="U1158">
        <v>1</v>
      </c>
      <c r="V1158">
        <v>2</v>
      </c>
      <c r="W1158">
        <v>1</v>
      </c>
      <c r="X1158" t="s">
        <v>312</v>
      </c>
      <c r="Y1158">
        <v>2.62</v>
      </c>
      <c r="Z1158">
        <v>1.44</v>
      </c>
      <c r="AA1158">
        <v>2.5</v>
      </c>
      <c r="AB1158">
        <v>1.5</v>
      </c>
      <c r="AC1158">
        <v>2.75</v>
      </c>
      <c r="AD1158">
        <v>1.4</v>
      </c>
      <c r="AE1158">
        <v>2.76</v>
      </c>
      <c r="AF1158">
        <v>1.51</v>
      </c>
      <c r="AG1158">
        <v>2.75</v>
      </c>
      <c r="AH1158">
        <v>1.44</v>
      </c>
      <c r="AI1158">
        <v>2.95</v>
      </c>
      <c r="AJ1158">
        <v>1.54</v>
      </c>
      <c r="AK1158">
        <v>2.61</v>
      </c>
      <c r="AL1158">
        <v>1.48</v>
      </c>
      <c r="AM1158" t="str">
        <f t="shared" si="198"/>
        <v>Niculescu</v>
      </c>
      <c r="AN1158" t="str">
        <f t="shared" si="199"/>
        <v>Kanepi</v>
      </c>
      <c r="AO1158" t="str">
        <f t="shared" si="200"/>
        <v>ParisNiculescuKanepi</v>
      </c>
      <c r="AP1158" t="str">
        <f t="shared" si="201"/>
        <v>ParisKanepiNiculescu</v>
      </c>
      <c r="AQ1158">
        <f t="shared" si="202"/>
        <v>1</v>
      </c>
      <c r="AR1158">
        <f t="shared" si="203"/>
        <v>6</v>
      </c>
      <c r="AS1158">
        <f t="shared" si="204"/>
        <v>28</v>
      </c>
      <c r="AT1158" t="b">
        <f t="shared" si="205"/>
        <v>0</v>
      </c>
      <c r="AU1158" t="str">
        <f t="shared" si="206"/>
        <v>Kanepi</v>
      </c>
      <c r="AV1158" t="b">
        <f t="shared" si="207"/>
        <v>1</v>
      </c>
      <c r="AW1158" t="str">
        <f t="shared" si="208"/>
        <v>Paris1st Round</v>
      </c>
    </row>
    <row r="1159" spans="1:49" x14ac:dyDescent="0.25">
      <c r="A1159">
        <v>28</v>
      </c>
      <c r="B1159" t="s">
        <v>480</v>
      </c>
      <c r="C1159" t="s">
        <v>608</v>
      </c>
      <c r="D1159" s="1">
        <v>41784</v>
      </c>
      <c r="E1159" t="s">
        <v>443</v>
      </c>
      <c r="F1159" t="s">
        <v>307</v>
      </c>
      <c r="G1159" t="s">
        <v>503</v>
      </c>
      <c r="H1159" t="s">
        <v>309</v>
      </c>
      <c r="I1159">
        <v>3</v>
      </c>
      <c r="J1159" t="s">
        <v>313</v>
      </c>
      <c r="K1159" t="s">
        <v>610</v>
      </c>
      <c r="L1159">
        <v>38</v>
      </c>
      <c r="M1159">
        <v>219</v>
      </c>
      <c r="N1159">
        <v>1315</v>
      </c>
      <c r="O1159">
        <v>264</v>
      </c>
      <c r="P1159">
        <v>3</v>
      </c>
      <c r="Q1159">
        <v>6</v>
      </c>
      <c r="R1159">
        <v>6</v>
      </c>
      <c r="S1159">
        <v>3</v>
      </c>
      <c r="T1159">
        <v>6</v>
      </c>
      <c r="U1159">
        <v>4</v>
      </c>
      <c r="V1159">
        <v>2</v>
      </c>
      <c r="W1159">
        <v>1</v>
      </c>
      <c r="X1159" t="s">
        <v>312</v>
      </c>
      <c r="Y1159">
        <v>1.1200000000000001</v>
      </c>
      <c r="Z1159">
        <v>6</v>
      </c>
      <c r="AA1159">
        <v>1.1299999999999999</v>
      </c>
      <c r="AB1159">
        <v>5.5</v>
      </c>
      <c r="AC1159">
        <v>1.1399999999999999</v>
      </c>
      <c r="AD1159">
        <v>5</v>
      </c>
      <c r="AE1159">
        <v>1.1599999999999999</v>
      </c>
      <c r="AF1159">
        <v>6.12</v>
      </c>
      <c r="AG1159">
        <v>1.1399999999999999</v>
      </c>
      <c r="AH1159">
        <v>5.5</v>
      </c>
      <c r="AI1159">
        <v>1.1599999999999999</v>
      </c>
      <c r="AJ1159">
        <v>7</v>
      </c>
      <c r="AK1159">
        <v>1.1299999999999999</v>
      </c>
      <c r="AL1159">
        <v>5.83</v>
      </c>
      <c r="AM1159" t="str">
        <f t="shared" si="198"/>
        <v>Meusburger</v>
      </c>
      <c r="AN1159" t="str">
        <f t="shared" si="199"/>
        <v>Hesse</v>
      </c>
      <c r="AO1159" t="str">
        <f t="shared" si="200"/>
        <v>ParisMeusburgerHesse</v>
      </c>
      <c r="AP1159" t="str">
        <f t="shared" si="201"/>
        <v>ParisHesseMeusburger</v>
      </c>
      <c r="AQ1159">
        <f t="shared" si="202"/>
        <v>1</v>
      </c>
      <c r="AR1159">
        <f t="shared" si="203"/>
        <v>2</v>
      </c>
      <c r="AS1159">
        <f t="shared" si="204"/>
        <v>28</v>
      </c>
      <c r="AT1159" t="b">
        <f t="shared" si="205"/>
        <v>0</v>
      </c>
      <c r="AU1159" t="str">
        <f t="shared" si="206"/>
        <v>Hesse</v>
      </c>
      <c r="AV1159" t="b">
        <f t="shared" si="207"/>
        <v>1</v>
      </c>
      <c r="AW1159" t="str">
        <f t="shared" si="208"/>
        <v>Paris1st Round</v>
      </c>
    </row>
    <row r="1160" spans="1:49" x14ac:dyDescent="0.25">
      <c r="A1160">
        <v>28</v>
      </c>
      <c r="B1160" t="s">
        <v>480</v>
      </c>
      <c r="C1160" t="s">
        <v>608</v>
      </c>
      <c r="D1160" s="1">
        <v>41784</v>
      </c>
      <c r="E1160" t="s">
        <v>443</v>
      </c>
      <c r="F1160" t="s">
        <v>307</v>
      </c>
      <c r="G1160" t="s">
        <v>503</v>
      </c>
      <c r="H1160" t="s">
        <v>309</v>
      </c>
      <c r="I1160">
        <v>3</v>
      </c>
      <c r="J1160" t="s">
        <v>310</v>
      </c>
      <c r="K1160" t="s">
        <v>540</v>
      </c>
      <c r="L1160">
        <v>35</v>
      </c>
      <c r="M1160">
        <v>130</v>
      </c>
      <c r="N1160">
        <v>1375</v>
      </c>
      <c r="O1160">
        <v>486</v>
      </c>
      <c r="P1160">
        <v>7</v>
      </c>
      <c r="Q1160">
        <v>5</v>
      </c>
      <c r="R1160">
        <v>7</v>
      </c>
      <c r="S1160">
        <v>6</v>
      </c>
      <c r="V1160">
        <v>2</v>
      </c>
      <c r="W1160">
        <v>0</v>
      </c>
      <c r="X1160" t="s">
        <v>312</v>
      </c>
      <c r="Y1160">
        <v>1.5</v>
      </c>
      <c r="Z1160">
        <v>2.5</v>
      </c>
      <c r="AA1160">
        <v>1.45</v>
      </c>
      <c r="AB1160">
        <v>2.7</v>
      </c>
      <c r="AC1160">
        <v>1.5</v>
      </c>
      <c r="AD1160">
        <v>2.5</v>
      </c>
      <c r="AE1160">
        <v>1.53</v>
      </c>
      <c r="AF1160">
        <v>2.71</v>
      </c>
      <c r="AG1160">
        <v>1.4</v>
      </c>
      <c r="AH1160">
        <v>2.88</v>
      </c>
      <c r="AI1160">
        <v>1.59</v>
      </c>
      <c r="AJ1160">
        <v>2.88</v>
      </c>
      <c r="AK1160">
        <v>1.49</v>
      </c>
      <c r="AL1160">
        <v>2.59</v>
      </c>
      <c r="AM1160" t="str">
        <f t="shared" si="198"/>
        <v>Muguruza</v>
      </c>
      <c r="AN1160" t="str">
        <f t="shared" si="199"/>
        <v>Min</v>
      </c>
      <c r="AO1160" t="str">
        <f t="shared" si="200"/>
        <v>ParisMuguruzaMin</v>
      </c>
      <c r="AP1160" t="str">
        <f t="shared" si="201"/>
        <v>ParisMinMuguruza</v>
      </c>
      <c r="AQ1160">
        <f t="shared" si="202"/>
        <v>2</v>
      </c>
      <c r="AR1160">
        <f t="shared" si="203"/>
        <v>3</v>
      </c>
      <c r="AS1160">
        <f t="shared" si="204"/>
        <v>25</v>
      </c>
      <c r="AT1160" t="b">
        <f t="shared" si="205"/>
        <v>1</v>
      </c>
      <c r="AU1160" t="str">
        <f t="shared" si="206"/>
        <v>Muguruza</v>
      </c>
      <c r="AV1160" t="b">
        <f t="shared" si="207"/>
        <v>0</v>
      </c>
      <c r="AW1160" t="str">
        <f t="shared" si="208"/>
        <v>Paris1st Round</v>
      </c>
    </row>
    <row r="1161" spans="1:49" x14ac:dyDescent="0.25">
      <c r="A1161">
        <v>28</v>
      </c>
      <c r="B1161" t="s">
        <v>480</v>
      </c>
      <c r="C1161" t="s">
        <v>608</v>
      </c>
      <c r="D1161" s="1">
        <v>41784</v>
      </c>
      <c r="E1161" t="s">
        <v>443</v>
      </c>
      <c r="F1161" t="s">
        <v>307</v>
      </c>
      <c r="G1161" t="s">
        <v>503</v>
      </c>
      <c r="H1161" t="s">
        <v>309</v>
      </c>
      <c r="I1161">
        <v>3</v>
      </c>
      <c r="J1161" t="s">
        <v>432</v>
      </c>
      <c r="K1161" t="s">
        <v>391</v>
      </c>
      <c r="L1161">
        <v>42</v>
      </c>
      <c r="M1161">
        <v>51</v>
      </c>
      <c r="N1161">
        <v>1266</v>
      </c>
      <c r="O1161">
        <v>1120</v>
      </c>
      <c r="P1161">
        <v>6</v>
      </c>
      <c r="Q1161">
        <v>7</v>
      </c>
      <c r="R1161">
        <v>6</v>
      </c>
      <c r="S1161">
        <v>3</v>
      </c>
      <c r="T1161">
        <v>6</v>
      </c>
      <c r="U1161">
        <v>2</v>
      </c>
      <c r="V1161">
        <v>2</v>
      </c>
      <c r="W1161">
        <v>1</v>
      </c>
      <c r="X1161" t="s">
        <v>312</v>
      </c>
      <c r="Y1161">
        <v>2.75</v>
      </c>
      <c r="Z1161">
        <v>1.4</v>
      </c>
      <c r="AA1161">
        <v>3</v>
      </c>
      <c r="AB1161">
        <v>1.38</v>
      </c>
      <c r="AC1161">
        <v>3.25</v>
      </c>
      <c r="AD1161">
        <v>1.33</v>
      </c>
      <c r="AE1161">
        <v>2.97</v>
      </c>
      <c r="AF1161">
        <v>1.45</v>
      </c>
      <c r="AG1161">
        <v>3.25</v>
      </c>
      <c r="AH1161">
        <v>1.33</v>
      </c>
      <c r="AI1161">
        <v>3.25</v>
      </c>
      <c r="AJ1161">
        <v>1.45</v>
      </c>
      <c r="AK1161">
        <v>2.99</v>
      </c>
      <c r="AL1161">
        <v>1.38</v>
      </c>
      <c r="AM1161" t="str">
        <f t="shared" si="198"/>
        <v>Pironkova</v>
      </c>
      <c r="AN1161" t="str">
        <f t="shared" si="199"/>
        <v>Beck</v>
      </c>
      <c r="AO1161" t="str">
        <f t="shared" si="200"/>
        <v>ParisPironkovaBeck</v>
      </c>
      <c r="AP1161" t="str">
        <f t="shared" si="201"/>
        <v>ParisBeckPironkova</v>
      </c>
      <c r="AQ1161">
        <f t="shared" si="202"/>
        <v>1</v>
      </c>
      <c r="AR1161">
        <f t="shared" si="203"/>
        <v>6</v>
      </c>
      <c r="AS1161">
        <f t="shared" si="204"/>
        <v>30</v>
      </c>
      <c r="AT1161" t="b">
        <f t="shared" si="205"/>
        <v>1</v>
      </c>
      <c r="AU1161" t="str">
        <f t="shared" si="206"/>
        <v>Beck</v>
      </c>
      <c r="AV1161" t="b">
        <f t="shared" si="207"/>
        <v>1</v>
      </c>
      <c r="AW1161" t="str">
        <f t="shared" si="208"/>
        <v>Paris1st Round</v>
      </c>
    </row>
    <row r="1162" spans="1:49" x14ac:dyDescent="0.25">
      <c r="A1162">
        <v>28</v>
      </c>
      <c r="B1162" t="s">
        <v>480</v>
      </c>
      <c r="C1162" t="s">
        <v>608</v>
      </c>
      <c r="D1162" s="1">
        <v>41784</v>
      </c>
      <c r="E1162" t="s">
        <v>443</v>
      </c>
      <c r="F1162" t="s">
        <v>307</v>
      </c>
      <c r="G1162" t="s">
        <v>503</v>
      </c>
      <c r="H1162" t="s">
        <v>309</v>
      </c>
      <c r="I1162">
        <v>3</v>
      </c>
      <c r="J1162" t="s">
        <v>392</v>
      </c>
      <c r="K1162" t="s">
        <v>367</v>
      </c>
      <c r="L1162">
        <v>72</v>
      </c>
      <c r="M1162">
        <v>54</v>
      </c>
      <c r="N1162">
        <v>820</v>
      </c>
      <c r="O1162">
        <v>1045</v>
      </c>
      <c r="P1162">
        <v>6</v>
      </c>
      <c r="Q1162">
        <v>3</v>
      </c>
      <c r="R1162">
        <v>6</v>
      </c>
      <c r="S1162">
        <v>3</v>
      </c>
      <c r="V1162">
        <v>2</v>
      </c>
      <c r="W1162">
        <v>0</v>
      </c>
      <c r="X1162" t="s">
        <v>312</v>
      </c>
      <c r="Y1162">
        <v>2.5</v>
      </c>
      <c r="Z1162">
        <v>1.5</v>
      </c>
      <c r="AA1162">
        <v>2.4</v>
      </c>
      <c r="AB1162">
        <v>1.55</v>
      </c>
      <c r="AC1162">
        <v>2.5</v>
      </c>
      <c r="AD1162">
        <v>1.5</v>
      </c>
      <c r="AE1162">
        <v>2.34</v>
      </c>
      <c r="AF1162">
        <v>1.68</v>
      </c>
      <c r="AG1162">
        <v>2.38</v>
      </c>
      <c r="AH1162">
        <v>1.57</v>
      </c>
      <c r="AI1162">
        <v>2.6</v>
      </c>
      <c r="AJ1162">
        <v>1.68</v>
      </c>
      <c r="AK1162">
        <v>2.4</v>
      </c>
      <c r="AL1162">
        <v>1.56</v>
      </c>
      <c r="AM1162" t="str">
        <f t="shared" si="198"/>
        <v>Tomljanovic</v>
      </c>
      <c r="AN1162" t="str">
        <f t="shared" si="199"/>
        <v>Schiavone</v>
      </c>
      <c r="AO1162" t="str">
        <f t="shared" si="200"/>
        <v>ParisTomljanovicSchiavone</v>
      </c>
      <c r="AP1162" t="str">
        <f t="shared" si="201"/>
        <v>ParisSchiavoneTomljanovic</v>
      </c>
      <c r="AQ1162">
        <f t="shared" si="202"/>
        <v>2</v>
      </c>
      <c r="AR1162">
        <f t="shared" si="203"/>
        <v>6</v>
      </c>
      <c r="AS1162">
        <f t="shared" si="204"/>
        <v>18</v>
      </c>
      <c r="AT1162" t="b">
        <f t="shared" si="205"/>
        <v>0</v>
      </c>
      <c r="AU1162" t="str">
        <f t="shared" si="206"/>
        <v>Tomljanovic</v>
      </c>
      <c r="AV1162" t="b">
        <f t="shared" si="207"/>
        <v>0</v>
      </c>
      <c r="AW1162" t="str">
        <f t="shared" si="208"/>
        <v>Paris1st Round</v>
      </c>
    </row>
    <row r="1163" spans="1:49" x14ac:dyDescent="0.25">
      <c r="A1163">
        <v>28</v>
      </c>
      <c r="B1163" t="s">
        <v>480</v>
      </c>
      <c r="C1163" t="s">
        <v>608</v>
      </c>
      <c r="D1163" s="1">
        <v>41784</v>
      </c>
      <c r="E1163" t="s">
        <v>443</v>
      </c>
      <c r="F1163" t="s">
        <v>307</v>
      </c>
      <c r="G1163" t="s">
        <v>503</v>
      </c>
      <c r="H1163" t="s">
        <v>309</v>
      </c>
      <c r="I1163">
        <v>3</v>
      </c>
      <c r="J1163" t="s">
        <v>378</v>
      </c>
      <c r="K1163" t="s">
        <v>462</v>
      </c>
      <c r="L1163">
        <v>9</v>
      </c>
      <c r="M1163">
        <v>95</v>
      </c>
      <c r="N1163">
        <v>3870</v>
      </c>
      <c r="O1163">
        <v>648</v>
      </c>
      <c r="P1163">
        <v>6</v>
      </c>
      <c r="Q1163">
        <v>3</v>
      </c>
      <c r="R1163">
        <v>6</v>
      </c>
      <c r="S1163">
        <v>1</v>
      </c>
      <c r="V1163">
        <v>2</v>
      </c>
      <c r="W1163">
        <v>0</v>
      </c>
      <c r="X1163" t="s">
        <v>312</v>
      </c>
      <c r="Y1163">
        <v>1.06</v>
      </c>
      <c r="Z1163">
        <v>10</v>
      </c>
      <c r="AA1163">
        <v>1.05</v>
      </c>
      <c r="AB1163">
        <v>9</v>
      </c>
      <c r="AC1163">
        <v>1.06</v>
      </c>
      <c r="AD1163">
        <v>9</v>
      </c>
      <c r="AE1163">
        <v>1.07</v>
      </c>
      <c r="AF1163">
        <v>11.25</v>
      </c>
      <c r="AG1163">
        <v>1.05</v>
      </c>
      <c r="AH1163">
        <v>9</v>
      </c>
      <c r="AI1163">
        <v>1.08</v>
      </c>
      <c r="AJ1163">
        <v>11.25</v>
      </c>
      <c r="AK1163">
        <v>1.06</v>
      </c>
      <c r="AL1163">
        <v>9.23</v>
      </c>
      <c r="AM1163" t="str">
        <f t="shared" si="198"/>
        <v>Kerber</v>
      </c>
      <c r="AN1163" t="str">
        <f t="shared" si="199"/>
        <v>Piter</v>
      </c>
      <c r="AO1163" t="str">
        <f t="shared" si="200"/>
        <v>ParisKerberPiter</v>
      </c>
      <c r="AP1163" t="str">
        <f t="shared" si="201"/>
        <v>ParisPiterKerber</v>
      </c>
      <c r="AQ1163">
        <f t="shared" si="202"/>
        <v>2</v>
      </c>
      <c r="AR1163">
        <f t="shared" si="203"/>
        <v>8</v>
      </c>
      <c r="AS1163">
        <f t="shared" si="204"/>
        <v>16</v>
      </c>
      <c r="AT1163" t="b">
        <f t="shared" si="205"/>
        <v>0</v>
      </c>
      <c r="AU1163" t="str">
        <f t="shared" si="206"/>
        <v>Kerber</v>
      </c>
      <c r="AV1163" t="b">
        <f t="shared" si="207"/>
        <v>0</v>
      </c>
      <c r="AW1163" t="str">
        <f t="shared" si="208"/>
        <v>Paris1st Round</v>
      </c>
    </row>
    <row r="1164" spans="1:49" x14ac:dyDescent="0.25">
      <c r="A1164">
        <v>28</v>
      </c>
      <c r="B1164" t="s">
        <v>480</v>
      </c>
      <c r="C1164" t="s">
        <v>608</v>
      </c>
      <c r="D1164" s="1">
        <v>41784</v>
      </c>
      <c r="E1164" t="s">
        <v>443</v>
      </c>
      <c r="F1164" t="s">
        <v>307</v>
      </c>
      <c r="G1164" t="s">
        <v>503</v>
      </c>
      <c r="H1164" t="s">
        <v>309</v>
      </c>
      <c r="I1164">
        <v>3</v>
      </c>
      <c r="J1164" t="s">
        <v>319</v>
      </c>
      <c r="K1164" t="s">
        <v>538</v>
      </c>
      <c r="L1164">
        <v>99</v>
      </c>
      <c r="M1164">
        <v>46</v>
      </c>
      <c r="N1164">
        <v>628</v>
      </c>
      <c r="O1164">
        <v>1188</v>
      </c>
      <c r="P1164">
        <v>6</v>
      </c>
      <c r="Q1164">
        <v>1</v>
      </c>
      <c r="R1164">
        <v>6</v>
      </c>
      <c r="S1164">
        <v>2</v>
      </c>
      <c r="V1164">
        <v>2</v>
      </c>
      <c r="W1164">
        <v>0</v>
      </c>
      <c r="X1164" t="s">
        <v>312</v>
      </c>
      <c r="Y1164">
        <v>2.25</v>
      </c>
      <c r="Z1164">
        <v>1.57</v>
      </c>
      <c r="AA1164">
        <v>2.1</v>
      </c>
      <c r="AB1164">
        <v>1.7</v>
      </c>
      <c r="AC1164">
        <v>2.25</v>
      </c>
      <c r="AD1164">
        <v>1.57</v>
      </c>
      <c r="AE1164">
        <v>2.27</v>
      </c>
      <c r="AF1164">
        <v>1.71</v>
      </c>
      <c r="AG1164">
        <v>2.2000000000000002</v>
      </c>
      <c r="AH1164">
        <v>1.67</v>
      </c>
      <c r="AI1164">
        <v>2.27</v>
      </c>
      <c r="AJ1164">
        <v>1.75</v>
      </c>
      <c r="AK1164">
        <v>2.16</v>
      </c>
      <c r="AL1164">
        <v>1.67</v>
      </c>
      <c r="AM1164" t="str">
        <f t="shared" si="198"/>
        <v>Larsson</v>
      </c>
      <c r="AN1164" t="str">
        <f t="shared" si="199"/>
        <v>Kirilenko</v>
      </c>
      <c r="AO1164" t="str">
        <f t="shared" si="200"/>
        <v>ParisLarssonKirilenko</v>
      </c>
      <c r="AP1164" t="str">
        <f t="shared" si="201"/>
        <v>ParisKirilenkoLarsson</v>
      </c>
      <c r="AQ1164">
        <f t="shared" si="202"/>
        <v>2</v>
      </c>
      <c r="AR1164">
        <f t="shared" si="203"/>
        <v>9</v>
      </c>
      <c r="AS1164">
        <f t="shared" si="204"/>
        <v>15</v>
      </c>
      <c r="AT1164" t="b">
        <f t="shared" si="205"/>
        <v>0</v>
      </c>
      <c r="AU1164" t="str">
        <f t="shared" si="206"/>
        <v>Larsson</v>
      </c>
      <c r="AV1164" t="b">
        <f t="shared" si="207"/>
        <v>0</v>
      </c>
      <c r="AW1164" t="str">
        <f t="shared" si="208"/>
        <v>Paris1st Round</v>
      </c>
    </row>
    <row r="1165" spans="1:49" x14ac:dyDescent="0.25">
      <c r="A1165">
        <v>28</v>
      </c>
      <c r="B1165" t="s">
        <v>480</v>
      </c>
      <c r="C1165" t="s">
        <v>608</v>
      </c>
      <c r="D1165" s="1">
        <v>41784</v>
      </c>
      <c r="E1165" t="s">
        <v>443</v>
      </c>
      <c r="F1165" t="s">
        <v>307</v>
      </c>
      <c r="G1165" t="s">
        <v>503</v>
      </c>
      <c r="H1165" t="s">
        <v>309</v>
      </c>
      <c r="I1165">
        <v>3</v>
      </c>
      <c r="J1165" t="s">
        <v>355</v>
      </c>
      <c r="K1165" t="s">
        <v>494</v>
      </c>
      <c r="L1165">
        <v>58</v>
      </c>
      <c r="M1165">
        <v>59</v>
      </c>
      <c r="N1165">
        <v>993</v>
      </c>
      <c r="O1165">
        <v>982</v>
      </c>
      <c r="P1165">
        <v>6</v>
      </c>
      <c r="Q1165">
        <v>4</v>
      </c>
      <c r="R1165">
        <v>6</v>
      </c>
      <c r="S1165">
        <v>1</v>
      </c>
      <c r="V1165">
        <v>2</v>
      </c>
      <c r="W1165">
        <v>0</v>
      </c>
      <c r="X1165" t="s">
        <v>312</v>
      </c>
      <c r="Y1165">
        <v>2.5</v>
      </c>
      <c r="Z1165">
        <v>1.5</v>
      </c>
      <c r="AA1165">
        <v>2.35</v>
      </c>
      <c r="AB1165">
        <v>1.58</v>
      </c>
      <c r="AC1165">
        <v>2.2000000000000002</v>
      </c>
      <c r="AD1165">
        <v>1.62</v>
      </c>
      <c r="AE1165">
        <v>2.52</v>
      </c>
      <c r="AF1165">
        <v>1.6</v>
      </c>
      <c r="AG1165">
        <v>2.25</v>
      </c>
      <c r="AH1165">
        <v>1.62</v>
      </c>
      <c r="AI1165">
        <v>2.6</v>
      </c>
      <c r="AJ1165">
        <v>1.63</v>
      </c>
      <c r="AK1165">
        <v>2.36</v>
      </c>
      <c r="AL1165">
        <v>1.57</v>
      </c>
      <c r="AM1165" t="str">
        <f t="shared" si="198"/>
        <v>Lepchenko</v>
      </c>
      <c r="AN1165" t="str">
        <f t="shared" si="199"/>
        <v>Cetkovska</v>
      </c>
      <c r="AO1165" t="str">
        <f t="shared" si="200"/>
        <v>ParisLepchenkoCetkovska</v>
      </c>
      <c r="AP1165" t="str">
        <f t="shared" si="201"/>
        <v>ParisCetkovskaLepchenko</v>
      </c>
      <c r="AQ1165">
        <f t="shared" si="202"/>
        <v>2</v>
      </c>
      <c r="AR1165">
        <f t="shared" si="203"/>
        <v>7</v>
      </c>
      <c r="AS1165">
        <f t="shared" si="204"/>
        <v>17</v>
      </c>
      <c r="AT1165" t="b">
        <f t="shared" si="205"/>
        <v>0</v>
      </c>
      <c r="AU1165" t="str">
        <f t="shared" si="206"/>
        <v>Lepchenko</v>
      </c>
      <c r="AV1165" t="b">
        <f t="shared" si="207"/>
        <v>0</v>
      </c>
      <c r="AW1165" t="str">
        <f t="shared" si="208"/>
        <v>Paris1st Round</v>
      </c>
    </row>
    <row r="1166" spans="1:49" x14ac:dyDescent="0.25">
      <c r="A1166">
        <v>28</v>
      </c>
      <c r="B1166" t="s">
        <v>480</v>
      </c>
      <c r="C1166" t="s">
        <v>608</v>
      </c>
      <c r="D1166" s="1">
        <v>41785</v>
      </c>
      <c r="E1166" t="s">
        <v>443</v>
      </c>
      <c r="F1166" t="s">
        <v>307</v>
      </c>
      <c r="G1166" t="s">
        <v>503</v>
      </c>
      <c r="H1166" t="s">
        <v>309</v>
      </c>
      <c r="I1166">
        <v>3</v>
      </c>
      <c r="J1166" t="s">
        <v>364</v>
      </c>
      <c r="K1166" t="s">
        <v>449</v>
      </c>
      <c r="L1166">
        <v>10</v>
      </c>
      <c r="M1166">
        <v>78</v>
      </c>
      <c r="N1166">
        <v>3705</v>
      </c>
      <c r="O1166">
        <v>766</v>
      </c>
      <c r="P1166">
        <v>7</v>
      </c>
      <c r="Q1166">
        <v>5</v>
      </c>
      <c r="R1166">
        <v>6</v>
      </c>
      <c r="S1166">
        <v>0</v>
      </c>
      <c r="V1166">
        <v>2</v>
      </c>
      <c r="W1166">
        <v>0</v>
      </c>
      <c r="X1166" t="s">
        <v>312</v>
      </c>
      <c r="Y1166">
        <v>1.1399999999999999</v>
      </c>
      <c r="Z1166">
        <v>5.5</v>
      </c>
      <c r="AA1166">
        <v>1.1100000000000001</v>
      </c>
      <c r="AB1166">
        <v>6</v>
      </c>
      <c r="AC1166">
        <v>1.1000000000000001</v>
      </c>
      <c r="AD1166">
        <v>7</v>
      </c>
      <c r="AE1166">
        <v>1.1599999999999999</v>
      </c>
      <c r="AF1166">
        <v>6.12</v>
      </c>
      <c r="AG1166">
        <v>1.08</v>
      </c>
      <c r="AH1166">
        <v>7.5</v>
      </c>
      <c r="AI1166">
        <v>1.1599999999999999</v>
      </c>
      <c r="AJ1166">
        <v>7.5</v>
      </c>
      <c r="AK1166">
        <v>1.1200000000000001</v>
      </c>
      <c r="AL1166">
        <v>6.01</v>
      </c>
      <c r="AM1166" t="str">
        <f t="shared" si="198"/>
        <v>Cibulkova</v>
      </c>
      <c r="AN1166" t="str">
        <f t="shared" si="199"/>
        <v>Razzano</v>
      </c>
      <c r="AO1166" t="str">
        <f t="shared" si="200"/>
        <v>ParisCibulkovaRazzano</v>
      </c>
      <c r="AP1166" t="str">
        <f t="shared" si="201"/>
        <v>ParisRazzanoCibulkova</v>
      </c>
      <c r="AQ1166">
        <f t="shared" si="202"/>
        <v>2</v>
      </c>
      <c r="AR1166">
        <f t="shared" si="203"/>
        <v>8</v>
      </c>
      <c r="AS1166">
        <f t="shared" si="204"/>
        <v>18</v>
      </c>
      <c r="AT1166" t="b">
        <f t="shared" si="205"/>
        <v>0</v>
      </c>
      <c r="AU1166" t="str">
        <f t="shared" si="206"/>
        <v>Cibulkova</v>
      </c>
      <c r="AV1166" t="b">
        <f t="shared" si="207"/>
        <v>0</v>
      </c>
      <c r="AW1166" t="str">
        <f t="shared" si="208"/>
        <v>Paris1st Round</v>
      </c>
    </row>
    <row r="1167" spans="1:49" x14ac:dyDescent="0.25">
      <c r="A1167">
        <v>28</v>
      </c>
      <c r="B1167" t="s">
        <v>480</v>
      </c>
      <c r="C1167" t="s">
        <v>608</v>
      </c>
      <c r="D1167" s="1">
        <v>41785</v>
      </c>
      <c r="E1167" t="s">
        <v>443</v>
      </c>
      <c r="F1167" t="s">
        <v>307</v>
      </c>
      <c r="G1167" t="s">
        <v>503</v>
      </c>
      <c r="H1167" t="s">
        <v>309</v>
      </c>
      <c r="I1167">
        <v>3</v>
      </c>
      <c r="J1167" t="s">
        <v>356</v>
      </c>
      <c r="K1167" t="s">
        <v>611</v>
      </c>
      <c r="L1167">
        <v>17</v>
      </c>
      <c r="M1167">
        <v>416</v>
      </c>
      <c r="N1167">
        <v>2556</v>
      </c>
      <c r="O1167">
        <v>90</v>
      </c>
      <c r="P1167">
        <v>6</v>
      </c>
      <c r="Q1167">
        <v>1</v>
      </c>
      <c r="R1167">
        <v>7</v>
      </c>
      <c r="S1167">
        <v>5</v>
      </c>
      <c r="V1167">
        <v>2</v>
      </c>
      <c r="W1167">
        <v>0</v>
      </c>
      <c r="X1167" t="s">
        <v>312</v>
      </c>
      <c r="Y1167">
        <v>1.07</v>
      </c>
      <c r="Z1167">
        <v>9</v>
      </c>
      <c r="AA1167">
        <v>1.03</v>
      </c>
      <c r="AB1167">
        <v>11</v>
      </c>
      <c r="AC1167">
        <v>1.02</v>
      </c>
      <c r="AD1167">
        <v>11</v>
      </c>
      <c r="AE1167">
        <v>1.0900000000000001</v>
      </c>
      <c r="AF1167">
        <v>8.91</v>
      </c>
      <c r="AG1167">
        <v>1.02</v>
      </c>
      <c r="AH1167">
        <v>13</v>
      </c>
      <c r="AI1167">
        <v>1.0900000000000001</v>
      </c>
      <c r="AJ1167">
        <v>13.5</v>
      </c>
      <c r="AK1167">
        <v>1.04</v>
      </c>
      <c r="AL1167">
        <v>10.96</v>
      </c>
      <c r="AM1167" t="str">
        <f t="shared" si="198"/>
        <v>Lisicki</v>
      </c>
      <c r="AN1167" t="str">
        <f t="shared" si="199"/>
        <v>Ferro</v>
      </c>
      <c r="AO1167" t="str">
        <f t="shared" si="200"/>
        <v>ParisLisickiFerro</v>
      </c>
      <c r="AP1167" t="str">
        <f t="shared" si="201"/>
        <v>ParisFerroLisicki</v>
      </c>
      <c r="AQ1167">
        <f t="shared" si="202"/>
        <v>2</v>
      </c>
      <c r="AR1167">
        <f t="shared" si="203"/>
        <v>7</v>
      </c>
      <c r="AS1167">
        <f t="shared" si="204"/>
        <v>19</v>
      </c>
      <c r="AT1167" t="b">
        <f t="shared" si="205"/>
        <v>0</v>
      </c>
      <c r="AU1167" t="str">
        <f t="shared" si="206"/>
        <v>Lisicki</v>
      </c>
      <c r="AV1167" t="b">
        <f t="shared" si="207"/>
        <v>0</v>
      </c>
      <c r="AW1167" t="str">
        <f t="shared" si="208"/>
        <v>Paris1st Round</v>
      </c>
    </row>
    <row r="1168" spans="1:49" x14ac:dyDescent="0.25">
      <c r="A1168">
        <v>28</v>
      </c>
      <c r="B1168" t="s">
        <v>480</v>
      </c>
      <c r="C1168" t="s">
        <v>608</v>
      </c>
      <c r="D1168" s="1">
        <v>41785</v>
      </c>
      <c r="E1168" t="s">
        <v>443</v>
      </c>
      <c r="F1168" t="s">
        <v>307</v>
      </c>
      <c r="G1168" t="s">
        <v>503</v>
      </c>
      <c r="H1168" t="s">
        <v>309</v>
      </c>
      <c r="I1168">
        <v>3</v>
      </c>
      <c r="J1168" t="s">
        <v>314</v>
      </c>
      <c r="K1168" t="s">
        <v>341</v>
      </c>
      <c r="L1168">
        <v>74</v>
      </c>
      <c r="M1168">
        <v>49</v>
      </c>
      <c r="N1168">
        <v>785</v>
      </c>
      <c r="O1168">
        <v>1140</v>
      </c>
      <c r="P1168">
        <v>6</v>
      </c>
      <c r="Q1168">
        <v>4</v>
      </c>
      <c r="R1168">
        <v>6</v>
      </c>
      <c r="S1168">
        <v>0</v>
      </c>
      <c r="V1168">
        <v>2</v>
      </c>
      <c r="W1168">
        <v>0</v>
      </c>
      <c r="X1168" t="s">
        <v>312</v>
      </c>
      <c r="Y1168">
        <v>1.66</v>
      </c>
      <c r="Z1168">
        <v>2.1</v>
      </c>
      <c r="AA1168">
        <v>1.68</v>
      </c>
      <c r="AB1168">
        <v>2.15</v>
      </c>
      <c r="AC1168">
        <v>1.67</v>
      </c>
      <c r="AD1168">
        <v>2.1</v>
      </c>
      <c r="AE1168">
        <v>1.71</v>
      </c>
      <c r="AF1168">
        <v>2.2799999999999998</v>
      </c>
      <c r="AG1168">
        <v>1.67</v>
      </c>
      <c r="AH1168">
        <v>2.2000000000000002</v>
      </c>
      <c r="AI1168">
        <v>1.75</v>
      </c>
      <c r="AJ1168">
        <v>2.2799999999999998</v>
      </c>
      <c r="AK1168">
        <v>1.7</v>
      </c>
      <c r="AL1168">
        <v>2.12</v>
      </c>
      <c r="AM1168" t="str">
        <f t="shared" si="198"/>
        <v>Barthel</v>
      </c>
      <c r="AN1168" t="str">
        <f t="shared" si="199"/>
        <v>Knapp</v>
      </c>
      <c r="AO1168" t="str">
        <f t="shared" si="200"/>
        <v>ParisBarthelKnapp</v>
      </c>
      <c r="AP1168" t="str">
        <f t="shared" si="201"/>
        <v>ParisKnappBarthel</v>
      </c>
      <c r="AQ1168">
        <f t="shared" si="202"/>
        <v>2</v>
      </c>
      <c r="AR1168">
        <f t="shared" si="203"/>
        <v>8</v>
      </c>
      <c r="AS1168">
        <f t="shared" si="204"/>
        <v>16</v>
      </c>
      <c r="AT1168" t="b">
        <f t="shared" si="205"/>
        <v>0</v>
      </c>
      <c r="AU1168" t="str">
        <f t="shared" si="206"/>
        <v>Barthel</v>
      </c>
      <c r="AV1168" t="b">
        <f t="shared" si="207"/>
        <v>0</v>
      </c>
      <c r="AW1168" t="str">
        <f t="shared" si="208"/>
        <v>Paris1st Round</v>
      </c>
    </row>
    <row r="1169" spans="1:49" x14ac:dyDescent="0.25">
      <c r="A1169">
        <v>28</v>
      </c>
      <c r="B1169" t="s">
        <v>480</v>
      </c>
      <c r="C1169" t="s">
        <v>608</v>
      </c>
      <c r="D1169" s="1">
        <v>41785</v>
      </c>
      <c r="E1169" t="s">
        <v>443</v>
      </c>
      <c r="F1169" t="s">
        <v>307</v>
      </c>
      <c r="G1169" t="s">
        <v>503</v>
      </c>
      <c r="H1169" t="s">
        <v>309</v>
      </c>
      <c r="I1169">
        <v>3</v>
      </c>
      <c r="J1169" t="s">
        <v>318</v>
      </c>
      <c r="K1169" t="s">
        <v>419</v>
      </c>
      <c r="L1169">
        <v>155</v>
      </c>
      <c r="M1169">
        <v>93</v>
      </c>
      <c r="N1169">
        <v>399</v>
      </c>
      <c r="O1169">
        <v>685</v>
      </c>
      <c r="P1169">
        <v>6</v>
      </c>
      <c r="Q1169">
        <v>2</v>
      </c>
      <c r="R1169">
        <v>7</v>
      </c>
      <c r="S1169">
        <v>6</v>
      </c>
      <c r="V1169">
        <v>2</v>
      </c>
      <c r="W1169">
        <v>0</v>
      </c>
      <c r="X1169" t="s">
        <v>312</v>
      </c>
      <c r="Y1169">
        <v>1.57</v>
      </c>
      <c r="Z1169">
        <v>2.25</v>
      </c>
      <c r="AA1169">
        <v>1.58</v>
      </c>
      <c r="AB1169">
        <v>2.35</v>
      </c>
      <c r="AC1169">
        <v>1.57</v>
      </c>
      <c r="AD1169">
        <v>2.25</v>
      </c>
      <c r="AE1169">
        <v>1.61</v>
      </c>
      <c r="AF1169">
        <v>2.48</v>
      </c>
      <c r="AG1169">
        <v>1.67</v>
      </c>
      <c r="AH1169">
        <v>2.2000000000000002</v>
      </c>
      <c r="AI1169">
        <v>1.67</v>
      </c>
      <c r="AJ1169">
        <v>2.5</v>
      </c>
      <c r="AK1169">
        <v>1.57</v>
      </c>
      <c r="AL1169">
        <v>2.38</v>
      </c>
      <c r="AM1169" t="str">
        <f t="shared" si="198"/>
        <v>Paszek</v>
      </c>
      <c r="AN1169" t="str">
        <f t="shared" si="199"/>
        <v>Van</v>
      </c>
      <c r="AO1169" t="str">
        <f t="shared" si="200"/>
        <v>ParisPaszekVan</v>
      </c>
      <c r="AP1169" t="str">
        <f t="shared" si="201"/>
        <v>ParisVanPaszek</v>
      </c>
      <c r="AQ1169">
        <f t="shared" si="202"/>
        <v>2</v>
      </c>
      <c r="AR1169">
        <f t="shared" si="203"/>
        <v>5</v>
      </c>
      <c r="AS1169">
        <f t="shared" si="204"/>
        <v>21</v>
      </c>
      <c r="AT1169" t="b">
        <f t="shared" si="205"/>
        <v>1</v>
      </c>
      <c r="AU1169" t="str">
        <f t="shared" si="206"/>
        <v>Paszek</v>
      </c>
      <c r="AV1169" t="b">
        <f t="shared" si="207"/>
        <v>0</v>
      </c>
      <c r="AW1169" t="str">
        <f t="shared" si="208"/>
        <v>Paris1st Round</v>
      </c>
    </row>
    <row r="1170" spans="1:49" x14ac:dyDescent="0.25">
      <c r="A1170">
        <v>28</v>
      </c>
      <c r="B1170" t="s">
        <v>480</v>
      </c>
      <c r="C1170" t="s">
        <v>608</v>
      </c>
      <c r="D1170" s="1">
        <v>41785</v>
      </c>
      <c r="E1170" t="s">
        <v>443</v>
      </c>
      <c r="F1170" t="s">
        <v>307</v>
      </c>
      <c r="G1170" t="s">
        <v>503</v>
      </c>
      <c r="H1170" t="s">
        <v>309</v>
      </c>
      <c r="I1170">
        <v>3</v>
      </c>
      <c r="J1170" t="s">
        <v>450</v>
      </c>
      <c r="K1170" t="s">
        <v>395</v>
      </c>
      <c r="L1170">
        <v>13</v>
      </c>
      <c r="M1170">
        <v>73</v>
      </c>
      <c r="N1170">
        <v>3259</v>
      </c>
      <c r="O1170">
        <v>793</v>
      </c>
      <c r="P1170">
        <v>6</v>
      </c>
      <c r="Q1170">
        <v>2</v>
      </c>
      <c r="R1170">
        <v>6</v>
      </c>
      <c r="S1170">
        <v>2</v>
      </c>
      <c r="V1170">
        <v>2</v>
      </c>
      <c r="W1170">
        <v>0</v>
      </c>
      <c r="X1170" t="s">
        <v>312</v>
      </c>
      <c r="Y1170">
        <v>1.1200000000000001</v>
      </c>
      <c r="Z1170">
        <v>6</v>
      </c>
      <c r="AA1170">
        <v>1.1200000000000001</v>
      </c>
      <c r="AB1170">
        <v>5.75</v>
      </c>
      <c r="AC1170">
        <v>1.1000000000000001</v>
      </c>
      <c r="AD1170">
        <v>6.5</v>
      </c>
      <c r="AE1170">
        <v>1.19</v>
      </c>
      <c r="AF1170">
        <v>5.39</v>
      </c>
      <c r="AG1170">
        <v>1.1299999999999999</v>
      </c>
      <c r="AH1170">
        <v>6</v>
      </c>
      <c r="AI1170">
        <v>1.19</v>
      </c>
      <c r="AJ1170">
        <v>6.5</v>
      </c>
      <c r="AK1170">
        <v>1.1399999999999999</v>
      </c>
      <c r="AL1170">
        <v>5.57</v>
      </c>
      <c r="AM1170" t="str">
        <f t="shared" si="198"/>
        <v>Pennetta</v>
      </c>
      <c r="AN1170" t="str">
        <f t="shared" si="199"/>
        <v>Mayr</v>
      </c>
      <c r="AO1170" t="str">
        <f t="shared" si="200"/>
        <v>ParisPennettaMayr</v>
      </c>
      <c r="AP1170" t="str">
        <f t="shared" si="201"/>
        <v>ParisMayrPennetta</v>
      </c>
      <c r="AQ1170">
        <f t="shared" si="202"/>
        <v>2</v>
      </c>
      <c r="AR1170">
        <f t="shared" si="203"/>
        <v>8</v>
      </c>
      <c r="AS1170">
        <f t="shared" si="204"/>
        <v>16</v>
      </c>
      <c r="AT1170" t="b">
        <f t="shared" si="205"/>
        <v>0</v>
      </c>
      <c r="AU1170" t="str">
        <f t="shared" si="206"/>
        <v>Pennetta</v>
      </c>
      <c r="AV1170" t="b">
        <f t="shared" si="207"/>
        <v>0</v>
      </c>
      <c r="AW1170" t="str">
        <f t="shared" si="208"/>
        <v>Paris1st Round</v>
      </c>
    </row>
    <row r="1171" spans="1:49" x14ac:dyDescent="0.25">
      <c r="A1171">
        <v>28</v>
      </c>
      <c r="B1171" t="s">
        <v>480</v>
      </c>
      <c r="C1171" t="s">
        <v>608</v>
      </c>
      <c r="D1171" s="1">
        <v>41785</v>
      </c>
      <c r="E1171" t="s">
        <v>443</v>
      </c>
      <c r="F1171" t="s">
        <v>307</v>
      </c>
      <c r="G1171" t="s">
        <v>503</v>
      </c>
      <c r="H1171" t="s">
        <v>309</v>
      </c>
      <c r="I1171">
        <v>3</v>
      </c>
      <c r="J1171" t="s">
        <v>591</v>
      </c>
      <c r="K1171" t="s">
        <v>495</v>
      </c>
      <c r="L1171">
        <v>112</v>
      </c>
      <c r="M1171">
        <v>136</v>
      </c>
      <c r="N1171">
        <v>547</v>
      </c>
      <c r="O1171">
        <v>455</v>
      </c>
      <c r="P1171">
        <v>6</v>
      </c>
      <c r="Q1171">
        <v>1</v>
      </c>
      <c r="R1171">
        <v>6</v>
      </c>
      <c r="S1171">
        <v>4</v>
      </c>
      <c r="V1171">
        <v>2</v>
      </c>
      <c r="W1171">
        <v>0</v>
      </c>
      <c r="X1171" t="s">
        <v>312</v>
      </c>
      <c r="Y1171">
        <v>1.28</v>
      </c>
      <c r="Z1171">
        <v>3.5</v>
      </c>
      <c r="AA1171">
        <v>1.3</v>
      </c>
      <c r="AB1171">
        <v>3.4</v>
      </c>
      <c r="AC1171">
        <v>1.3</v>
      </c>
      <c r="AD1171">
        <v>3.4</v>
      </c>
      <c r="AE1171">
        <v>1.37</v>
      </c>
      <c r="AF1171">
        <v>3.39</v>
      </c>
      <c r="AG1171">
        <v>1.36</v>
      </c>
      <c r="AH1171">
        <v>3</v>
      </c>
      <c r="AI1171">
        <v>1.37</v>
      </c>
      <c r="AJ1171">
        <v>3.57</v>
      </c>
      <c r="AK1171">
        <v>1.31</v>
      </c>
      <c r="AL1171">
        <v>3.35</v>
      </c>
      <c r="AM1171" t="str">
        <f t="shared" si="198"/>
        <v>Bacsinszky</v>
      </c>
      <c r="AN1171" t="str">
        <f t="shared" si="199"/>
        <v>Zanevska</v>
      </c>
      <c r="AO1171" t="str">
        <f t="shared" si="200"/>
        <v>ParisBacsinszkyZanevska</v>
      </c>
      <c r="AP1171" t="str">
        <f t="shared" si="201"/>
        <v>ParisZanevskaBacsinszky</v>
      </c>
      <c r="AQ1171">
        <f t="shared" si="202"/>
        <v>2</v>
      </c>
      <c r="AR1171">
        <f t="shared" si="203"/>
        <v>7</v>
      </c>
      <c r="AS1171">
        <f t="shared" si="204"/>
        <v>17</v>
      </c>
      <c r="AT1171" t="b">
        <f t="shared" si="205"/>
        <v>0</v>
      </c>
      <c r="AU1171" t="str">
        <f t="shared" si="206"/>
        <v>Bacsinszky</v>
      </c>
      <c r="AV1171" t="b">
        <f t="shared" si="207"/>
        <v>0</v>
      </c>
      <c r="AW1171" t="str">
        <f t="shared" si="208"/>
        <v>Paris1st Round</v>
      </c>
    </row>
    <row r="1172" spans="1:49" x14ac:dyDescent="0.25">
      <c r="A1172">
        <v>28</v>
      </c>
      <c r="B1172" t="s">
        <v>480</v>
      </c>
      <c r="C1172" t="s">
        <v>608</v>
      </c>
      <c r="D1172" s="1">
        <v>41785</v>
      </c>
      <c r="E1172" t="s">
        <v>443</v>
      </c>
      <c r="F1172" t="s">
        <v>307</v>
      </c>
      <c r="G1172" t="s">
        <v>503</v>
      </c>
      <c r="H1172" t="s">
        <v>309</v>
      </c>
      <c r="I1172">
        <v>3</v>
      </c>
      <c r="J1172" t="s">
        <v>376</v>
      </c>
      <c r="K1172" t="s">
        <v>561</v>
      </c>
      <c r="L1172">
        <v>8</v>
      </c>
      <c r="M1172">
        <v>156</v>
      </c>
      <c r="N1172">
        <v>4141</v>
      </c>
      <c r="O1172">
        <v>396</v>
      </c>
      <c r="P1172">
        <v>6</v>
      </c>
      <c r="Q1172">
        <v>1</v>
      </c>
      <c r="R1172">
        <v>6</v>
      </c>
      <c r="S1172">
        <v>2</v>
      </c>
      <c r="V1172">
        <v>2</v>
      </c>
      <c r="W1172">
        <v>0</v>
      </c>
      <c r="X1172" t="s">
        <v>312</v>
      </c>
      <c r="Y1172">
        <v>1.02</v>
      </c>
      <c r="Z1172">
        <v>15</v>
      </c>
      <c r="AA1172">
        <v>1.03</v>
      </c>
      <c r="AB1172">
        <v>11</v>
      </c>
      <c r="AC1172">
        <v>1.02</v>
      </c>
      <c r="AD1172">
        <v>15</v>
      </c>
      <c r="AE1172">
        <v>1.03</v>
      </c>
      <c r="AF1172">
        <v>17.5</v>
      </c>
      <c r="AG1172">
        <v>1.03</v>
      </c>
      <c r="AH1172">
        <v>12</v>
      </c>
      <c r="AI1172">
        <v>1.04</v>
      </c>
      <c r="AJ1172">
        <v>21</v>
      </c>
      <c r="AK1172">
        <v>1.03</v>
      </c>
      <c r="AL1172">
        <v>13.47</v>
      </c>
      <c r="AM1172" t="str">
        <f t="shared" si="198"/>
        <v>Sharapova</v>
      </c>
      <c r="AN1172" t="str">
        <f t="shared" si="199"/>
        <v>Pervak</v>
      </c>
      <c r="AO1172" t="str">
        <f t="shared" si="200"/>
        <v>ParisSharapovaPervak</v>
      </c>
      <c r="AP1172" t="str">
        <f t="shared" si="201"/>
        <v>ParisPervakSharapova</v>
      </c>
      <c r="AQ1172">
        <f t="shared" si="202"/>
        <v>2</v>
      </c>
      <c r="AR1172">
        <f t="shared" si="203"/>
        <v>9</v>
      </c>
      <c r="AS1172">
        <f t="shared" si="204"/>
        <v>15</v>
      </c>
      <c r="AT1172" t="b">
        <f t="shared" si="205"/>
        <v>0</v>
      </c>
      <c r="AU1172" t="str">
        <f t="shared" si="206"/>
        <v>Sharapova</v>
      </c>
      <c r="AV1172" t="b">
        <f t="shared" si="207"/>
        <v>0</v>
      </c>
      <c r="AW1172" t="str">
        <f t="shared" si="208"/>
        <v>Paris1st Round</v>
      </c>
    </row>
    <row r="1173" spans="1:49" x14ac:dyDescent="0.25">
      <c r="A1173">
        <v>28</v>
      </c>
      <c r="B1173" t="s">
        <v>480</v>
      </c>
      <c r="C1173" t="s">
        <v>608</v>
      </c>
      <c r="D1173" s="1">
        <v>41785</v>
      </c>
      <c r="E1173" t="s">
        <v>443</v>
      </c>
      <c r="F1173" t="s">
        <v>307</v>
      </c>
      <c r="G1173" t="s">
        <v>503</v>
      </c>
      <c r="H1173" t="s">
        <v>309</v>
      </c>
      <c r="I1173">
        <v>3</v>
      </c>
      <c r="J1173" t="s">
        <v>476</v>
      </c>
      <c r="K1173" t="s">
        <v>338</v>
      </c>
      <c r="L1173">
        <v>69</v>
      </c>
      <c r="M1173">
        <v>66</v>
      </c>
      <c r="N1173">
        <v>859</v>
      </c>
      <c r="O1173">
        <v>890</v>
      </c>
      <c r="P1173">
        <v>3</v>
      </c>
      <c r="Q1173">
        <v>6</v>
      </c>
      <c r="R1173">
        <v>7</v>
      </c>
      <c r="S1173">
        <v>5</v>
      </c>
      <c r="T1173">
        <v>6</v>
      </c>
      <c r="U1173">
        <v>4</v>
      </c>
      <c r="V1173">
        <v>2</v>
      </c>
      <c r="W1173">
        <v>1</v>
      </c>
      <c r="X1173" t="s">
        <v>312</v>
      </c>
      <c r="Y1173">
        <v>1.5</v>
      </c>
      <c r="Z1173">
        <v>2.5</v>
      </c>
      <c r="AA1173">
        <v>1.5</v>
      </c>
      <c r="AB1173">
        <v>2.5</v>
      </c>
      <c r="AC1173">
        <v>1.44</v>
      </c>
      <c r="AD1173">
        <v>2.62</v>
      </c>
      <c r="AE1173">
        <v>1.59</v>
      </c>
      <c r="AF1173">
        <v>2.5299999999999998</v>
      </c>
      <c r="AG1173">
        <v>1.53</v>
      </c>
      <c r="AH1173">
        <v>2.5</v>
      </c>
      <c r="AI1173">
        <v>1.59</v>
      </c>
      <c r="AJ1173">
        <v>2.9</v>
      </c>
      <c r="AK1173">
        <v>1.51</v>
      </c>
      <c r="AL1173">
        <v>2.5299999999999998</v>
      </c>
      <c r="AM1173" t="str">
        <f t="shared" si="198"/>
        <v>Shvedova</v>
      </c>
      <c r="AN1173" t="str">
        <f t="shared" si="199"/>
        <v>Davis</v>
      </c>
      <c r="AO1173" t="str">
        <f t="shared" si="200"/>
        <v>ParisShvedovaDavis</v>
      </c>
      <c r="AP1173" t="str">
        <f t="shared" si="201"/>
        <v>ParisDavisShvedova</v>
      </c>
      <c r="AQ1173">
        <f t="shared" si="202"/>
        <v>1</v>
      </c>
      <c r="AR1173">
        <f t="shared" si="203"/>
        <v>1</v>
      </c>
      <c r="AS1173">
        <f t="shared" si="204"/>
        <v>31</v>
      </c>
      <c r="AT1173" t="b">
        <f t="shared" si="205"/>
        <v>0</v>
      </c>
      <c r="AU1173" t="str">
        <f t="shared" si="206"/>
        <v>Davis</v>
      </c>
      <c r="AV1173" t="b">
        <f t="shared" si="207"/>
        <v>1</v>
      </c>
      <c r="AW1173" t="str">
        <f t="shared" si="208"/>
        <v>Paris1st Round</v>
      </c>
    </row>
    <row r="1174" spans="1:49" x14ac:dyDescent="0.25">
      <c r="A1174">
        <v>28</v>
      </c>
      <c r="B1174" t="s">
        <v>480</v>
      </c>
      <c r="C1174" t="s">
        <v>608</v>
      </c>
      <c r="D1174" s="1">
        <v>41785</v>
      </c>
      <c r="E1174" t="s">
        <v>443</v>
      </c>
      <c r="F1174" t="s">
        <v>307</v>
      </c>
      <c r="G1174" t="s">
        <v>503</v>
      </c>
      <c r="H1174" t="s">
        <v>309</v>
      </c>
      <c r="I1174">
        <v>3</v>
      </c>
      <c r="J1174" t="s">
        <v>431</v>
      </c>
      <c r="K1174" t="s">
        <v>398</v>
      </c>
      <c r="L1174">
        <v>16</v>
      </c>
      <c r="M1174">
        <v>88</v>
      </c>
      <c r="N1174">
        <v>2640</v>
      </c>
      <c r="O1174">
        <v>700</v>
      </c>
      <c r="P1174">
        <v>6</v>
      </c>
      <c r="Q1174">
        <v>0</v>
      </c>
      <c r="R1174">
        <v>6</v>
      </c>
      <c r="S1174">
        <v>2</v>
      </c>
      <c r="V1174">
        <v>2</v>
      </c>
      <c r="W1174">
        <v>0</v>
      </c>
      <c r="X1174" t="s">
        <v>312</v>
      </c>
      <c r="Y1174">
        <v>1.06</v>
      </c>
      <c r="Z1174">
        <v>9</v>
      </c>
      <c r="AA1174">
        <v>1.07</v>
      </c>
      <c r="AB1174">
        <v>8</v>
      </c>
      <c r="AC1174">
        <v>1.07</v>
      </c>
      <c r="AD1174">
        <v>7.5</v>
      </c>
      <c r="AE1174">
        <v>1.0900000000000001</v>
      </c>
      <c r="AF1174">
        <v>9.16</v>
      </c>
      <c r="AG1174">
        <v>1.08</v>
      </c>
      <c r="AH1174">
        <v>8</v>
      </c>
      <c r="AI1174">
        <v>1.1000000000000001</v>
      </c>
      <c r="AJ1174">
        <v>10.5</v>
      </c>
      <c r="AK1174">
        <v>1.07</v>
      </c>
      <c r="AL1174">
        <v>8.56</v>
      </c>
      <c r="AM1174" t="str">
        <f t="shared" si="198"/>
        <v>Bouchard</v>
      </c>
      <c r="AN1174" t="str">
        <f t="shared" si="199"/>
        <v>Peer</v>
      </c>
      <c r="AO1174" t="str">
        <f t="shared" si="200"/>
        <v>ParisBouchardPeer</v>
      </c>
      <c r="AP1174" t="str">
        <f t="shared" si="201"/>
        <v>ParisPeerBouchard</v>
      </c>
      <c r="AQ1174">
        <f t="shared" si="202"/>
        <v>2</v>
      </c>
      <c r="AR1174">
        <f t="shared" si="203"/>
        <v>10</v>
      </c>
      <c r="AS1174">
        <f t="shared" si="204"/>
        <v>14</v>
      </c>
      <c r="AT1174" t="b">
        <f t="shared" si="205"/>
        <v>0</v>
      </c>
      <c r="AU1174" t="str">
        <f t="shared" si="206"/>
        <v>Bouchard</v>
      </c>
      <c r="AV1174" t="b">
        <f t="shared" si="207"/>
        <v>0</v>
      </c>
      <c r="AW1174" t="str">
        <f t="shared" si="208"/>
        <v>Paris1st Round</v>
      </c>
    </row>
    <row r="1175" spans="1:49" x14ac:dyDescent="0.25">
      <c r="A1175">
        <v>28</v>
      </c>
      <c r="B1175" t="s">
        <v>480</v>
      </c>
      <c r="C1175" t="s">
        <v>608</v>
      </c>
      <c r="D1175" s="1">
        <v>41785</v>
      </c>
      <c r="E1175" t="s">
        <v>443</v>
      </c>
      <c r="F1175" t="s">
        <v>307</v>
      </c>
      <c r="G1175" t="s">
        <v>503</v>
      </c>
      <c r="H1175" t="s">
        <v>309</v>
      </c>
      <c r="I1175">
        <v>3</v>
      </c>
      <c r="J1175" t="s">
        <v>445</v>
      </c>
      <c r="K1175" t="s">
        <v>343</v>
      </c>
      <c r="L1175">
        <v>145</v>
      </c>
      <c r="M1175">
        <v>20</v>
      </c>
      <c r="N1175">
        <v>421</v>
      </c>
      <c r="O1175">
        <v>2420</v>
      </c>
      <c r="P1175">
        <v>3</v>
      </c>
      <c r="Q1175">
        <v>6</v>
      </c>
      <c r="R1175">
        <v>6</v>
      </c>
      <c r="S1175">
        <v>3</v>
      </c>
      <c r="T1175">
        <v>6</v>
      </c>
      <c r="U1175">
        <v>2</v>
      </c>
      <c r="V1175">
        <v>2</v>
      </c>
      <c r="W1175">
        <v>1</v>
      </c>
      <c r="X1175" t="s">
        <v>312</v>
      </c>
      <c r="Y1175">
        <v>5</v>
      </c>
      <c r="Z1175">
        <v>1.1599999999999999</v>
      </c>
      <c r="AA1175">
        <v>5.25</v>
      </c>
      <c r="AB1175">
        <v>1.1499999999999999</v>
      </c>
      <c r="AC1175">
        <v>5.5</v>
      </c>
      <c r="AD1175">
        <v>1.1200000000000001</v>
      </c>
      <c r="AE1175">
        <v>5.46</v>
      </c>
      <c r="AF1175">
        <v>1.19</v>
      </c>
      <c r="AG1175">
        <v>5</v>
      </c>
      <c r="AH1175">
        <v>1.17</v>
      </c>
      <c r="AI1175">
        <v>6</v>
      </c>
      <c r="AJ1175">
        <v>1.19</v>
      </c>
      <c r="AK1175">
        <v>5.23</v>
      </c>
      <c r="AL1175">
        <v>1.1499999999999999</v>
      </c>
      <c r="AM1175" t="str">
        <f t="shared" si="198"/>
        <v>Parmentier</v>
      </c>
      <c r="AN1175" t="str">
        <f t="shared" si="199"/>
        <v>Vinci</v>
      </c>
      <c r="AO1175" t="str">
        <f t="shared" si="200"/>
        <v>ParisParmentierVinci</v>
      </c>
      <c r="AP1175" t="str">
        <f t="shared" si="201"/>
        <v>ParisVinciParmentier</v>
      </c>
      <c r="AQ1175">
        <f t="shared" si="202"/>
        <v>1</v>
      </c>
      <c r="AR1175">
        <f t="shared" si="203"/>
        <v>4</v>
      </c>
      <c r="AS1175">
        <f t="shared" si="204"/>
        <v>26</v>
      </c>
      <c r="AT1175" t="b">
        <f t="shared" si="205"/>
        <v>0</v>
      </c>
      <c r="AU1175" t="str">
        <f t="shared" si="206"/>
        <v>Vinci</v>
      </c>
      <c r="AV1175" t="b">
        <f t="shared" si="207"/>
        <v>1</v>
      </c>
      <c r="AW1175" t="str">
        <f t="shared" si="208"/>
        <v>Paris1st Round</v>
      </c>
    </row>
    <row r="1176" spans="1:49" x14ac:dyDescent="0.25">
      <c r="A1176">
        <v>28</v>
      </c>
      <c r="B1176" t="s">
        <v>480</v>
      </c>
      <c r="C1176" t="s">
        <v>608</v>
      </c>
      <c r="D1176" s="1">
        <v>41785</v>
      </c>
      <c r="E1176" t="s">
        <v>443</v>
      </c>
      <c r="F1176" t="s">
        <v>307</v>
      </c>
      <c r="G1176" t="s">
        <v>503</v>
      </c>
      <c r="H1176" t="s">
        <v>309</v>
      </c>
      <c r="I1176">
        <v>3</v>
      </c>
      <c r="J1176" t="s">
        <v>426</v>
      </c>
      <c r="K1176" t="s">
        <v>311</v>
      </c>
      <c r="L1176">
        <v>32</v>
      </c>
      <c r="M1176">
        <v>52</v>
      </c>
      <c r="N1176">
        <v>1455</v>
      </c>
      <c r="O1176">
        <v>1089</v>
      </c>
      <c r="P1176">
        <v>7</v>
      </c>
      <c r="Q1176">
        <v>6</v>
      </c>
      <c r="R1176">
        <v>4</v>
      </c>
      <c r="S1176">
        <v>6</v>
      </c>
      <c r="T1176">
        <v>6</v>
      </c>
      <c r="U1176">
        <v>3</v>
      </c>
      <c r="V1176">
        <v>2</v>
      </c>
      <c r="W1176">
        <v>1</v>
      </c>
      <c r="X1176" t="s">
        <v>312</v>
      </c>
      <c r="Y1176">
        <v>2</v>
      </c>
      <c r="Z1176">
        <v>1.72</v>
      </c>
      <c r="AA1176">
        <v>2</v>
      </c>
      <c r="AB1176">
        <v>1.8</v>
      </c>
      <c r="AC1176">
        <v>2.1</v>
      </c>
      <c r="AD1176">
        <v>1.67</v>
      </c>
      <c r="AE1176">
        <v>2.23</v>
      </c>
      <c r="AF1176">
        <v>1.74</v>
      </c>
      <c r="AG1176">
        <v>2.1</v>
      </c>
      <c r="AH1176">
        <v>1.73</v>
      </c>
      <c r="AI1176">
        <v>2.25</v>
      </c>
      <c r="AJ1176">
        <v>1.81</v>
      </c>
      <c r="AK1176">
        <v>2.08</v>
      </c>
      <c r="AL1176">
        <v>1.73</v>
      </c>
      <c r="AM1176" t="str">
        <f t="shared" si="198"/>
        <v>Vesnina</v>
      </c>
      <c r="AN1176" t="str">
        <f t="shared" si="199"/>
        <v>Mchale</v>
      </c>
      <c r="AO1176" t="str">
        <f t="shared" si="200"/>
        <v>ParisVesninaMchale</v>
      </c>
      <c r="AP1176" t="str">
        <f t="shared" si="201"/>
        <v>ParisMchaleVesnina</v>
      </c>
      <c r="AQ1176">
        <f t="shared" si="202"/>
        <v>1</v>
      </c>
      <c r="AR1176">
        <f t="shared" si="203"/>
        <v>2</v>
      </c>
      <c r="AS1176">
        <f t="shared" si="204"/>
        <v>32</v>
      </c>
      <c r="AT1176" t="b">
        <f t="shared" si="205"/>
        <v>1</v>
      </c>
      <c r="AU1176" t="str">
        <f t="shared" si="206"/>
        <v>Vesnina</v>
      </c>
      <c r="AV1176" t="b">
        <f t="shared" si="207"/>
        <v>1</v>
      </c>
      <c r="AW1176" t="str">
        <f t="shared" si="208"/>
        <v>Paris1st Round</v>
      </c>
    </row>
    <row r="1177" spans="1:49" x14ac:dyDescent="0.25">
      <c r="A1177">
        <v>28</v>
      </c>
      <c r="B1177" t="s">
        <v>480</v>
      </c>
      <c r="C1177" t="s">
        <v>608</v>
      </c>
      <c r="D1177" s="1">
        <v>41785</v>
      </c>
      <c r="E1177" t="s">
        <v>443</v>
      </c>
      <c r="F1177" t="s">
        <v>307</v>
      </c>
      <c r="G1177" t="s">
        <v>503</v>
      </c>
      <c r="H1177" t="s">
        <v>309</v>
      </c>
      <c r="I1177">
        <v>3</v>
      </c>
      <c r="J1177" t="s">
        <v>358</v>
      </c>
      <c r="K1177" t="s">
        <v>407</v>
      </c>
      <c r="L1177">
        <v>71</v>
      </c>
      <c r="M1177">
        <v>108</v>
      </c>
      <c r="N1177">
        <v>835</v>
      </c>
      <c r="O1177">
        <v>570</v>
      </c>
      <c r="P1177">
        <v>6</v>
      </c>
      <c r="Q1177">
        <v>7</v>
      </c>
      <c r="R1177">
        <v>7</v>
      </c>
      <c r="S1177">
        <v>5</v>
      </c>
      <c r="T1177">
        <v>6</v>
      </c>
      <c r="U1177">
        <v>2</v>
      </c>
      <c r="V1177">
        <v>2</v>
      </c>
      <c r="W1177">
        <v>1</v>
      </c>
      <c r="X1177" t="s">
        <v>312</v>
      </c>
      <c r="Y1177">
        <v>1.66</v>
      </c>
      <c r="Z1177">
        <v>2.1</v>
      </c>
      <c r="AA1177">
        <v>1.75</v>
      </c>
      <c r="AB1177">
        <v>2.0499999999999998</v>
      </c>
      <c r="AC1177">
        <v>1.67</v>
      </c>
      <c r="AD1177">
        <v>2.1</v>
      </c>
      <c r="AE1177">
        <v>1.75</v>
      </c>
      <c r="AF1177">
        <v>2.21</v>
      </c>
      <c r="AG1177">
        <v>1.67</v>
      </c>
      <c r="AH1177">
        <v>2.2000000000000002</v>
      </c>
      <c r="AI1177">
        <v>1.75</v>
      </c>
      <c r="AJ1177">
        <v>2.25</v>
      </c>
      <c r="AK1177">
        <v>1.7</v>
      </c>
      <c r="AL1177">
        <v>2.13</v>
      </c>
      <c r="AM1177" t="str">
        <f t="shared" si="198"/>
        <v>Voegele</v>
      </c>
      <c r="AN1177" t="str">
        <f t="shared" si="199"/>
        <v>Friedsam</v>
      </c>
      <c r="AO1177" t="str">
        <f t="shared" si="200"/>
        <v>ParisVoegeleFriedsam</v>
      </c>
      <c r="AP1177" t="str">
        <f t="shared" si="201"/>
        <v>ParisFriedsamVoegele</v>
      </c>
      <c r="AQ1177">
        <f t="shared" si="202"/>
        <v>1</v>
      </c>
      <c r="AR1177">
        <f t="shared" si="203"/>
        <v>5</v>
      </c>
      <c r="AS1177">
        <f t="shared" si="204"/>
        <v>33</v>
      </c>
      <c r="AT1177" t="b">
        <f t="shared" si="205"/>
        <v>1</v>
      </c>
      <c r="AU1177" t="str">
        <f t="shared" si="206"/>
        <v>Friedsam</v>
      </c>
      <c r="AV1177" t="b">
        <f t="shared" si="207"/>
        <v>1</v>
      </c>
      <c r="AW1177" t="str">
        <f t="shared" si="208"/>
        <v>Paris1st Round</v>
      </c>
    </row>
    <row r="1178" spans="1:49" x14ac:dyDescent="0.25">
      <c r="A1178">
        <v>28</v>
      </c>
      <c r="B1178" t="s">
        <v>480</v>
      </c>
      <c r="C1178" t="s">
        <v>608</v>
      </c>
      <c r="D1178" s="1">
        <v>41785</v>
      </c>
      <c r="E1178" t="s">
        <v>443</v>
      </c>
      <c r="F1178" t="s">
        <v>307</v>
      </c>
      <c r="G1178" t="s">
        <v>503</v>
      </c>
      <c r="H1178" t="s">
        <v>309</v>
      </c>
      <c r="I1178">
        <v>3</v>
      </c>
      <c r="J1178" t="s">
        <v>316</v>
      </c>
      <c r="K1178" t="s">
        <v>533</v>
      </c>
      <c r="L1178">
        <v>75</v>
      </c>
      <c r="M1178">
        <v>189</v>
      </c>
      <c r="N1178">
        <v>778</v>
      </c>
      <c r="O1178">
        <v>324</v>
      </c>
      <c r="P1178">
        <v>7</v>
      </c>
      <c r="Q1178">
        <v>5</v>
      </c>
      <c r="R1178">
        <v>6</v>
      </c>
      <c r="S1178">
        <v>2</v>
      </c>
      <c r="V1178">
        <v>2</v>
      </c>
      <c r="W1178">
        <v>0</v>
      </c>
      <c r="X1178" t="s">
        <v>312</v>
      </c>
      <c r="Y1178">
        <v>1.8</v>
      </c>
      <c r="Z1178">
        <v>1.9</v>
      </c>
      <c r="AA1178">
        <v>1.88</v>
      </c>
      <c r="AB1178">
        <v>1.88</v>
      </c>
      <c r="AC1178">
        <v>1.83</v>
      </c>
      <c r="AD1178">
        <v>1.83</v>
      </c>
      <c r="AE1178">
        <v>1.92</v>
      </c>
      <c r="AF1178">
        <v>1.99</v>
      </c>
      <c r="AG1178">
        <v>1.91</v>
      </c>
      <c r="AH1178">
        <v>1.91</v>
      </c>
      <c r="AI1178">
        <v>1.94</v>
      </c>
      <c r="AJ1178">
        <v>2</v>
      </c>
      <c r="AK1178">
        <v>1.86</v>
      </c>
      <c r="AL1178">
        <v>1.9</v>
      </c>
      <c r="AM1178" t="str">
        <f t="shared" si="198"/>
        <v>Ormaechea</v>
      </c>
      <c r="AN1178" t="str">
        <f t="shared" si="199"/>
        <v>Oprandi</v>
      </c>
      <c r="AO1178" t="str">
        <f t="shared" si="200"/>
        <v>ParisOrmaecheaOprandi</v>
      </c>
      <c r="AP1178" t="str">
        <f t="shared" si="201"/>
        <v>ParisOprandiOrmaechea</v>
      </c>
      <c r="AQ1178">
        <f t="shared" si="202"/>
        <v>2</v>
      </c>
      <c r="AR1178">
        <f t="shared" si="203"/>
        <v>6</v>
      </c>
      <c r="AS1178">
        <f t="shared" si="204"/>
        <v>20</v>
      </c>
      <c r="AT1178" t="b">
        <f t="shared" si="205"/>
        <v>0</v>
      </c>
      <c r="AU1178" t="str">
        <f t="shared" si="206"/>
        <v>Ormaechea</v>
      </c>
      <c r="AV1178" t="b">
        <f t="shared" si="207"/>
        <v>0</v>
      </c>
      <c r="AW1178" t="str">
        <f t="shared" si="208"/>
        <v>Paris1st Round</v>
      </c>
    </row>
    <row r="1179" spans="1:49" x14ac:dyDescent="0.25">
      <c r="A1179">
        <v>28</v>
      </c>
      <c r="B1179" t="s">
        <v>480</v>
      </c>
      <c r="C1179" t="s">
        <v>608</v>
      </c>
      <c r="D1179" s="1">
        <v>41785</v>
      </c>
      <c r="E1179" t="s">
        <v>443</v>
      </c>
      <c r="F1179" t="s">
        <v>307</v>
      </c>
      <c r="G1179" t="s">
        <v>503</v>
      </c>
      <c r="H1179" t="s">
        <v>309</v>
      </c>
      <c r="I1179">
        <v>3</v>
      </c>
      <c r="J1179" t="s">
        <v>422</v>
      </c>
      <c r="K1179" t="s">
        <v>329</v>
      </c>
      <c r="L1179">
        <v>18</v>
      </c>
      <c r="M1179">
        <v>41</v>
      </c>
      <c r="N1179">
        <v>2485</v>
      </c>
      <c r="O1179">
        <v>1283</v>
      </c>
      <c r="P1179">
        <v>6</v>
      </c>
      <c r="Q1179">
        <v>1</v>
      </c>
      <c r="R1179">
        <v>6</v>
      </c>
      <c r="S1179">
        <v>1</v>
      </c>
      <c r="V1179">
        <v>2</v>
      </c>
      <c r="W1179">
        <v>0</v>
      </c>
      <c r="X1179" t="s">
        <v>312</v>
      </c>
      <c r="Y1179">
        <v>1.57</v>
      </c>
      <c r="Z1179">
        <v>2.25</v>
      </c>
      <c r="AA1179">
        <v>1.6</v>
      </c>
      <c r="AB1179">
        <v>2.2999999999999998</v>
      </c>
      <c r="AC1179">
        <v>1.44</v>
      </c>
      <c r="AD1179">
        <v>2.62</v>
      </c>
      <c r="AE1179">
        <v>1.62</v>
      </c>
      <c r="AF1179">
        <v>2.46</v>
      </c>
      <c r="AG1179">
        <v>1.57</v>
      </c>
      <c r="AH1179">
        <v>2.38</v>
      </c>
      <c r="AI1179">
        <v>1.63</v>
      </c>
      <c r="AJ1179">
        <v>2.62</v>
      </c>
      <c r="AK1179">
        <v>1.56</v>
      </c>
      <c r="AL1179">
        <v>2.39</v>
      </c>
      <c r="AM1179" t="str">
        <f t="shared" si="198"/>
        <v>Stosur</v>
      </c>
      <c r="AN1179" t="str">
        <f t="shared" si="199"/>
        <v>Puig</v>
      </c>
      <c r="AO1179" t="str">
        <f t="shared" si="200"/>
        <v>ParisStosurPuig</v>
      </c>
      <c r="AP1179" t="str">
        <f t="shared" si="201"/>
        <v>ParisPuigStosur</v>
      </c>
      <c r="AQ1179">
        <f t="shared" si="202"/>
        <v>2</v>
      </c>
      <c r="AR1179">
        <f t="shared" si="203"/>
        <v>10</v>
      </c>
      <c r="AS1179">
        <f t="shared" si="204"/>
        <v>14</v>
      </c>
      <c r="AT1179" t="b">
        <f t="shared" si="205"/>
        <v>0</v>
      </c>
      <c r="AU1179" t="str">
        <f t="shared" si="206"/>
        <v>Stosur</v>
      </c>
      <c r="AV1179" t="b">
        <f t="shared" si="207"/>
        <v>0</v>
      </c>
      <c r="AW1179" t="str">
        <f t="shared" si="208"/>
        <v>Paris1st Round</v>
      </c>
    </row>
    <row r="1180" spans="1:49" x14ac:dyDescent="0.25">
      <c r="A1180">
        <v>28</v>
      </c>
      <c r="B1180" t="s">
        <v>480</v>
      </c>
      <c r="C1180" t="s">
        <v>608</v>
      </c>
      <c r="D1180" s="1">
        <v>41785</v>
      </c>
      <c r="E1180" t="s">
        <v>443</v>
      </c>
      <c r="F1180" t="s">
        <v>307</v>
      </c>
      <c r="G1180" t="s">
        <v>503</v>
      </c>
      <c r="H1180" t="s">
        <v>309</v>
      </c>
      <c r="I1180">
        <v>3</v>
      </c>
      <c r="J1180" t="s">
        <v>437</v>
      </c>
      <c r="K1180" t="s">
        <v>372</v>
      </c>
      <c r="L1180">
        <v>21</v>
      </c>
      <c r="M1180">
        <v>172</v>
      </c>
      <c r="N1180">
        <v>2085</v>
      </c>
      <c r="O1180">
        <v>365</v>
      </c>
      <c r="P1180">
        <v>6</v>
      </c>
      <c r="Q1180">
        <v>2</v>
      </c>
      <c r="R1180">
        <v>6</v>
      </c>
      <c r="S1180">
        <v>1</v>
      </c>
      <c r="V1180">
        <v>2</v>
      </c>
      <c r="W1180">
        <v>0</v>
      </c>
      <c r="X1180" t="s">
        <v>312</v>
      </c>
      <c r="Y1180">
        <v>1.22</v>
      </c>
      <c r="Z1180">
        <v>4</v>
      </c>
      <c r="AA1180">
        <v>1.2</v>
      </c>
      <c r="AB1180">
        <v>4.3</v>
      </c>
      <c r="AC1180">
        <v>1.17</v>
      </c>
      <c r="AD1180">
        <v>5</v>
      </c>
      <c r="AE1180">
        <v>1.23</v>
      </c>
      <c r="AF1180">
        <v>4.7300000000000004</v>
      </c>
      <c r="AG1180">
        <v>1.2</v>
      </c>
      <c r="AH1180">
        <v>4.5</v>
      </c>
      <c r="AI1180">
        <v>1.24</v>
      </c>
      <c r="AJ1180">
        <v>5.25</v>
      </c>
      <c r="AK1180">
        <v>1.2</v>
      </c>
      <c r="AL1180">
        <v>4.46</v>
      </c>
      <c r="AM1180" t="str">
        <f t="shared" si="198"/>
        <v>Cornet</v>
      </c>
      <c r="AN1180" t="str">
        <f t="shared" si="199"/>
        <v>Barty</v>
      </c>
      <c r="AO1180" t="str">
        <f t="shared" si="200"/>
        <v>ParisCornetBarty</v>
      </c>
      <c r="AP1180" t="str">
        <f t="shared" si="201"/>
        <v>ParisBartyCornet</v>
      </c>
      <c r="AQ1180">
        <f t="shared" si="202"/>
        <v>2</v>
      </c>
      <c r="AR1180">
        <f t="shared" si="203"/>
        <v>9</v>
      </c>
      <c r="AS1180">
        <f t="shared" si="204"/>
        <v>15</v>
      </c>
      <c r="AT1180" t="b">
        <f t="shared" si="205"/>
        <v>0</v>
      </c>
      <c r="AU1180" t="str">
        <f t="shared" si="206"/>
        <v>Cornet</v>
      </c>
      <c r="AV1180" t="b">
        <f t="shared" si="207"/>
        <v>0</v>
      </c>
      <c r="AW1180" t="str">
        <f t="shared" si="208"/>
        <v>Paris1st Round</v>
      </c>
    </row>
    <row r="1181" spans="1:49" x14ac:dyDescent="0.25">
      <c r="A1181">
        <v>28</v>
      </c>
      <c r="B1181" t="s">
        <v>480</v>
      </c>
      <c r="C1181" t="s">
        <v>608</v>
      </c>
      <c r="D1181" s="1">
        <v>41785</v>
      </c>
      <c r="E1181" t="s">
        <v>443</v>
      </c>
      <c r="F1181" t="s">
        <v>307</v>
      </c>
      <c r="G1181" t="s">
        <v>503</v>
      </c>
      <c r="H1181" t="s">
        <v>309</v>
      </c>
      <c r="I1181">
        <v>3</v>
      </c>
      <c r="J1181" t="s">
        <v>340</v>
      </c>
      <c r="K1181" t="s">
        <v>529</v>
      </c>
      <c r="L1181">
        <v>107</v>
      </c>
      <c r="M1181">
        <v>99</v>
      </c>
      <c r="N1181">
        <v>580</v>
      </c>
      <c r="O1181">
        <v>628</v>
      </c>
      <c r="P1181">
        <v>6</v>
      </c>
      <c r="Q1181">
        <v>2</v>
      </c>
      <c r="R1181">
        <v>6</v>
      </c>
      <c r="S1181">
        <v>3</v>
      </c>
      <c r="V1181">
        <v>2</v>
      </c>
      <c r="W1181">
        <v>0</v>
      </c>
      <c r="X1181" t="s">
        <v>312</v>
      </c>
      <c r="Y1181">
        <v>1.36</v>
      </c>
      <c r="Z1181">
        <v>3</v>
      </c>
      <c r="AA1181">
        <v>1.38</v>
      </c>
      <c r="AB1181">
        <v>3</v>
      </c>
      <c r="AC1181">
        <v>1.4</v>
      </c>
      <c r="AD1181">
        <v>2.75</v>
      </c>
      <c r="AE1181">
        <v>1.43</v>
      </c>
      <c r="AF1181">
        <v>3.05</v>
      </c>
      <c r="AG1181">
        <v>1.36</v>
      </c>
      <c r="AH1181">
        <v>3</v>
      </c>
      <c r="AI1181">
        <v>1.43</v>
      </c>
      <c r="AJ1181">
        <v>3.3</v>
      </c>
      <c r="AK1181">
        <v>1.37</v>
      </c>
      <c r="AL1181">
        <v>3.02</v>
      </c>
      <c r="AM1181" t="str">
        <f t="shared" si="198"/>
        <v>Goerges</v>
      </c>
      <c r="AN1181" t="str">
        <f t="shared" si="199"/>
        <v>Larcherde</v>
      </c>
      <c r="AO1181" t="str">
        <f t="shared" si="200"/>
        <v>ParisGoergesLarcherde</v>
      </c>
      <c r="AP1181" t="str">
        <f t="shared" si="201"/>
        <v>ParisLarcherdeGoerges</v>
      </c>
      <c r="AQ1181">
        <f t="shared" si="202"/>
        <v>2</v>
      </c>
      <c r="AR1181">
        <f t="shared" si="203"/>
        <v>7</v>
      </c>
      <c r="AS1181">
        <f t="shared" si="204"/>
        <v>17</v>
      </c>
      <c r="AT1181" t="b">
        <f t="shared" si="205"/>
        <v>0</v>
      </c>
      <c r="AU1181" t="str">
        <f t="shared" si="206"/>
        <v>Goerges</v>
      </c>
      <c r="AV1181" t="b">
        <f t="shared" si="207"/>
        <v>0</v>
      </c>
      <c r="AW1181" t="str">
        <f t="shared" si="208"/>
        <v>Paris1st Round</v>
      </c>
    </row>
    <row r="1182" spans="1:49" x14ac:dyDescent="0.25">
      <c r="A1182">
        <v>28</v>
      </c>
      <c r="B1182" t="s">
        <v>480</v>
      </c>
      <c r="C1182" t="s">
        <v>608</v>
      </c>
      <c r="D1182" s="1">
        <v>41785</v>
      </c>
      <c r="E1182" t="s">
        <v>443</v>
      </c>
      <c r="F1182" t="s">
        <v>307</v>
      </c>
      <c r="G1182" t="s">
        <v>503</v>
      </c>
      <c r="H1182" t="s">
        <v>309</v>
      </c>
      <c r="I1182">
        <v>3</v>
      </c>
      <c r="J1182" t="s">
        <v>315</v>
      </c>
      <c r="K1182" t="s">
        <v>558</v>
      </c>
      <c r="L1182">
        <v>53</v>
      </c>
      <c r="M1182">
        <v>139</v>
      </c>
      <c r="N1182">
        <v>1083</v>
      </c>
      <c r="O1182">
        <v>440</v>
      </c>
      <c r="P1182">
        <v>6</v>
      </c>
      <c r="Q1182">
        <v>1</v>
      </c>
      <c r="R1182">
        <v>7</v>
      </c>
      <c r="S1182">
        <v>6</v>
      </c>
      <c r="V1182">
        <v>2</v>
      </c>
      <c r="W1182">
        <v>0</v>
      </c>
      <c r="X1182" t="s">
        <v>312</v>
      </c>
      <c r="Y1182">
        <v>1.36</v>
      </c>
      <c r="Z1182">
        <v>3</v>
      </c>
      <c r="AA1182">
        <v>1.38</v>
      </c>
      <c r="AB1182">
        <v>3</v>
      </c>
      <c r="AC1182">
        <v>1.3</v>
      </c>
      <c r="AD1182">
        <v>3.4</v>
      </c>
      <c r="AE1182">
        <v>1.43</v>
      </c>
      <c r="AF1182">
        <v>3.04</v>
      </c>
      <c r="AG1182">
        <v>1.36</v>
      </c>
      <c r="AH1182">
        <v>3</v>
      </c>
      <c r="AI1182">
        <v>1.43</v>
      </c>
      <c r="AJ1182">
        <v>3.5</v>
      </c>
      <c r="AK1182">
        <v>1.36</v>
      </c>
      <c r="AL1182">
        <v>3.06</v>
      </c>
      <c r="AM1182" t="str">
        <f t="shared" si="198"/>
        <v>Pliskova</v>
      </c>
      <c r="AN1182" t="str">
        <f t="shared" si="199"/>
        <v>Johansson</v>
      </c>
      <c r="AO1182" t="str">
        <f t="shared" si="200"/>
        <v>ParisPliskovaJohansson</v>
      </c>
      <c r="AP1182" t="str">
        <f t="shared" si="201"/>
        <v>ParisJohanssonPliskova</v>
      </c>
      <c r="AQ1182">
        <f t="shared" si="202"/>
        <v>2</v>
      </c>
      <c r="AR1182">
        <f t="shared" si="203"/>
        <v>6</v>
      </c>
      <c r="AS1182">
        <f t="shared" si="204"/>
        <v>20</v>
      </c>
      <c r="AT1182" t="b">
        <f t="shared" si="205"/>
        <v>1</v>
      </c>
      <c r="AU1182" t="str">
        <f t="shared" si="206"/>
        <v>Pliskova</v>
      </c>
      <c r="AV1182" t="b">
        <f t="shared" si="207"/>
        <v>0</v>
      </c>
      <c r="AW1182" t="str">
        <f t="shared" si="208"/>
        <v>Paris1st Round</v>
      </c>
    </row>
    <row r="1183" spans="1:49" x14ac:dyDescent="0.25">
      <c r="A1183">
        <v>28</v>
      </c>
      <c r="B1183" t="s">
        <v>480</v>
      </c>
      <c r="C1183" t="s">
        <v>608</v>
      </c>
      <c r="D1183" s="1">
        <v>41785</v>
      </c>
      <c r="E1183" t="s">
        <v>443</v>
      </c>
      <c r="F1183" t="s">
        <v>307</v>
      </c>
      <c r="G1183" t="s">
        <v>503</v>
      </c>
      <c r="H1183" t="s">
        <v>309</v>
      </c>
      <c r="I1183">
        <v>3</v>
      </c>
      <c r="J1183" t="s">
        <v>528</v>
      </c>
      <c r="K1183" t="s">
        <v>389</v>
      </c>
      <c r="L1183">
        <v>205</v>
      </c>
      <c r="M1183">
        <v>65</v>
      </c>
      <c r="N1183">
        <v>282</v>
      </c>
      <c r="O1183">
        <v>901</v>
      </c>
      <c r="P1183">
        <v>7</v>
      </c>
      <c r="Q1183">
        <v>5</v>
      </c>
      <c r="R1183">
        <v>6</v>
      </c>
      <c r="S1183">
        <v>1</v>
      </c>
      <c r="V1183">
        <v>2</v>
      </c>
      <c r="W1183">
        <v>0</v>
      </c>
      <c r="X1183" t="s">
        <v>312</v>
      </c>
      <c r="Y1183">
        <v>2.1</v>
      </c>
      <c r="Z1183">
        <v>1.66</v>
      </c>
      <c r="AA1183">
        <v>2.2000000000000002</v>
      </c>
      <c r="AB1183">
        <v>1.65</v>
      </c>
      <c r="AC1183">
        <v>2.1</v>
      </c>
      <c r="AD1183">
        <v>1.67</v>
      </c>
      <c r="AE1183">
        <v>2.27</v>
      </c>
      <c r="AF1183">
        <v>1.71</v>
      </c>
      <c r="AG1183">
        <v>2.2000000000000002</v>
      </c>
      <c r="AH1183">
        <v>1.67</v>
      </c>
      <c r="AI1183">
        <v>2.4</v>
      </c>
      <c r="AJ1183">
        <v>1.75</v>
      </c>
      <c r="AK1183">
        <v>2.1800000000000002</v>
      </c>
      <c r="AL1183">
        <v>1.66</v>
      </c>
      <c r="AM1183" t="str">
        <f t="shared" si="198"/>
        <v>Townsend</v>
      </c>
      <c r="AN1183" t="str">
        <f t="shared" si="199"/>
        <v>King</v>
      </c>
      <c r="AO1183" t="str">
        <f t="shared" si="200"/>
        <v>ParisTownsendKing</v>
      </c>
      <c r="AP1183" t="str">
        <f t="shared" si="201"/>
        <v>ParisKingTownsend</v>
      </c>
      <c r="AQ1183">
        <f t="shared" si="202"/>
        <v>2</v>
      </c>
      <c r="AR1183">
        <f t="shared" si="203"/>
        <v>7</v>
      </c>
      <c r="AS1183">
        <f t="shared" si="204"/>
        <v>19</v>
      </c>
      <c r="AT1183" t="b">
        <f t="shared" si="205"/>
        <v>0</v>
      </c>
      <c r="AU1183" t="str">
        <f t="shared" si="206"/>
        <v>Townsend</v>
      </c>
      <c r="AV1183" t="b">
        <f t="shared" si="207"/>
        <v>0</v>
      </c>
      <c r="AW1183" t="str">
        <f t="shared" si="208"/>
        <v>Paris1st Round</v>
      </c>
    </row>
    <row r="1184" spans="1:49" x14ac:dyDescent="0.25">
      <c r="A1184">
        <v>28</v>
      </c>
      <c r="B1184" t="s">
        <v>480</v>
      </c>
      <c r="C1184" t="s">
        <v>608</v>
      </c>
      <c r="D1184" s="1">
        <v>41785</v>
      </c>
      <c r="E1184" t="s">
        <v>443</v>
      </c>
      <c r="F1184" t="s">
        <v>307</v>
      </c>
      <c r="G1184" t="s">
        <v>503</v>
      </c>
      <c r="H1184" t="s">
        <v>309</v>
      </c>
      <c r="I1184">
        <v>3</v>
      </c>
      <c r="J1184" t="s">
        <v>321</v>
      </c>
      <c r="K1184" t="s">
        <v>448</v>
      </c>
      <c r="L1184">
        <v>44</v>
      </c>
      <c r="M1184">
        <v>111</v>
      </c>
      <c r="N1184">
        <v>1234</v>
      </c>
      <c r="O1184">
        <v>553</v>
      </c>
      <c r="P1184">
        <v>6</v>
      </c>
      <c r="Q1184">
        <v>1</v>
      </c>
      <c r="R1184">
        <v>6</v>
      </c>
      <c r="S1184">
        <v>4</v>
      </c>
      <c r="V1184">
        <v>2</v>
      </c>
      <c r="W1184">
        <v>0</v>
      </c>
      <c r="X1184" t="s">
        <v>312</v>
      </c>
      <c r="Y1184">
        <v>1.36</v>
      </c>
      <c r="Z1184">
        <v>3</v>
      </c>
      <c r="AA1184">
        <v>1.45</v>
      </c>
      <c r="AB1184">
        <v>2.7</v>
      </c>
      <c r="AC1184">
        <v>1.44</v>
      </c>
      <c r="AD1184">
        <v>2.62</v>
      </c>
      <c r="AE1184">
        <v>1.47</v>
      </c>
      <c r="AF1184">
        <v>2.9</v>
      </c>
      <c r="AG1184">
        <v>1.44</v>
      </c>
      <c r="AH1184">
        <v>2.63</v>
      </c>
      <c r="AI1184">
        <v>1.47</v>
      </c>
      <c r="AJ1184">
        <v>3</v>
      </c>
      <c r="AK1184">
        <v>1.43</v>
      </c>
      <c r="AL1184">
        <v>2.77</v>
      </c>
      <c r="AM1184" t="str">
        <f t="shared" si="198"/>
        <v>Nara</v>
      </c>
      <c r="AN1184" t="str">
        <f t="shared" si="199"/>
        <v>Tatishvili</v>
      </c>
      <c r="AO1184" t="str">
        <f t="shared" si="200"/>
        <v>ParisNaraTatishvili</v>
      </c>
      <c r="AP1184" t="str">
        <f t="shared" si="201"/>
        <v>ParisTatishviliNara</v>
      </c>
      <c r="AQ1184">
        <f t="shared" si="202"/>
        <v>2</v>
      </c>
      <c r="AR1184">
        <f t="shared" si="203"/>
        <v>7</v>
      </c>
      <c r="AS1184">
        <f t="shared" si="204"/>
        <v>17</v>
      </c>
      <c r="AT1184" t="b">
        <f t="shared" si="205"/>
        <v>0</v>
      </c>
      <c r="AU1184" t="str">
        <f t="shared" si="206"/>
        <v>Nara</v>
      </c>
      <c r="AV1184" t="b">
        <f t="shared" si="207"/>
        <v>0</v>
      </c>
      <c r="AW1184" t="str">
        <f t="shared" si="208"/>
        <v>Paris1st Round</v>
      </c>
    </row>
    <row r="1185" spans="1:49" x14ac:dyDescent="0.25">
      <c r="A1185">
        <v>28</v>
      </c>
      <c r="B1185" t="s">
        <v>480</v>
      </c>
      <c r="C1185" t="s">
        <v>608</v>
      </c>
      <c r="D1185" s="1">
        <v>41785</v>
      </c>
      <c r="E1185" t="s">
        <v>443</v>
      </c>
      <c r="F1185" t="s">
        <v>307</v>
      </c>
      <c r="G1185" t="s">
        <v>503</v>
      </c>
      <c r="H1185" t="s">
        <v>309</v>
      </c>
      <c r="I1185">
        <v>3</v>
      </c>
      <c r="J1185" t="s">
        <v>339</v>
      </c>
      <c r="K1185" t="s">
        <v>411</v>
      </c>
      <c r="L1185">
        <v>61</v>
      </c>
      <c r="M1185">
        <v>115</v>
      </c>
      <c r="N1185">
        <v>958</v>
      </c>
      <c r="O1185">
        <v>541</v>
      </c>
      <c r="P1185">
        <v>6</v>
      </c>
      <c r="Q1185">
        <v>2</v>
      </c>
      <c r="R1185">
        <v>6</v>
      </c>
      <c r="S1185">
        <v>1</v>
      </c>
      <c r="V1185">
        <v>2</v>
      </c>
      <c r="W1185">
        <v>0</v>
      </c>
      <c r="X1185" t="s">
        <v>312</v>
      </c>
      <c r="Y1185">
        <v>1.28</v>
      </c>
      <c r="Z1185">
        <v>3.5</v>
      </c>
      <c r="AA1185">
        <v>1.3</v>
      </c>
      <c r="AB1185">
        <v>3.4</v>
      </c>
      <c r="AC1185">
        <v>1.33</v>
      </c>
      <c r="AD1185">
        <v>3.25</v>
      </c>
      <c r="AE1185">
        <v>1.28</v>
      </c>
      <c r="AF1185">
        <v>4.0599999999999996</v>
      </c>
      <c r="AG1185">
        <v>1.29</v>
      </c>
      <c r="AH1185">
        <v>3.5</v>
      </c>
      <c r="AI1185">
        <v>1.33</v>
      </c>
      <c r="AJ1185">
        <v>4.0599999999999996</v>
      </c>
      <c r="AK1185">
        <v>1.29</v>
      </c>
      <c r="AL1185">
        <v>3.57</v>
      </c>
      <c r="AM1185" t="str">
        <f t="shared" si="198"/>
        <v>Erakovic</v>
      </c>
      <c r="AN1185" t="str">
        <f t="shared" si="199"/>
        <v>Kichenok</v>
      </c>
      <c r="AO1185" t="str">
        <f t="shared" si="200"/>
        <v>ParisErakovicKichenok</v>
      </c>
      <c r="AP1185" t="str">
        <f t="shared" si="201"/>
        <v>ParisKichenokErakovic</v>
      </c>
      <c r="AQ1185">
        <f t="shared" si="202"/>
        <v>2</v>
      </c>
      <c r="AR1185">
        <f t="shared" si="203"/>
        <v>9</v>
      </c>
      <c r="AS1185">
        <f t="shared" si="204"/>
        <v>15</v>
      </c>
      <c r="AT1185" t="b">
        <f t="shared" si="205"/>
        <v>0</v>
      </c>
      <c r="AU1185" t="str">
        <f t="shared" si="206"/>
        <v>Erakovic</v>
      </c>
      <c r="AV1185" t="b">
        <f t="shared" si="207"/>
        <v>0</v>
      </c>
      <c r="AW1185" t="str">
        <f t="shared" si="208"/>
        <v>Paris1st Round</v>
      </c>
    </row>
    <row r="1186" spans="1:49" x14ac:dyDescent="0.25">
      <c r="A1186">
        <v>28</v>
      </c>
      <c r="B1186" t="s">
        <v>480</v>
      </c>
      <c r="C1186" t="s">
        <v>608</v>
      </c>
      <c r="D1186" s="1">
        <v>41785</v>
      </c>
      <c r="E1186" t="s">
        <v>443</v>
      </c>
      <c r="F1186" t="s">
        <v>307</v>
      </c>
      <c r="G1186" t="s">
        <v>503</v>
      </c>
      <c r="H1186" t="s">
        <v>309</v>
      </c>
      <c r="I1186">
        <v>3</v>
      </c>
      <c r="J1186" t="s">
        <v>440</v>
      </c>
      <c r="K1186" t="s">
        <v>465</v>
      </c>
      <c r="L1186">
        <v>6</v>
      </c>
      <c r="M1186">
        <v>86</v>
      </c>
      <c r="N1186">
        <v>4600</v>
      </c>
      <c r="O1186">
        <v>717</v>
      </c>
      <c r="P1186">
        <v>7</v>
      </c>
      <c r="Q1186">
        <v>5</v>
      </c>
      <c r="R1186">
        <v>6</v>
      </c>
      <c r="S1186">
        <v>2</v>
      </c>
      <c r="V1186">
        <v>2</v>
      </c>
      <c r="W1186">
        <v>0</v>
      </c>
      <c r="X1186" t="s">
        <v>312</v>
      </c>
      <c r="Y1186">
        <v>1.1100000000000001</v>
      </c>
      <c r="Z1186">
        <v>6</v>
      </c>
      <c r="AA1186">
        <v>1.1200000000000001</v>
      </c>
      <c r="AB1186">
        <v>5.75</v>
      </c>
      <c r="AC1186">
        <v>1.1200000000000001</v>
      </c>
      <c r="AD1186">
        <v>6</v>
      </c>
      <c r="AE1186">
        <v>1.1299999999999999</v>
      </c>
      <c r="AF1186">
        <v>7.21</v>
      </c>
      <c r="AG1186">
        <v>1.1399999999999999</v>
      </c>
      <c r="AH1186">
        <v>5.5</v>
      </c>
      <c r="AI1186">
        <v>1.1499999999999999</v>
      </c>
      <c r="AJ1186">
        <v>7.21</v>
      </c>
      <c r="AK1186">
        <v>1.1200000000000001</v>
      </c>
      <c r="AL1186">
        <v>5.97</v>
      </c>
      <c r="AM1186" t="str">
        <f t="shared" si="198"/>
        <v>Kvitova</v>
      </c>
      <c r="AN1186" t="str">
        <f t="shared" si="199"/>
        <v>Diyas</v>
      </c>
      <c r="AO1186" t="str">
        <f t="shared" si="200"/>
        <v>ParisKvitovaDiyas</v>
      </c>
      <c r="AP1186" t="str">
        <f t="shared" si="201"/>
        <v>ParisDiyasKvitova</v>
      </c>
      <c r="AQ1186">
        <f t="shared" si="202"/>
        <v>2</v>
      </c>
      <c r="AR1186">
        <f t="shared" si="203"/>
        <v>6</v>
      </c>
      <c r="AS1186">
        <f t="shared" si="204"/>
        <v>20</v>
      </c>
      <c r="AT1186" t="b">
        <f t="shared" si="205"/>
        <v>0</v>
      </c>
      <c r="AU1186" t="str">
        <f t="shared" si="206"/>
        <v>Kvitova</v>
      </c>
      <c r="AV1186" t="b">
        <f t="shared" si="207"/>
        <v>0</v>
      </c>
      <c r="AW1186" t="str">
        <f t="shared" si="208"/>
        <v>Paris1st Round</v>
      </c>
    </row>
    <row r="1187" spans="1:49" x14ac:dyDescent="0.25">
      <c r="A1187">
        <v>28</v>
      </c>
      <c r="B1187" t="s">
        <v>480</v>
      </c>
      <c r="C1187" t="s">
        <v>608</v>
      </c>
      <c r="D1187" s="1">
        <v>41785</v>
      </c>
      <c r="E1187" t="s">
        <v>443</v>
      </c>
      <c r="F1187" t="s">
        <v>307</v>
      </c>
      <c r="G1187" t="s">
        <v>503</v>
      </c>
      <c r="H1187" t="s">
        <v>309</v>
      </c>
      <c r="I1187">
        <v>3</v>
      </c>
      <c r="J1187" t="s">
        <v>360</v>
      </c>
      <c r="K1187" t="s">
        <v>470</v>
      </c>
      <c r="L1187">
        <v>27</v>
      </c>
      <c r="M1187">
        <v>97</v>
      </c>
      <c r="N1187">
        <v>1710</v>
      </c>
      <c r="O1187">
        <v>645</v>
      </c>
      <c r="P1187">
        <v>6</v>
      </c>
      <c r="Q1187">
        <v>3</v>
      </c>
      <c r="R1187">
        <v>6</v>
      </c>
      <c r="S1187">
        <v>3</v>
      </c>
      <c r="V1187">
        <v>2</v>
      </c>
      <c r="W1187">
        <v>0</v>
      </c>
      <c r="X1187" t="s">
        <v>312</v>
      </c>
      <c r="Y1187">
        <v>1.1000000000000001</v>
      </c>
      <c r="Z1187">
        <v>7</v>
      </c>
      <c r="AA1187">
        <v>1.1000000000000001</v>
      </c>
      <c r="AB1187">
        <v>6.5</v>
      </c>
      <c r="AC1187">
        <v>1.1000000000000001</v>
      </c>
      <c r="AD1187">
        <v>6.5</v>
      </c>
      <c r="AE1187">
        <v>1.1000000000000001</v>
      </c>
      <c r="AF1187">
        <v>8.52</v>
      </c>
      <c r="AG1187">
        <v>1.1299999999999999</v>
      </c>
      <c r="AH1187">
        <v>6</v>
      </c>
      <c r="AI1187">
        <v>1.1299999999999999</v>
      </c>
      <c r="AJ1187">
        <v>8.6</v>
      </c>
      <c r="AK1187">
        <v>1.1000000000000001</v>
      </c>
      <c r="AL1187">
        <v>6.91</v>
      </c>
      <c r="AM1187" t="str">
        <f t="shared" si="198"/>
        <v>Petkovic</v>
      </c>
      <c r="AN1187" t="str">
        <f t="shared" si="199"/>
        <v>Doi</v>
      </c>
      <c r="AO1187" t="str">
        <f t="shared" si="200"/>
        <v>ParisPetkovicDoi</v>
      </c>
      <c r="AP1187" t="str">
        <f t="shared" si="201"/>
        <v>ParisDoiPetkovic</v>
      </c>
      <c r="AQ1187">
        <f t="shared" si="202"/>
        <v>2</v>
      </c>
      <c r="AR1187">
        <f t="shared" si="203"/>
        <v>6</v>
      </c>
      <c r="AS1187">
        <f t="shared" si="204"/>
        <v>18</v>
      </c>
      <c r="AT1187" t="b">
        <f t="shared" si="205"/>
        <v>0</v>
      </c>
      <c r="AU1187" t="str">
        <f t="shared" si="206"/>
        <v>Petkovic</v>
      </c>
      <c r="AV1187" t="b">
        <f t="shared" si="207"/>
        <v>0</v>
      </c>
      <c r="AW1187" t="str">
        <f t="shared" si="208"/>
        <v>Paris1st Round</v>
      </c>
    </row>
    <row r="1188" spans="1:49" x14ac:dyDescent="0.25">
      <c r="A1188">
        <v>28</v>
      </c>
      <c r="B1188" t="s">
        <v>480</v>
      </c>
      <c r="C1188" t="s">
        <v>608</v>
      </c>
      <c r="D1188" s="1">
        <v>41786</v>
      </c>
      <c r="E1188" t="s">
        <v>443</v>
      </c>
      <c r="F1188" t="s">
        <v>307</v>
      </c>
      <c r="G1188" t="s">
        <v>503</v>
      </c>
      <c r="H1188" t="s">
        <v>309</v>
      </c>
      <c r="I1188">
        <v>3</v>
      </c>
      <c r="J1188" t="s">
        <v>452</v>
      </c>
      <c r="K1188" t="s">
        <v>322</v>
      </c>
      <c r="L1188">
        <v>148</v>
      </c>
      <c r="M1188">
        <v>81</v>
      </c>
      <c r="N1188">
        <v>417</v>
      </c>
      <c r="O1188">
        <v>734</v>
      </c>
      <c r="P1188">
        <v>7</v>
      </c>
      <c r="Q1188">
        <v>6</v>
      </c>
      <c r="R1188">
        <v>6</v>
      </c>
      <c r="S1188">
        <v>1</v>
      </c>
      <c r="V1188">
        <v>2</v>
      </c>
      <c r="W1188">
        <v>0</v>
      </c>
      <c r="X1188" t="s">
        <v>312</v>
      </c>
      <c r="Y1188">
        <v>1.1399999999999999</v>
      </c>
      <c r="Z1188">
        <v>5.5</v>
      </c>
      <c r="AA1188">
        <v>1.18</v>
      </c>
      <c r="AB1188">
        <v>4.5</v>
      </c>
      <c r="AC1188">
        <v>1.17</v>
      </c>
      <c r="AD1188">
        <v>4.5</v>
      </c>
      <c r="AE1188">
        <v>1.18</v>
      </c>
      <c r="AF1188">
        <v>5.54</v>
      </c>
      <c r="AG1188">
        <v>1.17</v>
      </c>
      <c r="AH1188">
        <v>5</v>
      </c>
      <c r="AI1188">
        <v>1.2</v>
      </c>
      <c r="AJ1188">
        <v>5.54</v>
      </c>
      <c r="AK1188">
        <v>1.17</v>
      </c>
      <c r="AL1188">
        <v>4.95</v>
      </c>
      <c r="AM1188" t="str">
        <f t="shared" si="198"/>
        <v>Bertens</v>
      </c>
      <c r="AN1188" t="str">
        <f t="shared" si="199"/>
        <v>Cadantu</v>
      </c>
      <c r="AO1188" t="str">
        <f t="shared" si="200"/>
        <v>ParisBertensCadantu</v>
      </c>
      <c r="AP1188" t="str">
        <f t="shared" si="201"/>
        <v>ParisCadantuBertens</v>
      </c>
      <c r="AQ1188">
        <f t="shared" si="202"/>
        <v>2</v>
      </c>
      <c r="AR1188">
        <f t="shared" si="203"/>
        <v>6</v>
      </c>
      <c r="AS1188">
        <f t="shared" si="204"/>
        <v>20</v>
      </c>
      <c r="AT1188" t="b">
        <f t="shared" si="205"/>
        <v>1</v>
      </c>
      <c r="AU1188" t="str">
        <f t="shared" si="206"/>
        <v>Bertens</v>
      </c>
      <c r="AV1188" t="b">
        <f t="shared" si="207"/>
        <v>0</v>
      </c>
      <c r="AW1188" t="str">
        <f t="shared" si="208"/>
        <v>Paris1st Round</v>
      </c>
    </row>
    <row r="1189" spans="1:49" x14ac:dyDescent="0.25">
      <c r="A1189">
        <v>28</v>
      </c>
      <c r="B1189" t="s">
        <v>480</v>
      </c>
      <c r="C1189" t="s">
        <v>608</v>
      </c>
      <c r="D1189" s="1">
        <v>41786</v>
      </c>
      <c r="E1189" t="s">
        <v>443</v>
      </c>
      <c r="F1189" t="s">
        <v>307</v>
      </c>
      <c r="G1189" t="s">
        <v>503</v>
      </c>
      <c r="H1189" t="s">
        <v>309</v>
      </c>
      <c r="I1189">
        <v>3</v>
      </c>
      <c r="J1189" t="s">
        <v>374</v>
      </c>
      <c r="K1189" t="s">
        <v>352</v>
      </c>
      <c r="L1189">
        <v>25</v>
      </c>
      <c r="M1189">
        <v>66</v>
      </c>
      <c r="N1189">
        <v>1915</v>
      </c>
      <c r="O1189">
        <v>890</v>
      </c>
      <c r="P1189">
        <v>6</v>
      </c>
      <c r="Q1189">
        <v>3</v>
      </c>
      <c r="R1189">
        <v>0</v>
      </c>
      <c r="S1189">
        <v>6</v>
      </c>
      <c r="T1189">
        <v>6</v>
      </c>
      <c r="U1189">
        <v>2</v>
      </c>
      <c r="V1189">
        <v>2</v>
      </c>
      <c r="W1189">
        <v>1</v>
      </c>
      <c r="X1189" t="s">
        <v>312</v>
      </c>
      <c r="Y1189">
        <v>1.06</v>
      </c>
      <c r="Z1189">
        <v>8</v>
      </c>
      <c r="AA1189">
        <v>1.1200000000000001</v>
      </c>
      <c r="AB1189">
        <v>5.75</v>
      </c>
      <c r="AC1189">
        <v>1.1000000000000001</v>
      </c>
      <c r="AD1189">
        <v>6.5</v>
      </c>
      <c r="AE1189">
        <v>1.1299999999999999</v>
      </c>
      <c r="AF1189">
        <v>7.55</v>
      </c>
      <c r="AG1189">
        <v>1.1000000000000001</v>
      </c>
      <c r="AH1189">
        <v>7</v>
      </c>
      <c r="AI1189">
        <v>1.1299999999999999</v>
      </c>
      <c r="AJ1189">
        <v>8</v>
      </c>
      <c r="AK1189">
        <v>1.1000000000000001</v>
      </c>
      <c r="AL1189">
        <v>6.59</v>
      </c>
      <c r="AM1189" t="str">
        <f t="shared" si="198"/>
        <v>Pavlyuchenkova</v>
      </c>
      <c r="AN1189" t="str">
        <f t="shared" si="199"/>
        <v>Date</v>
      </c>
      <c r="AO1189" t="str">
        <f t="shared" si="200"/>
        <v>ParisPavlyuchenkovaDate</v>
      </c>
      <c r="AP1189" t="str">
        <f t="shared" si="201"/>
        <v>ParisDatePavlyuchenkova</v>
      </c>
      <c r="AQ1189">
        <f t="shared" si="202"/>
        <v>1</v>
      </c>
      <c r="AR1189">
        <f t="shared" si="203"/>
        <v>1</v>
      </c>
      <c r="AS1189">
        <f t="shared" si="204"/>
        <v>23</v>
      </c>
      <c r="AT1189" t="b">
        <f t="shared" si="205"/>
        <v>0</v>
      </c>
      <c r="AU1189" t="str">
        <f t="shared" si="206"/>
        <v>Pavlyuchenkova</v>
      </c>
      <c r="AV1189" t="b">
        <f t="shared" si="207"/>
        <v>1</v>
      </c>
      <c r="AW1189" t="str">
        <f t="shared" si="208"/>
        <v>Paris1st Round</v>
      </c>
    </row>
    <row r="1190" spans="1:49" x14ac:dyDescent="0.25">
      <c r="A1190">
        <v>28</v>
      </c>
      <c r="B1190" t="s">
        <v>480</v>
      </c>
      <c r="C1190" t="s">
        <v>608</v>
      </c>
      <c r="D1190" s="1">
        <v>41786</v>
      </c>
      <c r="E1190" t="s">
        <v>443</v>
      </c>
      <c r="F1190" t="s">
        <v>307</v>
      </c>
      <c r="G1190" t="s">
        <v>503</v>
      </c>
      <c r="H1190" t="s">
        <v>309</v>
      </c>
      <c r="I1190">
        <v>3</v>
      </c>
      <c r="J1190" t="s">
        <v>464</v>
      </c>
      <c r="K1190" t="s">
        <v>408</v>
      </c>
      <c r="L1190">
        <v>50</v>
      </c>
      <c r="M1190">
        <v>37</v>
      </c>
      <c r="N1190">
        <v>1120</v>
      </c>
      <c r="O1190">
        <v>1320</v>
      </c>
      <c r="P1190">
        <v>6</v>
      </c>
      <c r="Q1190">
        <v>4</v>
      </c>
      <c r="R1190">
        <v>6</v>
      </c>
      <c r="S1190">
        <v>3</v>
      </c>
      <c r="V1190">
        <v>2</v>
      </c>
      <c r="W1190">
        <v>0</v>
      </c>
      <c r="X1190" t="s">
        <v>312</v>
      </c>
      <c r="Y1190">
        <v>1.4</v>
      </c>
      <c r="Z1190">
        <v>2.75</v>
      </c>
      <c r="AA1190">
        <v>1.4</v>
      </c>
      <c r="AB1190">
        <v>2.9</v>
      </c>
      <c r="AC1190">
        <v>1.4</v>
      </c>
      <c r="AD1190">
        <v>2.75</v>
      </c>
      <c r="AE1190">
        <v>1.4</v>
      </c>
      <c r="AF1190">
        <v>3.21</v>
      </c>
      <c r="AG1190">
        <v>1.4</v>
      </c>
      <c r="AH1190">
        <v>2.88</v>
      </c>
      <c r="AI1190">
        <v>1.42</v>
      </c>
      <c r="AJ1190">
        <v>3.21</v>
      </c>
      <c r="AK1190">
        <v>1.38</v>
      </c>
      <c r="AL1190">
        <v>2.97</v>
      </c>
      <c r="AM1190" t="str">
        <f t="shared" si="198"/>
        <v>Giorgi</v>
      </c>
      <c r="AN1190" t="str">
        <f t="shared" si="199"/>
        <v>Jovanovski</v>
      </c>
      <c r="AO1190" t="str">
        <f t="shared" si="200"/>
        <v>ParisGiorgiJovanovski</v>
      </c>
      <c r="AP1190" t="str">
        <f t="shared" si="201"/>
        <v>ParisJovanovskiGiorgi</v>
      </c>
      <c r="AQ1190">
        <f t="shared" si="202"/>
        <v>2</v>
      </c>
      <c r="AR1190">
        <f t="shared" si="203"/>
        <v>5</v>
      </c>
      <c r="AS1190">
        <f t="shared" si="204"/>
        <v>19</v>
      </c>
      <c r="AT1190" t="b">
        <f t="shared" si="205"/>
        <v>0</v>
      </c>
      <c r="AU1190" t="str">
        <f t="shared" si="206"/>
        <v>Giorgi</v>
      </c>
      <c r="AV1190" t="b">
        <f t="shared" si="207"/>
        <v>0</v>
      </c>
      <c r="AW1190" t="str">
        <f t="shared" si="208"/>
        <v>Paris1st Round</v>
      </c>
    </row>
    <row r="1191" spans="1:49" x14ac:dyDescent="0.25">
      <c r="A1191">
        <v>28</v>
      </c>
      <c r="B1191" t="s">
        <v>480</v>
      </c>
      <c r="C1191" t="s">
        <v>608</v>
      </c>
      <c r="D1191" s="1">
        <v>41786</v>
      </c>
      <c r="E1191" t="s">
        <v>443</v>
      </c>
      <c r="F1191" t="s">
        <v>307</v>
      </c>
      <c r="G1191" t="s">
        <v>503</v>
      </c>
      <c r="H1191" t="s">
        <v>309</v>
      </c>
      <c r="I1191">
        <v>3</v>
      </c>
      <c r="J1191" t="s">
        <v>430</v>
      </c>
      <c r="K1191" t="s">
        <v>498</v>
      </c>
      <c r="L1191">
        <v>4</v>
      </c>
      <c r="M1191">
        <v>87</v>
      </c>
      <c r="N1191">
        <v>5140</v>
      </c>
      <c r="O1191">
        <v>700</v>
      </c>
      <c r="P1191">
        <v>6</v>
      </c>
      <c r="Q1191">
        <v>0</v>
      </c>
      <c r="R1191">
        <v>6</v>
      </c>
      <c r="S1191">
        <v>2</v>
      </c>
      <c r="V1191">
        <v>2</v>
      </c>
      <c r="W1191">
        <v>0</v>
      </c>
      <c r="X1191" t="s">
        <v>312</v>
      </c>
      <c r="Y1191">
        <v>1.07</v>
      </c>
      <c r="Z1191">
        <v>8</v>
      </c>
      <c r="AA1191">
        <v>1.1000000000000001</v>
      </c>
      <c r="AB1191">
        <v>6.5</v>
      </c>
      <c r="AC1191">
        <v>1.08</v>
      </c>
      <c r="AD1191">
        <v>8</v>
      </c>
      <c r="AE1191">
        <v>1.07</v>
      </c>
      <c r="AF1191">
        <v>10.75</v>
      </c>
      <c r="AG1191">
        <v>1.07</v>
      </c>
      <c r="AH1191">
        <v>8</v>
      </c>
      <c r="AI1191">
        <v>1.1000000000000001</v>
      </c>
      <c r="AJ1191">
        <v>10.75</v>
      </c>
      <c r="AK1191">
        <v>1.08</v>
      </c>
      <c r="AL1191">
        <v>7.61</v>
      </c>
      <c r="AM1191" t="str">
        <f t="shared" si="198"/>
        <v>Halep</v>
      </c>
      <c r="AN1191" t="str">
        <f t="shared" si="199"/>
        <v>Kleybanova</v>
      </c>
      <c r="AO1191" t="str">
        <f t="shared" si="200"/>
        <v>ParisHalepKleybanova</v>
      </c>
      <c r="AP1191" t="str">
        <f t="shared" si="201"/>
        <v>ParisKleybanovaHalep</v>
      </c>
      <c r="AQ1191">
        <f t="shared" si="202"/>
        <v>2</v>
      </c>
      <c r="AR1191">
        <f t="shared" si="203"/>
        <v>10</v>
      </c>
      <c r="AS1191">
        <f t="shared" si="204"/>
        <v>14</v>
      </c>
      <c r="AT1191" t="b">
        <f t="shared" si="205"/>
        <v>0</v>
      </c>
      <c r="AU1191" t="str">
        <f t="shared" si="206"/>
        <v>Halep</v>
      </c>
      <c r="AV1191" t="b">
        <f t="shared" si="207"/>
        <v>0</v>
      </c>
      <c r="AW1191" t="str">
        <f t="shared" si="208"/>
        <v>Paris1st Round</v>
      </c>
    </row>
    <row r="1192" spans="1:49" x14ac:dyDescent="0.25">
      <c r="A1192">
        <v>28</v>
      </c>
      <c r="B1192" t="s">
        <v>480</v>
      </c>
      <c r="C1192" t="s">
        <v>608</v>
      </c>
      <c r="D1192" s="1">
        <v>41786</v>
      </c>
      <c r="E1192" t="s">
        <v>443</v>
      </c>
      <c r="F1192" t="s">
        <v>307</v>
      </c>
      <c r="G1192" t="s">
        <v>503</v>
      </c>
      <c r="H1192" t="s">
        <v>309</v>
      </c>
      <c r="I1192">
        <v>3</v>
      </c>
      <c r="J1192" t="s">
        <v>379</v>
      </c>
      <c r="K1192" t="s">
        <v>415</v>
      </c>
      <c r="L1192">
        <v>103</v>
      </c>
      <c r="M1192">
        <v>2</v>
      </c>
      <c r="N1192">
        <v>590</v>
      </c>
      <c r="O1192">
        <v>7540</v>
      </c>
      <c r="P1192">
        <v>7</v>
      </c>
      <c r="Q1192">
        <v>5</v>
      </c>
      <c r="R1192">
        <v>3</v>
      </c>
      <c r="S1192">
        <v>6</v>
      </c>
      <c r="T1192">
        <v>6</v>
      </c>
      <c r="U1192">
        <v>1</v>
      </c>
      <c r="V1192">
        <v>2</v>
      </c>
      <c r="W1192">
        <v>1</v>
      </c>
      <c r="X1192" t="s">
        <v>312</v>
      </c>
      <c r="Y1192">
        <v>9</v>
      </c>
      <c r="Z1192">
        <v>1.05</v>
      </c>
      <c r="AA1192">
        <v>10</v>
      </c>
      <c r="AB1192">
        <v>1.04</v>
      </c>
      <c r="AC1192">
        <v>10</v>
      </c>
      <c r="AD1192">
        <v>1.05</v>
      </c>
      <c r="AE1192">
        <v>12.75</v>
      </c>
      <c r="AF1192">
        <v>1.06</v>
      </c>
      <c r="AG1192">
        <v>8.5</v>
      </c>
      <c r="AH1192">
        <v>1.06</v>
      </c>
      <c r="AI1192">
        <v>13</v>
      </c>
      <c r="AJ1192">
        <v>1.07</v>
      </c>
      <c r="AK1192">
        <v>10.49</v>
      </c>
      <c r="AL1192">
        <v>1.05</v>
      </c>
      <c r="AM1192" t="str">
        <f t="shared" si="198"/>
        <v>Mladenovic</v>
      </c>
      <c r="AN1192" t="str">
        <f t="shared" si="199"/>
        <v>Li</v>
      </c>
      <c r="AO1192" t="str">
        <f t="shared" si="200"/>
        <v>ParisMladenovicLi</v>
      </c>
      <c r="AP1192" t="str">
        <f t="shared" si="201"/>
        <v>ParisLiMladenovic</v>
      </c>
      <c r="AQ1192">
        <f t="shared" si="202"/>
        <v>1</v>
      </c>
      <c r="AR1192">
        <f t="shared" si="203"/>
        <v>4</v>
      </c>
      <c r="AS1192">
        <f t="shared" si="204"/>
        <v>28</v>
      </c>
      <c r="AT1192" t="b">
        <f t="shared" si="205"/>
        <v>0</v>
      </c>
      <c r="AU1192" t="str">
        <f t="shared" si="206"/>
        <v>Mladenovic</v>
      </c>
      <c r="AV1192" t="b">
        <f t="shared" si="207"/>
        <v>1</v>
      </c>
      <c r="AW1192" t="str">
        <f t="shared" si="208"/>
        <v>Paris1st Round</v>
      </c>
    </row>
    <row r="1193" spans="1:49" x14ac:dyDescent="0.25">
      <c r="A1193">
        <v>28</v>
      </c>
      <c r="B1193" t="s">
        <v>480</v>
      </c>
      <c r="C1193" t="s">
        <v>608</v>
      </c>
      <c r="D1193" s="1">
        <v>41786</v>
      </c>
      <c r="E1193" t="s">
        <v>443</v>
      </c>
      <c r="F1193" t="s">
        <v>307</v>
      </c>
      <c r="G1193" t="s">
        <v>503</v>
      </c>
      <c r="H1193" t="s">
        <v>309</v>
      </c>
      <c r="I1193">
        <v>3</v>
      </c>
      <c r="J1193" t="s">
        <v>467</v>
      </c>
      <c r="K1193" t="s">
        <v>457</v>
      </c>
      <c r="L1193">
        <v>94</v>
      </c>
      <c r="M1193">
        <v>114</v>
      </c>
      <c r="N1193">
        <v>663</v>
      </c>
      <c r="O1193">
        <v>543</v>
      </c>
      <c r="P1193">
        <v>4</v>
      </c>
      <c r="Q1193">
        <v>6</v>
      </c>
      <c r="R1193">
        <v>6</v>
      </c>
      <c r="S1193">
        <v>1</v>
      </c>
      <c r="T1193">
        <v>6</v>
      </c>
      <c r="U1193">
        <v>1</v>
      </c>
      <c r="V1193">
        <v>2</v>
      </c>
      <c r="W1193">
        <v>1</v>
      </c>
      <c r="X1193" t="s">
        <v>312</v>
      </c>
      <c r="Y1193">
        <v>1.22</v>
      </c>
      <c r="Z1193">
        <v>4</v>
      </c>
      <c r="AA1193">
        <v>1.33</v>
      </c>
      <c r="AB1193">
        <v>3.2</v>
      </c>
      <c r="AC1193">
        <v>1.33</v>
      </c>
      <c r="AD1193">
        <v>3.25</v>
      </c>
      <c r="AE1193">
        <v>1.29</v>
      </c>
      <c r="AF1193">
        <v>3.97</v>
      </c>
      <c r="AG1193">
        <v>1.29</v>
      </c>
      <c r="AH1193">
        <v>3.5</v>
      </c>
      <c r="AI1193">
        <v>1.34</v>
      </c>
      <c r="AJ1193">
        <v>4</v>
      </c>
      <c r="AK1193">
        <v>1.3</v>
      </c>
      <c r="AL1193">
        <v>3.49</v>
      </c>
      <c r="AM1193" t="str">
        <f t="shared" si="198"/>
        <v>Pereira</v>
      </c>
      <c r="AN1193" t="str">
        <f t="shared" si="199"/>
        <v>Kumkhum</v>
      </c>
      <c r="AO1193" t="str">
        <f t="shared" si="200"/>
        <v>ParisPereiraKumkhum</v>
      </c>
      <c r="AP1193" t="str">
        <f t="shared" si="201"/>
        <v>ParisKumkhumPereira</v>
      </c>
      <c r="AQ1193">
        <f t="shared" si="202"/>
        <v>1</v>
      </c>
      <c r="AR1193">
        <f t="shared" si="203"/>
        <v>8</v>
      </c>
      <c r="AS1193">
        <f t="shared" si="204"/>
        <v>24</v>
      </c>
      <c r="AT1193" t="b">
        <f t="shared" si="205"/>
        <v>0</v>
      </c>
      <c r="AU1193" t="str">
        <f t="shared" si="206"/>
        <v>Kumkhum</v>
      </c>
      <c r="AV1193" t="b">
        <f t="shared" si="207"/>
        <v>1</v>
      </c>
      <c r="AW1193" t="str">
        <f t="shared" si="208"/>
        <v>Paris1st Round</v>
      </c>
    </row>
    <row r="1194" spans="1:49" x14ac:dyDescent="0.25">
      <c r="A1194">
        <v>28</v>
      </c>
      <c r="B1194" t="s">
        <v>480</v>
      </c>
      <c r="C1194" t="s">
        <v>608</v>
      </c>
      <c r="D1194" s="1">
        <v>41786</v>
      </c>
      <c r="E1194" t="s">
        <v>443</v>
      </c>
      <c r="F1194" t="s">
        <v>307</v>
      </c>
      <c r="G1194" t="s">
        <v>503</v>
      </c>
      <c r="H1194" t="s">
        <v>309</v>
      </c>
      <c r="I1194">
        <v>3</v>
      </c>
      <c r="J1194" t="s">
        <v>335</v>
      </c>
      <c r="K1194" t="s">
        <v>458</v>
      </c>
      <c r="L1194">
        <v>45</v>
      </c>
      <c r="M1194">
        <v>100</v>
      </c>
      <c r="N1194">
        <v>1216</v>
      </c>
      <c r="O1194">
        <v>621</v>
      </c>
      <c r="P1194">
        <v>7</v>
      </c>
      <c r="Q1194">
        <v>6</v>
      </c>
      <c r="R1194">
        <v>6</v>
      </c>
      <c r="S1194">
        <v>3</v>
      </c>
      <c r="V1194">
        <v>2</v>
      </c>
      <c r="W1194">
        <v>0</v>
      </c>
      <c r="X1194" t="s">
        <v>312</v>
      </c>
      <c r="Y1194">
        <v>1.72</v>
      </c>
      <c r="Z1194">
        <v>2</v>
      </c>
      <c r="AA1194">
        <v>1.8</v>
      </c>
      <c r="AB1194">
        <v>2</v>
      </c>
      <c r="AC1194">
        <v>1.73</v>
      </c>
      <c r="AD1194">
        <v>2</v>
      </c>
      <c r="AE1194">
        <v>1.8</v>
      </c>
      <c r="AF1194">
        <v>2.13</v>
      </c>
      <c r="AG1194">
        <v>1.8</v>
      </c>
      <c r="AH1194">
        <v>2</v>
      </c>
      <c r="AI1194">
        <v>1.84</v>
      </c>
      <c r="AJ1194">
        <v>2.13</v>
      </c>
      <c r="AK1194">
        <v>1.79</v>
      </c>
      <c r="AL1194">
        <v>2</v>
      </c>
      <c r="AM1194" t="str">
        <f t="shared" si="198"/>
        <v>Riske</v>
      </c>
      <c r="AN1194" t="str">
        <f t="shared" si="199"/>
        <v>Lucic</v>
      </c>
      <c r="AO1194" t="str">
        <f t="shared" si="200"/>
        <v>ParisRiskeLucic</v>
      </c>
      <c r="AP1194" t="str">
        <f t="shared" si="201"/>
        <v>ParisLucicRiske</v>
      </c>
      <c r="AQ1194">
        <f t="shared" si="202"/>
        <v>2</v>
      </c>
      <c r="AR1194">
        <f t="shared" si="203"/>
        <v>4</v>
      </c>
      <c r="AS1194">
        <f t="shared" si="204"/>
        <v>22</v>
      </c>
      <c r="AT1194" t="b">
        <f t="shared" si="205"/>
        <v>1</v>
      </c>
      <c r="AU1194" t="str">
        <f t="shared" si="206"/>
        <v>Riske</v>
      </c>
      <c r="AV1194" t="b">
        <f t="shared" si="207"/>
        <v>0</v>
      </c>
      <c r="AW1194" t="str">
        <f t="shared" si="208"/>
        <v>Paris1st Round</v>
      </c>
    </row>
    <row r="1195" spans="1:49" x14ac:dyDescent="0.25">
      <c r="A1195">
        <v>28</v>
      </c>
      <c r="B1195" t="s">
        <v>480</v>
      </c>
      <c r="C1195" t="s">
        <v>608</v>
      </c>
      <c r="D1195" s="1">
        <v>41786</v>
      </c>
      <c r="E1195" t="s">
        <v>443</v>
      </c>
      <c r="F1195" t="s">
        <v>307</v>
      </c>
      <c r="G1195" t="s">
        <v>503</v>
      </c>
      <c r="H1195" t="s">
        <v>309</v>
      </c>
      <c r="I1195">
        <v>3</v>
      </c>
      <c r="J1195" t="s">
        <v>433</v>
      </c>
      <c r="K1195" t="s">
        <v>555</v>
      </c>
      <c r="L1195">
        <v>28</v>
      </c>
      <c r="M1195">
        <v>204</v>
      </c>
      <c r="N1195">
        <v>1706</v>
      </c>
      <c r="O1195">
        <v>285</v>
      </c>
      <c r="P1195">
        <v>6</v>
      </c>
      <c r="Q1195">
        <v>3</v>
      </c>
      <c r="R1195">
        <v>6</v>
      </c>
      <c r="S1195">
        <v>1</v>
      </c>
      <c r="V1195">
        <v>2</v>
      </c>
      <c r="W1195">
        <v>0</v>
      </c>
      <c r="X1195" t="s">
        <v>312</v>
      </c>
      <c r="Y1195">
        <v>1.07</v>
      </c>
      <c r="Z1195">
        <v>8</v>
      </c>
      <c r="AA1195">
        <v>1.08</v>
      </c>
      <c r="AB1195">
        <v>7.5</v>
      </c>
      <c r="AC1195">
        <v>1.08</v>
      </c>
      <c r="AD1195">
        <v>7</v>
      </c>
      <c r="AE1195">
        <v>1.06</v>
      </c>
      <c r="AF1195">
        <v>12.25</v>
      </c>
      <c r="AG1195">
        <v>1.08</v>
      </c>
      <c r="AH1195">
        <v>7.5</v>
      </c>
      <c r="AI1195">
        <v>1.0900000000000001</v>
      </c>
      <c r="AJ1195">
        <v>12.25</v>
      </c>
      <c r="AK1195">
        <v>1.06</v>
      </c>
      <c r="AL1195">
        <v>8.75</v>
      </c>
      <c r="AM1195" t="str">
        <f t="shared" si="198"/>
        <v>Kuznetsova</v>
      </c>
      <c r="AN1195" t="str">
        <f t="shared" si="199"/>
        <v>Shapatava</v>
      </c>
      <c r="AO1195" t="str">
        <f t="shared" si="200"/>
        <v>ParisKuznetsovaShapatava</v>
      </c>
      <c r="AP1195" t="str">
        <f t="shared" si="201"/>
        <v>ParisShapatavaKuznetsova</v>
      </c>
      <c r="AQ1195">
        <f t="shared" si="202"/>
        <v>2</v>
      </c>
      <c r="AR1195">
        <f t="shared" si="203"/>
        <v>8</v>
      </c>
      <c r="AS1195">
        <f t="shared" si="204"/>
        <v>16</v>
      </c>
      <c r="AT1195" t="b">
        <f t="shared" si="205"/>
        <v>0</v>
      </c>
      <c r="AU1195" t="str">
        <f t="shared" si="206"/>
        <v>Kuznetsova</v>
      </c>
      <c r="AV1195" t="b">
        <f t="shared" si="207"/>
        <v>0</v>
      </c>
      <c r="AW1195" t="str">
        <f t="shared" si="208"/>
        <v>Paris1st Round</v>
      </c>
    </row>
    <row r="1196" spans="1:49" x14ac:dyDescent="0.25">
      <c r="A1196">
        <v>28</v>
      </c>
      <c r="B1196" t="s">
        <v>480</v>
      </c>
      <c r="C1196" t="s">
        <v>608</v>
      </c>
      <c r="D1196" s="1">
        <v>41786</v>
      </c>
      <c r="E1196" t="s">
        <v>443</v>
      </c>
      <c r="F1196" t="s">
        <v>307</v>
      </c>
      <c r="G1196" t="s">
        <v>503</v>
      </c>
      <c r="H1196" t="s">
        <v>309</v>
      </c>
      <c r="I1196">
        <v>3</v>
      </c>
      <c r="J1196" t="s">
        <v>365</v>
      </c>
      <c r="K1196" t="s">
        <v>399</v>
      </c>
      <c r="L1196">
        <v>92</v>
      </c>
      <c r="M1196">
        <v>63</v>
      </c>
      <c r="N1196">
        <v>685</v>
      </c>
      <c r="O1196">
        <v>944</v>
      </c>
      <c r="P1196">
        <v>6</v>
      </c>
      <c r="Q1196">
        <v>3</v>
      </c>
      <c r="R1196">
        <v>6</v>
      </c>
      <c r="S1196">
        <v>4</v>
      </c>
      <c r="V1196">
        <v>2</v>
      </c>
      <c r="W1196">
        <v>0</v>
      </c>
      <c r="X1196" t="s">
        <v>312</v>
      </c>
      <c r="Y1196">
        <v>1.28</v>
      </c>
      <c r="Z1196">
        <v>3.5</v>
      </c>
      <c r="AA1196">
        <v>1.35</v>
      </c>
      <c r="AB1196">
        <v>3.1</v>
      </c>
      <c r="AC1196">
        <v>1.36</v>
      </c>
      <c r="AD1196">
        <v>3</v>
      </c>
      <c r="AE1196">
        <v>1.34</v>
      </c>
      <c r="AF1196">
        <v>3.6</v>
      </c>
      <c r="AG1196">
        <v>1.33</v>
      </c>
      <c r="AH1196">
        <v>3.25</v>
      </c>
      <c r="AI1196">
        <v>1.37</v>
      </c>
      <c r="AJ1196">
        <v>3.6</v>
      </c>
      <c r="AK1196">
        <v>1.33</v>
      </c>
      <c r="AL1196">
        <v>3.24</v>
      </c>
      <c r="AM1196" t="str">
        <f t="shared" si="198"/>
        <v>Watson</v>
      </c>
      <c r="AN1196" t="str">
        <f t="shared" si="199"/>
        <v>Zahlavova</v>
      </c>
      <c r="AO1196" t="str">
        <f t="shared" si="200"/>
        <v>ParisWatsonZahlavova</v>
      </c>
      <c r="AP1196" t="str">
        <f t="shared" si="201"/>
        <v>ParisZahlavovaWatson</v>
      </c>
      <c r="AQ1196">
        <f t="shared" si="202"/>
        <v>2</v>
      </c>
      <c r="AR1196">
        <f t="shared" si="203"/>
        <v>5</v>
      </c>
      <c r="AS1196">
        <f t="shared" si="204"/>
        <v>19</v>
      </c>
      <c r="AT1196" t="b">
        <f t="shared" si="205"/>
        <v>0</v>
      </c>
      <c r="AU1196" t="str">
        <f t="shared" si="206"/>
        <v>Watson</v>
      </c>
      <c r="AV1196" t="b">
        <f t="shared" si="207"/>
        <v>0</v>
      </c>
      <c r="AW1196" t="str">
        <f t="shared" si="208"/>
        <v>Paris1st Round</v>
      </c>
    </row>
    <row r="1197" spans="1:49" x14ac:dyDescent="0.25">
      <c r="A1197">
        <v>28</v>
      </c>
      <c r="B1197" t="s">
        <v>480</v>
      </c>
      <c r="C1197" t="s">
        <v>608</v>
      </c>
      <c r="D1197" s="1">
        <v>41786</v>
      </c>
      <c r="E1197" t="s">
        <v>443</v>
      </c>
      <c r="F1197" t="s">
        <v>307</v>
      </c>
      <c r="G1197" t="s">
        <v>503</v>
      </c>
      <c r="H1197" t="s">
        <v>309</v>
      </c>
      <c r="I1197">
        <v>3</v>
      </c>
      <c r="J1197" t="s">
        <v>333</v>
      </c>
      <c r="K1197" t="s">
        <v>406</v>
      </c>
      <c r="L1197">
        <v>26</v>
      </c>
      <c r="M1197">
        <v>149</v>
      </c>
      <c r="N1197">
        <v>1710</v>
      </c>
      <c r="O1197">
        <v>416</v>
      </c>
      <c r="P1197">
        <v>6</v>
      </c>
      <c r="Q1197">
        <v>7</v>
      </c>
      <c r="R1197">
        <v>7</v>
      </c>
      <c r="S1197">
        <v>5</v>
      </c>
      <c r="T1197">
        <v>6</v>
      </c>
      <c r="U1197">
        <v>2</v>
      </c>
      <c r="V1197">
        <v>2</v>
      </c>
      <c r="W1197">
        <v>1</v>
      </c>
      <c r="X1197" t="s">
        <v>312</v>
      </c>
      <c r="Y1197">
        <v>1.57</v>
      </c>
      <c r="Z1197">
        <v>2.25</v>
      </c>
      <c r="AA1197">
        <v>1.68</v>
      </c>
      <c r="AB1197">
        <v>2.15</v>
      </c>
      <c r="AC1197">
        <v>1.57</v>
      </c>
      <c r="AD1197">
        <v>2.25</v>
      </c>
      <c r="AE1197">
        <v>1.65</v>
      </c>
      <c r="AF1197">
        <v>2.4</v>
      </c>
      <c r="AG1197">
        <v>1.62</v>
      </c>
      <c r="AH1197">
        <v>2.25</v>
      </c>
      <c r="AI1197">
        <v>1.8</v>
      </c>
      <c r="AJ1197">
        <v>2.5</v>
      </c>
      <c r="AK1197">
        <v>1.64</v>
      </c>
      <c r="AL1197">
        <v>2.2200000000000002</v>
      </c>
      <c r="AM1197" t="str">
        <f t="shared" si="198"/>
        <v>Cirstea</v>
      </c>
      <c r="AN1197" t="str">
        <f t="shared" si="199"/>
        <v>Wozniak</v>
      </c>
      <c r="AO1197" t="str">
        <f t="shared" si="200"/>
        <v>ParisCirsteaWozniak</v>
      </c>
      <c r="AP1197" t="str">
        <f t="shared" si="201"/>
        <v>ParisWozniakCirstea</v>
      </c>
      <c r="AQ1197">
        <f t="shared" si="202"/>
        <v>1</v>
      </c>
      <c r="AR1197">
        <f t="shared" si="203"/>
        <v>5</v>
      </c>
      <c r="AS1197">
        <f t="shared" si="204"/>
        <v>33</v>
      </c>
      <c r="AT1197" t="b">
        <f t="shared" si="205"/>
        <v>1</v>
      </c>
      <c r="AU1197" t="str">
        <f t="shared" si="206"/>
        <v>Wozniak</v>
      </c>
      <c r="AV1197" t="b">
        <f t="shared" si="207"/>
        <v>1</v>
      </c>
      <c r="AW1197" t="str">
        <f t="shared" si="208"/>
        <v>Paris1st Round</v>
      </c>
    </row>
    <row r="1198" spans="1:49" x14ac:dyDescent="0.25">
      <c r="A1198">
        <v>28</v>
      </c>
      <c r="B1198" t="s">
        <v>480</v>
      </c>
      <c r="C1198" t="s">
        <v>608</v>
      </c>
      <c r="D1198" s="1">
        <v>41786</v>
      </c>
      <c r="E1198" t="s">
        <v>443</v>
      </c>
      <c r="F1198" t="s">
        <v>307</v>
      </c>
      <c r="G1198" t="s">
        <v>503</v>
      </c>
      <c r="H1198" t="s">
        <v>309</v>
      </c>
      <c r="I1198">
        <v>3</v>
      </c>
      <c r="J1198" t="s">
        <v>384</v>
      </c>
      <c r="K1198" t="s">
        <v>477</v>
      </c>
      <c r="L1198">
        <v>85</v>
      </c>
      <c r="M1198">
        <v>96</v>
      </c>
      <c r="N1198">
        <v>724</v>
      </c>
      <c r="O1198">
        <v>645</v>
      </c>
      <c r="P1198">
        <v>6</v>
      </c>
      <c r="Q1198">
        <v>2</v>
      </c>
      <c r="R1198">
        <v>6</v>
      </c>
      <c r="S1198">
        <v>3</v>
      </c>
      <c r="V1198">
        <v>2</v>
      </c>
      <c r="W1198">
        <v>0</v>
      </c>
      <c r="X1198" t="s">
        <v>312</v>
      </c>
      <c r="Y1198">
        <v>2.1</v>
      </c>
      <c r="Z1198">
        <v>1.66</v>
      </c>
      <c r="AA1198">
        <v>2.0499999999999998</v>
      </c>
      <c r="AB1198">
        <v>1.75</v>
      </c>
      <c r="AC1198">
        <v>2</v>
      </c>
      <c r="AD1198">
        <v>1.73</v>
      </c>
      <c r="AE1198">
        <v>2.29</v>
      </c>
      <c r="AF1198">
        <v>1.69</v>
      </c>
      <c r="AG1198">
        <v>2.2000000000000002</v>
      </c>
      <c r="AH1198">
        <v>1.67</v>
      </c>
      <c r="AI1198">
        <v>2.4</v>
      </c>
      <c r="AJ1198">
        <v>1.75</v>
      </c>
      <c r="AK1198">
        <v>2.13</v>
      </c>
      <c r="AL1198">
        <v>1.7</v>
      </c>
      <c r="AM1198" t="str">
        <f t="shared" si="198"/>
        <v>Soler</v>
      </c>
      <c r="AN1198" t="str">
        <f t="shared" si="199"/>
        <v>Scheepers</v>
      </c>
      <c r="AO1198" t="str">
        <f t="shared" si="200"/>
        <v>ParisSolerScheepers</v>
      </c>
      <c r="AP1198" t="str">
        <f t="shared" si="201"/>
        <v>ParisScheepersSoler</v>
      </c>
      <c r="AQ1198">
        <f t="shared" si="202"/>
        <v>2</v>
      </c>
      <c r="AR1198">
        <f t="shared" si="203"/>
        <v>7</v>
      </c>
      <c r="AS1198">
        <f t="shared" si="204"/>
        <v>17</v>
      </c>
      <c r="AT1198" t="b">
        <f t="shared" si="205"/>
        <v>0</v>
      </c>
      <c r="AU1198" t="str">
        <f t="shared" si="206"/>
        <v>Soler</v>
      </c>
      <c r="AV1198" t="b">
        <f t="shared" si="207"/>
        <v>0</v>
      </c>
      <c r="AW1198" t="str">
        <f t="shared" si="208"/>
        <v>Paris1st Round</v>
      </c>
    </row>
    <row r="1199" spans="1:49" x14ac:dyDescent="0.25">
      <c r="A1199">
        <v>28</v>
      </c>
      <c r="B1199" t="s">
        <v>480</v>
      </c>
      <c r="C1199" t="s">
        <v>608</v>
      </c>
      <c r="D1199" s="1">
        <v>41786</v>
      </c>
      <c r="E1199" t="s">
        <v>443</v>
      </c>
      <c r="F1199" t="s">
        <v>307</v>
      </c>
      <c r="G1199" t="s">
        <v>503</v>
      </c>
      <c r="H1199" t="s">
        <v>309</v>
      </c>
      <c r="I1199">
        <v>3</v>
      </c>
      <c r="J1199" t="s">
        <v>461</v>
      </c>
      <c r="K1199" t="s">
        <v>401</v>
      </c>
      <c r="L1199">
        <v>62</v>
      </c>
      <c r="M1199">
        <v>60</v>
      </c>
      <c r="N1199">
        <v>955</v>
      </c>
      <c r="O1199">
        <v>976</v>
      </c>
      <c r="P1199">
        <v>6</v>
      </c>
      <c r="Q1199">
        <v>2</v>
      </c>
      <c r="R1199">
        <v>6</v>
      </c>
      <c r="S1199">
        <v>3</v>
      </c>
      <c r="V1199">
        <v>2</v>
      </c>
      <c r="W1199">
        <v>0</v>
      </c>
      <c r="X1199" t="s">
        <v>312</v>
      </c>
      <c r="Y1199">
        <v>1.36</v>
      </c>
      <c r="Z1199">
        <v>3</v>
      </c>
      <c r="AA1199">
        <v>1.38</v>
      </c>
      <c r="AB1199">
        <v>3</v>
      </c>
      <c r="AC1199">
        <v>1.4</v>
      </c>
      <c r="AD1199">
        <v>2.75</v>
      </c>
      <c r="AE1199">
        <v>1.43</v>
      </c>
      <c r="AF1199">
        <v>3.05</v>
      </c>
      <c r="AG1199">
        <v>1.36</v>
      </c>
      <c r="AH1199">
        <v>3</v>
      </c>
      <c r="AI1199">
        <v>1.43</v>
      </c>
      <c r="AJ1199">
        <v>3.15</v>
      </c>
      <c r="AK1199">
        <v>1.38</v>
      </c>
      <c r="AL1199">
        <v>2.96</v>
      </c>
      <c r="AM1199" t="str">
        <f t="shared" si="198"/>
        <v>Hercog</v>
      </c>
      <c r="AN1199" t="str">
        <f t="shared" si="199"/>
        <v>Cepelova</v>
      </c>
      <c r="AO1199" t="str">
        <f t="shared" si="200"/>
        <v>ParisHercogCepelova</v>
      </c>
      <c r="AP1199" t="str">
        <f t="shared" si="201"/>
        <v>ParisCepelovaHercog</v>
      </c>
      <c r="AQ1199">
        <f t="shared" si="202"/>
        <v>2</v>
      </c>
      <c r="AR1199">
        <f t="shared" si="203"/>
        <v>7</v>
      </c>
      <c r="AS1199">
        <f t="shared" si="204"/>
        <v>17</v>
      </c>
      <c r="AT1199" t="b">
        <f t="shared" si="205"/>
        <v>0</v>
      </c>
      <c r="AU1199" t="str">
        <f t="shared" si="206"/>
        <v>Hercog</v>
      </c>
      <c r="AV1199" t="b">
        <f t="shared" si="207"/>
        <v>0</v>
      </c>
      <c r="AW1199" t="str">
        <f t="shared" si="208"/>
        <v>Paris1st Round</v>
      </c>
    </row>
    <row r="1200" spans="1:49" x14ac:dyDescent="0.25">
      <c r="A1200">
        <v>28</v>
      </c>
      <c r="B1200" t="s">
        <v>480</v>
      </c>
      <c r="C1200" t="s">
        <v>608</v>
      </c>
      <c r="D1200" s="1">
        <v>41786</v>
      </c>
      <c r="E1200" t="s">
        <v>443</v>
      </c>
      <c r="F1200" t="s">
        <v>307</v>
      </c>
      <c r="G1200" t="s">
        <v>503</v>
      </c>
      <c r="H1200" t="s">
        <v>309</v>
      </c>
      <c r="I1200">
        <v>3</v>
      </c>
      <c r="J1200" t="s">
        <v>354</v>
      </c>
      <c r="K1200" t="s">
        <v>390</v>
      </c>
      <c r="L1200">
        <v>33</v>
      </c>
      <c r="M1200">
        <v>104</v>
      </c>
      <c r="N1200">
        <v>1415</v>
      </c>
      <c r="O1200">
        <v>590</v>
      </c>
      <c r="P1200">
        <v>5</v>
      </c>
      <c r="Q1200">
        <v>0</v>
      </c>
      <c r="V1200">
        <v>0</v>
      </c>
      <c r="W1200">
        <v>0</v>
      </c>
      <c r="X1200" t="s">
        <v>323</v>
      </c>
      <c r="Y1200">
        <v>1.22</v>
      </c>
      <c r="Z1200">
        <v>4</v>
      </c>
      <c r="AA1200">
        <v>1.25</v>
      </c>
      <c r="AB1200">
        <v>3.75</v>
      </c>
      <c r="AC1200">
        <v>1.25</v>
      </c>
      <c r="AD1200">
        <v>3.75</v>
      </c>
      <c r="AE1200">
        <v>1.26</v>
      </c>
      <c r="AF1200">
        <v>4.34</v>
      </c>
      <c r="AG1200">
        <v>1.25</v>
      </c>
      <c r="AH1200">
        <v>3.75</v>
      </c>
      <c r="AI1200">
        <v>1.28</v>
      </c>
      <c r="AJ1200">
        <v>4.34</v>
      </c>
      <c r="AK1200">
        <v>1.25</v>
      </c>
      <c r="AL1200">
        <v>3.89</v>
      </c>
      <c r="AM1200" t="str">
        <f t="shared" si="198"/>
        <v>Svitolina</v>
      </c>
      <c r="AN1200" t="str">
        <f t="shared" si="199"/>
        <v>Martic</v>
      </c>
      <c r="AO1200" t="str">
        <f t="shared" si="200"/>
        <v>ParisSvitolinaMartic</v>
      </c>
      <c r="AP1200" t="str">
        <f t="shared" si="201"/>
        <v>ParisMarticSvitolina</v>
      </c>
      <c r="AQ1200">
        <f t="shared" si="202"/>
        <v>0</v>
      </c>
      <c r="AR1200">
        <f t="shared" si="203"/>
        <v>5</v>
      </c>
      <c r="AS1200">
        <f t="shared" si="204"/>
        <v>5</v>
      </c>
      <c r="AT1200" t="b">
        <f t="shared" si="205"/>
        <v>0</v>
      </c>
      <c r="AU1200" t="str">
        <f t="shared" si="206"/>
        <v>Svitolina</v>
      </c>
      <c r="AV1200" t="b">
        <f t="shared" si="207"/>
        <v>0</v>
      </c>
      <c r="AW1200" t="str">
        <f t="shared" si="208"/>
        <v>Paris1st Round</v>
      </c>
    </row>
    <row r="1201" spans="1:49" x14ac:dyDescent="0.25">
      <c r="A1201">
        <v>28</v>
      </c>
      <c r="B1201" t="s">
        <v>480</v>
      </c>
      <c r="C1201" t="s">
        <v>608</v>
      </c>
      <c r="D1201" s="1">
        <v>41786</v>
      </c>
      <c r="E1201" t="s">
        <v>443</v>
      </c>
      <c r="F1201" t="s">
        <v>307</v>
      </c>
      <c r="G1201" t="s">
        <v>503</v>
      </c>
      <c r="H1201" t="s">
        <v>309</v>
      </c>
      <c r="I1201">
        <v>3</v>
      </c>
      <c r="J1201" t="s">
        <v>475</v>
      </c>
      <c r="K1201" t="s">
        <v>387</v>
      </c>
      <c r="L1201">
        <v>19</v>
      </c>
      <c r="M1201">
        <v>57</v>
      </c>
      <c r="N1201">
        <v>2481</v>
      </c>
      <c r="O1201">
        <v>995</v>
      </c>
      <c r="P1201">
        <v>6</v>
      </c>
      <c r="Q1201">
        <v>4</v>
      </c>
      <c r="R1201">
        <v>7</v>
      </c>
      <c r="S1201">
        <v>6</v>
      </c>
      <c r="V1201">
        <v>2</v>
      </c>
      <c r="W1201">
        <v>0</v>
      </c>
      <c r="X1201" t="s">
        <v>312</v>
      </c>
      <c r="Y1201">
        <v>1.72</v>
      </c>
      <c r="Z1201">
        <v>2</v>
      </c>
      <c r="AA1201">
        <v>1.85</v>
      </c>
      <c r="AB1201">
        <v>1.9</v>
      </c>
      <c r="AC1201">
        <v>1.8</v>
      </c>
      <c r="AD1201">
        <v>2</v>
      </c>
      <c r="AE1201">
        <v>1.9</v>
      </c>
      <c r="AF1201">
        <v>2.0099999999999998</v>
      </c>
      <c r="AG1201">
        <v>1.8</v>
      </c>
      <c r="AH1201">
        <v>2</v>
      </c>
      <c r="AI1201">
        <v>1.9</v>
      </c>
      <c r="AJ1201">
        <v>2.1</v>
      </c>
      <c r="AK1201">
        <v>1.81</v>
      </c>
      <c r="AL1201">
        <v>1.97</v>
      </c>
      <c r="AM1201" t="str">
        <f t="shared" si="198"/>
        <v>Stephens</v>
      </c>
      <c r="AN1201" t="str">
        <f t="shared" si="199"/>
        <v>Peng</v>
      </c>
      <c r="AO1201" t="str">
        <f t="shared" si="200"/>
        <v>ParisStephensPeng</v>
      </c>
      <c r="AP1201" t="str">
        <f t="shared" si="201"/>
        <v>ParisPengStephens</v>
      </c>
      <c r="AQ1201">
        <f t="shared" si="202"/>
        <v>2</v>
      </c>
      <c r="AR1201">
        <f t="shared" si="203"/>
        <v>3</v>
      </c>
      <c r="AS1201">
        <f t="shared" si="204"/>
        <v>23</v>
      </c>
      <c r="AT1201" t="b">
        <f t="shared" si="205"/>
        <v>1</v>
      </c>
      <c r="AU1201" t="str">
        <f t="shared" si="206"/>
        <v>Stephens</v>
      </c>
      <c r="AV1201" t="b">
        <f t="shared" si="207"/>
        <v>0</v>
      </c>
      <c r="AW1201" t="str">
        <f t="shared" si="208"/>
        <v>Paris1st Round</v>
      </c>
    </row>
    <row r="1202" spans="1:49" x14ac:dyDescent="0.25">
      <c r="A1202">
        <v>28</v>
      </c>
      <c r="B1202" t="s">
        <v>480</v>
      </c>
      <c r="C1202" t="s">
        <v>608</v>
      </c>
      <c r="D1202" s="1">
        <v>41786</v>
      </c>
      <c r="E1202" t="s">
        <v>443</v>
      </c>
      <c r="F1202" t="s">
        <v>307</v>
      </c>
      <c r="G1202" t="s">
        <v>503</v>
      </c>
      <c r="H1202" t="s">
        <v>309</v>
      </c>
      <c r="I1202">
        <v>3</v>
      </c>
      <c r="J1202" t="s">
        <v>334</v>
      </c>
      <c r="K1202" t="s">
        <v>377</v>
      </c>
      <c r="L1202">
        <v>12</v>
      </c>
      <c r="M1202">
        <v>43</v>
      </c>
      <c r="N1202">
        <v>3455</v>
      </c>
      <c r="O1202">
        <v>1264</v>
      </c>
      <c r="P1202">
        <v>6</v>
      </c>
      <c r="Q1202">
        <v>1</v>
      </c>
      <c r="R1202">
        <v>6</v>
      </c>
      <c r="S1202">
        <v>3</v>
      </c>
      <c r="V1202">
        <v>2</v>
      </c>
      <c r="W1202">
        <v>0</v>
      </c>
      <c r="X1202" t="s">
        <v>312</v>
      </c>
      <c r="Y1202">
        <v>1.22</v>
      </c>
      <c r="Z1202">
        <v>4</v>
      </c>
      <c r="AA1202">
        <v>1.25</v>
      </c>
      <c r="AB1202">
        <v>3.75</v>
      </c>
      <c r="AC1202">
        <v>1.25</v>
      </c>
      <c r="AD1202">
        <v>4</v>
      </c>
      <c r="AE1202">
        <v>1.26</v>
      </c>
      <c r="AF1202">
        <v>4.38</v>
      </c>
      <c r="AG1202">
        <v>1.25</v>
      </c>
      <c r="AH1202">
        <v>3.75</v>
      </c>
      <c r="AI1202">
        <v>1.3</v>
      </c>
      <c r="AJ1202">
        <v>4.5</v>
      </c>
      <c r="AK1202">
        <v>1.25</v>
      </c>
      <c r="AL1202">
        <v>3.83</v>
      </c>
      <c r="AM1202" t="str">
        <f t="shared" si="198"/>
        <v>Ivanovic</v>
      </c>
      <c r="AN1202" t="str">
        <f t="shared" si="199"/>
        <v>Garcia</v>
      </c>
      <c r="AO1202" t="str">
        <f t="shared" si="200"/>
        <v>ParisIvanovicGarcia</v>
      </c>
      <c r="AP1202" t="str">
        <f t="shared" si="201"/>
        <v>ParisGarciaIvanovic</v>
      </c>
      <c r="AQ1202">
        <f t="shared" si="202"/>
        <v>2</v>
      </c>
      <c r="AR1202">
        <f t="shared" si="203"/>
        <v>8</v>
      </c>
      <c r="AS1202">
        <f t="shared" si="204"/>
        <v>16</v>
      </c>
      <c r="AT1202" t="b">
        <f t="shared" si="205"/>
        <v>0</v>
      </c>
      <c r="AU1202" t="str">
        <f t="shared" si="206"/>
        <v>Ivanovic</v>
      </c>
      <c r="AV1202" t="b">
        <f t="shared" si="207"/>
        <v>0</v>
      </c>
      <c r="AW1202" t="str">
        <f t="shared" si="208"/>
        <v>Paris1st Round</v>
      </c>
    </row>
    <row r="1203" spans="1:49" x14ac:dyDescent="0.25">
      <c r="A1203">
        <v>28</v>
      </c>
      <c r="B1203" t="s">
        <v>480</v>
      </c>
      <c r="C1203" t="s">
        <v>608</v>
      </c>
      <c r="D1203" s="1">
        <v>41786</v>
      </c>
      <c r="E1203" t="s">
        <v>443</v>
      </c>
      <c r="F1203" t="s">
        <v>307</v>
      </c>
      <c r="G1203" t="s">
        <v>503</v>
      </c>
      <c r="H1203" t="s">
        <v>309</v>
      </c>
      <c r="I1203">
        <v>3</v>
      </c>
      <c r="J1203" t="s">
        <v>366</v>
      </c>
      <c r="K1203" t="s">
        <v>332</v>
      </c>
      <c r="L1203">
        <v>7</v>
      </c>
      <c r="M1203">
        <v>77</v>
      </c>
      <c r="N1203">
        <v>4255</v>
      </c>
      <c r="O1203">
        <v>767</v>
      </c>
      <c r="P1203">
        <v>5</v>
      </c>
      <c r="Q1203">
        <v>7</v>
      </c>
      <c r="R1203">
        <v>6</v>
      </c>
      <c r="S1203">
        <v>1</v>
      </c>
      <c r="T1203">
        <v>6</v>
      </c>
      <c r="U1203">
        <v>3</v>
      </c>
      <c r="V1203">
        <v>2</v>
      </c>
      <c r="W1203">
        <v>1</v>
      </c>
      <c r="X1203" t="s">
        <v>312</v>
      </c>
      <c r="Y1203">
        <v>1.07</v>
      </c>
      <c r="Z1203">
        <v>8</v>
      </c>
      <c r="AA1203">
        <v>1.08</v>
      </c>
      <c r="AB1203">
        <v>7.5</v>
      </c>
      <c r="AC1203">
        <v>1.08</v>
      </c>
      <c r="AD1203">
        <v>8</v>
      </c>
      <c r="AE1203">
        <v>1.1000000000000001</v>
      </c>
      <c r="AF1203">
        <v>8.52</v>
      </c>
      <c r="AG1203">
        <v>1.08</v>
      </c>
      <c r="AH1203">
        <v>7.5</v>
      </c>
      <c r="AI1203">
        <v>1.17</v>
      </c>
      <c r="AJ1203">
        <v>9.15</v>
      </c>
      <c r="AK1203">
        <v>1.08</v>
      </c>
      <c r="AL1203">
        <v>7.55</v>
      </c>
      <c r="AM1203" t="str">
        <f t="shared" si="198"/>
        <v>Jankovic</v>
      </c>
      <c r="AN1203" t="str">
        <f t="shared" si="199"/>
        <v>Fichman</v>
      </c>
      <c r="AO1203" t="str">
        <f t="shared" si="200"/>
        <v>ParisJankovicFichman</v>
      </c>
      <c r="AP1203" t="str">
        <f t="shared" si="201"/>
        <v>ParisFichmanJankovic</v>
      </c>
      <c r="AQ1203">
        <f t="shared" si="202"/>
        <v>1</v>
      </c>
      <c r="AR1203">
        <f t="shared" si="203"/>
        <v>6</v>
      </c>
      <c r="AS1203">
        <f t="shared" si="204"/>
        <v>28</v>
      </c>
      <c r="AT1203" t="b">
        <f t="shared" si="205"/>
        <v>0</v>
      </c>
      <c r="AU1203" t="str">
        <f t="shared" si="206"/>
        <v>Fichman</v>
      </c>
      <c r="AV1203" t="b">
        <f t="shared" si="207"/>
        <v>1</v>
      </c>
      <c r="AW1203" t="str">
        <f t="shared" si="208"/>
        <v>Paris1st Round</v>
      </c>
    </row>
    <row r="1204" spans="1:49" x14ac:dyDescent="0.25">
      <c r="A1204">
        <v>28</v>
      </c>
      <c r="B1204" t="s">
        <v>480</v>
      </c>
      <c r="C1204" t="s">
        <v>608</v>
      </c>
      <c r="D1204" s="1">
        <v>41786</v>
      </c>
      <c r="E1204" t="s">
        <v>443</v>
      </c>
      <c r="F1204" t="s">
        <v>307</v>
      </c>
      <c r="G1204" t="s">
        <v>503</v>
      </c>
      <c r="H1204" t="s">
        <v>309</v>
      </c>
      <c r="I1204">
        <v>3</v>
      </c>
      <c r="J1204" t="s">
        <v>327</v>
      </c>
      <c r="K1204" t="s">
        <v>438</v>
      </c>
      <c r="L1204">
        <v>64</v>
      </c>
      <c r="M1204">
        <v>14</v>
      </c>
      <c r="N1204">
        <v>927</v>
      </c>
      <c r="O1204">
        <v>2790</v>
      </c>
      <c r="P1204">
        <v>7</v>
      </c>
      <c r="Q1204">
        <v>6</v>
      </c>
      <c r="R1204">
        <v>4</v>
      </c>
      <c r="S1204">
        <v>6</v>
      </c>
      <c r="T1204">
        <v>6</v>
      </c>
      <c r="U1204">
        <v>2</v>
      </c>
      <c r="V1204">
        <v>2</v>
      </c>
      <c r="W1204">
        <v>1</v>
      </c>
      <c r="X1204" t="s">
        <v>312</v>
      </c>
      <c r="Y1204">
        <v>3.75</v>
      </c>
      <c r="Z1204">
        <v>1.25</v>
      </c>
      <c r="AA1204">
        <v>3.75</v>
      </c>
      <c r="AB1204">
        <v>1.25</v>
      </c>
      <c r="AC1204">
        <v>3.75</v>
      </c>
      <c r="AD1204">
        <v>1.25</v>
      </c>
      <c r="AE1204">
        <v>4.42</v>
      </c>
      <c r="AF1204">
        <v>1.25</v>
      </c>
      <c r="AG1204">
        <v>3.25</v>
      </c>
      <c r="AH1204">
        <v>1.33</v>
      </c>
      <c r="AI1204">
        <v>4.45</v>
      </c>
      <c r="AJ1204">
        <v>1.33</v>
      </c>
      <c r="AK1204">
        <v>3.86</v>
      </c>
      <c r="AL1204">
        <v>1.25</v>
      </c>
      <c r="AM1204" t="str">
        <f t="shared" si="198"/>
        <v>Wickmayer</v>
      </c>
      <c r="AN1204" t="str">
        <f t="shared" si="199"/>
        <v>Wozniacki</v>
      </c>
      <c r="AO1204" t="str">
        <f t="shared" si="200"/>
        <v>ParisWickmayerWozniacki</v>
      </c>
      <c r="AP1204" t="str">
        <f t="shared" si="201"/>
        <v>ParisWozniackiWickmayer</v>
      </c>
      <c r="AQ1204">
        <f t="shared" si="202"/>
        <v>1</v>
      </c>
      <c r="AR1204">
        <f t="shared" si="203"/>
        <v>3</v>
      </c>
      <c r="AS1204">
        <f t="shared" si="204"/>
        <v>31</v>
      </c>
      <c r="AT1204" t="b">
        <f t="shared" si="205"/>
        <v>1</v>
      </c>
      <c r="AU1204" t="str">
        <f t="shared" si="206"/>
        <v>Wickmayer</v>
      </c>
      <c r="AV1204" t="b">
        <f t="shared" si="207"/>
        <v>1</v>
      </c>
      <c r="AW1204" t="str">
        <f t="shared" si="208"/>
        <v>Paris1st Round</v>
      </c>
    </row>
    <row r="1205" spans="1:49" x14ac:dyDescent="0.25">
      <c r="A1205">
        <v>28</v>
      </c>
      <c r="B1205" t="s">
        <v>480</v>
      </c>
      <c r="C1205" t="s">
        <v>608</v>
      </c>
      <c r="D1205" s="1">
        <v>41786</v>
      </c>
      <c r="E1205" t="s">
        <v>443</v>
      </c>
      <c r="F1205" t="s">
        <v>307</v>
      </c>
      <c r="G1205" t="s">
        <v>503</v>
      </c>
      <c r="H1205" t="s">
        <v>309</v>
      </c>
      <c r="I1205">
        <v>3</v>
      </c>
      <c r="J1205" t="s">
        <v>454</v>
      </c>
      <c r="K1205" t="s">
        <v>394</v>
      </c>
      <c r="L1205">
        <v>98</v>
      </c>
      <c r="M1205">
        <v>67</v>
      </c>
      <c r="N1205">
        <v>641</v>
      </c>
      <c r="O1205">
        <v>884</v>
      </c>
      <c r="P1205">
        <v>7</v>
      </c>
      <c r="Q1205">
        <v>5</v>
      </c>
      <c r="R1205">
        <v>2</v>
      </c>
      <c r="S1205">
        <v>6</v>
      </c>
      <c r="T1205">
        <v>6</v>
      </c>
      <c r="U1205">
        <v>4</v>
      </c>
      <c r="V1205">
        <v>2</v>
      </c>
      <c r="W1205">
        <v>1</v>
      </c>
      <c r="X1205" t="s">
        <v>312</v>
      </c>
      <c r="Y1205">
        <v>2.37</v>
      </c>
      <c r="Z1205">
        <v>1.53</v>
      </c>
      <c r="AA1205">
        <v>2.4</v>
      </c>
      <c r="AB1205">
        <v>1.55</v>
      </c>
      <c r="AC1205">
        <v>2.38</v>
      </c>
      <c r="AD1205">
        <v>1.53</v>
      </c>
      <c r="AE1205">
        <v>2.4500000000000002</v>
      </c>
      <c r="AF1205">
        <v>1.63</v>
      </c>
      <c r="AG1205">
        <v>2.38</v>
      </c>
      <c r="AH1205">
        <v>1.57</v>
      </c>
      <c r="AI1205">
        <v>2.4500000000000002</v>
      </c>
      <c r="AJ1205">
        <v>1.67</v>
      </c>
      <c r="AK1205">
        <v>2.36</v>
      </c>
      <c r="AL1205">
        <v>1.58</v>
      </c>
      <c r="AM1205" t="str">
        <f t="shared" si="198"/>
        <v>Glushko</v>
      </c>
      <c r="AN1205" t="str">
        <f t="shared" si="199"/>
        <v>Vekic</v>
      </c>
      <c r="AO1205" t="str">
        <f t="shared" si="200"/>
        <v>ParisGlushkoVekic</v>
      </c>
      <c r="AP1205" t="str">
        <f t="shared" si="201"/>
        <v>ParisVekicGlushko</v>
      </c>
      <c r="AQ1205">
        <f t="shared" si="202"/>
        <v>1</v>
      </c>
      <c r="AR1205">
        <f t="shared" si="203"/>
        <v>0</v>
      </c>
      <c r="AS1205">
        <f t="shared" si="204"/>
        <v>30</v>
      </c>
      <c r="AT1205" t="b">
        <f t="shared" si="205"/>
        <v>0</v>
      </c>
      <c r="AU1205" t="str">
        <f t="shared" si="206"/>
        <v>Glushko</v>
      </c>
      <c r="AV1205" t="b">
        <f t="shared" si="207"/>
        <v>1</v>
      </c>
      <c r="AW1205" t="str">
        <f t="shared" si="208"/>
        <v>Paris1st Round</v>
      </c>
    </row>
    <row r="1206" spans="1:49" x14ac:dyDescent="0.25">
      <c r="A1206">
        <v>28</v>
      </c>
      <c r="B1206" t="s">
        <v>480</v>
      </c>
      <c r="C1206" t="s">
        <v>608</v>
      </c>
      <c r="D1206" s="1">
        <v>41786</v>
      </c>
      <c r="E1206" t="s">
        <v>443</v>
      </c>
      <c r="F1206" t="s">
        <v>307</v>
      </c>
      <c r="G1206" t="s">
        <v>503</v>
      </c>
      <c r="H1206" t="s">
        <v>309</v>
      </c>
      <c r="I1206">
        <v>3</v>
      </c>
      <c r="J1206" t="s">
        <v>459</v>
      </c>
      <c r="K1206" t="s">
        <v>420</v>
      </c>
      <c r="L1206">
        <v>90</v>
      </c>
      <c r="M1206">
        <v>127</v>
      </c>
      <c r="N1206">
        <v>696</v>
      </c>
      <c r="O1206">
        <v>500</v>
      </c>
      <c r="P1206">
        <v>4</v>
      </c>
      <c r="Q1206">
        <v>6</v>
      </c>
      <c r="R1206">
        <v>6</v>
      </c>
      <c r="S1206">
        <v>3</v>
      </c>
      <c r="T1206">
        <v>6</v>
      </c>
      <c r="U1206">
        <v>3</v>
      </c>
      <c r="V1206">
        <v>2</v>
      </c>
      <c r="W1206">
        <v>1</v>
      </c>
      <c r="X1206" t="s">
        <v>312</v>
      </c>
      <c r="Y1206">
        <v>1.53</v>
      </c>
      <c r="Z1206">
        <v>2.37</v>
      </c>
      <c r="AA1206">
        <v>1.58</v>
      </c>
      <c r="AB1206">
        <v>2.35</v>
      </c>
      <c r="AC1206">
        <v>1.53</v>
      </c>
      <c r="AD1206">
        <v>2.38</v>
      </c>
      <c r="AE1206">
        <v>1.57</v>
      </c>
      <c r="AF1206">
        <v>2.59</v>
      </c>
      <c r="AG1206">
        <v>1.62</v>
      </c>
      <c r="AH1206">
        <v>2.25</v>
      </c>
      <c r="AI1206">
        <v>1.62</v>
      </c>
      <c r="AJ1206">
        <v>2.59</v>
      </c>
      <c r="AK1206">
        <v>1.56</v>
      </c>
      <c r="AL1206">
        <v>2.39</v>
      </c>
      <c r="AM1206" t="str">
        <f t="shared" si="198"/>
        <v>Pfizenmaier</v>
      </c>
      <c r="AN1206" t="str">
        <f t="shared" si="199"/>
        <v>Cabeza-Candela</v>
      </c>
      <c r="AO1206" t="str">
        <f t="shared" si="200"/>
        <v>ParisPfizenmaierCabeza-Candela</v>
      </c>
      <c r="AP1206" t="str">
        <f t="shared" si="201"/>
        <v>ParisCabeza-CandelaPfizenmaier</v>
      </c>
      <c r="AQ1206">
        <f t="shared" si="202"/>
        <v>1</v>
      </c>
      <c r="AR1206">
        <f t="shared" si="203"/>
        <v>4</v>
      </c>
      <c r="AS1206">
        <f t="shared" si="204"/>
        <v>28</v>
      </c>
      <c r="AT1206" t="b">
        <f t="shared" si="205"/>
        <v>0</v>
      </c>
      <c r="AU1206" t="str">
        <f t="shared" si="206"/>
        <v>Cabeza-Candela</v>
      </c>
      <c r="AV1206" t="b">
        <f t="shared" si="207"/>
        <v>1</v>
      </c>
      <c r="AW1206" t="str">
        <f t="shared" si="208"/>
        <v>Paris1st Round</v>
      </c>
    </row>
    <row r="1207" spans="1:49" x14ac:dyDescent="0.25">
      <c r="A1207">
        <v>28</v>
      </c>
      <c r="B1207" t="s">
        <v>480</v>
      </c>
      <c r="C1207" t="s">
        <v>608</v>
      </c>
      <c r="D1207" s="1">
        <v>41786</v>
      </c>
      <c r="E1207" t="s">
        <v>443</v>
      </c>
      <c r="F1207" t="s">
        <v>307</v>
      </c>
      <c r="G1207" t="s">
        <v>503</v>
      </c>
      <c r="H1207" t="s">
        <v>309</v>
      </c>
      <c r="I1207">
        <v>3</v>
      </c>
      <c r="J1207" t="s">
        <v>328</v>
      </c>
      <c r="K1207" t="s">
        <v>507</v>
      </c>
      <c r="L1207">
        <v>22</v>
      </c>
      <c r="M1207">
        <v>106</v>
      </c>
      <c r="N1207">
        <v>2010</v>
      </c>
      <c r="O1207">
        <v>583</v>
      </c>
      <c r="P1207">
        <v>7</v>
      </c>
      <c r="Q1207">
        <v>6</v>
      </c>
      <c r="R1207">
        <v>6</v>
      </c>
      <c r="S1207">
        <v>2</v>
      </c>
      <c r="V1207">
        <v>2</v>
      </c>
      <c r="W1207">
        <v>0</v>
      </c>
      <c r="X1207" t="s">
        <v>312</v>
      </c>
      <c r="Y1207">
        <v>2.75</v>
      </c>
      <c r="Z1207">
        <v>1.4</v>
      </c>
      <c r="AA1207">
        <v>3.1</v>
      </c>
      <c r="AB1207">
        <v>1.35</v>
      </c>
      <c r="AC1207">
        <v>2.75</v>
      </c>
      <c r="AD1207">
        <v>1.4</v>
      </c>
      <c r="AE1207">
        <v>3.22</v>
      </c>
      <c r="AF1207">
        <v>1.4</v>
      </c>
      <c r="AG1207">
        <v>2.75</v>
      </c>
      <c r="AH1207">
        <v>1.44</v>
      </c>
      <c r="AI1207">
        <v>3.22</v>
      </c>
      <c r="AJ1207">
        <v>1.5</v>
      </c>
      <c r="AK1207">
        <v>2.82</v>
      </c>
      <c r="AL1207">
        <v>1.42</v>
      </c>
      <c r="AM1207" t="str">
        <f t="shared" si="198"/>
        <v>Flipkens</v>
      </c>
      <c r="AN1207" t="str">
        <f t="shared" si="199"/>
        <v>Kovinic</v>
      </c>
      <c r="AO1207" t="str">
        <f t="shared" si="200"/>
        <v>ParisFlipkensKovinic</v>
      </c>
      <c r="AP1207" t="str">
        <f t="shared" si="201"/>
        <v>ParisKovinicFlipkens</v>
      </c>
      <c r="AQ1207">
        <f t="shared" si="202"/>
        <v>2</v>
      </c>
      <c r="AR1207">
        <f t="shared" si="203"/>
        <v>5</v>
      </c>
      <c r="AS1207">
        <f t="shared" si="204"/>
        <v>21</v>
      </c>
      <c r="AT1207" t="b">
        <f t="shared" si="205"/>
        <v>1</v>
      </c>
      <c r="AU1207" t="str">
        <f t="shared" si="206"/>
        <v>Flipkens</v>
      </c>
      <c r="AV1207" t="b">
        <f t="shared" si="207"/>
        <v>0</v>
      </c>
      <c r="AW1207" t="str">
        <f t="shared" si="208"/>
        <v>Paris1st Round</v>
      </c>
    </row>
    <row r="1208" spans="1:49" x14ac:dyDescent="0.25">
      <c r="A1208">
        <v>28</v>
      </c>
      <c r="B1208" t="s">
        <v>480</v>
      </c>
      <c r="C1208" t="s">
        <v>608</v>
      </c>
      <c r="D1208" s="1">
        <v>41786</v>
      </c>
      <c r="E1208" t="s">
        <v>443</v>
      </c>
      <c r="F1208" t="s">
        <v>307</v>
      </c>
      <c r="G1208" t="s">
        <v>503</v>
      </c>
      <c r="H1208" t="s">
        <v>309</v>
      </c>
      <c r="I1208">
        <v>3</v>
      </c>
      <c r="J1208" t="s">
        <v>357</v>
      </c>
      <c r="K1208" t="s">
        <v>516</v>
      </c>
      <c r="L1208">
        <v>34</v>
      </c>
      <c r="M1208">
        <v>79</v>
      </c>
      <c r="N1208">
        <v>1390</v>
      </c>
      <c r="O1208">
        <v>760</v>
      </c>
      <c r="P1208">
        <v>4</v>
      </c>
      <c r="Q1208">
        <v>6</v>
      </c>
      <c r="R1208">
        <v>6</v>
      </c>
      <c r="S1208">
        <v>4</v>
      </c>
      <c r="T1208">
        <v>3</v>
      </c>
      <c r="U1208">
        <v>0</v>
      </c>
      <c r="V1208">
        <v>1</v>
      </c>
      <c r="W1208">
        <v>1</v>
      </c>
      <c r="X1208" t="s">
        <v>323</v>
      </c>
      <c r="Y1208">
        <v>1.4</v>
      </c>
      <c r="Z1208">
        <v>2.75</v>
      </c>
      <c r="AA1208">
        <v>1.42</v>
      </c>
      <c r="AB1208">
        <v>2.8</v>
      </c>
      <c r="AC1208">
        <v>1.4</v>
      </c>
      <c r="AD1208">
        <v>2.75</v>
      </c>
      <c r="AE1208">
        <v>1.4</v>
      </c>
      <c r="AF1208">
        <v>3.21</v>
      </c>
      <c r="AG1208">
        <v>1.44</v>
      </c>
      <c r="AH1208">
        <v>2.75</v>
      </c>
      <c r="AI1208">
        <v>1.44</v>
      </c>
      <c r="AJ1208">
        <v>3.21</v>
      </c>
      <c r="AK1208">
        <v>1.41</v>
      </c>
      <c r="AL1208">
        <v>2.85</v>
      </c>
      <c r="AM1208" t="str">
        <f t="shared" si="198"/>
        <v>Rybarikova</v>
      </c>
      <c r="AN1208" t="str">
        <f t="shared" si="199"/>
        <v>Radwanska</v>
      </c>
      <c r="AO1208" t="str">
        <f t="shared" si="200"/>
        <v>ParisRybarikovaRadwanska</v>
      </c>
      <c r="AP1208" t="str">
        <f t="shared" si="201"/>
        <v>ParisRadwanskaRybarikova</v>
      </c>
      <c r="AQ1208">
        <f t="shared" si="202"/>
        <v>0</v>
      </c>
      <c r="AR1208">
        <f t="shared" si="203"/>
        <v>3</v>
      </c>
      <c r="AS1208">
        <f t="shared" si="204"/>
        <v>23</v>
      </c>
      <c r="AT1208" t="b">
        <f t="shared" si="205"/>
        <v>0</v>
      </c>
      <c r="AU1208" t="str">
        <f t="shared" si="206"/>
        <v>Radwanska</v>
      </c>
      <c r="AV1208" t="b">
        <f t="shared" si="207"/>
        <v>1</v>
      </c>
      <c r="AW1208" t="str">
        <f t="shared" si="208"/>
        <v>Paris1st Round</v>
      </c>
    </row>
    <row r="1209" spans="1:49" x14ac:dyDescent="0.25">
      <c r="A1209">
        <v>28</v>
      </c>
      <c r="B1209" t="s">
        <v>480</v>
      </c>
      <c r="C1209" t="s">
        <v>608</v>
      </c>
      <c r="D1209" s="1">
        <v>41786</v>
      </c>
      <c r="E1209" t="s">
        <v>443</v>
      </c>
      <c r="F1209" t="s">
        <v>307</v>
      </c>
      <c r="G1209" t="s">
        <v>503</v>
      </c>
      <c r="H1209" t="s">
        <v>309</v>
      </c>
      <c r="I1209">
        <v>3</v>
      </c>
      <c r="J1209" t="s">
        <v>506</v>
      </c>
      <c r="K1209" t="s">
        <v>585</v>
      </c>
      <c r="L1209">
        <v>55</v>
      </c>
      <c r="M1209">
        <v>30</v>
      </c>
      <c r="N1209">
        <v>1007</v>
      </c>
      <c r="O1209">
        <v>1490</v>
      </c>
      <c r="P1209">
        <v>7</v>
      </c>
      <c r="Q1209">
        <v>6</v>
      </c>
      <c r="R1209">
        <v>6</v>
      </c>
      <c r="S1209">
        <v>2</v>
      </c>
      <c r="V1209">
        <v>2</v>
      </c>
      <c r="W1209">
        <v>0</v>
      </c>
      <c r="X1209" t="s">
        <v>312</v>
      </c>
      <c r="Y1209">
        <v>1.83</v>
      </c>
      <c r="Z1209">
        <v>1.83</v>
      </c>
      <c r="AA1209">
        <v>2</v>
      </c>
      <c r="AB1209">
        <v>1.8</v>
      </c>
      <c r="AC1209">
        <v>1.83</v>
      </c>
      <c r="AD1209">
        <v>1.83</v>
      </c>
      <c r="AE1209">
        <v>1.94</v>
      </c>
      <c r="AF1209">
        <v>1.96</v>
      </c>
      <c r="AG1209">
        <v>1.91</v>
      </c>
      <c r="AH1209">
        <v>1.91</v>
      </c>
      <c r="AI1209">
        <v>2.09</v>
      </c>
      <c r="AJ1209">
        <v>1.96</v>
      </c>
      <c r="AK1209">
        <v>1.94</v>
      </c>
      <c r="AL1209">
        <v>1.82</v>
      </c>
      <c r="AM1209" t="str">
        <f t="shared" si="198"/>
        <v>Torro</v>
      </c>
      <c r="AN1209" t="str">
        <f t="shared" si="199"/>
        <v>Koukalova</v>
      </c>
      <c r="AO1209" t="str">
        <f t="shared" si="200"/>
        <v>ParisTorroKoukalova</v>
      </c>
      <c r="AP1209" t="str">
        <f t="shared" si="201"/>
        <v>ParisKoukalovaTorro</v>
      </c>
      <c r="AQ1209">
        <f t="shared" si="202"/>
        <v>2</v>
      </c>
      <c r="AR1209">
        <f t="shared" si="203"/>
        <v>5</v>
      </c>
      <c r="AS1209">
        <f t="shared" si="204"/>
        <v>21</v>
      </c>
      <c r="AT1209" t="b">
        <f t="shared" si="205"/>
        <v>1</v>
      </c>
      <c r="AU1209" t="str">
        <f t="shared" si="206"/>
        <v>Torro</v>
      </c>
      <c r="AV1209" t="b">
        <f t="shared" si="207"/>
        <v>0</v>
      </c>
      <c r="AW1209" t="str">
        <f t="shared" si="208"/>
        <v>Paris1st Round</v>
      </c>
    </row>
    <row r="1210" spans="1:49" x14ac:dyDescent="0.25">
      <c r="A1210">
        <v>28</v>
      </c>
      <c r="B1210" t="s">
        <v>480</v>
      </c>
      <c r="C1210" t="s">
        <v>608</v>
      </c>
      <c r="D1210" s="1">
        <v>41786</v>
      </c>
      <c r="E1210" t="s">
        <v>443</v>
      </c>
      <c r="F1210" t="s">
        <v>307</v>
      </c>
      <c r="G1210" t="s">
        <v>503</v>
      </c>
      <c r="H1210" t="s">
        <v>309</v>
      </c>
      <c r="I1210">
        <v>3</v>
      </c>
      <c r="J1210" t="s">
        <v>436</v>
      </c>
      <c r="K1210" t="s">
        <v>526</v>
      </c>
      <c r="L1210">
        <v>23</v>
      </c>
      <c r="M1210">
        <v>138</v>
      </c>
      <c r="N1210">
        <v>2005</v>
      </c>
      <c r="O1210">
        <v>444</v>
      </c>
      <c r="P1210">
        <v>6</v>
      </c>
      <c r="Q1210">
        <v>2</v>
      </c>
      <c r="R1210">
        <v>6</v>
      </c>
      <c r="S1210">
        <v>3</v>
      </c>
      <c r="V1210">
        <v>2</v>
      </c>
      <c r="W1210">
        <v>0</v>
      </c>
      <c r="X1210" t="s">
        <v>312</v>
      </c>
      <c r="Y1210">
        <v>1.06</v>
      </c>
      <c r="Z1210">
        <v>9</v>
      </c>
      <c r="AA1210">
        <v>1.08</v>
      </c>
      <c r="AB1210">
        <v>7.5</v>
      </c>
      <c r="AC1210">
        <v>1.07</v>
      </c>
      <c r="AD1210">
        <v>7.5</v>
      </c>
      <c r="AE1210">
        <v>1.0900000000000001</v>
      </c>
      <c r="AF1210">
        <v>9.16</v>
      </c>
      <c r="AG1210">
        <v>1.07</v>
      </c>
      <c r="AH1210">
        <v>8</v>
      </c>
      <c r="AI1210">
        <v>1.1000000000000001</v>
      </c>
      <c r="AJ1210">
        <v>10</v>
      </c>
      <c r="AK1210">
        <v>1.07</v>
      </c>
      <c r="AL1210">
        <v>8.1</v>
      </c>
      <c r="AM1210" t="str">
        <f t="shared" si="198"/>
        <v>Makarova</v>
      </c>
      <c r="AN1210" t="str">
        <f t="shared" si="199"/>
        <v>Rogers</v>
      </c>
      <c r="AO1210" t="str">
        <f t="shared" si="200"/>
        <v>ParisMakarovaRogers</v>
      </c>
      <c r="AP1210" t="str">
        <f t="shared" si="201"/>
        <v>ParisRogersMakarova</v>
      </c>
      <c r="AQ1210">
        <f t="shared" si="202"/>
        <v>2</v>
      </c>
      <c r="AR1210">
        <f t="shared" si="203"/>
        <v>7</v>
      </c>
      <c r="AS1210">
        <f t="shared" si="204"/>
        <v>17</v>
      </c>
      <c r="AT1210" t="b">
        <f t="shared" si="205"/>
        <v>0</v>
      </c>
      <c r="AU1210" t="str">
        <f t="shared" si="206"/>
        <v>Makarova</v>
      </c>
      <c r="AV1210" t="b">
        <f t="shared" si="207"/>
        <v>0</v>
      </c>
      <c r="AW1210" t="str">
        <f t="shared" si="208"/>
        <v>Paris1st Round</v>
      </c>
    </row>
    <row r="1211" spans="1:49" x14ac:dyDescent="0.25">
      <c r="A1211">
        <v>28</v>
      </c>
      <c r="B1211" t="s">
        <v>480</v>
      </c>
      <c r="C1211" t="s">
        <v>608</v>
      </c>
      <c r="D1211" s="1">
        <v>41786</v>
      </c>
      <c r="E1211" t="s">
        <v>443</v>
      </c>
      <c r="F1211" t="s">
        <v>307</v>
      </c>
      <c r="G1211" t="s">
        <v>503</v>
      </c>
      <c r="H1211" t="s">
        <v>309</v>
      </c>
      <c r="I1211">
        <v>3</v>
      </c>
      <c r="J1211" t="s">
        <v>530</v>
      </c>
      <c r="K1211" t="s">
        <v>517</v>
      </c>
      <c r="L1211">
        <v>91</v>
      </c>
      <c r="M1211">
        <v>56</v>
      </c>
      <c r="N1211">
        <v>687</v>
      </c>
      <c r="O1211">
        <v>835</v>
      </c>
      <c r="P1211">
        <v>7</v>
      </c>
      <c r="Q1211">
        <v>6</v>
      </c>
      <c r="R1211">
        <v>6</v>
      </c>
      <c r="S1211">
        <v>2</v>
      </c>
      <c r="V1211">
        <v>2</v>
      </c>
      <c r="W1211">
        <v>0</v>
      </c>
      <c r="X1211" t="s">
        <v>312</v>
      </c>
      <c r="Y1211">
        <v>2</v>
      </c>
      <c r="Z1211">
        <v>1.72</v>
      </c>
      <c r="AA1211">
        <v>2.2000000000000002</v>
      </c>
      <c r="AB1211">
        <v>1.65</v>
      </c>
      <c r="AC1211">
        <v>2.1</v>
      </c>
      <c r="AD1211">
        <v>1.67</v>
      </c>
      <c r="AE1211">
        <v>2.0499999999999998</v>
      </c>
      <c r="AF1211">
        <v>1.86</v>
      </c>
      <c r="AG1211">
        <v>2.1</v>
      </c>
      <c r="AH1211">
        <v>1.73</v>
      </c>
      <c r="AI1211">
        <v>2.25</v>
      </c>
      <c r="AJ1211">
        <v>1.93</v>
      </c>
      <c r="AK1211">
        <v>2.08</v>
      </c>
      <c r="AL1211">
        <v>1.73</v>
      </c>
      <c r="AM1211" t="str">
        <f t="shared" si="198"/>
        <v>Vandeweghe</v>
      </c>
      <c r="AN1211" t="str">
        <f t="shared" si="199"/>
        <v>Melzer</v>
      </c>
      <c r="AO1211" t="str">
        <f t="shared" si="200"/>
        <v>ParisVandewegheMelzer</v>
      </c>
      <c r="AP1211" t="str">
        <f t="shared" si="201"/>
        <v>ParisMelzerVandeweghe</v>
      </c>
      <c r="AQ1211">
        <f t="shared" si="202"/>
        <v>2</v>
      </c>
      <c r="AR1211">
        <f t="shared" si="203"/>
        <v>5</v>
      </c>
      <c r="AS1211">
        <f t="shared" si="204"/>
        <v>21</v>
      </c>
      <c r="AT1211" t="b">
        <f t="shared" si="205"/>
        <v>1</v>
      </c>
      <c r="AU1211" t="str">
        <f t="shared" si="206"/>
        <v>Vandeweghe</v>
      </c>
      <c r="AV1211" t="b">
        <f t="shared" si="207"/>
        <v>0</v>
      </c>
      <c r="AW1211" t="str">
        <f t="shared" si="208"/>
        <v>Paris1st Round</v>
      </c>
    </row>
    <row r="1212" spans="1:49" x14ac:dyDescent="0.25">
      <c r="A1212">
        <v>28</v>
      </c>
      <c r="B1212" t="s">
        <v>480</v>
      </c>
      <c r="C1212" t="s">
        <v>608</v>
      </c>
      <c r="D1212" s="1">
        <v>41786</v>
      </c>
      <c r="E1212" t="s">
        <v>443</v>
      </c>
      <c r="F1212" t="s">
        <v>307</v>
      </c>
      <c r="G1212" t="s">
        <v>503</v>
      </c>
      <c r="H1212" t="s">
        <v>309</v>
      </c>
      <c r="I1212">
        <v>3</v>
      </c>
      <c r="J1212" t="s">
        <v>403</v>
      </c>
      <c r="K1212" t="s">
        <v>359</v>
      </c>
      <c r="L1212">
        <v>11</v>
      </c>
      <c r="M1212">
        <v>40</v>
      </c>
      <c r="N1212">
        <v>3590</v>
      </c>
      <c r="O1212">
        <v>1295</v>
      </c>
      <c r="P1212">
        <v>7</v>
      </c>
      <c r="Q1212">
        <v>5</v>
      </c>
      <c r="R1212">
        <v>3</v>
      </c>
      <c r="S1212">
        <v>6</v>
      </c>
      <c r="T1212">
        <v>6</v>
      </c>
      <c r="U1212">
        <v>1</v>
      </c>
      <c r="V1212">
        <v>2</v>
      </c>
      <c r="W1212">
        <v>1</v>
      </c>
      <c r="X1212" t="s">
        <v>312</v>
      </c>
      <c r="Y1212">
        <v>1.22</v>
      </c>
      <c r="Z1212">
        <v>4</v>
      </c>
      <c r="AA1212">
        <v>1.22</v>
      </c>
      <c r="AB1212">
        <v>4</v>
      </c>
      <c r="AC1212">
        <v>1.25</v>
      </c>
      <c r="AD1212">
        <v>4</v>
      </c>
      <c r="AE1212">
        <v>1.27</v>
      </c>
      <c r="AF1212">
        <v>4.1900000000000004</v>
      </c>
      <c r="AG1212">
        <v>1.22</v>
      </c>
      <c r="AH1212">
        <v>4</v>
      </c>
      <c r="AI1212">
        <v>1.29</v>
      </c>
      <c r="AJ1212">
        <v>4.5</v>
      </c>
      <c r="AK1212">
        <v>1.24</v>
      </c>
      <c r="AL1212">
        <v>3.98</v>
      </c>
      <c r="AM1212" t="str">
        <f t="shared" si="198"/>
        <v>Errani</v>
      </c>
      <c r="AN1212" t="str">
        <f t="shared" si="199"/>
        <v>Keys</v>
      </c>
      <c r="AO1212" t="str">
        <f t="shared" si="200"/>
        <v>ParisErraniKeys</v>
      </c>
      <c r="AP1212" t="str">
        <f t="shared" si="201"/>
        <v>ParisKeysErrani</v>
      </c>
      <c r="AQ1212">
        <f t="shared" si="202"/>
        <v>1</v>
      </c>
      <c r="AR1212">
        <f t="shared" si="203"/>
        <v>4</v>
      </c>
      <c r="AS1212">
        <f t="shared" si="204"/>
        <v>28</v>
      </c>
      <c r="AT1212" t="b">
        <f t="shared" si="205"/>
        <v>0</v>
      </c>
      <c r="AU1212" t="str">
        <f t="shared" si="206"/>
        <v>Errani</v>
      </c>
      <c r="AV1212" t="b">
        <f t="shared" si="207"/>
        <v>1</v>
      </c>
      <c r="AW1212" t="str">
        <f t="shared" si="208"/>
        <v>Paris1st Round</v>
      </c>
    </row>
    <row r="1213" spans="1:49" x14ac:dyDescent="0.25">
      <c r="A1213">
        <v>28</v>
      </c>
      <c r="B1213" t="s">
        <v>480</v>
      </c>
      <c r="C1213" t="s">
        <v>608</v>
      </c>
      <c r="D1213" s="1">
        <v>41786</v>
      </c>
      <c r="E1213" t="s">
        <v>443</v>
      </c>
      <c r="F1213" t="s">
        <v>307</v>
      </c>
      <c r="G1213" t="s">
        <v>503</v>
      </c>
      <c r="H1213" t="s">
        <v>309</v>
      </c>
      <c r="I1213">
        <v>3</v>
      </c>
      <c r="J1213" t="s">
        <v>337</v>
      </c>
      <c r="K1213" t="s">
        <v>468</v>
      </c>
      <c r="L1213">
        <v>24</v>
      </c>
      <c r="M1213">
        <v>143</v>
      </c>
      <c r="N1213">
        <v>1950</v>
      </c>
      <c r="O1213">
        <v>432</v>
      </c>
      <c r="P1213">
        <v>6</v>
      </c>
      <c r="Q1213">
        <v>3</v>
      </c>
      <c r="R1213">
        <v>7</v>
      </c>
      <c r="S1213">
        <v>5</v>
      </c>
      <c r="V1213">
        <v>2</v>
      </c>
      <c r="W1213">
        <v>0</v>
      </c>
      <c r="X1213" t="s">
        <v>312</v>
      </c>
      <c r="Y1213">
        <v>1.08</v>
      </c>
      <c r="Z1213">
        <v>7.5</v>
      </c>
      <c r="AA1213">
        <v>1.1000000000000001</v>
      </c>
      <c r="AB1213">
        <v>6.5</v>
      </c>
      <c r="AC1213">
        <v>1.08</v>
      </c>
      <c r="AD1213">
        <v>8</v>
      </c>
      <c r="AE1213">
        <v>1.1000000000000001</v>
      </c>
      <c r="AF1213">
        <v>8.52</v>
      </c>
      <c r="AG1213">
        <v>1.1000000000000001</v>
      </c>
      <c r="AH1213">
        <v>7</v>
      </c>
      <c r="AI1213">
        <v>1.1100000000000001</v>
      </c>
      <c r="AJ1213">
        <v>9</v>
      </c>
      <c r="AK1213">
        <v>1.0900000000000001</v>
      </c>
      <c r="AL1213">
        <v>7.3</v>
      </c>
      <c r="AM1213" t="str">
        <f t="shared" si="198"/>
        <v>Safarova</v>
      </c>
      <c r="AN1213" t="str">
        <f t="shared" si="199"/>
        <v>Minella</v>
      </c>
      <c r="AO1213" t="str">
        <f t="shared" si="200"/>
        <v>ParisSafarovaMinella</v>
      </c>
      <c r="AP1213" t="str">
        <f t="shared" si="201"/>
        <v>ParisMinellaSafarova</v>
      </c>
      <c r="AQ1213">
        <f t="shared" si="202"/>
        <v>2</v>
      </c>
      <c r="AR1213">
        <f t="shared" si="203"/>
        <v>5</v>
      </c>
      <c r="AS1213">
        <f t="shared" si="204"/>
        <v>21</v>
      </c>
      <c r="AT1213" t="b">
        <f t="shared" si="205"/>
        <v>0</v>
      </c>
      <c r="AU1213" t="str">
        <f t="shared" si="206"/>
        <v>Safarova</v>
      </c>
      <c r="AV1213" t="b">
        <f t="shared" si="207"/>
        <v>0</v>
      </c>
      <c r="AW1213" t="str">
        <f t="shared" si="208"/>
        <v>Paris1st Round</v>
      </c>
    </row>
    <row r="1214" spans="1:49" x14ac:dyDescent="0.25">
      <c r="A1214">
        <v>28</v>
      </c>
      <c r="B1214" t="s">
        <v>480</v>
      </c>
      <c r="C1214" t="s">
        <v>608</v>
      </c>
      <c r="D1214" s="1">
        <v>41786</v>
      </c>
      <c r="E1214" t="s">
        <v>443</v>
      </c>
      <c r="F1214" t="s">
        <v>307</v>
      </c>
      <c r="G1214" t="s">
        <v>503</v>
      </c>
      <c r="H1214" t="s">
        <v>309</v>
      </c>
      <c r="I1214">
        <v>3</v>
      </c>
      <c r="J1214" t="s">
        <v>370</v>
      </c>
      <c r="K1214" t="s">
        <v>320</v>
      </c>
      <c r="L1214">
        <v>48</v>
      </c>
      <c r="M1214">
        <v>125</v>
      </c>
      <c r="N1214">
        <v>1155</v>
      </c>
      <c r="O1214">
        <v>506</v>
      </c>
      <c r="P1214">
        <v>7</v>
      </c>
      <c r="Q1214">
        <v>5</v>
      </c>
      <c r="R1214">
        <v>6</v>
      </c>
      <c r="S1214">
        <v>3</v>
      </c>
      <c r="V1214">
        <v>2</v>
      </c>
      <c r="W1214">
        <v>0</v>
      </c>
      <c r="X1214" t="s">
        <v>312</v>
      </c>
      <c r="Y1214">
        <v>1.36</v>
      </c>
      <c r="Z1214">
        <v>3</v>
      </c>
      <c r="AA1214">
        <v>1.42</v>
      </c>
      <c r="AB1214">
        <v>2.8</v>
      </c>
      <c r="AC1214">
        <v>1.36</v>
      </c>
      <c r="AD1214">
        <v>3</v>
      </c>
      <c r="AE1214">
        <v>1.4</v>
      </c>
      <c r="AF1214">
        <v>3.22</v>
      </c>
      <c r="AG1214">
        <v>1.44</v>
      </c>
      <c r="AH1214">
        <v>2.75</v>
      </c>
      <c r="AI1214">
        <v>1.44</v>
      </c>
      <c r="AJ1214">
        <v>3.4</v>
      </c>
      <c r="AK1214">
        <v>1.37</v>
      </c>
      <c r="AL1214">
        <v>3.02</v>
      </c>
      <c r="AM1214" t="str">
        <f t="shared" si="198"/>
        <v>Dellacqua</v>
      </c>
      <c r="AN1214" t="str">
        <f t="shared" si="199"/>
        <v>Dominguez</v>
      </c>
      <c r="AO1214" t="str">
        <f t="shared" si="200"/>
        <v>ParisDellacquaDominguez</v>
      </c>
      <c r="AP1214" t="str">
        <f t="shared" si="201"/>
        <v>ParisDominguezDellacqua</v>
      </c>
      <c r="AQ1214">
        <f t="shared" si="202"/>
        <v>2</v>
      </c>
      <c r="AR1214">
        <f t="shared" si="203"/>
        <v>5</v>
      </c>
      <c r="AS1214">
        <f t="shared" si="204"/>
        <v>21</v>
      </c>
      <c r="AT1214" t="b">
        <f t="shared" si="205"/>
        <v>0</v>
      </c>
      <c r="AU1214" t="str">
        <f t="shared" si="206"/>
        <v>Dellacqua</v>
      </c>
      <c r="AV1214" t="b">
        <f t="shared" si="207"/>
        <v>0</v>
      </c>
      <c r="AW1214" t="str">
        <f t="shared" si="208"/>
        <v>Paris1st Round</v>
      </c>
    </row>
    <row r="1215" spans="1:49" x14ac:dyDescent="0.25">
      <c r="A1215">
        <v>28</v>
      </c>
      <c r="B1215" t="s">
        <v>480</v>
      </c>
      <c r="C1215" t="s">
        <v>608</v>
      </c>
      <c r="D1215" s="1">
        <v>41787</v>
      </c>
      <c r="E1215" t="s">
        <v>443</v>
      </c>
      <c r="F1215" t="s">
        <v>307</v>
      </c>
      <c r="G1215" t="s">
        <v>503</v>
      </c>
      <c r="H1215" t="s">
        <v>344</v>
      </c>
      <c r="I1215">
        <v>3</v>
      </c>
      <c r="J1215" t="s">
        <v>319</v>
      </c>
      <c r="K1215" t="s">
        <v>450</v>
      </c>
      <c r="L1215">
        <v>99</v>
      </c>
      <c r="M1215">
        <v>13</v>
      </c>
      <c r="N1215">
        <v>628</v>
      </c>
      <c r="O1215">
        <v>3259</v>
      </c>
      <c r="P1215">
        <v>5</v>
      </c>
      <c r="Q1215">
        <v>7</v>
      </c>
      <c r="R1215">
        <v>6</v>
      </c>
      <c r="S1215">
        <v>4</v>
      </c>
      <c r="T1215">
        <v>6</v>
      </c>
      <c r="U1215">
        <v>2</v>
      </c>
      <c r="V1215">
        <v>2</v>
      </c>
      <c r="W1215">
        <v>1</v>
      </c>
      <c r="X1215" t="s">
        <v>312</v>
      </c>
      <c r="Y1215">
        <v>5</v>
      </c>
      <c r="Z1215">
        <v>1.1599999999999999</v>
      </c>
      <c r="AA1215">
        <v>4.5</v>
      </c>
      <c r="AB1215">
        <v>1.18</v>
      </c>
      <c r="AC1215">
        <v>5</v>
      </c>
      <c r="AD1215">
        <v>1.1399999999999999</v>
      </c>
      <c r="AE1215">
        <v>5</v>
      </c>
      <c r="AF1215">
        <v>1.21</v>
      </c>
      <c r="AG1215">
        <v>5.5</v>
      </c>
      <c r="AH1215">
        <v>1.1399999999999999</v>
      </c>
      <c r="AI1215">
        <v>5.7</v>
      </c>
      <c r="AJ1215">
        <v>1.21</v>
      </c>
      <c r="AK1215">
        <v>4.88</v>
      </c>
      <c r="AL1215">
        <v>1.17</v>
      </c>
      <c r="AM1215" t="str">
        <f t="shared" si="198"/>
        <v>Larsson</v>
      </c>
      <c r="AN1215" t="str">
        <f t="shared" si="199"/>
        <v>Pennetta</v>
      </c>
      <c r="AO1215" t="str">
        <f t="shared" si="200"/>
        <v>ParisLarssonPennetta</v>
      </c>
      <c r="AP1215" t="str">
        <f t="shared" si="201"/>
        <v>ParisPennettaLarsson</v>
      </c>
      <c r="AQ1215">
        <f t="shared" si="202"/>
        <v>1</v>
      </c>
      <c r="AR1215">
        <f t="shared" si="203"/>
        <v>4</v>
      </c>
      <c r="AS1215">
        <f t="shared" si="204"/>
        <v>30</v>
      </c>
      <c r="AT1215" t="b">
        <f t="shared" si="205"/>
        <v>0</v>
      </c>
      <c r="AU1215" t="str">
        <f t="shared" si="206"/>
        <v>Pennetta</v>
      </c>
      <c r="AV1215" t="b">
        <f t="shared" si="207"/>
        <v>1</v>
      </c>
      <c r="AW1215" t="str">
        <f t="shared" si="208"/>
        <v>Paris2nd Round</v>
      </c>
    </row>
    <row r="1216" spans="1:49" x14ac:dyDescent="0.25">
      <c r="A1216">
        <v>28</v>
      </c>
      <c r="B1216" t="s">
        <v>480</v>
      </c>
      <c r="C1216" t="s">
        <v>608</v>
      </c>
      <c r="D1216" s="1">
        <v>41787</v>
      </c>
      <c r="E1216" t="s">
        <v>443</v>
      </c>
      <c r="F1216" t="s">
        <v>307</v>
      </c>
      <c r="G1216" t="s">
        <v>503</v>
      </c>
      <c r="H1216" t="s">
        <v>344</v>
      </c>
      <c r="I1216">
        <v>3</v>
      </c>
      <c r="J1216" t="s">
        <v>414</v>
      </c>
      <c r="K1216" t="s">
        <v>324</v>
      </c>
      <c r="L1216">
        <v>56</v>
      </c>
      <c r="M1216">
        <v>29</v>
      </c>
      <c r="N1216">
        <v>1004</v>
      </c>
      <c r="O1216">
        <v>1531</v>
      </c>
      <c r="P1216">
        <v>2</v>
      </c>
      <c r="Q1216">
        <v>6</v>
      </c>
      <c r="R1216">
        <v>6</v>
      </c>
      <c r="S1216">
        <v>3</v>
      </c>
      <c r="T1216">
        <v>6</v>
      </c>
      <c r="U1216">
        <v>4</v>
      </c>
      <c r="V1216">
        <v>2</v>
      </c>
      <c r="W1216">
        <v>1</v>
      </c>
      <c r="X1216" t="s">
        <v>312</v>
      </c>
      <c r="Y1216">
        <v>4</v>
      </c>
      <c r="Z1216">
        <v>1.22</v>
      </c>
      <c r="AA1216">
        <v>4</v>
      </c>
      <c r="AB1216">
        <v>1.22</v>
      </c>
      <c r="AC1216">
        <v>4.33</v>
      </c>
      <c r="AD1216">
        <v>1.22</v>
      </c>
      <c r="AE1216">
        <v>3.85</v>
      </c>
      <c r="AF1216">
        <v>1.31</v>
      </c>
      <c r="AG1216">
        <v>4</v>
      </c>
      <c r="AH1216">
        <v>1.22</v>
      </c>
      <c r="AI1216">
        <v>4.55</v>
      </c>
      <c r="AJ1216">
        <v>1.31</v>
      </c>
      <c r="AK1216">
        <v>4.08</v>
      </c>
      <c r="AL1216">
        <v>1.23</v>
      </c>
      <c r="AM1216" t="str">
        <f t="shared" si="198"/>
        <v>Schmiedlova</v>
      </c>
      <c r="AN1216" t="str">
        <f t="shared" si="199"/>
        <v>Williams</v>
      </c>
      <c r="AO1216" t="str">
        <f t="shared" si="200"/>
        <v>ParisSchmiedlovaWilliams</v>
      </c>
      <c r="AP1216" t="str">
        <f t="shared" si="201"/>
        <v>ParisWilliamsSchmiedlova</v>
      </c>
      <c r="AQ1216">
        <f t="shared" si="202"/>
        <v>1</v>
      </c>
      <c r="AR1216">
        <f t="shared" si="203"/>
        <v>1</v>
      </c>
      <c r="AS1216">
        <f t="shared" si="204"/>
        <v>27</v>
      </c>
      <c r="AT1216" t="b">
        <f t="shared" si="205"/>
        <v>0</v>
      </c>
      <c r="AU1216" t="str">
        <f t="shared" si="206"/>
        <v>Williams</v>
      </c>
      <c r="AV1216" t="b">
        <f t="shared" si="207"/>
        <v>1</v>
      </c>
      <c r="AW1216" t="str">
        <f t="shared" si="208"/>
        <v>Paris2nd Round</v>
      </c>
    </row>
    <row r="1217" spans="1:49" x14ac:dyDescent="0.25">
      <c r="A1217">
        <v>28</v>
      </c>
      <c r="B1217" t="s">
        <v>480</v>
      </c>
      <c r="C1217" t="s">
        <v>608</v>
      </c>
      <c r="D1217" s="1">
        <v>41787</v>
      </c>
      <c r="E1217" t="s">
        <v>443</v>
      </c>
      <c r="F1217" t="s">
        <v>307</v>
      </c>
      <c r="G1217" t="s">
        <v>503</v>
      </c>
      <c r="H1217" t="s">
        <v>344</v>
      </c>
      <c r="I1217">
        <v>3</v>
      </c>
      <c r="J1217" t="s">
        <v>431</v>
      </c>
      <c r="K1217" t="s">
        <v>340</v>
      </c>
      <c r="L1217">
        <v>16</v>
      </c>
      <c r="M1217">
        <v>107</v>
      </c>
      <c r="N1217">
        <v>2640</v>
      </c>
      <c r="O1217">
        <v>580</v>
      </c>
      <c r="P1217">
        <v>2</v>
      </c>
      <c r="Q1217">
        <v>6</v>
      </c>
      <c r="R1217">
        <v>6</v>
      </c>
      <c r="S1217">
        <v>2</v>
      </c>
      <c r="T1217">
        <v>6</v>
      </c>
      <c r="U1217">
        <v>1</v>
      </c>
      <c r="V1217">
        <v>2</v>
      </c>
      <c r="W1217">
        <v>1</v>
      </c>
      <c r="X1217" t="s">
        <v>312</v>
      </c>
      <c r="Y1217">
        <v>1.25</v>
      </c>
      <c r="Z1217">
        <v>3.75</v>
      </c>
      <c r="AA1217">
        <v>1.25</v>
      </c>
      <c r="AB1217">
        <v>3.75</v>
      </c>
      <c r="AC1217">
        <v>1.25</v>
      </c>
      <c r="AD1217">
        <v>3.75</v>
      </c>
      <c r="AE1217">
        <v>1.25</v>
      </c>
      <c r="AF1217">
        <v>4.46</v>
      </c>
      <c r="AG1217">
        <v>1.22</v>
      </c>
      <c r="AH1217">
        <v>4</v>
      </c>
      <c r="AI1217">
        <v>1.29</v>
      </c>
      <c r="AJ1217">
        <v>4.46</v>
      </c>
      <c r="AK1217">
        <v>1.25</v>
      </c>
      <c r="AL1217">
        <v>3.91</v>
      </c>
      <c r="AM1217" t="str">
        <f t="shared" si="198"/>
        <v>Bouchard</v>
      </c>
      <c r="AN1217" t="str">
        <f t="shared" si="199"/>
        <v>Goerges</v>
      </c>
      <c r="AO1217" t="str">
        <f t="shared" si="200"/>
        <v>ParisBouchardGoerges</v>
      </c>
      <c r="AP1217" t="str">
        <f t="shared" si="201"/>
        <v>ParisGoergesBouchard</v>
      </c>
      <c r="AQ1217">
        <f t="shared" si="202"/>
        <v>1</v>
      </c>
      <c r="AR1217">
        <f t="shared" si="203"/>
        <v>5</v>
      </c>
      <c r="AS1217">
        <f t="shared" si="204"/>
        <v>23</v>
      </c>
      <c r="AT1217" t="b">
        <f t="shared" si="205"/>
        <v>0</v>
      </c>
      <c r="AU1217" t="str">
        <f t="shared" si="206"/>
        <v>Goerges</v>
      </c>
      <c r="AV1217" t="b">
        <f t="shared" si="207"/>
        <v>1</v>
      </c>
      <c r="AW1217" t="str">
        <f t="shared" si="208"/>
        <v>Paris2nd Round</v>
      </c>
    </row>
    <row r="1218" spans="1:49" x14ac:dyDescent="0.25">
      <c r="A1218">
        <v>28</v>
      </c>
      <c r="B1218" t="s">
        <v>480</v>
      </c>
      <c r="C1218" t="s">
        <v>608</v>
      </c>
      <c r="D1218" s="1">
        <v>41787</v>
      </c>
      <c r="E1218" t="s">
        <v>443</v>
      </c>
      <c r="F1218" t="s">
        <v>307</v>
      </c>
      <c r="G1218" t="s">
        <v>503</v>
      </c>
      <c r="H1218" t="s">
        <v>344</v>
      </c>
      <c r="I1218">
        <v>3</v>
      </c>
      <c r="J1218" t="s">
        <v>310</v>
      </c>
      <c r="K1218" t="s">
        <v>380</v>
      </c>
      <c r="L1218">
        <v>35</v>
      </c>
      <c r="M1218">
        <v>1</v>
      </c>
      <c r="N1218">
        <v>1375</v>
      </c>
      <c r="O1218">
        <v>11590</v>
      </c>
      <c r="P1218">
        <v>6</v>
      </c>
      <c r="Q1218">
        <v>2</v>
      </c>
      <c r="R1218">
        <v>6</v>
      </c>
      <c r="S1218">
        <v>2</v>
      </c>
      <c r="V1218">
        <v>2</v>
      </c>
      <c r="W1218">
        <v>0</v>
      </c>
      <c r="X1218" t="s">
        <v>312</v>
      </c>
      <c r="Y1218">
        <v>17</v>
      </c>
      <c r="Z1218">
        <v>1.02</v>
      </c>
      <c r="AA1218">
        <v>12</v>
      </c>
      <c r="AB1218">
        <v>1.02</v>
      </c>
      <c r="AC1218">
        <v>12</v>
      </c>
      <c r="AD1218">
        <v>1.03</v>
      </c>
      <c r="AE1218">
        <v>17.5</v>
      </c>
      <c r="AF1218">
        <v>1.03</v>
      </c>
      <c r="AG1218">
        <v>13</v>
      </c>
      <c r="AH1218">
        <v>1.02</v>
      </c>
      <c r="AI1218">
        <v>19</v>
      </c>
      <c r="AJ1218">
        <v>1.04</v>
      </c>
      <c r="AK1218">
        <v>14.21</v>
      </c>
      <c r="AL1218">
        <v>1.02</v>
      </c>
      <c r="AM1218" t="str">
        <f t="shared" si="198"/>
        <v>Muguruza</v>
      </c>
      <c r="AN1218" t="str">
        <f t="shared" si="199"/>
        <v>Williams</v>
      </c>
      <c r="AO1218" t="str">
        <f t="shared" si="200"/>
        <v>ParisMuguruzaWilliams</v>
      </c>
      <c r="AP1218" t="str">
        <f t="shared" si="201"/>
        <v>ParisWilliamsMuguruza</v>
      </c>
      <c r="AQ1218">
        <f t="shared" si="202"/>
        <v>2</v>
      </c>
      <c r="AR1218">
        <f t="shared" si="203"/>
        <v>8</v>
      </c>
      <c r="AS1218">
        <f t="shared" si="204"/>
        <v>16</v>
      </c>
      <c r="AT1218" t="b">
        <f t="shared" si="205"/>
        <v>0</v>
      </c>
      <c r="AU1218" t="str">
        <f t="shared" si="206"/>
        <v>Muguruza</v>
      </c>
      <c r="AV1218" t="b">
        <f t="shared" si="207"/>
        <v>0</v>
      </c>
      <c r="AW1218" t="str">
        <f t="shared" si="208"/>
        <v>Paris2nd Round</v>
      </c>
    </row>
    <row r="1219" spans="1:49" x14ac:dyDescent="0.25">
      <c r="A1219">
        <v>28</v>
      </c>
      <c r="B1219" t="s">
        <v>480</v>
      </c>
      <c r="C1219" t="s">
        <v>608</v>
      </c>
      <c r="D1219" s="1">
        <v>41787</v>
      </c>
      <c r="E1219" t="s">
        <v>443</v>
      </c>
      <c r="F1219" t="s">
        <v>307</v>
      </c>
      <c r="G1219" t="s">
        <v>503</v>
      </c>
      <c r="H1219" t="s">
        <v>344</v>
      </c>
      <c r="I1219">
        <v>3</v>
      </c>
      <c r="J1219" t="s">
        <v>378</v>
      </c>
      <c r="K1219" t="s">
        <v>355</v>
      </c>
      <c r="L1219">
        <v>9</v>
      </c>
      <c r="M1219">
        <v>58</v>
      </c>
      <c r="N1219">
        <v>3870</v>
      </c>
      <c r="O1219">
        <v>993</v>
      </c>
      <c r="P1219">
        <v>6</v>
      </c>
      <c r="Q1219">
        <v>2</v>
      </c>
      <c r="R1219">
        <v>7</v>
      </c>
      <c r="S1219">
        <v>5</v>
      </c>
      <c r="V1219">
        <v>2</v>
      </c>
      <c r="W1219">
        <v>0</v>
      </c>
      <c r="X1219" t="s">
        <v>312</v>
      </c>
      <c r="Y1219">
        <v>1.44</v>
      </c>
      <c r="Z1219">
        <v>2.62</v>
      </c>
      <c r="AA1219">
        <v>1.48</v>
      </c>
      <c r="AB1219">
        <v>2.6</v>
      </c>
      <c r="AC1219">
        <v>1.5</v>
      </c>
      <c r="AD1219">
        <v>2.62</v>
      </c>
      <c r="AE1219">
        <v>1.55</v>
      </c>
      <c r="AF1219">
        <v>2.64</v>
      </c>
      <c r="AG1219">
        <v>1.53</v>
      </c>
      <c r="AH1219">
        <v>2.5</v>
      </c>
      <c r="AI1219">
        <v>1.55</v>
      </c>
      <c r="AJ1219">
        <v>2.8</v>
      </c>
      <c r="AK1219">
        <v>1.48</v>
      </c>
      <c r="AL1219">
        <v>2.6</v>
      </c>
      <c r="AM1219" t="str">
        <f t="shared" ref="AM1219:AM1282" si="209">LEFT(J1219,FIND(" ",J1219)-1)</f>
        <v>Kerber</v>
      </c>
      <c r="AN1219" t="str">
        <f t="shared" ref="AN1219:AN1282" si="210">LEFT(K1219,FIND(" ",K1219)-1)</f>
        <v>Lepchenko</v>
      </c>
      <c r="AO1219" t="str">
        <f t="shared" ref="AO1219:AO1282" si="211">B1219&amp;AM1219&amp;AN1219</f>
        <v>ParisKerberLepchenko</v>
      </c>
      <c r="AP1219" t="str">
        <f t="shared" ref="AP1219:AP1282" si="212">B1219&amp;AN1219&amp;AM1219</f>
        <v>ParisLepchenkoKerber</v>
      </c>
      <c r="AQ1219">
        <f t="shared" ref="AQ1219:AQ1282" si="213">V1219-W1219</f>
        <v>2</v>
      </c>
      <c r="AR1219">
        <f t="shared" ref="AR1219:AR1282" si="214">T1219+R1219+P1219-U1219-S1219-Q1219</f>
        <v>6</v>
      </c>
      <c r="AS1219">
        <f t="shared" ref="AS1219:AS1282" si="215">T1219+R1219+P1219+U1219+S1219+Q1219</f>
        <v>20</v>
      </c>
      <c r="AT1219" t="b">
        <f t="shared" ref="AT1219:AT1282" si="216">OR(P1219+Q1219=13,R1219+S1219=13,T1219+U1219=13)</f>
        <v>0</v>
      </c>
      <c r="AU1219" t="str">
        <f t="shared" ref="AU1219:AU1282" si="217">IF(P1219&gt;Q1219,AM1219,AN1219)</f>
        <v>Kerber</v>
      </c>
      <c r="AV1219" t="b">
        <f t="shared" ref="AV1219:AV1282" si="218">W1219&lt;&gt;0</f>
        <v>0</v>
      </c>
      <c r="AW1219" t="str">
        <f t="shared" ref="AW1219:AW1282" si="219">B1219&amp;H1219</f>
        <v>Paris2nd Round</v>
      </c>
    </row>
    <row r="1220" spans="1:49" x14ac:dyDescent="0.25">
      <c r="A1220">
        <v>28</v>
      </c>
      <c r="B1220" t="s">
        <v>480</v>
      </c>
      <c r="C1220" t="s">
        <v>608</v>
      </c>
      <c r="D1220" s="1">
        <v>41787</v>
      </c>
      <c r="E1220" t="s">
        <v>443</v>
      </c>
      <c r="F1220" t="s">
        <v>307</v>
      </c>
      <c r="G1220" t="s">
        <v>503</v>
      </c>
      <c r="H1220" t="s">
        <v>344</v>
      </c>
      <c r="I1220">
        <v>3</v>
      </c>
      <c r="J1220" t="s">
        <v>368</v>
      </c>
      <c r="K1220" t="s">
        <v>591</v>
      </c>
      <c r="L1220">
        <v>15</v>
      </c>
      <c r="M1220">
        <v>112</v>
      </c>
      <c r="N1220">
        <v>2785</v>
      </c>
      <c r="O1220">
        <v>547</v>
      </c>
      <c r="P1220">
        <v>7</v>
      </c>
      <c r="Q1220">
        <v>5</v>
      </c>
      <c r="R1220">
        <v>1</v>
      </c>
      <c r="S1220">
        <v>6</v>
      </c>
      <c r="T1220">
        <v>6</v>
      </c>
      <c r="U1220">
        <v>4</v>
      </c>
      <c r="V1220">
        <v>2</v>
      </c>
      <c r="W1220">
        <v>1</v>
      </c>
      <c r="X1220" t="s">
        <v>312</v>
      </c>
      <c r="Y1220">
        <v>1.25</v>
      </c>
      <c r="Z1220">
        <v>3.75</v>
      </c>
      <c r="AA1220">
        <v>1.25</v>
      </c>
      <c r="AB1220">
        <v>3.75</v>
      </c>
      <c r="AC1220">
        <v>1.2</v>
      </c>
      <c r="AD1220">
        <v>4.33</v>
      </c>
      <c r="AE1220">
        <v>1.31</v>
      </c>
      <c r="AF1220">
        <v>3.85</v>
      </c>
      <c r="AG1220">
        <v>1.22</v>
      </c>
      <c r="AH1220">
        <v>4</v>
      </c>
      <c r="AI1220">
        <v>1.31</v>
      </c>
      <c r="AJ1220">
        <v>4.5999999999999996</v>
      </c>
      <c r="AK1220">
        <v>1.23</v>
      </c>
      <c r="AL1220">
        <v>4.03</v>
      </c>
      <c r="AM1220" t="str">
        <f t="shared" si="209"/>
        <v>Suarez</v>
      </c>
      <c r="AN1220" t="str">
        <f t="shared" si="210"/>
        <v>Bacsinszky</v>
      </c>
      <c r="AO1220" t="str">
        <f t="shared" si="211"/>
        <v>ParisSuarezBacsinszky</v>
      </c>
      <c r="AP1220" t="str">
        <f t="shared" si="212"/>
        <v>ParisBacsinszkySuarez</v>
      </c>
      <c r="AQ1220">
        <f t="shared" si="213"/>
        <v>1</v>
      </c>
      <c r="AR1220">
        <f t="shared" si="214"/>
        <v>-1</v>
      </c>
      <c r="AS1220">
        <f t="shared" si="215"/>
        <v>29</v>
      </c>
      <c r="AT1220" t="b">
        <f t="shared" si="216"/>
        <v>0</v>
      </c>
      <c r="AU1220" t="str">
        <f t="shared" si="217"/>
        <v>Suarez</v>
      </c>
      <c r="AV1220" t="b">
        <f t="shared" si="218"/>
        <v>1</v>
      </c>
      <c r="AW1220" t="str">
        <f t="shared" si="219"/>
        <v>Paris2nd Round</v>
      </c>
    </row>
    <row r="1221" spans="1:49" x14ac:dyDescent="0.25">
      <c r="A1221">
        <v>28</v>
      </c>
      <c r="B1221" t="s">
        <v>480</v>
      </c>
      <c r="C1221" t="s">
        <v>608</v>
      </c>
      <c r="D1221" s="1">
        <v>41787</v>
      </c>
      <c r="E1221" t="s">
        <v>443</v>
      </c>
      <c r="F1221" t="s">
        <v>307</v>
      </c>
      <c r="G1221" t="s">
        <v>503</v>
      </c>
      <c r="H1221" t="s">
        <v>344</v>
      </c>
      <c r="I1221">
        <v>3</v>
      </c>
      <c r="J1221" t="s">
        <v>364</v>
      </c>
      <c r="K1221" t="s">
        <v>318</v>
      </c>
      <c r="L1221">
        <v>10</v>
      </c>
      <c r="M1221">
        <v>155</v>
      </c>
      <c r="N1221">
        <v>3705</v>
      </c>
      <c r="O1221">
        <v>399</v>
      </c>
      <c r="P1221">
        <v>6</v>
      </c>
      <c r="Q1221">
        <v>3</v>
      </c>
      <c r="R1221">
        <v>6</v>
      </c>
      <c r="S1221">
        <v>4</v>
      </c>
      <c r="V1221">
        <v>2</v>
      </c>
      <c r="W1221">
        <v>0</v>
      </c>
      <c r="X1221" t="s">
        <v>312</v>
      </c>
      <c r="Y1221">
        <v>1.18</v>
      </c>
      <c r="Z1221">
        <v>4.5</v>
      </c>
      <c r="AA1221">
        <v>1.17</v>
      </c>
      <c r="AB1221">
        <v>4.75</v>
      </c>
      <c r="AC1221">
        <v>1.2</v>
      </c>
      <c r="AD1221">
        <v>4.33</v>
      </c>
      <c r="AE1221">
        <v>1.22</v>
      </c>
      <c r="AF1221">
        <v>4.93</v>
      </c>
      <c r="AG1221">
        <v>1.2</v>
      </c>
      <c r="AH1221">
        <v>4.5</v>
      </c>
      <c r="AI1221">
        <v>1.25</v>
      </c>
      <c r="AJ1221">
        <v>5.25</v>
      </c>
      <c r="AK1221">
        <v>1.19</v>
      </c>
      <c r="AL1221">
        <v>4.54</v>
      </c>
      <c r="AM1221" t="str">
        <f t="shared" si="209"/>
        <v>Cibulkova</v>
      </c>
      <c r="AN1221" t="str">
        <f t="shared" si="210"/>
        <v>Paszek</v>
      </c>
      <c r="AO1221" t="str">
        <f t="shared" si="211"/>
        <v>ParisCibulkovaPaszek</v>
      </c>
      <c r="AP1221" t="str">
        <f t="shared" si="212"/>
        <v>ParisPaszekCibulkova</v>
      </c>
      <c r="AQ1221">
        <f t="shared" si="213"/>
        <v>2</v>
      </c>
      <c r="AR1221">
        <f t="shared" si="214"/>
        <v>5</v>
      </c>
      <c r="AS1221">
        <f t="shared" si="215"/>
        <v>19</v>
      </c>
      <c r="AT1221" t="b">
        <f t="shared" si="216"/>
        <v>0</v>
      </c>
      <c r="AU1221" t="str">
        <f t="shared" si="217"/>
        <v>Cibulkova</v>
      </c>
      <c r="AV1221" t="b">
        <f t="shared" si="218"/>
        <v>0</v>
      </c>
      <c r="AW1221" t="str">
        <f t="shared" si="219"/>
        <v>Paris2nd Round</v>
      </c>
    </row>
    <row r="1222" spans="1:49" x14ac:dyDescent="0.25">
      <c r="A1222">
        <v>28</v>
      </c>
      <c r="B1222" t="s">
        <v>480</v>
      </c>
      <c r="C1222" t="s">
        <v>608</v>
      </c>
      <c r="D1222" s="1">
        <v>41787</v>
      </c>
      <c r="E1222" t="s">
        <v>443</v>
      </c>
      <c r="F1222" t="s">
        <v>307</v>
      </c>
      <c r="G1222" t="s">
        <v>503</v>
      </c>
      <c r="H1222" t="s">
        <v>344</v>
      </c>
      <c r="I1222">
        <v>3</v>
      </c>
      <c r="J1222" t="s">
        <v>528</v>
      </c>
      <c r="K1222" t="s">
        <v>437</v>
      </c>
      <c r="L1222">
        <v>205</v>
      </c>
      <c r="M1222">
        <v>21</v>
      </c>
      <c r="N1222">
        <v>282</v>
      </c>
      <c r="O1222">
        <v>2085</v>
      </c>
      <c r="P1222">
        <v>6</v>
      </c>
      <c r="Q1222">
        <v>4</v>
      </c>
      <c r="R1222">
        <v>4</v>
      </c>
      <c r="S1222">
        <v>6</v>
      </c>
      <c r="T1222">
        <v>6</v>
      </c>
      <c r="U1222">
        <v>4</v>
      </c>
      <c r="V1222">
        <v>2</v>
      </c>
      <c r="W1222">
        <v>1</v>
      </c>
      <c r="X1222" t="s">
        <v>312</v>
      </c>
      <c r="Y1222">
        <v>4.5</v>
      </c>
      <c r="Z1222">
        <v>1.18</v>
      </c>
      <c r="AA1222">
        <v>4.5</v>
      </c>
      <c r="AB1222">
        <v>1.18</v>
      </c>
      <c r="AC1222">
        <v>5</v>
      </c>
      <c r="AD1222">
        <v>1.17</v>
      </c>
      <c r="AE1222">
        <v>5.46</v>
      </c>
      <c r="AF1222">
        <v>1.19</v>
      </c>
      <c r="AG1222">
        <v>5</v>
      </c>
      <c r="AH1222">
        <v>1.17</v>
      </c>
      <c r="AI1222">
        <v>5.5</v>
      </c>
      <c r="AJ1222">
        <v>1.2</v>
      </c>
      <c r="AK1222">
        <v>4.8099999999999996</v>
      </c>
      <c r="AL1222">
        <v>1.18</v>
      </c>
      <c r="AM1222" t="str">
        <f t="shared" si="209"/>
        <v>Townsend</v>
      </c>
      <c r="AN1222" t="str">
        <f t="shared" si="210"/>
        <v>Cornet</v>
      </c>
      <c r="AO1222" t="str">
        <f t="shared" si="211"/>
        <v>ParisTownsendCornet</v>
      </c>
      <c r="AP1222" t="str">
        <f t="shared" si="212"/>
        <v>ParisCornetTownsend</v>
      </c>
      <c r="AQ1222">
        <f t="shared" si="213"/>
        <v>1</v>
      </c>
      <c r="AR1222">
        <f t="shared" si="214"/>
        <v>2</v>
      </c>
      <c r="AS1222">
        <f t="shared" si="215"/>
        <v>30</v>
      </c>
      <c r="AT1222" t="b">
        <f t="shared" si="216"/>
        <v>0</v>
      </c>
      <c r="AU1222" t="str">
        <f t="shared" si="217"/>
        <v>Townsend</v>
      </c>
      <c r="AV1222" t="b">
        <f t="shared" si="218"/>
        <v>1</v>
      </c>
      <c r="AW1222" t="str">
        <f t="shared" si="219"/>
        <v>Paris2nd Round</v>
      </c>
    </row>
    <row r="1223" spans="1:49" x14ac:dyDescent="0.25">
      <c r="A1223">
        <v>28</v>
      </c>
      <c r="B1223" t="s">
        <v>480</v>
      </c>
      <c r="C1223" t="s">
        <v>608</v>
      </c>
      <c r="D1223" s="1">
        <v>41787</v>
      </c>
      <c r="E1223" t="s">
        <v>443</v>
      </c>
      <c r="F1223" t="s">
        <v>307</v>
      </c>
      <c r="G1223" t="s">
        <v>503</v>
      </c>
      <c r="H1223" t="s">
        <v>344</v>
      </c>
      <c r="I1223">
        <v>3</v>
      </c>
      <c r="J1223" t="s">
        <v>373</v>
      </c>
      <c r="K1223" t="s">
        <v>566</v>
      </c>
      <c r="L1223">
        <v>31</v>
      </c>
      <c r="M1223">
        <v>120</v>
      </c>
      <c r="N1223">
        <v>1461</v>
      </c>
      <c r="O1223">
        <v>519</v>
      </c>
      <c r="P1223">
        <v>6</v>
      </c>
      <c r="Q1223">
        <v>1</v>
      </c>
      <c r="R1223">
        <v>6</v>
      </c>
      <c r="S1223">
        <v>4</v>
      </c>
      <c r="V1223">
        <v>2</v>
      </c>
      <c r="W1223">
        <v>0</v>
      </c>
      <c r="X1223" t="s">
        <v>312</v>
      </c>
      <c r="Y1223">
        <v>1.61</v>
      </c>
      <c r="Z1223">
        <v>2.2000000000000002</v>
      </c>
      <c r="AA1223">
        <v>1.65</v>
      </c>
      <c r="AB1223">
        <v>2.2000000000000002</v>
      </c>
      <c r="AC1223">
        <v>1.62</v>
      </c>
      <c r="AD1223">
        <v>2.25</v>
      </c>
      <c r="AE1223">
        <v>1.69</v>
      </c>
      <c r="AF1223">
        <v>2.29</v>
      </c>
      <c r="AG1223">
        <v>1.67</v>
      </c>
      <c r="AH1223">
        <v>2.2000000000000002</v>
      </c>
      <c r="AI1223">
        <v>1.71</v>
      </c>
      <c r="AJ1223">
        <v>2.35</v>
      </c>
      <c r="AK1223">
        <v>1.65</v>
      </c>
      <c r="AL1223">
        <v>2.2000000000000002</v>
      </c>
      <c r="AM1223" t="str">
        <f t="shared" si="209"/>
        <v>Hantuchova</v>
      </c>
      <c r="AN1223" t="str">
        <f t="shared" si="210"/>
        <v>Feuerstein</v>
      </c>
      <c r="AO1223" t="str">
        <f t="shared" si="211"/>
        <v>ParisHantuchovaFeuerstein</v>
      </c>
      <c r="AP1223" t="str">
        <f t="shared" si="212"/>
        <v>ParisFeuersteinHantuchova</v>
      </c>
      <c r="AQ1223">
        <f t="shared" si="213"/>
        <v>2</v>
      </c>
      <c r="AR1223">
        <f t="shared" si="214"/>
        <v>7</v>
      </c>
      <c r="AS1223">
        <f t="shared" si="215"/>
        <v>17</v>
      </c>
      <c r="AT1223" t="b">
        <f t="shared" si="216"/>
        <v>0</v>
      </c>
      <c r="AU1223" t="str">
        <f t="shared" si="217"/>
        <v>Hantuchova</v>
      </c>
      <c r="AV1223" t="b">
        <f t="shared" si="218"/>
        <v>0</v>
      </c>
      <c r="AW1223" t="str">
        <f t="shared" si="219"/>
        <v>Paris2nd Round</v>
      </c>
    </row>
    <row r="1224" spans="1:49" x14ac:dyDescent="0.25">
      <c r="A1224">
        <v>28</v>
      </c>
      <c r="B1224" t="s">
        <v>480</v>
      </c>
      <c r="C1224" t="s">
        <v>608</v>
      </c>
      <c r="D1224" s="1">
        <v>41787</v>
      </c>
      <c r="E1224" t="s">
        <v>443</v>
      </c>
      <c r="F1224" t="s">
        <v>307</v>
      </c>
      <c r="G1224" t="s">
        <v>503</v>
      </c>
      <c r="H1224" t="s">
        <v>344</v>
      </c>
      <c r="I1224">
        <v>3</v>
      </c>
      <c r="J1224" t="s">
        <v>422</v>
      </c>
      <c r="K1224" t="s">
        <v>313</v>
      </c>
      <c r="L1224">
        <v>18</v>
      </c>
      <c r="M1224">
        <v>38</v>
      </c>
      <c r="N1224">
        <v>2485</v>
      </c>
      <c r="O1224">
        <v>1315</v>
      </c>
      <c r="P1224">
        <v>6</v>
      </c>
      <c r="Q1224">
        <v>1</v>
      </c>
      <c r="R1224">
        <v>6</v>
      </c>
      <c r="S1224">
        <v>3</v>
      </c>
      <c r="V1224">
        <v>2</v>
      </c>
      <c r="W1224">
        <v>0</v>
      </c>
      <c r="X1224" t="s">
        <v>312</v>
      </c>
      <c r="Y1224">
        <v>1.1200000000000001</v>
      </c>
      <c r="Z1224">
        <v>6</v>
      </c>
      <c r="AA1224">
        <v>1.1499999999999999</v>
      </c>
      <c r="AB1224">
        <v>5.25</v>
      </c>
      <c r="AC1224">
        <v>1.1399999999999999</v>
      </c>
      <c r="AD1224">
        <v>5.5</v>
      </c>
      <c r="AE1224">
        <v>1.1499999999999999</v>
      </c>
      <c r="AF1224">
        <v>6.38</v>
      </c>
      <c r="AG1224">
        <v>1.17</v>
      </c>
      <c r="AH1224">
        <v>5</v>
      </c>
      <c r="AI1224">
        <v>1.17</v>
      </c>
      <c r="AJ1224">
        <v>6.5</v>
      </c>
      <c r="AK1224">
        <v>1.1399999999999999</v>
      </c>
      <c r="AL1224">
        <v>5.63</v>
      </c>
      <c r="AM1224" t="str">
        <f t="shared" si="209"/>
        <v>Stosur</v>
      </c>
      <c r="AN1224" t="str">
        <f t="shared" si="210"/>
        <v>Meusburger</v>
      </c>
      <c r="AO1224" t="str">
        <f t="shared" si="211"/>
        <v>ParisStosurMeusburger</v>
      </c>
      <c r="AP1224" t="str">
        <f t="shared" si="212"/>
        <v>ParisMeusburgerStosur</v>
      </c>
      <c r="AQ1224">
        <f t="shared" si="213"/>
        <v>2</v>
      </c>
      <c r="AR1224">
        <f t="shared" si="214"/>
        <v>8</v>
      </c>
      <c r="AS1224">
        <f t="shared" si="215"/>
        <v>16</v>
      </c>
      <c r="AT1224" t="b">
        <f t="shared" si="216"/>
        <v>0</v>
      </c>
      <c r="AU1224" t="str">
        <f t="shared" si="217"/>
        <v>Stosur</v>
      </c>
      <c r="AV1224" t="b">
        <f t="shared" si="218"/>
        <v>0</v>
      </c>
      <c r="AW1224" t="str">
        <f t="shared" si="219"/>
        <v>Paris2nd Round</v>
      </c>
    </row>
    <row r="1225" spans="1:49" x14ac:dyDescent="0.25">
      <c r="A1225">
        <v>28</v>
      </c>
      <c r="B1225" t="s">
        <v>480</v>
      </c>
      <c r="C1225" t="s">
        <v>608</v>
      </c>
      <c r="D1225" s="1">
        <v>41787</v>
      </c>
      <c r="E1225" t="s">
        <v>443</v>
      </c>
      <c r="F1225" t="s">
        <v>307</v>
      </c>
      <c r="G1225" t="s">
        <v>503</v>
      </c>
      <c r="H1225" t="s">
        <v>344</v>
      </c>
      <c r="I1225">
        <v>3</v>
      </c>
      <c r="J1225" t="s">
        <v>376</v>
      </c>
      <c r="K1225" t="s">
        <v>432</v>
      </c>
      <c r="L1225">
        <v>8</v>
      </c>
      <c r="M1225">
        <v>42</v>
      </c>
      <c r="N1225">
        <v>4141</v>
      </c>
      <c r="O1225">
        <v>1266</v>
      </c>
      <c r="P1225">
        <v>7</v>
      </c>
      <c r="Q1225">
        <v>5</v>
      </c>
      <c r="R1225">
        <v>6</v>
      </c>
      <c r="S1225">
        <v>2</v>
      </c>
      <c r="V1225">
        <v>2</v>
      </c>
      <c r="W1225">
        <v>0</v>
      </c>
      <c r="X1225" t="s">
        <v>312</v>
      </c>
      <c r="Y1225">
        <v>1.04</v>
      </c>
      <c r="Z1225">
        <v>11</v>
      </c>
      <c r="AA1225">
        <v>1.05</v>
      </c>
      <c r="AB1225">
        <v>9</v>
      </c>
      <c r="AC1225">
        <v>1.03</v>
      </c>
      <c r="AD1225">
        <v>12</v>
      </c>
      <c r="AE1225">
        <v>1.05</v>
      </c>
      <c r="AF1225">
        <v>13</v>
      </c>
      <c r="AG1225">
        <v>1.04</v>
      </c>
      <c r="AH1225">
        <v>11</v>
      </c>
      <c r="AI1225">
        <v>1.05</v>
      </c>
      <c r="AJ1225">
        <v>15.03</v>
      </c>
      <c r="AK1225">
        <v>1.04</v>
      </c>
      <c r="AL1225">
        <v>11.06</v>
      </c>
      <c r="AM1225" t="str">
        <f t="shared" si="209"/>
        <v>Sharapova</v>
      </c>
      <c r="AN1225" t="str">
        <f t="shared" si="210"/>
        <v>Pironkova</v>
      </c>
      <c r="AO1225" t="str">
        <f t="shared" si="211"/>
        <v>ParisSharapovaPironkova</v>
      </c>
      <c r="AP1225" t="str">
        <f t="shared" si="212"/>
        <v>ParisPironkovaSharapova</v>
      </c>
      <c r="AQ1225">
        <f t="shared" si="213"/>
        <v>2</v>
      </c>
      <c r="AR1225">
        <f t="shared" si="214"/>
        <v>6</v>
      </c>
      <c r="AS1225">
        <f t="shared" si="215"/>
        <v>20</v>
      </c>
      <c r="AT1225" t="b">
        <f t="shared" si="216"/>
        <v>0</v>
      </c>
      <c r="AU1225" t="str">
        <f t="shared" si="217"/>
        <v>Sharapova</v>
      </c>
      <c r="AV1225" t="b">
        <f t="shared" si="218"/>
        <v>0</v>
      </c>
      <c r="AW1225" t="str">
        <f t="shared" si="219"/>
        <v>Paris2nd Round</v>
      </c>
    </row>
    <row r="1226" spans="1:49" x14ac:dyDescent="0.25">
      <c r="A1226">
        <v>28</v>
      </c>
      <c r="B1226" t="s">
        <v>480</v>
      </c>
      <c r="C1226" t="s">
        <v>608</v>
      </c>
      <c r="D1226" s="1">
        <v>41787</v>
      </c>
      <c r="E1226" t="s">
        <v>443</v>
      </c>
      <c r="F1226" t="s">
        <v>307</v>
      </c>
      <c r="G1226" t="s">
        <v>503</v>
      </c>
      <c r="H1226" t="s">
        <v>344</v>
      </c>
      <c r="I1226">
        <v>3</v>
      </c>
      <c r="J1226" t="s">
        <v>392</v>
      </c>
      <c r="K1226" t="s">
        <v>426</v>
      </c>
      <c r="L1226">
        <v>72</v>
      </c>
      <c r="M1226">
        <v>32</v>
      </c>
      <c r="N1226">
        <v>820</v>
      </c>
      <c r="O1226">
        <v>1455</v>
      </c>
      <c r="P1226">
        <v>7</v>
      </c>
      <c r="Q1226">
        <v>6</v>
      </c>
      <c r="R1226">
        <v>6</v>
      </c>
      <c r="S1226">
        <v>2</v>
      </c>
      <c r="V1226">
        <v>2</v>
      </c>
      <c r="W1226">
        <v>0</v>
      </c>
      <c r="X1226" t="s">
        <v>312</v>
      </c>
      <c r="Y1226">
        <v>2.5</v>
      </c>
      <c r="Z1226">
        <v>1.5</v>
      </c>
      <c r="AA1226">
        <v>2.4</v>
      </c>
      <c r="AB1226">
        <v>1.55</v>
      </c>
      <c r="AC1226">
        <v>2.62</v>
      </c>
      <c r="AD1226">
        <v>1.44</v>
      </c>
      <c r="AE1226">
        <v>2.44</v>
      </c>
      <c r="AF1226">
        <v>1.63</v>
      </c>
      <c r="AG1226">
        <v>2.38</v>
      </c>
      <c r="AH1226">
        <v>1.57</v>
      </c>
      <c r="AI1226">
        <v>2.63</v>
      </c>
      <c r="AJ1226">
        <v>1.63</v>
      </c>
      <c r="AK1226">
        <v>2.4500000000000002</v>
      </c>
      <c r="AL1226">
        <v>1.54</v>
      </c>
      <c r="AM1226" t="str">
        <f t="shared" si="209"/>
        <v>Tomljanovic</v>
      </c>
      <c r="AN1226" t="str">
        <f t="shared" si="210"/>
        <v>Vesnina</v>
      </c>
      <c r="AO1226" t="str">
        <f t="shared" si="211"/>
        <v>ParisTomljanovicVesnina</v>
      </c>
      <c r="AP1226" t="str">
        <f t="shared" si="212"/>
        <v>ParisVesninaTomljanovic</v>
      </c>
      <c r="AQ1226">
        <f t="shared" si="213"/>
        <v>2</v>
      </c>
      <c r="AR1226">
        <f t="shared" si="214"/>
        <v>5</v>
      </c>
      <c r="AS1226">
        <f t="shared" si="215"/>
        <v>21</v>
      </c>
      <c r="AT1226" t="b">
        <f t="shared" si="216"/>
        <v>1</v>
      </c>
      <c r="AU1226" t="str">
        <f t="shared" si="217"/>
        <v>Tomljanovic</v>
      </c>
      <c r="AV1226" t="b">
        <f t="shared" si="218"/>
        <v>0</v>
      </c>
      <c r="AW1226" t="str">
        <f t="shared" si="219"/>
        <v>Paris2nd Round</v>
      </c>
    </row>
    <row r="1227" spans="1:49" x14ac:dyDescent="0.25">
      <c r="A1227">
        <v>28</v>
      </c>
      <c r="B1227" t="s">
        <v>480</v>
      </c>
      <c r="C1227" t="s">
        <v>608</v>
      </c>
      <c r="D1227" s="1">
        <v>41787</v>
      </c>
      <c r="E1227" t="s">
        <v>443</v>
      </c>
      <c r="F1227" t="s">
        <v>307</v>
      </c>
      <c r="G1227" t="s">
        <v>503</v>
      </c>
      <c r="H1227" t="s">
        <v>344</v>
      </c>
      <c r="I1227">
        <v>3</v>
      </c>
      <c r="J1227" t="s">
        <v>314</v>
      </c>
      <c r="K1227" t="s">
        <v>356</v>
      </c>
      <c r="L1227">
        <v>74</v>
      </c>
      <c r="M1227">
        <v>17</v>
      </c>
      <c r="N1227">
        <v>785</v>
      </c>
      <c r="O1227">
        <v>2556</v>
      </c>
      <c r="P1227">
        <v>6</v>
      </c>
      <c r="Q1227">
        <v>1</v>
      </c>
      <c r="R1227">
        <v>3</v>
      </c>
      <c r="S1227">
        <v>0</v>
      </c>
      <c r="V1227">
        <v>1</v>
      </c>
      <c r="W1227">
        <v>0</v>
      </c>
      <c r="X1227" t="s">
        <v>323</v>
      </c>
      <c r="Y1227">
        <v>2.2000000000000002</v>
      </c>
      <c r="Z1227">
        <v>1.61</v>
      </c>
      <c r="AA1227">
        <v>2.2000000000000002</v>
      </c>
      <c r="AB1227">
        <v>1.65</v>
      </c>
      <c r="AC1227">
        <v>2.25</v>
      </c>
      <c r="AD1227">
        <v>1.57</v>
      </c>
      <c r="AE1227">
        <v>2.1800000000000002</v>
      </c>
      <c r="AF1227">
        <v>1.77</v>
      </c>
      <c r="AG1227">
        <v>2.2000000000000002</v>
      </c>
      <c r="AH1227">
        <v>1.67</v>
      </c>
      <c r="AI1227">
        <v>2.35</v>
      </c>
      <c r="AJ1227">
        <v>1.77</v>
      </c>
      <c r="AK1227">
        <v>2.21</v>
      </c>
      <c r="AL1227">
        <v>1.65</v>
      </c>
      <c r="AM1227" t="str">
        <f t="shared" si="209"/>
        <v>Barthel</v>
      </c>
      <c r="AN1227" t="str">
        <f t="shared" si="210"/>
        <v>Lisicki</v>
      </c>
      <c r="AO1227" t="str">
        <f t="shared" si="211"/>
        <v>ParisBarthelLisicki</v>
      </c>
      <c r="AP1227" t="str">
        <f t="shared" si="212"/>
        <v>ParisLisickiBarthel</v>
      </c>
      <c r="AQ1227">
        <f t="shared" si="213"/>
        <v>1</v>
      </c>
      <c r="AR1227">
        <f t="shared" si="214"/>
        <v>8</v>
      </c>
      <c r="AS1227">
        <f t="shared" si="215"/>
        <v>10</v>
      </c>
      <c r="AT1227" t="b">
        <f t="shared" si="216"/>
        <v>0</v>
      </c>
      <c r="AU1227" t="str">
        <f t="shared" si="217"/>
        <v>Barthel</v>
      </c>
      <c r="AV1227" t="b">
        <f t="shared" si="218"/>
        <v>0</v>
      </c>
      <c r="AW1227" t="str">
        <f t="shared" si="219"/>
        <v>Paris2nd Round</v>
      </c>
    </row>
    <row r="1228" spans="1:49" x14ac:dyDescent="0.25">
      <c r="A1228">
        <v>28</v>
      </c>
      <c r="B1228" t="s">
        <v>480</v>
      </c>
      <c r="C1228" t="s">
        <v>608</v>
      </c>
      <c r="D1228" s="1">
        <v>41787</v>
      </c>
      <c r="E1228" t="s">
        <v>443</v>
      </c>
      <c r="F1228" t="s">
        <v>307</v>
      </c>
      <c r="G1228" t="s">
        <v>503</v>
      </c>
      <c r="H1228" t="s">
        <v>344</v>
      </c>
      <c r="I1228">
        <v>3</v>
      </c>
      <c r="J1228" t="s">
        <v>439</v>
      </c>
      <c r="K1228" t="s">
        <v>315</v>
      </c>
      <c r="L1228">
        <v>3</v>
      </c>
      <c r="M1228">
        <v>53</v>
      </c>
      <c r="N1228">
        <v>6360</v>
      </c>
      <c r="O1228">
        <v>1083</v>
      </c>
      <c r="P1228">
        <v>6</v>
      </c>
      <c r="Q1228">
        <v>3</v>
      </c>
      <c r="R1228">
        <v>6</v>
      </c>
      <c r="S1228">
        <v>4</v>
      </c>
      <c r="V1228">
        <v>2</v>
      </c>
      <c r="W1228">
        <v>0</v>
      </c>
      <c r="X1228" t="s">
        <v>312</v>
      </c>
      <c r="Y1228">
        <v>1.1100000000000001</v>
      </c>
      <c r="Z1228">
        <v>6.5</v>
      </c>
      <c r="AA1228">
        <v>1.1299999999999999</v>
      </c>
      <c r="AB1228">
        <v>5.5</v>
      </c>
      <c r="AC1228">
        <v>1.1000000000000001</v>
      </c>
      <c r="AD1228">
        <v>7</v>
      </c>
      <c r="AE1228">
        <v>1.17</v>
      </c>
      <c r="AF1228">
        <v>5.97</v>
      </c>
      <c r="AG1228">
        <v>1.1299999999999999</v>
      </c>
      <c r="AH1228">
        <v>6</v>
      </c>
      <c r="AI1228">
        <v>1.17</v>
      </c>
      <c r="AJ1228">
        <v>7</v>
      </c>
      <c r="AK1228">
        <v>1.1100000000000001</v>
      </c>
      <c r="AL1228">
        <v>6.33</v>
      </c>
      <c r="AM1228" t="str">
        <f t="shared" si="209"/>
        <v>Radwanska</v>
      </c>
      <c r="AN1228" t="str">
        <f t="shared" si="210"/>
        <v>Pliskova</v>
      </c>
      <c r="AO1228" t="str">
        <f t="shared" si="211"/>
        <v>ParisRadwanskaPliskova</v>
      </c>
      <c r="AP1228" t="str">
        <f t="shared" si="212"/>
        <v>ParisPliskovaRadwanska</v>
      </c>
      <c r="AQ1228">
        <f t="shared" si="213"/>
        <v>2</v>
      </c>
      <c r="AR1228">
        <f t="shared" si="214"/>
        <v>5</v>
      </c>
      <c r="AS1228">
        <f t="shared" si="215"/>
        <v>19</v>
      </c>
      <c r="AT1228" t="b">
        <f t="shared" si="216"/>
        <v>0</v>
      </c>
      <c r="AU1228" t="str">
        <f t="shared" si="217"/>
        <v>Radwanska</v>
      </c>
      <c r="AV1228" t="b">
        <f t="shared" si="218"/>
        <v>0</v>
      </c>
      <c r="AW1228" t="str">
        <f t="shared" si="219"/>
        <v>Paris2nd Round</v>
      </c>
    </row>
    <row r="1229" spans="1:49" x14ac:dyDescent="0.25">
      <c r="A1229">
        <v>28</v>
      </c>
      <c r="B1229" t="s">
        <v>480</v>
      </c>
      <c r="C1229" t="s">
        <v>608</v>
      </c>
      <c r="D1229" s="1">
        <v>41788</v>
      </c>
      <c r="E1229" t="s">
        <v>443</v>
      </c>
      <c r="F1229" t="s">
        <v>307</v>
      </c>
      <c r="G1229" t="s">
        <v>503</v>
      </c>
      <c r="H1229" t="s">
        <v>344</v>
      </c>
      <c r="I1229">
        <v>3</v>
      </c>
      <c r="J1229" t="s">
        <v>475</v>
      </c>
      <c r="K1229" t="s">
        <v>461</v>
      </c>
      <c r="L1229">
        <v>19</v>
      </c>
      <c r="M1229">
        <v>62</v>
      </c>
      <c r="N1229">
        <v>2481</v>
      </c>
      <c r="O1229">
        <v>955</v>
      </c>
      <c r="P1229">
        <v>6</v>
      </c>
      <c r="Q1229">
        <v>1</v>
      </c>
      <c r="R1229">
        <v>6</v>
      </c>
      <c r="S1229">
        <v>3</v>
      </c>
      <c r="V1229">
        <v>2</v>
      </c>
      <c r="W1229">
        <v>0</v>
      </c>
      <c r="X1229" t="s">
        <v>312</v>
      </c>
      <c r="Y1229">
        <v>1.83</v>
      </c>
      <c r="Z1229">
        <v>1.83</v>
      </c>
      <c r="AA1229">
        <v>1.88</v>
      </c>
      <c r="AB1229">
        <v>1.88</v>
      </c>
      <c r="AC1229">
        <v>2</v>
      </c>
      <c r="AD1229">
        <v>1.8</v>
      </c>
      <c r="AE1229">
        <v>2.11</v>
      </c>
      <c r="AF1229">
        <v>1.81</v>
      </c>
      <c r="AG1229">
        <v>1.91</v>
      </c>
      <c r="AH1229">
        <v>1.91</v>
      </c>
      <c r="AI1229">
        <v>2.13</v>
      </c>
      <c r="AJ1229">
        <v>1.91</v>
      </c>
      <c r="AK1229">
        <v>1.93</v>
      </c>
      <c r="AL1229">
        <v>1.84</v>
      </c>
      <c r="AM1229" t="str">
        <f t="shared" si="209"/>
        <v>Stephens</v>
      </c>
      <c r="AN1229" t="str">
        <f t="shared" si="210"/>
        <v>Hercog</v>
      </c>
      <c r="AO1229" t="str">
        <f t="shared" si="211"/>
        <v>ParisStephensHercog</v>
      </c>
      <c r="AP1229" t="str">
        <f t="shared" si="212"/>
        <v>ParisHercogStephens</v>
      </c>
      <c r="AQ1229">
        <f t="shared" si="213"/>
        <v>2</v>
      </c>
      <c r="AR1229">
        <f t="shared" si="214"/>
        <v>8</v>
      </c>
      <c r="AS1229">
        <f t="shared" si="215"/>
        <v>16</v>
      </c>
      <c r="AT1229" t="b">
        <f t="shared" si="216"/>
        <v>0</v>
      </c>
      <c r="AU1229" t="str">
        <f t="shared" si="217"/>
        <v>Stephens</v>
      </c>
      <c r="AV1229" t="b">
        <f t="shared" si="218"/>
        <v>0</v>
      </c>
      <c r="AW1229" t="str">
        <f t="shared" si="219"/>
        <v>Paris2nd Round</v>
      </c>
    </row>
    <row r="1230" spans="1:49" x14ac:dyDescent="0.25">
      <c r="A1230">
        <v>28</v>
      </c>
      <c r="B1230" t="s">
        <v>480</v>
      </c>
      <c r="C1230" t="s">
        <v>608</v>
      </c>
      <c r="D1230" s="1">
        <v>41788</v>
      </c>
      <c r="E1230" t="s">
        <v>443</v>
      </c>
      <c r="F1230" t="s">
        <v>307</v>
      </c>
      <c r="G1230" t="s">
        <v>503</v>
      </c>
      <c r="H1230" t="s">
        <v>344</v>
      </c>
      <c r="I1230">
        <v>3</v>
      </c>
      <c r="J1230" t="s">
        <v>452</v>
      </c>
      <c r="K1230" t="s">
        <v>374</v>
      </c>
      <c r="L1230">
        <v>148</v>
      </c>
      <c r="M1230">
        <v>25</v>
      </c>
      <c r="N1230">
        <v>417</v>
      </c>
      <c r="O1230">
        <v>1915</v>
      </c>
      <c r="P1230">
        <v>5</v>
      </c>
      <c r="Q1230">
        <v>7</v>
      </c>
      <c r="R1230">
        <v>6</v>
      </c>
      <c r="S1230">
        <v>4</v>
      </c>
      <c r="T1230">
        <v>3</v>
      </c>
      <c r="U1230">
        <v>0</v>
      </c>
      <c r="V1230">
        <v>1</v>
      </c>
      <c r="W1230">
        <v>1</v>
      </c>
      <c r="X1230" t="s">
        <v>323</v>
      </c>
      <c r="Y1230">
        <v>1.8</v>
      </c>
      <c r="Z1230">
        <v>1.9</v>
      </c>
      <c r="AA1230">
        <v>1.88</v>
      </c>
      <c r="AB1230">
        <v>1.88</v>
      </c>
      <c r="AC1230">
        <v>1.91</v>
      </c>
      <c r="AD1230">
        <v>1.8</v>
      </c>
      <c r="AE1230">
        <v>2.12</v>
      </c>
      <c r="AF1230">
        <v>1.8</v>
      </c>
      <c r="AG1230">
        <v>1.8</v>
      </c>
      <c r="AH1230">
        <v>2</v>
      </c>
      <c r="AI1230">
        <v>2.14</v>
      </c>
      <c r="AJ1230">
        <v>2</v>
      </c>
      <c r="AK1230">
        <v>1.96</v>
      </c>
      <c r="AL1230">
        <v>1.82</v>
      </c>
      <c r="AM1230" t="str">
        <f t="shared" si="209"/>
        <v>Bertens</v>
      </c>
      <c r="AN1230" t="str">
        <f t="shared" si="210"/>
        <v>Pavlyuchenkova</v>
      </c>
      <c r="AO1230" t="str">
        <f t="shared" si="211"/>
        <v>ParisBertensPavlyuchenkova</v>
      </c>
      <c r="AP1230" t="str">
        <f t="shared" si="212"/>
        <v>ParisPavlyuchenkovaBertens</v>
      </c>
      <c r="AQ1230">
        <f t="shared" si="213"/>
        <v>0</v>
      </c>
      <c r="AR1230">
        <f t="shared" si="214"/>
        <v>3</v>
      </c>
      <c r="AS1230">
        <f t="shared" si="215"/>
        <v>25</v>
      </c>
      <c r="AT1230" t="b">
        <f t="shared" si="216"/>
        <v>0</v>
      </c>
      <c r="AU1230" t="str">
        <f t="shared" si="217"/>
        <v>Pavlyuchenkova</v>
      </c>
      <c r="AV1230" t="b">
        <f t="shared" si="218"/>
        <v>1</v>
      </c>
      <c r="AW1230" t="str">
        <f t="shared" si="219"/>
        <v>Paris2nd Round</v>
      </c>
    </row>
    <row r="1231" spans="1:49" x14ac:dyDescent="0.25">
      <c r="A1231">
        <v>28</v>
      </c>
      <c r="B1231" t="s">
        <v>480</v>
      </c>
      <c r="C1231" t="s">
        <v>608</v>
      </c>
      <c r="D1231" s="1">
        <v>41788</v>
      </c>
      <c r="E1231" t="s">
        <v>443</v>
      </c>
      <c r="F1231" t="s">
        <v>307</v>
      </c>
      <c r="G1231" t="s">
        <v>503</v>
      </c>
      <c r="H1231" t="s">
        <v>344</v>
      </c>
      <c r="I1231">
        <v>3</v>
      </c>
      <c r="J1231" t="s">
        <v>454</v>
      </c>
      <c r="K1231" t="s">
        <v>328</v>
      </c>
      <c r="L1231">
        <v>98</v>
      </c>
      <c r="M1231">
        <v>22</v>
      </c>
      <c r="N1231">
        <v>641</v>
      </c>
      <c r="O1231">
        <v>2010</v>
      </c>
      <c r="P1231">
        <v>6</v>
      </c>
      <c r="Q1231">
        <v>4</v>
      </c>
      <c r="R1231">
        <v>3</v>
      </c>
      <c r="S1231">
        <v>6</v>
      </c>
      <c r="T1231">
        <v>6</v>
      </c>
      <c r="U1231">
        <v>4</v>
      </c>
      <c r="V1231">
        <v>2</v>
      </c>
      <c r="W1231">
        <v>1</v>
      </c>
      <c r="X1231" t="s">
        <v>312</v>
      </c>
      <c r="Y1231">
        <v>3</v>
      </c>
      <c r="Z1231">
        <v>1.36</v>
      </c>
      <c r="AA1231">
        <v>3</v>
      </c>
      <c r="AB1231">
        <v>1.38</v>
      </c>
      <c r="AC1231">
        <v>2.62</v>
      </c>
      <c r="AD1231">
        <v>1.44</v>
      </c>
      <c r="AE1231">
        <v>3.05</v>
      </c>
      <c r="AF1231">
        <v>1.43</v>
      </c>
      <c r="AG1231">
        <v>2.75</v>
      </c>
      <c r="AH1231">
        <v>1.44</v>
      </c>
      <c r="AI1231">
        <v>3.05</v>
      </c>
      <c r="AJ1231">
        <v>1.5</v>
      </c>
      <c r="AK1231">
        <v>2.83</v>
      </c>
      <c r="AL1231">
        <v>1.42</v>
      </c>
      <c r="AM1231" t="str">
        <f t="shared" si="209"/>
        <v>Glushko</v>
      </c>
      <c r="AN1231" t="str">
        <f t="shared" si="210"/>
        <v>Flipkens</v>
      </c>
      <c r="AO1231" t="str">
        <f t="shared" si="211"/>
        <v>ParisGlushkoFlipkens</v>
      </c>
      <c r="AP1231" t="str">
        <f t="shared" si="212"/>
        <v>ParisFlipkensGlushko</v>
      </c>
      <c r="AQ1231">
        <f t="shared" si="213"/>
        <v>1</v>
      </c>
      <c r="AR1231">
        <f t="shared" si="214"/>
        <v>1</v>
      </c>
      <c r="AS1231">
        <f t="shared" si="215"/>
        <v>29</v>
      </c>
      <c r="AT1231" t="b">
        <f t="shared" si="216"/>
        <v>0</v>
      </c>
      <c r="AU1231" t="str">
        <f t="shared" si="217"/>
        <v>Glushko</v>
      </c>
      <c r="AV1231" t="b">
        <f t="shared" si="218"/>
        <v>1</v>
      </c>
      <c r="AW1231" t="str">
        <f t="shared" si="219"/>
        <v>Paris2nd Round</v>
      </c>
    </row>
    <row r="1232" spans="1:49" x14ac:dyDescent="0.25">
      <c r="A1232">
        <v>28</v>
      </c>
      <c r="B1232" t="s">
        <v>480</v>
      </c>
      <c r="C1232" t="s">
        <v>608</v>
      </c>
      <c r="D1232" s="1">
        <v>41788</v>
      </c>
      <c r="E1232" t="s">
        <v>443</v>
      </c>
      <c r="F1232" t="s">
        <v>307</v>
      </c>
      <c r="G1232" t="s">
        <v>503</v>
      </c>
      <c r="H1232" t="s">
        <v>344</v>
      </c>
      <c r="I1232">
        <v>3</v>
      </c>
      <c r="J1232" t="s">
        <v>433</v>
      </c>
      <c r="K1232" t="s">
        <v>464</v>
      </c>
      <c r="L1232">
        <v>28</v>
      </c>
      <c r="M1232">
        <v>50</v>
      </c>
      <c r="N1232">
        <v>1706</v>
      </c>
      <c r="O1232">
        <v>1120</v>
      </c>
      <c r="P1232">
        <v>7</v>
      </c>
      <c r="Q1232">
        <v>6</v>
      </c>
      <c r="R1232">
        <v>6</v>
      </c>
      <c r="S1232">
        <v>3</v>
      </c>
      <c r="V1232">
        <v>2</v>
      </c>
      <c r="W1232">
        <v>0</v>
      </c>
      <c r="X1232" t="s">
        <v>312</v>
      </c>
      <c r="Y1232">
        <v>1.36</v>
      </c>
      <c r="Z1232">
        <v>3</v>
      </c>
      <c r="AA1232">
        <v>1.35</v>
      </c>
      <c r="AB1232">
        <v>3.1</v>
      </c>
      <c r="AC1232">
        <v>1.4</v>
      </c>
      <c r="AD1232">
        <v>3</v>
      </c>
      <c r="AE1232">
        <v>1.45</v>
      </c>
      <c r="AF1232">
        <v>2.99</v>
      </c>
      <c r="AG1232">
        <v>1.36</v>
      </c>
      <c r="AH1232">
        <v>3</v>
      </c>
      <c r="AI1232">
        <v>1.45</v>
      </c>
      <c r="AJ1232">
        <v>3.25</v>
      </c>
      <c r="AK1232">
        <v>1.37</v>
      </c>
      <c r="AL1232">
        <v>3.04</v>
      </c>
      <c r="AM1232" t="str">
        <f t="shared" si="209"/>
        <v>Kuznetsova</v>
      </c>
      <c r="AN1232" t="str">
        <f t="shared" si="210"/>
        <v>Giorgi</v>
      </c>
      <c r="AO1232" t="str">
        <f t="shared" si="211"/>
        <v>ParisKuznetsovaGiorgi</v>
      </c>
      <c r="AP1232" t="str">
        <f t="shared" si="212"/>
        <v>ParisGiorgiKuznetsova</v>
      </c>
      <c r="AQ1232">
        <f t="shared" si="213"/>
        <v>2</v>
      </c>
      <c r="AR1232">
        <f t="shared" si="214"/>
        <v>4</v>
      </c>
      <c r="AS1232">
        <f t="shared" si="215"/>
        <v>22</v>
      </c>
      <c r="AT1232" t="b">
        <f t="shared" si="216"/>
        <v>1</v>
      </c>
      <c r="AU1232" t="str">
        <f t="shared" si="217"/>
        <v>Kuznetsova</v>
      </c>
      <c r="AV1232" t="b">
        <f t="shared" si="218"/>
        <v>0</v>
      </c>
      <c r="AW1232" t="str">
        <f t="shared" si="219"/>
        <v>Paris2nd Round</v>
      </c>
    </row>
    <row r="1233" spans="1:49" x14ac:dyDescent="0.25">
      <c r="A1233">
        <v>28</v>
      </c>
      <c r="B1233" t="s">
        <v>480</v>
      </c>
      <c r="C1233" t="s">
        <v>608</v>
      </c>
      <c r="D1233" s="1">
        <v>41788</v>
      </c>
      <c r="E1233" t="s">
        <v>443</v>
      </c>
      <c r="F1233" t="s">
        <v>307</v>
      </c>
      <c r="G1233" t="s">
        <v>503</v>
      </c>
      <c r="H1233" t="s">
        <v>344</v>
      </c>
      <c r="I1233">
        <v>3</v>
      </c>
      <c r="J1233" t="s">
        <v>366</v>
      </c>
      <c r="K1233" t="s">
        <v>321</v>
      </c>
      <c r="L1233">
        <v>7</v>
      </c>
      <c r="M1233">
        <v>44</v>
      </c>
      <c r="N1233">
        <v>4255</v>
      </c>
      <c r="O1233">
        <v>1234</v>
      </c>
      <c r="P1233">
        <v>7</v>
      </c>
      <c r="Q1233">
        <v>5</v>
      </c>
      <c r="R1233">
        <v>6</v>
      </c>
      <c r="S1233">
        <v>0</v>
      </c>
      <c r="V1233">
        <v>2</v>
      </c>
      <c r="W1233">
        <v>0</v>
      </c>
      <c r="X1233" t="s">
        <v>312</v>
      </c>
      <c r="Y1233">
        <v>1.08</v>
      </c>
      <c r="Z1233">
        <v>7</v>
      </c>
      <c r="AA1233">
        <v>1.1299999999999999</v>
      </c>
      <c r="AB1233">
        <v>5.5</v>
      </c>
      <c r="AC1233">
        <v>1.1000000000000001</v>
      </c>
      <c r="AD1233">
        <v>7</v>
      </c>
      <c r="AE1233">
        <v>1.1000000000000001</v>
      </c>
      <c r="AF1233">
        <v>8.52</v>
      </c>
      <c r="AG1233">
        <v>1.1299999999999999</v>
      </c>
      <c r="AH1233">
        <v>6</v>
      </c>
      <c r="AI1233">
        <v>1.1299999999999999</v>
      </c>
      <c r="AJ1233">
        <v>8.52</v>
      </c>
      <c r="AK1233">
        <v>1.1000000000000001</v>
      </c>
      <c r="AL1233">
        <v>6.79</v>
      </c>
      <c r="AM1233" t="str">
        <f t="shared" si="209"/>
        <v>Jankovic</v>
      </c>
      <c r="AN1233" t="str">
        <f t="shared" si="210"/>
        <v>Nara</v>
      </c>
      <c r="AO1233" t="str">
        <f t="shared" si="211"/>
        <v>ParisJankovicNara</v>
      </c>
      <c r="AP1233" t="str">
        <f t="shared" si="212"/>
        <v>ParisNaraJankovic</v>
      </c>
      <c r="AQ1233">
        <f t="shared" si="213"/>
        <v>2</v>
      </c>
      <c r="AR1233">
        <f t="shared" si="214"/>
        <v>8</v>
      </c>
      <c r="AS1233">
        <f t="shared" si="215"/>
        <v>18</v>
      </c>
      <c r="AT1233" t="b">
        <f t="shared" si="216"/>
        <v>0</v>
      </c>
      <c r="AU1233" t="str">
        <f t="shared" si="217"/>
        <v>Jankovic</v>
      </c>
      <c r="AV1233" t="b">
        <f t="shared" si="218"/>
        <v>0</v>
      </c>
      <c r="AW1233" t="str">
        <f t="shared" si="219"/>
        <v>Paris2nd Round</v>
      </c>
    </row>
    <row r="1234" spans="1:49" x14ac:dyDescent="0.25">
      <c r="A1234">
        <v>28</v>
      </c>
      <c r="B1234" t="s">
        <v>480</v>
      </c>
      <c r="C1234" t="s">
        <v>608</v>
      </c>
      <c r="D1234" s="1">
        <v>41788</v>
      </c>
      <c r="E1234" t="s">
        <v>443</v>
      </c>
      <c r="F1234" t="s">
        <v>307</v>
      </c>
      <c r="G1234" t="s">
        <v>503</v>
      </c>
      <c r="H1234" t="s">
        <v>344</v>
      </c>
      <c r="I1234">
        <v>3</v>
      </c>
      <c r="J1234" t="s">
        <v>384</v>
      </c>
      <c r="K1234" t="s">
        <v>327</v>
      </c>
      <c r="L1234">
        <v>85</v>
      </c>
      <c r="M1234">
        <v>64</v>
      </c>
      <c r="N1234">
        <v>724</v>
      </c>
      <c r="O1234">
        <v>927</v>
      </c>
      <c r="P1234">
        <v>6</v>
      </c>
      <c r="Q1234">
        <v>2</v>
      </c>
      <c r="R1234">
        <v>6</v>
      </c>
      <c r="S1234">
        <v>4</v>
      </c>
      <c r="V1234">
        <v>2</v>
      </c>
      <c r="W1234">
        <v>0</v>
      </c>
      <c r="X1234" t="s">
        <v>312</v>
      </c>
      <c r="Y1234">
        <v>1.4</v>
      </c>
      <c r="Z1234">
        <v>2.75</v>
      </c>
      <c r="AA1234">
        <v>1.42</v>
      </c>
      <c r="AB1234">
        <v>2.8</v>
      </c>
      <c r="AC1234">
        <v>1.4</v>
      </c>
      <c r="AD1234">
        <v>2.75</v>
      </c>
      <c r="AE1234">
        <v>1.4</v>
      </c>
      <c r="AF1234">
        <v>3.24</v>
      </c>
      <c r="AG1234">
        <v>1.4</v>
      </c>
      <c r="AH1234">
        <v>2.88</v>
      </c>
      <c r="AI1234">
        <v>1.45</v>
      </c>
      <c r="AJ1234">
        <v>3.24</v>
      </c>
      <c r="AK1234">
        <v>1.4</v>
      </c>
      <c r="AL1234">
        <v>2.89</v>
      </c>
      <c r="AM1234" t="str">
        <f t="shared" si="209"/>
        <v>Soler</v>
      </c>
      <c r="AN1234" t="str">
        <f t="shared" si="210"/>
        <v>Wickmayer</v>
      </c>
      <c r="AO1234" t="str">
        <f t="shared" si="211"/>
        <v>ParisSolerWickmayer</v>
      </c>
      <c r="AP1234" t="str">
        <f t="shared" si="212"/>
        <v>ParisWickmayerSoler</v>
      </c>
      <c r="AQ1234">
        <f t="shared" si="213"/>
        <v>2</v>
      </c>
      <c r="AR1234">
        <f t="shared" si="214"/>
        <v>6</v>
      </c>
      <c r="AS1234">
        <f t="shared" si="215"/>
        <v>18</v>
      </c>
      <c r="AT1234" t="b">
        <f t="shared" si="216"/>
        <v>0</v>
      </c>
      <c r="AU1234" t="str">
        <f t="shared" si="217"/>
        <v>Soler</v>
      </c>
      <c r="AV1234" t="b">
        <f t="shared" si="218"/>
        <v>0</v>
      </c>
      <c r="AW1234" t="str">
        <f t="shared" si="219"/>
        <v>Paris2nd Round</v>
      </c>
    </row>
    <row r="1235" spans="1:49" x14ac:dyDescent="0.25">
      <c r="A1235">
        <v>28</v>
      </c>
      <c r="B1235" t="s">
        <v>480</v>
      </c>
      <c r="C1235" t="s">
        <v>608</v>
      </c>
      <c r="D1235" s="1">
        <v>41788</v>
      </c>
      <c r="E1235" t="s">
        <v>443</v>
      </c>
      <c r="F1235" t="s">
        <v>307</v>
      </c>
      <c r="G1235" t="s">
        <v>503</v>
      </c>
      <c r="H1235" t="s">
        <v>344</v>
      </c>
      <c r="I1235">
        <v>3</v>
      </c>
      <c r="J1235" t="s">
        <v>506</v>
      </c>
      <c r="K1235" t="s">
        <v>357</v>
      </c>
      <c r="L1235">
        <v>55</v>
      </c>
      <c r="M1235">
        <v>34</v>
      </c>
      <c r="N1235">
        <v>1007</v>
      </c>
      <c r="O1235">
        <v>1390</v>
      </c>
      <c r="P1235">
        <v>6</v>
      </c>
      <c r="Q1235">
        <v>2</v>
      </c>
      <c r="R1235">
        <v>2</v>
      </c>
      <c r="S1235">
        <v>6</v>
      </c>
      <c r="T1235">
        <v>6</v>
      </c>
      <c r="U1235">
        <v>2</v>
      </c>
      <c r="V1235">
        <v>2</v>
      </c>
      <c r="W1235">
        <v>1</v>
      </c>
      <c r="X1235" t="s">
        <v>312</v>
      </c>
      <c r="Y1235">
        <v>1.4</v>
      </c>
      <c r="Z1235">
        <v>3</v>
      </c>
      <c r="AA1235">
        <v>1.42</v>
      </c>
      <c r="AB1235">
        <v>2.8</v>
      </c>
      <c r="AC1235">
        <v>1.44</v>
      </c>
      <c r="AD1235">
        <v>2.62</v>
      </c>
      <c r="AE1235">
        <v>1.43</v>
      </c>
      <c r="AF1235">
        <v>3.1</v>
      </c>
      <c r="AG1235">
        <v>1.4</v>
      </c>
      <c r="AH1235">
        <v>2.88</v>
      </c>
      <c r="AI1235">
        <v>1.44</v>
      </c>
      <c r="AJ1235">
        <v>3.1</v>
      </c>
      <c r="AK1235">
        <v>1.4</v>
      </c>
      <c r="AL1235">
        <v>2.88</v>
      </c>
      <c r="AM1235" t="str">
        <f t="shared" si="209"/>
        <v>Torro</v>
      </c>
      <c r="AN1235" t="str">
        <f t="shared" si="210"/>
        <v>Rybarikova</v>
      </c>
      <c r="AO1235" t="str">
        <f t="shared" si="211"/>
        <v>ParisTorroRybarikova</v>
      </c>
      <c r="AP1235" t="str">
        <f t="shared" si="212"/>
        <v>ParisRybarikovaTorro</v>
      </c>
      <c r="AQ1235">
        <f t="shared" si="213"/>
        <v>1</v>
      </c>
      <c r="AR1235">
        <f t="shared" si="214"/>
        <v>4</v>
      </c>
      <c r="AS1235">
        <f t="shared" si="215"/>
        <v>24</v>
      </c>
      <c r="AT1235" t="b">
        <f t="shared" si="216"/>
        <v>0</v>
      </c>
      <c r="AU1235" t="str">
        <f t="shared" si="217"/>
        <v>Torro</v>
      </c>
      <c r="AV1235" t="b">
        <f t="shared" si="218"/>
        <v>1</v>
      </c>
      <c r="AW1235" t="str">
        <f t="shared" si="219"/>
        <v>Paris2nd Round</v>
      </c>
    </row>
    <row r="1236" spans="1:49" x14ac:dyDescent="0.25">
      <c r="A1236">
        <v>28</v>
      </c>
      <c r="B1236" t="s">
        <v>480</v>
      </c>
      <c r="C1236" t="s">
        <v>608</v>
      </c>
      <c r="D1236" s="1">
        <v>41788</v>
      </c>
      <c r="E1236" t="s">
        <v>443</v>
      </c>
      <c r="F1236" t="s">
        <v>307</v>
      </c>
      <c r="G1236" t="s">
        <v>503</v>
      </c>
      <c r="H1236" t="s">
        <v>344</v>
      </c>
      <c r="I1236">
        <v>3</v>
      </c>
      <c r="J1236" t="s">
        <v>316</v>
      </c>
      <c r="K1236" t="s">
        <v>413</v>
      </c>
      <c r="L1236">
        <v>75</v>
      </c>
      <c r="M1236">
        <v>76</v>
      </c>
      <c r="N1236">
        <v>778</v>
      </c>
      <c r="O1236">
        <v>775</v>
      </c>
      <c r="P1236">
        <v>2</v>
      </c>
      <c r="Q1236">
        <v>6</v>
      </c>
      <c r="R1236">
        <v>7</v>
      </c>
      <c r="S1236">
        <v>5</v>
      </c>
      <c r="T1236">
        <v>6</v>
      </c>
      <c r="U1236">
        <v>2</v>
      </c>
      <c r="V1236">
        <v>2</v>
      </c>
      <c r="W1236">
        <v>1</v>
      </c>
      <c r="X1236" t="s">
        <v>312</v>
      </c>
      <c r="Y1236">
        <v>2.1</v>
      </c>
      <c r="Z1236">
        <v>1.66</v>
      </c>
      <c r="AA1236">
        <v>2.35</v>
      </c>
      <c r="AB1236">
        <v>1.58</v>
      </c>
      <c r="AC1236">
        <v>2.1</v>
      </c>
      <c r="AD1236">
        <v>1.67</v>
      </c>
      <c r="AE1236">
        <v>2.46</v>
      </c>
      <c r="AF1236">
        <v>1.62</v>
      </c>
      <c r="AG1236">
        <v>2.2000000000000002</v>
      </c>
      <c r="AH1236">
        <v>1.67</v>
      </c>
      <c r="AI1236">
        <v>2.46</v>
      </c>
      <c r="AJ1236">
        <v>1.67</v>
      </c>
      <c r="AK1236">
        <v>2.2599999999999998</v>
      </c>
      <c r="AL1236">
        <v>1.62</v>
      </c>
      <c r="AM1236" t="str">
        <f t="shared" si="209"/>
        <v>Ormaechea</v>
      </c>
      <c r="AN1236" t="str">
        <f t="shared" si="210"/>
        <v>Niculescu</v>
      </c>
      <c r="AO1236" t="str">
        <f t="shared" si="211"/>
        <v>ParisOrmaecheaNiculescu</v>
      </c>
      <c r="AP1236" t="str">
        <f t="shared" si="212"/>
        <v>ParisNiculescuOrmaechea</v>
      </c>
      <c r="AQ1236">
        <f t="shared" si="213"/>
        <v>1</v>
      </c>
      <c r="AR1236">
        <f t="shared" si="214"/>
        <v>2</v>
      </c>
      <c r="AS1236">
        <f t="shared" si="215"/>
        <v>28</v>
      </c>
      <c r="AT1236" t="b">
        <f t="shared" si="216"/>
        <v>0</v>
      </c>
      <c r="AU1236" t="str">
        <f t="shared" si="217"/>
        <v>Niculescu</v>
      </c>
      <c r="AV1236" t="b">
        <f t="shared" si="218"/>
        <v>1</v>
      </c>
      <c r="AW1236" t="str">
        <f t="shared" si="219"/>
        <v>Paris2nd Round</v>
      </c>
    </row>
    <row r="1237" spans="1:49" x14ac:dyDescent="0.25">
      <c r="A1237">
        <v>28</v>
      </c>
      <c r="B1237" t="s">
        <v>480</v>
      </c>
      <c r="C1237" t="s">
        <v>608</v>
      </c>
      <c r="D1237" s="1">
        <v>41788</v>
      </c>
      <c r="E1237" t="s">
        <v>443</v>
      </c>
      <c r="F1237" t="s">
        <v>307</v>
      </c>
      <c r="G1237" t="s">
        <v>503</v>
      </c>
      <c r="H1237" t="s">
        <v>344</v>
      </c>
      <c r="I1237">
        <v>3</v>
      </c>
      <c r="J1237" t="s">
        <v>379</v>
      </c>
      <c r="K1237" t="s">
        <v>335</v>
      </c>
      <c r="L1237">
        <v>103</v>
      </c>
      <c r="M1237">
        <v>45</v>
      </c>
      <c r="N1237">
        <v>590</v>
      </c>
      <c r="O1237">
        <v>1216</v>
      </c>
      <c r="P1237">
        <v>7</v>
      </c>
      <c r="Q1237">
        <v>6</v>
      </c>
      <c r="R1237">
        <v>3</v>
      </c>
      <c r="S1237">
        <v>6</v>
      </c>
      <c r="T1237">
        <v>6</v>
      </c>
      <c r="U1237">
        <v>3</v>
      </c>
      <c r="V1237">
        <v>2</v>
      </c>
      <c r="W1237">
        <v>1</v>
      </c>
      <c r="X1237" t="s">
        <v>312</v>
      </c>
      <c r="Y1237">
        <v>1.66</v>
      </c>
      <c r="Z1237">
        <v>2.1</v>
      </c>
      <c r="AA1237">
        <v>1.75</v>
      </c>
      <c r="AB1237">
        <v>2.0499999999999998</v>
      </c>
      <c r="AC1237">
        <v>1.73</v>
      </c>
      <c r="AD1237">
        <v>2.1</v>
      </c>
      <c r="AE1237">
        <v>1.76</v>
      </c>
      <c r="AF1237">
        <v>2.19</v>
      </c>
      <c r="AG1237">
        <v>1.73</v>
      </c>
      <c r="AH1237">
        <v>2.1</v>
      </c>
      <c r="AI1237">
        <v>1.8</v>
      </c>
      <c r="AJ1237">
        <v>2.2000000000000002</v>
      </c>
      <c r="AK1237">
        <v>1.73</v>
      </c>
      <c r="AL1237">
        <v>2.08</v>
      </c>
      <c r="AM1237" t="str">
        <f t="shared" si="209"/>
        <v>Mladenovic</v>
      </c>
      <c r="AN1237" t="str">
        <f t="shared" si="210"/>
        <v>Riske</v>
      </c>
      <c r="AO1237" t="str">
        <f t="shared" si="211"/>
        <v>ParisMladenovicRiske</v>
      </c>
      <c r="AP1237" t="str">
        <f t="shared" si="212"/>
        <v>ParisRiskeMladenovic</v>
      </c>
      <c r="AQ1237">
        <f t="shared" si="213"/>
        <v>1</v>
      </c>
      <c r="AR1237">
        <f t="shared" si="214"/>
        <v>1</v>
      </c>
      <c r="AS1237">
        <f t="shared" si="215"/>
        <v>31</v>
      </c>
      <c r="AT1237" t="b">
        <f t="shared" si="216"/>
        <v>1</v>
      </c>
      <c r="AU1237" t="str">
        <f t="shared" si="217"/>
        <v>Mladenovic</v>
      </c>
      <c r="AV1237" t="b">
        <f t="shared" si="218"/>
        <v>1</v>
      </c>
      <c r="AW1237" t="str">
        <f t="shared" si="219"/>
        <v>Paris2nd Round</v>
      </c>
    </row>
    <row r="1238" spans="1:49" x14ac:dyDescent="0.25">
      <c r="A1238">
        <v>28</v>
      </c>
      <c r="B1238" t="s">
        <v>480</v>
      </c>
      <c r="C1238" t="s">
        <v>608</v>
      </c>
      <c r="D1238" s="1">
        <v>41788</v>
      </c>
      <c r="E1238" t="s">
        <v>443</v>
      </c>
      <c r="F1238" t="s">
        <v>307</v>
      </c>
      <c r="G1238" t="s">
        <v>503</v>
      </c>
      <c r="H1238" t="s">
        <v>344</v>
      </c>
      <c r="I1238">
        <v>3</v>
      </c>
      <c r="J1238" t="s">
        <v>337</v>
      </c>
      <c r="K1238" t="s">
        <v>370</v>
      </c>
      <c r="L1238">
        <v>24</v>
      </c>
      <c r="M1238">
        <v>48</v>
      </c>
      <c r="N1238">
        <v>1950</v>
      </c>
      <c r="O1238">
        <v>1155</v>
      </c>
      <c r="P1238">
        <v>6</v>
      </c>
      <c r="Q1238">
        <v>1</v>
      </c>
      <c r="R1238">
        <v>5</v>
      </c>
      <c r="S1238">
        <v>7</v>
      </c>
      <c r="T1238">
        <v>6</v>
      </c>
      <c r="U1238">
        <v>3</v>
      </c>
      <c r="V1238">
        <v>2</v>
      </c>
      <c r="W1238">
        <v>1</v>
      </c>
      <c r="X1238" t="s">
        <v>312</v>
      </c>
      <c r="Y1238">
        <v>1.28</v>
      </c>
      <c r="Z1238">
        <v>3.5</v>
      </c>
      <c r="AA1238">
        <v>1.35</v>
      </c>
      <c r="AB1238">
        <v>3.1</v>
      </c>
      <c r="AC1238">
        <v>1.33</v>
      </c>
      <c r="AD1238">
        <v>3.25</v>
      </c>
      <c r="AE1238">
        <v>1.34</v>
      </c>
      <c r="AF1238">
        <v>3.6</v>
      </c>
      <c r="AG1238">
        <v>1.36</v>
      </c>
      <c r="AH1238">
        <v>3</v>
      </c>
      <c r="AI1238">
        <v>1.36</v>
      </c>
      <c r="AJ1238">
        <v>3.8</v>
      </c>
      <c r="AK1238">
        <v>1.32</v>
      </c>
      <c r="AL1238">
        <v>3.34</v>
      </c>
      <c r="AM1238" t="str">
        <f t="shared" si="209"/>
        <v>Safarova</v>
      </c>
      <c r="AN1238" t="str">
        <f t="shared" si="210"/>
        <v>Dellacqua</v>
      </c>
      <c r="AO1238" t="str">
        <f t="shared" si="211"/>
        <v>ParisSafarovaDellacqua</v>
      </c>
      <c r="AP1238" t="str">
        <f t="shared" si="212"/>
        <v>ParisDellacquaSafarova</v>
      </c>
      <c r="AQ1238">
        <f t="shared" si="213"/>
        <v>1</v>
      </c>
      <c r="AR1238">
        <f t="shared" si="214"/>
        <v>6</v>
      </c>
      <c r="AS1238">
        <f t="shared" si="215"/>
        <v>28</v>
      </c>
      <c r="AT1238" t="b">
        <f t="shared" si="216"/>
        <v>0</v>
      </c>
      <c r="AU1238" t="str">
        <f t="shared" si="217"/>
        <v>Safarova</v>
      </c>
      <c r="AV1238" t="b">
        <f t="shared" si="218"/>
        <v>1</v>
      </c>
      <c r="AW1238" t="str">
        <f t="shared" si="219"/>
        <v>Paris2nd Round</v>
      </c>
    </row>
    <row r="1239" spans="1:49" x14ac:dyDescent="0.25">
      <c r="A1239">
        <v>28</v>
      </c>
      <c r="B1239" t="s">
        <v>480</v>
      </c>
      <c r="C1239" t="s">
        <v>608</v>
      </c>
      <c r="D1239" s="1">
        <v>41788</v>
      </c>
      <c r="E1239" t="s">
        <v>443</v>
      </c>
      <c r="F1239" t="s">
        <v>307</v>
      </c>
      <c r="G1239" t="s">
        <v>503</v>
      </c>
      <c r="H1239" t="s">
        <v>344</v>
      </c>
      <c r="I1239">
        <v>3</v>
      </c>
      <c r="J1239" t="s">
        <v>445</v>
      </c>
      <c r="K1239" t="s">
        <v>476</v>
      </c>
      <c r="L1239">
        <v>145</v>
      </c>
      <c r="M1239">
        <v>69</v>
      </c>
      <c r="N1239">
        <v>421</v>
      </c>
      <c r="O1239">
        <v>859</v>
      </c>
      <c r="P1239">
        <v>1</v>
      </c>
      <c r="Q1239">
        <v>6</v>
      </c>
      <c r="R1239">
        <v>6</v>
      </c>
      <c r="S1239">
        <v>3</v>
      </c>
      <c r="T1239">
        <v>6</v>
      </c>
      <c r="U1239">
        <v>3</v>
      </c>
      <c r="V1239">
        <v>2</v>
      </c>
      <c r="W1239">
        <v>1</v>
      </c>
      <c r="X1239" t="s">
        <v>312</v>
      </c>
      <c r="Y1239">
        <v>3.5</v>
      </c>
      <c r="Z1239">
        <v>1.28</v>
      </c>
      <c r="AA1239">
        <v>3.75</v>
      </c>
      <c r="AB1239">
        <v>1.25</v>
      </c>
      <c r="AC1239">
        <v>3.5</v>
      </c>
      <c r="AD1239">
        <v>1.29</v>
      </c>
      <c r="AE1239">
        <v>4.1399999999999997</v>
      </c>
      <c r="AF1239">
        <v>1.28</v>
      </c>
      <c r="AG1239">
        <v>3.5</v>
      </c>
      <c r="AH1239">
        <v>1.29</v>
      </c>
      <c r="AI1239">
        <v>4.1399999999999997</v>
      </c>
      <c r="AJ1239">
        <v>1.3</v>
      </c>
      <c r="AK1239">
        <v>3.64</v>
      </c>
      <c r="AL1239">
        <v>1.27</v>
      </c>
      <c r="AM1239" t="str">
        <f t="shared" si="209"/>
        <v>Parmentier</v>
      </c>
      <c r="AN1239" t="str">
        <f t="shared" si="210"/>
        <v>Shvedova</v>
      </c>
      <c r="AO1239" t="str">
        <f t="shared" si="211"/>
        <v>ParisParmentierShvedova</v>
      </c>
      <c r="AP1239" t="str">
        <f t="shared" si="212"/>
        <v>ParisShvedovaParmentier</v>
      </c>
      <c r="AQ1239">
        <f t="shared" si="213"/>
        <v>1</v>
      </c>
      <c r="AR1239">
        <f t="shared" si="214"/>
        <v>1</v>
      </c>
      <c r="AS1239">
        <f t="shared" si="215"/>
        <v>25</v>
      </c>
      <c r="AT1239" t="b">
        <f t="shared" si="216"/>
        <v>0</v>
      </c>
      <c r="AU1239" t="str">
        <f t="shared" si="217"/>
        <v>Shvedova</v>
      </c>
      <c r="AV1239" t="b">
        <f t="shared" si="218"/>
        <v>1</v>
      </c>
      <c r="AW1239" t="str">
        <f t="shared" si="219"/>
        <v>Paris2nd Round</v>
      </c>
    </row>
    <row r="1240" spans="1:49" x14ac:dyDescent="0.25">
      <c r="A1240">
        <v>28</v>
      </c>
      <c r="B1240" t="s">
        <v>480</v>
      </c>
      <c r="C1240" t="s">
        <v>608</v>
      </c>
      <c r="D1240" s="1">
        <v>41788</v>
      </c>
      <c r="E1240" t="s">
        <v>443</v>
      </c>
      <c r="F1240" t="s">
        <v>307</v>
      </c>
      <c r="G1240" t="s">
        <v>503</v>
      </c>
      <c r="H1240" t="s">
        <v>344</v>
      </c>
      <c r="I1240">
        <v>3</v>
      </c>
      <c r="J1240" t="s">
        <v>436</v>
      </c>
      <c r="K1240" t="s">
        <v>530</v>
      </c>
      <c r="L1240">
        <v>23</v>
      </c>
      <c r="M1240">
        <v>91</v>
      </c>
      <c r="N1240">
        <v>2005</v>
      </c>
      <c r="O1240">
        <v>687</v>
      </c>
      <c r="P1240">
        <v>6</v>
      </c>
      <c r="Q1240">
        <v>4</v>
      </c>
      <c r="R1240">
        <v>6</v>
      </c>
      <c r="S1240">
        <v>3</v>
      </c>
      <c r="V1240">
        <v>2</v>
      </c>
      <c r="W1240">
        <v>0</v>
      </c>
      <c r="X1240" t="s">
        <v>312</v>
      </c>
      <c r="Y1240">
        <v>1.1399999999999999</v>
      </c>
      <c r="Z1240">
        <v>5.5</v>
      </c>
      <c r="AA1240">
        <v>1.17</v>
      </c>
      <c r="AB1240">
        <v>4.75</v>
      </c>
      <c r="AC1240">
        <v>1.1200000000000001</v>
      </c>
      <c r="AD1240">
        <v>5.5</v>
      </c>
      <c r="AE1240">
        <v>1.21</v>
      </c>
      <c r="AF1240">
        <v>5.12</v>
      </c>
      <c r="AG1240">
        <v>1.1399999999999999</v>
      </c>
      <c r="AH1240">
        <v>5.5</v>
      </c>
      <c r="AI1240">
        <v>1.21</v>
      </c>
      <c r="AJ1240">
        <v>6.25</v>
      </c>
      <c r="AK1240">
        <v>1.1499999999999999</v>
      </c>
      <c r="AL1240">
        <v>5.3</v>
      </c>
      <c r="AM1240" t="str">
        <f t="shared" si="209"/>
        <v>Makarova</v>
      </c>
      <c r="AN1240" t="str">
        <f t="shared" si="210"/>
        <v>Vandeweghe</v>
      </c>
      <c r="AO1240" t="str">
        <f t="shared" si="211"/>
        <v>ParisMakarovaVandeweghe</v>
      </c>
      <c r="AP1240" t="str">
        <f t="shared" si="212"/>
        <v>ParisVandewegheMakarova</v>
      </c>
      <c r="AQ1240">
        <f t="shared" si="213"/>
        <v>2</v>
      </c>
      <c r="AR1240">
        <f t="shared" si="214"/>
        <v>5</v>
      </c>
      <c r="AS1240">
        <f t="shared" si="215"/>
        <v>19</v>
      </c>
      <c r="AT1240" t="b">
        <f t="shared" si="216"/>
        <v>0</v>
      </c>
      <c r="AU1240" t="str">
        <f t="shared" si="217"/>
        <v>Makarova</v>
      </c>
      <c r="AV1240" t="b">
        <f t="shared" si="218"/>
        <v>0</v>
      </c>
      <c r="AW1240" t="str">
        <f t="shared" si="219"/>
        <v>Paris2nd Round</v>
      </c>
    </row>
    <row r="1241" spans="1:49" x14ac:dyDescent="0.25">
      <c r="A1241">
        <v>28</v>
      </c>
      <c r="B1241" t="s">
        <v>480</v>
      </c>
      <c r="C1241" t="s">
        <v>608</v>
      </c>
      <c r="D1241" s="1">
        <v>41788</v>
      </c>
      <c r="E1241" t="s">
        <v>443</v>
      </c>
      <c r="F1241" t="s">
        <v>307</v>
      </c>
      <c r="G1241" t="s">
        <v>503</v>
      </c>
      <c r="H1241" t="s">
        <v>344</v>
      </c>
      <c r="I1241">
        <v>3</v>
      </c>
      <c r="J1241" t="s">
        <v>360</v>
      </c>
      <c r="K1241" t="s">
        <v>358</v>
      </c>
      <c r="L1241">
        <v>27</v>
      </c>
      <c r="M1241">
        <v>71</v>
      </c>
      <c r="N1241">
        <v>1710</v>
      </c>
      <c r="O1241">
        <v>835</v>
      </c>
      <c r="P1241">
        <v>6</v>
      </c>
      <c r="Q1241">
        <v>2</v>
      </c>
      <c r="R1241">
        <v>4</v>
      </c>
      <c r="S1241">
        <v>6</v>
      </c>
      <c r="T1241">
        <v>6</v>
      </c>
      <c r="U1241">
        <v>2</v>
      </c>
      <c r="V1241">
        <v>2</v>
      </c>
      <c r="W1241">
        <v>1</v>
      </c>
      <c r="X1241" t="s">
        <v>312</v>
      </c>
      <c r="Y1241">
        <v>1.1399999999999999</v>
      </c>
      <c r="Z1241">
        <v>5.5</v>
      </c>
      <c r="AA1241">
        <v>1.18</v>
      </c>
      <c r="AB1241">
        <v>4.5</v>
      </c>
      <c r="AC1241">
        <v>1.17</v>
      </c>
      <c r="AD1241">
        <v>4.5</v>
      </c>
      <c r="AE1241">
        <v>1.17</v>
      </c>
      <c r="AF1241">
        <v>5.82</v>
      </c>
      <c r="AG1241">
        <v>1.17</v>
      </c>
      <c r="AH1241">
        <v>5</v>
      </c>
      <c r="AI1241">
        <v>1.2</v>
      </c>
      <c r="AJ1241">
        <v>5.82</v>
      </c>
      <c r="AK1241">
        <v>1.17</v>
      </c>
      <c r="AL1241">
        <v>4.97</v>
      </c>
      <c r="AM1241" t="str">
        <f t="shared" si="209"/>
        <v>Petkovic</v>
      </c>
      <c r="AN1241" t="str">
        <f t="shared" si="210"/>
        <v>Voegele</v>
      </c>
      <c r="AO1241" t="str">
        <f t="shared" si="211"/>
        <v>ParisPetkovicVoegele</v>
      </c>
      <c r="AP1241" t="str">
        <f t="shared" si="212"/>
        <v>ParisVoegelePetkovic</v>
      </c>
      <c r="AQ1241">
        <f t="shared" si="213"/>
        <v>1</v>
      </c>
      <c r="AR1241">
        <f t="shared" si="214"/>
        <v>6</v>
      </c>
      <c r="AS1241">
        <f t="shared" si="215"/>
        <v>26</v>
      </c>
      <c r="AT1241" t="b">
        <f t="shared" si="216"/>
        <v>0</v>
      </c>
      <c r="AU1241" t="str">
        <f t="shared" si="217"/>
        <v>Petkovic</v>
      </c>
      <c r="AV1241" t="b">
        <f t="shared" si="218"/>
        <v>1</v>
      </c>
      <c r="AW1241" t="str">
        <f t="shared" si="219"/>
        <v>Paris2nd Round</v>
      </c>
    </row>
    <row r="1242" spans="1:49" x14ac:dyDescent="0.25">
      <c r="A1242">
        <v>28</v>
      </c>
      <c r="B1242" t="s">
        <v>480</v>
      </c>
      <c r="C1242" t="s">
        <v>608</v>
      </c>
      <c r="D1242" s="1">
        <v>41788</v>
      </c>
      <c r="E1242" t="s">
        <v>443</v>
      </c>
      <c r="F1242" t="s">
        <v>307</v>
      </c>
      <c r="G1242" t="s">
        <v>503</v>
      </c>
      <c r="H1242" t="s">
        <v>344</v>
      </c>
      <c r="I1242">
        <v>3</v>
      </c>
      <c r="J1242" t="s">
        <v>403</v>
      </c>
      <c r="K1242" t="s">
        <v>459</v>
      </c>
      <c r="L1242">
        <v>11</v>
      </c>
      <c r="M1242">
        <v>90</v>
      </c>
      <c r="N1242">
        <v>3590</v>
      </c>
      <c r="O1242">
        <v>696</v>
      </c>
      <c r="P1242">
        <v>6</v>
      </c>
      <c r="Q1242">
        <v>2</v>
      </c>
      <c r="R1242">
        <v>6</v>
      </c>
      <c r="S1242">
        <v>4</v>
      </c>
      <c r="V1242">
        <v>2</v>
      </c>
      <c r="W1242">
        <v>0</v>
      </c>
      <c r="X1242" t="s">
        <v>312</v>
      </c>
      <c r="Y1242">
        <v>1.06</v>
      </c>
      <c r="Z1242">
        <v>10</v>
      </c>
      <c r="AA1242">
        <v>1.0900000000000001</v>
      </c>
      <c r="AB1242">
        <v>7</v>
      </c>
      <c r="AC1242">
        <v>1.08</v>
      </c>
      <c r="AD1242">
        <v>8</v>
      </c>
      <c r="AE1242">
        <v>1.08</v>
      </c>
      <c r="AF1242">
        <v>10.15</v>
      </c>
      <c r="AG1242">
        <v>1.08</v>
      </c>
      <c r="AH1242">
        <v>7.5</v>
      </c>
      <c r="AI1242">
        <v>1.1000000000000001</v>
      </c>
      <c r="AJ1242">
        <v>10.15</v>
      </c>
      <c r="AK1242">
        <v>1.07</v>
      </c>
      <c r="AL1242">
        <v>8.07</v>
      </c>
      <c r="AM1242" t="str">
        <f t="shared" si="209"/>
        <v>Errani</v>
      </c>
      <c r="AN1242" t="str">
        <f t="shared" si="210"/>
        <v>Pfizenmaier</v>
      </c>
      <c r="AO1242" t="str">
        <f t="shared" si="211"/>
        <v>ParisErraniPfizenmaier</v>
      </c>
      <c r="AP1242" t="str">
        <f t="shared" si="212"/>
        <v>ParisPfizenmaierErrani</v>
      </c>
      <c r="AQ1242">
        <f t="shared" si="213"/>
        <v>2</v>
      </c>
      <c r="AR1242">
        <f t="shared" si="214"/>
        <v>6</v>
      </c>
      <c r="AS1242">
        <f t="shared" si="215"/>
        <v>18</v>
      </c>
      <c r="AT1242" t="b">
        <f t="shared" si="216"/>
        <v>0</v>
      </c>
      <c r="AU1242" t="str">
        <f t="shared" si="217"/>
        <v>Errani</v>
      </c>
      <c r="AV1242" t="b">
        <f t="shared" si="218"/>
        <v>0</v>
      </c>
      <c r="AW1242" t="str">
        <f t="shared" si="219"/>
        <v>Paris2nd Round</v>
      </c>
    </row>
    <row r="1243" spans="1:49" x14ac:dyDescent="0.25">
      <c r="A1243">
        <v>28</v>
      </c>
      <c r="B1243" t="s">
        <v>480</v>
      </c>
      <c r="C1243" t="s">
        <v>608</v>
      </c>
      <c r="D1243" s="1">
        <v>41788</v>
      </c>
      <c r="E1243" t="s">
        <v>443</v>
      </c>
      <c r="F1243" t="s">
        <v>307</v>
      </c>
      <c r="G1243" t="s">
        <v>503</v>
      </c>
      <c r="H1243" t="s">
        <v>344</v>
      </c>
      <c r="I1243">
        <v>3</v>
      </c>
      <c r="J1243" t="s">
        <v>333</v>
      </c>
      <c r="K1243" t="s">
        <v>467</v>
      </c>
      <c r="L1243">
        <v>26</v>
      </c>
      <c r="M1243">
        <v>94</v>
      </c>
      <c r="N1243">
        <v>1710</v>
      </c>
      <c r="O1243">
        <v>663</v>
      </c>
      <c r="P1243">
        <v>6</v>
      </c>
      <c r="Q1243">
        <v>2</v>
      </c>
      <c r="R1243">
        <v>7</v>
      </c>
      <c r="S1243">
        <v>5</v>
      </c>
      <c r="V1243">
        <v>2</v>
      </c>
      <c r="W1243">
        <v>0</v>
      </c>
      <c r="X1243" t="s">
        <v>312</v>
      </c>
      <c r="Y1243">
        <v>1.36</v>
      </c>
      <c r="Z1243">
        <v>3</v>
      </c>
      <c r="AA1243">
        <v>1.4</v>
      </c>
      <c r="AB1243">
        <v>2.9</v>
      </c>
      <c r="AC1243">
        <v>1.44</v>
      </c>
      <c r="AD1243">
        <v>2.62</v>
      </c>
      <c r="AE1243">
        <v>1.51</v>
      </c>
      <c r="AF1243">
        <v>2.76</v>
      </c>
      <c r="AG1243">
        <v>1.44</v>
      </c>
      <c r="AH1243">
        <v>2.75</v>
      </c>
      <c r="AI1243">
        <v>1.51</v>
      </c>
      <c r="AJ1243">
        <v>3.1</v>
      </c>
      <c r="AK1243">
        <v>1.4</v>
      </c>
      <c r="AL1243">
        <v>2.89</v>
      </c>
      <c r="AM1243" t="str">
        <f t="shared" si="209"/>
        <v>Cirstea</v>
      </c>
      <c r="AN1243" t="str">
        <f t="shared" si="210"/>
        <v>Pereira</v>
      </c>
      <c r="AO1243" t="str">
        <f t="shared" si="211"/>
        <v>ParisCirsteaPereira</v>
      </c>
      <c r="AP1243" t="str">
        <f t="shared" si="212"/>
        <v>ParisPereiraCirstea</v>
      </c>
      <c r="AQ1243">
        <f t="shared" si="213"/>
        <v>2</v>
      </c>
      <c r="AR1243">
        <f t="shared" si="214"/>
        <v>6</v>
      </c>
      <c r="AS1243">
        <f t="shared" si="215"/>
        <v>20</v>
      </c>
      <c r="AT1243" t="b">
        <f t="shared" si="216"/>
        <v>0</v>
      </c>
      <c r="AU1243" t="str">
        <f t="shared" si="217"/>
        <v>Cirstea</v>
      </c>
      <c r="AV1243" t="b">
        <f t="shared" si="218"/>
        <v>0</v>
      </c>
      <c r="AW1243" t="str">
        <f t="shared" si="219"/>
        <v>Paris2nd Round</v>
      </c>
    </row>
    <row r="1244" spans="1:49" x14ac:dyDescent="0.25">
      <c r="A1244">
        <v>28</v>
      </c>
      <c r="B1244" t="s">
        <v>480</v>
      </c>
      <c r="C1244" t="s">
        <v>608</v>
      </c>
      <c r="D1244" s="1">
        <v>41788</v>
      </c>
      <c r="E1244" t="s">
        <v>443</v>
      </c>
      <c r="F1244" t="s">
        <v>307</v>
      </c>
      <c r="G1244" t="s">
        <v>503</v>
      </c>
      <c r="H1244" t="s">
        <v>344</v>
      </c>
      <c r="I1244">
        <v>3</v>
      </c>
      <c r="J1244" t="s">
        <v>440</v>
      </c>
      <c r="K1244" t="s">
        <v>339</v>
      </c>
      <c r="L1244">
        <v>6</v>
      </c>
      <c r="M1244">
        <v>61</v>
      </c>
      <c r="N1244">
        <v>4600</v>
      </c>
      <c r="O1244">
        <v>958</v>
      </c>
      <c r="P1244">
        <v>6</v>
      </c>
      <c r="Q1244">
        <v>4</v>
      </c>
      <c r="R1244">
        <v>6</v>
      </c>
      <c r="S1244">
        <v>4</v>
      </c>
      <c r="V1244">
        <v>2</v>
      </c>
      <c r="W1244">
        <v>0</v>
      </c>
      <c r="X1244" t="s">
        <v>312</v>
      </c>
      <c r="Y1244">
        <v>1.1599999999999999</v>
      </c>
      <c r="Z1244">
        <v>5</v>
      </c>
      <c r="AA1244">
        <v>1.17</v>
      </c>
      <c r="AB1244">
        <v>4.75</v>
      </c>
      <c r="AC1244">
        <v>1.17</v>
      </c>
      <c r="AD1244">
        <v>5</v>
      </c>
      <c r="AE1244">
        <v>1.2</v>
      </c>
      <c r="AF1244">
        <v>5.16</v>
      </c>
      <c r="AG1244">
        <v>1.17</v>
      </c>
      <c r="AH1244">
        <v>5</v>
      </c>
      <c r="AI1244">
        <v>1.2</v>
      </c>
      <c r="AJ1244">
        <v>5.4</v>
      </c>
      <c r="AK1244">
        <v>1.17</v>
      </c>
      <c r="AL1244">
        <v>4.9400000000000004</v>
      </c>
      <c r="AM1244" t="str">
        <f t="shared" si="209"/>
        <v>Kvitova</v>
      </c>
      <c r="AN1244" t="str">
        <f t="shared" si="210"/>
        <v>Erakovic</v>
      </c>
      <c r="AO1244" t="str">
        <f t="shared" si="211"/>
        <v>ParisKvitovaErakovic</v>
      </c>
      <c r="AP1244" t="str">
        <f t="shared" si="212"/>
        <v>ParisErakovicKvitova</v>
      </c>
      <c r="AQ1244">
        <f t="shared" si="213"/>
        <v>2</v>
      </c>
      <c r="AR1244">
        <f t="shared" si="214"/>
        <v>4</v>
      </c>
      <c r="AS1244">
        <f t="shared" si="215"/>
        <v>20</v>
      </c>
      <c r="AT1244" t="b">
        <f t="shared" si="216"/>
        <v>0</v>
      </c>
      <c r="AU1244" t="str">
        <f t="shared" si="217"/>
        <v>Kvitova</v>
      </c>
      <c r="AV1244" t="b">
        <f t="shared" si="218"/>
        <v>0</v>
      </c>
      <c r="AW1244" t="str">
        <f t="shared" si="219"/>
        <v>Paris2nd Round</v>
      </c>
    </row>
    <row r="1245" spans="1:49" x14ac:dyDescent="0.25">
      <c r="A1245">
        <v>28</v>
      </c>
      <c r="B1245" t="s">
        <v>480</v>
      </c>
      <c r="C1245" t="s">
        <v>608</v>
      </c>
      <c r="D1245" s="1">
        <v>41788</v>
      </c>
      <c r="E1245" t="s">
        <v>443</v>
      </c>
      <c r="F1245" t="s">
        <v>307</v>
      </c>
      <c r="G1245" t="s">
        <v>503</v>
      </c>
      <c r="H1245" t="s">
        <v>344</v>
      </c>
      <c r="I1245">
        <v>3</v>
      </c>
      <c r="J1245" t="s">
        <v>430</v>
      </c>
      <c r="K1245" t="s">
        <v>365</v>
      </c>
      <c r="L1245">
        <v>4</v>
      </c>
      <c r="M1245">
        <v>92</v>
      </c>
      <c r="N1245">
        <v>5140</v>
      </c>
      <c r="O1245">
        <v>685</v>
      </c>
      <c r="P1245">
        <v>6</v>
      </c>
      <c r="Q1245">
        <v>2</v>
      </c>
      <c r="R1245">
        <v>6</v>
      </c>
      <c r="S1245">
        <v>4</v>
      </c>
      <c r="V1245">
        <v>2</v>
      </c>
      <c r="W1245">
        <v>0</v>
      </c>
      <c r="X1245" t="s">
        <v>312</v>
      </c>
      <c r="Y1245">
        <v>1.1200000000000001</v>
      </c>
      <c r="Z1245">
        <v>6</v>
      </c>
      <c r="AA1245">
        <v>1.1299999999999999</v>
      </c>
      <c r="AB1245">
        <v>5.5</v>
      </c>
      <c r="AC1245">
        <v>1.1399999999999999</v>
      </c>
      <c r="AD1245">
        <v>5.5</v>
      </c>
      <c r="AE1245">
        <v>1.1599999999999999</v>
      </c>
      <c r="AF1245">
        <v>6.26</v>
      </c>
      <c r="AG1245">
        <v>1.1399999999999999</v>
      </c>
      <c r="AH1245">
        <v>5.5</v>
      </c>
      <c r="AI1245">
        <v>1.17</v>
      </c>
      <c r="AJ1245">
        <v>6.3</v>
      </c>
      <c r="AK1245">
        <v>1.1299999999999999</v>
      </c>
      <c r="AL1245">
        <v>5.73</v>
      </c>
      <c r="AM1245" t="str">
        <f t="shared" si="209"/>
        <v>Halep</v>
      </c>
      <c r="AN1245" t="str">
        <f t="shared" si="210"/>
        <v>Watson</v>
      </c>
      <c r="AO1245" t="str">
        <f t="shared" si="211"/>
        <v>ParisHalepWatson</v>
      </c>
      <c r="AP1245" t="str">
        <f t="shared" si="212"/>
        <v>ParisWatsonHalep</v>
      </c>
      <c r="AQ1245">
        <f t="shared" si="213"/>
        <v>2</v>
      </c>
      <c r="AR1245">
        <f t="shared" si="214"/>
        <v>6</v>
      </c>
      <c r="AS1245">
        <f t="shared" si="215"/>
        <v>18</v>
      </c>
      <c r="AT1245" t="b">
        <f t="shared" si="216"/>
        <v>0</v>
      </c>
      <c r="AU1245" t="str">
        <f t="shared" si="217"/>
        <v>Halep</v>
      </c>
      <c r="AV1245" t="b">
        <f t="shared" si="218"/>
        <v>0</v>
      </c>
      <c r="AW1245" t="str">
        <f t="shared" si="219"/>
        <v>Paris2nd Round</v>
      </c>
    </row>
    <row r="1246" spans="1:49" x14ac:dyDescent="0.25">
      <c r="A1246">
        <v>28</v>
      </c>
      <c r="B1246" t="s">
        <v>480</v>
      </c>
      <c r="C1246" t="s">
        <v>608</v>
      </c>
      <c r="D1246" s="1">
        <v>41788</v>
      </c>
      <c r="E1246" t="s">
        <v>443</v>
      </c>
      <c r="F1246" t="s">
        <v>307</v>
      </c>
      <c r="G1246" t="s">
        <v>503</v>
      </c>
      <c r="H1246" t="s">
        <v>344</v>
      </c>
      <c r="I1246">
        <v>3</v>
      </c>
      <c r="J1246" t="s">
        <v>334</v>
      </c>
      <c r="K1246" t="s">
        <v>354</v>
      </c>
      <c r="L1246">
        <v>12</v>
      </c>
      <c r="M1246">
        <v>33</v>
      </c>
      <c r="N1246">
        <v>3455</v>
      </c>
      <c r="O1246">
        <v>1415</v>
      </c>
      <c r="P1246">
        <v>7</v>
      </c>
      <c r="Q1246">
        <v>5</v>
      </c>
      <c r="R1246">
        <v>6</v>
      </c>
      <c r="S1246">
        <v>2</v>
      </c>
      <c r="V1246">
        <v>2</v>
      </c>
      <c r="W1246">
        <v>0</v>
      </c>
      <c r="X1246" t="s">
        <v>312</v>
      </c>
      <c r="Y1246">
        <v>1.1100000000000001</v>
      </c>
      <c r="Z1246">
        <v>6.5</v>
      </c>
      <c r="AA1246">
        <v>1.1200000000000001</v>
      </c>
      <c r="AB1246">
        <v>5.75</v>
      </c>
      <c r="AC1246">
        <v>1.1200000000000001</v>
      </c>
      <c r="AD1246">
        <v>6</v>
      </c>
      <c r="AE1246">
        <v>1.1399999999999999</v>
      </c>
      <c r="AF1246">
        <v>6.78</v>
      </c>
      <c r="AG1246">
        <v>1.1299999999999999</v>
      </c>
      <c r="AH1246">
        <v>6</v>
      </c>
      <c r="AI1246">
        <v>1.1399999999999999</v>
      </c>
      <c r="AJ1246">
        <v>7.1</v>
      </c>
      <c r="AK1246">
        <v>1.1200000000000001</v>
      </c>
      <c r="AL1246">
        <v>6.11</v>
      </c>
      <c r="AM1246" t="str">
        <f t="shared" si="209"/>
        <v>Ivanovic</v>
      </c>
      <c r="AN1246" t="str">
        <f t="shared" si="210"/>
        <v>Svitolina</v>
      </c>
      <c r="AO1246" t="str">
        <f t="shared" si="211"/>
        <v>ParisIvanovicSvitolina</v>
      </c>
      <c r="AP1246" t="str">
        <f t="shared" si="212"/>
        <v>ParisSvitolinaIvanovic</v>
      </c>
      <c r="AQ1246">
        <f t="shared" si="213"/>
        <v>2</v>
      </c>
      <c r="AR1246">
        <f t="shared" si="214"/>
        <v>6</v>
      </c>
      <c r="AS1246">
        <f t="shared" si="215"/>
        <v>20</v>
      </c>
      <c r="AT1246" t="b">
        <f t="shared" si="216"/>
        <v>0</v>
      </c>
      <c r="AU1246" t="str">
        <f t="shared" si="217"/>
        <v>Ivanovic</v>
      </c>
      <c r="AV1246" t="b">
        <f t="shared" si="218"/>
        <v>0</v>
      </c>
      <c r="AW1246" t="str">
        <f t="shared" si="219"/>
        <v>Paris2nd Round</v>
      </c>
    </row>
    <row r="1247" spans="1:49" x14ac:dyDescent="0.25">
      <c r="A1247">
        <v>28</v>
      </c>
      <c r="B1247" t="s">
        <v>480</v>
      </c>
      <c r="C1247" t="s">
        <v>608</v>
      </c>
      <c r="D1247" s="1">
        <v>41789</v>
      </c>
      <c r="E1247" t="s">
        <v>443</v>
      </c>
      <c r="F1247" t="s">
        <v>307</v>
      </c>
      <c r="G1247" t="s">
        <v>503</v>
      </c>
      <c r="H1247" t="s">
        <v>478</v>
      </c>
      <c r="I1247">
        <v>3</v>
      </c>
      <c r="J1247" t="s">
        <v>422</v>
      </c>
      <c r="K1247" t="s">
        <v>364</v>
      </c>
      <c r="L1247">
        <v>18</v>
      </c>
      <c r="M1247">
        <v>10</v>
      </c>
      <c r="N1247">
        <v>2485</v>
      </c>
      <c r="O1247">
        <v>3705</v>
      </c>
      <c r="P1247">
        <v>6</v>
      </c>
      <c r="Q1247">
        <v>4</v>
      </c>
      <c r="R1247">
        <v>6</v>
      </c>
      <c r="S1247">
        <v>4</v>
      </c>
      <c r="V1247">
        <v>2</v>
      </c>
      <c r="W1247">
        <v>0</v>
      </c>
      <c r="X1247" t="s">
        <v>312</v>
      </c>
      <c r="Y1247">
        <v>1.44</v>
      </c>
      <c r="Z1247">
        <v>2.62</v>
      </c>
      <c r="AA1247">
        <v>1.45</v>
      </c>
      <c r="AB1247">
        <v>2.7</v>
      </c>
      <c r="AC1247">
        <v>1.44</v>
      </c>
      <c r="AD1247">
        <v>2.75</v>
      </c>
      <c r="AE1247">
        <v>1.55</v>
      </c>
      <c r="AF1247">
        <v>2.66</v>
      </c>
      <c r="AG1247">
        <v>1.5</v>
      </c>
      <c r="AH1247">
        <v>2.63</v>
      </c>
      <c r="AI1247">
        <v>1.56</v>
      </c>
      <c r="AJ1247">
        <v>2.8</v>
      </c>
      <c r="AK1247">
        <v>1.48</v>
      </c>
      <c r="AL1247">
        <v>2.62</v>
      </c>
      <c r="AM1247" t="str">
        <f t="shared" si="209"/>
        <v>Stosur</v>
      </c>
      <c r="AN1247" t="str">
        <f t="shared" si="210"/>
        <v>Cibulkova</v>
      </c>
      <c r="AO1247" t="str">
        <f t="shared" si="211"/>
        <v>ParisStosurCibulkova</v>
      </c>
      <c r="AP1247" t="str">
        <f t="shared" si="212"/>
        <v>ParisCibulkovaStosur</v>
      </c>
      <c r="AQ1247">
        <f t="shared" si="213"/>
        <v>2</v>
      </c>
      <c r="AR1247">
        <f t="shared" si="214"/>
        <v>4</v>
      </c>
      <c r="AS1247">
        <f t="shared" si="215"/>
        <v>20</v>
      </c>
      <c r="AT1247" t="b">
        <f t="shared" si="216"/>
        <v>0</v>
      </c>
      <c r="AU1247" t="str">
        <f t="shared" si="217"/>
        <v>Stosur</v>
      </c>
      <c r="AV1247" t="b">
        <f t="shared" si="218"/>
        <v>0</v>
      </c>
      <c r="AW1247" t="str">
        <f t="shared" si="219"/>
        <v>Paris3rd Round</v>
      </c>
    </row>
    <row r="1248" spans="1:49" x14ac:dyDescent="0.25">
      <c r="A1248">
        <v>28</v>
      </c>
      <c r="B1248" t="s">
        <v>480</v>
      </c>
      <c r="C1248" t="s">
        <v>608</v>
      </c>
      <c r="D1248" s="1">
        <v>41789</v>
      </c>
      <c r="E1248" t="s">
        <v>443</v>
      </c>
      <c r="F1248" t="s">
        <v>307</v>
      </c>
      <c r="G1248" t="s">
        <v>503</v>
      </c>
      <c r="H1248" t="s">
        <v>478</v>
      </c>
      <c r="I1248">
        <v>3</v>
      </c>
      <c r="J1248" t="s">
        <v>392</v>
      </c>
      <c r="K1248" t="s">
        <v>439</v>
      </c>
      <c r="L1248">
        <v>72</v>
      </c>
      <c r="M1248">
        <v>3</v>
      </c>
      <c r="N1248">
        <v>820</v>
      </c>
      <c r="O1248">
        <v>6360</v>
      </c>
      <c r="P1248">
        <v>6</v>
      </c>
      <c r="Q1248">
        <v>4</v>
      </c>
      <c r="R1248">
        <v>6</v>
      </c>
      <c r="S1248">
        <v>4</v>
      </c>
      <c r="V1248">
        <v>2</v>
      </c>
      <c r="W1248">
        <v>0</v>
      </c>
      <c r="X1248" t="s">
        <v>312</v>
      </c>
      <c r="Y1248">
        <v>8</v>
      </c>
      <c r="Z1248">
        <v>1.08</v>
      </c>
      <c r="AA1248">
        <v>6.5</v>
      </c>
      <c r="AB1248">
        <v>1.1000000000000001</v>
      </c>
      <c r="AC1248">
        <v>8</v>
      </c>
      <c r="AD1248">
        <v>1.08</v>
      </c>
      <c r="AE1248">
        <v>9.9499999999999993</v>
      </c>
      <c r="AF1248">
        <v>1.0900000000000001</v>
      </c>
      <c r="AG1248">
        <v>6.5</v>
      </c>
      <c r="AH1248">
        <v>1.1100000000000001</v>
      </c>
      <c r="AI1248">
        <v>9.9499999999999993</v>
      </c>
      <c r="AJ1248">
        <v>1.1299999999999999</v>
      </c>
      <c r="AK1248">
        <v>7.25</v>
      </c>
      <c r="AL1248">
        <v>1.0900000000000001</v>
      </c>
      <c r="AM1248" t="str">
        <f t="shared" si="209"/>
        <v>Tomljanovic</v>
      </c>
      <c r="AN1248" t="str">
        <f t="shared" si="210"/>
        <v>Radwanska</v>
      </c>
      <c r="AO1248" t="str">
        <f t="shared" si="211"/>
        <v>ParisTomljanovicRadwanska</v>
      </c>
      <c r="AP1248" t="str">
        <f t="shared" si="212"/>
        <v>ParisRadwanskaTomljanovic</v>
      </c>
      <c r="AQ1248">
        <f t="shared" si="213"/>
        <v>2</v>
      </c>
      <c r="AR1248">
        <f t="shared" si="214"/>
        <v>4</v>
      </c>
      <c r="AS1248">
        <f t="shared" si="215"/>
        <v>20</v>
      </c>
      <c r="AT1248" t="b">
        <f t="shared" si="216"/>
        <v>0</v>
      </c>
      <c r="AU1248" t="str">
        <f t="shared" si="217"/>
        <v>Tomljanovic</v>
      </c>
      <c r="AV1248" t="b">
        <f t="shared" si="218"/>
        <v>0</v>
      </c>
      <c r="AW1248" t="str">
        <f t="shared" si="219"/>
        <v>Paris3rd Round</v>
      </c>
    </row>
    <row r="1249" spans="1:49" x14ac:dyDescent="0.25">
      <c r="A1249">
        <v>28</v>
      </c>
      <c r="B1249" t="s">
        <v>480</v>
      </c>
      <c r="C1249" t="s">
        <v>608</v>
      </c>
      <c r="D1249" s="1">
        <v>41789</v>
      </c>
      <c r="E1249" t="s">
        <v>443</v>
      </c>
      <c r="F1249" t="s">
        <v>307</v>
      </c>
      <c r="G1249" t="s">
        <v>503</v>
      </c>
      <c r="H1249" t="s">
        <v>478</v>
      </c>
      <c r="I1249">
        <v>3</v>
      </c>
      <c r="J1249" t="s">
        <v>368</v>
      </c>
      <c r="K1249" t="s">
        <v>528</v>
      </c>
      <c r="L1249">
        <v>15</v>
      </c>
      <c r="M1249">
        <v>205</v>
      </c>
      <c r="N1249">
        <v>2785</v>
      </c>
      <c r="O1249">
        <v>282</v>
      </c>
      <c r="P1249">
        <v>6</v>
      </c>
      <c r="Q1249">
        <v>2</v>
      </c>
      <c r="R1249">
        <v>6</v>
      </c>
      <c r="S1249">
        <v>2</v>
      </c>
      <c r="V1249">
        <v>2</v>
      </c>
      <c r="W1249">
        <v>0</v>
      </c>
      <c r="X1249" t="s">
        <v>312</v>
      </c>
      <c r="Y1249">
        <v>1.18</v>
      </c>
      <c r="Z1249">
        <v>4.5</v>
      </c>
      <c r="AA1249">
        <v>1.2</v>
      </c>
      <c r="AB1249">
        <v>4.3</v>
      </c>
      <c r="AC1249">
        <v>1.22</v>
      </c>
      <c r="AD1249">
        <v>4.33</v>
      </c>
      <c r="AE1249">
        <v>1.21</v>
      </c>
      <c r="AF1249">
        <v>5.25</v>
      </c>
      <c r="AG1249">
        <v>1.22</v>
      </c>
      <c r="AH1249">
        <v>4</v>
      </c>
      <c r="AI1249">
        <v>1.22</v>
      </c>
      <c r="AJ1249">
        <v>5.25</v>
      </c>
      <c r="AK1249">
        <v>1.2</v>
      </c>
      <c r="AL1249">
        <v>4.47</v>
      </c>
      <c r="AM1249" t="str">
        <f t="shared" si="209"/>
        <v>Suarez</v>
      </c>
      <c r="AN1249" t="str">
        <f t="shared" si="210"/>
        <v>Townsend</v>
      </c>
      <c r="AO1249" t="str">
        <f t="shared" si="211"/>
        <v>ParisSuarezTownsend</v>
      </c>
      <c r="AP1249" t="str">
        <f t="shared" si="212"/>
        <v>ParisTownsendSuarez</v>
      </c>
      <c r="AQ1249">
        <f t="shared" si="213"/>
        <v>2</v>
      </c>
      <c r="AR1249">
        <f t="shared" si="214"/>
        <v>8</v>
      </c>
      <c r="AS1249">
        <f t="shared" si="215"/>
        <v>16</v>
      </c>
      <c r="AT1249" t="b">
        <f t="shared" si="216"/>
        <v>0</v>
      </c>
      <c r="AU1249" t="str">
        <f t="shared" si="217"/>
        <v>Suarez</v>
      </c>
      <c r="AV1249" t="b">
        <f t="shared" si="218"/>
        <v>0</v>
      </c>
      <c r="AW1249" t="str">
        <f t="shared" si="219"/>
        <v>Paris3rd Round</v>
      </c>
    </row>
    <row r="1250" spans="1:49" x14ac:dyDescent="0.25">
      <c r="A1250">
        <v>28</v>
      </c>
      <c r="B1250" t="s">
        <v>480</v>
      </c>
      <c r="C1250" t="s">
        <v>608</v>
      </c>
      <c r="D1250" s="1">
        <v>41789</v>
      </c>
      <c r="E1250" t="s">
        <v>443</v>
      </c>
      <c r="F1250" t="s">
        <v>307</v>
      </c>
      <c r="G1250" t="s">
        <v>503</v>
      </c>
      <c r="H1250" t="s">
        <v>478</v>
      </c>
      <c r="I1250">
        <v>3</v>
      </c>
      <c r="J1250" t="s">
        <v>310</v>
      </c>
      <c r="K1250" t="s">
        <v>414</v>
      </c>
      <c r="L1250">
        <v>35</v>
      </c>
      <c r="M1250">
        <v>56</v>
      </c>
      <c r="N1250">
        <v>1375</v>
      </c>
      <c r="O1250">
        <v>1004</v>
      </c>
      <c r="P1250">
        <v>6</v>
      </c>
      <c r="Q1250">
        <v>2</v>
      </c>
      <c r="R1250">
        <v>6</v>
      </c>
      <c r="S1250">
        <v>4</v>
      </c>
      <c r="V1250">
        <v>2</v>
      </c>
      <c r="W1250">
        <v>0</v>
      </c>
      <c r="X1250" t="s">
        <v>312</v>
      </c>
      <c r="Y1250">
        <v>1.28</v>
      </c>
      <c r="Z1250">
        <v>3.5</v>
      </c>
      <c r="AA1250">
        <v>1.33</v>
      </c>
      <c r="AB1250">
        <v>3.2</v>
      </c>
      <c r="AC1250">
        <v>1.33</v>
      </c>
      <c r="AD1250">
        <v>3.4</v>
      </c>
      <c r="AE1250">
        <v>1.34</v>
      </c>
      <c r="AF1250">
        <v>3.67</v>
      </c>
      <c r="AG1250">
        <v>1.33</v>
      </c>
      <c r="AH1250">
        <v>3.25</v>
      </c>
      <c r="AI1250">
        <v>1.37</v>
      </c>
      <c r="AJ1250">
        <v>3.67</v>
      </c>
      <c r="AK1250">
        <v>1.32</v>
      </c>
      <c r="AL1250">
        <v>3.33</v>
      </c>
      <c r="AM1250" t="str">
        <f t="shared" si="209"/>
        <v>Muguruza</v>
      </c>
      <c r="AN1250" t="str">
        <f t="shared" si="210"/>
        <v>Schmiedlova</v>
      </c>
      <c r="AO1250" t="str">
        <f t="shared" si="211"/>
        <v>ParisMuguruzaSchmiedlova</v>
      </c>
      <c r="AP1250" t="str">
        <f t="shared" si="212"/>
        <v>ParisSchmiedlovaMuguruza</v>
      </c>
      <c r="AQ1250">
        <f t="shared" si="213"/>
        <v>2</v>
      </c>
      <c r="AR1250">
        <f t="shared" si="214"/>
        <v>6</v>
      </c>
      <c r="AS1250">
        <f t="shared" si="215"/>
        <v>18</v>
      </c>
      <c r="AT1250" t="b">
        <f t="shared" si="216"/>
        <v>0</v>
      </c>
      <c r="AU1250" t="str">
        <f t="shared" si="217"/>
        <v>Muguruza</v>
      </c>
      <c r="AV1250" t="b">
        <f t="shared" si="218"/>
        <v>0</v>
      </c>
      <c r="AW1250" t="str">
        <f t="shared" si="219"/>
        <v>Paris3rd Round</v>
      </c>
    </row>
    <row r="1251" spans="1:49" x14ac:dyDescent="0.25">
      <c r="A1251">
        <v>28</v>
      </c>
      <c r="B1251" t="s">
        <v>480</v>
      </c>
      <c r="C1251" t="s">
        <v>608</v>
      </c>
      <c r="D1251" s="1">
        <v>41789</v>
      </c>
      <c r="E1251" t="s">
        <v>443</v>
      </c>
      <c r="F1251" t="s">
        <v>307</v>
      </c>
      <c r="G1251" t="s">
        <v>503</v>
      </c>
      <c r="H1251" t="s">
        <v>478</v>
      </c>
      <c r="I1251">
        <v>3</v>
      </c>
      <c r="J1251" t="s">
        <v>376</v>
      </c>
      <c r="K1251" t="s">
        <v>316</v>
      </c>
      <c r="L1251">
        <v>8</v>
      </c>
      <c r="M1251">
        <v>75</v>
      </c>
      <c r="N1251">
        <v>4141</v>
      </c>
      <c r="O1251">
        <v>778</v>
      </c>
      <c r="P1251">
        <v>6</v>
      </c>
      <c r="Q1251">
        <v>0</v>
      </c>
      <c r="R1251">
        <v>6</v>
      </c>
      <c r="S1251">
        <v>0</v>
      </c>
      <c r="V1251">
        <v>2</v>
      </c>
      <c r="W1251">
        <v>0</v>
      </c>
      <c r="X1251" t="s">
        <v>312</v>
      </c>
      <c r="Y1251">
        <v>1.03</v>
      </c>
      <c r="Z1251">
        <v>15</v>
      </c>
      <c r="AA1251">
        <v>1.04</v>
      </c>
      <c r="AB1251">
        <v>10</v>
      </c>
      <c r="AC1251">
        <v>1.04</v>
      </c>
      <c r="AD1251">
        <v>11</v>
      </c>
      <c r="AE1251">
        <v>1.05</v>
      </c>
      <c r="AF1251">
        <v>14.8</v>
      </c>
      <c r="AG1251">
        <v>1.03</v>
      </c>
      <c r="AH1251">
        <v>12</v>
      </c>
      <c r="AI1251">
        <v>1.06</v>
      </c>
      <c r="AJ1251">
        <v>15</v>
      </c>
      <c r="AK1251">
        <v>1.04</v>
      </c>
      <c r="AL1251">
        <v>11.6</v>
      </c>
      <c r="AM1251" t="str">
        <f t="shared" si="209"/>
        <v>Sharapova</v>
      </c>
      <c r="AN1251" t="str">
        <f t="shared" si="210"/>
        <v>Ormaechea</v>
      </c>
      <c r="AO1251" t="str">
        <f t="shared" si="211"/>
        <v>ParisSharapovaOrmaechea</v>
      </c>
      <c r="AP1251" t="str">
        <f t="shared" si="212"/>
        <v>ParisOrmaecheaSharapova</v>
      </c>
      <c r="AQ1251">
        <f t="shared" si="213"/>
        <v>2</v>
      </c>
      <c r="AR1251">
        <f t="shared" si="214"/>
        <v>12</v>
      </c>
      <c r="AS1251">
        <f t="shared" si="215"/>
        <v>12</v>
      </c>
      <c r="AT1251" t="b">
        <f t="shared" si="216"/>
        <v>0</v>
      </c>
      <c r="AU1251" t="str">
        <f t="shared" si="217"/>
        <v>Sharapova</v>
      </c>
      <c r="AV1251" t="b">
        <f t="shared" si="218"/>
        <v>0</v>
      </c>
      <c r="AW1251" t="str">
        <f t="shared" si="219"/>
        <v>Paris3rd Round</v>
      </c>
    </row>
    <row r="1252" spans="1:49" x14ac:dyDescent="0.25">
      <c r="A1252">
        <v>28</v>
      </c>
      <c r="B1252" t="s">
        <v>480</v>
      </c>
      <c r="C1252" t="s">
        <v>608</v>
      </c>
      <c r="D1252" s="1">
        <v>41789</v>
      </c>
      <c r="E1252" t="s">
        <v>443</v>
      </c>
      <c r="F1252" t="s">
        <v>307</v>
      </c>
      <c r="G1252" t="s">
        <v>503</v>
      </c>
      <c r="H1252" t="s">
        <v>478</v>
      </c>
      <c r="I1252">
        <v>3</v>
      </c>
      <c r="J1252" t="s">
        <v>431</v>
      </c>
      <c r="K1252" t="s">
        <v>319</v>
      </c>
      <c r="L1252">
        <v>16</v>
      </c>
      <c r="M1252">
        <v>99</v>
      </c>
      <c r="N1252">
        <v>2640</v>
      </c>
      <c r="O1252">
        <v>628</v>
      </c>
      <c r="P1252">
        <v>7</v>
      </c>
      <c r="Q1252">
        <v>5</v>
      </c>
      <c r="R1252">
        <v>6</v>
      </c>
      <c r="S1252">
        <v>4</v>
      </c>
      <c r="V1252">
        <v>2</v>
      </c>
      <c r="W1252">
        <v>0</v>
      </c>
      <c r="X1252" t="s">
        <v>312</v>
      </c>
      <c r="Y1252">
        <v>1.22</v>
      </c>
      <c r="Z1252">
        <v>4</v>
      </c>
      <c r="AA1252">
        <v>1.22</v>
      </c>
      <c r="AB1252">
        <v>4</v>
      </c>
      <c r="AC1252">
        <v>1.2</v>
      </c>
      <c r="AD1252">
        <v>4.5</v>
      </c>
      <c r="AE1252">
        <v>1.24</v>
      </c>
      <c r="AF1252">
        <v>4.6399999999999997</v>
      </c>
      <c r="AG1252">
        <v>1.25</v>
      </c>
      <c r="AH1252">
        <v>3.75</v>
      </c>
      <c r="AI1252">
        <v>1.27</v>
      </c>
      <c r="AJ1252">
        <v>4.6399999999999997</v>
      </c>
      <c r="AK1252">
        <v>1.22</v>
      </c>
      <c r="AL1252">
        <v>4.17</v>
      </c>
      <c r="AM1252" t="str">
        <f t="shared" si="209"/>
        <v>Bouchard</v>
      </c>
      <c r="AN1252" t="str">
        <f t="shared" si="210"/>
        <v>Larsson</v>
      </c>
      <c r="AO1252" t="str">
        <f t="shared" si="211"/>
        <v>ParisBouchardLarsson</v>
      </c>
      <c r="AP1252" t="str">
        <f t="shared" si="212"/>
        <v>ParisLarssonBouchard</v>
      </c>
      <c r="AQ1252">
        <f t="shared" si="213"/>
        <v>2</v>
      </c>
      <c r="AR1252">
        <f t="shared" si="214"/>
        <v>4</v>
      </c>
      <c r="AS1252">
        <f t="shared" si="215"/>
        <v>22</v>
      </c>
      <c r="AT1252" t="b">
        <f t="shared" si="216"/>
        <v>0</v>
      </c>
      <c r="AU1252" t="str">
        <f t="shared" si="217"/>
        <v>Bouchard</v>
      </c>
      <c r="AV1252" t="b">
        <f t="shared" si="218"/>
        <v>0</v>
      </c>
      <c r="AW1252" t="str">
        <f t="shared" si="219"/>
        <v>Paris3rd Round</v>
      </c>
    </row>
    <row r="1253" spans="1:49" x14ac:dyDescent="0.25">
      <c r="A1253">
        <v>28</v>
      </c>
      <c r="B1253" t="s">
        <v>480</v>
      </c>
      <c r="C1253" t="s">
        <v>608</v>
      </c>
      <c r="D1253" s="1">
        <v>41789</v>
      </c>
      <c r="E1253" t="s">
        <v>443</v>
      </c>
      <c r="F1253" t="s">
        <v>307</v>
      </c>
      <c r="G1253" t="s">
        <v>503</v>
      </c>
      <c r="H1253" t="s">
        <v>478</v>
      </c>
      <c r="I1253">
        <v>3</v>
      </c>
      <c r="J1253" t="s">
        <v>445</v>
      </c>
      <c r="K1253" t="s">
        <v>314</v>
      </c>
      <c r="L1253">
        <v>145</v>
      </c>
      <c r="M1253">
        <v>74</v>
      </c>
      <c r="N1253">
        <v>421</v>
      </c>
      <c r="O1253">
        <v>785</v>
      </c>
      <c r="P1253">
        <v>1</v>
      </c>
      <c r="Q1253">
        <v>6</v>
      </c>
      <c r="R1253">
        <v>6</v>
      </c>
      <c r="S1253">
        <v>1</v>
      </c>
      <c r="T1253">
        <v>7</v>
      </c>
      <c r="U1253">
        <v>5</v>
      </c>
      <c r="V1253">
        <v>2</v>
      </c>
      <c r="W1253">
        <v>1</v>
      </c>
      <c r="X1253" t="s">
        <v>312</v>
      </c>
      <c r="Y1253">
        <v>3.75</v>
      </c>
      <c r="Z1253">
        <v>1.25</v>
      </c>
      <c r="AA1253">
        <v>3.75</v>
      </c>
      <c r="AB1253">
        <v>1.25</v>
      </c>
      <c r="AC1253">
        <v>3.5</v>
      </c>
      <c r="AD1253">
        <v>1.3</v>
      </c>
      <c r="AE1253">
        <v>4.01</v>
      </c>
      <c r="AF1253">
        <v>1.3</v>
      </c>
      <c r="AG1253">
        <v>3.5</v>
      </c>
      <c r="AH1253">
        <v>1.29</v>
      </c>
      <c r="AI1253">
        <v>4.01</v>
      </c>
      <c r="AJ1253">
        <v>1.33</v>
      </c>
      <c r="AK1253">
        <v>3.66</v>
      </c>
      <c r="AL1253">
        <v>1.28</v>
      </c>
      <c r="AM1253" t="str">
        <f t="shared" si="209"/>
        <v>Parmentier</v>
      </c>
      <c r="AN1253" t="str">
        <f t="shared" si="210"/>
        <v>Barthel</v>
      </c>
      <c r="AO1253" t="str">
        <f t="shared" si="211"/>
        <v>ParisParmentierBarthel</v>
      </c>
      <c r="AP1253" t="str">
        <f t="shared" si="212"/>
        <v>ParisBarthelParmentier</v>
      </c>
      <c r="AQ1253">
        <f t="shared" si="213"/>
        <v>1</v>
      </c>
      <c r="AR1253">
        <f t="shared" si="214"/>
        <v>2</v>
      </c>
      <c r="AS1253">
        <f t="shared" si="215"/>
        <v>26</v>
      </c>
      <c r="AT1253" t="b">
        <f t="shared" si="216"/>
        <v>0</v>
      </c>
      <c r="AU1253" t="str">
        <f t="shared" si="217"/>
        <v>Barthel</v>
      </c>
      <c r="AV1253" t="b">
        <f t="shared" si="218"/>
        <v>1</v>
      </c>
      <c r="AW1253" t="str">
        <f t="shared" si="219"/>
        <v>Paris3rd Round</v>
      </c>
    </row>
    <row r="1254" spans="1:49" x14ac:dyDescent="0.25">
      <c r="A1254">
        <v>28</v>
      </c>
      <c r="B1254" t="s">
        <v>480</v>
      </c>
      <c r="C1254" t="s">
        <v>608</v>
      </c>
      <c r="D1254" s="1">
        <v>41789</v>
      </c>
      <c r="E1254" t="s">
        <v>443</v>
      </c>
      <c r="F1254" t="s">
        <v>307</v>
      </c>
      <c r="G1254" t="s">
        <v>503</v>
      </c>
      <c r="H1254" t="s">
        <v>478</v>
      </c>
      <c r="I1254">
        <v>3</v>
      </c>
      <c r="J1254" t="s">
        <v>378</v>
      </c>
      <c r="K1254" t="s">
        <v>373</v>
      </c>
      <c r="L1254">
        <v>9</v>
      </c>
      <c r="M1254">
        <v>31</v>
      </c>
      <c r="N1254">
        <v>3870</v>
      </c>
      <c r="O1254">
        <v>1461</v>
      </c>
      <c r="P1254">
        <v>7</v>
      </c>
      <c r="Q1254">
        <v>5</v>
      </c>
      <c r="R1254">
        <v>6</v>
      </c>
      <c r="S1254">
        <v>3</v>
      </c>
      <c r="V1254">
        <v>2</v>
      </c>
      <c r="W1254">
        <v>0</v>
      </c>
      <c r="X1254" t="s">
        <v>312</v>
      </c>
      <c r="Y1254">
        <v>1.18</v>
      </c>
      <c r="Z1254">
        <v>4.5</v>
      </c>
      <c r="AA1254">
        <v>1.22</v>
      </c>
      <c r="AB1254">
        <v>4</v>
      </c>
      <c r="AC1254">
        <v>1.25</v>
      </c>
      <c r="AD1254">
        <v>4</v>
      </c>
      <c r="AE1254">
        <v>1.25</v>
      </c>
      <c r="AF1254">
        <v>4.5999999999999996</v>
      </c>
      <c r="AG1254">
        <v>1.25</v>
      </c>
      <c r="AH1254">
        <v>3.75</v>
      </c>
      <c r="AI1254">
        <v>1.27</v>
      </c>
      <c r="AJ1254">
        <v>4.5999999999999996</v>
      </c>
      <c r="AK1254">
        <v>1.22</v>
      </c>
      <c r="AL1254">
        <v>4.13</v>
      </c>
      <c r="AM1254" t="str">
        <f t="shared" si="209"/>
        <v>Kerber</v>
      </c>
      <c r="AN1254" t="str">
        <f t="shared" si="210"/>
        <v>Hantuchova</v>
      </c>
      <c r="AO1254" t="str">
        <f t="shared" si="211"/>
        <v>ParisKerberHantuchova</v>
      </c>
      <c r="AP1254" t="str">
        <f t="shared" si="212"/>
        <v>ParisHantuchovaKerber</v>
      </c>
      <c r="AQ1254">
        <f t="shared" si="213"/>
        <v>2</v>
      </c>
      <c r="AR1254">
        <f t="shared" si="214"/>
        <v>5</v>
      </c>
      <c r="AS1254">
        <f t="shared" si="215"/>
        <v>21</v>
      </c>
      <c r="AT1254" t="b">
        <f t="shared" si="216"/>
        <v>0</v>
      </c>
      <c r="AU1254" t="str">
        <f t="shared" si="217"/>
        <v>Kerber</v>
      </c>
      <c r="AV1254" t="b">
        <f t="shared" si="218"/>
        <v>0</v>
      </c>
      <c r="AW1254" t="str">
        <f t="shared" si="219"/>
        <v>Paris3rd Round</v>
      </c>
    </row>
    <row r="1255" spans="1:49" x14ac:dyDescent="0.25">
      <c r="A1255">
        <v>28</v>
      </c>
      <c r="B1255" t="s">
        <v>480</v>
      </c>
      <c r="C1255" t="s">
        <v>608</v>
      </c>
      <c r="D1255" s="1">
        <v>41790</v>
      </c>
      <c r="E1255" t="s">
        <v>443</v>
      </c>
      <c r="F1255" t="s">
        <v>307</v>
      </c>
      <c r="G1255" t="s">
        <v>503</v>
      </c>
      <c r="H1255" t="s">
        <v>478</v>
      </c>
      <c r="I1255">
        <v>3</v>
      </c>
      <c r="J1255" t="s">
        <v>433</v>
      </c>
      <c r="K1255" t="s">
        <v>440</v>
      </c>
      <c r="L1255">
        <v>28</v>
      </c>
      <c r="M1255">
        <v>6</v>
      </c>
      <c r="N1255">
        <v>1706</v>
      </c>
      <c r="O1255">
        <v>4600</v>
      </c>
      <c r="P1255">
        <v>6</v>
      </c>
      <c r="Q1255">
        <v>7</v>
      </c>
      <c r="R1255">
        <v>6</v>
      </c>
      <c r="S1255">
        <v>1</v>
      </c>
      <c r="T1255">
        <v>9</v>
      </c>
      <c r="U1255">
        <v>7</v>
      </c>
      <c r="V1255">
        <v>2</v>
      </c>
      <c r="W1255">
        <v>1</v>
      </c>
      <c r="X1255" t="s">
        <v>312</v>
      </c>
      <c r="Y1255">
        <v>1.72</v>
      </c>
      <c r="Z1255">
        <v>2</v>
      </c>
      <c r="AA1255">
        <v>1.8</v>
      </c>
      <c r="AB1255">
        <v>2</v>
      </c>
      <c r="AC1255">
        <v>1.8</v>
      </c>
      <c r="AD1255">
        <v>2</v>
      </c>
      <c r="AE1255">
        <v>1.95</v>
      </c>
      <c r="AF1255">
        <v>1.97</v>
      </c>
      <c r="AG1255">
        <v>1.8</v>
      </c>
      <c r="AH1255">
        <v>2</v>
      </c>
      <c r="AI1255">
        <v>1.95</v>
      </c>
      <c r="AJ1255">
        <v>2.0499999999999998</v>
      </c>
      <c r="AK1255">
        <v>1.82</v>
      </c>
      <c r="AL1255">
        <v>1.97</v>
      </c>
      <c r="AM1255" t="str">
        <f t="shared" si="209"/>
        <v>Kuznetsova</v>
      </c>
      <c r="AN1255" t="str">
        <f t="shared" si="210"/>
        <v>Kvitova</v>
      </c>
      <c r="AO1255" t="str">
        <f t="shared" si="211"/>
        <v>ParisKuznetsovaKvitova</v>
      </c>
      <c r="AP1255" t="str">
        <f t="shared" si="212"/>
        <v>ParisKvitovaKuznetsova</v>
      </c>
      <c r="AQ1255">
        <f t="shared" si="213"/>
        <v>1</v>
      </c>
      <c r="AR1255">
        <f t="shared" si="214"/>
        <v>6</v>
      </c>
      <c r="AS1255">
        <f t="shared" si="215"/>
        <v>36</v>
      </c>
      <c r="AT1255" t="b">
        <f t="shared" si="216"/>
        <v>1</v>
      </c>
      <c r="AU1255" t="str">
        <f t="shared" si="217"/>
        <v>Kvitova</v>
      </c>
      <c r="AV1255" t="b">
        <f t="shared" si="218"/>
        <v>1</v>
      </c>
      <c r="AW1255" t="str">
        <f t="shared" si="219"/>
        <v>Paris3rd Round</v>
      </c>
    </row>
    <row r="1256" spans="1:49" x14ac:dyDescent="0.25">
      <c r="A1256">
        <v>28</v>
      </c>
      <c r="B1256" t="s">
        <v>480</v>
      </c>
      <c r="C1256" t="s">
        <v>608</v>
      </c>
      <c r="D1256" s="1">
        <v>41790</v>
      </c>
      <c r="E1256" t="s">
        <v>443</v>
      </c>
      <c r="F1256" t="s">
        <v>307</v>
      </c>
      <c r="G1256" t="s">
        <v>503</v>
      </c>
      <c r="H1256" t="s">
        <v>478</v>
      </c>
      <c r="I1256">
        <v>3</v>
      </c>
      <c r="J1256" t="s">
        <v>475</v>
      </c>
      <c r="K1256" t="s">
        <v>436</v>
      </c>
      <c r="L1256">
        <v>19</v>
      </c>
      <c r="M1256">
        <v>23</v>
      </c>
      <c r="N1256">
        <v>2481</v>
      </c>
      <c r="O1256">
        <v>2005</v>
      </c>
      <c r="P1256">
        <v>6</v>
      </c>
      <c r="Q1256">
        <v>3</v>
      </c>
      <c r="R1256">
        <v>6</v>
      </c>
      <c r="S1256">
        <v>4</v>
      </c>
      <c r="V1256">
        <v>2</v>
      </c>
      <c r="W1256">
        <v>0</v>
      </c>
      <c r="X1256" t="s">
        <v>312</v>
      </c>
      <c r="Y1256">
        <v>1.72</v>
      </c>
      <c r="Z1256">
        <v>2</v>
      </c>
      <c r="AA1256">
        <v>1.7</v>
      </c>
      <c r="AB1256">
        <v>2.1</v>
      </c>
      <c r="AC1256">
        <v>1.73</v>
      </c>
      <c r="AD1256">
        <v>2.1</v>
      </c>
      <c r="AE1256">
        <v>1.81</v>
      </c>
      <c r="AF1256">
        <v>2.14</v>
      </c>
      <c r="AG1256">
        <v>1.73</v>
      </c>
      <c r="AH1256">
        <v>2.1</v>
      </c>
      <c r="AI1256">
        <v>1.83</v>
      </c>
      <c r="AJ1256">
        <v>2.17</v>
      </c>
      <c r="AK1256">
        <v>1.72</v>
      </c>
      <c r="AL1256">
        <v>2.1</v>
      </c>
      <c r="AM1256" t="str">
        <f t="shared" si="209"/>
        <v>Stephens</v>
      </c>
      <c r="AN1256" t="str">
        <f t="shared" si="210"/>
        <v>Makarova</v>
      </c>
      <c r="AO1256" t="str">
        <f t="shared" si="211"/>
        <v>ParisStephensMakarova</v>
      </c>
      <c r="AP1256" t="str">
        <f t="shared" si="212"/>
        <v>ParisMakarovaStephens</v>
      </c>
      <c r="AQ1256">
        <f t="shared" si="213"/>
        <v>2</v>
      </c>
      <c r="AR1256">
        <f t="shared" si="214"/>
        <v>5</v>
      </c>
      <c r="AS1256">
        <f t="shared" si="215"/>
        <v>19</v>
      </c>
      <c r="AT1256" t="b">
        <f t="shared" si="216"/>
        <v>0</v>
      </c>
      <c r="AU1256" t="str">
        <f t="shared" si="217"/>
        <v>Stephens</v>
      </c>
      <c r="AV1256" t="b">
        <f t="shared" si="218"/>
        <v>0</v>
      </c>
      <c r="AW1256" t="str">
        <f t="shared" si="219"/>
        <v>Paris3rd Round</v>
      </c>
    </row>
    <row r="1257" spans="1:49" x14ac:dyDescent="0.25">
      <c r="A1257">
        <v>28</v>
      </c>
      <c r="B1257" t="s">
        <v>480</v>
      </c>
      <c r="C1257" t="s">
        <v>608</v>
      </c>
      <c r="D1257" s="1">
        <v>41790</v>
      </c>
      <c r="E1257" t="s">
        <v>443</v>
      </c>
      <c r="F1257" t="s">
        <v>307</v>
      </c>
      <c r="G1257" t="s">
        <v>503</v>
      </c>
      <c r="H1257" t="s">
        <v>478</v>
      </c>
      <c r="I1257">
        <v>3</v>
      </c>
      <c r="J1257" t="s">
        <v>430</v>
      </c>
      <c r="K1257" t="s">
        <v>506</v>
      </c>
      <c r="L1257">
        <v>4</v>
      </c>
      <c r="M1257">
        <v>55</v>
      </c>
      <c r="N1257">
        <v>5140</v>
      </c>
      <c r="O1257">
        <v>1007</v>
      </c>
      <c r="P1257">
        <v>6</v>
      </c>
      <c r="Q1257">
        <v>3</v>
      </c>
      <c r="R1257">
        <v>6</v>
      </c>
      <c r="S1257">
        <v>0</v>
      </c>
      <c r="V1257">
        <v>2</v>
      </c>
      <c r="W1257">
        <v>0</v>
      </c>
      <c r="X1257" t="s">
        <v>312</v>
      </c>
      <c r="Y1257">
        <v>1.08</v>
      </c>
      <c r="Z1257">
        <v>8</v>
      </c>
      <c r="AA1257">
        <v>1.08</v>
      </c>
      <c r="AB1257">
        <v>7.5</v>
      </c>
      <c r="AC1257">
        <v>1.1000000000000001</v>
      </c>
      <c r="AD1257">
        <v>7</v>
      </c>
      <c r="AE1257">
        <v>1.1100000000000001</v>
      </c>
      <c r="AF1257">
        <v>8.7100000000000009</v>
      </c>
      <c r="AG1257">
        <v>1.08</v>
      </c>
      <c r="AH1257">
        <v>7.5</v>
      </c>
      <c r="AI1257">
        <v>1.1100000000000001</v>
      </c>
      <c r="AJ1257">
        <v>9</v>
      </c>
      <c r="AK1257">
        <v>1.0900000000000001</v>
      </c>
      <c r="AL1257">
        <v>7.61</v>
      </c>
      <c r="AM1257" t="str">
        <f t="shared" si="209"/>
        <v>Halep</v>
      </c>
      <c r="AN1257" t="str">
        <f t="shared" si="210"/>
        <v>Torro</v>
      </c>
      <c r="AO1257" t="str">
        <f t="shared" si="211"/>
        <v>ParisHalepTorro</v>
      </c>
      <c r="AP1257" t="str">
        <f t="shared" si="212"/>
        <v>ParisTorroHalep</v>
      </c>
      <c r="AQ1257">
        <f t="shared" si="213"/>
        <v>2</v>
      </c>
      <c r="AR1257">
        <f t="shared" si="214"/>
        <v>9</v>
      </c>
      <c r="AS1257">
        <f t="shared" si="215"/>
        <v>15</v>
      </c>
      <c r="AT1257" t="b">
        <f t="shared" si="216"/>
        <v>0</v>
      </c>
      <c r="AU1257" t="str">
        <f t="shared" si="217"/>
        <v>Halep</v>
      </c>
      <c r="AV1257" t="b">
        <f t="shared" si="218"/>
        <v>0</v>
      </c>
      <c r="AW1257" t="str">
        <f t="shared" si="219"/>
        <v>Paris3rd Round</v>
      </c>
    </row>
    <row r="1258" spans="1:49" x14ac:dyDescent="0.25">
      <c r="A1258">
        <v>28</v>
      </c>
      <c r="B1258" t="s">
        <v>480</v>
      </c>
      <c r="C1258" t="s">
        <v>608</v>
      </c>
      <c r="D1258" s="1">
        <v>41790</v>
      </c>
      <c r="E1258" t="s">
        <v>443</v>
      </c>
      <c r="F1258" t="s">
        <v>307</v>
      </c>
      <c r="G1258" t="s">
        <v>503</v>
      </c>
      <c r="H1258" t="s">
        <v>478</v>
      </c>
      <c r="I1258">
        <v>3</v>
      </c>
      <c r="J1258" t="s">
        <v>337</v>
      </c>
      <c r="K1258" t="s">
        <v>334</v>
      </c>
      <c r="L1258">
        <v>24</v>
      </c>
      <c r="M1258">
        <v>12</v>
      </c>
      <c r="N1258">
        <v>1950</v>
      </c>
      <c r="O1258">
        <v>3455</v>
      </c>
      <c r="P1258">
        <v>6</v>
      </c>
      <c r="Q1258">
        <v>3</v>
      </c>
      <c r="R1258">
        <v>6</v>
      </c>
      <c r="S1258">
        <v>3</v>
      </c>
      <c r="V1258">
        <v>2</v>
      </c>
      <c r="W1258">
        <v>0</v>
      </c>
      <c r="X1258" t="s">
        <v>312</v>
      </c>
      <c r="Y1258">
        <v>3.5</v>
      </c>
      <c r="Z1258">
        <v>1.28</v>
      </c>
      <c r="AA1258">
        <v>3.4</v>
      </c>
      <c r="AB1258">
        <v>1.3</v>
      </c>
      <c r="AC1258">
        <v>3.4</v>
      </c>
      <c r="AD1258">
        <v>1.33</v>
      </c>
      <c r="AE1258">
        <v>3.78</v>
      </c>
      <c r="AF1258">
        <v>1.32</v>
      </c>
      <c r="AG1258">
        <v>3.5</v>
      </c>
      <c r="AH1258">
        <v>1.29</v>
      </c>
      <c r="AI1258">
        <v>3.8</v>
      </c>
      <c r="AJ1258">
        <v>1.33</v>
      </c>
      <c r="AK1258">
        <v>3.5</v>
      </c>
      <c r="AL1258">
        <v>1.3</v>
      </c>
      <c r="AM1258" t="str">
        <f t="shared" si="209"/>
        <v>Safarova</v>
      </c>
      <c r="AN1258" t="str">
        <f t="shared" si="210"/>
        <v>Ivanovic</v>
      </c>
      <c r="AO1258" t="str">
        <f t="shared" si="211"/>
        <v>ParisSafarovaIvanovic</v>
      </c>
      <c r="AP1258" t="str">
        <f t="shared" si="212"/>
        <v>ParisIvanovicSafarova</v>
      </c>
      <c r="AQ1258">
        <f t="shared" si="213"/>
        <v>2</v>
      </c>
      <c r="AR1258">
        <f t="shared" si="214"/>
        <v>6</v>
      </c>
      <c r="AS1258">
        <f t="shared" si="215"/>
        <v>18</v>
      </c>
      <c r="AT1258" t="b">
        <f t="shared" si="216"/>
        <v>0</v>
      </c>
      <c r="AU1258" t="str">
        <f t="shared" si="217"/>
        <v>Safarova</v>
      </c>
      <c r="AV1258" t="b">
        <f t="shared" si="218"/>
        <v>0</v>
      </c>
      <c r="AW1258" t="str">
        <f t="shared" si="219"/>
        <v>Paris3rd Round</v>
      </c>
    </row>
    <row r="1259" spans="1:49" x14ac:dyDescent="0.25">
      <c r="A1259">
        <v>28</v>
      </c>
      <c r="B1259" t="s">
        <v>480</v>
      </c>
      <c r="C1259" t="s">
        <v>608</v>
      </c>
      <c r="D1259" s="1">
        <v>41790</v>
      </c>
      <c r="E1259" t="s">
        <v>443</v>
      </c>
      <c r="F1259" t="s">
        <v>307</v>
      </c>
      <c r="G1259" t="s">
        <v>503</v>
      </c>
      <c r="H1259" t="s">
        <v>478</v>
      </c>
      <c r="I1259">
        <v>3</v>
      </c>
      <c r="J1259" t="s">
        <v>366</v>
      </c>
      <c r="K1259" t="s">
        <v>333</v>
      </c>
      <c r="L1259">
        <v>7</v>
      </c>
      <c r="M1259">
        <v>26</v>
      </c>
      <c r="N1259">
        <v>4255</v>
      </c>
      <c r="O1259">
        <v>1710</v>
      </c>
      <c r="P1259">
        <v>6</v>
      </c>
      <c r="Q1259">
        <v>1</v>
      </c>
      <c r="R1259">
        <v>6</v>
      </c>
      <c r="S1259">
        <v>2</v>
      </c>
      <c r="V1259">
        <v>2</v>
      </c>
      <c r="W1259">
        <v>0</v>
      </c>
      <c r="X1259" t="s">
        <v>312</v>
      </c>
      <c r="Y1259">
        <v>1.18</v>
      </c>
      <c r="Z1259">
        <v>4.5</v>
      </c>
      <c r="AA1259">
        <v>1.22</v>
      </c>
      <c r="AB1259">
        <v>4</v>
      </c>
      <c r="AC1259">
        <v>1.2</v>
      </c>
      <c r="AD1259">
        <v>4.5</v>
      </c>
      <c r="AE1259">
        <v>1.24</v>
      </c>
      <c r="AF1259">
        <v>4.6900000000000004</v>
      </c>
      <c r="AG1259">
        <v>1.22</v>
      </c>
      <c r="AH1259">
        <v>4</v>
      </c>
      <c r="AI1259">
        <v>1.26</v>
      </c>
      <c r="AJ1259">
        <v>4.6900000000000004</v>
      </c>
      <c r="AK1259">
        <v>1.22</v>
      </c>
      <c r="AL1259">
        <v>4.1900000000000004</v>
      </c>
      <c r="AM1259" t="str">
        <f t="shared" si="209"/>
        <v>Jankovic</v>
      </c>
      <c r="AN1259" t="str">
        <f t="shared" si="210"/>
        <v>Cirstea</v>
      </c>
      <c r="AO1259" t="str">
        <f t="shared" si="211"/>
        <v>ParisJankovicCirstea</v>
      </c>
      <c r="AP1259" t="str">
        <f t="shared" si="212"/>
        <v>ParisCirsteaJankovic</v>
      </c>
      <c r="AQ1259">
        <f t="shared" si="213"/>
        <v>2</v>
      </c>
      <c r="AR1259">
        <f t="shared" si="214"/>
        <v>9</v>
      </c>
      <c r="AS1259">
        <f t="shared" si="215"/>
        <v>15</v>
      </c>
      <c r="AT1259" t="b">
        <f t="shared" si="216"/>
        <v>0</v>
      </c>
      <c r="AU1259" t="str">
        <f t="shared" si="217"/>
        <v>Jankovic</v>
      </c>
      <c r="AV1259" t="b">
        <f t="shared" si="218"/>
        <v>0</v>
      </c>
      <c r="AW1259" t="str">
        <f t="shared" si="219"/>
        <v>Paris3rd Round</v>
      </c>
    </row>
    <row r="1260" spans="1:49" x14ac:dyDescent="0.25">
      <c r="A1260">
        <v>28</v>
      </c>
      <c r="B1260" t="s">
        <v>480</v>
      </c>
      <c r="C1260" t="s">
        <v>608</v>
      </c>
      <c r="D1260" s="1">
        <v>41790</v>
      </c>
      <c r="E1260" t="s">
        <v>443</v>
      </c>
      <c r="F1260" t="s">
        <v>307</v>
      </c>
      <c r="G1260" t="s">
        <v>503</v>
      </c>
      <c r="H1260" t="s">
        <v>478</v>
      </c>
      <c r="I1260">
        <v>3</v>
      </c>
      <c r="J1260" t="s">
        <v>403</v>
      </c>
      <c r="K1260" t="s">
        <v>454</v>
      </c>
      <c r="L1260">
        <v>11</v>
      </c>
      <c r="M1260">
        <v>98</v>
      </c>
      <c r="N1260">
        <v>3590</v>
      </c>
      <c r="O1260">
        <v>641</v>
      </c>
      <c r="P1260">
        <v>6</v>
      </c>
      <c r="Q1260">
        <v>0</v>
      </c>
      <c r="R1260">
        <v>6</v>
      </c>
      <c r="S1260">
        <v>1</v>
      </c>
      <c r="V1260">
        <v>2</v>
      </c>
      <c r="W1260">
        <v>0</v>
      </c>
      <c r="X1260" t="s">
        <v>312</v>
      </c>
      <c r="Y1260">
        <v>1.05</v>
      </c>
      <c r="Z1260">
        <v>11</v>
      </c>
      <c r="AA1260">
        <v>1.07</v>
      </c>
      <c r="AB1260">
        <v>8</v>
      </c>
      <c r="AC1260">
        <v>1.08</v>
      </c>
      <c r="AD1260">
        <v>8</v>
      </c>
      <c r="AE1260">
        <v>1.07</v>
      </c>
      <c r="AF1260">
        <v>11.5</v>
      </c>
      <c r="AG1260">
        <v>1.06</v>
      </c>
      <c r="AH1260">
        <v>8.5</v>
      </c>
      <c r="AI1260">
        <v>1.0900000000000001</v>
      </c>
      <c r="AJ1260">
        <v>11.75</v>
      </c>
      <c r="AK1260">
        <v>1.06</v>
      </c>
      <c r="AL1260">
        <v>9.01</v>
      </c>
      <c r="AM1260" t="str">
        <f t="shared" si="209"/>
        <v>Errani</v>
      </c>
      <c r="AN1260" t="str">
        <f t="shared" si="210"/>
        <v>Glushko</v>
      </c>
      <c r="AO1260" t="str">
        <f t="shared" si="211"/>
        <v>ParisErraniGlushko</v>
      </c>
      <c r="AP1260" t="str">
        <f t="shared" si="212"/>
        <v>ParisGlushkoErrani</v>
      </c>
      <c r="AQ1260">
        <f t="shared" si="213"/>
        <v>2</v>
      </c>
      <c r="AR1260">
        <f t="shared" si="214"/>
        <v>11</v>
      </c>
      <c r="AS1260">
        <f t="shared" si="215"/>
        <v>13</v>
      </c>
      <c r="AT1260" t="b">
        <f t="shared" si="216"/>
        <v>0</v>
      </c>
      <c r="AU1260" t="str">
        <f t="shared" si="217"/>
        <v>Errani</v>
      </c>
      <c r="AV1260" t="b">
        <f t="shared" si="218"/>
        <v>0</v>
      </c>
      <c r="AW1260" t="str">
        <f t="shared" si="219"/>
        <v>Paris3rd Round</v>
      </c>
    </row>
    <row r="1261" spans="1:49" x14ac:dyDescent="0.25">
      <c r="A1261">
        <v>28</v>
      </c>
      <c r="B1261" t="s">
        <v>480</v>
      </c>
      <c r="C1261" t="s">
        <v>608</v>
      </c>
      <c r="D1261" s="1">
        <v>41790</v>
      </c>
      <c r="E1261" t="s">
        <v>443</v>
      </c>
      <c r="F1261" t="s">
        <v>307</v>
      </c>
      <c r="G1261" t="s">
        <v>503</v>
      </c>
      <c r="H1261" t="s">
        <v>478</v>
      </c>
      <c r="I1261">
        <v>3</v>
      </c>
      <c r="J1261" t="s">
        <v>452</v>
      </c>
      <c r="K1261" t="s">
        <v>384</v>
      </c>
      <c r="L1261">
        <v>148</v>
      </c>
      <c r="M1261">
        <v>85</v>
      </c>
      <c r="N1261">
        <v>417</v>
      </c>
      <c r="O1261">
        <v>724</v>
      </c>
      <c r="P1261">
        <v>6</v>
      </c>
      <c r="Q1261">
        <v>2</v>
      </c>
      <c r="R1261">
        <v>6</v>
      </c>
      <c r="S1261">
        <v>1</v>
      </c>
      <c r="V1261">
        <v>2</v>
      </c>
      <c r="W1261">
        <v>0</v>
      </c>
      <c r="X1261" t="s">
        <v>312</v>
      </c>
      <c r="Y1261">
        <v>1.53</v>
      </c>
      <c r="Z1261">
        <v>2.37</v>
      </c>
      <c r="AA1261">
        <v>1.6</v>
      </c>
      <c r="AB1261">
        <v>2.2999999999999998</v>
      </c>
      <c r="AC1261">
        <v>1.62</v>
      </c>
      <c r="AD1261">
        <v>2.25</v>
      </c>
      <c r="AE1261">
        <v>1.65</v>
      </c>
      <c r="AF1261">
        <v>2.42</v>
      </c>
      <c r="AG1261">
        <v>1.67</v>
      </c>
      <c r="AH1261">
        <v>2.2000000000000002</v>
      </c>
      <c r="AI1261">
        <v>1.72</v>
      </c>
      <c r="AJ1261">
        <v>2.48</v>
      </c>
      <c r="AK1261">
        <v>1.62</v>
      </c>
      <c r="AL1261">
        <v>2.2799999999999998</v>
      </c>
      <c r="AM1261" t="str">
        <f t="shared" si="209"/>
        <v>Bertens</v>
      </c>
      <c r="AN1261" t="str">
        <f t="shared" si="210"/>
        <v>Soler</v>
      </c>
      <c r="AO1261" t="str">
        <f t="shared" si="211"/>
        <v>ParisBertensSoler</v>
      </c>
      <c r="AP1261" t="str">
        <f t="shared" si="212"/>
        <v>ParisSolerBertens</v>
      </c>
      <c r="AQ1261">
        <f t="shared" si="213"/>
        <v>2</v>
      </c>
      <c r="AR1261">
        <f t="shared" si="214"/>
        <v>9</v>
      </c>
      <c r="AS1261">
        <f t="shared" si="215"/>
        <v>15</v>
      </c>
      <c r="AT1261" t="b">
        <f t="shared" si="216"/>
        <v>0</v>
      </c>
      <c r="AU1261" t="str">
        <f t="shared" si="217"/>
        <v>Bertens</v>
      </c>
      <c r="AV1261" t="b">
        <f t="shared" si="218"/>
        <v>0</v>
      </c>
      <c r="AW1261" t="str">
        <f t="shared" si="219"/>
        <v>Paris3rd Round</v>
      </c>
    </row>
    <row r="1262" spans="1:49" x14ac:dyDescent="0.25">
      <c r="A1262">
        <v>28</v>
      </c>
      <c r="B1262" t="s">
        <v>480</v>
      </c>
      <c r="C1262" t="s">
        <v>608</v>
      </c>
      <c r="D1262" s="1">
        <v>41790</v>
      </c>
      <c r="E1262" t="s">
        <v>443</v>
      </c>
      <c r="F1262" t="s">
        <v>307</v>
      </c>
      <c r="G1262" t="s">
        <v>503</v>
      </c>
      <c r="H1262" t="s">
        <v>478</v>
      </c>
      <c r="I1262">
        <v>3</v>
      </c>
      <c r="J1262" t="s">
        <v>360</v>
      </c>
      <c r="K1262" t="s">
        <v>379</v>
      </c>
      <c r="L1262">
        <v>27</v>
      </c>
      <c r="M1262">
        <v>103</v>
      </c>
      <c r="N1262">
        <v>1710</v>
      </c>
      <c r="O1262">
        <v>590</v>
      </c>
      <c r="P1262">
        <v>6</v>
      </c>
      <c r="Q1262">
        <v>4</v>
      </c>
      <c r="R1262">
        <v>4</v>
      </c>
      <c r="S1262">
        <v>6</v>
      </c>
      <c r="T1262">
        <v>6</v>
      </c>
      <c r="U1262">
        <v>4</v>
      </c>
      <c r="V1262">
        <v>2</v>
      </c>
      <c r="W1262">
        <v>1</v>
      </c>
      <c r="X1262" t="s">
        <v>312</v>
      </c>
      <c r="Y1262">
        <v>1.22</v>
      </c>
      <c r="Z1262">
        <v>4</v>
      </c>
      <c r="AA1262">
        <v>1.22</v>
      </c>
      <c r="AB1262">
        <v>4</v>
      </c>
      <c r="AC1262">
        <v>1.25</v>
      </c>
      <c r="AD1262">
        <v>4</v>
      </c>
      <c r="AE1262">
        <v>1.25</v>
      </c>
      <c r="AF1262">
        <v>4.55</v>
      </c>
      <c r="AG1262">
        <v>1.22</v>
      </c>
      <c r="AH1262">
        <v>4</v>
      </c>
      <c r="AI1262">
        <v>1.28</v>
      </c>
      <c r="AJ1262">
        <v>4.55</v>
      </c>
      <c r="AK1262">
        <v>1.24</v>
      </c>
      <c r="AL1262">
        <v>4.0199999999999996</v>
      </c>
      <c r="AM1262" t="str">
        <f t="shared" si="209"/>
        <v>Petkovic</v>
      </c>
      <c r="AN1262" t="str">
        <f t="shared" si="210"/>
        <v>Mladenovic</v>
      </c>
      <c r="AO1262" t="str">
        <f t="shared" si="211"/>
        <v>ParisPetkovicMladenovic</v>
      </c>
      <c r="AP1262" t="str">
        <f t="shared" si="212"/>
        <v>ParisMladenovicPetkovic</v>
      </c>
      <c r="AQ1262">
        <f t="shared" si="213"/>
        <v>1</v>
      </c>
      <c r="AR1262">
        <f t="shared" si="214"/>
        <v>2</v>
      </c>
      <c r="AS1262">
        <f t="shared" si="215"/>
        <v>30</v>
      </c>
      <c r="AT1262" t="b">
        <f t="shared" si="216"/>
        <v>0</v>
      </c>
      <c r="AU1262" t="str">
        <f t="shared" si="217"/>
        <v>Petkovic</v>
      </c>
      <c r="AV1262" t="b">
        <f t="shared" si="218"/>
        <v>1</v>
      </c>
      <c r="AW1262" t="str">
        <f t="shared" si="219"/>
        <v>Paris3rd Round</v>
      </c>
    </row>
    <row r="1263" spans="1:49" x14ac:dyDescent="0.25">
      <c r="A1263">
        <v>28</v>
      </c>
      <c r="B1263" t="s">
        <v>480</v>
      </c>
      <c r="C1263" t="s">
        <v>608</v>
      </c>
      <c r="D1263" s="1">
        <v>41791</v>
      </c>
      <c r="E1263" t="s">
        <v>443</v>
      </c>
      <c r="F1263" t="s">
        <v>307</v>
      </c>
      <c r="G1263" t="s">
        <v>503</v>
      </c>
      <c r="H1263" t="s">
        <v>479</v>
      </c>
      <c r="I1263">
        <v>3</v>
      </c>
      <c r="J1263" t="s">
        <v>431</v>
      </c>
      <c r="K1263" t="s">
        <v>378</v>
      </c>
      <c r="L1263">
        <v>16</v>
      </c>
      <c r="M1263">
        <v>9</v>
      </c>
      <c r="N1263">
        <v>2640</v>
      </c>
      <c r="O1263">
        <v>3870</v>
      </c>
      <c r="P1263">
        <v>6</v>
      </c>
      <c r="Q1263">
        <v>1</v>
      </c>
      <c r="R1263">
        <v>6</v>
      </c>
      <c r="S1263">
        <v>2</v>
      </c>
      <c r="V1263">
        <v>2</v>
      </c>
      <c r="W1263">
        <v>0</v>
      </c>
      <c r="X1263" t="s">
        <v>312</v>
      </c>
      <c r="Y1263">
        <v>1.8</v>
      </c>
      <c r="Z1263">
        <v>2</v>
      </c>
      <c r="AA1263">
        <v>1.8</v>
      </c>
      <c r="AB1263">
        <v>2</v>
      </c>
      <c r="AC1263">
        <v>1.8</v>
      </c>
      <c r="AD1263">
        <v>2</v>
      </c>
      <c r="AE1263">
        <v>1.94</v>
      </c>
      <c r="AF1263">
        <v>1.98</v>
      </c>
      <c r="AG1263">
        <v>1.8</v>
      </c>
      <c r="AH1263">
        <v>2</v>
      </c>
      <c r="AI1263">
        <v>1.99</v>
      </c>
      <c r="AJ1263">
        <v>2.0499999999999998</v>
      </c>
      <c r="AK1263">
        <v>1.82</v>
      </c>
      <c r="AL1263">
        <v>1.97</v>
      </c>
      <c r="AM1263" t="str">
        <f t="shared" si="209"/>
        <v>Bouchard</v>
      </c>
      <c r="AN1263" t="str">
        <f t="shared" si="210"/>
        <v>Kerber</v>
      </c>
      <c r="AO1263" t="str">
        <f t="shared" si="211"/>
        <v>ParisBouchardKerber</v>
      </c>
      <c r="AP1263" t="str">
        <f t="shared" si="212"/>
        <v>ParisKerberBouchard</v>
      </c>
      <c r="AQ1263">
        <f t="shared" si="213"/>
        <v>2</v>
      </c>
      <c r="AR1263">
        <f t="shared" si="214"/>
        <v>9</v>
      </c>
      <c r="AS1263">
        <f t="shared" si="215"/>
        <v>15</v>
      </c>
      <c r="AT1263" t="b">
        <f t="shared" si="216"/>
        <v>0</v>
      </c>
      <c r="AU1263" t="str">
        <f t="shared" si="217"/>
        <v>Bouchard</v>
      </c>
      <c r="AV1263" t="b">
        <f t="shared" si="218"/>
        <v>0</v>
      </c>
      <c r="AW1263" t="str">
        <f t="shared" si="219"/>
        <v>Paris4th Round</v>
      </c>
    </row>
    <row r="1264" spans="1:49" x14ac:dyDescent="0.25">
      <c r="A1264">
        <v>28</v>
      </c>
      <c r="B1264" t="s">
        <v>480</v>
      </c>
      <c r="C1264" t="s">
        <v>608</v>
      </c>
      <c r="D1264" s="1">
        <v>41791</v>
      </c>
      <c r="E1264" t="s">
        <v>443</v>
      </c>
      <c r="F1264" t="s">
        <v>307</v>
      </c>
      <c r="G1264" t="s">
        <v>503</v>
      </c>
      <c r="H1264" t="s">
        <v>479</v>
      </c>
      <c r="I1264">
        <v>3</v>
      </c>
      <c r="J1264" t="s">
        <v>368</v>
      </c>
      <c r="K1264" t="s">
        <v>392</v>
      </c>
      <c r="L1264">
        <v>15</v>
      </c>
      <c r="M1264">
        <v>72</v>
      </c>
      <c r="N1264">
        <v>2785</v>
      </c>
      <c r="O1264">
        <v>820</v>
      </c>
      <c r="P1264">
        <v>6</v>
      </c>
      <c r="Q1264">
        <v>3</v>
      </c>
      <c r="R1264">
        <v>6</v>
      </c>
      <c r="S1264">
        <v>3</v>
      </c>
      <c r="V1264">
        <v>2</v>
      </c>
      <c r="W1264">
        <v>0</v>
      </c>
      <c r="X1264" t="s">
        <v>312</v>
      </c>
      <c r="Y1264">
        <v>1.25</v>
      </c>
      <c r="Z1264">
        <v>4</v>
      </c>
      <c r="AA1264">
        <v>1.25</v>
      </c>
      <c r="AB1264">
        <v>3.75</v>
      </c>
      <c r="AC1264">
        <v>1.25</v>
      </c>
      <c r="AD1264">
        <v>4</v>
      </c>
      <c r="AE1264">
        <v>1.25</v>
      </c>
      <c r="AF1264">
        <v>4.55</v>
      </c>
      <c r="AG1264">
        <v>1.25</v>
      </c>
      <c r="AH1264">
        <v>4</v>
      </c>
      <c r="AI1264">
        <v>1.29</v>
      </c>
      <c r="AJ1264">
        <v>4.55</v>
      </c>
      <c r="AK1264">
        <v>1.25</v>
      </c>
      <c r="AL1264">
        <v>3.97</v>
      </c>
      <c r="AM1264" t="str">
        <f t="shared" si="209"/>
        <v>Suarez</v>
      </c>
      <c r="AN1264" t="str">
        <f t="shared" si="210"/>
        <v>Tomljanovic</v>
      </c>
      <c r="AO1264" t="str">
        <f t="shared" si="211"/>
        <v>ParisSuarezTomljanovic</v>
      </c>
      <c r="AP1264" t="str">
        <f t="shared" si="212"/>
        <v>ParisTomljanovicSuarez</v>
      </c>
      <c r="AQ1264">
        <f t="shared" si="213"/>
        <v>2</v>
      </c>
      <c r="AR1264">
        <f t="shared" si="214"/>
        <v>6</v>
      </c>
      <c r="AS1264">
        <f t="shared" si="215"/>
        <v>18</v>
      </c>
      <c r="AT1264" t="b">
        <f t="shared" si="216"/>
        <v>0</v>
      </c>
      <c r="AU1264" t="str">
        <f t="shared" si="217"/>
        <v>Suarez</v>
      </c>
      <c r="AV1264" t="b">
        <f t="shared" si="218"/>
        <v>0</v>
      </c>
      <c r="AW1264" t="str">
        <f t="shared" si="219"/>
        <v>Paris4th Round</v>
      </c>
    </row>
    <row r="1265" spans="1:49" x14ac:dyDescent="0.25">
      <c r="A1265">
        <v>28</v>
      </c>
      <c r="B1265" t="s">
        <v>480</v>
      </c>
      <c r="C1265" t="s">
        <v>608</v>
      </c>
      <c r="D1265" s="1">
        <v>41791</v>
      </c>
      <c r="E1265" t="s">
        <v>443</v>
      </c>
      <c r="F1265" t="s">
        <v>307</v>
      </c>
      <c r="G1265" t="s">
        <v>503</v>
      </c>
      <c r="H1265" t="s">
        <v>479</v>
      </c>
      <c r="I1265">
        <v>3</v>
      </c>
      <c r="J1265" t="s">
        <v>376</v>
      </c>
      <c r="K1265" t="s">
        <v>422</v>
      </c>
      <c r="L1265">
        <v>8</v>
      </c>
      <c r="M1265">
        <v>18</v>
      </c>
      <c r="N1265">
        <v>4141</v>
      </c>
      <c r="O1265">
        <v>2485</v>
      </c>
      <c r="P1265">
        <v>3</v>
      </c>
      <c r="Q1265">
        <v>6</v>
      </c>
      <c r="R1265">
        <v>6</v>
      </c>
      <c r="S1265">
        <v>4</v>
      </c>
      <c r="T1265">
        <v>6</v>
      </c>
      <c r="U1265">
        <v>0</v>
      </c>
      <c r="V1265">
        <v>2</v>
      </c>
      <c r="W1265">
        <v>1</v>
      </c>
      <c r="X1265" t="s">
        <v>312</v>
      </c>
      <c r="Y1265">
        <v>1.25</v>
      </c>
      <c r="Z1265">
        <v>4</v>
      </c>
      <c r="AA1265">
        <v>1.22</v>
      </c>
      <c r="AB1265">
        <v>4</v>
      </c>
      <c r="AC1265">
        <v>1.25</v>
      </c>
      <c r="AD1265">
        <v>4</v>
      </c>
      <c r="AE1265">
        <v>1.27</v>
      </c>
      <c r="AF1265">
        <v>4.3</v>
      </c>
      <c r="AG1265">
        <v>1.22</v>
      </c>
      <c r="AH1265">
        <v>4.33</v>
      </c>
      <c r="AI1265">
        <v>1.27</v>
      </c>
      <c r="AJ1265">
        <v>4.5</v>
      </c>
      <c r="AK1265">
        <v>1.24</v>
      </c>
      <c r="AL1265">
        <v>4</v>
      </c>
      <c r="AM1265" t="str">
        <f t="shared" si="209"/>
        <v>Sharapova</v>
      </c>
      <c r="AN1265" t="str">
        <f t="shared" si="210"/>
        <v>Stosur</v>
      </c>
      <c r="AO1265" t="str">
        <f t="shared" si="211"/>
        <v>ParisSharapovaStosur</v>
      </c>
      <c r="AP1265" t="str">
        <f t="shared" si="212"/>
        <v>ParisStosurSharapova</v>
      </c>
      <c r="AQ1265">
        <f t="shared" si="213"/>
        <v>1</v>
      </c>
      <c r="AR1265">
        <f t="shared" si="214"/>
        <v>5</v>
      </c>
      <c r="AS1265">
        <f t="shared" si="215"/>
        <v>25</v>
      </c>
      <c r="AT1265" t="b">
        <f t="shared" si="216"/>
        <v>0</v>
      </c>
      <c r="AU1265" t="str">
        <f t="shared" si="217"/>
        <v>Stosur</v>
      </c>
      <c r="AV1265" t="b">
        <f t="shared" si="218"/>
        <v>1</v>
      </c>
      <c r="AW1265" t="str">
        <f t="shared" si="219"/>
        <v>Paris4th Round</v>
      </c>
    </row>
    <row r="1266" spans="1:49" x14ac:dyDescent="0.25">
      <c r="A1266">
        <v>28</v>
      </c>
      <c r="B1266" t="s">
        <v>480</v>
      </c>
      <c r="C1266" t="s">
        <v>608</v>
      </c>
      <c r="D1266" s="1">
        <v>41791</v>
      </c>
      <c r="E1266" t="s">
        <v>443</v>
      </c>
      <c r="F1266" t="s">
        <v>307</v>
      </c>
      <c r="G1266" t="s">
        <v>503</v>
      </c>
      <c r="H1266" t="s">
        <v>479</v>
      </c>
      <c r="I1266">
        <v>3</v>
      </c>
      <c r="J1266" t="s">
        <v>310</v>
      </c>
      <c r="K1266" t="s">
        <v>445</v>
      </c>
      <c r="L1266">
        <v>35</v>
      </c>
      <c r="M1266">
        <v>145</v>
      </c>
      <c r="N1266">
        <v>1375</v>
      </c>
      <c r="O1266">
        <v>421</v>
      </c>
      <c r="P1266">
        <v>6</v>
      </c>
      <c r="Q1266">
        <v>4</v>
      </c>
      <c r="R1266">
        <v>6</v>
      </c>
      <c r="S1266">
        <v>2</v>
      </c>
      <c r="V1266">
        <v>2</v>
      </c>
      <c r="W1266">
        <v>0</v>
      </c>
      <c r="X1266" t="s">
        <v>312</v>
      </c>
      <c r="Y1266">
        <v>1.1200000000000001</v>
      </c>
      <c r="Z1266">
        <v>6</v>
      </c>
      <c r="AA1266">
        <v>1.18</v>
      </c>
      <c r="AB1266">
        <v>4.5</v>
      </c>
      <c r="AC1266">
        <v>1.1399999999999999</v>
      </c>
      <c r="AD1266">
        <v>5.5</v>
      </c>
      <c r="AE1266">
        <v>1.1599999999999999</v>
      </c>
      <c r="AF1266">
        <v>6.39</v>
      </c>
      <c r="AG1266">
        <v>1.18</v>
      </c>
      <c r="AH1266">
        <v>5</v>
      </c>
      <c r="AI1266">
        <v>1.22</v>
      </c>
      <c r="AJ1266">
        <v>6.39</v>
      </c>
      <c r="AK1266">
        <v>1.1599999999999999</v>
      </c>
      <c r="AL1266">
        <v>5.08</v>
      </c>
      <c r="AM1266" t="str">
        <f t="shared" si="209"/>
        <v>Muguruza</v>
      </c>
      <c r="AN1266" t="str">
        <f t="shared" si="210"/>
        <v>Parmentier</v>
      </c>
      <c r="AO1266" t="str">
        <f t="shared" si="211"/>
        <v>ParisMuguruzaParmentier</v>
      </c>
      <c r="AP1266" t="str">
        <f t="shared" si="212"/>
        <v>ParisParmentierMuguruza</v>
      </c>
      <c r="AQ1266">
        <f t="shared" si="213"/>
        <v>2</v>
      </c>
      <c r="AR1266">
        <f t="shared" si="214"/>
        <v>6</v>
      </c>
      <c r="AS1266">
        <f t="shared" si="215"/>
        <v>18</v>
      </c>
      <c r="AT1266" t="b">
        <f t="shared" si="216"/>
        <v>0</v>
      </c>
      <c r="AU1266" t="str">
        <f t="shared" si="217"/>
        <v>Muguruza</v>
      </c>
      <c r="AV1266" t="b">
        <f t="shared" si="218"/>
        <v>0</v>
      </c>
      <c r="AW1266" t="str">
        <f t="shared" si="219"/>
        <v>Paris4th Round</v>
      </c>
    </row>
    <row r="1267" spans="1:49" x14ac:dyDescent="0.25">
      <c r="A1267">
        <v>28</v>
      </c>
      <c r="B1267" t="s">
        <v>480</v>
      </c>
      <c r="C1267" t="s">
        <v>608</v>
      </c>
      <c r="D1267" s="1">
        <v>41792</v>
      </c>
      <c r="E1267" t="s">
        <v>443</v>
      </c>
      <c r="F1267" t="s">
        <v>307</v>
      </c>
      <c r="G1267" t="s">
        <v>503</v>
      </c>
      <c r="H1267" t="s">
        <v>479</v>
      </c>
      <c r="I1267">
        <v>3</v>
      </c>
      <c r="J1267" t="s">
        <v>360</v>
      </c>
      <c r="K1267" t="s">
        <v>452</v>
      </c>
      <c r="L1267">
        <v>27</v>
      </c>
      <c r="M1267">
        <v>148</v>
      </c>
      <c r="N1267">
        <v>1710</v>
      </c>
      <c r="O1267">
        <v>417</v>
      </c>
      <c r="P1267">
        <v>1</v>
      </c>
      <c r="Q1267">
        <v>6</v>
      </c>
      <c r="R1267">
        <v>6</v>
      </c>
      <c r="S1267">
        <v>2</v>
      </c>
      <c r="T1267">
        <v>7</v>
      </c>
      <c r="U1267">
        <v>5</v>
      </c>
      <c r="V1267">
        <v>2</v>
      </c>
      <c r="W1267">
        <v>1</v>
      </c>
      <c r="X1267" t="s">
        <v>312</v>
      </c>
      <c r="Y1267">
        <v>1.53</v>
      </c>
      <c r="Z1267">
        <v>2.5</v>
      </c>
      <c r="AA1267">
        <v>1.55</v>
      </c>
      <c r="AB1267">
        <v>2.4</v>
      </c>
      <c r="AC1267">
        <v>1.53</v>
      </c>
      <c r="AD1267">
        <v>2.5</v>
      </c>
      <c r="AE1267">
        <v>1.57</v>
      </c>
      <c r="AF1267">
        <v>2.6</v>
      </c>
      <c r="AG1267">
        <v>1.57</v>
      </c>
      <c r="AH1267">
        <v>2.5</v>
      </c>
      <c r="AI1267">
        <v>1.59</v>
      </c>
      <c r="AJ1267">
        <v>2.75</v>
      </c>
      <c r="AK1267">
        <v>1.53</v>
      </c>
      <c r="AL1267">
        <v>2.4900000000000002</v>
      </c>
      <c r="AM1267" t="str">
        <f t="shared" si="209"/>
        <v>Petkovic</v>
      </c>
      <c r="AN1267" t="str">
        <f t="shared" si="210"/>
        <v>Bertens</v>
      </c>
      <c r="AO1267" t="str">
        <f t="shared" si="211"/>
        <v>ParisPetkovicBertens</v>
      </c>
      <c r="AP1267" t="str">
        <f t="shared" si="212"/>
        <v>ParisBertensPetkovic</v>
      </c>
      <c r="AQ1267">
        <f t="shared" si="213"/>
        <v>1</v>
      </c>
      <c r="AR1267">
        <f t="shared" si="214"/>
        <v>1</v>
      </c>
      <c r="AS1267">
        <f t="shared" si="215"/>
        <v>27</v>
      </c>
      <c r="AT1267" t="b">
        <f t="shared" si="216"/>
        <v>0</v>
      </c>
      <c r="AU1267" t="str">
        <f t="shared" si="217"/>
        <v>Bertens</v>
      </c>
      <c r="AV1267" t="b">
        <f t="shared" si="218"/>
        <v>1</v>
      </c>
      <c r="AW1267" t="str">
        <f t="shared" si="219"/>
        <v>Paris4th Round</v>
      </c>
    </row>
    <row r="1268" spans="1:49" x14ac:dyDescent="0.25">
      <c r="A1268">
        <v>28</v>
      </c>
      <c r="B1268" t="s">
        <v>480</v>
      </c>
      <c r="C1268" t="s">
        <v>608</v>
      </c>
      <c r="D1268" s="1">
        <v>41792</v>
      </c>
      <c r="E1268" t="s">
        <v>443</v>
      </c>
      <c r="F1268" t="s">
        <v>307</v>
      </c>
      <c r="G1268" t="s">
        <v>503</v>
      </c>
      <c r="H1268" t="s">
        <v>479</v>
      </c>
      <c r="I1268">
        <v>3</v>
      </c>
      <c r="J1268" t="s">
        <v>403</v>
      </c>
      <c r="K1268" t="s">
        <v>366</v>
      </c>
      <c r="L1268">
        <v>11</v>
      </c>
      <c r="M1268">
        <v>7</v>
      </c>
      <c r="N1268">
        <v>3590</v>
      </c>
      <c r="O1268">
        <v>4255</v>
      </c>
      <c r="P1268">
        <v>7</v>
      </c>
      <c r="Q1268">
        <v>6</v>
      </c>
      <c r="R1268">
        <v>6</v>
      </c>
      <c r="S1268">
        <v>2</v>
      </c>
      <c r="V1268">
        <v>2</v>
      </c>
      <c r="W1268">
        <v>0</v>
      </c>
      <c r="X1268" t="s">
        <v>312</v>
      </c>
      <c r="Y1268">
        <v>1.9</v>
      </c>
      <c r="Z1268">
        <v>1.9</v>
      </c>
      <c r="AA1268">
        <v>1.9</v>
      </c>
      <c r="AB1268">
        <v>1.85</v>
      </c>
      <c r="AC1268">
        <v>2</v>
      </c>
      <c r="AD1268">
        <v>1.8</v>
      </c>
      <c r="AE1268">
        <v>1.97</v>
      </c>
      <c r="AF1268">
        <v>1.95</v>
      </c>
      <c r="AG1268">
        <v>2</v>
      </c>
      <c r="AH1268">
        <v>1.83</v>
      </c>
      <c r="AI1268">
        <v>2.0499999999999998</v>
      </c>
      <c r="AJ1268">
        <v>1.99</v>
      </c>
      <c r="AK1268">
        <v>1.93</v>
      </c>
      <c r="AL1268">
        <v>1.86</v>
      </c>
      <c r="AM1268" t="str">
        <f t="shared" si="209"/>
        <v>Errani</v>
      </c>
      <c r="AN1268" t="str">
        <f t="shared" si="210"/>
        <v>Jankovic</v>
      </c>
      <c r="AO1268" t="str">
        <f t="shared" si="211"/>
        <v>ParisErraniJankovic</v>
      </c>
      <c r="AP1268" t="str">
        <f t="shared" si="212"/>
        <v>ParisJankovicErrani</v>
      </c>
      <c r="AQ1268">
        <f t="shared" si="213"/>
        <v>2</v>
      </c>
      <c r="AR1268">
        <f t="shared" si="214"/>
        <v>5</v>
      </c>
      <c r="AS1268">
        <f t="shared" si="215"/>
        <v>21</v>
      </c>
      <c r="AT1268" t="b">
        <f t="shared" si="216"/>
        <v>1</v>
      </c>
      <c r="AU1268" t="str">
        <f t="shared" si="217"/>
        <v>Errani</v>
      </c>
      <c r="AV1268" t="b">
        <f t="shared" si="218"/>
        <v>0</v>
      </c>
      <c r="AW1268" t="str">
        <f t="shared" si="219"/>
        <v>Paris4th Round</v>
      </c>
    </row>
    <row r="1269" spans="1:49" x14ac:dyDescent="0.25">
      <c r="A1269">
        <v>28</v>
      </c>
      <c r="B1269" t="s">
        <v>480</v>
      </c>
      <c r="C1269" t="s">
        <v>608</v>
      </c>
      <c r="D1269" s="1">
        <v>41792</v>
      </c>
      <c r="E1269" t="s">
        <v>443</v>
      </c>
      <c r="F1269" t="s">
        <v>307</v>
      </c>
      <c r="G1269" t="s">
        <v>503</v>
      </c>
      <c r="H1269" t="s">
        <v>479</v>
      </c>
      <c r="I1269">
        <v>3</v>
      </c>
      <c r="J1269" t="s">
        <v>430</v>
      </c>
      <c r="K1269" t="s">
        <v>475</v>
      </c>
      <c r="L1269">
        <v>4</v>
      </c>
      <c r="M1269">
        <v>19</v>
      </c>
      <c r="N1269">
        <v>5140</v>
      </c>
      <c r="O1269">
        <v>2481</v>
      </c>
      <c r="P1269">
        <v>6</v>
      </c>
      <c r="Q1269">
        <v>4</v>
      </c>
      <c r="R1269">
        <v>6</v>
      </c>
      <c r="S1269">
        <v>3</v>
      </c>
      <c r="V1269">
        <v>2</v>
      </c>
      <c r="W1269">
        <v>0</v>
      </c>
      <c r="X1269" t="s">
        <v>312</v>
      </c>
      <c r="Y1269">
        <v>1.25</v>
      </c>
      <c r="Z1269">
        <v>4</v>
      </c>
      <c r="AA1269">
        <v>1.22</v>
      </c>
      <c r="AB1269">
        <v>4</v>
      </c>
      <c r="AC1269">
        <v>1.25</v>
      </c>
      <c r="AD1269">
        <v>4</v>
      </c>
      <c r="AE1269">
        <v>1.27</v>
      </c>
      <c r="AF1269">
        <v>4.3499999999999996</v>
      </c>
      <c r="AG1269">
        <v>1.22</v>
      </c>
      <c r="AH1269">
        <v>4.33</v>
      </c>
      <c r="AI1269">
        <v>1.28</v>
      </c>
      <c r="AJ1269">
        <v>3.35</v>
      </c>
      <c r="AK1269">
        <v>1.24</v>
      </c>
      <c r="AL1269">
        <v>3.99</v>
      </c>
      <c r="AM1269" t="str">
        <f t="shared" si="209"/>
        <v>Halep</v>
      </c>
      <c r="AN1269" t="str">
        <f t="shared" si="210"/>
        <v>Stephens</v>
      </c>
      <c r="AO1269" t="str">
        <f t="shared" si="211"/>
        <v>ParisHalepStephens</v>
      </c>
      <c r="AP1269" t="str">
        <f t="shared" si="212"/>
        <v>ParisStephensHalep</v>
      </c>
      <c r="AQ1269">
        <f t="shared" si="213"/>
        <v>2</v>
      </c>
      <c r="AR1269">
        <f t="shared" si="214"/>
        <v>5</v>
      </c>
      <c r="AS1269">
        <f t="shared" si="215"/>
        <v>19</v>
      </c>
      <c r="AT1269" t="b">
        <f t="shared" si="216"/>
        <v>0</v>
      </c>
      <c r="AU1269" t="str">
        <f t="shared" si="217"/>
        <v>Halep</v>
      </c>
      <c r="AV1269" t="b">
        <f t="shared" si="218"/>
        <v>0</v>
      </c>
      <c r="AW1269" t="str">
        <f t="shared" si="219"/>
        <v>Paris4th Round</v>
      </c>
    </row>
    <row r="1270" spans="1:49" x14ac:dyDescent="0.25">
      <c r="A1270">
        <v>28</v>
      </c>
      <c r="B1270" t="s">
        <v>480</v>
      </c>
      <c r="C1270" t="s">
        <v>608</v>
      </c>
      <c r="D1270" s="1">
        <v>41792</v>
      </c>
      <c r="E1270" t="s">
        <v>443</v>
      </c>
      <c r="F1270" t="s">
        <v>307</v>
      </c>
      <c r="G1270" t="s">
        <v>503</v>
      </c>
      <c r="H1270" t="s">
        <v>479</v>
      </c>
      <c r="I1270">
        <v>3</v>
      </c>
      <c r="J1270" t="s">
        <v>433</v>
      </c>
      <c r="K1270" t="s">
        <v>337</v>
      </c>
      <c r="L1270">
        <v>28</v>
      </c>
      <c r="M1270">
        <v>24</v>
      </c>
      <c r="N1270">
        <v>1706</v>
      </c>
      <c r="O1270">
        <v>1950</v>
      </c>
      <c r="P1270">
        <v>6</v>
      </c>
      <c r="Q1270">
        <v>3</v>
      </c>
      <c r="R1270">
        <v>6</v>
      </c>
      <c r="S1270">
        <v>4</v>
      </c>
      <c r="V1270">
        <v>2</v>
      </c>
      <c r="W1270">
        <v>0</v>
      </c>
      <c r="X1270" t="s">
        <v>312</v>
      </c>
      <c r="Y1270">
        <v>1.66</v>
      </c>
      <c r="Z1270">
        <v>2.2000000000000002</v>
      </c>
      <c r="AA1270">
        <v>1.65</v>
      </c>
      <c r="AB1270">
        <v>2.2000000000000002</v>
      </c>
      <c r="AC1270">
        <v>1.62</v>
      </c>
      <c r="AD1270">
        <v>2.25</v>
      </c>
      <c r="AE1270">
        <v>1.76</v>
      </c>
      <c r="AF1270">
        <v>2.21</v>
      </c>
      <c r="AG1270">
        <v>1.67</v>
      </c>
      <c r="AH1270">
        <v>2.25</v>
      </c>
      <c r="AI1270">
        <v>1.76</v>
      </c>
      <c r="AJ1270">
        <v>2.35</v>
      </c>
      <c r="AK1270">
        <v>1.66</v>
      </c>
      <c r="AL1270">
        <v>2.21</v>
      </c>
      <c r="AM1270" t="str">
        <f t="shared" si="209"/>
        <v>Kuznetsova</v>
      </c>
      <c r="AN1270" t="str">
        <f t="shared" si="210"/>
        <v>Safarova</v>
      </c>
      <c r="AO1270" t="str">
        <f t="shared" si="211"/>
        <v>ParisKuznetsovaSafarova</v>
      </c>
      <c r="AP1270" t="str">
        <f t="shared" si="212"/>
        <v>ParisSafarovaKuznetsova</v>
      </c>
      <c r="AQ1270">
        <f t="shared" si="213"/>
        <v>2</v>
      </c>
      <c r="AR1270">
        <f t="shared" si="214"/>
        <v>5</v>
      </c>
      <c r="AS1270">
        <f t="shared" si="215"/>
        <v>19</v>
      </c>
      <c r="AT1270" t="b">
        <f t="shared" si="216"/>
        <v>0</v>
      </c>
      <c r="AU1270" t="str">
        <f t="shared" si="217"/>
        <v>Kuznetsova</v>
      </c>
      <c r="AV1270" t="b">
        <f t="shared" si="218"/>
        <v>0</v>
      </c>
      <c r="AW1270" t="str">
        <f t="shared" si="219"/>
        <v>Paris4th Round</v>
      </c>
    </row>
    <row r="1271" spans="1:49" x14ac:dyDescent="0.25">
      <c r="A1271">
        <v>28</v>
      </c>
      <c r="B1271" t="s">
        <v>480</v>
      </c>
      <c r="C1271" t="s">
        <v>608</v>
      </c>
      <c r="D1271" s="1">
        <v>41793</v>
      </c>
      <c r="E1271" t="s">
        <v>443</v>
      </c>
      <c r="F1271" t="s">
        <v>307</v>
      </c>
      <c r="G1271" t="s">
        <v>503</v>
      </c>
      <c r="H1271" t="s">
        <v>345</v>
      </c>
      <c r="I1271">
        <v>3</v>
      </c>
      <c r="J1271" t="s">
        <v>376</v>
      </c>
      <c r="K1271" t="s">
        <v>310</v>
      </c>
      <c r="L1271">
        <v>8</v>
      </c>
      <c r="M1271">
        <v>35</v>
      </c>
      <c r="N1271">
        <v>4141</v>
      </c>
      <c r="O1271">
        <v>1375</v>
      </c>
      <c r="P1271">
        <v>1</v>
      </c>
      <c r="Q1271">
        <v>6</v>
      </c>
      <c r="R1271">
        <v>7</v>
      </c>
      <c r="S1271">
        <v>5</v>
      </c>
      <c r="T1271">
        <v>6</v>
      </c>
      <c r="U1271">
        <v>1</v>
      </c>
      <c r="V1271">
        <v>2</v>
      </c>
      <c r="W1271">
        <v>1</v>
      </c>
      <c r="X1271" t="s">
        <v>312</v>
      </c>
      <c r="Y1271">
        <v>1.22</v>
      </c>
      <c r="Z1271">
        <v>4.33</v>
      </c>
      <c r="AA1271">
        <v>1.22</v>
      </c>
      <c r="AB1271">
        <v>4</v>
      </c>
      <c r="AC1271">
        <v>1.22</v>
      </c>
      <c r="AD1271">
        <v>4.33</v>
      </c>
      <c r="AE1271">
        <v>1.24</v>
      </c>
      <c r="AF1271">
        <v>4.68</v>
      </c>
      <c r="AG1271">
        <v>1.2</v>
      </c>
      <c r="AH1271">
        <v>4.8</v>
      </c>
      <c r="AI1271">
        <v>1.27</v>
      </c>
      <c r="AJ1271">
        <v>4.9000000000000004</v>
      </c>
      <c r="AK1271">
        <v>1.22</v>
      </c>
      <c r="AL1271">
        <v>4.2699999999999996</v>
      </c>
      <c r="AM1271" t="str">
        <f t="shared" si="209"/>
        <v>Sharapova</v>
      </c>
      <c r="AN1271" t="str">
        <f t="shared" si="210"/>
        <v>Muguruza</v>
      </c>
      <c r="AO1271" t="str">
        <f t="shared" si="211"/>
        <v>ParisSharapovaMuguruza</v>
      </c>
      <c r="AP1271" t="str">
        <f t="shared" si="212"/>
        <v>ParisMuguruzaSharapova</v>
      </c>
      <c r="AQ1271">
        <f t="shared" si="213"/>
        <v>1</v>
      </c>
      <c r="AR1271">
        <f t="shared" si="214"/>
        <v>2</v>
      </c>
      <c r="AS1271">
        <f t="shared" si="215"/>
        <v>26</v>
      </c>
      <c r="AT1271" t="b">
        <f t="shared" si="216"/>
        <v>0</v>
      </c>
      <c r="AU1271" t="str">
        <f t="shared" si="217"/>
        <v>Muguruza</v>
      </c>
      <c r="AV1271" t="b">
        <f t="shared" si="218"/>
        <v>1</v>
      </c>
      <c r="AW1271" t="str">
        <f t="shared" si="219"/>
        <v>ParisQuarterfinals</v>
      </c>
    </row>
    <row r="1272" spans="1:49" x14ac:dyDescent="0.25">
      <c r="A1272">
        <v>28</v>
      </c>
      <c r="B1272" t="s">
        <v>480</v>
      </c>
      <c r="C1272" t="s">
        <v>608</v>
      </c>
      <c r="D1272" s="1">
        <v>41793</v>
      </c>
      <c r="E1272" t="s">
        <v>443</v>
      </c>
      <c r="F1272" t="s">
        <v>307</v>
      </c>
      <c r="G1272" t="s">
        <v>503</v>
      </c>
      <c r="H1272" t="s">
        <v>345</v>
      </c>
      <c r="I1272">
        <v>3</v>
      </c>
      <c r="J1272" t="s">
        <v>431</v>
      </c>
      <c r="K1272" t="s">
        <v>368</v>
      </c>
      <c r="L1272">
        <v>16</v>
      </c>
      <c r="M1272">
        <v>15</v>
      </c>
      <c r="N1272">
        <v>2640</v>
      </c>
      <c r="O1272">
        <v>2785</v>
      </c>
      <c r="P1272">
        <v>7</v>
      </c>
      <c r="Q1272">
        <v>6</v>
      </c>
      <c r="R1272">
        <v>2</v>
      </c>
      <c r="S1272">
        <v>6</v>
      </c>
      <c r="T1272">
        <v>7</v>
      </c>
      <c r="U1272">
        <v>5</v>
      </c>
      <c r="V1272">
        <v>2</v>
      </c>
      <c r="W1272">
        <v>1</v>
      </c>
      <c r="X1272" t="s">
        <v>312</v>
      </c>
      <c r="Y1272">
        <v>1.8</v>
      </c>
      <c r="Z1272">
        <v>2</v>
      </c>
      <c r="AA1272">
        <v>1.8</v>
      </c>
      <c r="AB1272">
        <v>2</v>
      </c>
      <c r="AC1272">
        <v>1.8</v>
      </c>
      <c r="AD1272">
        <v>2</v>
      </c>
      <c r="AE1272">
        <v>1.95</v>
      </c>
      <c r="AF1272">
        <v>1.97</v>
      </c>
      <c r="AG1272">
        <v>1.8</v>
      </c>
      <c r="AH1272">
        <v>2</v>
      </c>
      <c r="AI1272">
        <v>1.95</v>
      </c>
      <c r="AJ1272">
        <v>2.08</v>
      </c>
      <c r="AK1272">
        <v>1.82</v>
      </c>
      <c r="AL1272">
        <v>1.98</v>
      </c>
      <c r="AM1272" t="str">
        <f t="shared" si="209"/>
        <v>Bouchard</v>
      </c>
      <c r="AN1272" t="str">
        <f t="shared" si="210"/>
        <v>Suarez</v>
      </c>
      <c r="AO1272" t="str">
        <f t="shared" si="211"/>
        <v>ParisBouchardSuarez</v>
      </c>
      <c r="AP1272" t="str">
        <f t="shared" si="212"/>
        <v>ParisSuarezBouchard</v>
      </c>
      <c r="AQ1272">
        <f t="shared" si="213"/>
        <v>1</v>
      </c>
      <c r="AR1272">
        <f t="shared" si="214"/>
        <v>-1</v>
      </c>
      <c r="AS1272">
        <f t="shared" si="215"/>
        <v>33</v>
      </c>
      <c r="AT1272" t="b">
        <f t="shared" si="216"/>
        <v>1</v>
      </c>
      <c r="AU1272" t="str">
        <f t="shared" si="217"/>
        <v>Bouchard</v>
      </c>
      <c r="AV1272" t="b">
        <f t="shared" si="218"/>
        <v>1</v>
      </c>
      <c r="AW1272" t="str">
        <f t="shared" si="219"/>
        <v>ParisQuarterfinals</v>
      </c>
    </row>
    <row r="1273" spans="1:49" x14ac:dyDescent="0.25">
      <c r="A1273">
        <v>28</v>
      </c>
      <c r="B1273" t="s">
        <v>480</v>
      </c>
      <c r="C1273" t="s">
        <v>608</v>
      </c>
      <c r="D1273" s="1">
        <v>41794</v>
      </c>
      <c r="E1273" t="s">
        <v>443</v>
      </c>
      <c r="F1273" t="s">
        <v>307</v>
      </c>
      <c r="G1273" t="s">
        <v>503</v>
      </c>
      <c r="H1273" t="s">
        <v>345</v>
      </c>
      <c r="I1273">
        <v>3</v>
      </c>
      <c r="J1273" t="s">
        <v>360</v>
      </c>
      <c r="K1273" t="s">
        <v>403</v>
      </c>
      <c r="L1273">
        <v>27</v>
      </c>
      <c r="M1273">
        <v>11</v>
      </c>
      <c r="N1273">
        <v>1710</v>
      </c>
      <c r="O1273">
        <v>3590</v>
      </c>
      <c r="P1273">
        <v>6</v>
      </c>
      <c r="Q1273">
        <v>2</v>
      </c>
      <c r="R1273">
        <v>6</v>
      </c>
      <c r="S1273">
        <v>2</v>
      </c>
      <c r="V1273">
        <v>2</v>
      </c>
      <c r="W1273">
        <v>0</v>
      </c>
      <c r="X1273" t="s">
        <v>312</v>
      </c>
      <c r="Y1273">
        <v>3.5</v>
      </c>
      <c r="Z1273">
        <v>1.3</v>
      </c>
      <c r="AA1273">
        <v>3.2</v>
      </c>
      <c r="AB1273">
        <v>1.33</v>
      </c>
      <c r="AC1273">
        <v>3.4</v>
      </c>
      <c r="AD1273">
        <v>1.33</v>
      </c>
      <c r="AE1273">
        <v>3.45</v>
      </c>
      <c r="AF1273">
        <v>1.37</v>
      </c>
      <c r="AG1273">
        <v>3.5</v>
      </c>
      <c r="AH1273">
        <v>1.33</v>
      </c>
      <c r="AI1273">
        <v>3.65</v>
      </c>
      <c r="AJ1273">
        <v>1.37</v>
      </c>
      <c r="AK1273">
        <v>3.39</v>
      </c>
      <c r="AL1273">
        <v>1.32</v>
      </c>
      <c r="AM1273" t="str">
        <f t="shared" si="209"/>
        <v>Petkovic</v>
      </c>
      <c r="AN1273" t="str">
        <f t="shared" si="210"/>
        <v>Errani</v>
      </c>
      <c r="AO1273" t="str">
        <f t="shared" si="211"/>
        <v>ParisPetkovicErrani</v>
      </c>
      <c r="AP1273" t="str">
        <f t="shared" si="212"/>
        <v>ParisErraniPetkovic</v>
      </c>
      <c r="AQ1273">
        <f t="shared" si="213"/>
        <v>2</v>
      </c>
      <c r="AR1273">
        <f t="shared" si="214"/>
        <v>8</v>
      </c>
      <c r="AS1273">
        <f t="shared" si="215"/>
        <v>16</v>
      </c>
      <c r="AT1273" t="b">
        <f t="shared" si="216"/>
        <v>0</v>
      </c>
      <c r="AU1273" t="str">
        <f t="shared" si="217"/>
        <v>Petkovic</v>
      </c>
      <c r="AV1273" t="b">
        <f t="shared" si="218"/>
        <v>0</v>
      </c>
      <c r="AW1273" t="str">
        <f t="shared" si="219"/>
        <v>ParisQuarterfinals</v>
      </c>
    </row>
    <row r="1274" spans="1:49" x14ac:dyDescent="0.25">
      <c r="A1274">
        <v>28</v>
      </c>
      <c r="B1274" t="s">
        <v>480</v>
      </c>
      <c r="C1274" t="s">
        <v>608</v>
      </c>
      <c r="D1274" s="1">
        <v>41794</v>
      </c>
      <c r="E1274" t="s">
        <v>443</v>
      </c>
      <c r="F1274" t="s">
        <v>307</v>
      </c>
      <c r="G1274" t="s">
        <v>503</v>
      </c>
      <c r="H1274" t="s">
        <v>345</v>
      </c>
      <c r="I1274">
        <v>3</v>
      </c>
      <c r="J1274" t="s">
        <v>430</v>
      </c>
      <c r="K1274" t="s">
        <v>433</v>
      </c>
      <c r="L1274">
        <v>4</v>
      </c>
      <c r="M1274">
        <v>28</v>
      </c>
      <c r="N1274">
        <v>5140</v>
      </c>
      <c r="O1274">
        <v>1706</v>
      </c>
      <c r="P1274">
        <v>6</v>
      </c>
      <c r="Q1274">
        <v>2</v>
      </c>
      <c r="R1274">
        <v>6</v>
      </c>
      <c r="S1274">
        <v>2</v>
      </c>
      <c r="V1274">
        <v>2</v>
      </c>
      <c r="W1274">
        <v>0</v>
      </c>
      <c r="X1274" t="s">
        <v>312</v>
      </c>
      <c r="Y1274">
        <v>1.4</v>
      </c>
      <c r="Z1274">
        <v>3</v>
      </c>
      <c r="AA1274">
        <v>1.42</v>
      </c>
      <c r="AB1274">
        <v>2.8</v>
      </c>
      <c r="AC1274">
        <v>1.44</v>
      </c>
      <c r="AD1274">
        <v>2.75</v>
      </c>
      <c r="AE1274">
        <v>1.47</v>
      </c>
      <c r="AF1274">
        <v>2.94</v>
      </c>
      <c r="AG1274">
        <v>1.44</v>
      </c>
      <c r="AH1274">
        <v>2.88</v>
      </c>
      <c r="AI1274">
        <v>1.49</v>
      </c>
      <c r="AJ1274">
        <v>3</v>
      </c>
      <c r="AK1274">
        <v>1.43</v>
      </c>
      <c r="AL1274">
        <v>2.81</v>
      </c>
      <c r="AM1274" t="str">
        <f t="shared" si="209"/>
        <v>Halep</v>
      </c>
      <c r="AN1274" t="str">
        <f t="shared" si="210"/>
        <v>Kuznetsova</v>
      </c>
      <c r="AO1274" t="str">
        <f t="shared" si="211"/>
        <v>ParisHalepKuznetsova</v>
      </c>
      <c r="AP1274" t="str">
        <f t="shared" si="212"/>
        <v>ParisKuznetsovaHalep</v>
      </c>
      <c r="AQ1274">
        <f t="shared" si="213"/>
        <v>2</v>
      </c>
      <c r="AR1274">
        <f t="shared" si="214"/>
        <v>8</v>
      </c>
      <c r="AS1274">
        <f t="shared" si="215"/>
        <v>16</v>
      </c>
      <c r="AT1274" t="b">
        <f t="shared" si="216"/>
        <v>0</v>
      </c>
      <c r="AU1274" t="str">
        <f t="shared" si="217"/>
        <v>Halep</v>
      </c>
      <c r="AV1274" t="b">
        <f t="shared" si="218"/>
        <v>0</v>
      </c>
      <c r="AW1274" t="str">
        <f t="shared" si="219"/>
        <v>ParisQuarterfinals</v>
      </c>
    </row>
    <row r="1275" spans="1:49" x14ac:dyDescent="0.25">
      <c r="A1275">
        <v>28</v>
      </c>
      <c r="B1275" t="s">
        <v>480</v>
      </c>
      <c r="C1275" t="s">
        <v>608</v>
      </c>
      <c r="D1275" s="1">
        <v>41795</v>
      </c>
      <c r="E1275" t="s">
        <v>443</v>
      </c>
      <c r="F1275" t="s">
        <v>307</v>
      </c>
      <c r="G1275" t="s">
        <v>503</v>
      </c>
      <c r="H1275" t="s">
        <v>346</v>
      </c>
      <c r="I1275">
        <v>3</v>
      </c>
      <c r="J1275" t="s">
        <v>376</v>
      </c>
      <c r="K1275" t="s">
        <v>431</v>
      </c>
      <c r="L1275">
        <v>8</v>
      </c>
      <c r="M1275">
        <v>16</v>
      </c>
      <c r="N1275">
        <v>4141</v>
      </c>
      <c r="O1275">
        <v>2640</v>
      </c>
      <c r="P1275">
        <v>4</v>
      </c>
      <c r="Q1275">
        <v>6</v>
      </c>
      <c r="R1275">
        <v>7</v>
      </c>
      <c r="S1275">
        <v>5</v>
      </c>
      <c r="T1275">
        <v>6</v>
      </c>
      <c r="U1275">
        <v>2</v>
      </c>
      <c r="V1275">
        <v>2</v>
      </c>
      <c r="W1275">
        <v>1</v>
      </c>
      <c r="X1275" t="s">
        <v>312</v>
      </c>
      <c r="Y1275">
        <v>1.3</v>
      </c>
      <c r="Z1275">
        <v>3.5</v>
      </c>
      <c r="AA1275">
        <v>1.33</v>
      </c>
      <c r="AB1275">
        <v>3.2</v>
      </c>
      <c r="AC1275">
        <v>1.3</v>
      </c>
      <c r="AD1275">
        <v>3.5</v>
      </c>
      <c r="AE1275">
        <v>1.37</v>
      </c>
      <c r="AF1275">
        <v>3.47</v>
      </c>
      <c r="AG1275">
        <v>1.36</v>
      </c>
      <c r="AH1275">
        <v>3.25</v>
      </c>
      <c r="AI1275">
        <v>1.38</v>
      </c>
      <c r="AJ1275">
        <v>3.75</v>
      </c>
      <c r="AK1275">
        <v>1.33</v>
      </c>
      <c r="AL1275">
        <v>3.35</v>
      </c>
      <c r="AM1275" t="str">
        <f t="shared" si="209"/>
        <v>Sharapova</v>
      </c>
      <c r="AN1275" t="str">
        <f t="shared" si="210"/>
        <v>Bouchard</v>
      </c>
      <c r="AO1275" t="str">
        <f t="shared" si="211"/>
        <v>ParisSharapovaBouchard</v>
      </c>
      <c r="AP1275" t="str">
        <f t="shared" si="212"/>
        <v>ParisBouchardSharapova</v>
      </c>
      <c r="AQ1275">
        <f t="shared" si="213"/>
        <v>1</v>
      </c>
      <c r="AR1275">
        <f t="shared" si="214"/>
        <v>4</v>
      </c>
      <c r="AS1275">
        <f t="shared" si="215"/>
        <v>30</v>
      </c>
      <c r="AT1275" t="b">
        <f t="shared" si="216"/>
        <v>0</v>
      </c>
      <c r="AU1275" t="str">
        <f t="shared" si="217"/>
        <v>Bouchard</v>
      </c>
      <c r="AV1275" t="b">
        <f t="shared" si="218"/>
        <v>1</v>
      </c>
      <c r="AW1275" t="str">
        <f t="shared" si="219"/>
        <v>ParisSemifinals</v>
      </c>
    </row>
    <row r="1276" spans="1:49" x14ac:dyDescent="0.25">
      <c r="A1276">
        <v>28</v>
      </c>
      <c r="B1276" t="s">
        <v>480</v>
      </c>
      <c r="C1276" t="s">
        <v>608</v>
      </c>
      <c r="D1276" s="1">
        <v>41795</v>
      </c>
      <c r="E1276" t="s">
        <v>443</v>
      </c>
      <c r="F1276" t="s">
        <v>307</v>
      </c>
      <c r="G1276" t="s">
        <v>503</v>
      </c>
      <c r="H1276" t="s">
        <v>346</v>
      </c>
      <c r="I1276">
        <v>3</v>
      </c>
      <c r="J1276" t="s">
        <v>430</v>
      </c>
      <c r="K1276" t="s">
        <v>360</v>
      </c>
      <c r="L1276">
        <v>4</v>
      </c>
      <c r="M1276">
        <v>27</v>
      </c>
      <c r="N1276">
        <v>5140</v>
      </c>
      <c r="O1276">
        <v>1710</v>
      </c>
      <c r="P1276">
        <v>6</v>
      </c>
      <c r="Q1276">
        <v>2</v>
      </c>
      <c r="R1276">
        <v>7</v>
      </c>
      <c r="S1276">
        <v>6</v>
      </c>
      <c r="V1276">
        <v>2</v>
      </c>
      <c r="W1276">
        <v>0</v>
      </c>
      <c r="X1276" t="s">
        <v>312</v>
      </c>
      <c r="Y1276">
        <v>1.22</v>
      </c>
      <c r="Z1276">
        <v>4.33</v>
      </c>
      <c r="AA1276">
        <v>1.25</v>
      </c>
      <c r="AB1276">
        <v>3.75</v>
      </c>
      <c r="AC1276">
        <v>1.25</v>
      </c>
      <c r="AD1276">
        <v>4</v>
      </c>
      <c r="AE1276">
        <v>1.23</v>
      </c>
      <c r="AF1276">
        <v>4.92</v>
      </c>
      <c r="AG1276">
        <v>1.25</v>
      </c>
      <c r="AH1276">
        <v>4</v>
      </c>
      <c r="AI1276">
        <v>1.27</v>
      </c>
      <c r="AJ1276">
        <v>4.92</v>
      </c>
      <c r="AK1276">
        <v>1.24</v>
      </c>
      <c r="AL1276">
        <v>4.12</v>
      </c>
      <c r="AM1276" t="str">
        <f t="shared" si="209"/>
        <v>Halep</v>
      </c>
      <c r="AN1276" t="str">
        <f t="shared" si="210"/>
        <v>Petkovic</v>
      </c>
      <c r="AO1276" t="str">
        <f t="shared" si="211"/>
        <v>ParisHalepPetkovic</v>
      </c>
      <c r="AP1276" t="str">
        <f t="shared" si="212"/>
        <v>ParisPetkovicHalep</v>
      </c>
      <c r="AQ1276">
        <f t="shared" si="213"/>
        <v>2</v>
      </c>
      <c r="AR1276">
        <f t="shared" si="214"/>
        <v>5</v>
      </c>
      <c r="AS1276">
        <f t="shared" si="215"/>
        <v>21</v>
      </c>
      <c r="AT1276" t="b">
        <f t="shared" si="216"/>
        <v>1</v>
      </c>
      <c r="AU1276" t="str">
        <f t="shared" si="217"/>
        <v>Halep</v>
      </c>
      <c r="AV1276" t="b">
        <f t="shared" si="218"/>
        <v>0</v>
      </c>
      <c r="AW1276" t="str">
        <f t="shared" si="219"/>
        <v>ParisSemifinals</v>
      </c>
    </row>
    <row r="1277" spans="1:49" x14ac:dyDescent="0.25">
      <c r="A1277">
        <v>28</v>
      </c>
      <c r="B1277" t="s">
        <v>480</v>
      </c>
      <c r="C1277" t="s">
        <v>608</v>
      </c>
      <c r="D1277" s="1">
        <v>41797</v>
      </c>
      <c r="E1277" t="s">
        <v>443</v>
      </c>
      <c r="F1277" t="s">
        <v>307</v>
      </c>
      <c r="G1277" t="s">
        <v>503</v>
      </c>
      <c r="H1277" t="s">
        <v>348</v>
      </c>
      <c r="I1277">
        <v>3</v>
      </c>
      <c r="J1277" t="s">
        <v>376</v>
      </c>
      <c r="K1277" t="s">
        <v>430</v>
      </c>
      <c r="L1277">
        <v>8</v>
      </c>
      <c r="M1277">
        <v>4</v>
      </c>
      <c r="N1277">
        <v>4141</v>
      </c>
      <c r="O1277">
        <v>5140</v>
      </c>
      <c r="P1277">
        <v>6</v>
      </c>
      <c r="Q1277">
        <v>4</v>
      </c>
      <c r="R1277">
        <v>6</v>
      </c>
      <c r="S1277">
        <v>7</v>
      </c>
      <c r="T1277">
        <v>6</v>
      </c>
      <c r="U1277">
        <v>4</v>
      </c>
      <c r="V1277">
        <v>2</v>
      </c>
      <c r="W1277">
        <v>1</v>
      </c>
      <c r="X1277" t="s">
        <v>312</v>
      </c>
      <c r="Y1277">
        <v>1.66</v>
      </c>
      <c r="Z1277">
        <v>2.2000000000000002</v>
      </c>
      <c r="AA1277">
        <v>1.68</v>
      </c>
      <c r="AB1277">
        <v>2.15</v>
      </c>
      <c r="AC1277">
        <v>1.62</v>
      </c>
      <c r="AD1277">
        <v>2.25</v>
      </c>
      <c r="AE1277">
        <v>1.76</v>
      </c>
      <c r="AF1277">
        <v>2.25</v>
      </c>
      <c r="AG1277">
        <v>1.67</v>
      </c>
      <c r="AH1277">
        <v>2.25</v>
      </c>
      <c r="AI1277">
        <v>1.76</v>
      </c>
      <c r="AJ1277">
        <v>2.38</v>
      </c>
      <c r="AK1277">
        <v>1.68</v>
      </c>
      <c r="AL1277">
        <v>2.2000000000000002</v>
      </c>
      <c r="AM1277" t="str">
        <f t="shared" si="209"/>
        <v>Sharapova</v>
      </c>
      <c r="AN1277" t="str">
        <f t="shared" si="210"/>
        <v>Halep</v>
      </c>
      <c r="AO1277" t="str">
        <f t="shared" si="211"/>
        <v>ParisSharapovaHalep</v>
      </c>
      <c r="AP1277" t="str">
        <f t="shared" si="212"/>
        <v>ParisHalepSharapova</v>
      </c>
      <c r="AQ1277">
        <f t="shared" si="213"/>
        <v>1</v>
      </c>
      <c r="AR1277">
        <f t="shared" si="214"/>
        <v>3</v>
      </c>
      <c r="AS1277">
        <f t="shared" si="215"/>
        <v>33</v>
      </c>
      <c r="AT1277" t="b">
        <f t="shared" si="216"/>
        <v>1</v>
      </c>
      <c r="AU1277" t="str">
        <f t="shared" si="217"/>
        <v>Sharapova</v>
      </c>
      <c r="AV1277" t="b">
        <f t="shared" si="218"/>
        <v>1</v>
      </c>
      <c r="AW1277" t="str">
        <f t="shared" si="219"/>
        <v>ParisThe Final</v>
      </c>
    </row>
    <row r="1278" spans="1:49" x14ac:dyDescent="0.25">
      <c r="A1278">
        <v>29</v>
      </c>
      <c r="B1278" t="s">
        <v>612</v>
      </c>
      <c r="C1278" t="s">
        <v>613</v>
      </c>
      <c r="D1278" s="1">
        <v>41799</v>
      </c>
      <c r="E1278" s="1" t="s">
        <v>306</v>
      </c>
      <c r="F1278" t="s">
        <v>307</v>
      </c>
      <c r="G1278" s="1" t="s">
        <v>614</v>
      </c>
      <c r="H1278" t="s">
        <v>309</v>
      </c>
      <c r="I1278">
        <v>3</v>
      </c>
      <c r="J1278" t="s">
        <v>327</v>
      </c>
      <c r="K1278" t="s">
        <v>408</v>
      </c>
      <c r="L1278">
        <v>54</v>
      </c>
      <c r="M1278">
        <v>46</v>
      </c>
      <c r="N1278">
        <v>992</v>
      </c>
      <c r="O1278">
        <v>1170</v>
      </c>
      <c r="P1278">
        <v>6</v>
      </c>
      <c r="Q1278">
        <v>4</v>
      </c>
      <c r="R1278">
        <v>6</v>
      </c>
      <c r="S1278">
        <v>4</v>
      </c>
      <c r="V1278">
        <v>2</v>
      </c>
      <c r="W1278">
        <v>0</v>
      </c>
      <c r="X1278" t="s">
        <v>312</v>
      </c>
      <c r="Y1278">
        <v>1.9</v>
      </c>
      <c r="Z1278">
        <v>1.8</v>
      </c>
      <c r="AA1278">
        <v>1.85</v>
      </c>
      <c r="AB1278">
        <v>1.9</v>
      </c>
      <c r="AC1278">
        <v>1.91</v>
      </c>
      <c r="AD1278">
        <v>1.8</v>
      </c>
      <c r="AE1278">
        <v>1.93</v>
      </c>
      <c r="AF1278">
        <v>1.95</v>
      </c>
      <c r="AG1278">
        <v>2</v>
      </c>
      <c r="AH1278">
        <v>1.8</v>
      </c>
      <c r="AI1278">
        <v>2</v>
      </c>
      <c r="AJ1278">
        <v>2</v>
      </c>
      <c r="AK1278">
        <v>1.87</v>
      </c>
      <c r="AL1278">
        <v>1.89</v>
      </c>
      <c r="AM1278" t="str">
        <f t="shared" si="209"/>
        <v>Wickmayer</v>
      </c>
      <c r="AN1278" t="str">
        <f t="shared" si="210"/>
        <v>Jovanovski</v>
      </c>
      <c r="AO1278" t="str">
        <f t="shared" si="211"/>
        <v>BirminghamWickmayerJovanovski</v>
      </c>
      <c r="AP1278" t="str">
        <f t="shared" si="212"/>
        <v>BirminghamJovanovskiWickmayer</v>
      </c>
      <c r="AQ1278">
        <f t="shared" si="213"/>
        <v>2</v>
      </c>
      <c r="AR1278">
        <f t="shared" si="214"/>
        <v>4</v>
      </c>
      <c r="AS1278">
        <f t="shared" si="215"/>
        <v>20</v>
      </c>
      <c r="AT1278" t="b">
        <f t="shared" si="216"/>
        <v>0</v>
      </c>
      <c r="AU1278" t="str">
        <f t="shared" si="217"/>
        <v>Wickmayer</v>
      </c>
      <c r="AV1278" t="b">
        <f t="shared" si="218"/>
        <v>0</v>
      </c>
      <c r="AW1278" t="str">
        <f t="shared" si="219"/>
        <v>Birmingham1st Round</v>
      </c>
    </row>
    <row r="1279" spans="1:49" x14ac:dyDescent="0.25">
      <c r="A1279">
        <v>29</v>
      </c>
      <c r="B1279" t="s">
        <v>612</v>
      </c>
      <c r="C1279" t="s">
        <v>613</v>
      </c>
      <c r="D1279" s="1">
        <v>41799</v>
      </c>
      <c r="E1279" s="1" t="s">
        <v>306</v>
      </c>
      <c r="F1279" t="s">
        <v>307</v>
      </c>
      <c r="G1279" s="1" t="s">
        <v>614</v>
      </c>
      <c r="H1279" t="s">
        <v>309</v>
      </c>
      <c r="I1279">
        <v>3</v>
      </c>
      <c r="J1279" t="s">
        <v>449</v>
      </c>
      <c r="K1279" t="s">
        <v>315</v>
      </c>
      <c r="L1279">
        <v>104</v>
      </c>
      <c r="M1279">
        <v>48</v>
      </c>
      <c r="N1279">
        <v>616</v>
      </c>
      <c r="O1279">
        <v>1100</v>
      </c>
      <c r="P1279">
        <v>7</v>
      </c>
      <c r="Q1279">
        <v>6</v>
      </c>
      <c r="R1279">
        <v>6</v>
      </c>
      <c r="S1279">
        <v>3</v>
      </c>
      <c r="V1279">
        <v>2</v>
      </c>
      <c r="W1279">
        <v>0</v>
      </c>
      <c r="X1279" t="s">
        <v>312</v>
      </c>
      <c r="Y1279">
        <v>3.5</v>
      </c>
      <c r="Z1279">
        <v>1.28</v>
      </c>
      <c r="AA1279">
        <v>3.4</v>
      </c>
      <c r="AB1279">
        <v>1.3</v>
      </c>
      <c r="AC1279">
        <v>3.4</v>
      </c>
      <c r="AD1279">
        <v>1.3</v>
      </c>
      <c r="AE1279">
        <v>3.59</v>
      </c>
      <c r="AF1279">
        <v>1.33</v>
      </c>
      <c r="AG1279">
        <v>3.25</v>
      </c>
      <c r="AH1279">
        <v>1.33</v>
      </c>
      <c r="AI1279">
        <v>3.7</v>
      </c>
      <c r="AJ1279">
        <v>1.36</v>
      </c>
      <c r="AK1279">
        <v>3.32</v>
      </c>
      <c r="AL1279">
        <v>1.31</v>
      </c>
      <c r="AM1279" t="str">
        <f t="shared" si="209"/>
        <v>Razzano</v>
      </c>
      <c r="AN1279" t="str">
        <f t="shared" si="210"/>
        <v>Pliskova</v>
      </c>
      <c r="AO1279" t="str">
        <f t="shared" si="211"/>
        <v>BirminghamRazzanoPliskova</v>
      </c>
      <c r="AP1279" t="str">
        <f t="shared" si="212"/>
        <v>BirminghamPliskovaRazzano</v>
      </c>
      <c r="AQ1279">
        <f t="shared" si="213"/>
        <v>2</v>
      </c>
      <c r="AR1279">
        <f t="shared" si="214"/>
        <v>4</v>
      </c>
      <c r="AS1279">
        <f t="shared" si="215"/>
        <v>22</v>
      </c>
      <c r="AT1279" t="b">
        <f t="shared" si="216"/>
        <v>1</v>
      </c>
      <c r="AU1279" t="str">
        <f t="shared" si="217"/>
        <v>Razzano</v>
      </c>
      <c r="AV1279" t="b">
        <f t="shared" si="218"/>
        <v>0</v>
      </c>
      <c r="AW1279" t="str">
        <f t="shared" si="219"/>
        <v>Birmingham1st Round</v>
      </c>
    </row>
    <row r="1280" spans="1:49" x14ac:dyDescent="0.25">
      <c r="A1280">
        <v>29</v>
      </c>
      <c r="B1280" t="s">
        <v>612</v>
      </c>
      <c r="C1280" t="s">
        <v>613</v>
      </c>
      <c r="D1280" s="1">
        <v>41799</v>
      </c>
      <c r="E1280" s="1" t="s">
        <v>306</v>
      </c>
      <c r="F1280" t="s">
        <v>307</v>
      </c>
      <c r="G1280" s="1" t="s">
        <v>614</v>
      </c>
      <c r="H1280" t="s">
        <v>309</v>
      </c>
      <c r="I1280">
        <v>3</v>
      </c>
      <c r="J1280" t="s">
        <v>355</v>
      </c>
      <c r="K1280" t="s">
        <v>419</v>
      </c>
      <c r="L1280">
        <v>59</v>
      </c>
      <c r="M1280">
        <v>92</v>
      </c>
      <c r="N1280">
        <v>903</v>
      </c>
      <c r="O1280">
        <v>681</v>
      </c>
      <c r="P1280">
        <v>6</v>
      </c>
      <c r="Q1280">
        <v>4</v>
      </c>
      <c r="R1280">
        <v>6</v>
      </c>
      <c r="S1280">
        <v>0</v>
      </c>
      <c r="V1280">
        <v>2</v>
      </c>
      <c r="W1280">
        <v>0</v>
      </c>
      <c r="X1280" t="s">
        <v>312</v>
      </c>
      <c r="Y1280">
        <v>1.57</v>
      </c>
      <c r="Z1280">
        <v>2.25</v>
      </c>
      <c r="AA1280">
        <v>1.55</v>
      </c>
      <c r="AB1280">
        <v>2.4</v>
      </c>
      <c r="AC1280">
        <v>1.53</v>
      </c>
      <c r="AD1280">
        <v>2.38</v>
      </c>
      <c r="AE1280">
        <v>1.68</v>
      </c>
      <c r="AF1280">
        <v>2.31</v>
      </c>
      <c r="AG1280">
        <v>1.57</v>
      </c>
      <c r="AH1280">
        <v>2.38</v>
      </c>
      <c r="AI1280">
        <v>1.68</v>
      </c>
      <c r="AJ1280">
        <v>2.5</v>
      </c>
      <c r="AK1280">
        <v>1.58</v>
      </c>
      <c r="AL1280">
        <v>2.33</v>
      </c>
      <c r="AM1280" t="str">
        <f t="shared" si="209"/>
        <v>Lepchenko</v>
      </c>
      <c r="AN1280" t="str">
        <f t="shared" si="210"/>
        <v>Van</v>
      </c>
      <c r="AO1280" t="str">
        <f t="shared" si="211"/>
        <v>BirminghamLepchenkoVan</v>
      </c>
      <c r="AP1280" t="str">
        <f t="shared" si="212"/>
        <v>BirminghamVanLepchenko</v>
      </c>
      <c r="AQ1280">
        <f t="shared" si="213"/>
        <v>2</v>
      </c>
      <c r="AR1280">
        <f t="shared" si="214"/>
        <v>8</v>
      </c>
      <c r="AS1280">
        <f t="shared" si="215"/>
        <v>16</v>
      </c>
      <c r="AT1280" t="b">
        <f t="shared" si="216"/>
        <v>0</v>
      </c>
      <c r="AU1280" t="str">
        <f t="shared" si="217"/>
        <v>Lepchenko</v>
      </c>
      <c r="AV1280" t="b">
        <f t="shared" si="218"/>
        <v>0</v>
      </c>
      <c r="AW1280" t="str">
        <f t="shared" si="219"/>
        <v>Birmingham1st Round</v>
      </c>
    </row>
    <row r="1281" spans="1:49" x14ac:dyDescent="0.25">
      <c r="A1281">
        <v>29</v>
      </c>
      <c r="B1281" t="s">
        <v>612</v>
      </c>
      <c r="C1281" t="s">
        <v>613</v>
      </c>
      <c r="D1281" s="1">
        <v>41799</v>
      </c>
      <c r="E1281" s="1" t="s">
        <v>306</v>
      </c>
      <c r="F1281" t="s">
        <v>307</v>
      </c>
      <c r="G1281" s="1" t="s">
        <v>614</v>
      </c>
      <c r="H1281" t="s">
        <v>309</v>
      </c>
      <c r="I1281">
        <v>3</v>
      </c>
      <c r="J1281" t="s">
        <v>444</v>
      </c>
      <c r="K1281" t="s">
        <v>394</v>
      </c>
      <c r="L1281">
        <v>77</v>
      </c>
      <c r="M1281">
        <v>63</v>
      </c>
      <c r="N1281">
        <v>744</v>
      </c>
      <c r="O1281">
        <v>889</v>
      </c>
      <c r="P1281">
        <v>6</v>
      </c>
      <c r="Q1281">
        <v>4</v>
      </c>
      <c r="R1281">
        <v>6</v>
      </c>
      <c r="S1281">
        <v>4</v>
      </c>
      <c r="V1281">
        <v>2</v>
      </c>
      <c r="W1281">
        <v>0</v>
      </c>
      <c r="X1281" t="s">
        <v>312</v>
      </c>
      <c r="Y1281">
        <v>1.72</v>
      </c>
      <c r="Z1281">
        <v>2</v>
      </c>
      <c r="AA1281">
        <v>1.75</v>
      </c>
      <c r="AB1281">
        <v>2.0499999999999998</v>
      </c>
      <c r="AC1281">
        <v>1.83</v>
      </c>
      <c r="AD1281">
        <v>1.83</v>
      </c>
      <c r="AE1281">
        <v>1.81</v>
      </c>
      <c r="AF1281">
        <v>2.09</v>
      </c>
      <c r="AG1281">
        <v>1.73</v>
      </c>
      <c r="AH1281">
        <v>2.1</v>
      </c>
      <c r="AI1281">
        <v>1.83</v>
      </c>
      <c r="AJ1281">
        <v>2.15</v>
      </c>
      <c r="AK1281">
        <v>1.75</v>
      </c>
      <c r="AL1281">
        <v>2.0299999999999998</v>
      </c>
      <c r="AM1281" t="str">
        <f t="shared" si="209"/>
        <v>Bencic</v>
      </c>
      <c r="AN1281" t="str">
        <f t="shared" si="210"/>
        <v>Vekic</v>
      </c>
      <c r="AO1281" t="str">
        <f t="shared" si="211"/>
        <v>BirminghamBencicVekic</v>
      </c>
      <c r="AP1281" t="str">
        <f t="shared" si="212"/>
        <v>BirminghamVekicBencic</v>
      </c>
      <c r="AQ1281">
        <f t="shared" si="213"/>
        <v>2</v>
      </c>
      <c r="AR1281">
        <f t="shared" si="214"/>
        <v>4</v>
      </c>
      <c r="AS1281">
        <f t="shared" si="215"/>
        <v>20</v>
      </c>
      <c r="AT1281" t="b">
        <f t="shared" si="216"/>
        <v>0</v>
      </c>
      <c r="AU1281" t="str">
        <f t="shared" si="217"/>
        <v>Bencic</v>
      </c>
      <c r="AV1281" t="b">
        <f t="shared" si="218"/>
        <v>0</v>
      </c>
      <c r="AW1281" t="str">
        <f t="shared" si="219"/>
        <v>Birmingham1st Round</v>
      </c>
    </row>
    <row r="1282" spans="1:49" x14ac:dyDescent="0.25">
      <c r="A1282">
        <v>29</v>
      </c>
      <c r="B1282" t="s">
        <v>612</v>
      </c>
      <c r="C1282" t="s">
        <v>613</v>
      </c>
      <c r="D1282" s="1">
        <v>41799</v>
      </c>
      <c r="E1282" s="1" t="s">
        <v>306</v>
      </c>
      <c r="F1282" t="s">
        <v>307</v>
      </c>
      <c r="G1282" s="1" t="s">
        <v>614</v>
      </c>
      <c r="H1282" t="s">
        <v>309</v>
      </c>
      <c r="I1282">
        <v>3</v>
      </c>
      <c r="J1282" t="s">
        <v>338</v>
      </c>
      <c r="K1282" t="s">
        <v>318</v>
      </c>
      <c r="L1282">
        <v>61</v>
      </c>
      <c r="M1282">
        <v>127</v>
      </c>
      <c r="N1282">
        <v>895</v>
      </c>
      <c r="O1282">
        <v>500</v>
      </c>
      <c r="P1282">
        <v>6</v>
      </c>
      <c r="Q1282">
        <v>3</v>
      </c>
      <c r="R1282">
        <v>3</v>
      </c>
      <c r="S1282">
        <v>6</v>
      </c>
      <c r="T1282">
        <v>6</v>
      </c>
      <c r="U1282">
        <v>2</v>
      </c>
      <c r="V1282">
        <v>2</v>
      </c>
      <c r="W1282">
        <v>1</v>
      </c>
      <c r="X1282" t="s">
        <v>312</v>
      </c>
      <c r="Y1282">
        <v>3</v>
      </c>
      <c r="Z1282">
        <v>1.36</v>
      </c>
      <c r="AA1282">
        <v>2.8</v>
      </c>
      <c r="AB1282">
        <v>1.42</v>
      </c>
      <c r="AC1282">
        <v>2.75</v>
      </c>
      <c r="AD1282">
        <v>1.4</v>
      </c>
      <c r="AE1282">
        <v>2.93</v>
      </c>
      <c r="AF1282">
        <v>1.45</v>
      </c>
      <c r="AG1282">
        <v>2.88</v>
      </c>
      <c r="AH1282">
        <v>1.4</v>
      </c>
      <c r="AI1282">
        <v>3.04</v>
      </c>
      <c r="AJ1282">
        <v>1.45</v>
      </c>
      <c r="AK1282">
        <v>2.81</v>
      </c>
      <c r="AL1282">
        <v>1.41</v>
      </c>
      <c r="AM1282" t="str">
        <f t="shared" si="209"/>
        <v>Davis</v>
      </c>
      <c r="AN1282" t="str">
        <f t="shared" si="210"/>
        <v>Paszek</v>
      </c>
      <c r="AO1282" t="str">
        <f t="shared" si="211"/>
        <v>BirminghamDavisPaszek</v>
      </c>
      <c r="AP1282" t="str">
        <f t="shared" si="212"/>
        <v>BirminghamPaszekDavis</v>
      </c>
      <c r="AQ1282">
        <f t="shared" si="213"/>
        <v>1</v>
      </c>
      <c r="AR1282">
        <f t="shared" si="214"/>
        <v>4</v>
      </c>
      <c r="AS1282">
        <f t="shared" si="215"/>
        <v>26</v>
      </c>
      <c r="AT1282" t="b">
        <f t="shared" si="216"/>
        <v>0</v>
      </c>
      <c r="AU1282" t="str">
        <f t="shared" si="217"/>
        <v>Davis</v>
      </c>
      <c r="AV1282" t="b">
        <f t="shared" si="218"/>
        <v>1</v>
      </c>
      <c r="AW1282" t="str">
        <f t="shared" si="219"/>
        <v>Birmingham1st Round</v>
      </c>
    </row>
    <row r="1283" spans="1:49" x14ac:dyDescent="0.25">
      <c r="A1283">
        <v>29</v>
      </c>
      <c r="B1283" t="s">
        <v>612</v>
      </c>
      <c r="C1283" t="s">
        <v>613</v>
      </c>
      <c r="D1283" s="1">
        <v>41799</v>
      </c>
      <c r="E1283" s="1" t="s">
        <v>306</v>
      </c>
      <c r="F1283" t="s">
        <v>307</v>
      </c>
      <c r="G1283" s="1" t="s">
        <v>614</v>
      </c>
      <c r="H1283" t="s">
        <v>309</v>
      </c>
      <c r="I1283">
        <v>3</v>
      </c>
      <c r="J1283" t="s">
        <v>530</v>
      </c>
      <c r="K1283" t="s">
        <v>465</v>
      </c>
      <c r="L1283">
        <v>75</v>
      </c>
      <c r="M1283">
        <v>70</v>
      </c>
      <c r="N1283">
        <v>748</v>
      </c>
      <c r="O1283">
        <v>781</v>
      </c>
      <c r="P1283">
        <v>6</v>
      </c>
      <c r="Q1283">
        <v>4</v>
      </c>
      <c r="R1283">
        <v>7</v>
      </c>
      <c r="S1283">
        <v>5</v>
      </c>
      <c r="V1283">
        <v>2</v>
      </c>
      <c r="W1283">
        <v>0</v>
      </c>
      <c r="X1283" t="s">
        <v>312</v>
      </c>
      <c r="Y1283">
        <v>2.5</v>
      </c>
      <c r="Z1283">
        <v>1.5</v>
      </c>
      <c r="AA1283">
        <v>2.5</v>
      </c>
      <c r="AB1283">
        <v>1.5</v>
      </c>
      <c r="AC1283">
        <v>2.38</v>
      </c>
      <c r="AD1283">
        <v>1.53</v>
      </c>
      <c r="AE1283">
        <v>2.4900000000000002</v>
      </c>
      <c r="AF1283">
        <v>1.6</v>
      </c>
      <c r="AG1283">
        <v>2.5</v>
      </c>
      <c r="AH1283">
        <v>1.53</v>
      </c>
      <c r="AI1283">
        <v>2.5499999999999998</v>
      </c>
      <c r="AJ1283">
        <v>1.61</v>
      </c>
      <c r="AK1283">
        <v>2.44</v>
      </c>
      <c r="AL1283">
        <v>1.53</v>
      </c>
      <c r="AM1283" t="str">
        <f t="shared" ref="AM1283:AM1346" si="220">LEFT(J1283,FIND(" ",J1283)-1)</f>
        <v>Vandeweghe</v>
      </c>
      <c r="AN1283" t="str">
        <f t="shared" ref="AN1283:AN1346" si="221">LEFT(K1283,FIND(" ",K1283)-1)</f>
        <v>Diyas</v>
      </c>
      <c r="AO1283" t="str">
        <f t="shared" ref="AO1283:AO1346" si="222">B1283&amp;AM1283&amp;AN1283</f>
        <v>BirminghamVandewegheDiyas</v>
      </c>
      <c r="AP1283" t="str">
        <f t="shared" ref="AP1283:AP1346" si="223">B1283&amp;AN1283&amp;AM1283</f>
        <v>BirminghamDiyasVandeweghe</v>
      </c>
      <c r="AQ1283">
        <f t="shared" ref="AQ1283:AQ1346" si="224">V1283-W1283</f>
        <v>2</v>
      </c>
      <c r="AR1283">
        <f t="shared" ref="AR1283:AR1346" si="225">T1283+R1283+P1283-U1283-S1283-Q1283</f>
        <v>4</v>
      </c>
      <c r="AS1283">
        <f t="shared" ref="AS1283:AS1346" si="226">T1283+R1283+P1283+U1283+S1283+Q1283</f>
        <v>22</v>
      </c>
      <c r="AT1283" t="b">
        <f t="shared" ref="AT1283:AT1346" si="227">OR(P1283+Q1283=13,R1283+S1283=13,T1283+U1283=13)</f>
        <v>0</v>
      </c>
      <c r="AU1283" t="str">
        <f t="shared" ref="AU1283:AU1346" si="228">IF(P1283&gt;Q1283,AM1283,AN1283)</f>
        <v>Vandeweghe</v>
      </c>
      <c r="AV1283" t="b">
        <f t="shared" ref="AV1283:AV1346" si="229">W1283&lt;&gt;0</f>
        <v>0</v>
      </c>
      <c r="AW1283" t="str">
        <f t="shared" ref="AW1283:AW1346" si="230">B1283&amp;H1283</f>
        <v>Birmingham1st Round</v>
      </c>
    </row>
    <row r="1284" spans="1:49" x14ac:dyDescent="0.25">
      <c r="A1284">
        <v>29</v>
      </c>
      <c r="B1284" t="s">
        <v>612</v>
      </c>
      <c r="C1284" t="s">
        <v>613</v>
      </c>
      <c r="D1284" s="1">
        <v>41799</v>
      </c>
      <c r="E1284" s="1" t="s">
        <v>306</v>
      </c>
      <c r="F1284" t="s">
        <v>307</v>
      </c>
      <c r="G1284" s="1" t="s">
        <v>614</v>
      </c>
      <c r="H1284" t="s">
        <v>309</v>
      </c>
      <c r="I1284">
        <v>3</v>
      </c>
      <c r="J1284" t="s">
        <v>352</v>
      </c>
      <c r="K1284" t="s">
        <v>316</v>
      </c>
      <c r="L1284">
        <v>78</v>
      </c>
      <c r="M1284">
        <v>96</v>
      </c>
      <c r="N1284">
        <v>736</v>
      </c>
      <c r="O1284">
        <v>653</v>
      </c>
      <c r="P1284">
        <v>6</v>
      </c>
      <c r="Q1284">
        <v>3</v>
      </c>
      <c r="R1284">
        <v>6</v>
      </c>
      <c r="S1284">
        <v>1</v>
      </c>
      <c r="V1284">
        <v>2</v>
      </c>
      <c r="W1284">
        <v>0</v>
      </c>
      <c r="X1284" t="s">
        <v>312</v>
      </c>
      <c r="Y1284">
        <v>1.61</v>
      </c>
      <c r="Z1284">
        <v>2.2000000000000002</v>
      </c>
      <c r="AA1284">
        <v>1.6</v>
      </c>
      <c r="AB1284">
        <v>2.2999999999999998</v>
      </c>
      <c r="AC1284">
        <v>1.5</v>
      </c>
      <c r="AD1284">
        <v>2.5</v>
      </c>
      <c r="AE1284">
        <v>1.65</v>
      </c>
      <c r="AF1284">
        <v>2.37</v>
      </c>
      <c r="AG1284">
        <v>1.5</v>
      </c>
      <c r="AH1284">
        <v>2.63</v>
      </c>
      <c r="AI1284">
        <v>1.67</v>
      </c>
      <c r="AJ1284">
        <v>2.63</v>
      </c>
      <c r="AK1284">
        <v>1.6</v>
      </c>
      <c r="AL1284">
        <v>2.29</v>
      </c>
      <c r="AM1284" t="str">
        <f t="shared" si="220"/>
        <v>Date</v>
      </c>
      <c r="AN1284" t="str">
        <f t="shared" si="221"/>
        <v>Ormaechea</v>
      </c>
      <c r="AO1284" t="str">
        <f t="shared" si="222"/>
        <v>BirminghamDateOrmaechea</v>
      </c>
      <c r="AP1284" t="str">
        <f t="shared" si="223"/>
        <v>BirminghamOrmaecheaDate</v>
      </c>
      <c r="AQ1284">
        <f t="shared" si="224"/>
        <v>2</v>
      </c>
      <c r="AR1284">
        <f t="shared" si="225"/>
        <v>8</v>
      </c>
      <c r="AS1284">
        <f t="shared" si="226"/>
        <v>16</v>
      </c>
      <c r="AT1284" t="b">
        <f t="shared" si="227"/>
        <v>0</v>
      </c>
      <c r="AU1284" t="str">
        <f t="shared" si="228"/>
        <v>Date</v>
      </c>
      <c r="AV1284" t="b">
        <f t="shared" si="229"/>
        <v>0</v>
      </c>
      <c r="AW1284" t="str">
        <f t="shared" si="230"/>
        <v>Birmingham1st Round</v>
      </c>
    </row>
    <row r="1285" spans="1:49" x14ac:dyDescent="0.25">
      <c r="A1285">
        <v>29</v>
      </c>
      <c r="B1285" t="s">
        <v>612</v>
      </c>
      <c r="C1285" t="s">
        <v>613</v>
      </c>
      <c r="D1285" s="1">
        <v>41799</v>
      </c>
      <c r="E1285" s="1" t="s">
        <v>306</v>
      </c>
      <c r="F1285" t="s">
        <v>307</v>
      </c>
      <c r="G1285" s="1" t="s">
        <v>614</v>
      </c>
      <c r="H1285" t="s">
        <v>309</v>
      </c>
      <c r="I1285">
        <v>3</v>
      </c>
      <c r="J1285" t="s">
        <v>367</v>
      </c>
      <c r="K1285" t="s">
        <v>397</v>
      </c>
      <c r="L1285">
        <v>71</v>
      </c>
      <c r="M1285">
        <v>90</v>
      </c>
      <c r="N1285">
        <v>775</v>
      </c>
      <c r="O1285">
        <v>689</v>
      </c>
      <c r="P1285">
        <v>6</v>
      </c>
      <c r="Q1285">
        <v>3</v>
      </c>
      <c r="R1285">
        <v>6</v>
      </c>
      <c r="S1285">
        <v>4</v>
      </c>
      <c r="V1285">
        <v>2</v>
      </c>
      <c r="W1285">
        <v>0</v>
      </c>
      <c r="X1285" t="s">
        <v>312</v>
      </c>
      <c r="Y1285">
        <v>1.72</v>
      </c>
      <c r="Z1285">
        <v>2</v>
      </c>
      <c r="AA1285">
        <v>1.75</v>
      </c>
      <c r="AB1285">
        <v>2.0499999999999998</v>
      </c>
      <c r="AC1285">
        <v>1.83</v>
      </c>
      <c r="AD1285">
        <v>1.83</v>
      </c>
      <c r="AE1285">
        <v>1.81</v>
      </c>
      <c r="AF1285">
        <v>2.09</v>
      </c>
      <c r="AG1285">
        <v>1.8</v>
      </c>
      <c r="AH1285">
        <v>2</v>
      </c>
      <c r="AI1285">
        <v>1.95</v>
      </c>
      <c r="AJ1285">
        <v>2.1</v>
      </c>
      <c r="AK1285">
        <v>1.79</v>
      </c>
      <c r="AL1285">
        <v>1.98</v>
      </c>
      <c r="AM1285" t="str">
        <f t="shared" si="220"/>
        <v>Schiavone</v>
      </c>
      <c r="AN1285" t="str">
        <f t="shared" si="221"/>
        <v>Zheng</v>
      </c>
      <c r="AO1285" t="str">
        <f t="shared" si="222"/>
        <v>BirminghamSchiavoneZheng</v>
      </c>
      <c r="AP1285" t="str">
        <f t="shared" si="223"/>
        <v>BirminghamZhengSchiavone</v>
      </c>
      <c r="AQ1285">
        <f t="shared" si="224"/>
        <v>2</v>
      </c>
      <c r="AR1285">
        <f t="shared" si="225"/>
        <v>5</v>
      </c>
      <c r="AS1285">
        <f t="shared" si="226"/>
        <v>19</v>
      </c>
      <c r="AT1285" t="b">
        <f t="shared" si="227"/>
        <v>0</v>
      </c>
      <c r="AU1285" t="str">
        <f t="shared" si="228"/>
        <v>Schiavone</v>
      </c>
      <c r="AV1285" t="b">
        <f t="shared" si="229"/>
        <v>0</v>
      </c>
      <c r="AW1285" t="str">
        <f t="shared" si="230"/>
        <v>Birmingham1st Round</v>
      </c>
    </row>
    <row r="1286" spans="1:49" x14ac:dyDescent="0.25">
      <c r="A1286">
        <v>29</v>
      </c>
      <c r="B1286" t="s">
        <v>612</v>
      </c>
      <c r="C1286" t="s">
        <v>613</v>
      </c>
      <c r="D1286" s="1">
        <v>41799</v>
      </c>
      <c r="E1286" s="1" t="s">
        <v>306</v>
      </c>
      <c r="F1286" t="s">
        <v>307</v>
      </c>
      <c r="G1286" s="1" t="s">
        <v>614</v>
      </c>
      <c r="H1286" t="s">
        <v>309</v>
      </c>
      <c r="I1286">
        <v>3</v>
      </c>
      <c r="J1286" t="s">
        <v>335</v>
      </c>
      <c r="K1286" t="s">
        <v>402</v>
      </c>
      <c r="L1286">
        <v>40</v>
      </c>
      <c r="M1286">
        <v>172</v>
      </c>
      <c r="N1286">
        <v>1256</v>
      </c>
      <c r="O1286">
        <v>353</v>
      </c>
      <c r="P1286">
        <v>7</v>
      </c>
      <c r="Q1286">
        <v>6</v>
      </c>
      <c r="R1286">
        <v>6</v>
      </c>
      <c r="S1286">
        <v>3</v>
      </c>
      <c r="V1286">
        <v>2</v>
      </c>
      <c r="W1286">
        <v>0</v>
      </c>
      <c r="X1286" t="s">
        <v>312</v>
      </c>
      <c r="Y1286">
        <v>1.25</v>
      </c>
      <c r="Z1286">
        <v>3.75</v>
      </c>
      <c r="AA1286">
        <v>1.3</v>
      </c>
      <c r="AB1286">
        <v>3.4</v>
      </c>
      <c r="AC1286">
        <v>1.29</v>
      </c>
      <c r="AD1286">
        <v>3.5</v>
      </c>
      <c r="AE1286">
        <v>1.28</v>
      </c>
      <c r="AF1286">
        <v>4.0599999999999996</v>
      </c>
      <c r="AG1286">
        <v>1.29</v>
      </c>
      <c r="AH1286">
        <v>3.5</v>
      </c>
      <c r="AI1286">
        <v>1.3</v>
      </c>
      <c r="AJ1286">
        <v>4.2</v>
      </c>
      <c r="AK1286">
        <v>1.28</v>
      </c>
      <c r="AL1286">
        <v>3.6</v>
      </c>
      <c r="AM1286" t="str">
        <f t="shared" si="220"/>
        <v>Riske</v>
      </c>
      <c r="AN1286" t="str">
        <f t="shared" si="221"/>
        <v>Kichenok</v>
      </c>
      <c r="AO1286" t="str">
        <f t="shared" si="222"/>
        <v>BirminghamRiskeKichenok</v>
      </c>
      <c r="AP1286" t="str">
        <f t="shared" si="223"/>
        <v>BirminghamKichenokRiske</v>
      </c>
      <c r="AQ1286">
        <f t="shared" si="224"/>
        <v>2</v>
      </c>
      <c r="AR1286">
        <f t="shared" si="225"/>
        <v>4</v>
      </c>
      <c r="AS1286">
        <f t="shared" si="226"/>
        <v>22</v>
      </c>
      <c r="AT1286" t="b">
        <f t="shared" si="227"/>
        <v>1</v>
      </c>
      <c r="AU1286" t="str">
        <f t="shared" si="228"/>
        <v>Riske</v>
      </c>
      <c r="AV1286" t="b">
        <f t="shared" si="229"/>
        <v>0</v>
      </c>
      <c r="AW1286" t="str">
        <f t="shared" si="230"/>
        <v>Birmingham1st Round</v>
      </c>
    </row>
    <row r="1287" spans="1:49" x14ac:dyDescent="0.25">
      <c r="A1287">
        <v>29</v>
      </c>
      <c r="B1287" t="s">
        <v>612</v>
      </c>
      <c r="C1287" t="s">
        <v>613</v>
      </c>
      <c r="D1287" s="1">
        <v>41799</v>
      </c>
      <c r="E1287" s="1" t="s">
        <v>306</v>
      </c>
      <c r="F1287" t="s">
        <v>307</v>
      </c>
      <c r="G1287" s="1" t="s">
        <v>614</v>
      </c>
      <c r="H1287" t="s">
        <v>309</v>
      </c>
      <c r="I1287">
        <v>3</v>
      </c>
      <c r="J1287" t="s">
        <v>411</v>
      </c>
      <c r="K1287" t="s">
        <v>332</v>
      </c>
      <c r="L1287">
        <v>117</v>
      </c>
      <c r="M1287">
        <v>84</v>
      </c>
      <c r="N1287">
        <v>533</v>
      </c>
      <c r="O1287">
        <v>708</v>
      </c>
      <c r="P1287">
        <v>6</v>
      </c>
      <c r="Q1287">
        <v>7</v>
      </c>
      <c r="R1287">
        <v>7</v>
      </c>
      <c r="S1287">
        <v>6</v>
      </c>
      <c r="T1287">
        <v>6</v>
      </c>
      <c r="U1287">
        <v>3</v>
      </c>
      <c r="V1287">
        <v>2</v>
      </c>
      <c r="W1287">
        <v>1</v>
      </c>
      <c r="X1287" t="s">
        <v>312</v>
      </c>
      <c r="Y1287">
        <v>2.5</v>
      </c>
      <c r="Z1287">
        <v>1.5</v>
      </c>
      <c r="AA1287">
        <v>2.4</v>
      </c>
      <c r="AB1287">
        <v>1.55</v>
      </c>
      <c r="AC1287">
        <v>2.25</v>
      </c>
      <c r="AD1287">
        <v>1.57</v>
      </c>
      <c r="AE1287">
        <v>2.67</v>
      </c>
      <c r="AF1287">
        <v>1.53</v>
      </c>
      <c r="AG1287">
        <v>2.38</v>
      </c>
      <c r="AH1287">
        <v>1.57</v>
      </c>
      <c r="AI1287">
        <v>2.67</v>
      </c>
      <c r="AJ1287">
        <v>1.57</v>
      </c>
      <c r="AK1287">
        <v>2.48</v>
      </c>
      <c r="AL1287">
        <v>1.52</v>
      </c>
      <c r="AM1287" t="str">
        <f t="shared" si="220"/>
        <v>Kichenok</v>
      </c>
      <c r="AN1287" t="str">
        <f t="shared" si="221"/>
        <v>Fichman</v>
      </c>
      <c r="AO1287" t="str">
        <f t="shared" si="222"/>
        <v>BirminghamKichenokFichman</v>
      </c>
      <c r="AP1287" t="str">
        <f t="shared" si="223"/>
        <v>BirminghamFichmanKichenok</v>
      </c>
      <c r="AQ1287">
        <f t="shared" si="224"/>
        <v>1</v>
      </c>
      <c r="AR1287">
        <f t="shared" si="225"/>
        <v>3</v>
      </c>
      <c r="AS1287">
        <f t="shared" si="226"/>
        <v>35</v>
      </c>
      <c r="AT1287" t="b">
        <f t="shared" si="227"/>
        <v>1</v>
      </c>
      <c r="AU1287" t="str">
        <f t="shared" si="228"/>
        <v>Fichman</v>
      </c>
      <c r="AV1287" t="b">
        <f t="shared" si="229"/>
        <v>1</v>
      </c>
      <c r="AW1287" t="str">
        <f t="shared" si="230"/>
        <v>Birmingham1st Round</v>
      </c>
    </row>
    <row r="1288" spans="1:49" x14ac:dyDescent="0.25">
      <c r="A1288">
        <v>29</v>
      </c>
      <c r="B1288" t="s">
        <v>612</v>
      </c>
      <c r="C1288" t="s">
        <v>613</v>
      </c>
      <c r="D1288" s="1">
        <v>41799</v>
      </c>
      <c r="E1288" s="1" t="s">
        <v>306</v>
      </c>
      <c r="F1288" t="s">
        <v>307</v>
      </c>
      <c r="G1288" s="1" t="s">
        <v>614</v>
      </c>
      <c r="H1288" t="s">
        <v>309</v>
      </c>
      <c r="I1288">
        <v>3</v>
      </c>
      <c r="J1288" t="s">
        <v>314</v>
      </c>
      <c r="K1288" t="s">
        <v>392</v>
      </c>
      <c r="L1288">
        <v>57</v>
      </c>
      <c r="M1288">
        <v>51</v>
      </c>
      <c r="N1288">
        <v>910</v>
      </c>
      <c r="O1288">
        <v>1040</v>
      </c>
      <c r="P1288">
        <v>6</v>
      </c>
      <c r="Q1288">
        <v>1</v>
      </c>
      <c r="R1288">
        <v>6</v>
      </c>
      <c r="S1288">
        <v>4</v>
      </c>
      <c r="V1288">
        <v>2</v>
      </c>
      <c r="W1288">
        <v>0</v>
      </c>
      <c r="X1288" t="s">
        <v>312</v>
      </c>
      <c r="Y1288">
        <v>2</v>
      </c>
      <c r="Z1288">
        <v>1.72</v>
      </c>
      <c r="AA1288">
        <v>2.0499999999999998</v>
      </c>
      <c r="AB1288">
        <v>1.75</v>
      </c>
      <c r="AC1288">
        <v>2</v>
      </c>
      <c r="AD1288">
        <v>1.73</v>
      </c>
      <c r="AE1288">
        <v>2.0299999999999998</v>
      </c>
      <c r="AF1288">
        <v>1.86</v>
      </c>
      <c r="AG1288">
        <v>2.2000000000000002</v>
      </c>
      <c r="AH1288">
        <v>1.67</v>
      </c>
      <c r="AI1288">
        <v>2.2000000000000002</v>
      </c>
      <c r="AJ1288">
        <v>1.87</v>
      </c>
      <c r="AK1288">
        <v>2.0499999999999998</v>
      </c>
      <c r="AL1288">
        <v>1.74</v>
      </c>
      <c r="AM1288" t="str">
        <f t="shared" si="220"/>
        <v>Barthel</v>
      </c>
      <c r="AN1288" t="str">
        <f t="shared" si="221"/>
        <v>Tomljanovic</v>
      </c>
      <c r="AO1288" t="str">
        <f t="shared" si="222"/>
        <v>BirminghamBarthelTomljanovic</v>
      </c>
      <c r="AP1288" t="str">
        <f t="shared" si="223"/>
        <v>BirminghamTomljanovicBarthel</v>
      </c>
      <c r="AQ1288">
        <f t="shared" si="224"/>
        <v>2</v>
      </c>
      <c r="AR1288">
        <f t="shared" si="225"/>
        <v>7</v>
      </c>
      <c r="AS1288">
        <f t="shared" si="226"/>
        <v>17</v>
      </c>
      <c r="AT1288" t="b">
        <f t="shared" si="227"/>
        <v>0</v>
      </c>
      <c r="AU1288" t="str">
        <f t="shared" si="228"/>
        <v>Barthel</v>
      </c>
      <c r="AV1288" t="b">
        <f t="shared" si="229"/>
        <v>0</v>
      </c>
      <c r="AW1288" t="str">
        <f t="shared" si="230"/>
        <v>Birmingham1st Round</v>
      </c>
    </row>
    <row r="1289" spans="1:49" x14ac:dyDescent="0.25">
      <c r="A1289">
        <v>29</v>
      </c>
      <c r="B1289" t="s">
        <v>612</v>
      </c>
      <c r="C1289" t="s">
        <v>613</v>
      </c>
      <c r="D1289" s="1">
        <v>41799</v>
      </c>
      <c r="E1289" s="1" t="s">
        <v>306</v>
      </c>
      <c r="F1289" t="s">
        <v>307</v>
      </c>
      <c r="G1289" s="1" t="s">
        <v>614</v>
      </c>
      <c r="H1289" t="s">
        <v>309</v>
      </c>
      <c r="I1289">
        <v>3</v>
      </c>
      <c r="J1289" t="s">
        <v>434</v>
      </c>
      <c r="K1289" t="s">
        <v>377</v>
      </c>
      <c r="L1289">
        <v>126</v>
      </c>
      <c r="M1289">
        <v>45</v>
      </c>
      <c r="N1289">
        <v>503</v>
      </c>
      <c r="O1289">
        <v>1174</v>
      </c>
      <c r="P1289">
        <v>6</v>
      </c>
      <c r="Q1289">
        <v>2</v>
      </c>
      <c r="R1289">
        <v>6</v>
      </c>
      <c r="S1289">
        <v>4</v>
      </c>
      <c r="V1289">
        <v>2</v>
      </c>
      <c r="W1289">
        <v>0</v>
      </c>
      <c r="X1289" t="s">
        <v>312</v>
      </c>
      <c r="Y1289">
        <v>2.37</v>
      </c>
      <c r="Z1289">
        <v>1.53</v>
      </c>
      <c r="AA1289">
        <v>2.35</v>
      </c>
      <c r="AB1289">
        <v>1.58</v>
      </c>
      <c r="AC1289">
        <v>2.5</v>
      </c>
      <c r="AD1289">
        <v>1.5</v>
      </c>
      <c r="AE1289">
        <v>2.5</v>
      </c>
      <c r="AF1289">
        <v>1.59</v>
      </c>
      <c r="AG1289">
        <v>2.38</v>
      </c>
      <c r="AH1289">
        <v>1.57</v>
      </c>
      <c r="AI1289">
        <v>2.5</v>
      </c>
      <c r="AJ1289">
        <v>1.63</v>
      </c>
      <c r="AK1289">
        <v>2.38</v>
      </c>
      <c r="AL1289">
        <v>1.56</v>
      </c>
      <c r="AM1289" t="str">
        <f t="shared" si="220"/>
        <v>Duval</v>
      </c>
      <c r="AN1289" t="str">
        <f t="shared" si="221"/>
        <v>Garcia</v>
      </c>
      <c r="AO1289" t="str">
        <f t="shared" si="222"/>
        <v>BirminghamDuvalGarcia</v>
      </c>
      <c r="AP1289" t="str">
        <f t="shared" si="223"/>
        <v>BirminghamGarciaDuval</v>
      </c>
      <c r="AQ1289">
        <f t="shared" si="224"/>
        <v>2</v>
      </c>
      <c r="AR1289">
        <f t="shared" si="225"/>
        <v>6</v>
      </c>
      <c r="AS1289">
        <f t="shared" si="226"/>
        <v>18</v>
      </c>
      <c r="AT1289" t="b">
        <f t="shared" si="227"/>
        <v>0</v>
      </c>
      <c r="AU1289" t="str">
        <f t="shared" si="228"/>
        <v>Duval</v>
      </c>
      <c r="AV1289" t="b">
        <f t="shared" si="229"/>
        <v>0</v>
      </c>
      <c r="AW1289" t="str">
        <f t="shared" si="230"/>
        <v>Birmingham1st Round</v>
      </c>
    </row>
    <row r="1290" spans="1:49" x14ac:dyDescent="0.25">
      <c r="A1290">
        <v>29</v>
      </c>
      <c r="B1290" t="s">
        <v>612</v>
      </c>
      <c r="C1290" t="s">
        <v>613</v>
      </c>
      <c r="D1290" s="1">
        <v>41799</v>
      </c>
      <c r="E1290" s="1" t="s">
        <v>306</v>
      </c>
      <c r="F1290" t="s">
        <v>307</v>
      </c>
      <c r="G1290" s="1" t="s">
        <v>614</v>
      </c>
      <c r="H1290" t="s">
        <v>309</v>
      </c>
      <c r="I1290">
        <v>3</v>
      </c>
      <c r="J1290" t="s">
        <v>359</v>
      </c>
      <c r="K1290" t="s">
        <v>467</v>
      </c>
      <c r="L1290">
        <v>42</v>
      </c>
      <c r="M1290">
        <v>91</v>
      </c>
      <c r="N1290">
        <v>1205</v>
      </c>
      <c r="O1290">
        <v>683</v>
      </c>
      <c r="P1290">
        <v>6</v>
      </c>
      <c r="Q1290">
        <v>3</v>
      </c>
      <c r="R1290">
        <v>6</v>
      </c>
      <c r="S1290">
        <v>3</v>
      </c>
      <c r="V1290">
        <v>2</v>
      </c>
      <c r="W1290">
        <v>0</v>
      </c>
      <c r="X1290" t="s">
        <v>312</v>
      </c>
      <c r="Y1290">
        <v>1.08</v>
      </c>
      <c r="Z1290">
        <v>8</v>
      </c>
      <c r="AA1290">
        <v>1.1000000000000001</v>
      </c>
      <c r="AB1290">
        <v>6.5</v>
      </c>
      <c r="AC1290">
        <v>1.1000000000000001</v>
      </c>
      <c r="AD1290">
        <v>6.5</v>
      </c>
      <c r="AE1290">
        <v>1.1000000000000001</v>
      </c>
      <c r="AF1290">
        <v>8.4</v>
      </c>
      <c r="AG1290">
        <v>1.1100000000000001</v>
      </c>
      <c r="AH1290">
        <v>6.5</v>
      </c>
      <c r="AI1290">
        <v>1.1299999999999999</v>
      </c>
      <c r="AJ1290">
        <v>8.4</v>
      </c>
      <c r="AK1290">
        <v>1.0900000000000001</v>
      </c>
      <c r="AL1290">
        <v>6.98</v>
      </c>
      <c r="AM1290" t="str">
        <f t="shared" si="220"/>
        <v>Keys</v>
      </c>
      <c r="AN1290" t="str">
        <f t="shared" si="221"/>
        <v>Pereira</v>
      </c>
      <c r="AO1290" t="str">
        <f t="shared" si="222"/>
        <v>BirminghamKeysPereira</v>
      </c>
      <c r="AP1290" t="str">
        <f t="shared" si="223"/>
        <v>BirminghamPereiraKeys</v>
      </c>
      <c r="AQ1290">
        <f t="shared" si="224"/>
        <v>2</v>
      </c>
      <c r="AR1290">
        <f t="shared" si="225"/>
        <v>6</v>
      </c>
      <c r="AS1290">
        <f t="shared" si="226"/>
        <v>18</v>
      </c>
      <c r="AT1290" t="b">
        <f t="shared" si="227"/>
        <v>0</v>
      </c>
      <c r="AU1290" t="str">
        <f t="shared" si="228"/>
        <v>Keys</v>
      </c>
      <c r="AV1290" t="b">
        <f t="shared" si="229"/>
        <v>0</v>
      </c>
      <c r="AW1290" t="str">
        <f t="shared" si="230"/>
        <v>Birmingham1st Round</v>
      </c>
    </row>
    <row r="1291" spans="1:49" x14ac:dyDescent="0.25">
      <c r="A1291">
        <v>29</v>
      </c>
      <c r="B1291" t="s">
        <v>612</v>
      </c>
      <c r="C1291" t="s">
        <v>613</v>
      </c>
      <c r="D1291" s="1">
        <v>41799</v>
      </c>
      <c r="E1291" s="1" t="s">
        <v>306</v>
      </c>
      <c r="F1291" t="s">
        <v>307</v>
      </c>
      <c r="G1291" s="1" t="s">
        <v>614</v>
      </c>
      <c r="H1291" t="s">
        <v>309</v>
      </c>
      <c r="I1291">
        <v>3</v>
      </c>
      <c r="J1291" t="s">
        <v>398</v>
      </c>
      <c r="K1291" t="s">
        <v>379</v>
      </c>
      <c r="L1291">
        <v>86</v>
      </c>
      <c r="M1291">
        <v>103</v>
      </c>
      <c r="N1291">
        <v>705</v>
      </c>
      <c r="O1291">
        <v>620</v>
      </c>
      <c r="P1291">
        <v>4</v>
      </c>
      <c r="Q1291">
        <v>6</v>
      </c>
      <c r="R1291">
        <v>6</v>
      </c>
      <c r="S1291">
        <v>2</v>
      </c>
      <c r="T1291">
        <v>6</v>
      </c>
      <c r="U1291">
        <v>2</v>
      </c>
      <c r="V1291">
        <v>2</v>
      </c>
      <c r="W1291">
        <v>1</v>
      </c>
      <c r="X1291" t="s">
        <v>312</v>
      </c>
      <c r="Y1291">
        <v>3.4</v>
      </c>
      <c r="Z1291">
        <v>1.3</v>
      </c>
      <c r="AA1291">
        <v>3.4</v>
      </c>
      <c r="AB1291">
        <v>1.3</v>
      </c>
      <c r="AC1291">
        <v>3.75</v>
      </c>
      <c r="AD1291">
        <v>1.25</v>
      </c>
      <c r="AE1291">
        <v>3.42</v>
      </c>
      <c r="AF1291">
        <v>1.36</v>
      </c>
      <c r="AG1291">
        <v>3.5</v>
      </c>
      <c r="AH1291">
        <v>1.29</v>
      </c>
      <c r="AI1291">
        <v>4</v>
      </c>
      <c r="AJ1291">
        <v>1.36</v>
      </c>
      <c r="AK1291">
        <v>3.51</v>
      </c>
      <c r="AL1291">
        <v>1.29</v>
      </c>
      <c r="AM1291" t="str">
        <f t="shared" si="220"/>
        <v>Peer</v>
      </c>
      <c r="AN1291" t="str">
        <f t="shared" si="221"/>
        <v>Mladenovic</v>
      </c>
      <c r="AO1291" t="str">
        <f t="shared" si="222"/>
        <v>BirminghamPeerMladenovic</v>
      </c>
      <c r="AP1291" t="str">
        <f t="shared" si="223"/>
        <v>BirminghamMladenovicPeer</v>
      </c>
      <c r="AQ1291">
        <f t="shared" si="224"/>
        <v>1</v>
      </c>
      <c r="AR1291">
        <f t="shared" si="225"/>
        <v>6</v>
      </c>
      <c r="AS1291">
        <f t="shared" si="226"/>
        <v>26</v>
      </c>
      <c r="AT1291" t="b">
        <f t="shared" si="227"/>
        <v>0</v>
      </c>
      <c r="AU1291" t="str">
        <f t="shared" si="228"/>
        <v>Mladenovic</v>
      </c>
      <c r="AV1291" t="b">
        <f t="shared" si="229"/>
        <v>1</v>
      </c>
      <c r="AW1291" t="str">
        <f t="shared" si="230"/>
        <v>Birmingham1st Round</v>
      </c>
    </row>
    <row r="1292" spans="1:49" x14ac:dyDescent="0.25">
      <c r="A1292">
        <v>29</v>
      </c>
      <c r="B1292" t="s">
        <v>612</v>
      </c>
      <c r="C1292" t="s">
        <v>613</v>
      </c>
      <c r="D1292" s="1">
        <v>41799</v>
      </c>
      <c r="E1292" s="1" t="s">
        <v>306</v>
      </c>
      <c r="F1292" t="s">
        <v>307</v>
      </c>
      <c r="G1292" s="1" t="s">
        <v>614</v>
      </c>
      <c r="H1292" t="s">
        <v>309</v>
      </c>
      <c r="I1292">
        <v>3</v>
      </c>
      <c r="J1292" t="s">
        <v>410</v>
      </c>
      <c r="K1292" t="s">
        <v>569</v>
      </c>
      <c r="L1292">
        <v>36</v>
      </c>
      <c r="M1292">
        <v>345</v>
      </c>
      <c r="N1292">
        <v>1351</v>
      </c>
      <c r="O1292">
        <v>118</v>
      </c>
      <c r="P1292">
        <v>7</v>
      </c>
      <c r="Q1292">
        <v>5</v>
      </c>
      <c r="R1292">
        <v>6</v>
      </c>
      <c r="S1292">
        <v>4</v>
      </c>
      <c r="V1292">
        <v>2</v>
      </c>
      <c r="W1292">
        <v>0</v>
      </c>
      <c r="X1292" t="s">
        <v>312</v>
      </c>
      <c r="Y1292">
        <v>1.72</v>
      </c>
      <c r="Z1292">
        <v>2</v>
      </c>
      <c r="AA1292">
        <v>1.55</v>
      </c>
      <c r="AB1292">
        <v>2.4</v>
      </c>
      <c r="AC1292">
        <v>1.57</v>
      </c>
      <c r="AD1292">
        <v>2.25</v>
      </c>
      <c r="AE1292">
        <v>1.56</v>
      </c>
      <c r="AF1292">
        <v>2.56</v>
      </c>
      <c r="AG1292">
        <v>1.73</v>
      </c>
      <c r="AH1292">
        <v>2.1</v>
      </c>
      <c r="AI1292">
        <v>1.75</v>
      </c>
      <c r="AJ1292">
        <v>2.6</v>
      </c>
      <c r="AK1292">
        <v>1.58</v>
      </c>
      <c r="AL1292">
        <v>2.3199999999999998</v>
      </c>
      <c r="AM1292" t="str">
        <f t="shared" si="220"/>
        <v>Zhang</v>
      </c>
      <c r="AN1292" t="str">
        <f t="shared" si="221"/>
        <v>Daniilidou</v>
      </c>
      <c r="AO1292" t="str">
        <f t="shared" si="222"/>
        <v>BirminghamZhangDaniilidou</v>
      </c>
      <c r="AP1292" t="str">
        <f t="shared" si="223"/>
        <v>BirminghamDaniilidouZhang</v>
      </c>
      <c r="AQ1292">
        <f t="shared" si="224"/>
        <v>2</v>
      </c>
      <c r="AR1292">
        <f t="shared" si="225"/>
        <v>4</v>
      </c>
      <c r="AS1292">
        <f t="shared" si="226"/>
        <v>22</v>
      </c>
      <c r="AT1292" t="b">
        <f t="shared" si="227"/>
        <v>0</v>
      </c>
      <c r="AU1292" t="str">
        <f t="shared" si="228"/>
        <v>Zhang</v>
      </c>
      <c r="AV1292" t="b">
        <f t="shared" si="229"/>
        <v>0</v>
      </c>
      <c r="AW1292" t="str">
        <f t="shared" si="230"/>
        <v>Birmingham1st Round</v>
      </c>
    </row>
    <row r="1293" spans="1:49" x14ac:dyDescent="0.25">
      <c r="A1293">
        <v>29</v>
      </c>
      <c r="B1293" t="s">
        <v>612</v>
      </c>
      <c r="C1293" t="s">
        <v>613</v>
      </c>
      <c r="D1293" s="1">
        <v>41799</v>
      </c>
      <c r="E1293" s="1" t="s">
        <v>306</v>
      </c>
      <c r="F1293" t="s">
        <v>307</v>
      </c>
      <c r="G1293" s="1" t="s">
        <v>614</v>
      </c>
      <c r="H1293" t="s">
        <v>309</v>
      </c>
      <c r="I1293">
        <v>3</v>
      </c>
      <c r="J1293" t="s">
        <v>464</v>
      </c>
      <c r="K1293" t="s">
        <v>615</v>
      </c>
      <c r="L1293">
        <v>44</v>
      </c>
      <c r="M1293">
        <v>440</v>
      </c>
      <c r="N1293">
        <v>1185</v>
      </c>
      <c r="O1293">
        <v>79</v>
      </c>
      <c r="P1293">
        <v>4</v>
      </c>
      <c r="Q1293">
        <v>6</v>
      </c>
      <c r="R1293">
        <v>6</v>
      </c>
      <c r="S1293">
        <v>1</v>
      </c>
      <c r="T1293">
        <v>2</v>
      </c>
      <c r="U1293">
        <v>1</v>
      </c>
      <c r="V1293">
        <v>1</v>
      </c>
      <c r="W1293">
        <v>1</v>
      </c>
      <c r="X1293" t="s">
        <v>323</v>
      </c>
      <c r="Y1293">
        <v>1.1100000000000001</v>
      </c>
      <c r="Z1293">
        <v>6</v>
      </c>
      <c r="AA1293">
        <v>1.1299999999999999</v>
      </c>
      <c r="AB1293">
        <v>5.5</v>
      </c>
      <c r="AC1293">
        <v>1.08</v>
      </c>
      <c r="AD1293">
        <v>7</v>
      </c>
      <c r="AE1293">
        <v>1.08</v>
      </c>
      <c r="AF1293">
        <v>9.94</v>
      </c>
      <c r="AG1293">
        <v>1.1399999999999999</v>
      </c>
      <c r="AH1293">
        <v>5.5</v>
      </c>
      <c r="AI1293">
        <v>1.1499999999999999</v>
      </c>
      <c r="AJ1293">
        <v>10</v>
      </c>
      <c r="AK1293">
        <v>1.1000000000000001</v>
      </c>
      <c r="AL1293">
        <v>6.74</v>
      </c>
      <c r="AM1293" t="str">
        <f t="shared" si="220"/>
        <v>Giorgi</v>
      </c>
      <c r="AN1293" t="str">
        <f t="shared" si="221"/>
        <v>Dunne</v>
      </c>
      <c r="AO1293" t="str">
        <f t="shared" si="222"/>
        <v>BirminghamGiorgiDunne</v>
      </c>
      <c r="AP1293" t="str">
        <f t="shared" si="223"/>
        <v>BirminghamDunneGiorgi</v>
      </c>
      <c r="AQ1293">
        <f t="shared" si="224"/>
        <v>0</v>
      </c>
      <c r="AR1293">
        <f t="shared" si="225"/>
        <v>4</v>
      </c>
      <c r="AS1293">
        <f t="shared" si="226"/>
        <v>20</v>
      </c>
      <c r="AT1293" t="b">
        <f t="shared" si="227"/>
        <v>0</v>
      </c>
      <c r="AU1293" t="str">
        <f t="shared" si="228"/>
        <v>Dunne</v>
      </c>
      <c r="AV1293" t="b">
        <f t="shared" si="229"/>
        <v>1</v>
      </c>
      <c r="AW1293" t="str">
        <f t="shared" si="230"/>
        <v>Birmingham1st Round</v>
      </c>
    </row>
    <row r="1294" spans="1:49" x14ac:dyDescent="0.25">
      <c r="A1294">
        <v>29</v>
      </c>
      <c r="B1294" t="s">
        <v>612</v>
      </c>
      <c r="C1294" t="s">
        <v>613</v>
      </c>
      <c r="D1294" s="1">
        <v>41800</v>
      </c>
      <c r="E1294" s="1" t="s">
        <v>306</v>
      </c>
      <c r="F1294" t="s">
        <v>307</v>
      </c>
      <c r="G1294" s="1" t="s">
        <v>614</v>
      </c>
      <c r="H1294" t="s">
        <v>309</v>
      </c>
      <c r="I1294">
        <v>3</v>
      </c>
      <c r="J1294" t="s">
        <v>370</v>
      </c>
      <c r="K1294" t="s">
        <v>516</v>
      </c>
      <c r="L1294">
        <v>43</v>
      </c>
      <c r="M1294">
        <v>93</v>
      </c>
      <c r="N1294">
        <v>1185</v>
      </c>
      <c r="O1294">
        <v>670</v>
      </c>
      <c r="P1294">
        <v>6</v>
      </c>
      <c r="Q1294">
        <v>1</v>
      </c>
      <c r="R1294">
        <v>6</v>
      </c>
      <c r="S1294">
        <v>3</v>
      </c>
      <c r="V1294">
        <v>2</v>
      </c>
      <c r="W1294">
        <v>0</v>
      </c>
      <c r="X1294" t="s">
        <v>312</v>
      </c>
      <c r="Y1294">
        <v>1.36</v>
      </c>
      <c r="Z1294">
        <v>3</v>
      </c>
      <c r="AA1294">
        <v>1.35</v>
      </c>
      <c r="AB1294">
        <v>3.1</v>
      </c>
      <c r="AC1294">
        <v>1.33</v>
      </c>
      <c r="AD1294">
        <v>3.25</v>
      </c>
      <c r="AE1294">
        <v>1.43</v>
      </c>
      <c r="AF1294">
        <v>3.02</v>
      </c>
      <c r="AG1294">
        <v>1.36</v>
      </c>
      <c r="AH1294">
        <v>3</v>
      </c>
      <c r="AI1294">
        <v>1.43</v>
      </c>
      <c r="AJ1294">
        <v>3.25</v>
      </c>
      <c r="AK1294">
        <v>1.36</v>
      </c>
      <c r="AL1294">
        <v>2.99</v>
      </c>
      <c r="AM1294" t="str">
        <f t="shared" si="220"/>
        <v>Dellacqua</v>
      </c>
      <c r="AN1294" t="str">
        <f t="shared" si="221"/>
        <v>Radwanska</v>
      </c>
      <c r="AO1294" t="str">
        <f t="shared" si="222"/>
        <v>BirminghamDellacquaRadwanska</v>
      </c>
      <c r="AP1294" t="str">
        <f t="shared" si="223"/>
        <v>BirminghamRadwanskaDellacqua</v>
      </c>
      <c r="AQ1294">
        <f t="shared" si="224"/>
        <v>2</v>
      </c>
      <c r="AR1294">
        <f t="shared" si="225"/>
        <v>8</v>
      </c>
      <c r="AS1294">
        <f t="shared" si="226"/>
        <v>16</v>
      </c>
      <c r="AT1294" t="b">
        <f t="shared" si="227"/>
        <v>0</v>
      </c>
      <c r="AU1294" t="str">
        <f t="shared" si="228"/>
        <v>Dellacqua</v>
      </c>
      <c r="AV1294" t="b">
        <f t="shared" si="229"/>
        <v>0</v>
      </c>
      <c r="AW1294" t="str">
        <f t="shared" si="230"/>
        <v>Birmingham1st Round</v>
      </c>
    </row>
    <row r="1295" spans="1:49" x14ac:dyDescent="0.25">
      <c r="A1295">
        <v>29</v>
      </c>
      <c r="B1295" t="s">
        <v>612</v>
      </c>
      <c r="C1295" t="s">
        <v>613</v>
      </c>
      <c r="D1295" s="1">
        <v>41800</v>
      </c>
      <c r="E1295" s="1" t="s">
        <v>306</v>
      </c>
      <c r="F1295" t="s">
        <v>307</v>
      </c>
      <c r="G1295" s="1" t="s">
        <v>614</v>
      </c>
      <c r="H1295" t="s">
        <v>309</v>
      </c>
      <c r="I1295">
        <v>3</v>
      </c>
      <c r="J1295" t="s">
        <v>544</v>
      </c>
      <c r="K1295" t="s">
        <v>321</v>
      </c>
      <c r="L1295">
        <v>110</v>
      </c>
      <c r="M1295">
        <v>39</v>
      </c>
      <c r="N1295">
        <v>587</v>
      </c>
      <c r="O1295">
        <v>1264</v>
      </c>
      <c r="P1295">
        <v>6</v>
      </c>
      <c r="Q1295">
        <v>3</v>
      </c>
      <c r="R1295">
        <v>6</v>
      </c>
      <c r="S1295">
        <v>1</v>
      </c>
      <c r="V1295">
        <v>2</v>
      </c>
      <c r="W1295">
        <v>0</v>
      </c>
      <c r="X1295" t="s">
        <v>312</v>
      </c>
      <c r="Y1295">
        <v>1.4</v>
      </c>
      <c r="Z1295">
        <v>2.75</v>
      </c>
      <c r="AA1295">
        <v>1.5</v>
      </c>
      <c r="AB1295">
        <v>2.5</v>
      </c>
      <c r="AC1295">
        <v>1.5</v>
      </c>
      <c r="AD1295">
        <v>2.5</v>
      </c>
      <c r="AE1295">
        <v>1.55</v>
      </c>
      <c r="AF1295">
        <v>2.61</v>
      </c>
      <c r="AG1295">
        <v>1.5</v>
      </c>
      <c r="AH1295">
        <v>2.63</v>
      </c>
      <c r="AI1295">
        <v>1.55</v>
      </c>
      <c r="AJ1295">
        <v>2.87</v>
      </c>
      <c r="AK1295">
        <v>1.48</v>
      </c>
      <c r="AL1295">
        <v>2.57</v>
      </c>
      <c r="AM1295" t="str">
        <f t="shared" si="220"/>
        <v>Konta</v>
      </c>
      <c r="AN1295" t="str">
        <f t="shared" si="221"/>
        <v>Nara</v>
      </c>
      <c r="AO1295" t="str">
        <f t="shared" si="222"/>
        <v>BirminghamKontaNara</v>
      </c>
      <c r="AP1295" t="str">
        <f t="shared" si="223"/>
        <v>BirminghamNaraKonta</v>
      </c>
      <c r="AQ1295">
        <f t="shared" si="224"/>
        <v>2</v>
      </c>
      <c r="AR1295">
        <f t="shared" si="225"/>
        <v>8</v>
      </c>
      <c r="AS1295">
        <f t="shared" si="226"/>
        <v>16</v>
      </c>
      <c r="AT1295" t="b">
        <f t="shared" si="227"/>
        <v>0</v>
      </c>
      <c r="AU1295" t="str">
        <f t="shared" si="228"/>
        <v>Konta</v>
      </c>
      <c r="AV1295" t="b">
        <f t="shared" si="229"/>
        <v>0</v>
      </c>
      <c r="AW1295" t="str">
        <f t="shared" si="230"/>
        <v>Birmingham1st Round</v>
      </c>
    </row>
    <row r="1296" spans="1:49" x14ac:dyDescent="0.25">
      <c r="A1296">
        <v>29</v>
      </c>
      <c r="B1296" t="s">
        <v>612</v>
      </c>
      <c r="C1296" t="s">
        <v>613</v>
      </c>
      <c r="D1296" s="1">
        <v>41800</v>
      </c>
      <c r="E1296" s="1" t="s">
        <v>306</v>
      </c>
      <c r="F1296" t="s">
        <v>307</v>
      </c>
      <c r="G1296" s="1" t="s">
        <v>614</v>
      </c>
      <c r="H1296" t="s">
        <v>309</v>
      </c>
      <c r="I1296">
        <v>3</v>
      </c>
      <c r="J1296" t="s">
        <v>311</v>
      </c>
      <c r="K1296" t="s">
        <v>414</v>
      </c>
      <c r="L1296">
        <v>49</v>
      </c>
      <c r="M1296">
        <v>55</v>
      </c>
      <c r="N1296">
        <v>1094</v>
      </c>
      <c r="O1296">
        <v>974</v>
      </c>
      <c r="P1296">
        <v>7</v>
      </c>
      <c r="Q1296">
        <v>6</v>
      </c>
      <c r="R1296">
        <v>6</v>
      </c>
      <c r="S1296">
        <v>4</v>
      </c>
      <c r="V1296">
        <v>2</v>
      </c>
      <c r="W1296">
        <v>0</v>
      </c>
      <c r="X1296" t="s">
        <v>312</v>
      </c>
      <c r="Y1296">
        <v>1.4</v>
      </c>
      <c r="Z1296">
        <v>2.75</v>
      </c>
      <c r="AA1296">
        <v>1.42</v>
      </c>
      <c r="AB1296">
        <v>2.8</v>
      </c>
      <c r="AC1296">
        <v>1.44</v>
      </c>
      <c r="AD1296">
        <v>2.62</v>
      </c>
      <c r="AE1296">
        <v>1.47</v>
      </c>
      <c r="AF1296">
        <v>2.87</v>
      </c>
      <c r="AG1296">
        <v>1.44</v>
      </c>
      <c r="AH1296">
        <v>2.75</v>
      </c>
      <c r="AI1296">
        <v>1.5</v>
      </c>
      <c r="AJ1296">
        <v>2.95</v>
      </c>
      <c r="AK1296">
        <v>1.45</v>
      </c>
      <c r="AL1296">
        <v>2.68</v>
      </c>
      <c r="AM1296" t="str">
        <f t="shared" si="220"/>
        <v>Mchale</v>
      </c>
      <c r="AN1296" t="str">
        <f t="shared" si="221"/>
        <v>Schmiedlova</v>
      </c>
      <c r="AO1296" t="str">
        <f t="shared" si="222"/>
        <v>BirminghamMchaleSchmiedlova</v>
      </c>
      <c r="AP1296" t="str">
        <f t="shared" si="223"/>
        <v>BirminghamSchmiedlovaMchale</v>
      </c>
      <c r="AQ1296">
        <f t="shared" si="224"/>
        <v>2</v>
      </c>
      <c r="AR1296">
        <f t="shared" si="225"/>
        <v>3</v>
      </c>
      <c r="AS1296">
        <f t="shared" si="226"/>
        <v>23</v>
      </c>
      <c r="AT1296" t="b">
        <f t="shared" si="227"/>
        <v>1</v>
      </c>
      <c r="AU1296" t="str">
        <f t="shared" si="228"/>
        <v>Mchale</v>
      </c>
      <c r="AV1296" t="b">
        <f t="shared" si="229"/>
        <v>0</v>
      </c>
      <c r="AW1296" t="str">
        <f t="shared" si="230"/>
        <v>Birmingham1st Round</v>
      </c>
    </row>
    <row r="1297" spans="1:49" x14ac:dyDescent="0.25">
      <c r="A1297">
        <v>29</v>
      </c>
      <c r="B1297" t="s">
        <v>612</v>
      </c>
      <c r="C1297" t="s">
        <v>613</v>
      </c>
      <c r="D1297" s="1">
        <v>41800</v>
      </c>
      <c r="E1297" s="1" t="s">
        <v>306</v>
      </c>
      <c r="F1297" t="s">
        <v>307</v>
      </c>
      <c r="G1297" s="1" t="s">
        <v>614</v>
      </c>
      <c r="H1297" t="s">
        <v>309</v>
      </c>
      <c r="I1297">
        <v>3</v>
      </c>
      <c r="J1297" t="s">
        <v>494</v>
      </c>
      <c r="K1297" t="s">
        <v>322</v>
      </c>
      <c r="L1297">
        <v>67</v>
      </c>
      <c r="M1297">
        <v>85</v>
      </c>
      <c r="N1297">
        <v>832</v>
      </c>
      <c r="O1297">
        <v>705</v>
      </c>
      <c r="P1297">
        <v>6</v>
      </c>
      <c r="Q1297">
        <v>3</v>
      </c>
      <c r="R1297">
        <v>6</v>
      </c>
      <c r="S1297">
        <v>4</v>
      </c>
      <c r="V1297">
        <v>2</v>
      </c>
      <c r="W1297">
        <v>0</v>
      </c>
      <c r="X1297" t="s">
        <v>312</v>
      </c>
      <c r="Y1297">
        <v>1.08</v>
      </c>
      <c r="Z1297">
        <v>8</v>
      </c>
      <c r="AA1297">
        <v>1.1200000000000001</v>
      </c>
      <c r="AB1297">
        <v>5.75</v>
      </c>
      <c r="AC1297">
        <v>1.1200000000000001</v>
      </c>
      <c r="AD1297">
        <v>5.5</v>
      </c>
      <c r="AE1297">
        <v>1.0900000000000001</v>
      </c>
      <c r="AF1297">
        <v>8.43</v>
      </c>
      <c r="AG1297">
        <v>1.1000000000000001</v>
      </c>
      <c r="AH1297">
        <v>7</v>
      </c>
      <c r="AI1297">
        <v>1.1299999999999999</v>
      </c>
      <c r="AJ1297">
        <v>8.43</v>
      </c>
      <c r="AK1297">
        <v>1.1000000000000001</v>
      </c>
      <c r="AL1297">
        <v>6.66</v>
      </c>
      <c r="AM1297" t="str">
        <f t="shared" si="220"/>
        <v>Cetkovska</v>
      </c>
      <c r="AN1297" t="str">
        <f t="shared" si="221"/>
        <v>Cadantu</v>
      </c>
      <c r="AO1297" t="str">
        <f t="shared" si="222"/>
        <v>BirminghamCetkovskaCadantu</v>
      </c>
      <c r="AP1297" t="str">
        <f t="shared" si="223"/>
        <v>BirminghamCadantuCetkovska</v>
      </c>
      <c r="AQ1297">
        <f t="shared" si="224"/>
        <v>2</v>
      </c>
      <c r="AR1297">
        <f t="shared" si="225"/>
        <v>5</v>
      </c>
      <c r="AS1297">
        <f t="shared" si="226"/>
        <v>19</v>
      </c>
      <c r="AT1297" t="b">
        <f t="shared" si="227"/>
        <v>0</v>
      </c>
      <c r="AU1297" t="str">
        <f t="shared" si="228"/>
        <v>Cetkovska</v>
      </c>
      <c r="AV1297" t="b">
        <f t="shared" si="229"/>
        <v>0</v>
      </c>
      <c r="AW1297" t="str">
        <f t="shared" si="230"/>
        <v>Birmingham1st Round</v>
      </c>
    </row>
    <row r="1298" spans="1:49" x14ac:dyDescent="0.25">
      <c r="A1298">
        <v>29</v>
      </c>
      <c r="B1298" t="s">
        <v>612</v>
      </c>
      <c r="C1298" t="s">
        <v>613</v>
      </c>
      <c r="D1298" s="1">
        <v>41800</v>
      </c>
      <c r="E1298" s="1" t="s">
        <v>306</v>
      </c>
      <c r="F1298" t="s">
        <v>307</v>
      </c>
      <c r="G1298" s="1" t="s">
        <v>614</v>
      </c>
      <c r="H1298" t="s">
        <v>309</v>
      </c>
      <c r="I1298">
        <v>3</v>
      </c>
      <c r="J1298" t="s">
        <v>406</v>
      </c>
      <c r="K1298" t="s">
        <v>365</v>
      </c>
      <c r="L1298">
        <v>135</v>
      </c>
      <c r="M1298">
        <v>69</v>
      </c>
      <c r="N1298">
        <v>456</v>
      </c>
      <c r="O1298">
        <v>790</v>
      </c>
      <c r="P1298">
        <v>2</v>
      </c>
      <c r="Q1298">
        <v>6</v>
      </c>
      <c r="R1298">
        <v>7</v>
      </c>
      <c r="S1298">
        <v>5</v>
      </c>
      <c r="T1298">
        <v>6</v>
      </c>
      <c r="U1298">
        <v>4</v>
      </c>
      <c r="V1298">
        <v>2</v>
      </c>
      <c r="W1298">
        <v>1</v>
      </c>
      <c r="X1298" t="s">
        <v>312</v>
      </c>
      <c r="Y1298">
        <v>2.5</v>
      </c>
      <c r="Z1298">
        <v>1.5</v>
      </c>
      <c r="AA1298">
        <v>2.5</v>
      </c>
      <c r="AB1298">
        <v>1.5</v>
      </c>
      <c r="AC1298">
        <v>2.5</v>
      </c>
      <c r="AD1298">
        <v>1.5</v>
      </c>
      <c r="AE1298">
        <v>2.4900000000000002</v>
      </c>
      <c r="AF1298">
        <v>1.59</v>
      </c>
      <c r="AG1298">
        <v>2.63</v>
      </c>
      <c r="AH1298">
        <v>1.5</v>
      </c>
      <c r="AI1298">
        <v>2.75</v>
      </c>
      <c r="AJ1298">
        <v>1.59</v>
      </c>
      <c r="AK1298">
        <v>2.5299999999999998</v>
      </c>
      <c r="AL1298">
        <v>1.5</v>
      </c>
      <c r="AM1298" t="str">
        <f t="shared" si="220"/>
        <v>Wozniak</v>
      </c>
      <c r="AN1298" t="str">
        <f t="shared" si="221"/>
        <v>Watson</v>
      </c>
      <c r="AO1298" t="str">
        <f t="shared" si="222"/>
        <v>BirminghamWozniakWatson</v>
      </c>
      <c r="AP1298" t="str">
        <f t="shared" si="223"/>
        <v>BirminghamWatsonWozniak</v>
      </c>
      <c r="AQ1298">
        <f t="shared" si="224"/>
        <v>1</v>
      </c>
      <c r="AR1298">
        <f t="shared" si="225"/>
        <v>0</v>
      </c>
      <c r="AS1298">
        <f t="shared" si="226"/>
        <v>30</v>
      </c>
      <c r="AT1298" t="b">
        <f t="shared" si="227"/>
        <v>0</v>
      </c>
      <c r="AU1298" t="str">
        <f t="shared" si="228"/>
        <v>Watson</v>
      </c>
      <c r="AV1298" t="b">
        <f t="shared" si="229"/>
        <v>1</v>
      </c>
      <c r="AW1298" t="str">
        <f t="shared" si="230"/>
        <v>Birmingham1st Round</v>
      </c>
    </row>
    <row r="1299" spans="1:49" x14ac:dyDescent="0.25">
      <c r="A1299">
        <v>29</v>
      </c>
      <c r="B1299" t="s">
        <v>612</v>
      </c>
      <c r="C1299" t="s">
        <v>613</v>
      </c>
      <c r="D1299" s="1">
        <v>41800</v>
      </c>
      <c r="E1299" s="1" t="s">
        <v>306</v>
      </c>
      <c r="F1299" t="s">
        <v>307</v>
      </c>
      <c r="G1299" s="1" t="s">
        <v>614</v>
      </c>
      <c r="H1299" t="s">
        <v>309</v>
      </c>
      <c r="I1299">
        <v>3</v>
      </c>
      <c r="J1299" t="s">
        <v>399</v>
      </c>
      <c r="K1299" t="s">
        <v>616</v>
      </c>
      <c r="L1299">
        <v>62</v>
      </c>
      <c r="M1299">
        <v>163</v>
      </c>
      <c r="N1299">
        <v>894</v>
      </c>
      <c r="O1299">
        <v>382</v>
      </c>
      <c r="P1299">
        <v>5</v>
      </c>
      <c r="Q1299">
        <v>7</v>
      </c>
      <c r="R1299">
        <v>6</v>
      </c>
      <c r="S1299">
        <v>4</v>
      </c>
      <c r="T1299">
        <v>6</v>
      </c>
      <c r="U1299">
        <v>3</v>
      </c>
      <c r="V1299">
        <v>2</v>
      </c>
      <c r="W1299">
        <v>1</v>
      </c>
      <c r="X1299" t="s">
        <v>312</v>
      </c>
      <c r="Y1299">
        <v>1.57</v>
      </c>
      <c r="Z1299">
        <v>2.25</v>
      </c>
      <c r="AA1299">
        <v>1.62</v>
      </c>
      <c r="AB1299">
        <v>2.25</v>
      </c>
      <c r="AC1299">
        <v>1.57</v>
      </c>
      <c r="AD1299">
        <v>2.25</v>
      </c>
      <c r="AE1299">
        <v>1.56</v>
      </c>
      <c r="AF1299">
        <v>2.58</v>
      </c>
      <c r="AG1299">
        <v>1.67</v>
      </c>
      <c r="AH1299">
        <v>2.2000000000000002</v>
      </c>
      <c r="AI1299">
        <v>1.68</v>
      </c>
      <c r="AJ1299">
        <v>2.58</v>
      </c>
      <c r="AK1299">
        <v>1.62</v>
      </c>
      <c r="AL1299">
        <v>2.25</v>
      </c>
      <c r="AM1299" t="str">
        <f t="shared" si="220"/>
        <v>Zahlavova</v>
      </c>
      <c r="AN1299" t="str">
        <f t="shared" si="221"/>
        <v>Broady</v>
      </c>
      <c r="AO1299" t="str">
        <f t="shared" si="222"/>
        <v>BirminghamZahlavovaBroady</v>
      </c>
      <c r="AP1299" t="str">
        <f t="shared" si="223"/>
        <v>BirminghamBroadyZahlavova</v>
      </c>
      <c r="AQ1299">
        <f t="shared" si="224"/>
        <v>1</v>
      </c>
      <c r="AR1299">
        <f t="shared" si="225"/>
        <v>3</v>
      </c>
      <c r="AS1299">
        <f t="shared" si="226"/>
        <v>31</v>
      </c>
      <c r="AT1299" t="b">
        <f t="shared" si="227"/>
        <v>0</v>
      </c>
      <c r="AU1299" t="str">
        <f t="shared" si="228"/>
        <v>Broady</v>
      </c>
      <c r="AV1299" t="b">
        <f t="shared" si="229"/>
        <v>1</v>
      </c>
      <c r="AW1299" t="str">
        <f t="shared" si="230"/>
        <v>Birmingham1st Round</v>
      </c>
    </row>
    <row r="1300" spans="1:49" x14ac:dyDescent="0.25">
      <c r="A1300">
        <v>29</v>
      </c>
      <c r="B1300" t="s">
        <v>612</v>
      </c>
      <c r="C1300" t="s">
        <v>613</v>
      </c>
      <c r="D1300" s="1">
        <v>41800</v>
      </c>
      <c r="E1300" s="1" t="s">
        <v>306</v>
      </c>
      <c r="F1300" t="s">
        <v>307</v>
      </c>
      <c r="G1300" s="1" t="s">
        <v>614</v>
      </c>
      <c r="H1300" t="s">
        <v>309</v>
      </c>
      <c r="I1300">
        <v>3</v>
      </c>
      <c r="J1300" t="s">
        <v>412</v>
      </c>
      <c r="K1300" t="s">
        <v>339</v>
      </c>
      <c r="L1300">
        <v>108</v>
      </c>
      <c r="M1300">
        <v>65</v>
      </c>
      <c r="N1300">
        <v>607</v>
      </c>
      <c r="O1300">
        <v>868</v>
      </c>
      <c r="P1300">
        <v>6</v>
      </c>
      <c r="Q1300">
        <v>3</v>
      </c>
      <c r="R1300">
        <v>6</v>
      </c>
      <c r="S1300">
        <v>4</v>
      </c>
      <c r="V1300">
        <v>2</v>
      </c>
      <c r="W1300">
        <v>0</v>
      </c>
      <c r="X1300" t="s">
        <v>312</v>
      </c>
      <c r="Y1300">
        <v>3.4</v>
      </c>
      <c r="Z1300">
        <v>1.3</v>
      </c>
      <c r="AI1300">
        <v>3.4</v>
      </c>
      <c r="AJ1300">
        <v>1.3</v>
      </c>
      <c r="AK1300">
        <v>3.4</v>
      </c>
      <c r="AL1300">
        <v>1.3</v>
      </c>
      <c r="AM1300" t="str">
        <f t="shared" si="220"/>
        <v>Babos</v>
      </c>
      <c r="AN1300" t="str">
        <f t="shared" si="221"/>
        <v>Erakovic</v>
      </c>
      <c r="AO1300" t="str">
        <f t="shared" si="222"/>
        <v>BirminghamBabosErakovic</v>
      </c>
      <c r="AP1300" t="str">
        <f t="shared" si="223"/>
        <v>BirminghamErakovicBabos</v>
      </c>
      <c r="AQ1300">
        <f t="shared" si="224"/>
        <v>2</v>
      </c>
      <c r="AR1300">
        <f t="shared" si="225"/>
        <v>5</v>
      </c>
      <c r="AS1300">
        <f t="shared" si="226"/>
        <v>19</v>
      </c>
      <c r="AT1300" t="b">
        <f t="shared" si="227"/>
        <v>0</v>
      </c>
      <c r="AU1300" t="str">
        <f t="shared" si="228"/>
        <v>Babos</v>
      </c>
      <c r="AV1300" t="b">
        <f t="shared" si="229"/>
        <v>0</v>
      </c>
      <c r="AW1300" t="str">
        <f t="shared" si="230"/>
        <v>Birmingham1st Round</v>
      </c>
    </row>
    <row r="1301" spans="1:49" x14ac:dyDescent="0.25">
      <c r="A1301">
        <v>29</v>
      </c>
      <c r="B1301" t="s">
        <v>612</v>
      </c>
      <c r="C1301" t="s">
        <v>613</v>
      </c>
      <c r="D1301" s="1">
        <v>41800</v>
      </c>
      <c r="E1301" s="1" t="s">
        <v>306</v>
      </c>
      <c r="F1301" t="s">
        <v>307</v>
      </c>
      <c r="G1301" s="1" t="s">
        <v>614</v>
      </c>
      <c r="H1301" t="s">
        <v>309</v>
      </c>
      <c r="I1301">
        <v>3</v>
      </c>
      <c r="J1301" t="s">
        <v>329</v>
      </c>
      <c r="K1301" t="s">
        <v>358</v>
      </c>
      <c r="L1301">
        <v>50</v>
      </c>
      <c r="M1301">
        <v>76</v>
      </c>
      <c r="N1301">
        <v>1065</v>
      </c>
      <c r="O1301">
        <v>745</v>
      </c>
      <c r="P1301">
        <v>6</v>
      </c>
      <c r="Q1301">
        <v>7</v>
      </c>
      <c r="R1301">
        <v>6</v>
      </c>
      <c r="S1301">
        <v>2</v>
      </c>
      <c r="T1301">
        <v>6</v>
      </c>
      <c r="U1301">
        <v>2</v>
      </c>
      <c r="V1301">
        <v>2</v>
      </c>
      <c r="W1301">
        <v>1</v>
      </c>
      <c r="X1301" t="s">
        <v>312</v>
      </c>
      <c r="Y1301">
        <v>1.4</v>
      </c>
      <c r="Z1301">
        <v>2.75</v>
      </c>
      <c r="AA1301">
        <v>1.42</v>
      </c>
      <c r="AB1301">
        <v>2.8</v>
      </c>
      <c r="AC1301">
        <v>1.44</v>
      </c>
      <c r="AD1301">
        <v>2.62</v>
      </c>
      <c r="AE1301">
        <v>1.41</v>
      </c>
      <c r="AF1301">
        <v>3.13</v>
      </c>
      <c r="AG1301">
        <v>1.44</v>
      </c>
      <c r="AH1301">
        <v>2.75</v>
      </c>
      <c r="AI1301">
        <v>1.45</v>
      </c>
      <c r="AJ1301">
        <v>3.13</v>
      </c>
      <c r="AK1301">
        <v>1.41</v>
      </c>
      <c r="AL1301">
        <v>2.82</v>
      </c>
      <c r="AM1301" t="str">
        <f t="shared" si="220"/>
        <v>Puig</v>
      </c>
      <c r="AN1301" t="str">
        <f t="shared" si="221"/>
        <v>Voegele</v>
      </c>
      <c r="AO1301" t="str">
        <f t="shared" si="222"/>
        <v>BirminghamPuigVoegele</v>
      </c>
      <c r="AP1301" t="str">
        <f t="shared" si="223"/>
        <v>BirminghamVoegelePuig</v>
      </c>
      <c r="AQ1301">
        <f t="shared" si="224"/>
        <v>1</v>
      </c>
      <c r="AR1301">
        <f t="shared" si="225"/>
        <v>7</v>
      </c>
      <c r="AS1301">
        <f t="shared" si="226"/>
        <v>29</v>
      </c>
      <c r="AT1301" t="b">
        <f t="shared" si="227"/>
        <v>1</v>
      </c>
      <c r="AU1301" t="str">
        <f t="shared" si="228"/>
        <v>Voegele</v>
      </c>
      <c r="AV1301" t="b">
        <f t="shared" si="229"/>
        <v>1</v>
      </c>
      <c r="AW1301" t="str">
        <f t="shared" si="230"/>
        <v>Birmingham1st Round</v>
      </c>
    </row>
    <row r="1302" spans="1:49" x14ac:dyDescent="0.25">
      <c r="A1302">
        <v>29</v>
      </c>
      <c r="B1302" t="s">
        <v>612</v>
      </c>
      <c r="C1302" t="s">
        <v>613</v>
      </c>
      <c r="D1302" s="1">
        <v>41800</v>
      </c>
      <c r="E1302" s="1" t="s">
        <v>306</v>
      </c>
      <c r="F1302" t="s">
        <v>307</v>
      </c>
      <c r="G1302" s="1" t="s">
        <v>614</v>
      </c>
      <c r="H1302" t="s">
        <v>344</v>
      </c>
      <c r="I1302">
        <v>3</v>
      </c>
      <c r="J1302" t="s">
        <v>334</v>
      </c>
      <c r="K1302" t="s">
        <v>314</v>
      </c>
      <c r="L1302">
        <v>13</v>
      </c>
      <c r="M1302">
        <v>57</v>
      </c>
      <c r="N1302">
        <v>3305</v>
      </c>
      <c r="O1302">
        <v>910</v>
      </c>
      <c r="P1302">
        <v>6</v>
      </c>
      <c r="Q1302">
        <v>4</v>
      </c>
      <c r="R1302">
        <v>6</v>
      </c>
      <c r="S1302">
        <v>1</v>
      </c>
      <c r="V1302">
        <v>2</v>
      </c>
      <c r="W1302">
        <v>0</v>
      </c>
      <c r="X1302" t="s">
        <v>312</v>
      </c>
      <c r="Y1302">
        <v>1.28</v>
      </c>
      <c r="Z1302">
        <v>3.5</v>
      </c>
      <c r="AA1302">
        <v>1.3</v>
      </c>
      <c r="AB1302">
        <v>3.4</v>
      </c>
      <c r="AC1302">
        <v>1.3</v>
      </c>
      <c r="AD1302">
        <v>3.4</v>
      </c>
      <c r="AE1302">
        <v>1.35</v>
      </c>
      <c r="AF1302">
        <v>3.52</v>
      </c>
      <c r="AG1302">
        <v>1.3</v>
      </c>
      <c r="AH1302">
        <v>3.4</v>
      </c>
      <c r="AI1302">
        <v>1.36</v>
      </c>
      <c r="AJ1302">
        <v>3.95</v>
      </c>
      <c r="AK1302">
        <v>1.31</v>
      </c>
      <c r="AL1302">
        <v>3.34</v>
      </c>
      <c r="AM1302" t="str">
        <f t="shared" si="220"/>
        <v>Ivanovic</v>
      </c>
      <c r="AN1302" t="str">
        <f t="shared" si="221"/>
        <v>Barthel</v>
      </c>
      <c r="AO1302" t="str">
        <f t="shared" si="222"/>
        <v>BirminghamIvanovicBarthel</v>
      </c>
      <c r="AP1302" t="str">
        <f t="shared" si="223"/>
        <v>BirminghamBarthelIvanovic</v>
      </c>
      <c r="AQ1302">
        <f t="shared" si="224"/>
        <v>2</v>
      </c>
      <c r="AR1302">
        <f t="shared" si="225"/>
        <v>7</v>
      </c>
      <c r="AS1302">
        <f t="shared" si="226"/>
        <v>17</v>
      </c>
      <c r="AT1302" t="b">
        <f t="shared" si="227"/>
        <v>0</v>
      </c>
      <c r="AU1302" t="str">
        <f t="shared" si="228"/>
        <v>Ivanovic</v>
      </c>
      <c r="AV1302" t="b">
        <f t="shared" si="229"/>
        <v>0</v>
      </c>
      <c r="AW1302" t="str">
        <f t="shared" si="230"/>
        <v>Birmingham2nd Round</v>
      </c>
    </row>
    <row r="1303" spans="1:49" x14ac:dyDescent="0.25">
      <c r="A1303">
        <v>29</v>
      </c>
      <c r="B1303" t="s">
        <v>612</v>
      </c>
      <c r="C1303" t="s">
        <v>613</v>
      </c>
      <c r="D1303" s="1">
        <v>41800</v>
      </c>
      <c r="E1303" s="1" t="s">
        <v>306</v>
      </c>
      <c r="F1303" t="s">
        <v>307</v>
      </c>
      <c r="G1303" s="1" t="s">
        <v>614</v>
      </c>
      <c r="H1303" t="s">
        <v>344</v>
      </c>
      <c r="I1303">
        <v>3</v>
      </c>
      <c r="J1303" t="s">
        <v>530</v>
      </c>
      <c r="K1303" t="s">
        <v>327</v>
      </c>
      <c r="L1303">
        <v>75</v>
      </c>
      <c r="M1303">
        <v>54</v>
      </c>
      <c r="N1303">
        <v>748</v>
      </c>
      <c r="O1303">
        <v>992</v>
      </c>
      <c r="P1303">
        <v>5</v>
      </c>
      <c r="Q1303">
        <v>7</v>
      </c>
      <c r="R1303">
        <v>7</v>
      </c>
      <c r="S1303">
        <v>5</v>
      </c>
      <c r="T1303">
        <v>6</v>
      </c>
      <c r="U1303">
        <v>1</v>
      </c>
      <c r="V1303">
        <v>2</v>
      </c>
      <c r="W1303">
        <v>1</v>
      </c>
      <c r="X1303" t="s">
        <v>312</v>
      </c>
      <c r="Y1303">
        <v>1.83</v>
      </c>
      <c r="Z1303">
        <v>1.83</v>
      </c>
      <c r="AA1303">
        <v>2.0499999999999998</v>
      </c>
      <c r="AB1303">
        <v>1.75</v>
      </c>
      <c r="AC1303">
        <v>1.83</v>
      </c>
      <c r="AD1303">
        <v>1.83</v>
      </c>
      <c r="AE1303">
        <v>2.11</v>
      </c>
      <c r="AF1303">
        <v>1.81</v>
      </c>
      <c r="AG1303">
        <v>2</v>
      </c>
      <c r="AH1303">
        <v>1.8</v>
      </c>
      <c r="AI1303">
        <v>2.2000000000000002</v>
      </c>
      <c r="AJ1303">
        <v>1.95</v>
      </c>
      <c r="AK1303">
        <v>1.98</v>
      </c>
      <c r="AL1303">
        <v>1.78</v>
      </c>
      <c r="AM1303" t="str">
        <f t="shared" si="220"/>
        <v>Vandeweghe</v>
      </c>
      <c r="AN1303" t="str">
        <f t="shared" si="221"/>
        <v>Wickmayer</v>
      </c>
      <c r="AO1303" t="str">
        <f t="shared" si="222"/>
        <v>BirminghamVandewegheWickmayer</v>
      </c>
      <c r="AP1303" t="str">
        <f t="shared" si="223"/>
        <v>BirminghamWickmayerVandeweghe</v>
      </c>
      <c r="AQ1303">
        <f t="shared" si="224"/>
        <v>1</v>
      </c>
      <c r="AR1303">
        <f t="shared" si="225"/>
        <v>5</v>
      </c>
      <c r="AS1303">
        <f t="shared" si="226"/>
        <v>31</v>
      </c>
      <c r="AT1303" t="b">
        <f t="shared" si="227"/>
        <v>0</v>
      </c>
      <c r="AU1303" t="str">
        <f t="shared" si="228"/>
        <v>Wickmayer</v>
      </c>
      <c r="AV1303" t="b">
        <f t="shared" si="229"/>
        <v>1</v>
      </c>
      <c r="AW1303" t="str">
        <f t="shared" si="230"/>
        <v>Birmingham2nd Round</v>
      </c>
    </row>
    <row r="1304" spans="1:49" x14ac:dyDescent="0.25">
      <c r="A1304">
        <v>29</v>
      </c>
      <c r="B1304" t="s">
        <v>612</v>
      </c>
      <c r="C1304" t="s">
        <v>613</v>
      </c>
      <c r="D1304" s="1">
        <v>41800</v>
      </c>
      <c r="E1304" s="1" t="s">
        <v>306</v>
      </c>
      <c r="F1304" t="s">
        <v>307</v>
      </c>
      <c r="G1304" s="1" t="s">
        <v>614</v>
      </c>
      <c r="H1304" t="s">
        <v>344</v>
      </c>
      <c r="I1304">
        <v>3</v>
      </c>
      <c r="J1304" t="s">
        <v>373</v>
      </c>
      <c r="K1304" t="s">
        <v>444</v>
      </c>
      <c r="L1304">
        <v>31</v>
      </c>
      <c r="M1304">
        <v>77</v>
      </c>
      <c r="N1304">
        <v>1586</v>
      </c>
      <c r="O1304">
        <v>744</v>
      </c>
      <c r="P1304">
        <v>6</v>
      </c>
      <c r="Q1304">
        <v>1</v>
      </c>
      <c r="R1304">
        <v>6</v>
      </c>
      <c r="S1304">
        <v>4</v>
      </c>
      <c r="V1304">
        <v>2</v>
      </c>
      <c r="W1304">
        <v>0</v>
      </c>
      <c r="X1304" t="s">
        <v>312</v>
      </c>
      <c r="Y1304">
        <v>2.25</v>
      </c>
      <c r="Z1304">
        <v>1.57</v>
      </c>
      <c r="AA1304">
        <v>2.2000000000000002</v>
      </c>
      <c r="AB1304">
        <v>1.65</v>
      </c>
      <c r="AC1304">
        <v>2.1</v>
      </c>
      <c r="AD1304">
        <v>1.67</v>
      </c>
      <c r="AE1304">
        <v>2.39</v>
      </c>
      <c r="AF1304">
        <v>1.65</v>
      </c>
      <c r="AG1304">
        <v>2.2000000000000002</v>
      </c>
      <c r="AH1304">
        <v>1.67</v>
      </c>
      <c r="AI1304">
        <v>2.39</v>
      </c>
      <c r="AJ1304">
        <v>1.77</v>
      </c>
      <c r="AK1304">
        <v>2.2000000000000002</v>
      </c>
      <c r="AL1304">
        <v>1.65</v>
      </c>
      <c r="AM1304" t="str">
        <f t="shared" si="220"/>
        <v>Hantuchova</v>
      </c>
      <c r="AN1304" t="str">
        <f t="shared" si="221"/>
        <v>Bencic</v>
      </c>
      <c r="AO1304" t="str">
        <f t="shared" si="222"/>
        <v>BirminghamHantuchovaBencic</v>
      </c>
      <c r="AP1304" t="str">
        <f t="shared" si="223"/>
        <v>BirminghamBencicHantuchova</v>
      </c>
      <c r="AQ1304">
        <f t="shared" si="224"/>
        <v>2</v>
      </c>
      <c r="AR1304">
        <f t="shared" si="225"/>
        <v>7</v>
      </c>
      <c r="AS1304">
        <f t="shared" si="226"/>
        <v>17</v>
      </c>
      <c r="AT1304" t="b">
        <f t="shared" si="227"/>
        <v>0</v>
      </c>
      <c r="AU1304" t="str">
        <f t="shared" si="228"/>
        <v>Hantuchova</v>
      </c>
      <c r="AV1304" t="b">
        <f t="shared" si="229"/>
        <v>0</v>
      </c>
      <c r="AW1304" t="str">
        <f t="shared" si="230"/>
        <v>Birmingham2nd Round</v>
      </c>
    </row>
    <row r="1305" spans="1:49" x14ac:dyDescent="0.25">
      <c r="A1305">
        <v>29</v>
      </c>
      <c r="B1305" t="s">
        <v>612</v>
      </c>
      <c r="C1305" t="s">
        <v>613</v>
      </c>
      <c r="D1305" s="1">
        <v>41800</v>
      </c>
      <c r="E1305" s="1" t="s">
        <v>306</v>
      </c>
      <c r="F1305" t="s">
        <v>307</v>
      </c>
      <c r="G1305" s="1" t="s">
        <v>614</v>
      </c>
      <c r="H1305" t="s">
        <v>344</v>
      </c>
      <c r="I1305">
        <v>3</v>
      </c>
      <c r="J1305" t="s">
        <v>338</v>
      </c>
      <c r="K1305" t="s">
        <v>434</v>
      </c>
      <c r="L1305">
        <v>61</v>
      </c>
      <c r="M1305">
        <v>126</v>
      </c>
      <c r="N1305">
        <v>895</v>
      </c>
      <c r="O1305">
        <v>503</v>
      </c>
      <c r="P1305">
        <v>6</v>
      </c>
      <c r="Q1305">
        <v>2</v>
      </c>
      <c r="R1305">
        <v>2</v>
      </c>
      <c r="S1305">
        <v>6</v>
      </c>
      <c r="T1305">
        <v>6</v>
      </c>
      <c r="U1305">
        <v>2</v>
      </c>
      <c r="V1305">
        <v>2</v>
      </c>
      <c r="W1305">
        <v>1</v>
      </c>
      <c r="X1305" t="s">
        <v>312</v>
      </c>
      <c r="Y1305">
        <v>1.9</v>
      </c>
      <c r="Z1305">
        <v>1.8</v>
      </c>
      <c r="AA1305">
        <v>1.9</v>
      </c>
      <c r="AB1305">
        <v>1.85</v>
      </c>
      <c r="AC1305">
        <v>1.83</v>
      </c>
      <c r="AD1305">
        <v>1.83</v>
      </c>
      <c r="AE1305">
        <v>2.04</v>
      </c>
      <c r="AF1305">
        <v>1.87</v>
      </c>
      <c r="AG1305">
        <v>1.91</v>
      </c>
      <c r="AH1305">
        <v>1.91</v>
      </c>
      <c r="AI1305">
        <v>2.04</v>
      </c>
      <c r="AJ1305">
        <v>1.96</v>
      </c>
      <c r="AK1305">
        <v>1.91</v>
      </c>
      <c r="AL1305">
        <v>1.85</v>
      </c>
      <c r="AM1305" t="str">
        <f t="shared" si="220"/>
        <v>Davis</v>
      </c>
      <c r="AN1305" t="str">
        <f t="shared" si="221"/>
        <v>Duval</v>
      </c>
      <c r="AO1305" t="str">
        <f t="shared" si="222"/>
        <v>BirminghamDavisDuval</v>
      </c>
      <c r="AP1305" t="str">
        <f t="shared" si="223"/>
        <v>BirminghamDuvalDavis</v>
      </c>
      <c r="AQ1305">
        <f t="shared" si="224"/>
        <v>1</v>
      </c>
      <c r="AR1305">
        <f t="shared" si="225"/>
        <v>4</v>
      </c>
      <c r="AS1305">
        <f t="shared" si="226"/>
        <v>24</v>
      </c>
      <c r="AT1305" t="b">
        <f t="shared" si="227"/>
        <v>0</v>
      </c>
      <c r="AU1305" t="str">
        <f t="shared" si="228"/>
        <v>Davis</v>
      </c>
      <c r="AV1305" t="b">
        <f t="shared" si="229"/>
        <v>1</v>
      </c>
      <c r="AW1305" t="str">
        <f t="shared" si="230"/>
        <v>Birmingham2nd Round</v>
      </c>
    </row>
    <row r="1306" spans="1:49" x14ac:dyDescent="0.25">
      <c r="A1306">
        <v>29</v>
      </c>
      <c r="B1306" t="s">
        <v>612</v>
      </c>
      <c r="C1306" t="s">
        <v>613</v>
      </c>
      <c r="D1306" s="1">
        <v>41801</v>
      </c>
      <c r="E1306" s="1" t="s">
        <v>306</v>
      </c>
      <c r="F1306" t="s">
        <v>307</v>
      </c>
      <c r="G1306" s="1" t="s">
        <v>614</v>
      </c>
      <c r="H1306" t="s">
        <v>344</v>
      </c>
      <c r="I1306">
        <v>3</v>
      </c>
      <c r="J1306" t="s">
        <v>412</v>
      </c>
      <c r="K1306" t="s">
        <v>359</v>
      </c>
      <c r="L1306">
        <v>108</v>
      </c>
      <c r="M1306">
        <v>42</v>
      </c>
      <c r="N1306">
        <v>607</v>
      </c>
      <c r="O1306">
        <v>1205</v>
      </c>
      <c r="P1306">
        <v>6</v>
      </c>
      <c r="Q1306">
        <v>2</v>
      </c>
      <c r="R1306">
        <v>6</v>
      </c>
      <c r="S1306">
        <v>1</v>
      </c>
      <c r="V1306">
        <v>2</v>
      </c>
      <c r="W1306">
        <v>0</v>
      </c>
      <c r="X1306" t="s">
        <v>312</v>
      </c>
      <c r="Y1306">
        <v>4.33</v>
      </c>
      <c r="Z1306">
        <v>1.2</v>
      </c>
      <c r="AA1306">
        <v>4.3</v>
      </c>
      <c r="AB1306">
        <v>1.2</v>
      </c>
      <c r="AC1306">
        <v>4</v>
      </c>
      <c r="AD1306">
        <v>1.22</v>
      </c>
      <c r="AE1306">
        <v>5.31</v>
      </c>
      <c r="AF1306">
        <v>1.2</v>
      </c>
      <c r="AG1306">
        <v>5</v>
      </c>
      <c r="AH1306">
        <v>1.17</v>
      </c>
      <c r="AI1306">
        <v>5.5</v>
      </c>
      <c r="AJ1306">
        <v>1.22</v>
      </c>
      <c r="AK1306">
        <v>4.5199999999999996</v>
      </c>
      <c r="AL1306">
        <v>1.19</v>
      </c>
      <c r="AM1306" t="str">
        <f t="shared" si="220"/>
        <v>Babos</v>
      </c>
      <c r="AN1306" t="str">
        <f t="shared" si="221"/>
        <v>Keys</v>
      </c>
      <c r="AO1306" t="str">
        <f t="shared" si="222"/>
        <v>BirminghamBabosKeys</v>
      </c>
      <c r="AP1306" t="str">
        <f t="shared" si="223"/>
        <v>BirminghamKeysBabos</v>
      </c>
      <c r="AQ1306">
        <f t="shared" si="224"/>
        <v>2</v>
      </c>
      <c r="AR1306">
        <f t="shared" si="225"/>
        <v>9</v>
      </c>
      <c r="AS1306">
        <f t="shared" si="226"/>
        <v>15</v>
      </c>
      <c r="AT1306" t="b">
        <f t="shared" si="227"/>
        <v>0</v>
      </c>
      <c r="AU1306" t="str">
        <f t="shared" si="228"/>
        <v>Babos</v>
      </c>
      <c r="AV1306" t="b">
        <f t="shared" si="229"/>
        <v>0</v>
      </c>
      <c r="AW1306" t="str">
        <f t="shared" si="230"/>
        <v>Birmingham2nd Round</v>
      </c>
    </row>
    <row r="1307" spans="1:49" x14ac:dyDescent="0.25">
      <c r="A1307">
        <v>29</v>
      </c>
      <c r="B1307" t="s">
        <v>612</v>
      </c>
      <c r="C1307" t="s">
        <v>613</v>
      </c>
      <c r="D1307" s="1">
        <v>41801</v>
      </c>
      <c r="E1307" s="1" t="s">
        <v>306</v>
      </c>
      <c r="F1307" t="s">
        <v>307</v>
      </c>
      <c r="G1307" s="1" t="s">
        <v>614</v>
      </c>
      <c r="H1307" t="s">
        <v>344</v>
      </c>
      <c r="I1307">
        <v>3</v>
      </c>
      <c r="J1307" t="s">
        <v>352</v>
      </c>
      <c r="K1307" t="s">
        <v>329</v>
      </c>
      <c r="L1307">
        <v>78</v>
      </c>
      <c r="M1307">
        <v>50</v>
      </c>
      <c r="N1307">
        <v>736</v>
      </c>
      <c r="O1307">
        <v>1065</v>
      </c>
      <c r="P1307">
        <v>2</v>
      </c>
      <c r="Q1307">
        <v>6</v>
      </c>
      <c r="R1307">
        <v>6</v>
      </c>
      <c r="S1307">
        <v>4</v>
      </c>
      <c r="T1307">
        <v>7</v>
      </c>
      <c r="U1307">
        <v>6</v>
      </c>
      <c r="V1307">
        <v>2</v>
      </c>
      <c r="W1307">
        <v>1</v>
      </c>
      <c r="X1307" t="s">
        <v>312</v>
      </c>
      <c r="Y1307">
        <v>2.62</v>
      </c>
      <c r="Z1307">
        <v>1.44</v>
      </c>
      <c r="AA1307">
        <v>2.8</v>
      </c>
      <c r="AB1307">
        <v>1.42</v>
      </c>
      <c r="AC1307">
        <v>2.62</v>
      </c>
      <c r="AD1307">
        <v>1.44</v>
      </c>
      <c r="AE1307">
        <v>3.19</v>
      </c>
      <c r="AF1307">
        <v>1.41</v>
      </c>
      <c r="AG1307">
        <v>2.75</v>
      </c>
      <c r="AH1307">
        <v>1.44</v>
      </c>
      <c r="AI1307">
        <v>3.19</v>
      </c>
      <c r="AJ1307">
        <v>1.47</v>
      </c>
      <c r="AK1307">
        <v>2.81</v>
      </c>
      <c r="AL1307">
        <v>1.42</v>
      </c>
      <c r="AM1307" t="str">
        <f t="shared" si="220"/>
        <v>Date</v>
      </c>
      <c r="AN1307" t="str">
        <f t="shared" si="221"/>
        <v>Puig</v>
      </c>
      <c r="AO1307" t="str">
        <f t="shared" si="222"/>
        <v>BirminghamDatePuig</v>
      </c>
      <c r="AP1307" t="str">
        <f t="shared" si="223"/>
        <v>BirminghamPuigDate</v>
      </c>
      <c r="AQ1307">
        <f t="shared" si="224"/>
        <v>1</v>
      </c>
      <c r="AR1307">
        <f t="shared" si="225"/>
        <v>-1</v>
      </c>
      <c r="AS1307">
        <f t="shared" si="226"/>
        <v>31</v>
      </c>
      <c r="AT1307" t="b">
        <f t="shared" si="227"/>
        <v>1</v>
      </c>
      <c r="AU1307" t="str">
        <f t="shared" si="228"/>
        <v>Puig</v>
      </c>
      <c r="AV1307" t="b">
        <f t="shared" si="229"/>
        <v>1</v>
      </c>
      <c r="AW1307" t="str">
        <f t="shared" si="230"/>
        <v>Birmingham2nd Round</v>
      </c>
    </row>
    <row r="1308" spans="1:49" x14ac:dyDescent="0.25">
      <c r="A1308">
        <v>29</v>
      </c>
      <c r="B1308" t="s">
        <v>612</v>
      </c>
      <c r="C1308" t="s">
        <v>613</v>
      </c>
      <c r="D1308" s="1">
        <v>41801</v>
      </c>
      <c r="E1308" s="1" t="s">
        <v>306</v>
      </c>
      <c r="F1308" t="s">
        <v>307</v>
      </c>
      <c r="G1308" s="1" t="s">
        <v>614</v>
      </c>
      <c r="H1308" t="s">
        <v>344</v>
      </c>
      <c r="I1308">
        <v>3</v>
      </c>
      <c r="J1308" t="s">
        <v>399</v>
      </c>
      <c r="K1308" t="s">
        <v>337</v>
      </c>
      <c r="L1308">
        <v>62</v>
      </c>
      <c r="M1308">
        <v>21</v>
      </c>
      <c r="N1308">
        <v>894</v>
      </c>
      <c r="O1308">
        <v>2185</v>
      </c>
      <c r="P1308">
        <v>6</v>
      </c>
      <c r="Q1308">
        <v>3</v>
      </c>
      <c r="R1308">
        <v>3</v>
      </c>
      <c r="S1308">
        <v>6</v>
      </c>
      <c r="T1308">
        <v>7</v>
      </c>
      <c r="U1308">
        <v>5</v>
      </c>
      <c r="V1308">
        <v>2</v>
      </c>
      <c r="W1308">
        <v>1</v>
      </c>
      <c r="X1308" t="s">
        <v>312</v>
      </c>
      <c r="Y1308">
        <v>3.5</v>
      </c>
      <c r="Z1308">
        <v>1.28</v>
      </c>
      <c r="AA1308">
        <v>3.5</v>
      </c>
      <c r="AB1308">
        <v>1.28</v>
      </c>
      <c r="AC1308">
        <v>3.4</v>
      </c>
      <c r="AD1308">
        <v>1.3</v>
      </c>
      <c r="AE1308">
        <v>3.81</v>
      </c>
      <c r="AF1308">
        <v>1.31</v>
      </c>
      <c r="AG1308">
        <v>3.5</v>
      </c>
      <c r="AH1308">
        <v>1.29</v>
      </c>
      <c r="AI1308">
        <v>4</v>
      </c>
      <c r="AJ1308">
        <v>1.32</v>
      </c>
      <c r="AK1308">
        <v>3.53</v>
      </c>
      <c r="AL1308">
        <v>1.28</v>
      </c>
      <c r="AM1308" t="str">
        <f t="shared" si="220"/>
        <v>Zahlavova</v>
      </c>
      <c r="AN1308" t="str">
        <f t="shared" si="221"/>
        <v>Safarova</v>
      </c>
      <c r="AO1308" t="str">
        <f t="shared" si="222"/>
        <v>BirminghamZahlavovaSafarova</v>
      </c>
      <c r="AP1308" t="str">
        <f t="shared" si="223"/>
        <v>BirminghamSafarovaZahlavova</v>
      </c>
      <c r="AQ1308">
        <f t="shared" si="224"/>
        <v>1</v>
      </c>
      <c r="AR1308">
        <f t="shared" si="225"/>
        <v>2</v>
      </c>
      <c r="AS1308">
        <f t="shared" si="226"/>
        <v>30</v>
      </c>
      <c r="AT1308" t="b">
        <f t="shared" si="227"/>
        <v>0</v>
      </c>
      <c r="AU1308" t="str">
        <f t="shared" si="228"/>
        <v>Zahlavova</v>
      </c>
      <c r="AV1308" t="b">
        <f t="shared" si="229"/>
        <v>1</v>
      </c>
      <c r="AW1308" t="str">
        <f t="shared" si="230"/>
        <v>Birmingham2nd Round</v>
      </c>
    </row>
    <row r="1309" spans="1:49" x14ac:dyDescent="0.25">
      <c r="A1309">
        <v>29</v>
      </c>
      <c r="B1309" t="s">
        <v>612</v>
      </c>
      <c r="C1309" t="s">
        <v>613</v>
      </c>
      <c r="D1309" s="1">
        <v>41801</v>
      </c>
      <c r="E1309" s="1" t="s">
        <v>306</v>
      </c>
      <c r="F1309" t="s">
        <v>307</v>
      </c>
      <c r="G1309" s="1" t="s">
        <v>614</v>
      </c>
      <c r="H1309" t="s">
        <v>344</v>
      </c>
      <c r="I1309">
        <v>3</v>
      </c>
      <c r="J1309" t="s">
        <v>475</v>
      </c>
      <c r="K1309" t="s">
        <v>367</v>
      </c>
      <c r="L1309">
        <v>19</v>
      </c>
      <c r="M1309">
        <v>71</v>
      </c>
      <c r="N1309">
        <v>2441</v>
      </c>
      <c r="O1309">
        <v>775</v>
      </c>
      <c r="P1309">
        <v>6</v>
      </c>
      <c r="Q1309">
        <v>2</v>
      </c>
      <c r="R1309">
        <v>6</v>
      </c>
      <c r="S1309">
        <v>4</v>
      </c>
      <c r="V1309">
        <v>2</v>
      </c>
      <c r="W1309">
        <v>0</v>
      </c>
      <c r="X1309" t="s">
        <v>312</v>
      </c>
      <c r="Y1309">
        <v>1.36</v>
      </c>
      <c r="Z1309">
        <v>3</v>
      </c>
      <c r="AA1309">
        <v>1.35</v>
      </c>
      <c r="AB1309">
        <v>3.1</v>
      </c>
      <c r="AC1309">
        <v>1.4</v>
      </c>
      <c r="AD1309">
        <v>2.75</v>
      </c>
      <c r="AE1309">
        <v>1.44</v>
      </c>
      <c r="AF1309">
        <v>3.01</v>
      </c>
      <c r="AG1309">
        <v>1.4</v>
      </c>
      <c r="AH1309">
        <v>2.88</v>
      </c>
      <c r="AI1309">
        <v>1.45</v>
      </c>
      <c r="AJ1309">
        <v>3.2</v>
      </c>
      <c r="AK1309">
        <v>1.39</v>
      </c>
      <c r="AL1309">
        <v>2.91</v>
      </c>
      <c r="AM1309" t="str">
        <f t="shared" si="220"/>
        <v>Stephens</v>
      </c>
      <c r="AN1309" t="str">
        <f t="shared" si="221"/>
        <v>Schiavone</v>
      </c>
      <c r="AO1309" t="str">
        <f t="shared" si="222"/>
        <v>BirminghamStephensSchiavone</v>
      </c>
      <c r="AP1309" t="str">
        <f t="shared" si="223"/>
        <v>BirminghamSchiavoneStephens</v>
      </c>
      <c r="AQ1309">
        <f t="shared" si="224"/>
        <v>2</v>
      </c>
      <c r="AR1309">
        <f t="shared" si="225"/>
        <v>6</v>
      </c>
      <c r="AS1309">
        <f t="shared" si="226"/>
        <v>18</v>
      </c>
      <c r="AT1309" t="b">
        <f t="shared" si="227"/>
        <v>0</v>
      </c>
      <c r="AU1309" t="str">
        <f t="shared" si="228"/>
        <v>Stephens</v>
      </c>
      <c r="AV1309" t="b">
        <f t="shared" si="229"/>
        <v>0</v>
      </c>
      <c r="AW1309" t="str">
        <f t="shared" si="230"/>
        <v>Birmingham2nd Round</v>
      </c>
    </row>
    <row r="1310" spans="1:49" x14ac:dyDescent="0.25">
      <c r="A1310">
        <v>29</v>
      </c>
      <c r="B1310" t="s">
        <v>612</v>
      </c>
      <c r="C1310" t="s">
        <v>613</v>
      </c>
      <c r="D1310" s="1">
        <v>41801</v>
      </c>
      <c r="E1310" s="1" t="s">
        <v>306</v>
      </c>
      <c r="F1310" t="s">
        <v>307</v>
      </c>
      <c r="G1310" s="1" t="s">
        <v>614</v>
      </c>
      <c r="H1310" t="s">
        <v>344</v>
      </c>
      <c r="I1310">
        <v>3</v>
      </c>
      <c r="J1310" t="s">
        <v>422</v>
      </c>
      <c r="K1310" t="s">
        <v>311</v>
      </c>
      <c r="L1310">
        <v>17</v>
      </c>
      <c r="M1310">
        <v>49</v>
      </c>
      <c r="N1310">
        <v>2565</v>
      </c>
      <c r="O1310">
        <v>1094</v>
      </c>
      <c r="P1310">
        <v>6</v>
      </c>
      <c r="Q1310">
        <v>1</v>
      </c>
      <c r="R1310">
        <v>6</v>
      </c>
      <c r="S1310">
        <v>3</v>
      </c>
      <c r="V1310">
        <v>2</v>
      </c>
      <c r="W1310">
        <v>0</v>
      </c>
      <c r="X1310" t="s">
        <v>312</v>
      </c>
      <c r="Y1310">
        <v>1.33</v>
      </c>
      <c r="Z1310">
        <v>3.25</v>
      </c>
      <c r="AA1310">
        <v>1.35</v>
      </c>
      <c r="AB1310">
        <v>3.1</v>
      </c>
      <c r="AC1310">
        <v>1.33</v>
      </c>
      <c r="AD1310">
        <v>3.25</v>
      </c>
      <c r="AE1310">
        <v>1.39</v>
      </c>
      <c r="AF1310">
        <v>3.27</v>
      </c>
      <c r="AG1310">
        <v>1.33</v>
      </c>
      <c r="AH1310">
        <v>3.25</v>
      </c>
      <c r="AI1310">
        <v>1.39</v>
      </c>
      <c r="AJ1310">
        <v>3.5</v>
      </c>
      <c r="AK1310">
        <v>1.33</v>
      </c>
      <c r="AL1310">
        <v>3.22</v>
      </c>
      <c r="AM1310" t="str">
        <f t="shared" si="220"/>
        <v>Stosur</v>
      </c>
      <c r="AN1310" t="str">
        <f t="shared" si="221"/>
        <v>Mchale</v>
      </c>
      <c r="AO1310" t="str">
        <f t="shared" si="222"/>
        <v>BirminghamStosurMchale</v>
      </c>
      <c r="AP1310" t="str">
        <f t="shared" si="223"/>
        <v>BirminghamMchaleStosur</v>
      </c>
      <c r="AQ1310">
        <f t="shared" si="224"/>
        <v>2</v>
      </c>
      <c r="AR1310">
        <f t="shared" si="225"/>
        <v>8</v>
      </c>
      <c r="AS1310">
        <f t="shared" si="226"/>
        <v>16</v>
      </c>
      <c r="AT1310" t="b">
        <f t="shared" si="227"/>
        <v>0</v>
      </c>
      <c r="AU1310" t="str">
        <f t="shared" si="228"/>
        <v>Stosur</v>
      </c>
      <c r="AV1310" t="b">
        <f t="shared" si="229"/>
        <v>0</v>
      </c>
      <c r="AW1310" t="str">
        <f t="shared" si="230"/>
        <v>Birmingham2nd Round</v>
      </c>
    </row>
    <row r="1311" spans="1:49" x14ac:dyDescent="0.25">
      <c r="A1311">
        <v>29</v>
      </c>
      <c r="B1311" t="s">
        <v>612</v>
      </c>
      <c r="C1311" t="s">
        <v>613</v>
      </c>
      <c r="D1311" s="1">
        <v>41801</v>
      </c>
      <c r="E1311" s="1" t="s">
        <v>306</v>
      </c>
      <c r="F1311" t="s">
        <v>307</v>
      </c>
      <c r="G1311" s="1" t="s">
        <v>614</v>
      </c>
      <c r="H1311" t="s">
        <v>344</v>
      </c>
      <c r="I1311">
        <v>3</v>
      </c>
      <c r="J1311" t="s">
        <v>335</v>
      </c>
      <c r="K1311" t="s">
        <v>411</v>
      </c>
      <c r="L1311">
        <v>40</v>
      </c>
      <c r="M1311">
        <v>117</v>
      </c>
      <c r="N1311">
        <v>1256</v>
      </c>
      <c r="O1311">
        <v>533</v>
      </c>
      <c r="P1311">
        <v>7</v>
      </c>
      <c r="Q1311">
        <v>6</v>
      </c>
      <c r="R1311">
        <v>6</v>
      </c>
      <c r="S1311">
        <v>1</v>
      </c>
      <c r="V1311">
        <v>2</v>
      </c>
      <c r="W1311">
        <v>0</v>
      </c>
      <c r="X1311" t="s">
        <v>312</v>
      </c>
      <c r="Y1311">
        <v>1.22</v>
      </c>
      <c r="Z1311">
        <v>4</v>
      </c>
      <c r="AA1311">
        <v>1.22</v>
      </c>
      <c r="AB1311">
        <v>4</v>
      </c>
      <c r="AC1311">
        <v>1.25</v>
      </c>
      <c r="AD1311">
        <v>3.75</v>
      </c>
      <c r="AE1311">
        <v>1.2</v>
      </c>
      <c r="AF1311">
        <v>5.23</v>
      </c>
      <c r="AG1311">
        <v>1.22</v>
      </c>
      <c r="AH1311">
        <v>4</v>
      </c>
      <c r="AI1311">
        <v>1.26</v>
      </c>
      <c r="AJ1311">
        <v>5.23</v>
      </c>
      <c r="AK1311">
        <v>1.22</v>
      </c>
      <c r="AL1311">
        <v>4.18</v>
      </c>
      <c r="AM1311" t="str">
        <f t="shared" si="220"/>
        <v>Riske</v>
      </c>
      <c r="AN1311" t="str">
        <f t="shared" si="221"/>
        <v>Kichenok</v>
      </c>
      <c r="AO1311" t="str">
        <f t="shared" si="222"/>
        <v>BirminghamRiskeKichenok</v>
      </c>
      <c r="AP1311" t="str">
        <f t="shared" si="223"/>
        <v>BirminghamKichenokRiske</v>
      </c>
      <c r="AQ1311">
        <f t="shared" si="224"/>
        <v>2</v>
      </c>
      <c r="AR1311">
        <f t="shared" si="225"/>
        <v>6</v>
      </c>
      <c r="AS1311">
        <f t="shared" si="226"/>
        <v>20</v>
      </c>
      <c r="AT1311" t="b">
        <f t="shared" si="227"/>
        <v>1</v>
      </c>
      <c r="AU1311" t="str">
        <f t="shared" si="228"/>
        <v>Riske</v>
      </c>
      <c r="AV1311" t="b">
        <f t="shared" si="229"/>
        <v>0</v>
      </c>
      <c r="AW1311" t="str">
        <f t="shared" si="230"/>
        <v>Birmingham2nd Round</v>
      </c>
    </row>
    <row r="1312" spans="1:49" x14ac:dyDescent="0.25">
      <c r="A1312">
        <v>29</v>
      </c>
      <c r="B1312" t="s">
        <v>612</v>
      </c>
      <c r="C1312" t="s">
        <v>613</v>
      </c>
      <c r="D1312" s="1">
        <v>41801</v>
      </c>
      <c r="E1312" s="1" t="s">
        <v>306</v>
      </c>
      <c r="F1312" t="s">
        <v>307</v>
      </c>
      <c r="G1312" s="1" t="s">
        <v>614</v>
      </c>
      <c r="H1312" t="s">
        <v>344</v>
      </c>
      <c r="I1312">
        <v>3</v>
      </c>
      <c r="J1312" t="s">
        <v>410</v>
      </c>
      <c r="K1312" t="s">
        <v>398</v>
      </c>
      <c r="L1312">
        <v>36</v>
      </c>
      <c r="M1312">
        <v>86</v>
      </c>
      <c r="N1312">
        <v>1351</v>
      </c>
      <c r="O1312">
        <v>705</v>
      </c>
      <c r="P1312">
        <v>6</v>
      </c>
      <c r="Q1312">
        <v>3</v>
      </c>
      <c r="R1312">
        <v>3</v>
      </c>
      <c r="S1312">
        <v>6</v>
      </c>
      <c r="T1312">
        <v>6</v>
      </c>
      <c r="U1312">
        <v>2</v>
      </c>
      <c r="V1312">
        <v>2</v>
      </c>
      <c r="W1312">
        <v>1</v>
      </c>
      <c r="X1312" t="s">
        <v>312</v>
      </c>
      <c r="Y1312">
        <v>1.44</v>
      </c>
      <c r="Z1312">
        <v>2.62</v>
      </c>
      <c r="AA1312">
        <v>1.52</v>
      </c>
      <c r="AB1312">
        <v>2.4500000000000002</v>
      </c>
      <c r="AC1312">
        <v>1.5</v>
      </c>
      <c r="AD1312">
        <v>2.5</v>
      </c>
      <c r="AE1312">
        <v>1.51</v>
      </c>
      <c r="AF1312">
        <v>2.76</v>
      </c>
      <c r="AG1312">
        <v>1.5</v>
      </c>
      <c r="AH1312">
        <v>2.63</v>
      </c>
      <c r="AI1312">
        <v>1.53</v>
      </c>
      <c r="AJ1312">
        <v>2.92</v>
      </c>
      <c r="AK1312">
        <v>1.49</v>
      </c>
      <c r="AL1312">
        <v>2.58</v>
      </c>
      <c r="AM1312" t="str">
        <f t="shared" si="220"/>
        <v>Zhang</v>
      </c>
      <c r="AN1312" t="str">
        <f t="shared" si="221"/>
        <v>Peer</v>
      </c>
      <c r="AO1312" t="str">
        <f t="shared" si="222"/>
        <v>BirminghamZhangPeer</v>
      </c>
      <c r="AP1312" t="str">
        <f t="shared" si="223"/>
        <v>BirminghamPeerZhang</v>
      </c>
      <c r="AQ1312">
        <f t="shared" si="224"/>
        <v>1</v>
      </c>
      <c r="AR1312">
        <f t="shared" si="225"/>
        <v>4</v>
      </c>
      <c r="AS1312">
        <f t="shared" si="226"/>
        <v>26</v>
      </c>
      <c r="AT1312" t="b">
        <f t="shared" si="227"/>
        <v>0</v>
      </c>
      <c r="AU1312" t="str">
        <f t="shared" si="228"/>
        <v>Zhang</v>
      </c>
      <c r="AV1312" t="b">
        <f t="shared" si="229"/>
        <v>1</v>
      </c>
      <c r="AW1312" t="str">
        <f t="shared" si="230"/>
        <v>Birmingham2nd Round</v>
      </c>
    </row>
    <row r="1313" spans="1:49" x14ac:dyDescent="0.25">
      <c r="A1313">
        <v>29</v>
      </c>
      <c r="B1313" t="s">
        <v>612</v>
      </c>
      <c r="C1313" t="s">
        <v>613</v>
      </c>
      <c r="D1313" s="1">
        <v>41801</v>
      </c>
      <c r="E1313" s="1" t="s">
        <v>306</v>
      </c>
      <c r="F1313" t="s">
        <v>307</v>
      </c>
      <c r="G1313" s="1" t="s">
        <v>614</v>
      </c>
      <c r="H1313" t="s">
        <v>344</v>
      </c>
      <c r="I1313">
        <v>3</v>
      </c>
      <c r="J1313" t="s">
        <v>585</v>
      </c>
      <c r="K1313" t="s">
        <v>449</v>
      </c>
      <c r="L1313">
        <v>33</v>
      </c>
      <c r="M1313">
        <v>104</v>
      </c>
      <c r="N1313">
        <v>1495</v>
      </c>
      <c r="O1313">
        <v>616</v>
      </c>
      <c r="P1313">
        <v>5</v>
      </c>
      <c r="Q1313">
        <v>7</v>
      </c>
      <c r="R1313">
        <v>7</v>
      </c>
      <c r="S1313">
        <v>6</v>
      </c>
      <c r="T1313">
        <v>7</v>
      </c>
      <c r="U1313">
        <v>6</v>
      </c>
      <c r="V1313">
        <v>2</v>
      </c>
      <c r="W1313">
        <v>1</v>
      </c>
      <c r="X1313" t="s">
        <v>312</v>
      </c>
      <c r="Y1313">
        <v>1.5</v>
      </c>
      <c r="Z1313">
        <v>2.5</v>
      </c>
      <c r="AA1313">
        <v>1.5</v>
      </c>
      <c r="AB1313">
        <v>2.5</v>
      </c>
      <c r="AC1313">
        <v>1.53</v>
      </c>
      <c r="AD1313">
        <v>2.38</v>
      </c>
      <c r="AE1313">
        <v>1.57</v>
      </c>
      <c r="AF1313">
        <v>2.58</v>
      </c>
      <c r="AG1313">
        <v>1.57</v>
      </c>
      <c r="AH1313">
        <v>2.38</v>
      </c>
      <c r="AI1313">
        <v>1.6</v>
      </c>
      <c r="AJ1313">
        <v>2.75</v>
      </c>
      <c r="AK1313">
        <v>1.54</v>
      </c>
      <c r="AL1313">
        <v>2.44</v>
      </c>
      <c r="AM1313" t="str">
        <f t="shared" si="220"/>
        <v>Koukalova</v>
      </c>
      <c r="AN1313" t="str">
        <f t="shared" si="221"/>
        <v>Razzano</v>
      </c>
      <c r="AO1313" t="str">
        <f t="shared" si="222"/>
        <v>BirminghamKoukalovaRazzano</v>
      </c>
      <c r="AP1313" t="str">
        <f t="shared" si="223"/>
        <v>BirminghamRazzanoKoukalova</v>
      </c>
      <c r="AQ1313">
        <f t="shared" si="224"/>
        <v>1</v>
      </c>
      <c r="AR1313">
        <f t="shared" si="225"/>
        <v>0</v>
      </c>
      <c r="AS1313">
        <f t="shared" si="226"/>
        <v>38</v>
      </c>
      <c r="AT1313" t="b">
        <f t="shared" si="227"/>
        <v>1</v>
      </c>
      <c r="AU1313" t="str">
        <f t="shared" si="228"/>
        <v>Razzano</v>
      </c>
      <c r="AV1313" t="b">
        <f t="shared" si="229"/>
        <v>1</v>
      </c>
      <c r="AW1313" t="str">
        <f t="shared" si="230"/>
        <v>Birmingham2nd Round</v>
      </c>
    </row>
    <row r="1314" spans="1:49" x14ac:dyDescent="0.25">
      <c r="A1314">
        <v>29</v>
      </c>
      <c r="B1314" t="s">
        <v>612</v>
      </c>
      <c r="C1314" t="s">
        <v>613</v>
      </c>
      <c r="D1314" s="1">
        <v>41801</v>
      </c>
      <c r="E1314" s="1" t="s">
        <v>306</v>
      </c>
      <c r="F1314" t="s">
        <v>307</v>
      </c>
      <c r="G1314" s="1" t="s">
        <v>614</v>
      </c>
      <c r="H1314" t="s">
        <v>344</v>
      </c>
      <c r="I1314">
        <v>3</v>
      </c>
      <c r="J1314" t="s">
        <v>370</v>
      </c>
      <c r="K1314" t="s">
        <v>355</v>
      </c>
      <c r="L1314">
        <v>43</v>
      </c>
      <c r="M1314">
        <v>59</v>
      </c>
      <c r="N1314">
        <v>1185</v>
      </c>
      <c r="O1314">
        <v>903</v>
      </c>
      <c r="P1314">
        <v>6</v>
      </c>
      <c r="Q1314">
        <v>4</v>
      </c>
      <c r="R1314">
        <v>6</v>
      </c>
      <c r="S1314">
        <v>3</v>
      </c>
      <c r="V1314">
        <v>2</v>
      </c>
      <c r="W1314">
        <v>0</v>
      </c>
      <c r="X1314" t="s">
        <v>312</v>
      </c>
      <c r="Y1314">
        <v>1.5</v>
      </c>
      <c r="Z1314">
        <v>2.5</v>
      </c>
      <c r="AA1314">
        <v>1.52</v>
      </c>
      <c r="AB1314">
        <v>2.4500000000000002</v>
      </c>
      <c r="AC1314">
        <v>1.53</v>
      </c>
      <c r="AD1314">
        <v>2.38</v>
      </c>
      <c r="AE1314">
        <v>1.56</v>
      </c>
      <c r="AF1314">
        <v>2.58</v>
      </c>
      <c r="AG1314">
        <v>1.53</v>
      </c>
      <c r="AH1314">
        <v>2.5</v>
      </c>
      <c r="AI1314">
        <v>1.57</v>
      </c>
      <c r="AJ1314">
        <v>2.65</v>
      </c>
      <c r="AK1314">
        <v>1.52</v>
      </c>
      <c r="AL1314">
        <v>2.48</v>
      </c>
      <c r="AM1314" t="str">
        <f t="shared" si="220"/>
        <v>Dellacqua</v>
      </c>
      <c r="AN1314" t="str">
        <f t="shared" si="221"/>
        <v>Lepchenko</v>
      </c>
      <c r="AO1314" t="str">
        <f t="shared" si="222"/>
        <v>BirminghamDellacquaLepchenko</v>
      </c>
      <c r="AP1314" t="str">
        <f t="shared" si="223"/>
        <v>BirminghamLepchenkoDellacqua</v>
      </c>
      <c r="AQ1314">
        <f t="shared" si="224"/>
        <v>2</v>
      </c>
      <c r="AR1314">
        <f t="shared" si="225"/>
        <v>5</v>
      </c>
      <c r="AS1314">
        <f t="shared" si="226"/>
        <v>19</v>
      </c>
      <c r="AT1314" t="b">
        <f t="shared" si="227"/>
        <v>0</v>
      </c>
      <c r="AU1314" t="str">
        <f t="shared" si="228"/>
        <v>Dellacqua</v>
      </c>
      <c r="AV1314" t="b">
        <f t="shared" si="229"/>
        <v>0</v>
      </c>
      <c r="AW1314" t="str">
        <f t="shared" si="230"/>
        <v>Birmingham2nd Round</v>
      </c>
    </row>
    <row r="1315" spans="1:49" x14ac:dyDescent="0.25">
      <c r="A1315">
        <v>29</v>
      </c>
      <c r="B1315" t="s">
        <v>612</v>
      </c>
      <c r="C1315" t="s">
        <v>613</v>
      </c>
      <c r="D1315" s="1">
        <v>41801</v>
      </c>
      <c r="E1315" s="1" t="s">
        <v>306</v>
      </c>
      <c r="F1315" t="s">
        <v>307</v>
      </c>
      <c r="G1315" s="1" t="s">
        <v>614</v>
      </c>
      <c r="H1315" t="s">
        <v>344</v>
      </c>
      <c r="I1315">
        <v>3</v>
      </c>
      <c r="J1315" t="s">
        <v>494</v>
      </c>
      <c r="K1315" t="s">
        <v>357</v>
      </c>
      <c r="L1315">
        <v>67</v>
      </c>
      <c r="M1315">
        <v>35</v>
      </c>
      <c r="N1315">
        <v>832</v>
      </c>
      <c r="O1315">
        <v>1360</v>
      </c>
      <c r="P1315">
        <v>6</v>
      </c>
      <c r="Q1315">
        <v>4</v>
      </c>
      <c r="R1315">
        <v>7</v>
      </c>
      <c r="S1315">
        <v>5</v>
      </c>
      <c r="V1315">
        <v>2</v>
      </c>
      <c r="W1315">
        <v>0</v>
      </c>
      <c r="X1315" t="s">
        <v>312</v>
      </c>
      <c r="Y1315">
        <v>1.66</v>
      </c>
      <c r="Z1315">
        <v>2.1</v>
      </c>
      <c r="AA1315">
        <v>1.8</v>
      </c>
      <c r="AB1315">
        <v>2</v>
      </c>
      <c r="AC1315">
        <v>1.67</v>
      </c>
      <c r="AD1315">
        <v>2.1</v>
      </c>
      <c r="AE1315">
        <v>1.84</v>
      </c>
      <c r="AF1315">
        <v>2.08</v>
      </c>
      <c r="AG1315">
        <v>1.73</v>
      </c>
      <c r="AH1315">
        <v>2.1</v>
      </c>
      <c r="AI1315">
        <v>1.85</v>
      </c>
      <c r="AJ1315">
        <v>2.1</v>
      </c>
      <c r="AK1315">
        <v>1.77</v>
      </c>
      <c r="AL1315">
        <v>2.0099999999999998</v>
      </c>
      <c r="AM1315" t="str">
        <f t="shared" si="220"/>
        <v>Cetkovska</v>
      </c>
      <c r="AN1315" t="str">
        <f t="shared" si="221"/>
        <v>Rybarikova</v>
      </c>
      <c r="AO1315" t="str">
        <f t="shared" si="222"/>
        <v>BirminghamCetkovskaRybarikova</v>
      </c>
      <c r="AP1315" t="str">
        <f t="shared" si="223"/>
        <v>BirminghamRybarikovaCetkovska</v>
      </c>
      <c r="AQ1315">
        <f t="shared" si="224"/>
        <v>2</v>
      </c>
      <c r="AR1315">
        <f t="shared" si="225"/>
        <v>4</v>
      </c>
      <c r="AS1315">
        <f t="shared" si="226"/>
        <v>22</v>
      </c>
      <c r="AT1315" t="b">
        <f t="shared" si="227"/>
        <v>0</v>
      </c>
      <c r="AU1315" t="str">
        <f t="shared" si="228"/>
        <v>Cetkovska</v>
      </c>
      <c r="AV1315" t="b">
        <f t="shared" si="229"/>
        <v>0</v>
      </c>
      <c r="AW1315" t="str">
        <f t="shared" si="230"/>
        <v>Birmingham2nd Round</v>
      </c>
    </row>
    <row r="1316" spans="1:49" x14ac:dyDescent="0.25">
      <c r="A1316">
        <v>29</v>
      </c>
      <c r="B1316" t="s">
        <v>612</v>
      </c>
      <c r="C1316" t="s">
        <v>613</v>
      </c>
      <c r="D1316" s="1">
        <v>41801</v>
      </c>
      <c r="E1316" s="1" t="s">
        <v>306</v>
      </c>
      <c r="F1316" t="s">
        <v>307</v>
      </c>
      <c r="G1316" s="1" t="s">
        <v>614</v>
      </c>
      <c r="H1316" t="s">
        <v>344</v>
      </c>
      <c r="I1316">
        <v>3</v>
      </c>
      <c r="J1316" t="s">
        <v>328</v>
      </c>
      <c r="K1316" t="s">
        <v>464</v>
      </c>
      <c r="L1316">
        <v>25</v>
      </c>
      <c r="M1316">
        <v>44</v>
      </c>
      <c r="N1316">
        <v>1980</v>
      </c>
      <c r="O1316">
        <v>1185</v>
      </c>
      <c r="P1316">
        <v>6</v>
      </c>
      <c r="Q1316">
        <v>3</v>
      </c>
      <c r="R1316">
        <v>6</v>
      </c>
      <c r="S1316">
        <v>2</v>
      </c>
      <c r="V1316">
        <v>2</v>
      </c>
      <c r="W1316">
        <v>0</v>
      </c>
      <c r="X1316" t="s">
        <v>312</v>
      </c>
      <c r="Y1316">
        <v>2</v>
      </c>
      <c r="Z1316">
        <v>1.66</v>
      </c>
      <c r="AA1316">
        <v>2</v>
      </c>
      <c r="AB1316">
        <v>1.8</v>
      </c>
      <c r="AC1316">
        <v>2</v>
      </c>
      <c r="AD1316">
        <v>1.73</v>
      </c>
      <c r="AE1316">
        <v>2.2000000000000002</v>
      </c>
      <c r="AF1316">
        <v>1.75</v>
      </c>
      <c r="AG1316">
        <v>2.1</v>
      </c>
      <c r="AH1316">
        <v>1.73</v>
      </c>
      <c r="AI1316">
        <v>2.2000000000000002</v>
      </c>
      <c r="AJ1316">
        <v>1.83</v>
      </c>
      <c r="AK1316">
        <v>2.04</v>
      </c>
      <c r="AL1316">
        <v>1.75</v>
      </c>
      <c r="AM1316" t="str">
        <f t="shared" si="220"/>
        <v>Flipkens</v>
      </c>
      <c r="AN1316" t="str">
        <f t="shared" si="221"/>
        <v>Giorgi</v>
      </c>
      <c r="AO1316" t="str">
        <f t="shared" si="222"/>
        <v>BirminghamFlipkensGiorgi</v>
      </c>
      <c r="AP1316" t="str">
        <f t="shared" si="223"/>
        <v>BirminghamGiorgiFlipkens</v>
      </c>
      <c r="AQ1316">
        <f t="shared" si="224"/>
        <v>2</v>
      </c>
      <c r="AR1316">
        <f t="shared" si="225"/>
        <v>7</v>
      </c>
      <c r="AS1316">
        <f t="shared" si="226"/>
        <v>17</v>
      </c>
      <c r="AT1316" t="b">
        <f t="shared" si="227"/>
        <v>0</v>
      </c>
      <c r="AU1316" t="str">
        <f t="shared" si="228"/>
        <v>Flipkens</v>
      </c>
      <c r="AV1316" t="b">
        <f t="shared" si="229"/>
        <v>0</v>
      </c>
      <c r="AW1316" t="str">
        <f t="shared" si="230"/>
        <v>Birmingham2nd Round</v>
      </c>
    </row>
    <row r="1317" spans="1:49" x14ac:dyDescent="0.25">
      <c r="A1317">
        <v>29</v>
      </c>
      <c r="B1317" t="s">
        <v>612</v>
      </c>
      <c r="C1317" t="s">
        <v>613</v>
      </c>
      <c r="D1317" s="1">
        <v>41801</v>
      </c>
      <c r="E1317" s="1" t="s">
        <v>306</v>
      </c>
      <c r="F1317" t="s">
        <v>307</v>
      </c>
      <c r="G1317" s="1" t="s">
        <v>614</v>
      </c>
      <c r="H1317" t="s">
        <v>344</v>
      </c>
      <c r="I1317">
        <v>3</v>
      </c>
      <c r="J1317" t="s">
        <v>406</v>
      </c>
      <c r="K1317" t="s">
        <v>544</v>
      </c>
      <c r="L1317">
        <v>135</v>
      </c>
      <c r="M1317">
        <v>110</v>
      </c>
      <c r="N1317">
        <v>456</v>
      </c>
      <c r="O1317">
        <v>587</v>
      </c>
      <c r="P1317">
        <v>6</v>
      </c>
      <c r="Q1317">
        <v>4</v>
      </c>
      <c r="R1317">
        <v>6</v>
      </c>
      <c r="S1317">
        <v>2</v>
      </c>
      <c r="V1317">
        <v>2</v>
      </c>
      <c r="W1317">
        <v>0</v>
      </c>
      <c r="X1317" t="s">
        <v>312</v>
      </c>
      <c r="Y1317">
        <v>1.72</v>
      </c>
      <c r="Z1317">
        <v>2</v>
      </c>
      <c r="AA1317">
        <v>1.75</v>
      </c>
      <c r="AB1317">
        <v>2.0499999999999998</v>
      </c>
      <c r="AC1317">
        <v>1.73</v>
      </c>
      <c r="AD1317">
        <v>2</v>
      </c>
      <c r="AE1317">
        <v>1.96</v>
      </c>
      <c r="AF1317">
        <v>1.94</v>
      </c>
      <c r="AG1317">
        <v>1.73</v>
      </c>
      <c r="AH1317">
        <v>2.1</v>
      </c>
      <c r="AI1317">
        <v>1.96</v>
      </c>
      <c r="AJ1317">
        <v>2.1</v>
      </c>
      <c r="AK1317">
        <v>1.79</v>
      </c>
      <c r="AL1317">
        <v>1.98</v>
      </c>
      <c r="AM1317" t="str">
        <f t="shared" si="220"/>
        <v>Wozniak</v>
      </c>
      <c r="AN1317" t="str">
        <f t="shared" si="221"/>
        <v>Konta</v>
      </c>
      <c r="AO1317" t="str">
        <f t="shared" si="222"/>
        <v>BirminghamWozniakKonta</v>
      </c>
      <c r="AP1317" t="str">
        <f t="shared" si="223"/>
        <v>BirminghamKontaWozniak</v>
      </c>
      <c r="AQ1317">
        <f t="shared" si="224"/>
        <v>2</v>
      </c>
      <c r="AR1317">
        <f t="shared" si="225"/>
        <v>6</v>
      </c>
      <c r="AS1317">
        <f t="shared" si="226"/>
        <v>18</v>
      </c>
      <c r="AT1317" t="b">
        <f t="shared" si="227"/>
        <v>0</v>
      </c>
      <c r="AU1317" t="str">
        <f t="shared" si="228"/>
        <v>Wozniak</v>
      </c>
      <c r="AV1317" t="b">
        <f t="shared" si="229"/>
        <v>0</v>
      </c>
      <c r="AW1317" t="str">
        <f t="shared" si="230"/>
        <v>Birmingham2nd Round</v>
      </c>
    </row>
    <row r="1318" spans="1:49" x14ac:dyDescent="0.25">
      <c r="A1318">
        <v>29</v>
      </c>
      <c r="B1318" t="s">
        <v>612</v>
      </c>
      <c r="C1318" t="s">
        <v>613</v>
      </c>
      <c r="D1318" s="1">
        <v>41802</v>
      </c>
      <c r="E1318" s="1" t="s">
        <v>306</v>
      </c>
      <c r="F1318" t="s">
        <v>307</v>
      </c>
      <c r="G1318" s="1" t="s">
        <v>614</v>
      </c>
      <c r="H1318" t="s">
        <v>478</v>
      </c>
      <c r="I1318">
        <v>3</v>
      </c>
      <c r="J1318" t="s">
        <v>475</v>
      </c>
      <c r="K1318" t="s">
        <v>335</v>
      </c>
      <c r="L1318">
        <v>19</v>
      </c>
      <c r="M1318">
        <v>40</v>
      </c>
      <c r="N1318">
        <v>2441</v>
      </c>
      <c r="O1318">
        <v>1256</v>
      </c>
      <c r="P1318">
        <v>7</v>
      </c>
      <c r="Q1318">
        <v>6</v>
      </c>
      <c r="R1318">
        <v>2</v>
      </c>
      <c r="S1318">
        <v>6</v>
      </c>
      <c r="T1318">
        <v>6</v>
      </c>
      <c r="U1318">
        <v>1</v>
      </c>
      <c r="V1318">
        <v>2</v>
      </c>
      <c r="W1318">
        <v>1</v>
      </c>
      <c r="X1318" t="s">
        <v>312</v>
      </c>
      <c r="Y1318">
        <v>1.57</v>
      </c>
      <c r="Z1318">
        <v>2.25</v>
      </c>
      <c r="AA1318">
        <v>1.65</v>
      </c>
      <c r="AB1318">
        <v>2.2000000000000002</v>
      </c>
      <c r="AC1318">
        <v>1.57</v>
      </c>
      <c r="AD1318">
        <v>2.25</v>
      </c>
      <c r="AE1318">
        <v>1.69</v>
      </c>
      <c r="AF1318">
        <v>2.2999999999999998</v>
      </c>
      <c r="AG1318">
        <v>1.5</v>
      </c>
      <c r="AH1318">
        <v>2.5</v>
      </c>
      <c r="AI1318">
        <v>1.69</v>
      </c>
      <c r="AJ1318">
        <v>2.5</v>
      </c>
      <c r="AK1318">
        <v>1.61</v>
      </c>
      <c r="AL1318">
        <v>2.27</v>
      </c>
      <c r="AM1318" t="str">
        <f t="shared" si="220"/>
        <v>Stephens</v>
      </c>
      <c r="AN1318" t="str">
        <f t="shared" si="221"/>
        <v>Riske</v>
      </c>
      <c r="AO1318" t="str">
        <f t="shared" si="222"/>
        <v>BirminghamStephensRiske</v>
      </c>
      <c r="AP1318" t="str">
        <f t="shared" si="223"/>
        <v>BirminghamRiskeStephens</v>
      </c>
      <c r="AQ1318">
        <f t="shared" si="224"/>
        <v>1</v>
      </c>
      <c r="AR1318">
        <f t="shared" si="225"/>
        <v>2</v>
      </c>
      <c r="AS1318">
        <f t="shared" si="226"/>
        <v>28</v>
      </c>
      <c r="AT1318" t="b">
        <f t="shared" si="227"/>
        <v>1</v>
      </c>
      <c r="AU1318" t="str">
        <f t="shared" si="228"/>
        <v>Stephens</v>
      </c>
      <c r="AV1318" t="b">
        <f t="shared" si="229"/>
        <v>1</v>
      </c>
      <c r="AW1318" t="str">
        <f t="shared" si="230"/>
        <v>Birmingham3rd Round</v>
      </c>
    </row>
    <row r="1319" spans="1:49" x14ac:dyDescent="0.25">
      <c r="A1319">
        <v>29</v>
      </c>
      <c r="B1319" t="s">
        <v>612</v>
      </c>
      <c r="C1319" t="s">
        <v>613</v>
      </c>
      <c r="D1319" s="1">
        <v>41802</v>
      </c>
      <c r="E1319" s="1" t="s">
        <v>306</v>
      </c>
      <c r="F1319" t="s">
        <v>307</v>
      </c>
      <c r="G1319" s="1" t="s">
        <v>614</v>
      </c>
      <c r="H1319" t="s">
        <v>478</v>
      </c>
      <c r="I1319">
        <v>3</v>
      </c>
      <c r="J1319" t="s">
        <v>399</v>
      </c>
      <c r="K1319" t="s">
        <v>412</v>
      </c>
      <c r="L1319">
        <v>62</v>
      </c>
      <c r="M1319">
        <v>108</v>
      </c>
      <c r="N1319">
        <v>894</v>
      </c>
      <c r="O1319">
        <v>607</v>
      </c>
      <c r="P1319">
        <v>6</v>
      </c>
      <c r="Q1319">
        <v>2</v>
      </c>
      <c r="R1319">
        <v>0</v>
      </c>
      <c r="S1319">
        <v>6</v>
      </c>
      <c r="T1319">
        <v>6</v>
      </c>
      <c r="U1319">
        <v>3</v>
      </c>
      <c r="V1319">
        <v>2</v>
      </c>
      <c r="W1319">
        <v>1</v>
      </c>
      <c r="X1319" t="s">
        <v>312</v>
      </c>
      <c r="Y1319">
        <v>1.57</v>
      </c>
      <c r="Z1319">
        <v>2.25</v>
      </c>
      <c r="AA1319">
        <v>1.7</v>
      </c>
      <c r="AB1319">
        <v>2.1</v>
      </c>
      <c r="AC1319">
        <v>1.67</v>
      </c>
      <c r="AD1319">
        <v>2.1</v>
      </c>
      <c r="AE1319">
        <v>1.71</v>
      </c>
      <c r="AF1319">
        <v>2.27</v>
      </c>
      <c r="AG1319">
        <v>1.57</v>
      </c>
      <c r="AH1319">
        <v>2.25</v>
      </c>
      <c r="AI1319">
        <v>1.75</v>
      </c>
      <c r="AJ1319">
        <v>2.27</v>
      </c>
      <c r="AK1319">
        <v>1.67</v>
      </c>
      <c r="AL1319">
        <v>2.15</v>
      </c>
      <c r="AM1319" t="str">
        <f t="shared" si="220"/>
        <v>Zahlavova</v>
      </c>
      <c r="AN1319" t="str">
        <f t="shared" si="221"/>
        <v>Babos</v>
      </c>
      <c r="AO1319" t="str">
        <f t="shared" si="222"/>
        <v>BirminghamZahlavovaBabos</v>
      </c>
      <c r="AP1319" t="str">
        <f t="shared" si="223"/>
        <v>BirminghamBabosZahlavova</v>
      </c>
      <c r="AQ1319">
        <f t="shared" si="224"/>
        <v>1</v>
      </c>
      <c r="AR1319">
        <f t="shared" si="225"/>
        <v>1</v>
      </c>
      <c r="AS1319">
        <f t="shared" si="226"/>
        <v>23</v>
      </c>
      <c r="AT1319" t="b">
        <f t="shared" si="227"/>
        <v>0</v>
      </c>
      <c r="AU1319" t="str">
        <f t="shared" si="228"/>
        <v>Zahlavova</v>
      </c>
      <c r="AV1319" t="b">
        <f t="shared" si="229"/>
        <v>1</v>
      </c>
      <c r="AW1319" t="str">
        <f t="shared" si="230"/>
        <v>Birmingham3rd Round</v>
      </c>
    </row>
    <row r="1320" spans="1:49" x14ac:dyDescent="0.25">
      <c r="A1320">
        <v>29</v>
      </c>
      <c r="B1320" t="s">
        <v>612</v>
      </c>
      <c r="C1320" t="s">
        <v>613</v>
      </c>
      <c r="D1320" s="1">
        <v>41802</v>
      </c>
      <c r="E1320" s="1" t="s">
        <v>306</v>
      </c>
      <c r="F1320" t="s">
        <v>307</v>
      </c>
      <c r="G1320" s="1" t="s">
        <v>614</v>
      </c>
      <c r="H1320" t="s">
        <v>478</v>
      </c>
      <c r="I1320">
        <v>3</v>
      </c>
      <c r="J1320" t="s">
        <v>410</v>
      </c>
      <c r="K1320" t="s">
        <v>494</v>
      </c>
      <c r="L1320">
        <v>36</v>
      </c>
      <c r="M1320">
        <v>67</v>
      </c>
      <c r="N1320">
        <v>1351</v>
      </c>
      <c r="O1320">
        <v>832</v>
      </c>
      <c r="P1320">
        <v>6</v>
      </c>
      <c r="Q1320">
        <v>0</v>
      </c>
      <c r="R1320">
        <v>7</v>
      </c>
      <c r="S1320">
        <v>6</v>
      </c>
      <c r="V1320">
        <v>2</v>
      </c>
      <c r="W1320">
        <v>0</v>
      </c>
      <c r="X1320" t="s">
        <v>312</v>
      </c>
      <c r="Y1320">
        <v>2.62</v>
      </c>
      <c r="Z1320">
        <v>1.44</v>
      </c>
      <c r="AA1320">
        <v>2.5</v>
      </c>
      <c r="AB1320">
        <v>1.5</v>
      </c>
      <c r="AC1320">
        <v>2.5</v>
      </c>
      <c r="AD1320">
        <v>1.5</v>
      </c>
      <c r="AE1320">
        <v>2.78</v>
      </c>
      <c r="AF1320">
        <v>1.51</v>
      </c>
      <c r="AG1320">
        <v>2.63</v>
      </c>
      <c r="AH1320">
        <v>1.5</v>
      </c>
      <c r="AI1320">
        <v>3</v>
      </c>
      <c r="AJ1320">
        <v>1.53</v>
      </c>
      <c r="AK1320">
        <v>2.61</v>
      </c>
      <c r="AL1320">
        <v>1.48</v>
      </c>
      <c r="AM1320" t="str">
        <f t="shared" si="220"/>
        <v>Zhang</v>
      </c>
      <c r="AN1320" t="str">
        <f t="shared" si="221"/>
        <v>Cetkovska</v>
      </c>
      <c r="AO1320" t="str">
        <f t="shared" si="222"/>
        <v>BirminghamZhangCetkovska</v>
      </c>
      <c r="AP1320" t="str">
        <f t="shared" si="223"/>
        <v>BirminghamCetkovskaZhang</v>
      </c>
      <c r="AQ1320">
        <f t="shared" si="224"/>
        <v>2</v>
      </c>
      <c r="AR1320">
        <f t="shared" si="225"/>
        <v>7</v>
      </c>
      <c r="AS1320">
        <f t="shared" si="226"/>
        <v>19</v>
      </c>
      <c r="AT1320" t="b">
        <f t="shared" si="227"/>
        <v>1</v>
      </c>
      <c r="AU1320" t="str">
        <f t="shared" si="228"/>
        <v>Zhang</v>
      </c>
      <c r="AV1320" t="b">
        <f t="shared" si="229"/>
        <v>0</v>
      </c>
      <c r="AW1320" t="str">
        <f t="shared" si="230"/>
        <v>Birmingham3rd Round</v>
      </c>
    </row>
    <row r="1321" spans="1:49" x14ac:dyDescent="0.25">
      <c r="A1321">
        <v>29</v>
      </c>
      <c r="B1321" t="s">
        <v>612</v>
      </c>
      <c r="C1321" t="s">
        <v>613</v>
      </c>
      <c r="D1321" s="1">
        <v>41802</v>
      </c>
      <c r="E1321" s="1" t="s">
        <v>306</v>
      </c>
      <c r="F1321" t="s">
        <v>307</v>
      </c>
      <c r="G1321" s="1" t="s">
        <v>614</v>
      </c>
      <c r="H1321" t="s">
        <v>478</v>
      </c>
      <c r="I1321">
        <v>3</v>
      </c>
      <c r="J1321" t="s">
        <v>352</v>
      </c>
      <c r="K1321" t="s">
        <v>373</v>
      </c>
      <c r="L1321">
        <v>78</v>
      </c>
      <c r="M1321">
        <v>31</v>
      </c>
      <c r="N1321">
        <v>736</v>
      </c>
      <c r="O1321">
        <v>1586</v>
      </c>
      <c r="P1321">
        <v>6</v>
      </c>
      <c r="Q1321">
        <v>4</v>
      </c>
      <c r="R1321">
        <v>6</v>
      </c>
      <c r="S1321">
        <v>0</v>
      </c>
      <c r="V1321">
        <v>2</v>
      </c>
      <c r="W1321">
        <v>0</v>
      </c>
      <c r="X1321" t="s">
        <v>312</v>
      </c>
      <c r="Y1321">
        <v>3.25</v>
      </c>
      <c r="Z1321">
        <v>1.33</v>
      </c>
      <c r="AA1321">
        <v>3.1</v>
      </c>
      <c r="AB1321">
        <v>1.35</v>
      </c>
      <c r="AC1321">
        <v>3</v>
      </c>
      <c r="AD1321">
        <v>1.36</v>
      </c>
      <c r="AE1321">
        <v>3.41</v>
      </c>
      <c r="AF1321">
        <v>1.38</v>
      </c>
      <c r="AG1321">
        <v>3.25</v>
      </c>
      <c r="AH1321">
        <v>1.33</v>
      </c>
      <c r="AI1321">
        <v>3.7</v>
      </c>
      <c r="AJ1321">
        <v>1.38</v>
      </c>
      <c r="AK1321">
        <v>3.21</v>
      </c>
      <c r="AL1321">
        <v>1.33</v>
      </c>
      <c r="AM1321" t="str">
        <f t="shared" si="220"/>
        <v>Date</v>
      </c>
      <c r="AN1321" t="str">
        <f t="shared" si="221"/>
        <v>Hantuchova</v>
      </c>
      <c r="AO1321" t="str">
        <f t="shared" si="222"/>
        <v>BirminghamDateHantuchova</v>
      </c>
      <c r="AP1321" t="str">
        <f t="shared" si="223"/>
        <v>BirminghamHantuchovaDate</v>
      </c>
      <c r="AQ1321">
        <f t="shared" si="224"/>
        <v>2</v>
      </c>
      <c r="AR1321">
        <f t="shared" si="225"/>
        <v>8</v>
      </c>
      <c r="AS1321">
        <f t="shared" si="226"/>
        <v>16</v>
      </c>
      <c r="AT1321" t="b">
        <f t="shared" si="227"/>
        <v>0</v>
      </c>
      <c r="AU1321" t="str">
        <f t="shared" si="228"/>
        <v>Date</v>
      </c>
      <c r="AV1321" t="b">
        <f t="shared" si="229"/>
        <v>0</v>
      </c>
      <c r="AW1321" t="str">
        <f t="shared" si="230"/>
        <v>Birmingham3rd Round</v>
      </c>
    </row>
    <row r="1322" spans="1:49" x14ac:dyDescent="0.25">
      <c r="A1322">
        <v>29</v>
      </c>
      <c r="B1322" t="s">
        <v>612</v>
      </c>
      <c r="C1322" t="s">
        <v>613</v>
      </c>
      <c r="D1322" s="1">
        <v>41802</v>
      </c>
      <c r="E1322" s="1" t="s">
        <v>306</v>
      </c>
      <c r="F1322" t="s">
        <v>307</v>
      </c>
      <c r="G1322" s="1" t="s">
        <v>614</v>
      </c>
      <c r="H1322" t="s">
        <v>478</v>
      </c>
      <c r="I1322">
        <v>3</v>
      </c>
      <c r="J1322" t="s">
        <v>334</v>
      </c>
      <c r="K1322" t="s">
        <v>338</v>
      </c>
      <c r="L1322">
        <v>13</v>
      </c>
      <c r="M1322">
        <v>61</v>
      </c>
      <c r="N1322">
        <v>3305</v>
      </c>
      <c r="O1322">
        <v>895</v>
      </c>
      <c r="P1322">
        <v>6</v>
      </c>
      <c r="Q1322">
        <v>1</v>
      </c>
      <c r="R1322">
        <v>6</v>
      </c>
      <c r="S1322">
        <v>1</v>
      </c>
      <c r="V1322">
        <v>2</v>
      </c>
      <c r="W1322">
        <v>0</v>
      </c>
      <c r="X1322" t="s">
        <v>312</v>
      </c>
      <c r="Y1322">
        <v>1.1200000000000001</v>
      </c>
      <c r="Z1322">
        <v>6</v>
      </c>
      <c r="AA1322">
        <v>1.1299999999999999</v>
      </c>
      <c r="AB1322">
        <v>5.5</v>
      </c>
      <c r="AC1322">
        <v>1.1200000000000001</v>
      </c>
      <c r="AD1322">
        <v>5.5</v>
      </c>
      <c r="AE1322">
        <v>1.1399999999999999</v>
      </c>
      <c r="AF1322">
        <v>6.69</v>
      </c>
      <c r="AG1322">
        <v>1.1399999999999999</v>
      </c>
      <c r="AH1322">
        <v>5.5</v>
      </c>
      <c r="AI1322">
        <v>1.17</v>
      </c>
      <c r="AJ1322">
        <v>6.69</v>
      </c>
      <c r="AK1322">
        <v>1.1299999999999999</v>
      </c>
      <c r="AL1322">
        <v>5.76</v>
      </c>
      <c r="AM1322" t="str">
        <f t="shared" si="220"/>
        <v>Ivanovic</v>
      </c>
      <c r="AN1322" t="str">
        <f t="shared" si="221"/>
        <v>Davis</v>
      </c>
      <c r="AO1322" t="str">
        <f t="shared" si="222"/>
        <v>BirminghamIvanovicDavis</v>
      </c>
      <c r="AP1322" t="str">
        <f t="shared" si="223"/>
        <v>BirminghamDavisIvanovic</v>
      </c>
      <c r="AQ1322">
        <f t="shared" si="224"/>
        <v>2</v>
      </c>
      <c r="AR1322">
        <f t="shared" si="225"/>
        <v>10</v>
      </c>
      <c r="AS1322">
        <f t="shared" si="226"/>
        <v>14</v>
      </c>
      <c r="AT1322" t="b">
        <f t="shared" si="227"/>
        <v>0</v>
      </c>
      <c r="AU1322" t="str">
        <f t="shared" si="228"/>
        <v>Ivanovic</v>
      </c>
      <c r="AV1322" t="b">
        <f t="shared" si="229"/>
        <v>0</v>
      </c>
      <c r="AW1322" t="str">
        <f t="shared" si="230"/>
        <v>Birmingham3rd Round</v>
      </c>
    </row>
    <row r="1323" spans="1:49" x14ac:dyDescent="0.25">
      <c r="A1323">
        <v>29</v>
      </c>
      <c r="B1323" t="s">
        <v>612</v>
      </c>
      <c r="C1323" t="s">
        <v>613</v>
      </c>
      <c r="D1323" s="1">
        <v>41802</v>
      </c>
      <c r="E1323" s="1" t="s">
        <v>306</v>
      </c>
      <c r="F1323" t="s">
        <v>307</v>
      </c>
      <c r="G1323" s="1" t="s">
        <v>614</v>
      </c>
      <c r="H1323" t="s">
        <v>478</v>
      </c>
      <c r="I1323">
        <v>3</v>
      </c>
      <c r="J1323" t="s">
        <v>585</v>
      </c>
      <c r="K1323" t="s">
        <v>530</v>
      </c>
      <c r="L1323">
        <v>33</v>
      </c>
      <c r="M1323">
        <v>75</v>
      </c>
      <c r="N1323">
        <v>1495</v>
      </c>
      <c r="O1323">
        <v>748</v>
      </c>
      <c r="P1323">
        <v>3</v>
      </c>
      <c r="Q1323">
        <v>6</v>
      </c>
      <c r="R1323">
        <v>7</v>
      </c>
      <c r="S1323">
        <v>6</v>
      </c>
      <c r="T1323">
        <v>6</v>
      </c>
      <c r="U1323">
        <v>4</v>
      </c>
      <c r="V1323">
        <v>2</v>
      </c>
      <c r="W1323">
        <v>1</v>
      </c>
      <c r="X1323" t="s">
        <v>312</v>
      </c>
      <c r="Y1323">
        <v>1.72</v>
      </c>
      <c r="Z1323">
        <v>2</v>
      </c>
      <c r="AA1323">
        <v>1.75</v>
      </c>
      <c r="AB1323">
        <v>2.0499999999999998</v>
      </c>
      <c r="AC1323">
        <v>1.67</v>
      </c>
      <c r="AD1323">
        <v>2.1</v>
      </c>
      <c r="AE1323">
        <v>1.69</v>
      </c>
      <c r="AF1323">
        <v>2.29</v>
      </c>
      <c r="AG1323">
        <v>1.8</v>
      </c>
      <c r="AH1323">
        <v>2</v>
      </c>
      <c r="AI1323">
        <v>1.83</v>
      </c>
      <c r="AJ1323">
        <v>2.2999999999999998</v>
      </c>
      <c r="AK1323">
        <v>1.72</v>
      </c>
      <c r="AL1323">
        <v>2.09</v>
      </c>
      <c r="AM1323" t="str">
        <f t="shared" si="220"/>
        <v>Koukalova</v>
      </c>
      <c r="AN1323" t="str">
        <f t="shared" si="221"/>
        <v>Vandeweghe</v>
      </c>
      <c r="AO1323" t="str">
        <f t="shared" si="222"/>
        <v>BirminghamKoukalovaVandeweghe</v>
      </c>
      <c r="AP1323" t="str">
        <f t="shared" si="223"/>
        <v>BirminghamVandewegheKoukalova</v>
      </c>
      <c r="AQ1323">
        <f t="shared" si="224"/>
        <v>1</v>
      </c>
      <c r="AR1323">
        <f t="shared" si="225"/>
        <v>0</v>
      </c>
      <c r="AS1323">
        <f t="shared" si="226"/>
        <v>32</v>
      </c>
      <c r="AT1323" t="b">
        <f t="shared" si="227"/>
        <v>1</v>
      </c>
      <c r="AU1323" t="str">
        <f t="shared" si="228"/>
        <v>Vandeweghe</v>
      </c>
      <c r="AV1323" t="b">
        <f t="shared" si="229"/>
        <v>1</v>
      </c>
      <c r="AW1323" t="str">
        <f t="shared" si="230"/>
        <v>Birmingham3rd Round</v>
      </c>
    </row>
    <row r="1324" spans="1:49" x14ac:dyDescent="0.25">
      <c r="A1324">
        <v>29</v>
      </c>
      <c r="B1324" t="s">
        <v>612</v>
      </c>
      <c r="C1324" t="s">
        <v>613</v>
      </c>
      <c r="D1324" s="1">
        <v>41802</v>
      </c>
      <c r="E1324" s="1" t="s">
        <v>306</v>
      </c>
      <c r="F1324" t="s">
        <v>307</v>
      </c>
      <c r="G1324" s="1" t="s">
        <v>614</v>
      </c>
      <c r="H1324" t="s">
        <v>478</v>
      </c>
      <c r="I1324">
        <v>3</v>
      </c>
      <c r="J1324" t="s">
        <v>370</v>
      </c>
      <c r="K1324" t="s">
        <v>422</v>
      </c>
      <c r="L1324">
        <v>43</v>
      </c>
      <c r="M1324">
        <v>17</v>
      </c>
      <c r="N1324">
        <v>1185</v>
      </c>
      <c r="O1324">
        <v>2565</v>
      </c>
      <c r="P1324">
        <v>2</v>
      </c>
      <c r="Q1324">
        <v>6</v>
      </c>
      <c r="R1324">
        <v>6</v>
      </c>
      <c r="S1324">
        <v>2</v>
      </c>
      <c r="T1324">
        <v>6</v>
      </c>
      <c r="U1324">
        <v>2</v>
      </c>
      <c r="V1324">
        <v>2</v>
      </c>
      <c r="W1324">
        <v>1</v>
      </c>
      <c r="X1324" t="s">
        <v>312</v>
      </c>
      <c r="Y1324">
        <v>3</v>
      </c>
      <c r="Z1324">
        <v>1.36</v>
      </c>
      <c r="AA1324">
        <v>2.8</v>
      </c>
      <c r="AB1324">
        <v>1.42</v>
      </c>
      <c r="AC1324">
        <v>3</v>
      </c>
      <c r="AD1324">
        <v>1.36</v>
      </c>
      <c r="AE1324">
        <v>3.14</v>
      </c>
      <c r="AF1324">
        <v>1.42</v>
      </c>
      <c r="AG1324">
        <v>2.88</v>
      </c>
      <c r="AH1324">
        <v>1.4</v>
      </c>
      <c r="AI1324">
        <v>3.2</v>
      </c>
      <c r="AJ1324">
        <v>1.48</v>
      </c>
      <c r="AK1324">
        <v>2.92</v>
      </c>
      <c r="AL1324">
        <v>1.39</v>
      </c>
      <c r="AM1324" t="str">
        <f t="shared" si="220"/>
        <v>Dellacqua</v>
      </c>
      <c r="AN1324" t="str">
        <f t="shared" si="221"/>
        <v>Stosur</v>
      </c>
      <c r="AO1324" t="str">
        <f t="shared" si="222"/>
        <v>BirminghamDellacquaStosur</v>
      </c>
      <c r="AP1324" t="str">
        <f t="shared" si="223"/>
        <v>BirminghamStosurDellacqua</v>
      </c>
      <c r="AQ1324">
        <f t="shared" si="224"/>
        <v>1</v>
      </c>
      <c r="AR1324">
        <f t="shared" si="225"/>
        <v>4</v>
      </c>
      <c r="AS1324">
        <f t="shared" si="226"/>
        <v>24</v>
      </c>
      <c r="AT1324" t="b">
        <f t="shared" si="227"/>
        <v>0</v>
      </c>
      <c r="AU1324" t="str">
        <f t="shared" si="228"/>
        <v>Stosur</v>
      </c>
      <c r="AV1324" t="b">
        <f t="shared" si="229"/>
        <v>1</v>
      </c>
      <c r="AW1324" t="str">
        <f t="shared" si="230"/>
        <v>Birmingham3rd Round</v>
      </c>
    </row>
    <row r="1325" spans="1:49" x14ac:dyDescent="0.25">
      <c r="A1325">
        <v>29</v>
      </c>
      <c r="B1325" t="s">
        <v>612</v>
      </c>
      <c r="C1325" t="s">
        <v>613</v>
      </c>
      <c r="D1325" s="1">
        <v>41802</v>
      </c>
      <c r="E1325" s="1" t="s">
        <v>306</v>
      </c>
      <c r="F1325" t="s">
        <v>307</v>
      </c>
      <c r="G1325" s="1" t="s">
        <v>614</v>
      </c>
      <c r="H1325" t="s">
        <v>478</v>
      </c>
      <c r="I1325">
        <v>3</v>
      </c>
      <c r="J1325" t="s">
        <v>328</v>
      </c>
      <c r="K1325" t="s">
        <v>406</v>
      </c>
      <c r="L1325">
        <v>25</v>
      </c>
      <c r="M1325">
        <v>135</v>
      </c>
      <c r="N1325">
        <v>1980</v>
      </c>
      <c r="O1325">
        <v>456</v>
      </c>
      <c r="P1325">
        <v>1</v>
      </c>
      <c r="Q1325">
        <v>6</v>
      </c>
      <c r="R1325">
        <v>7</v>
      </c>
      <c r="S1325">
        <v>5</v>
      </c>
      <c r="T1325">
        <v>6</v>
      </c>
      <c r="U1325">
        <v>4</v>
      </c>
      <c r="V1325">
        <v>2</v>
      </c>
      <c r="W1325">
        <v>1</v>
      </c>
      <c r="X1325" t="s">
        <v>312</v>
      </c>
      <c r="Y1325">
        <v>1.5</v>
      </c>
      <c r="Z1325">
        <v>2.5</v>
      </c>
      <c r="AA1325">
        <v>1.55</v>
      </c>
      <c r="AB1325">
        <v>2.4</v>
      </c>
      <c r="AC1325">
        <v>1.57</v>
      </c>
      <c r="AD1325">
        <v>2.25</v>
      </c>
      <c r="AE1325">
        <v>1.65</v>
      </c>
      <c r="AF1325">
        <v>2.37</v>
      </c>
      <c r="AG1325">
        <v>1.57</v>
      </c>
      <c r="AH1325">
        <v>2.38</v>
      </c>
      <c r="AI1325">
        <v>1.65</v>
      </c>
      <c r="AJ1325">
        <v>2.5</v>
      </c>
      <c r="AK1325">
        <v>1.57</v>
      </c>
      <c r="AL1325">
        <v>2.36</v>
      </c>
      <c r="AM1325" t="str">
        <f t="shared" si="220"/>
        <v>Flipkens</v>
      </c>
      <c r="AN1325" t="str">
        <f t="shared" si="221"/>
        <v>Wozniak</v>
      </c>
      <c r="AO1325" t="str">
        <f t="shared" si="222"/>
        <v>BirminghamFlipkensWozniak</v>
      </c>
      <c r="AP1325" t="str">
        <f t="shared" si="223"/>
        <v>BirminghamWozniakFlipkens</v>
      </c>
      <c r="AQ1325">
        <f t="shared" si="224"/>
        <v>1</v>
      </c>
      <c r="AR1325">
        <f t="shared" si="225"/>
        <v>-1</v>
      </c>
      <c r="AS1325">
        <f t="shared" si="226"/>
        <v>29</v>
      </c>
      <c r="AT1325" t="b">
        <f t="shared" si="227"/>
        <v>0</v>
      </c>
      <c r="AU1325" t="str">
        <f t="shared" si="228"/>
        <v>Wozniak</v>
      </c>
      <c r="AV1325" t="b">
        <f t="shared" si="229"/>
        <v>1</v>
      </c>
      <c r="AW1325" t="str">
        <f t="shared" si="230"/>
        <v>Birmingham3rd Round</v>
      </c>
    </row>
    <row r="1326" spans="1:49" x14ac:dyDescent="0.25">
      <c r="A1326">
        <v>29</v>
      </c>
      <c r="B1326" t="s">
        <v>612</v>
      </c>
      <c r="C1326" t="s">
        <v>613</v>
      </c>
      <c r="D1326" s="1">
        <v>41803</v>
      </c>
      <c r="E1326" s="1" t="s">
        <v>306</v>
      </c>
      <c r="F1326" t="s">
        <v>307</v>
      </c>
      <c r="G1326" s="1" t="s">
        <v>614</v>
      </c>
      <c r="H1326" t="s">
        <v>345</v>
      </c>
      <c r="I1326">
        <v>3</v>
      </c>
      <c r="J1326" t="s">
        <v>410</v>
      </c>
      <c r="K1326" t="s">
        <v>475</v>
      </c>
      <c r="L1326">
        <v>36</v>
      </c>
      <c r="M1326">
        <v>19</v>
      </c>
      <c r="N1326">
        <v>1351</v>
      </c>
      <c r="O1326">
        <v>2441</v>
      </c>
      <c r="P1326">
        <v>6</v>
      </c>
      <c r="Q1326">
        <v>3</v>
      </c>
      <c r="R1326">
        <v>6</v>
      </c>
      <c r="S1326">
        <v>1</v>
      </c>
      <c r="V1326">
        <v>2</v>
      </c>
      <c r="W1326">
        <v>0</v>
      </c>
      <c r="X1326" t="s">
        <v>312</v>
      </c>
      <c r="Y1326">
        <v>3.4</v>
      </c>
      <c r="Z1326">
        <v>1.3</v>
      </c>
      <c r="AA1326">
        <v>3.1</v>
      </c>
      <c r="AB1326">
        <v>1.35</v>
      </c>
      <c r="AC1326">
        <v>3.25</v>
      </c>
      <c r="AD1326">
        <v>1.36</v>
      </c>
      <c r="AE1326">
        <v>3.5</v>
      </c>
      <c r="AF1326">
        <v>1.36</v>
      </c>
      <c r="AG1326">
        <v>3</v>
      </c>
      <c r="AH1326">
        <v>1.36</v>
      </c>
      <c r="AI1326">
        <v>3.5</v>
      </c>
      <c r="AJ1326">
        <v>1.39</v>
      </c>
      <c r="AK1326">
        <v>3.2</v>
      </c>
      <c r="AL1326">
        <v>1.34</v>
      </c>
      <c r="AM1326" t="str">
        <f t="shared" si="220"/>
        <v>Zhang</v>
      </c>
      <c r="AN1326" t="str">
        <f t="shared" si="221"/>
        <v>Stephens</v>
      </c>
      <c r="AO1326" t="str">
        <f t="shared" si="222"/>
        <v>BirminghamZhangStephens</v>
      </c>
      <c r="AP1326" t="str">
        <f t="shared" si="223"/>
        <v>BirminghamStephensZhang</v>
      </c>
      <c r="AQ1326">
        <f t="shared" si="224"/>
        <v>2</v>
      </c>
      <c r="AR1326">
        <f t="shared" si="225"/>
        <v>8</v>
      </c>
      <c r="AS1326">
        <f t="shared" si="226"/>
        <v>16</v>
      </c>
      <c r="AT1326" t="b">
        <f t="shared" si="227"/>
        <v>0</v>
      </c>
      <c r="AU1326" t="str">
        <f t="shared" si="228"/>
        <v>Zhang</v>
      </c>
      <c r="AV1326" t="b">
        <f t="shared" si="229"/>
        <v>0</v>
      </c>
      <c r="AW1326" t="str">
        <f t="shared" si="230"/>
        <v>BirminghamQuarterfinals</v>
      </c>
    </row>
    <row r="1327" spans="1:49" x14ac:dyDescent="0.25">
      <c r="A1327">
        <v>29</v>
      </c>
      <c r="B1327" t="s">
        <v>612</v>
      </c>
      <c r="C1327" t="s">
        <v>613</v>
      </c>
      <c r="D1327" s="1">
        <v>41803</v>
      </c>
      <c r="E1327" s="1" t="s">
        <v>306</v>
      </c>
      <c r="F1327" t="s">
        <v>307</v>
      </c>
      <c r="G1327" s="1" t="s">
        <v>614</v>
      </c>
      <c r="H1327" t="s">
        <v>345</v>
      </c>
      <c r="I1327">
        <v>3</v>
      </c>
      <c r="J1327" t="s">
        <v>334</v>
      </c>
      <c r="K1327" t="s">
        <v>585</v>
      </c>
      <c r="L1327">
        <v>13</v>
      </c>
      <c r="M1327">
        <v>33</v>
      </c>
      <c r="N1327">
        <v>3305</v>
      </c>
      <c r="O1327">
        <v>1495</v>
      </c>
      <c r="P1327">
        <v>6</v>
      </c>
      <c r="Q1327">
        <v>1</v>
      </c>
      <c r="R1327">
        <v>6</v>
      </c>
      <c r="S1327">
        <v>4</v>
      </c>
      <c r="V1327">
        <v>2</v>
      </c>
      <c r="W1327">
        <v>0</v>
      </c>
      <c r="X1327" t="s">
        <v>312</v>
      </c>
      <c r="Y1327">
        <v>1.1200000000000001</v>
      </c>
      <c r="Z1327">
        <v>6</v>
      </c>
      <c r="AA1327">
        <v>1.1599999999999999</v>
      </c>
      <c r="AB1327">
        <v>5</v>
      </c>
      <c r="AC1327">
        <v>1.17</v>
      </c>
      <c r="AD1327">
        <v>5</v>
      </c>
      <c r="AE1327">
        <v>1.1499999999999999</v>
      </c>
      <c r="AF1327">
        <v>6.7</v>
      </c>
      <c r="AG1327">
        <v>1.17</v>
      </c>
      <c r="AH1327">
        <v>5</v>
      </c>
      <c r="AI1327">
        <v>1.17</v>
      </c>
      <c r="AJ1327">
        <v>7.1</v>
      </c>
      <c r="AK1327">
        <v>1.1399999999999999</v>
      </c>
      <c r="AL1327">
        <v>5.43</v>
      </c>
      <c r="AM1327" t="str">
        <f t="shared" si="220"/>
        <v>Ivanovic</v>
      </c>
      <c r="AN1327" t="str">
        <f t="shared" si="221"/>
        <v>Koukalova</v>
      </c>
      <c r="AO1327" t="str">
        <f t="shared" si="222"/>
        <v>BirminghamIvanovicKoukalova</v>
      </c>
      <c r="AP1327" t="str">
        <f t="shared" si="223"/>
        <v>BirminghamKoukalovaIvanovic</v>
      </c>
      <c r="AQ1327">
        <f t="shared" si="224"/>
        <v>2</v>
      </c>
      <c r="AR1327">
        <f t="shared" si="225"/>
        <v>7</v>
      </c>
      <c r="AS1327">
        <f t="shared" si="226"/>
        <v>17</v>
      </c>
      <c r="AT1327" t="b">
        <f t="shared" si="227"/>
        <v>0</v>
      </c>
      <c r="AU1327" t="str">
        <f t="shared" si="228"/>
        <v>Ivanovic</v>
      </c>
      <c r="AV1327" t="b">
        <f t="shared" si="229"/>
        <v>0</v>
      </c>
      <c r="AW1327" t="str">
        <f t="shared" si="230"/>
        <v>BirminghamQuarterfinals</v>
      </c>
    </row>
    <row r="1328" spans="1:49" x14ac:dyDescent="0.25">
      <c r="A1328">
        <v>29</v>
      </c>
      <c r="B1328" t="s">
        <v>612</v>
      </c>
      <c r="C1328" t="s">
        <v>613</v>
      </c>
      <c r="D1328" s="1">
        <v>41803</v>
      </c>
      <c r="E1328" s="1" t="s">
        <v>306</v>
      </c>
      <c r="F1328" t="s">
        <v>307</v>
      </c>
      <c r="G1328" s="1" t="s">
        <v>614</v>
      </c>
      <c r="H1328" t="s">
        <v>345</v>
      </c>
      <c r="I1328">
        <v>3</v>
      </c>
      <c r="J1328" t="s">
        <v>370</v>
      </c>
      <c r="K1328" t="s">
        <v>352</v>
      </c>
      <c r="L1328">
        <v>43</v>
      </c>
      <c r="M1328">
        <v>78</v>
      </c>
      <c r="N1328">
        <v>1185</v>
      </c>
      <c r="O1328">
        <v>736</v>
      </c>
      <c r="P1328">
        <v>6</v>
      </c>
      <c r="Q1328">
        <v>1</v>
      </c>
      <c r="R1328">
        <v>6</v>
      </c>
      <c r="S1328">
        <v>0</v>
      </c>
      <c r="V1328">
        <v>2</v>
      </c>
      <c r="W1328">
        <v>0</v>
      </c>
      <c r="X1328" t="s">
        <v>312</v>
      </c>
      <c r="Y1328">
        <v>1.4</v>
      </c>
      <c r="Z1328">
        <v>2.75</v>
      </c>
      <c r="AA1328">
        <v>1.45</v>
      </c>
      <c r="AB1328">
        <v>2.7</v>
      </c>
      <c r="AC1328">
        <v>1.5</v>
      </c>
      <c r="AD1328">
        <v>2.62</v>
      </c>
      <c r="AE1328">
        <v>1.48</v>
      </c>
      <c r="AF1328">
        <v>2.9</v>
      </c>
      <c r="AG1328">
        <v>1.44</v>
      </c>
      <c r="AH1328">
        <v>2.75</v>
      </c>
      <c r="AI1328">
        <v>1.5</v>
      </c>
      <c r="AJ1328">
        <v>2.9</v>
      </c>
      <c r="AK1328">
        <v>1.45</v>
      </c>
      <c r="AL1328">
        <v>2.69</v>
      </c>
      <c r="AM1328" t="str">
        <f t="shared" si="220"/>
        <v>Dellacqua</v>
      </c>
      <c r="AN1328" t="str">
        <f t="shared" si="221"/>
        <v>Date</v>
      </c>
      <c r="AO1328" t="str">
        <f t="shared" si="222"/>
        <v>BirminghamDellacquaDate</v>
      </c>
      <c r="AP1328" t="str">
        <f t="shared" si="223"/>
        <v>BirminghamDateDellacqua</v>
      </c>
      <c r="AQ1328">
        <f t="shared" si="224"/>
        <v>2</v>
      </c>
      <c r="AR1328">
        <f t="shared" si="225"/>
        <v>11</v>
      </c>
      <c r="AS1328">
        <f t="shared" si="226"/>
        <v>13</v>
      </c>
      <c r="AT1328" t="b">
        <f t="shared" si="227"/>
        <v>0</v>
      </c>
      <c r="AU1328" t="str">
        <f t="shared" si="228"/>
        <v>Dellacqua</v>
      </c>
      <c r="AV1328" t="b">
        <f t="shared" si="229"/>
        <v>0</v>
      </c>
      <c r="AW1328" t="str">
        <f t="shared" si="230"/>
        <v>BirminghamQuarterfinals</v>
      </c>
    </row>
    <row r="1329" spans="1:49" x14ac:dyDescent="0.25">
      <c r="A1329">
        <v>29</v>
      </c>
      <c r="B1329" t="s">
        <v>612</v>
      </c>
      <c r="C1329" t="s">
        <v>613</v>
      </c>
      <c r="D1329" s="1">
        <v>41803</v>
      </c>
      <c r="E1329" s="1" t="s">
        <v>306</v>
      </c>
      <c r="F1329" t="s">
        <v>307</v>
      </c>
      <c r="G1329" s="1" t="s">
        <v>614</v>
      </c>
      <c r="H1329" t="s">
        <v>345</v>
      </c>
      <c r="I1329">
        <v>3</v>
      </c>
      <c r="J1329" t="s">
        <v>399</v>
      </c>
      <c r="K1329" t="s">
        <v>328</v>
      </c>
      <c r="L1329">
        <v>62</v>
      </c>
      <c r="M1329">
        <v>25</v>
      </c>
      <c r="N1329">
        <v>894</v>
      </c>
      <c r="O1329">
        <v>1980</v>
      </c>
      <c r="P1329">
        <v>6</v>
      </c>
      <c r="Q1329">
        <v>4</v>
      </c>
      <c r="R1329">
        <v>6</v>
      </c>
      <c r="S1329">
        <v>2</v>
      </c>
      <c r="V1329">
        <v>2</v>
      </c>
      <c r="W1329">
        <v>0</v>
      </c>
      <c r="X1329" t="s">
        <v>312</v>
      </c>
      <c r="Y1329">
        <v>2.75</v>
      </c>
      <c r="Z1329">
        <v>1.4</v>
      </c>
      <c r="AA1329">
        <v>2.7</v>
      </c>
      <c r="AB1329">
        <v>1.45</v>
      </c>
      <c r="AC1329">
        <v>2.62</v>
      </c>
      <c r="AD1329">
        <v>1.5</v>
      </c>
      <c r="AE1329">
        <v>2.9</v>
      </c>
      <c r="AF1329">
        <v>1.48</v>
      </c>
      <c r="AG1329">
        <v>2.75</v>
      </c>
      <c r="AH1329">
        <v>1.44</v>
      </c>
      <c r="AI1329">
        <v>2.9</v>
      </c>
      <c r="AJ1329">
        <v>1.53</v>
      </c>
      <c r="AK1329">
        <v>2.68</v>
      </c>
      <c r="AL1329">
        <v>1.46</v>
      </c>
      <c r="AM1329" t="str">
        <f t="shared" si="220"/>
        <v>Zahlavova</v>
      </c>
      <c r="AN1329" t="str">
        <f t="shared" si="221"/>
        <v>Flipkens</v>
      </c>
      <c r="AO1329" t="str">
        <f t="shared" si="222"/>
        <v>BirminghamZahlavovaFlipkens</v>
      </c>
      <c r="AP1329" t="str">
        <f t="shared" si="223"/>
        <v>BirminghamFlipkensZahlavova</v>
      </c>
      <c r="AQ1329">
        <f t="shared" si="224"/>
        <v>2</v>
      </c>
      <c r="AR1329">
        <f t="shared" si="225"/>
        <v>6</v>
      </c>
      <c r="AS1329">
        <f t="shared" si="226"/>
        <v>18</v>
      </c>
      <c r="AT1329" t="b">
        <f t="shared" si="227"/>
        <v>0</v>
      </c>
      <c r="AU1329" t="str">
        <f t="shared" si="228"/>
        <v>Zahlavova</v>
      </c>
      <c r="AV1329" t="b">
        <f t="shared" si="229"/>
        <v>0</v>
      </c>
      <c r="AW1329" t="str">
        <f t="shared" si="230"/>
        <v>BirminghamQuarterfinals</v>
      </c>
    </row>
    <row r="1330" spans="1:49" x14ac:dyDescent="0.25">
      <c r="A1330">
        <v>29</v>
      </c>
      <c r="B1330" t="s">
        <v>612</v>
      </c>
      <c r="C1330" t="s">
        <v>613</v>
      </c>
      <c r="D1330" s="1">
        <v>41804</v>
      </c>
      <c r="E1330" s="1" t="s">
        <v>306</v>
      </c>
      <c r="F1330" t="s">
        <v>307</v>
      </c>
      <c r="G1330" s="1" t="s">
        <v>614</v>
      </c>
      <c r="H1330" t="s">
        <v>346</v>
      </c>
      <c r="I1330">
        <v>3</v>
      </c>
      <c r="J1330" t="s">
        <v>334</v>
      </c>
      <c r="K1330" t="s">
        <v>410</v>
      </c>
      <c r="L1330">
        <v>13</v>
      </c>
      <c r="M1330">
        <v>36</v>
      </c>
      <c r="N1330">
        <v>3305</v>
      </c>
      <c r="O1330">
        <v>1351</v>
      </c>
      <c r="P1330">
        <v>6</v>
      </c>
      <c r="Q1330">
        <v>2</v>
      </c>
      <c r="R1330">
        <v>6</v>
      </c>
      <c r="S1330">
        <v>2</v>
      </c>
      <c r="V1330">
        <v>2</v>
      </c>
      <c r="W1330">
        <v>0</v>
      </c>
      <c r="X1330" t="s">
        <v>312</v>
      </c>
      <c r="Y1330">
        <v>1.1399999999999999</v>
      </c>
      <c r="Z1330">
        <v>5.5</v>
      </c>
      <c r="AA1330">
        <v>1.17</v>
      </c>
      <c r="AB1330">
        <v>4.75</v>
      </c>
      <c r="AC1330">
        <v>1.17</v>
      </c>
      <c r="AD1330">
        <v>5</v>
      </c>
      <c r="AE1330">
        <v>1.1599999999999999</v>
      </c>
      <c r="AF1330">
        <v>6.35</v>
      </c>
      <c r="AG1330">
        <v>1.17</v>
      </c>
      <c r="AH1330">
        <v>5</v>
      </c>
      <c r="AI1330">
        <v>1.2</v>
      </c>
      <c r="AJ1330">
        <v>6.35</v>
      </c>
      <c r="AK1330">
        <v>1.1599999999999999</v>
      </c>
      <c r="AL1330">
        <v>5.07</v>
      </c>
      <c r="AM1330" t="str">
        <f t="shared" si="220"/>
        <v>Ivanovic</v>
      </c>
      <c r="AN1330" t="str">
        <f t="shared" si="221"/>
        <v>Zhang</v>
      </c>
      <c r="AO1330" t="str">
        <f t="shared" si="222"/>
        <v>BirminghamIvanovicZhang</v>
      </c>
      <c r="AP1330" t="str">
        <f t="shared" si="223"/>
        <v>BirminghamZhangIvanovic</v>
      </c>
      <c r="AQ1330">
        <f t="shared" si="224"/>
        <v>2</v>
      </c>
      <c r="AR1330">
        <f t="shared" si="225"/>
        <v>8</v>
      </c>
      <c r="AS1330">
        <f t="shared" si="226"/>
        <v>16</v>
      </c>
      <c r="AT1330" t="b">
        <f t="shared" si="227"/>
        <v>0</v>
      </c>
      <c r="AU1330" t="str">
        <f t="shared" si="228"/>
        <v>Ivanovic</v>
      </c>
      <c r="AV1330" t="b">
        <f t="shared" si="229"/>
        <v>0</v>
      </c>
      <c r="AW1330" t="str">
        <f t="shared" si="230"/>
        <v>BirminghamSemifinals</v>
      </c>
    </row>
    <row r="1331" spans="1:49" x14ac:dyDescent="0.25">
      <c r="A1331">
        <v>29</v>
      </c>
      <c r="B1331" t="s">
        <v>612</v>
      </c>
      <c r="C1331" t="s">
        <v>613</v>
      </c>
      <c r="D1331" s="1">
        <v>41804</v>
      </c>
      <c r="E1331" s="1" t="s">
        <v>306</v>
      </c>
      <c r="F1331" t="s">
        <v>307</v>
      </c>
      <c r="G1331" s="1" t="s">
        <v>614</v>
      </c>
      <c r="H1331" t="s">
        <v>346</v>
      </c>
      <c r="I1331">
        <v>3</v>
      </c>
      <c r="J1331" t="s">
        <v>399</v>
      </c>
      <c r="K1331" t="s">
        <v>370</v>
      </c>
      <c r="L1331">
        <v>62</v>
      </c>
      <c r="M1331">
        <v>43</v>
      </c>
      <c r="N1331">
        <v>894</v>
      </c>
      <c r="O1331">
        <v>1185</v>
      </c>
      <c r="P1331">
        <v>7</v>
      </c>
      <c r="Q1331">
        <v>6</v>
      </c>
      <c r="R1331">
        <v>6</v>
      </c>
      <c r="S1331">
        <v>1</v>
      </c>
      <c r="V1331">
        <v>2</v>
      </c>
      <c r="W1331">
        <v>0</v>
      </c>
      <c r="X1331" t="s">
        <v>312</v>
      </c>
      <c r="Y1331">
        <v>3</v>
      </c>
      <c r="Z1331">
        <v>1.4</v>
      </c>
      <c r="AA1331">
        <v>2.8</v>
      </c>
      <c r="AB1331">
        <v>1.42</v>
      </c>
      <c r="AC1331">
        <v>2.75</v>
      </c>
      <c r="AD1331">
        <v>1.44</v>
      </c>
      <c r="AE1331">
        <v>3.14</v>
      </c>
      <c r="AF1331">
        <v>1.43</v>
      </c>
      <c r="AG1331">
        <v>2.75</v>
      </c>
      <c r="AH1331">
        <v>1.44</v>
      </c>
      <c r="AI1331">
        <v>3.2</v>
      </c>
      <c r="AJ1331">
        <v>1.48</v>
      </c>
      <c r="AK1331">
        <v>2.87</v>
      </c>
      <c r="AL1331">
        <v>1.41</v>
      </c>
      <c r="AM1331" t="str">
        <f t="shared" si="220"/>
        <v>Zahlavova</v>
      </c>
      <c r="AN1331" t="str">
        <f t="shared" si="221"/>
        <v>Dellacqua</v>
      </c>
      <c r="AO1331" t="str">
        <f t="shared" si="222"/>
        <v>BirminghamZahlavovaDellacqua</v>
      </c>
      <c r="AP1331" t="str">
        <f t="shared" si="223"/>
        <v>BirminghamDellacquaZahlavova</v>
      </c>
      <c r="AQ1331">
        <f t="shared" si="224"/>
        <v>2</v>
      </c>
      <c r="AR1331">
        <f t="shared" si="225"/>
        <v>6</v>
      </c>
      <c r="AS1331">
        <f t="shared" si="226"/>
        <v>20</v>
      </c>
      <c r="AT1331" t="b">
        <f t="shared" si="227"/>
        <v>1</v>
      </c>
      <c r="AU1331" t="str">
        <f t="shared" si="228"/>
        <v>Zahlavova</v>
      </c>
      <c r="AV1331" t="b">
        <f t="shared" si="229"/>
        <v>0</v>
      </c>
      <c r="AW1331" t="str">
        <f t="shared" si="230"/>
        <v>BirminghamSemifinals</v>
      </c>
    </row>
    <row r="1332" spans="1:49" x14ac:dyDescent="0.25">
      <c r="A1332">
        <v>29</v>
      </c>
      <c r="B1332" t="s">
        <v>612</v>
      </c>
      <c r="C1332" t="s">
        <v>613</v>
      </c>
      <c r="D1332" s="1">
        <v>41805</v>
      </c>
      <c r="E1332" s="1" t="s">
        <v>306</v>
      </c>
      <c r="F1332" t="s">
        <v>307</v>
      </c>
      <c r="G1332" s="1" t="s">
        <v>614</v>
      </c>
      <c r="H1332" t="s">
        <v>348</v>
      </c>
      <c r="I1332">
        <v>3</v>
      </c>
      <c r="J1332" t="s">
        <v>334</v>
      </c>
      <c r="K1332" t="s">
        <v>399</v>
      </c>
      <c r="L1332">
        <v>13</v>
      </c>
      <c r="M1332">
        <v>62</v>
      </c>
      <c r="N1332">
        <v>3305</v>
      </c>
      <c r="O1332">
        <v>894</v>
      </c>
      <c r="P1332">
        <v>6</v>
      </c>
      <c r="Q1332">
        <v>3</v>
      </c>
      <c r="R1332">
        <v>6</v>
      </c>
      <c r="S1332">
        <v>2</v>
      </c>
      <c r="V1332">
        <v>2</v>
      </c>
      <c r="W1332">
        <v>0</v>
      </c>
      <c r="X1332" t="s">
        <v>312</v>
      </c>
      <c r="Y1332">
        <v>1.1100000000000001</v>
      </c>
      <c r="Z1332">
        <v>6.5</v>
      </c>
      <c r="AA1332">
        <v>1.1200000000000001</v>
      </c>
      <c r="AB1332">
        <v>5.75</v>
      </c>
      <c r="AC1332">
        <v>1.1399999999999999</v>
      </c>
      <c r="AD1332">
        <v>5.5</v>
      </c>
      <c r="AE1332">
        <v>1.1399999999999999</v>
      </c>
      <c r="AF1332">
        <v>6.84</v>
      </c>
      <c r="AG1332">
        <v>1.1299999999999999</v>
      </c>
      <c r="AH1332">
        <v>6</v>
      </c>
      <c r="AI1332">
        <v>1.18</v>
      </c>
      <c r="AJ1332">
        <v>6.84</v>
      </c>
      <c r="AK1332">
        <v>1.1299999999999999</v>
      </c>
      <c r="AL1332">
        <v>5.79</v>
      </c>
      <c r="AM1332" t="str">
        <f t="shared" si="220"/>
        <v>Ivanovic</v>
      </c>
      <c r="AN1332" t="str">
        <f t="shared" si="221"/>
        <v>Zahlavova</v>
      </c>
      <c r="AO1332" t="str">
        <f t="shared" si="222"/>
        <v>BirminghamIvanovicZahlavova</v>
      </c>
      <c r="AP1332" t="str">
        <f t="shared" si="223"/>
        <v>BirminghamZahlavovaIvanovic</v>
      </c>
      <c r="AQ1332">
        <f t="shared" si="224"/>
        <v>2</v>
      </c>
      <c r="AR1332">
        <f t="shared" si="225"/>
        <v>7</v>
      </c>
      <c r="AS1332">
        <f t="shared" si="226"/>
        <v>17</v>
      </c>
      <c r="AT1332" t="b">
        <f t="shared" si="227"/>
        <v>0</v>
      </c>
      <c r="AU1332" t="str">
        <f t="shared" si="228"/>
        <v>Ivanovic</v>
      </c>
      <c r="AV1332" t="b">
        <f t="shared" si="229"/>
        <v>0</v>
      </c>
      <c r="AW1332" t="str">
        <f t="shared" si="230"/>
        <v>BirminghamThe Final</v>
      </c>
    </row>
    <row r="1333" spans="1:49" x14ac:dyDescent="0.25">
      <c r="A1333">
        <v>30</v>
      </c>
      <c r="B1333" t="s">
        <v>617</v>
      </c>
      <c r="C1333" s="8" t="s">
        <v>618</v>
      </c>
      <c r="D1333" s="1">
        <v>41806</v>
      </c>
      <c r="E1333" s="11" t="s">
        <v>351</v>
      </c>
      <c r="F1333" t="s">
        <v>307</v>
      </c>
      <c r="G1333" s="1" t="s">
        <v>614</v>
      </c>
      <c r="H1333" t="s">
        <v>309</v>
      </c>
      <c r="I1333" s="9">
        <v>3</v>
      </c>
      <c r="J1333" t="s">
        <v>378</v>
      </c>
      <c r="K1333" t="s">
        <v>335</v>
      </c>
      <c r="L1333">
        <v>9</v>
      </c>
      <c r="M1333">
        <v>44</v>
      </c>
      <c r="N1333">
        <v>3830</v>
      </c>
      <c r="O1333">
        <v>1171</v>
      </c>
      <c r="P1333">
        <v>7</v>
      </c>
      <c r="Q1333">
        <v>6</v>
      </c>
      <c r="R1333">
        <v>6</v>
      </c>
      <c r="S1333">
        <v>4</v>
      </c>
      <c r="V1333">
        <v>2</v>
      </c>
      <c r="W1333">
        <v>0</v>
      </c>
      <c r="X1333" t="s">
        <v>312</v>
      </c>
      <c r="Y1333">
        <v>1.4</v>
      </c>
      <c r="Z1333">
        <v>2.75</v>
      </c>
      <c r="AA1333">
        <v>1.45</v>
      </c>
      <c r="AB1333">
        <v>2.7</v>
      </c>
      <c r="AC1333">
        <v>1.44</v>
      </c>
      <c r="AD1333">
        <v>2.62</v>
      </c>
      <c r="AE1333">
        <v>1.48</v>
      </c>
      <c r="AF1333">
        <v>2.83</v>
      </c>
      <c r="AG1333">
        <v>1.4</v>
      </c>
      <c r="AH1333">
        <v>2.88</v>
      </c>
      <c r="AI1333">
        <v>1.5</v>
      </c>
      <c r="AJ1333">
        <v>2.95</v>
      </c>
      <c r="AK1333">
        <v>1.43</v>
      </c>
      <c r="AL1333">
        <v>2.73</v>
      </c>
      <c r="AM1333" t="str">
        <f t="shared" si="220"/>
        <v>Kerber</v>
      </c>
      <c r="AN1333" t="str">
        <f t="shared" si="221"/>
        <v>Riske</v>
      </c>
      <c r="AO1333" t="str">
        <f t="shared" si="222"/>
        <v>EastbourneKerberRiske</v>
      </c>
      <c r="AP1333" t="str">
        <f t="shared" si="223"/>
        <v>EastbourneRiskeKerber</v>
      </c>
      <c r="AQ1333">
        <f t="shared" si="224"/>
        <v>2</v>
      </c>
      <c r="AR1333">
        <f t="shared" si="225"/>
        <v>3</v>
      </c>
      <c r="AS1333">
        <f t="shared" si="226"/>
        <v>23</v>
      </c>
      <c r="AT1333" t="b">
        <f t="shared" si="227"/>
        <v>1</v>
      </c>
      <c r="AU1333" t="str">
        <f t="shared" si="228"/>
        <v>Kerber</v>
      </c>
      <c r="AV1333" t="b">
        <f t="shared" si="229"/>
        <v>0</v>
      </c>
      <c r="AW1333" t="str">
        <f t="shared" si="230"/>
        <v>Eastbourne1st Round</v>
      </c>
    </row>
    <row r="1334" spans="1:49" x14ac:dyDescent="0.25">
      <c r="A1334">
        <v>30</v>
      </c>
      <c r="B1334" t="s">
        <v>617</v>
      </c>
      <c r="C1334" s="8" t="s">
        <v>618</v>
      </c>
      <c r="D1334" s="1">
        <v>41806</v>
      </c>
      <c r="E1334" s="11" t="s">
        <v>351</v>
      </c>
      <c r="F1334" t="s">
        <v>307</v>
      </c>
      <c r="G1334" s="1" t="s">
        <v>614</v>
      </c>
      <c r="H1334" t="s">
        <v>309</v>
      </c>
      <c r="I1334" s="9">
        <v>3</v>
      </c>
      <c r="J1334" t="s">
        <v>374</v>
      </c>
      <c r="K1334" t="s">
        <v>439</v>
      </c>
      <c r="L1334">
        <v>26</v>
      </c>
      <c r="M1334">
        <v>4</v>
      </c>
      <c r="N1334">
        <v>1885</v>
      </c>
      <c r="O1334">
        <v>5990</v>
      </c>
      <c r="P1334">
        <v>6</v>
      </c>
      <c r="Q1334">
        <v>4</v>
      </c>
      <c r="R1334">
        <v>3</v>
      </c>
      <c r="S1334">
        <v>6</v>
      </c>
      <c r="T1334">
        <v>7</v>
      </c>
      <c r="U1334">
        <v>6</v>
      </c>
      <c r="V1334">
        <v>2</v>
      </c>
      <c r="W1334">
        <v>1</v>
      </c>
      <c r="X1334" t="s">
        <v>312</v>
      </c>
      <c r="Y1334">
        <v>4.5</v>
      </c>
      <c r="Z1334">
        <v>1.18</v>
      </c>
      <c r="AA1334">
        <v>4.5</v>
      </c>
      <c r="AB1334">
        <v>1.18</v>
      </c>
      <c r="AC1334">
        <v>4</v>
      </c>
      <c r="AD1334">
        <v>1.22</v>
      </c>
      <c r="AE1334">
        <v>4.59</v>
      </c>
      <c r="AF1334">
        <v>1.23</v>
      </c>
      <c r="AG1334">
        <v>4.5</v>
      </c>
      <c r="AH1334">
        <v>1.2</v>
      </c>
      <c r="AI1334">
        <v>5</v>
      </c>
      <c r="AJ1334">
        <v>1.23</v>
      </c>
      <c r="AK1334">
        <v>4.38</v>
      </c>
      <c r="AL1334">
        <v>1.2</v>
      </c>
      <c r="AM1334" t="str">
        <f t="shared" si="220"/>
        <v>Pavlyuchenkova</v>
      </c>
      <c r="AN1334" t="str">
        <f t="shared" si="221"/>
        <v>Radwanska</v>
      </c>
      <c r="AO1334" t="str">
        <f t="shared" si="222"/>
        <v>EastbournePavlyuchenkovaRadwanska</v>
      </c>
      <c r="AP1334" t="str">
        <f t="shared" si="223"/>
        <v>EastbourneRadwanskaPavlyuchenkova</v>
      </c>
      <c r="AQ1334">
        <f t="shared" si="224"/>
        <v>1</v>
      </c>
      <c r="AR1334">
        <f t="shared" si="225"/>
        <v>0</v>
      </c>
      <c r="AS1334">
        <f t="shared" si="226"/>
        <v>32</v>
      </c>
      <c r="AT1334" t="b">
        <f t="shared" si="227"/>
        <v>1</v>
      </c>
      <c r="AU1334" t="str">
        <f t="shared" si="228"/>
        <v>Pavlyuchenkova</v>
      </c>
      <c r="AV1334" t="b">
        <f t="shared" si="229"/>
        <v>1</v>
      </c>
      <c r="AW1334" t="str">
        <f t="shared" si="230"/>
        <v>Eastbourne1st Round</v>
      </c>
    </row>
    <row r="1335" spans="1:49" x14ac:dyDescent="0.25">
      <c r="A1335">
        <v>30</v>
      </c>
      <c r="B1335" t="s">
        <v>617</v>
      </c>
      <c r="C1335" s="8" t="s">
        <v>618</v>
      </c>
      <c r="D1335" s="1">
        <v>41806</v>
      </c>
      <c r="E1335" s="11" t="s">
        <v>351</v>
      </c>
      <c r="F1335" t="s">
        <v>307</v>
      </c>
      <c r="G1335" s="1" t="s">
        <v>614</v>
      </c>
      <c r="H1335" t="s">
        <v>309</v>
      </c>
      <c r="I1335" s="9">
        <v>3</v>
      </c>
      <c r="J1335" t="s">
        <v>426</v>
      </c>
      <c r="K1335" t="s">
        <v>387</v>
      </c>
      <c r="L1335">
        <v>32</v>
      </c>
      <c r="M1335">
        <v>60</v>
      </c>
      <c r="N1335">
        <v>1520</v>
      </c>
      <c r="O1335">
        <v>905</v>
      </c>
      <c r="P1335">
        <v>6</v>
      </c>
      <c r="Q1335">
        <v>3</v>
      </c>
      <c r="R1335">
        <v>6</v>
      </c>
      <c r="S1335">
        <v>4</v>
      </c>
      <c r="V1335">
        <v>2</v>
      </c>
      <c r="W1335">
        <v>0</v>
      </c>
      <c r="X1335" t="s">
        <v>312</v>
      </c>
      <c r="Y1335">
        <v>1.44</v>
      </c>
      <c r="Z1335">
        <v>2.62</v>
      </c>
      <c r="AA1335">
        <v>1.5</v>
      </c>
      <c r="AB1335">
        <v>2.5</v>
      </c>
      <c r="AC1335">
        <v>1.53</v>
      </c>
      <c r="AD1335">
        <v>2.38</v>
      </c>
      <c r="AE1335">
        <v>1.56</v>
      </c>
      <c r="AF1335">
        <v>2.59</v>
      </c>
      <c r="AG1335">
        <v>1.53</v>
      </c>
      <c r="AH1335">
        <v>2.5</v>
      </c>
      <c r="AI1335">
        <v>1.56</v>
      </c>
      <c r="AJ1335">
        <v>2.75</v>
      </c>
      <c r="AK1335">
        <v>1.48</v>
      </c>
      <c r="AL1335">
        <v>2.56</v>
      </c>
      <c r="AM1335" t="str">
        <f t="shared" si="220"/>
        <v>Vesnina</v>
      </c>
      <c r="AN1335" t="str">
        <f t="shared" si="221"/>
        <v>Peng</v>
      </c>
      <c r="AO1335" t="str">
        <f t="shared" si="222"/>
        <v>EastbourneVesninaPeng</v>
      </c>
      <c r="AP1335" t="str">
        <f t="shared" si="223"/>
        <v>EastbournePengVesnina</v>
      </c>
      <c r="AQ1335">
        <f t="shared" si="224"/>
        <v>2</v>
      </c>
      <c r="AR1335">
        <f t="shared" si="225"/>
        <v>5</v>
      </c>
      <c r="AS1335">
        <f t="shared" si="226"/>
        <v>19</v>
      </c>
      <c r="AT1335" t="b">
        <f t="shared" si="227"/>
        <v>0</v>
      </c>
      <c r="AU1335" t="str">
        <f t="shared" si="228"/>
        <v>Vesnina</v>
      </c>
      <c r="AV1335" t="b">
        <f t="shared" si="229"/>
        <v>0</v>
      </c>
      <c r="AW1335" t="str">
        <f t="shared" si="230"/>
        <v>Eastbourne1st Round</v>
      </c>
    </row>
    <row r="1336" spans="1:49" x14ac:dyDescent="0.25">
      <c r="A1336">
        <v>30</v>
      </c>
      <c r="B1336" t="s">
        <v>617</v>
      </c>
      <c r="C1336" s="8" t="s">
        <v>618</v>
      </c>
      <c r="D1336" s="1">
        <v>41806</v>
      </c>
      <c r="E1336" s="11" t="s">
        <v>351</v>
      </c>
      <c r="F1336" t="s">
        <v>307</v>
      </c>
      <c r="G1336" s="1" t="s">
        <v>614</v>
      </c>
      <c r="H1336" t="s">
        <v>309</v>
      </c>
      <c r="I1336" s="9">
        <v>3</v>
      </c>
      <c r="J1336" t="s">
        <v>438</v>
      </c>
      <c r="K1336" t="s">
        <v>422</v>
      </c>
      <c r="L1336">
        <v>16</v>
      </c>
      <c r="M1336">
        <v>17</v>
      </c>
      <c r="N1336">
        <v>2700</v>
      </c>
      <c r="O1336">
        <v>2565</v>
      </c>
      <c r="P1336">
        <v>7</v>
      </c>
      <c r="Q1336">
        <v>5</v>
      </c>
      <c r="R1336">
        <v>6</v>
      </c>
      <c r="S1336">
        <v>4</v>
      </c>
      <c r="V1336">
        <v>2</v>
      </c>
      <c r="W1336">
        <v>0</v>
      </c>
      <c r="X1336" t="s">
        <v>312</v>
      </c>
      <c r="Y1336">
        <v>2.25</v>
      </c>
      <c r="Z1336">
        <v>1.57</v>
      </c>
      <c r="AA1336">
        <v>2.25</v>
      </c>
      <c r="AB1336">
        <v>1.62</v>
      </c>
      <c r="AC1336">
        <v>2.25</v>
      </c>
      <c r="AD1336">
        <v>1.57</v>
      </c>
      <c r="AE1336">
        <v>2.4300000000000002</v>
      </c>
      <c r="AF1336">
        <v>1.62</v>
      </c>
      <c r="AG1336">
        <v>2.5</v>
      </c>
      <c r="AH1336">
        <v>1.53</v>
      </c>
      <c r="AI1336">
        <v>2.5</v>
      </c>
      <c r="AJ1336">
        <v>1.69</v>
      </c>
      <c r="AK1336">
        <v>2.2999999999999998</v>
      </c>
      <c r="AL1336">
        <v>1.6</v>
      </c>
      <c r="AM1336" t="str">
        <f t="shared" si="220"/>
        <v>Wozniacki</v>
      </c>
      <c r="AN1336" t="str">
        <f t="shared" si="221"/>
        <v>Stosur</v>
      </c>
      <c r="AO1336" t="str">
        <f t="shared" si="222"/>
        <v>EastbourneWozniackiStosur</v>
      </c>
      <c r="AP1336" t="str">
        <f t="shared" si="223"/>
        <v>EastbourneStosurWozniacki</v>
      </c>
      <c r="AQ1336">
        <f t="shared" si="224"/>
        <v>2</v>
      </c>
      <c r="AR1336">
        <f t="shared" si="225"/>
        <v>4</v>
      </c>
      <c r="AS1336">
        <f t="shared" si="226"/>
        <v>22</v>
      </c>
      <c r="AT1336" t="b">
        <f t="shared" si="227"/>
        <v>0</v>
      </c>
      <c r="AU1336" t="str">
        <f t="shared" si="228"/>
        <v>Wozniacki</v>
      </c>
      <c r="AV1336" t="b">
        <f t="shared" si="229"/>
        <v>0</v>
      </c>
      <c r="AW1336" t="str">
        <f t="shared" si="230"/>
        <v>Eastbourne1st Round</v>
      </c>
    </row>
    <row r="1337" spans="1:49" x14ac:dyDescent="0.25">
      <c r="A1337">
        <v>30</v>
      </c>
      <c r="B1337" t="s">
        <v>617</v>
      </c>
      <c r="C1337" s="8" t="s">
        <v>618</v>
      </c>
      <c r="D1337" s="1">
        <v>41806</v>
      </c>
      <c r="E1337" s="11" t="s">
        <v>351</v>
      </c>
      <c r="F1337" t="s">
        <v>307</v>
      </c>
      <c r="G1337" s="1" t="s">
        <v>614</v>
      </c>
      <c r="H1337" t="s">
        <v>309</v>
      </c>
      <c r="I1337" s="9">
        <v>3</v>
      </c>
      <c r="J1337" t="s">
        <v>475</v>
      </c>
      <c r="K1337" t="s">
        <v>377</v>
      </c>
      <c r="L1337">
        <v>18</v>
      </c>
      <c r="M1337">
        <v>46</v>
      </c>
      <c r="N1337">
        <v>2540</v>
      </c>
      <c r="O1337">
        <v>1169</v>
      </c>
      <c r="P1337">
        <v>6</v>
      </c>
      <c r="Q1337">
        <v>2</v>
      </c>
      <c r="R1337">
        <v>6</v>
      </c>
      <c r="S1337">
        <v>4</v>
      </c>
      <c r="V1337">
        <v>2</v>
      </c>
      <c r="W1337">
        <v>0</v>
      </c>
      <c r="X1337" t="s">
        <v>312</v>
      </c>
      <c r="Y1337">
        <v>1.5</v>
      </c>
      <c r="Z1337">
        <v>2.5</v>
      </c>
      <c r="AA1337">
        <v>1.5</v>
      </c>
      <c r="AB1337">
        <v>2.5</v>
      </c>
      <c r="AC1337">
        <v>1.44</v>
      </c>
      <c r="AD1337">
        <v>2.62</v>
      </c>
      <c r="AE1337">
        <v>1.55</v>
      </c>
      <c r="AF1337">
        <v>2.61</v>
      </c>
      <c r="AG1337">
        <v>1.53</v>
      </c>
      <c r="AH1337">
        <v>2.5</v>
      </c>
      <c r="AI1337">
        <v>1.57</v>
      </c>
      <c r="AJ1337">
        <v>2.65</v>
      </c>
      <c r="AK1337">
        <v>1.51</v>
      </c>
      <c r="AL1337">
        <v>2.5099999999999998</v>
      </c>
      <c r="AM1337" t="str">
        <f t="shared" si="220"/>
        <v>Stephens</v>
      </c>
      <c r="AN1337" t="str">
        <f t="shared" si="221"/>
        <v>Garcia</v>
      </c>
      <c r="AO1337" t="str">
        <f t="shared" si="222"/>
        <v>EastbourneStephensGarcia</v>
      </c>
      <c r="AP1337" t="str">
        <f t="shared" si="223"/>
        <v>EastbourneGarciaStephens</v>
      </c>
      <c r="AQ1337">
        <f t="shared" si="224"/>
        <v>2</v>
      </c>
      <c r="AR1337">
        <f t="shared" si="225"/>
        <v>6</v>
      </c>
      <c r="AS1337">
        <f t="shared" si="226"/>
        <v>18</v>
      </c>
      <c r="AT1337" t="b">
        <f t="shared" si="227"/>
        <v>0</v>
      </c>
      <c r="AU1337" t="str">
        <f t="shared" si="228"/>
        <v>Stephens</v>
      </c>
      <c r="AV1337" t="b">
        <f t="shared" si="229"/>
        <v>0</v>
      </c>
      <c r="AW1337" t="str">
        <f t="shared" si="230"/>
        <v>Eastbourne1st Round</v>
      </c>
    </row>
    <row r="1338" spans="1:49" x14ac:dyDescent="0.25">
      <c r="A1338">
        <v>30</v>
      </c>
      <c r="B1338" t="s">
        <v>617</v>
      </c>
      <c r="C1338" s="8" t="s">
        <v>618</v>
      </c>
      <c r="D1338" s="1">
        <v>41806</v>
      </c>
      <c r="E1338" s="11" t="s">
        <v>351</v>
      </c>
      <c r="F1338" t="s">
        <v>307</v>
      </c>
      <c r="G1338" s="1" t="s">
        <v>614</v>
      </c>
      <c r="H1338" t="s">
        <v>309</v>
      </c>
      <c r="I1338" s="9">
        <v>3</v>
      </c>
      <c r="J1338" t="s">
        <v>437</v>
      </c>
      <c r="K1338" t="s">
        <v>408</v>
      </c>
      <c r="L1338">
        <v>25</v>
      </c>
      <c r="M1338">
        <v>45</v>
      </c>
      <c r="N1338">
        <v>1995</v>
      </c>
      <c r="O1338">
        <v>1170</v>
      </c>
      <c r="P1338">
        <v>6</v>
      </c>
      <c r="Q1338">
        <v>3</v>
      </c>
      <c r="R1338">
        <v>6</v>
      </c>
      <c r="S1338">
        <v>2</v>
      </c>
      <c r="V1338">
        <v>2</v>
      </c>
      <c r="W1338">
        <v>0</v>
      </c>
      <c r="X1338" t="s">
        <v>312</v>
      </c>
      <c r="Y1338">
        <v>1.61</v>
      </c>
      <c r="Z1338">
        <v>2.2000000000000002</v>
      </c>
      <c r="AA1338">
        <v>1.62</v>
      </c>
      <c r="AB1338">
        <v>2.25</v>
      </c>
      <c r="AC1338">
        <v>1.62</v>
      </c>
      <c r="AD1338">
        <v>2.2000000000000002</v>
      </c>
      <c r="AE1338">
        <v>1.63</v>
      </c>
      <c r="AF1338">
        <v>2.4300000000000002</v>
      </c>
      <c r="AG1338">
        <v>1.67</v>
      </c>
      <c r="AH1338">
        <v>2.2000000000000002</v>
      </c>
      <c r="AI1338">
        <v>1.68</v>
      </c>
      <c r="AJ1338">
        <v>2.4300000000000002</v>
      </c>
      <c r="AK1338">
        <v>1.62</v>
      </c>
      <c r="AL1338">
        <v>2.25</v>
      </c>
      <c r="AM1338" t="str">
        <f t="shared" si="220"/>
        <v>Cornet</v>
      </c>
      <c r="AN1338" t="str">
        <f t="shared" si="221"/>
        <v>Jovanovski</v>
      </c>
      <c r="AO1338" t="str">
        <f t="shared" si="222"/>
        <v>EastbourneCornetJovanovski</v>
      </c>
      <c r="AP1338" t="str">
        <f t="shared" si="223"/>
        <v>EastbourneJovanovskiCornet</v>
      </c>
      <c r="AQ1338">
        <f t="shared" si="224"/>
        <v>2</v>
      </c>
      <c r="AR1338">
        <f t="shared" si="225"/>
        <v>7</v>
      </c>
      <c r="AS1338">
        <f t="shared" si="226"/>
        <v>17</v>
      </c>
      <c r="AT1338" t="b">
        <f t="shared" si="227"/>
        <v>0</v>
      </c>
      <c r="AU1338" t="str">
        <f t="shared" si="228"/>
        <v>Cornet</v>
      </c>
      <c r="AV1338" t="b">
        <f t="shared" si="229"/>
        <v>0</v>
      </c>
      <c r="AW1338" t="str">
        <f t="shared" si="230"/>
        <v>Eastbourne1st Round</v>
      </c>
    </row>
    <row r="1339" spans="1:49" x14ac:dyDescent="0.25">
      <c r="A1339">
        <v>30</v>
      </c>
      <c r="B1339" t="s">
        <v>617</v>
      </c>
      <c r="C1339" s="8" t="s">
        <v>618</v>
      </c>
      <c r="D1339" s="1">
        <v>41807</v>
      </c>
      <c r="E1339" s="11" t="s">
        <v>351</v>
      </c>
      <c r="F1339" t="s">
        <v>307</v>
      </c>
      <c r="G1339" s="1" t="s">
        <v>614</v>
      </c>
      <c r="H1339" t="s">
        <v>309</v>
      </c>
      <c r="I1339" s="9">
        <v>3</v>
      </c>
      <c r="J1339" t="s">
        <v>373</v>
      </c>
      <c r="K1339" t="s">
        <v>343</v>
      </c>
      <c r="L1339">
        <v>35</v>
      </c>
      <c r="M1339">
        <v>21</v>
      </c>
      <c r="N1339">
        <v>1361</v>
      </c>
      <c r="O1339">
        <v>2150</v>
      </c>
      <c r="P1339">
        <v>7</v>
      </c>
      <c r="Q1339">
        <v>5</v>
      </c>
      <c r="R1339">
        <v>6</v>
      </c>
      <c r="S1339">
        <v>1</v>
      </c>
      <c r="V1339">
        <v>2</v>
      </c>
      <c r="W1339">
        <v>0</v>
      </c>
      <c r="X1339" t="s">
        <v>312</v>
      </c>
      <c r="Y1339">
        <v>1.83</v>
      </c>
      <c r="Z1339">
        <v>1.83</v>
      </c>
      <c r="AA1339">
        <v>2.0499999999999998</v>
      </c>
      <c r="AB1339">
        <v>1.75</v>
      </c>
      <c r="AC1339">
        <v>2</v>
      </c>
      <c r="AD1339">
        <v>1.73</v>
      </c>
      <c r="AE1339">
        <v>2.19</v>
      </c>
      <c r="AF1339">
        <v>1.75</v>
      </c>
      <c r="AG1339">
        <v>1.8</v>
      </c>
      <c r="AH1339">
        <v>2</v>
      </c>
      <c r="AI1339">
        <v>2.2000000000000002</v>
      </c>
      <c r="AJ1339">
        <v>2</v>
      </c>
      <c r="AK1339">
        <v>2.0299999999999998</v>
      </c>
      <c r="AL1339">
        <v>1.75</v>
      </c>
      <c r="AM1339" t="str">
        <f t="shared" si="220"/>
        <v>Hantuchova</v>
      </c>
      <c r="AN1339" t="str">
        <f t="shared" si="221"/>
        <v>Vinci</v>
      </c>
      <c r="AO1339" t="str">
        <f t="shared" si="222"/>
        <v>EastbourneHantuchovaVinci</v>
      </c>
      <c r="AP1339" t="str">
        <f t="shared" si="223"/>
        <v>EastbourneVinciHantuchova</v>
      </c>
      <c r="AQ1339">
        <f t="shared" si="224"/>
        <v>2</v>
      </c>
      <c r="AR1339">
        <f t="shared" si="225"/>
        <v>7</v>
      </c>
      <c r="AS1339">
        <f t="shared" si="226"/>
        <v>19</v>
      </c>
      <c r="AT1339" t="b">
        <f t="shared" si="227"/>
        <v>0</v>
      </c>
      <c r="AU1339" t="str">
        <f t="shared" si="228"/>
        <v>Hantuchova</v>
      </c>
      <c r="AV1339" t="b">
        <f t="shared" si="229"/>
        <v>0</v>
      </c>
      <c r="AW1339" t="str">
        <f t="shared" si="230"/>
        <v>Eastbourne1st Round</v>
      </c>
    </row>
    <row r="1340" spans="1:49" x14ac:dyDescent="0.25">
      <c r="A1340">
        <v>30</v>
      </c>
      <c r="B1340" t="s">
        <v>617</v>
      </c>
      <c r="C1340" s="8" t="s">
        <v>618</v>
      </c>
      <c r="D1340" s="1">
        <v>41807</v>
      </c>
      <c r="E1340" s="11" t="s">
        <v>351</v>
      </c>
      <c r="F1340" t="s">
        <v>307</v>
      </c>
      <c r="G1340" s="1" t="s">
        <v>614</v>
      </c>
      <c r="H1340" t="s">
        <v>309</v>
      </c>
      <c r="I1340" s="9">
        <v>3</v>
      </c>
      <c r="J1340" t="s">
        <v>544</v>
      </c>
      <c r="K1340" t="s">
        <v>444</v>
      </c>
      <c r="L1340">
        <v>109</v>
      </c>
      <c r="M1340">
        <v>72</v>
      </c>
      <c r="N1340">
        <v>602</v>
      </c>
      <c r="O1340">
        <v>773</v>
      </c>
      <c r="P1340">
        <v>6</v>
      </c>
      <c r="Q1340">
        <v>3</v>
      </c>
      <c r="R1340">
        <v>6</v>
      </c>
      <c r="S1340">
        <v>2</v>
      </c>
      <c r="V1340">
        <v>2</v>
      </c>
      <c r="W1340">
        <v>0</v>
      </c>
      <c r="X1340" t="s">
        <v>312</v>
      </c>
      <c r="Y1340">
        <v>3.75</v>
      </c>
      <c r="Z1340">
        <v>1.25</v>
      </c>
      <c r="AA1340">
        <v>3.4</v>
      </c>
      <c r="AB1340">
        <v>1.3</v>
      </c>
      <c r="AC1340">
        <v>3.75</v>
      </c>
      <c r="AD1340">
        <v>1.25</v>
      </c>
      <c r="AE1340">
        <v>3.42</v>
      </c>
      <c r="AF1340">
        <v>1.36</v>
      </c>
      <c r="AG1340">
        <v>4</v>
      </c>
      <c r="AH1340">
        <v>1.22</v>
      </c>
      <c r="AI1340">
        <v>4.25</v>
      </c>
      <c r="AJ1340">
        <v>1.36</v>
      </c>
      <c r="AK1340">
        <v>3.49</v>
      </c>
      <c r="AL1340">
        <v>1.29</v>
      </c>
      <c r="AM1340" t="str">
        <f t="shared" si="220"/>
        <v>Konta</v>
      </c>
      <c r="AN1340" t="str">
        <f t="shared" si="221"/>
        <v>Bencic</v>
      </c>
      <c r="AO1340" t="str">
        <f t="shared" si="222"/>
        <v>EastbourneKontaBencic</v>
      </c>
      <c r="AP1340" t="str">
        <f t="shared" si="223"/>
        <v>EastbourneBencicKonta</v>
      </c>
      <c r="AQ1340">
        <f t="shared" si="224"/>
        <v>2</v>
      </c>
      <c r="AR1340">
        <f t="shared" si="225"/>
        <v>7</v>
      </c>
      <c r="AS1340">
        <f t="shared" si="226"/>
        <v>17</v>
      </c>
      <c r="AT1340" t="b">
        <f t="shared" si="227"/>
        <v>0</v>
      </c>
      <c r="AU1340" t="str">
        <f t="shared" si="228"/>
        <v>Konta</v>
      </c>
      <c r="AV1340" t="b">
        <f t="shared" si="229"/>
        <v>0</v>
      </c>
      <c r="AW1340" t="str">
        <f t="shared" si="230"/>
        <v>Eastbourne1st Round</v>
      </c>
    </row>
    <row r="1341" spans="1:49" x14ac:dyDescent="0.25">
      <c r="A1341">
        <v>30</v>
      </c>
      <c r="B1341" t="s">
        <v>617</v>
      </c>
      <c r="C1341" s="8" t="s">
        <v>618</v>
      </c>
      <c r="D1341" s="1">
        <v>41807</v>
      </c>
      <c r="E1341" s="11" t="s">
        <v>351</v>
      </c>
      <c r="F1341" t="s">
        <v>307</v>
      </c>
      <c r="G1341" s="1" t="s">
        <v>614</v>
      </c>
      <c r="H1341" t="s">
        <v>309</v>
      </c>
      <c r="I1341" s="9">
        <v>3</v>
      </c>
      <c r="J1341" t="s">
        <v>355</v>
      </c>
      <c r="K1341" t="s">
        <v>410</v>
      </c>
      <c r="L1341">
        <v>57</v>
      </c>
      <c r="M1341">
        <v>33</v>
      </c>
      <c r="N1341">
        <v>932</v>
      </c>
      <c r="O1341">
        <v>1496</v>
      </c>
      <c r="P1341">
        <v>5</v>
      </c>
      <c r="Q1341">
        <v>7</v>
      </c>
      <c r="R1341">
        <v>6</v>
      </c>
      <c r="S1341">
        <v>4</v>
      </c>
      <c r="T1341">
        <v>6</v>
      </c>
      <c r="U1341">
        <v>1</v>
      </c>
      <c r="V1341">
        <v>2</v>
      </c>
      <c r="W1341">
        <v>1</v>
      </c>
      <c r="X1341" t="s">
        <v>312</v>
      </c>
      <c r="Y1341">
        <v>2.5</v>
      </c>
      <c r="Z1341">
        <v>1.5</v>
      </c>
      <c r="AA1341">
        <v>2.6</v>
      </c>
      <c r="AB1341">
        <v>1.48</v>
      </c>
      <c r="AC1341">
        <v>2.5</v>
      </c>
      <c r="AD1341">
        <v>1.5</v>
      </c>
      <c r="AE1341">
        <v>2.7</v>
      </c>
      <c r="AF1341">
        <v>1.52</v>
      </c>
      <c r="AG1341">
        <v>2.75</v>
      </c>
      <c r="AH1341">
        <v>1.44</v>
      </c>
      <c r="AI1341">
        <v>2.88</v>
      </c>
      <c r="AJ1341">
        <v>1.53</v>
      </c>
      <c r="AK1341">
        <v>2.58</v>
      </c>
      <c r="AL1341">
        <v>1.49</v>
      </c>
      <c r="AM1341" t="str">
        <f t="shared" si="220"/>
        <v>Lepchenko</v>
      </c>
      <c r="AN1341" t="str">
        <f t="shared" si="221"/>
        <v>Zhang</v>
      </c>
      <c r="AO1341" t="str">
        <f t="shared" si="222"/>
        <v>EastbourneLepchenkoZhang</v>
      </c>
      <c r="AP1341" t="str">
        <f t="shared" si="223"/>
        <v>EastbourneZhangLepchenko</v>
      </c>
      <c r="AQ1341">
        <f t="shared" si="224"/>
        <v>1</v>
      </c>
      <c r="AR1341">
        <f t="shared" si="225"/>
        <v>5</v>
      </c>
      <c r="AS1341">
        <f t="shared" si="226"/>
        <v>29</v>
      </c>
      <c r="AT1341" t="b">
        <f t="shared" si="227"/>
        <v>0</v>
      </c>
      <c r="AU1341" t="str">
        <f t="shared" si="228"/>
        <v>Zhang</v>
      </c>
      <c r="AV1341" t="b">
        <f t="shared" si="229"/>
        <v>1</v>
      </c>
      <c r="AW1341" t="str">
        <f t="shared" si="230"/>
        <v>Eastbourne1st Round</v>
      </c>
    </row>
    <row r="1342" spans="1:49" x14ac:dyDescent="0.25">
      <c r="A1342">
        <v>30</v>
      </c>
      <c r="B1342" t="s">
        <v>617</v>
      </c>
      <c r="C1342" s="8" t="s">
        <v>618</v>
      </c>
      <c r="D1342" s="1">
        <v>41807</v>
      </c>
      <c r="E1342" s="11" t="s">
        <v>351</v>
      </c>
      <c r="F1342" t="s">
        <v>307</v>
      </c>
      <c r="G1342" s="1" t="s">
        <v>614</v>
      </c>
      <c r="H1342" t="s">
        <v>309</v>
      </c>
      <c r="I1342" s="9">
        <v>3</v>
      </c>
      <c r="J1342" t="s">
        <v>464</v>
      </c>
      <c r="K1342" t="s">
        <v>381</v>
      </c>
      <c r="L1342">
        <v>42</v>
      </c>
      <c r="M1342">
        <v>8</v>
      </c>
      <c r="N1342">
        <v>1214</v>
      </c>
      <c r="O1342">
        <v>3841</v>
      </c>
      <c r="P1342">
        <v>4</v>
      </c>
      <c r="Q1342">
        <v>6</v>
      </c>
      <c r="R1342">
        <v>6</v>
      </c>
      <c r="S1342">
        <v>3</v>
      </c>
      <c r="T1342">
        <v>7</v>
      </c>
      <c r="U1342">
        <v>5</v>
      </c>
      <c r="V1342">
        <v>2</v>
      </c>
      <c r="W1342">
        <v>1</v>
      </c>
      <c r="X1342" t="s">
        <v>312</v>
      </c>
      <c r="Y1342">
        <v>2.75</v>
      </c>
      <c r="Z1342">
        <v>1.4</v>
      </c>
      <c r="AA1342">
        <v>2.6</v>
      </c>
      <c r="AB1342">
        <v>1.48</v>
      </c>
      <c r="AC1342">
        <v>2.62</v>
      </c>
      <c r="AD1342">
        <v>1.44</v>
      </c>
      <c r="AE1342">
        <v>3.42</v>
      </c>
      <c r="AF1342">
        <v>1.36</v>
      </c>
      <c r="AG1342">
        <v>2.75</v>
      </c>
      <c r="AH1342">
        <v>1.44</v>
      </c>
      <c r="AI1342">
        <v>3.42</v>
      </c>
      <c r="AJ1342">
        <v>1.48</v>
      </c>
      <c r="AK1342">
        <v>2.98</v>
      </c>
      <c r="AL1342">
        <v>1.38</v>
      </c>
      <c r="AM1342" t="str">
        <f t="shared" si="220"/>
        <v>Giorgi</v>
      </c>
      <c r="AN1342" t="str">
        <f t="shared" si="221"/>
        <v>Azarenka</v>
      </c>
      <c r="AO1342" t="str">
        <f t="shared" si="222"/>
        <v>EastbourneGiorgiAzarenka</v>
      </c>
      <c r="AP1342" t="str">
        <f t="shared" si="223"/>
        <v>EastbourneAzarenkaGiorgi</v>
      </c>
      <c r="AQ1342">
        <f t="shared" si="224"/>
        <v>1</v>
      </c>
      <c r="AR1342">
        <f t="shared" si="225"/>
        <v>3</v>
      </c>
      <c r="AS1342">
        <f t="shared" si="226"/>
        <v>31</v>
      </c>
      <c r="AT1342" t="b">
        <f t="shared" si="227"/>
        <v>0</v>
      </c>
      <c r="AU1342" t="str">
        <f t="shared" si="228"/>
        <v>Azarenka</v>
      </c>
      <c r="AV1342" t="b">
        <f t="shared" si="229"/>
        <v>1</v>
      </c>
      <c r="AW1342" t="str">
        <f t="shared" si="230"/>
        <v>Eastbourne1st Round</v>
      </c>
    </row>
    <row r="1343" spans="1:49" x14ac:dyDescent="0.25">
      <c r="A1343">
        <v>30</v>
      </c>
      <c r="B1343" t="s">
        <v>617</v>
      </c>
      <c r="C1343" s="8" t="s">
        <v>618</v>
      </c>
      <c r="D1343" s="1">
        <v>41807</v>
      </c>
      <c r="E1343" s="11" t="s">
        <v>351</v>
      </c>
      <c r="F1343" t="s">
        <v>307</v>
      </c>
      <c r="G1343" s="1" t="s">
        <v>614</v>
      </c>
      <c r="H1343" t="s">
        <v>309</v>
      </c>
      <c r="I1343" s="9">
        <v>3</v>
      </c>
      <c r="J1343" t="s">
        <v>450</v>
      </c>
      <c r="K1343" t="s">
        <v>369</v>
      </c>
      <c r="L1343">
        <v>12</v>
      </c>
      <c r="M1343">
        <v>119</v>
      </c>
      <c r="N1343">
        <v>3324</v>
      </c>
      <c r="O1343">
        <v>533</v>
      </c>
      <c r="P1343">
        <v>6</v>
      </c>
      <c r="Q1343">
        <v>3</v>
      </c>
      <c r="R1343">
        <v>6</v>
      </c>
      <c r="S1343">
        <v>3</v>
      </c>
      <c r="V1343">
        <v>2</v>
      </c>
      <c r="W1343">
        <v>0</v>
      </c>
      <c r="X1343" t="s">
        <v>312</v>
      </c>
      <c r="Y1343">
        <v>1.36</v>
      </c>
      <c r="Z1343">
        <v>3</v>
      </c>
      <c r="AA1343">
        <v>1.42</v>
      </c>
      <c r="AB1343">
        <v>2.8</v>
      </c>
      <c r="AC1343">
        <v>1.36</v>
      </c>
      <c r="AD1343">
        <v>3</v>
      </c>
      <c r="AE1343">
        <v>1.42</v>
      </c>
      <c r="AF1343">
        <v>3.09</v>
      </c>
      <c r="AG1343">
        <v>1.4</v>
      </c>
      <c r="AH1343">
        <v>2.88</v>
      </c>
      <c r="AI1343">
        <v>1.45</v>
      </c>
      <c r="AJ1343">
        <v>3.13</v>
      </c>
      <c r="AK1343">
        <v>1.4</v>
      </c>
      <c r="AL1343">
        <v>2.87</v>
      </c>
      <c r="AM1343" t="str">
        <f t="shared" si="220"/>
        <v>Pennetta</v>
      </c>
      <c r="AN1343" t="str">
        <f t="shared" si="221"/>
        <v>Hsieh</v>
      </c>
      <c r="AO1343" t="str">
        <f t="shared" si="222"/>
        <v>EastbournePennettaHsieh</v>
      </c>
      <c r="AP1343" t="str">
        <f t="shared" si="223"/>
        <v>EastbourneHsiehPennetta</v>
      </c>
      <c r="AQ1343">
        <f t="shared" si="224"/>
        <v>2</v>
      </c>
      <c r="AR1343">
        <f t="shared" si="225"/>
        <v>6</v>
      </c>
      <c r="AS1343">
        <f t="shared" si="226"/>
        <v>18</v>
      </c>
      <c r="AT1343" t="b">
        <f t="shared" si="227"/>
        <v>0</v>
      </c>
      <c r="AU1343" t="str">
        <f t="shared" si="228"/>
        <v>Pennetta</v>
      </c>
      <c r="AV1343" t="b">
        <f t="shared" si="229"/>
        <v>0</v>
      </c>
      <c r="AW1343" t="str">
        <f t="shared" si="230"/>
        <v>Eastbourne1st Round</v>
      </c>
    </row>
    <row r="1344" spans="1:49" x14ac:dyDescent="0.25">
      <c r="A1344">
        <v>30</v>
      </c>
      <c r="B1344" t="s">
        <v>617</v>
      </c>
      <c r="C1344" s="8" t="s">
        <v>618</v>
      </c>
      <c r="D1344" s="1">
        <v>41807</v>
      </c>
      <c r="E1344" s="11" t="s">
        <v>351</v>
      </c>
      <c r="F1344" t="s">
        <v>307</v>
      </c>
      <c r="G1344" s="1" t="s">
        <v>614</v>
      </c>
      <c r="H1344" t="s">
        <v>309</v>
      </c>
      <c r="I1344" s="9">
        <v>3</v>
      </c>
      <c r="J1344" t="s">
        <v>338</v>
      </c>
      <c r="K1344" t="s">
        <v>403</v>
      </c>
      <c r="L1344">
        <v>58</v>
      </c>
      <c r="M1344">
        <v>14</v>
      </c>
      <c r="N1344">
        <v>920</v>
      </c>
      <c r="O1344">
        <v>3120</v>
      </c>
      <c r="P1344">
        <v>7</v>
      </c>
      <c r="Q1344">
        <v>6</v>
      </c>
      <c r="R1344">
        <v>6</v>
      </c>
      <c r="S1344">
        <v>2</v>
      </c>
      <c r="V1344">
        <v>2</v>
      </c>
      <c r="W1344">
        <v>0</v>
      </c>
      <c r="X1344" t="s">
        <v>312</v>
      </c>
      <c r="Y1344">
        <v>2.37</v>
      </c>
      <c r="Z1344">
        <v>1.53</v>
      </c>
      <c r="AA1344">
        <v>2.4</v>
      </c>
      <c r="AB1344">
        <v>1.55</v>
      </c>
      <c r="AC1344">
        <v>2.62</v>
      </c>
      <c r="AD1344">
        <v>1.44</v>
      </c>
      <c r="AE1344">
        <v>2.31</v>
      </c>
      <c r="AF1344">
        <v>1.68</v>
      </c>
      <c r="AG1344">
        <v>2.63</v>
      </c>
      <c r="AH1344">
        <v>1.5</v>
      </c>
      <c r="AI1344">
        <v>2.63</v>
      </c>
      <c r="AJ1344">
        <v>1.68</v>
      </c>
      <c r="AK1344">
        <v>2.41</v>
      </c>
      <c r="AL1344">
        <v>1.55</v>
      </c>
      <c r="AM1344" t="str">
        <f t="shared" si="220"/>
        <v>Davis</v>
      </c>
      <c r="AN1344" t="str">
        <f t="shared" si="221"/>
        <v>Errani</v>
      </c>
      <c r="AO1344" t="str">
        <f t="shared" si="222"/>
        <v>EastbourneDavisErrani</v>
      </c>
      <c r="AP1344" t="str">
        <f t="shared" si="223"/>
        <v>EastbourneErraniDavis</v>
      </c>
      <c r="AQ1344">
        <f t="shared" si="224"/>
        <v>2</v>
      </c>
      <c r="AR1344">
        <f t="shared" si="225"/>
        <v>5</v>
      </c>
      <c r="AS1344">
        <f t="shared" si="226"/>
        <v>21</v>
      </c>
      <c r="AT1344" t="b">
        <f t="shared" si="227"/>
        <v>1</v>
      </c>
      <c r="AU1344" t="str">
        <f t="shared" si="228"/>
        <v>Davis</v>
      </c>
      <c r="AV1344" t="b">
        <f t="shared" si="229"/>
        <v>0</v>
      </c>
      <c r="AW1344" t="str">
        <f t="shared" si="230"/>
        <v>Eastbourne1st Round</v>
      </c>
    </row>
    <row r="1345" spans="1:49" x14ac:dyDescent="0.25">
      <c r="A1345">
        <v>30</v>
      </c>
      <c r="B1345" t="s">
        <v>617</v>
      </c>
      <c r="C1345" s="8" t="s">
        <v>618</v>
      </c>
      <c r="D1345" s="1">
        <v>41807</v>
      </c>
      <c r="E1345" s="11" t="s">
        <v>351</v>
      </c>
      <c r="F1345" t="s">
        <v>307</v>
      </c>
      <c r="G1345" s="1" t="s">
        <v>614</v>
      </c>
      <c r="H1345" t="s">
        <v>309</v>
      </c>
      <c r="I1345" s="9">
        <v>3</v>
      </c>
      <c r="J1345" t="s">
        <v>436</v>
      </c>
      <c r="K1345" t="s">
        <v>367</v>
      </c>
      <c r="L1345">
        <v>22</v>
      </c>
      <c r="M1345">
        <v>77</v>
      </c>
      <c r="N1345">
        <v>2130</v>
      </c>
      <c r="O1345">
        <v>735</v>
      </c>
      <c r="P1345">
        <v>7</v>
      </c>
      <c r="Q1345">
        <v>5</v>
      </c>
      <c r="R1345">
        <v>6</v>
      </c>
      <c r="S1345">
        <v>3</v>
      </c>
      <c r="V1345">
        <v>2</v>
      </c>
      <c r="W1345">
        <v>0</v>
      </c>
      <c r="X1345" t="s">
        <v>312</v>
      </c>
      <c r="Y1345">
        <v>1.4</v>
      </c>
      <c r="Z1345">
        <v>2.75</v>
      </c>
      <c r="AA1345">
        <v>1.4</v>
      </c>
      <c r="AB1345">
        <v>2.9</v>
      </c>
      <c r="AC1345">
        <v>1.36</v>
      </c>
      <c r="AD1345">
        <v>3</v>
      </c>
      <c r="AE1345">
        <v>1.48</v>
      </c>
      <c r="AF1345">
        <v>2.84</v>
      </c>
      <c r="AG1345">
        <v>1.4</v>
      </c>
      <c r="AH1345">
        <v>2.88</v>
      </c>
      <c r="AI1345">
        <v>1.48</v>
      </c>
      <c r="AJ1345">
        <v>3</v>
      </c>
      <c r="AK1345">
        <v>1.4</v>
      </c>
      <c r="AL1345">
        <v>2.87</v>
      </c>
      <c r="AM1345" t="str">
        <f t="shared" si="220"/>
        <v>Makarova</v>
      </c>
      <c r="AN1345" t="str">
        <f t="shared" si="221"/>
        <v>Schiavone</v>
      </c>
      <c r="AO1345" t="str">
        <f t="shared" si="222"/>
        <v>EastbourneMakarovaSchiavone</v>
      </c>
      <c r="AP1345" t="str">
        <f t="shared" si="223"/>
        <v>EastbourneSchiavoneMakarova</v>
      </c>
      <c r="AQ1345">
        <f t="shared" si="224"/>
        <v>2</v>
      </c>
      <c r="AR1345">
        <f t="shared" si="225"/>
        <v>5</v>
      </c>
      <c r="AS1345">
        <f t="shared" si="226"/>
        <v>21</v>
      </c>
      <c r="AT1345" t="b">
        <f t="shared" si="227"/>
        <v>0</v>
      </c>
      <c r="AU1345" t="str">
        <f t="shared" si="228"/>
        <v>Makarova</v>
      </c>
      <c r="AV1345" t="b">
        <f t="shared" si="229"/>
        <v>0</v>
      </c>
      <c r="AW1345" t="str">
        <f t="shared" si="230"/>
        <v>Eastbourne1st Round</v>
      </c>
    </row>
    <row r="1346" spans="1:49" x14ac:dyDescent="0.25">
      <c r="A1346">
        <v>30</v>
      </c>
      <c r="B1346" t="s">
        <v>617</v>
      </c>
      <c r="C1346" s="8" t="s">
        <v>618</v>
      </c>
      <c r="D1346" s="1">
        <v>41807</v>
      </c>
      <c r="E1346" s="11" t="s">
        <v>351</v>
      </c>
      <c r="F1346" t="s">
        <v>307</v>
      </c>
      <c r="G1346" s="1" t="s">
        <v>614</v>
      </c>
      <c r="H1346" t="s">
        <v>309</v>
      </c>
      <c r="I1346" s="9">
        <v>3</v>
      </c>
      <c r="J1346" t="s">
        <v>440</v>
      </c>
      <c r="K1346" t="s">
        <v>337</v>
      </c>
      <c r="L1346">
        <v>6</v>
      </c>
      <c r="M1346">
        <v>23</v>
      </c>
      <c r="N1346">
        <v>4570</v>
      </c>
      <c r="O1346">
        <v>2085</v>
      </c>
      <c r="P1346">
        <v>6</v>
      </c>
      <c r="Q1346">
        <v>1</v>
      </c>
      <c r="R1346">
        <v>5</v>
      </c>
      <c r="S1346">
        <v>7</v>
      </c>
      <c r="T1346">
        <v>7</v>
      </c>
      <c r="U1346">
        <v>6</v>
      </c>
      <c r="V1346">
        <v>2</v>
      </c>
      <c r="W1346">
        <v>1</v>
      </c>
      <c r="X1346" t="s">
        <v>312</v>
      </c>
      <c r="Y1346">
        <v>1.4</v>
      </c>
      <c r="Z1346">
        <v>2.75</v>
      </c>
      <c r="AA1346">
        <v>1.45</v>
      </c>
      <c r="AB1346">
        <v>2.7</v>
      </c>
      <c r="AC1346">
        <v>1.4</v>
      </c>
      <c r="AD1346">
        <v>2.75</v>
      </c>
      <c r="AE1346">
        <v>1.48</v>
      </c>
      <c r="AF1346">
        <v>2.83</v>
      </c>
      <c r="AG1346">
        <v>1.5</v>
      </c>
      <c r="AH1346">
        <v>2.63</v>
      </c>
      <c r="AI1346">
        <v>1.5</v>
      </c>
      <c r="AJ1346">
        <v>2.92</v>
      </c>
      <c r="AK1346">
        <v>1.43</v>
      </c>
      <c r="AL1346">
        <v>2.74</v>
      </c>
      <c r="AM1346" t="str">
        <f t="shared" si="220"/>
        <v>Kvitova</v>
      </c>
      <c r="AN1346" t="str">
        <f t="shared" si="221"/>
        <v>Safarova</v>
      </c>
      <c r="AO1346" t="str">
        <f t="shared" si="222"/>
        <v>EastbourneKvitovaSafarova</v>
      </c>
      <c r="AP1346" t="str">
        <f t="shared" si="223"/>
        <v>EastbourneSafarovaKvitova</v>
      </c>
      <c r="AQ1346">
        <f t="shared" si="224"/>
        <v>1</v>
      </c>
      <c r="AR1346">
        <f t="shared" si="225"/>
        <v>4</v>
      </c>
      <c r="AS1346">
        <f t="shared" si="226"/>
        <v>32</v>
      </c>
      <c r="AT1346" t="b">
        <f t="shared" si="227"/>
        <v>1</v>
      </c>
      <c r="AU1346" t="str">
        <f t="shared" si="228"/>
        <v>Kvitova</v>
      </c>
      <c r="AV1346" t="b">
        <f t="shared" si="229"/>
        <v>1</v>
      </c>
      <c r="AW1346" t="str">
        <f t="shared" si="230"/>
        <v>Eastbourne1st Round</v>
      </c>
    </row>
    <row r="1347" spans="1:49" x14ac:dyDescent="0.25">
      <c r="A1347">
        <v>30</v>
      </c>
      <c r="B1347" t="s">
        <v>617</v>
      </c>
      <c r="C1347" s="8" t="s">
        <v>618</v>
      </c>
      <c r="D1347" s="1">
        <v>41807</v>
      </c>
      <c r="E1347" s="11" t="s">
        <v>351</v>
      </c>
      <c r="F1347" t="s">
        <v>307</v>
      </c>
      <c r="G1347" s="1" t="s">
        <v>614</v>
      </c>
      <c r="H1347" t="s">
        <v>309</v>
      </c>
      <c r="I1347" s="9">
        <v>3</v>
      </c>
      <c r="J1347" t="s">
        <v>359</v>
      </c>
      <c r="K1347" t="s">
        <v>366</v>
      </c>
      <c r="L1347">
        <v>47</v>
      </c>
      <c r="M1347">
        <v>7</v>
      </c>
      <c r="N1347">
        <v>1165</v>
      </c>
      <c r="O1347">
        <v>3990</v>
      </c>
      <c r="P1347">
        <v>6</v>
      </c>
      <c r="Q1347">
        <v>3</v>
      </c>
      <c r="R1347">
        <v>6</v>
      </c>
      <c r="S1347">
        <v>3</v>
      </c>
      <c r="V1347">
        <v>2</v>
      </c>
      <c r="W1347">
        <v>0</v>
      </c>
      <c r="X1347" t="s">
        <v>312</v>
      </c>
      <c r="Y1347">
        <v>3</v>
      </c>
      <c r="Z1347">
        <v>1.36</v>
      </c>
      <c r="AA1347">
        <v>2.7</v>
      </c>
      <c r="AB1347">
        <v>1.45</v>
      </c>
      <c r="AC1347">
        <v>3</v>
      </c>
      <c r="AD1347">
        <v>1.36</v>
      </c>
      <c r="AE1347">
        <v>2.83</v>
      </c>
      <c r="AF1347">
        <v>1.48</v>
      </c>
      <c r="AG1347">
        <v>2.75</v>
      </c>
      <c r="AH1347">
        <v>1.44</v>
      </c>
      <c r="AI1347">
        <v>3</v>
      </c>
      <c r="AJ1347">
        <v>1.48</v>
      </c>
      <c r="AK1347">
        <v>2.82</v>
      </c>
      <c r="AL1347">
        <v>1.41</v>
      </c>
      <c r="AM1347" t="str">
        <f t="shared" ref="AM1347:AM1410" si="231">LEFT(J1347,FIND(" ",J1347)-1)</f>
        <v>Keys</v>
      </c>
      <c r="AN1347" t="str">
        <f t="shared" ref="AN1347:AN1410" si="232">LEFT(K1347,FIND(" ",K1347)-1)</f>
        <v>Jankovic</v>
      </c>
      <c r="AO1347" t="str">
        <f t="shared" ref="AO1347:AO1410" si="233">B1347&amp;AM1347&amp;AN1347</f>
        <v>EastbourneKeysJankovic</v>
      </c>
      <c r="AP1347" t="str">
        <f t="shared" ref="AP1347:AP1410" si="234">B1347&amp;AN1347&amp;AM1347</f>
        <v>EastbourneJankovicKeys</v>
      </c>
      <c r="AQ1347">
        <f t="shared" ref="AQ1347:AQ1410" si="235">V1347-W1347</f>
        <v>2</v>
      </c>
      <c r="AR1347">
        <f t="shared" ref="AR1347:AR1410" si="236">T1347+R1347+P1347-U1347-S1347-Q1347</f>
        <v>6</v>
      </c>
      <c r="AS1347">
        <f t="shared" ref="AS1347:AS1410" si="237">T1347+R1347+P1347+U1347+S1347+Q1347</f>
        <v>18</v>
      </c>
      <c r="AT1347" t="b">
        <f t="shared" ref="AT1347:AT1410" si="238">OR(P1347+Q1347=13,R1347+S1347=13,T1347+U1347=13)</f>
        <v>0</v>
      </c>
      <c r="AU1347" t="str">
        <f t="shared" ref="AU1347:AU1410" si="239">IF(P1347&gt;Q1347,AM1347,AN1347)</f>
        <v>Keys</v>
      </c>
      <c r="AV1347" t="b">
        <f t="shared" ref="AV1347:AV1410" si="240">W1347&lt;&gt;0</f>
        <v>0</v>
      </c>
      <c r="AW1347" t="str">
        <f t="shared" ref="AW1347:AW1410" si="241">B1347&amp;H1347</f>
        <v>Eastbourne1st Round</v>
      </c>
    </row>
    <row r="1348" spans="1:49" x14ac:dyDescent="0.25">
      <c r="A1348">
        <v>30</v>
      </c>
      <c r="B1348" t="s">
        <v>617</v>
      </c>
      <c r="C1348" s="8" t="s">
        <v>618</v>
      </c>
      <c r="D1348" s="1">
        <v>41807</v>
      </c>
      <c r="E1348" s="11" t="s">
        <v>351</v>
      </c>
      <c r="F1348" t="s">
        <v>307</v>
      </c>
      <c r="G1348" s="1" t="s">
        <v>614</v>
      </c>
      <c r="H1348" t="s">
        <v>309</v>
      </c>
      <c r="I1348" s="9">
        <v>3</v>
      </c>
      <c r="J1348" t="s">
        <v>365</v>
      </c>
      <c r="K1348" t="s">
        <v>432</v>
      </c>
      <c r="L1348">
        <v>70</v>
      </c>
      <c r="M1348">
        <v>37</v>
      </c>
      <c r="N1348">
        <v>790</v>
      </c>
      <c r="O1348">
        <v>1328</v>
      </c>
      <c r="P1348">
        <v>3</v>
      </c>
      <c r="Q1348">
        <v>6</v>
      </c>
      <c r="R1348">
        <v>7</v>
      </c>
      <c r="S1348">
        <v>5</v>
      </c>
      <c r="T1348">
        <v>6</v>
      </c>
      <c r="U1348">
        <v>2</v>
      </c>
      <c r="V1348">
        <v>2</v>
      </c>
      <c r="W1348">
        <v>1</v>
      </c>
      <c r="X1348" t="s">
        <v>312</v>
      </c>
      <c r="Y1348">
        <v>1.66</v>
      </c>
      <c r="Z1348">
        <v>2.1</v>
      </c>
      <c r="AA1348">
        <v>1.75</v>
      </c>
      <c r="AB1348">
        <v>2.0499999999999998</v>
      </c>
      <c r="AC1348">
        <v>1.73</v>
      </c>
      <c r="AD1348">
        <v>2</v>
      </c>
      <c r="AE1348">
        <v>1.85</v>
      </c>
      <c r="AF1348">
        <v>2.04</v>
      </c>
      <c r="AG1348">
        <v>1.83</v>
      </c>
      <c r="AH1348">
        <v>1.91</v>
      </c>
      <c r="AI1348">
        <v>1.85</v>
      </c>
      <c r="AJ1348">
        <v>2.15</v>
      </c>
      <c r="AK1348">
        <v>1.74</v>
      </c>
      <c r="AL1348">
        <v>2.04</v>
      </c>
      <c r="AM1348" t="str">
        <f t="shared" si="231"/>
        <v>Watson</v>
      </c>
      <c r="AN1348" t="str">
        <f t="shared" si="232"/>
        <v>Pironkova</v>
      </c>
      <c r="AO1348" t="str">
        <f t="shared" si="233"/>
        <v>EastbourneWatsonPironkova</v>
      </c>
      <c r="AP1348" t="str">
        <f t="shared" si="234"/>
        <v>EastbournePironkovaWatson</v>
      </c>
      <c r="AQ1348">
        <f t="shared" si="235"/>
        <v>1</v>
      </c>
      <c r="AR1348">
        <f t="shared" si="236"/>
        <v>3</v>
      </c>
      <c r="AS1348">
        <f t="shared" si="237"/>
        <v>29</v>
      </c>
      <c r="AT1348" t="b">
        <f t="shared" si="238"/>
        <v>0</v>
      </c>
      <c r="AU1348" t="str">
        <f t="shared" si="239"/>
        <v>Pironkova</v>
      </c>
      <c r="AV1348" t="b">
        <f t="shared" si="240"/>
        <v>1</v>
      </c>
      <c r="AW1348" t="str">
        <f t="shared" si="241"/>
        <v>Eastbourne1st Round</v>
      </c>
    </row>
    <row r="1349" spans="1:49" x14ac:dyDescent="0.25">
      <c r="A1349">
        <v>30</v>
      </c>
      <c r="B1349" t="s">
        <v>617</v>
      </c>
      <c r="C1349" s="8" t="s">
        <v>618</v>
      </c>
      <c r="D1349" s="1">
        <v>41808</v>
      </c>
      <c r="E1349" s="11" t="s">
        <v>351</v>
      </c>
      <c r="F1349" t="s">
        <v>307</v>
      </c>
      <c r="G1349" s="1" t="s">
        <v>614</v>
      </c>
      <c r="H1349" t="s">
        <v>344</v>
      </c>
      <c r="I1349" s="9">
        <v>3</v>
      </c>
      <c r="J1349" t="s">
        <v>378</v>
      </c>
      <c r="K1349" t="s">
        <v>437</v>
      </c>
      <c r="L1349">
        <v>9</v>
      </c>
      <c r="M1349">
        <v>25</v>
      </c>
      <c r="N1349">
        <v>3830</v>
      </c>
      <c r="O1349">
        <v>1995</v>
      </c>
      <c r="P1349">
        <v>7</v>
      </c>
      <c r="Q1349">
        <v>5</v>
      </c>
      <c r="R1349">
        <v>1</v>
      </c>
      <c r="S1349">
        <v>6</v>
      </c>
      <c r="T1349">
        <v>7</v>
      </c>
      <c r="U1349">
        <v>6</v>
      </c>
      <c r="V1349">
        <v>2</v>
      </c>
      <c r="W1349">
        <v>1</v>
      </c>
      <c r="X1349" t="s">
        <v>312</v>
      </c>
      <c r="Y1349">
        <v>1.33</v>
      </c>
      <c r="Z1349">
        <v>3.25</v>
      </c>
      <c r="AA1349">
        <v>1.35</v>
      </c>
      <c r="AB1349">
        <v>3.1</v>
      </c>
      <c r="AC1349">
        <v>1.36</v>
      </c>
      <c r="AD1349">
        <v>3</v>
      </c>
      <c r="AE1349">
        <v>1.42</v>
      </c>
      <c r="AF1349">
        <v>3.13</v>
      </c>
      <c r="AG1349">
        <v>1.36</v>
      </c>
      <c r="AH1349">
        <v>3</v>
      </c>
      <c r="AI1349">
        <v>1.42</v>
      </c>
      <c r="AJ1349">
        <v>3.25</v>
      </c>
      <c r="AK1349">
        <v>1.36</v>
      </c>
      <c r="AL1349">
        <v>3.01</v>
      </c>
      <c r="AM1349" t="str">
        <f t="shared" si="231"/>
        <v>Kerber</v>
      </c>
      <c r="AN1349" t="str">
        <f t="shared" si="232"/>
        <v>Cornet</v>
      </c>
      <c r="AO1349" t="str">
        <f t="shared" si="233"/>
        <v>EastbourneKerberCornet</v>
      </c>
      <c r="AP1349" t="str">
        <f t="shared" si="234"/>
        <v>EastbourneCornetKerber</v>
      </c>
      <c r="AQ1349">
        <f t="shared" si="235"/>
        <v>1</v>
      </c>
      <c r="AR1349">
        <f t="shared" si="236"/>
        <v>-2</v>
      </c>
      <c r="AS1349">
        <f t="shared" si="237"/>
        <v>32</v>
      </c>
      <c r="AT1349" t="b">
        <f t="shared" si="238"/>
        <v>1</v>
      </c>
      <c r="AU1349" t="str">
        <f t="shared" si="239"/>
        <v>Kerber</v>
      </c>
      <c r="AV1349" t="b">
        <f t="shared" si="240"/>
        <v>1</v>
      </c>
      <c r="AW1349" t="str">
        <f t="shared" si="241"/>
        <v>Eastbourne2nd Round</v>
      </c>
    </row>
    <row r="1350" spans="1:49" x14ac:dyDescent="0.25">
      <c r="A1350">
        <v>30</v>
      </c>
      <c r="B1350" t="s">
        <v>617</v>
      </c>
      <c r="C1350" s="8" t="s">
        <v>618</v>
      </c>
      <c r="D1350" s="1">
        <v>41808</v>
      </c>
      <c r="E1350" s="11" t="s">
        <v>351</v>
      </c>
      <c r="F1350" t="s">
        <v>307</v>
      </c>
      <c r="G1350" s="1" t="s">
        <v>614</v>
      </c>
      <c r="H1350" t="s">
        <v>344</v>
      </c>
      <c r="I1350" s="9">
        <v>3</v>
      </c>
      <c r="J1350" t="s">
        <v>338</v>
      </c>
      <c r="K1350" t="s">
        <v>373</v>
      </c>
      <c r="L1350">
        <v>58</v>
      </c>
      <c r="M1350">
        <v>35</v>
      </c>
      <c r="N1350">
        <v>920</v>
      </c>
      <c r="O1350">
        <v>1361</v>
      </c>
      <c r="P1350">
        <v>6</v>
      </c>
      <c r="Q1350">
        <v>3</v>
      </c>
      <c r="R1350">
        <v>6</v>
      </c>
      <c r="S1350">
        <v>3</v>
      </c>
      <c r="V1350">
        <v>2</v>
      </c>
      <c r="W1350">
        <v>0</v>
      </c>
      <c r="X1350" t="s">
        <v>312</v>
      </c>
      <c r="Y1350">
        <v>2.2000000000000002</v>
      </c>
      <c r="Z1350">
        <v>1.61</v>
      </c>
      <c r="AA1350">
        <v>2.2000000000000002</v>
      </c>
      <c r="AB1350">
        <v>1.65</v>
      </c>
      <c r="AC1350">
        <v>2.1</v>
      </c>
      <c r="AD1350">
        <v>1.67</v>
      </c>
      <c r="AE1350">
        <v>2.16</v>
      </c>
      <c r="AF1350">
        <v>1.78</v>
      </c>
      <c r="AG1350">
        <v>2.38</v>
      </c>
      <c r="AH1350">
        <v>1.57</v>
      </c>
      <c r="AI1350">
        <v>2.38</v>
      </c>
      <c r="AJ1350">
        <v>1.81</v>
      </c>
      <c r="AK1350">
        <v>2.15</v>
      </c>
      <c r="AL1350">
        <v>1.68</v>
      </c>
      <c r="AM1350" t="str">
        <f t="shared" si="231"/>
        <v>Davis</v>
      </c>
      <c r="AN1350" t="str">
        <f t="shared" si="232"/>
        <v>Hantuchova</v>
      </c>
      <c r="AO1350" t="str">
        <f t="shared" si="233"/>
        <v>EastbourneDavisHantuchova</v>
      </c>
      <c r="AP1350" t="str">
        <f t="shared" si="234"/>
        <v>EastbourneHantuchovaDavis</v>
      </c>
      <c r="AQ1350">
        <f t="shared" si="235"/>
        <v>2</v>
      </c>
      <c r="AR1350">
        <f t="shared" si="236"/>
        <v>6</v>
      </c>
      <c r="AS1350">
        <f t="shared" si="237"/>
        <v>18</v>
      </c>
      <c r="AT1350" t="b">
        <f t="shared" si="238"/>
        <v>0</v>
      </c>
      <c r="AU1350" t="str">
        <f t="shared" si="239"/>
        <v>Davis</v>
      </c>
      <c r="AV1350" t="b">
        <f t="shared" si="240"/>
        <v>0</v>
      </c>
      <c r="AW1350" t="str">
        <f t="shared" si="241"/>
        <v>Eastbourne2nd Round</v>
      </c>
    </row>
    <row r="1351" spans="1:49" x14ac:dyDescent="0.25">
      <c r="A1351">
        <v>30</v>
      </c>
      <c r="B1351" t="s">
        <v>617</v>
      </c>
      <c r="C1351" s="8" t="s">
        <v>618</v>
      </c>
      <c r="D1351" s="1">
        <v>41808</v>
      </c>
      <c r="E1351" s="11" t="s">
        <v>351</v>
      </c>
      <c r="F1351" t="s">
        <v>307</v>
      </c>
      <c r="G1351" s="1" t="s">
        <v>614</v>
      </c>
      <c r="H1351" t="s">
        <v>344</v>
      </c>
      <c r="I1351" s="9">
        <v>3</v>
      </c>
      <c r="J1351" t="s">
        <v>464</v>
      </c>
      <c r="K1351" t="s">
        <v>544</v>
      </c>
      <c r="L1351">
        <v>42</v>
      </c>
      <c r="M1351">
        <v>109</v>
      </c>
      <c r="N1351">
        <v>1214</v>
      </c>
      <c r="O1351">
        <v>602</v>
      </c>
      <c r="P1351">
        <v>1</v>
      </c>
      <c r="Q1351">
        <v>6</v>
      </c>
      <c r="R1351">
        <v>7</v>
      </c>
      <c r="S1351">
        <v>5</v>
      </c>
      <c r="T1351">
        <v>7</v>
      </c>
      <c r="U1351">
        <v>5</v>
      </c>
      <c r="V1351">
        <v>2</v>
      </c>
      <c r="W1351">
        <v>1</v>
      </c>
      <c r="X1351" t="s">
        <v>312</v>
      </c>
      <c r="Y1351">
        <v>1.36</v>
      </c>
      <c r="Z1351">
        <v>3</v>
      </c>
      <c r="AA1351">
        <v>1.45</v>
      </c>
      <c r="AB1351">
        <v>2.7</v>
      </c>
      <c r="AC1351">
        <v>1.4</v>
      </c>
      <c r="AD1351">
        <v>2.75</v>
      </c>
      <c r="AE1351">
        <v>1.52</v>
      </c>
      <c r="AF1351">
        <v>2.72</v>
      </c>
      <c r="AG1351">
        <v>1.44</v>
      </c>
      <c r="AH1351">
        <v>2.75</v>
      </c>
      <c r="AI1351">
        <v>1.53</v>
      </c>
      <c r="AJ1351">
        <v>3</v>
      </c>
      <c r="AK1351">
        <v>1.44</v>
      </c>
      <c r="AL1351">
        <v>2.71</v>
      </c>
      <c r="AM1351" t="str">
        <f t="shared" si="231"/>
        <v>Giorgi</v>
      </c>
      <c r="AN1351" t="str">
        <f t="shared" si="232"/>
        <v>Konta</v>
      </c>
      <c r="AO1351" t="str">
        <f t="shared" si="233"/>
        <v>EastbourneGiorgiKonta</v>
      </c>
      <c r="AP1351" t="str">
        <f t="shared" si="234"/>
        <v>EastbourneKontaGiorgi</v>
      </c>
      <c r="AQ1351">
        <f t="shared" si="235"/>
        <v>1</v>
      </c>
      <c r="AR1351">
        <f t="shared" si="236"/>
        <v>-1</v>
      </c>
      <c r="AS1351">
        <f t="shared" si="237"/>
        <v>31</v>
      </c>
      <c r="AT1351" t="b">
        <f t="shared" si="238"/>
        <v>0</v>
      </c>
      <c r="AU1351" t="str">
        <f t="shared" si="239"/>
        <v>Konta</v>
      </c>
      <c r="AV1351" t="b">
        <f t="shared" si="240"/>
        <v>1</v>
      </c>
      <c r="AW1351" t="str">
        <f t="shared" si="241"/>
        <v>Eastbourne2nd Round</v>
      </c>
    </row>
    <row r="1352" spans="1:49" x14ac:dyDescent="0.25">
      <c r="A1352">
        <v>30</v>
      </c>
      <c r="B1352" t="s">
        <v>617</v>
      </c>
      <c r="C1352" s="8" t="s">
        <v>618</v>
      </c>
      <c r="D1352" s="1">
        <v>41808</v>
      </c>
      <c r="E1352" s="11" t="s">
        <v>351</v>
      </c>
      <c r="F1352" t="s">
        <v>307</v>
      </c>
      <c r="G1352" s="1" t="s">
        <v>614</v>
      </c>
      <c r="H1352" t="s">
        <v>344</v>
      </c>
      <c r="I1352" s="9">
        <v>3</v>
      </c>
      <c r="J1352" t="s">
        <v>438</v>
      </c>
      <c r="K1352" t="s">
        <v>475</v>
      </c>
      <c r="L1352">
        <v>16</v>
      </c>
      <c r="M1352">
        <v>18</v>
      </c>
      <c r="N1352">
        <v>2700</v>
      </c>
      <c r="O1352">
        <v>2540</v>
      </c>
      <c r="P1352">
        <v>6</v>
      </c>
      <c r="Q1352">
        <v>3</v>
      </c>
      <c r="R1352">
        <v>6</v>
      </c>
      <c r="S1352">
        <v>3</v>
      </c>
      <c r="V1352">
        <v>2</v>
      </c>
      <c r="W1352">
        <v>0</v>
      </c>
      <c r="X1352" t="s">
        <v>312</v>
      </c>
      <c r="Y1352">
        <v>1.57</v>
      </c>
      <c r="Z1352">
        <v>2.25</v>
      </c>
      <c r="AA1352">
        <v>1.55</v>
      </c>
      <c r="AB1352">
        <v>2.4</v>
      </c>
      <c r="AC1352">
        <v>1.57</v>
      </c>
      <c r="AD1352">
        <v>2.25</v>
      </c>
      <c r="AE1352">
        <v>1.53</v>
      </c>
      <c r="AF1352">
        <v>2.69</v>
      </c>
      <c r="AG1352">
        <v>1.57</v>
      </c>
      <c r="AH1352">
        <v>2.38</v>
      </c>
      <c r="AI1352">
        <v>1.67</v>
      </c>
      <c r="AJ1352">
        <v>2.69</v>
      </c>
      <c r="AK1352">
        <v>1.54</v>
      </c>
      <c r="AL1352">
        <v>2.4300000000000002</v>
      </c>
      <c r="AM1352" t="str">
        <f t="shared" si="231"/>
        <v>Wozniacki</v>
      </c>
      <c r="AN1352" t="str">
        <f t="shared" si="232"/>
        <v>Stephens</v>
      </c>
      <c r="AO1352" t="str">
        <f t="shared" si="233"/>
        <v>EastbourneWozniackiStephens</v>
      </c>
      <c r="AP1352" t="str">
        <f t="shared" si="234"/>
        <v>EastbourneStephensWozniacki</v>
      </c>
      <c r="AQ1352">
        <f t="shared" si="235"/>
        <v>2</v>
      </c>
      <c r="AR1352">
        <f t="shared" si="236"/>
        <v>6</v>
      </c>
      <c r="AS1352">
        <f t="shared" si="237"/>
        <v>18</v>
      </c>
      <c r="AT1352" t="b">
        <f t="shared" si="238"/>
        <v>0</v>
      </c>
      <c r="AU1352" t="str">
        <f t="shared" si="239"/>
        <v>Wozniacki</v>
      </c>
      <c r="AV1352" t="b">
        <f t="shared" si="240"/>
        <v>0</v>
      </c>
      <c r="AW1352" t="str">
        <f t="shared" si="241"/>
        <v>Eastbourne2nd Round</v>
      </c>
    </row>
    <row r="1353" spans="1:49" x14ac:dyDescent="0.25">
      <c r="A1353">
        <v>30</v>
      </c>
      <c r="B1353" t="s">
        <v>617</v>
      </c>
      <c r="C1353" s="8" t="s">
        <v>618</v>
      </c>
      <c r="D1353" s="1">
        <v>41808</v>
      </c>
      <c r="E1353" s="11" t="s">
        <v>351</v>
      </c>
      <c r="F1353" t="s">
        <v>307</v>
      </c>
      <c r="G1353" s="1" t="s">
        <v>614</v>
      </c>
      <c r="H1353" t="s">
        <v>344</v>
      </c>
      <c r="I1353" s="9">
        <v>3</v>
      </c>
      <c r="J1353" t="s">
        <v>436</v>
      </c>
      <c r="K1353" t="s">
        <v>374</v>
      </c>
      <c r="L1353">
        <v>22</v>
      </c>
      <c r="M1353">
        <v>26</v>
      </c>
      <c r="N1353">
        <v>2130</v>
      </c>
      <c r="O1353">
        <v>1885</v>
      </c>
      <c r="P1353">
        <v>6</v>
      </c>
      <c r="Q1353">
        <v>3</v>
      </c>
      <c r="R1353">
        <v>6</v>
      </c>
      <c r="S1353">
        <v>3</v>
      </c>
      <c r="V1353">
        <v>2</v>
      </c>
      <c r="W1353">
        <v>0</v>
      </c>
      <c r="X1353" t="s">
        <v>312</v>
      </c>
      <c r="Y1353">
        <v>1.5</v>
      </c>
      <c r="Z1353">
        <v>2.5</v>
      </c>
      <c r="AA1353">
        <v>1.55</v>
      </c>
      <c r="AB1353">
        <v>2.4</v>
      </c>
      <c r="AC1353">
        <v>1.57</v>
      </c>
      <c r="AD1353">
        <v>2.25</v>
      </c>
      <c r="AE1353">
        <v>1.56</v>
      </c>
      <c r="AF1353">
        <v>2.6</v>
      </c>
      <c r="AG1353">
        <v>1.5</v>
      </c>
      <c r="AH1353">
        <v>2.63</v>
      </c>
      <c r="AI1353">
        <v>1.62</v>
      </c>
      <c r="AJ1353">
        <v>2.66</v>
      </c>
      <c r="AK1353">
        <v>1.53</v>
      </c>
      <c r="AL1353">
        <v>2.4700000000000002</v>
      </c>
      <c r="AM1353" t="str">
        <f t="shared" si="231"/>
        <v>Makarova</v>
      </c>
      <c r="AN1353" t="str">
        <f t="shared" si="232"/>
        <v>Pavlyuchenkova</v>
      </c>
      <c r="AO1353" t="str">
        <f t="shared" si="233"/>
        <v>EastbourneMakarovaPavlyuchenkova</v>
      </c>
      <c r="AP1353" t="str">
        <f t="shared" si="234"/>
        <v>EastbournePavlyuchenkovaMakarova</v>
      </c>
      <c r="AQ1353">
        <f t="shared" si="235"/>
        <v>2</v>
      </c>
      <c r="AR1353">
        <f t="shared" si="236"/>
        <v>6</v>
      </c>
      <c r="AS1353">
        <f t="shared" si="237"/>
        <v>18</v>
      </c>
      <c r="AT1353" t="b">
        <f t="shared" si="238"/>
        <v>0</v>
      </c>
      <c r="AU1353" t="str">
        <f t="shared" si="239"/>
        <v>Makarova</v>
      </c>
      <c r="AV1353" t="b">
        <f t="shared" si="240"/>
        <v>0</v>
      </c>
      <c r="AW1353" t="str">
        <f t="shared" si="241"/>
        <v>Eastbourne2nd Round</v>
      </c>
    </row>
    <row r="1354" spans="1:49" x14ac:dyDescent="0.25">
      <c r="A1354">
        <v>30</v>
      </c>
      <c r="B1354" t="s">
        <v>617</v>
      </c>
      <c r="C1354" s="8" t="s">
        <v>618</v>
      </c>
      <c r="D1354" s="1">
        <v>41808</v>
      </c>
      <c r="E1354" s="11" t="s">
        <v>351</v>
      </c>
      <c r="F1354" t="s">
        <v>307</v>
      </c>
      <c r="G1354" s="1" t="s">
        <v>614</v>
      </c>
      <c r="H1354" t="s">
        <v>344</v>
      </c>
      <c r="I1354" s="9">
        <v>3</v>
      </c>
      <c r="J1354" t="s">
        <v>365</v>
      </c>
      <c r="K1354" t="s">
        <v>450</v>
      </c>
      <c r="L1354">
        <v>70</v>
      </c>
      <c r="M1354">
        <v>12</v>
      </c>
      <c r="N1354">
        <v>790</v>
      </c>
      <c r="O1354">
        <v>3324</v>
      </c>
      <c r="P1354">
        <v>6</v>
      </c>
      <c r="Q1354">
        <v>7</v>
      </c>
      <c r="R1354">
        <v>6</v>
      </c>
      <c r="S1354">
        <v>4</v>
      </c>
      <c r="T1354">
        <v>6</v>
      </c>
      <c r="U1354">
        <v>2</v>
      </c>
      <c r="V1354">
        <v>2</v>
      </c>
      <c r="W1354">
        <v>1</v>
      </c>
      <c r="X1354" t="s">
        <v>312</v>
      </c>
      <c r="Y1354">
        <v>2.5</v>
      </c>
      <c r="Z1354">
        <v>1.5</v>
      </c>
      <c r="AA1354">
        <v>2.5</v>
      </c>
      <c r="AB1354">
        <v>1.5</v>
      </c>
      <c r="AC1354">
        <v>2.75</v>
      </c>
      <c r="AD1354">
        <v>1.4</v>
      </c>
      <c r="AE1354">
        <v>2.75</v>
      </c>
      <c r="AF1354">
        <v>1.51</v>
      </c>
      <c r="AG1354">
        <v>2.63</v>
      </c>
      <c r="AH1354">
        <v>1.5</v>
      </c>
      <c r="AI1354">
        <v>2.75</v>
      </c>
      <c r="AJ1354">
        <v>1.53</v>
      </c>
      <c r="AK1354">
        <v>2.6</v>
      </c>
      <c r="AL1354">
        <v>1.48</v>
      </c>
      <c r="AM1354" t="str">
        <f t="shared" si="231"/>
        <v>Watson</v>
      </c>
      <c r="AN1354" t="str">
        <f t="shared" si="232"/>
        <v>Pennetta</v>
      </c>
      <c r="AO1354" t="str">
        <f t="shared" si="233"/>
        <v>EastbourneWatsonPennetta</v>
      </c>
      <c r="AP1354" t="str">
        <f t="shared" si="234"/>
        <v>EastbournePennettaWatson</v>
      </c>
      <c r="AQ1354">
        <f t="shared" si="235"/>
        <v>1</v>
      </c>
      <c r="AR1354">
        <f t="shared" si="236"/>
        <v>5</v>
      </c>
      <c r="AS1354">
        <f t="shared" si="237"/>
        <v>31</v>
      </c>
      <c r="AT1354" t="b">
        <f t="shared" si="238"/>
        <v>1</v>
      </c>
      <c r="AU1354" t="str">
        <f t="shared" si="239"/>
        <v>Pennetta</v>
      </c>
      <c r="AV1354" t="b">
        <f t="shared" si="240"/>
        <v>1</v>
      </c>
      <c r="AW1354" t="str">
        <f t="shared" si="241"/>
        <v>Eastbourne2nd Round</v>
      </c>
    </row>
    <row r="1355" spans="1:49" x14ac:dyDescent="0.25">
      <c r="A1355">
        <v>30</v>
      </c>
      <c r="B1355" t="s">
        <v>617</v>
      </c>
      <c r="C1355" s="8" t="s">
        <v>618</v>
      </c>
      <c r="D1355" s="1">
        <v>41808</v>
      </c>
      <c r="E1355" s="11" t="s">
        <v>351</v>
      </c>
      <c r="F1355" t="s">
        <v>307</v>
      </c>
      <c r="G1355" s="1" t="s">
        <v>614</v>
      </c>
      <c r="H1355" t="s">
        <v>344</v>
      </c>
      <c r="I1355" s="9">
        <v>3</v>
      </c>
      <c r="J1355" t="s">
        <v>359</v>
      </c>
      <c r="K1355" t="s">
        <v>426</v>
      </c>
      <c r="L1355">
        <v>47</v>
      </c>
      <c r="M1355">
        <v>32</v>
      </c>
      <c r="N1355">
        <v>1165</v>
      </c>
      <c r="O1355">
        <v>1520</v>
      </c>
      <c r="P1355">
        <v>7</v>
      </c>
      <c r="Q1355">
        <v>5</v>
      </c>
      <c r="R1355">
        <v>7</v>
      </c>
      <c r="S1355">
        <v>6</v>
      </c>
      <c r="V1355">
        <v>2</v>
      </c>
      <c r="W1355">
        <v>0</v>
      </c>
      <c r="X1355" t="s">
        <v>312</v>
      </c>
      <c r="Y1355">
        <v>2</v>
      </c>
      <c r="Z1355">
        <v>1.66</v>
      </c>
      <c r="AA1355">
        <v>2.0499999999999998</v>
      </c>
      <c r="AB1355">
        <v>1.75</v>
      </c>
      <c r="AC1355">
        <v>2.1</v>
      </c>
      <c r="AD1355">
        <v>1.67</v>
      </c>
      <c r="AE1355">
        <v>2.0699999999999998</v>
      </c>
      <c r="AF1355">
        <v>1.85</v>
      </c>
      <c r="AG1355">
        <v>2</v>
      </c>
      <c r="AH1355">
        <v>1.8</v>
      </c>
      <c r="AI1355">
        <v>2.1</v>
      </c>
      <c r="AJ1355">
        <v>1.85</v>
      </c>
      <c r="AK1355">
        <v>2.0099999999999998</v>
      </c>
      <c r="AL1355">
        <v>1.76</v>
      </c>
      <c r="AM1355" t="str">
        <f t="shared" si="231"/>
        <v>Keys</v>
      </c>
      <c r="AN1355" t="str">
        <f t="shared" si="232"/>
        <v>Vesnina</v>
      </c>
      <c r="AO1355" t="str">
        <f t="shared" si="233"/>
        <v>EastbourneKeysVesnina</v>
      </c>
      <c r="AP1355" t="str">
        <f t="shared" si="234"/>
        <v>EastbourneVesninaKeys</v>
      </c>
      <c r="AQ1355">
        <f t="shared" si="235"/>
        <v>2</v>
      </c>
      <c r="AR1355">
        <f t="shared" si="236"/>
        <v>3</v>
      </c>
      <c r="AS1355">
        <f t="shared" si="237"/>
        <v>25</v>
      </c>
      <c r="AT1355" t="b">
        <f t="shared" si="238"/>
        <v>1</v>
      </c>
      <c r="AU1355" t="str">
        <f t="shared" si="239"/>
        <v>Keys</v>
      </c>
      <c r="AV1355" t="b">
        <f t="shared" si="240"/>
        <v>0</v>
      </c>
      <c r="AW1355" t="str">
        <f t="shared" si="241"/>
        <v>Eastbourne2nd Round</v>
      </c>
    </row>
    <row r="1356" spans="1:49" x14ac:dyDescent="0.25">
      <c r="A1356">
        <v>30</v>
      </c>
      <c r="B1356" t="s">
        <v>617</v>
      </c>
      <c r="C1356" s="8" t="s">
        <v>618</v>
      </c>
      <c r="D1356" s="1">
        <v>41808</v>
      </c>
      <c r="E1356" s="11" t="s">
        <v>351</v>
      </c>
      <c r="F1356" t="s">
        <v>307</v>
      </c>
      <c r="G1356" s="1" t="s">
        <v>614</v>
      </c>
      <c r="H1356" t="s">
        <v>344</v>
      </c>
      <c r="I1356" s="9">
        <v>3</v>
      </c>
      <c r="J1356" t="s">
        <v>440</v>
      </c>
      <c r="K1356" t="s">
        <v>355</v>
      </c>
      <c r="L1356">
        <v>6</v>
      </c>
      <c r="M1356">
        <v>57</v>
      </c>
      <c r="N1356">
        <v>4570</v>
      </c>
      <c r="O1356">
        <v>932</v>
      </c>
      <c r="P1356">
        <v>6</v>
      </c>
      <c r="Q1356">
        <v>1</v>
      </c>
      <c r="R1356">
        <v>6</v>
      </c>
      <c r="S1356">
        <v>4</v>
      </c>
      <c r="V1356">
        <v>2</v>
      </c>
      <c r="W1356">
        <v>0</v>
      </c>
      <c r="X1356" t="s">
        <v>312</v>
      </c>
      <c r="Y1356">
        <v>1.2</v>
      </c>
      <c r="Z1356">
        <v>4.33</v>
      </c>
      <c r="AA1356">
        <v>1.17</v>
      </c>
      <c r="AB1356">
        <v>4.75</v>
      </c>
      <c r="AC1356">
        <v>1.1399999999999999</v>
      </c>
      <c r="AD1356">
        <v>5</v>
      </c>
      <c r="AE1356">
        <v>1.24</v>
      </c>
      <c r="AF1356">
        <v>4.58</v>
      </c>
      <c r="AG1356">
        <v>1.2</v>
      </c>
      <c r="AH1356">
        <v>4.5</v>
      </c>
      <c r="AI1356">
        <v>1.24</v>
      </c>
      <c r="AJ1356">
        <v>5.5</v>
      </c>
      <c r="AK1356">
        <v>1.19</v>
      </c>
      <c r="AL1356">
        <v>4.5599999999999996</v>
      </c>
      <c r="AM1356" t="str">
        <f t="shared" si="231"/>
        <v>Kvitova</v>
      </c>
      <c r="AN1356" t="str">
        <f t="shared" si="232"/>
        <v>Lepchenko</v>
      </c>
      <c r="AO1356" t="str">
        <f t="shared" si="233"/>
        <v>EastbourneKvitovaLepchenko</v>
      </c>
      <c r="AP1356" t="str">
        <f t="shared" si="234"/>
        <v>EastbourneLepchenkoKvitova</v>
      </c>
      <c r="AQ1356">
        <f t="shared" si="235"/>
        <v>2</v>
      </c>
      <c r="AR1356">
        <f t="shared" si="236"/>
        <v>7</v>
      </c>
      <c r="AS1356">
        <f t="shared" si="237"/>
        <v>17</v>
      </c>
      <c r="AT1356" t="b">
        <f t="shared" si="238"/>
        <v>0</v>
      </c>
      <c r="AU1356" t="str">
        <f t="shared" si="239"/>
        <v>Kvitova</v>
      </c>
      <c r="AV1356" t="b">
        <f t="shared" si="240"/>
        <v>0</v>
      </c>
      <c r="AW1356" t="str">
        <f t="shared" si="241"/>
        <v>Eastbourne2nd Round</v>
      </c>
    </row>
    <row r="1357" spans="1:49" x14ac:dyDescent="0.25">
      <c r="A1357">
        <v>30</v>
      </c>
      <c r="B1357" t="s">
        <v>617</v>
      </c>
      <c r="C1357" s="8" t="s">
        <v>618</v>
      </c>
      <c r="D1357" s="1">
        <v>41809</v>
      </c>
      <c r="E1357" s="11" t="s">
        <v>351</v>
      </c>
      <c r="F1357" t="s">
        <v>307</v>
      </c>
      <c r="G1357" s="1" t="s">
        <v>614</v>
      </c>
      <c r="H1357" t="s">
        <v>345</v>
      </c>
      <c r="I1357" s="9">
        <v>3</v>
      </c>
      <c r="J1357" t="s">
        <v>378</v>
      </c>
      <c r="K1357" t="s">
        <v>436</v>
      </c>
      <c r="L1357">
        <v>9</v>
      </c>
      <c r="M1357">
        <v>22</v>
      </c>
      <c r="N1357">
        <v>3830</v>
      </c>
      <c r="O1357">
        <v>2130</v>
      </c>
      <c r="P1357">
        <v>6</v>
      </c>
      <c r="Q1357">
        <v>2</v>
      </c>
      <c r="R1357">
        <v>6</v>
      </c>
      <c r="S1357">
        <v>1</v>
      </c>
      <c r="V1357">
        <v>2</v>
      </c>
      <c r="W1357">
        <v>0</v>
      </c>
      <c r="X1357" t="s">
        <v>312</v>
      </c>
      <c r="Y1357">
        <v>1.83</v>
      </c>
      <c r="Z1357">
        <v>1.83</v>
      </c>
      <c r="AA1357">
        <v>1.85</v>
      </c>
      <c r="AB1357">
        <v>1.9</v>
      </c>
      <c r="AC1357">
        <v>1.83</v>
      </c>
      <c r="AD1357">
        <v>1.83</v>
      </c>
      <c r="AE1357">
        <v>2.04</v>
      </c>
      <c r="AF1357">
        <v>1.88</v>
      </c>
      <c r="AG1357">
        <v>1.91</v>
      </c>
      <c r="AH1357">
        <v>1.91</v>
      </c>
      <c r="AI1357">
        <v>2.04</v>
      </c>
      <c r="AJ1357">
        <v>2</v>
      </c>
      <c r="AK1357">
        <v>1.88</v>
      </c>
      <c r="AL1357">
        <v>1.88</v>
      </c>
      <c r="AM1357" t="str">
        <f t="shared" si="231"/>
        <v>Kerber</v>
      </c>
      <c r="AN1357" t="str">
        <f t="shared" si="232"/>
        <v>Makarova</v>
      </c>
      <c r="AO1357" t="str">
        <f t="shared" si="233"/>
        <v>EastbourneKerberMakarova</v>
      </c>
      <c r="AP1357" t="str">
        <f t="shared" si="234"/>
        <v>EastbourneMakarovaKerber</v>
      </c>
      <c r="AQ1357">
        <f t="shared" si="235"/>
        <v>2</v>
      </c>
      <c r="AR1357">
        <f t="shared" si="236"/>
        <v>9</v>
      </c>
      <c r="AS1357">
        <f t="shared" si="237"/>
        <v>15</v>
      </c>
      <c r="AT1357" t="b">
        <f t="shared" si="238"/>
        <v>0</v>
      </c>
      <c r="AU1357" t="str">
        <f t="shared" si="239"/>
        <v>Kerber</v>
      </c>
      <c r="AV1357" t="b">
        <f t="shared" si="240"/>
        <v>0</v>
      </c>
      <c r="AW1357" t="str">
        <f t="shared" si="241"/>
        <v>EastbourneQuarterfinals</v>
      </c>
    </row>
    <row r="1358" spans="1:49" x14ac:dyDescent="0.25">
      <c r="A1358">
        <v>30</v>
      </c>
      <c r="B1358" t="s">
        <v>617</v>
      </c>
      <c r="C1358" s="8" t="s">
        <v>618</v>
      </c>
      <c r="D1358" s="1">
        <v>41809</v>
      </c>
      <c r="E1358" s="11" t="s">
        <v>351</v>
      </c>
      <c r="F1358" t="s">
        <v>307</v>
      </c>
      <c r="G1358" s="1" t="s">
        <v>614</v>
      </c>
      <c r="H1358" t="s">
        <v>345</v>
      </c>
      <c r="I1358" s="9">
        <v>3</v>
      </c>
      <c r="J1358" t="s">
        <v>438</v>
      </c>
      <c r="K1358" t="s">
        <v>464</v>
      </c>
      <c r="L1358">
        <v>16</v>
      </c>
      <c r="M1358">
        <v>42</v>
      </c>
      <c r="N1358">
        <v>2700</v>
      </c>
      <c r="O1358">
        <v>1214</v>
      </c>
      <c r="P1358">
        <v>6</v>
      </c>
      <c r="Q1358">
        <v>7</v>
      </c>
      <c r="R1358">
        <v>6</v>
      </c>
      <c r="S1358">
        <v>4</v>
      </c>
      <c r="T1358">
        <v>6</v>
      </c>
      <c r="U1358">
        <v>2</v>
      </c>
      <c r="V1358">
        <v>2</v>
      </c>
      <c r="W1358">
        <v>1</v>
      </c>
      <c r="X1358" t="s">
        <v>312</v>
      </c>
      <c r="Y1358">
        <v>1.4</v>
      </c>
      <c r="Z1358">
        <v>2.75</v>
      </c>
      <c r="AA1358">
        <v>1.48</v>
      </c>
      <c r="AB1358">
        <v>2.6</v>
      </c>
      <c r="AC1358">
        <v>1.44</v>
      </c>
      <c r="AD1358">
        <v>2.62</v>
      </c>
      <c r="AE1358">
        <v>1.45</v>
      </c>
      <c r="AF1358">
        <v>3.01</v>
      </c>
      <c r="AG1358">
        <v>1.44</v>
      </c>
      <c r="AH1358">
        <v>2.75</v>
      </c>
      <c r="AI1358">
        <v>1.5</v>
      </c>
      <c r="AJ1358">
        <v>3.01</v>
      </c>
      <c r="AK1358">
        <v>1.43</v>
      </c>
      <c r="AL1358">
        <v>2.75</v>
      </c>
      <c r="AM1358" t="str">
        <f t="shared" si="231"/>
        <v>Wozniacki</v>
      </c>
      <c r="AN1358" t="str">
        <f t="shared" si="232"/>
        <v>Giorgi</v>
      </c>
      <c r="AO1358" t="str">
        <f t="shared" si="233"/>
        <v>EastbourneWozniackiGiorgi</v>
      </c>
      <c r="AP1358" t="str">
        <f t="shared" si="234"/>
        <v>EastbourneGiorgiWozniacki</v>
      </c>
      <c r="AQ1358">
        <f t="shared" si="235"/>
        <v>1</v>
      </c>
      <c r="AR1358">
        <f t="shared" si="236"/>
        <v>5</v>
      </c>
      <c r="AS1358">
        <f t="shared" si="237"/>
        <v>31</v>
      </c>
      <c r="AT1358" t="b">
        <f t="shared" si="238"/>
        <v>1</v>
      </c>
      <c r="AU1358" t="str">
        <f t="shared" si="239"/>
        <v>Giorgi</v>
      </c>
      <c r="AV1358" t="b">
        <f t="shared" si="240"/>
        <v>1</v>
      </c>
      <c r="AW1358" t="str">
        <f t="shared" si="241"/>
        <v>EastbourneQuarterfinals</v>
      </c>
    </row>
    <row r="1359" spans="1:49" x14ac:dyDescent="0.25">
      <c r="A1359">
        <v>30</v>
      </c>
      <c r="B1359" t="s">
        <v>617</v>
      </c>
      <c r="C1359" s="8" t="s">
        <v>618</v>
      </c>
      <c r="D1359" s="1">
        <v>41809</v>
      </c>
      <c r="E1359" s="11" t="s">
        <v>351</v>
      </c>
      <c r="F1359" t="s">
        <v>307</v>
      </c>
      <c r="G1359" s="1" t="s">
        <v>614</v>
      </c>
      <c r="H1359" t="s">
        <v>345</v>
      </c>
      <c r="I1359" s="9">
        <v>3</v>
      </c>
      <c r="J1359" t="s">
        <v>365</v>
      </c>
      <c r="K1359" t="s">
        <v>440</v>
      </c>
      <c r="L1359">
        <v>70</v>
      </c>
      <c r="M1359">
        <v>6</v>
      </c>
      <c r="N1359">
        <v>790</v>
      </c>
      <c r="O1359">
        <v>4570</v>
      </c>
      <c r="X1359" t="s">
        <v>347</v>
      </c>
      <c r="Y1359">
        <v>4</v>
      </c>
      <c r="Z1359">
        <v>1.22</v>
      </c>
      <c r="AA1359">
        <v>3.75</v>
      </c>
      <c r="AB1359">
        <v>1.25</v>
      </c>
      <c r="AC1359">
        <v>3.75</v>
      </c>
      <c r="AD1359">
        <v>1.25</v>
      </c>
      <c r="AE1359">
        <v>3.97</v>
      </c>
      <c r="AF1359">
        <v>1.3</v>
      </c>
      <c r="AG1359">
        <v>4</v>
      </c>
      <c r="AH1359">
        <v>1.22</v>
      </c>
      <c r="AI1359">
        <v>4.0999999999999996</v>
      </c>
      <c r="AJ1359">
        <v>1.3</v>
      </c>
      <c r="AK1359">
        <v>3.79</v>
      </c>
      <c r="AL1359">
        <v>1.25</v>
      </c>
      <c r="AM1359" t="str">
        <f t="shared" si="231"/>
        <v>Watson</v>
      </c>
      <c r="AN1359" t="str">
        <f t="shared" si="232"/>
        <v>Kvitova</v>
      </c>
      <c r="AO1359" t="str">
        <f t="shared" si="233"/>
        <v>EastbourneWatsonKvitova</v>
      </c>
      <c r="AP1359" t="str">
        <f t="shared" si="234"/>
        <v>EastbourneKvitovaWatson</v>
      </c>
      <c r="AQ1359">
        <f t="shared" si="235"/>
        <v>0</v>
      </c>
      <c r="AR1359">
        <f t="shared" si="236"/>
        <v>0</v>
      </c>
      <c r="AS1359">
        <f t="shared" si="237"/>
        <v>0</v>
      </c>
      <c r="AT1359" t="b">
        <f t="shared" si="238"/>
        <v>0</v>
      </c>
      <c r="AU1359" t="str">
        <f t="shared" si="239"/>
        <v>Kvitova</v>
      </c>
      <c r="AV1359" t="b">
        <f t="shared" si="240"/>
        <v>0</v>
      </c>
      <c r="AW1359" t="str">
        <f t="shared" si="241"/>
        <v>EastbourneQuarterfinals</v>
      </c>
    </row>
    <row r="1360" spans="1:49" x14ac:dyDescent="0.25">
      <c r="A1360">
        <v>30</v>
      </c>
      <c r="B1360" t="s">
        <v>617</v>
      </c>
      <c r="C1360" s="8" t="s">
        <v>618</v>
      </c>
      <c r="D1360" s="1">
        <v>41809</v>
      </c>
      <c r="E1360" s="11" t="s">
        <v>351</v>
      </c>
      <c r="F1360" t="s">
        <v>307</v>
      </c>
      <c r="G1360" s="1" t="s">
        <v>614</v>
      </c>
      <c r="H1360" t="s">
        <v>345</v>
      </c>
      <c r="I1360" s="9">
        <v>3</v>
      </c>
      <c r="J1360" t="s">
        <v>359</v>
      </c>
      <c r="K1360" t="s">
        <v>338</v>
      </c>
      <c r="L1360">
        <v>47</v>
      </c>
      <c r="M1360">
        <v>58</v>
      </c>
      <c r="N1360">
        <v>1165</v>
      </c>
      <c r="O1360">
        <v>920</v>
      </c>
      <c r="P1360">
        <v>6</v>
      </c>
      <c r="Q1360">
        <v>2</v>
      </c>
      <c r="R1360">
        <v>6</v>
      </c>
      <c r="S1360">
        <v>1</v>
      </c>
      <c r="V1360">
        <v>2</v>
      </c>
      <c r="W1360">
        <v>0</v>
      </c>
      <c r="X1360" t="s">
        <v>312</v>
      </c>
      <c r="Y1360">
        <v>1.57</v>
      </c>
      <c r="Z1360">
        <v>2.25</v>
      </c>
      <c r="AA1360">
        <v>1.65</v>
      </c>
      <c r="AB1360">
        <v>2.2000000000000002</v>
      </c>
      <c r="AC1360">
        <v>1.62</v>
      </c>
      <c r="AD1360">
        <v>2.2000000000000002</v>
      </c>
      <c r="AE1360">
        <v>1.65</v>
      </c>
      <c r="AF1360">
        <v>2.4300000000000002</v>
      </c>
      <c r="AG1360">
        <v>1.62</v>
      </c>
      <c r="AH1360">
        <v>2.25</v>
      </c>
      <c r="AI1360">
        <v>1.68</v>
      </c>
      <c r="AJ1360">
        <v>2.4300000000000002</v>
      </c>
      <c r="AK1360">
        <v>1.62</v>
      </c>
      <c r="AL1360">
        <v>2.25</v>
      </c>
      <c r="AM1360" t="str">
        <f t="shared" si="231"/>
        <v>Keys</v>
      </c>
      <c r="AN1360" t="str">
        <f t="shared" si="232"/>
        <v>Davis</v>
      </c>
      <c r="AO1360" t="str">
        <f t="shared" si="233"/>
        <v>EastbourneKeysDavis</v>
      </c>
      <c r="AP1360" t="str">
        <f t="shared" si="234"/>
        <v>EastbourneDavisKeys</v>
      </c>
      <c r="AQ1360">
        <f t="shared" si="235"/>
        <v>2</v>
      </c>
      <c r="AR1360">
        <f t="shared" si="236"/>
        <v>9</v>
      </c>
      <c r="AS1360">
        <f t="shared" si="237"/>
        <v>15</v>
      </c>
      <c r="AT1360" t="b">
        <f t="shared" si="238"/>
        <v>0</v>
      </c>
      <c r="AU1360" t="str">
        <f t="shared" si="239"/>
        <v>Keys</v>
      </c>
      <c r="AV1360" t="b">
        <f t="shared" si="240"/>
        <v>0</v>
      </c>
      <c r="AW1360" t="str">
        <f t="shared" si="241"/>
        <v>EastbourneQuarterfinals</v>
      </c>
    </row>
    <row r="1361" spans="1:49" x14ac:dyDescent="0.25">
      <c r="A1361">
        <v>30</v>
      </c>
      <c r="B1361" t="s">
        <v>617</v>
      </c>
      <c r="C1361" s="8" t="s">
        <v>618</v>
      </c>
      <c r="D1361" s="1">
        <v>41810</v>
      </c>
      <c r="E1361" s="11" t="s">
        <v>351</v>
      </c>
      <c r="F1361" t="s">
        <v>307</v>
      </c>
      <c r="G1361" s="1" t="s">
        <v>614</v>
      </c>
      <c r="H1361" t="s">
        <v>346</v>
      </c>
      <c r="I1361" s="9">
        <v>3</v>
      </c>
      <c r="J1361" t="s">
        <v>378</v>
      </c>
      <c r="K1361" t="s">
        <v>438</v>
      </c>
      <c r="L1361">
        <v>9</v>
      </c>
      <c r="M1361">
        <v>16</v>
      </c>
      <c r="N1361">
        <v>3830</v>
      </c>
      <c r="O1361">
        <v>2700</v>
      </c>
      <c r="P1361">
        <v>3</v>
      </c>
      <c r="Q1361">
        <v>6</v>
      </c>
      <c r="R1361">
        <v>7</v>
      </c>
      <c r="S1361">
        <v>6</v>
      </c>
      <c r="T1361">
        <v>6</v>
      </c>
      <c r="U1361">
        <v>3</v>
      </c>
      <c r="V1361">
        <v>2</v>
      </c>
      <c r="W1361">
        <v>1</v>
      </c>
      <c r="X1361" t="s">
        <v>312</v>
      </c>
      <c r="Y1361">
        <v>1.72</v>
      </c>
      <c r="Z1361">
        <v>2.1</v>
      </c>
      <c r="AA1361">
        <v>1.7</v>
      </c>
      <c r="AB1361">
        <v>2.1</v>
      </c>
      <c r="AC1361">
        <v>1.67</v>
      </c>
      <c r="AD1361">
        <v>2.2000000000000002</v>
      </c>
      <c r="AE1361">
        <v>1.8</v>
      </c>
      <c r="AF1361">
        <v>2.15</v>
      </c>
      <c r="AG1361">
        <v>1.67</v>
      </c>
      <c r="AH1361">
        <v>2.2000000000000002</v>
      </c>
      <c r="AI1361">
        <v>1.8</v>
      </c>
      <c r="AJ1361">
        <v>2.25</v>
      </c>
      <c r="AK1361">
        <v>1.71</v>
      </c>
      <c r="AL1361">
        <v>2.12</v>
      </c>
      <c r="AM1361" t="str">
        <f t="shared" si="231"/>
        <v>Kerber</v>
      </c>
      <c r="AN1361" t="str">
        <f t="shared" si="232"/>
        <v>Wozniacki</v>
      </c>
      <c r="AO1361" t="str">
        <f t="shared" si="233"/>
        <v>EastbourneKerberWozniacki</v>
      </c>
      <c r="AP1361" t="str">
        <f t="shared" si="234"/>
        <v>EastbourneWozniackiKerber</v>
      </c>
      <c r="AQ1361">
        <f t="shared" si="235"/>
        <v>1</v>
      </c>
      <c r="AR1361">
        <f t="shared" si="236"/>
        <v>1</v>
      </c>
      <c r="AS1361">
        <f t="shared" si="237"/>
        <v>31</v>
      </c>
      <c r="AT1361" t="b">
        <f t="shared" si="238"/>
        <v>1</v>
      </c>
      <c r="AU1361" t="str">
        <f t="shared" si="239"/>
        <v>Wozniacki</v>
      </c>
      <c r="AV1361" t="b">
        <f t="shared" si="240"/>
        <v>1</v>
      </c>
      <c r="AW1361" t="str">
        <f t="shared" si="241"/>
        <v>EastbourneSemifinals</v>
      </c>
    </row>
    <row r="1362" spans="1:49" x14ac:dyDescent="0.25">
      <c r="A1362">
        <v>30</v>
      </c>
      <c r="B1362" t="s">
        <v>617</v>
      </c>
      <c r="C1362" s="8" t="s">
        <v>618</v>
      </c>
      <c r="D1362" s="1">
        <v>41810</v>
      </c>
      <c r="E1362" s="11" t="s">
        <v>351</v>
      </c>
      <c r="F1362" t="s">
        <v>307</v>
      </c>
      <c r="G1362" s="1" t="s">
        <v>614</v>
      </c>
      <c r="H1362" t="s">
        <v>346</v>
      </c>
      <c r="I1362" s="9">
        <v>3</v>
      </c>
      <c r="J1362" t="s">
        <v>359</v>
      </c>
      <c r="K1362" t="s">
        <v>365</v>
      </c>
      <c r="L1362">
        <v>47</v>
      </c>
      <c r="M1362">
        <v>70</v>
      </c>
      <c r="N1362">
        <v>1165</v>
      </c>
      <c r="O1362">
        <v>790</v>
      </c>
      <c r="P1362">
        <v>6</v>
      </c>
      <c r="Q1362">
        <v>3</v>
      </c>
      <c r="R1362">
        <v>6</v>
      </c>
      <c r="S1362">
        <v>1</v>
      </c>
      <c r="V1362">
        <v>2</v>
      </c>
      <c r="W1362">
        <v>0</v>
      </c>
      <c r="X1362" t="s">
        <v>312</v>
      </c>
      <c r="Y1362">
        <v>1.44</v>
      </c>
      <c r="Z1362">
        <v>2.75</v>
      </c>
      <c r="AA1362">
        <v>1.5</v>
      </c>
      <c r="AB1362">
        <v>2.5</v>
      </c>
      <c r="AC1362">
        <v>1.5</v>
      </c>
      <c r="AD1362">
        <v>2.62</v>
      </c>
      <c r="AE1362">
        <v>1.5</v>
      </c>
      <c r="AF1362">
        <v>2.82</v>
      </c>
      <c r="AG1362">
        <v>1.5</v>
      </c>
      <c r="AH1362">
        <v>2.63</v>
      </c>
      <c r="AI1362">
        <v>1.55</v>
      </c>
      <c r="AJ1362">
        <v>2.82</v>
      </c>
      <c r="AK1362">
        <v>1.47</v>
      </c>
      <c r="AL1362">
        <v>2.63</v>
      </c>
      <c r="AM1362" t="str">
        <f t="shared" si="231"/>
        <v>Keys</v>
      </c>
      <c r="AN1362" t="str">
        <f t="shared" si="232"/>
        <v>Watson</v>
      </c>
      <c r="AO1362" t="str">
        <f t="shared" si="233"/>
        <v>EastbourneKeysWatson</v>
      </c>
      <c r="AP1362" t="str">
        <f t="shared" si="234"/>
        <v>EastbourneWatsonKeys</v>
      </c>
      <c r="AQ1362">
        <f t="shared" si="235"/>
        <v>2</v>
      </c>
      <c r="AR1362">
        <f t="shared" si="236"/>
        <v>8</v>
      </c>
      <c r="AS1362">
        <f t="shared" si="237"/>
        <v>16</v>
      </c>
      <c r="AT1362" t="b">
        <f t="shared" si="238"/>
        <v>0</v>
      </c>
      <c r="AU1362" t="str">
        <f t="shared" si="239"/>
        <v>Keys</v>
      </c>
      <c r="AV1362" t="b">
        <f t="shared" si="240"/>
        <v>0</v>
      </c>
      <c r="AW1362" t="str">
        <f t="shared" si="241"/>
        <v>EastbourneSemifinals</v>
      </c>
    </row>
    <row r="1363" spans="1:49" x14ac:dyDescent="0.25">
      <c r="A1363">
        <v>30</v>
      </c>
      <c r="B1363" t="s">
        <v>617</v>
      </c>
      <c r="C1363" s="8" t="s">
        <v>618</v>
      </c>
      <c r="D1363" s="1">
        <v>41811</v>
      </c>
      <c r="E1363" s="11" t="s">
        <v>351</v>
      </c>
      <c r="F1363" t="s">
        <v>307</v>
      </c>
      <c r="G1363" s="1" t="s">
        <v>614</v>
      </c>
      <c r="H1363" t="s">
        <v>348</v>
      </c>
      <c r="I1363" s="9">
        <v>3</v>
      </c>
      <c r="J1363" t="s">
        <v>359</v>
      </c>
      <c r="K1363" t="s">
        <v>378</v>
      </c>
      <c r="L1363">
        <v>47</v>
      </c>
      <c r="M1363">
        <v>9</v>
      </c>
      <c r="N1363">
        <v>1165</v>
      </c>
      <c r="O1363">
        <v>3830</v>
      </c>
      <c r="P1363">
        <v>6</v>
      </c>
      <c r="Q1363">
        <v>3</v>
      </c>
      <c r="R1363">
        <v>3</v>
      </c>
      <c r="S1363">
        <v>6</v>
      </c>
      <c r="T1363">
        <v>7</v>
      </c>
      <c r="U1363">
        <v>5</v>
      </c>
      <c r="V1363">
        <v>2</v>
      </c>
      <c r="W1363">
        <v>1</v>
      </c>
      <c r="X1363" t="s">
        <v>312</v>
      </c>
      <c r="Y1363">
        <v>2.75</v>
      </c>
      <c r="Z1363">
        <v>1.44</v>
      </c>
      <c r="AA1363">
        <v>2.7</v>
      </c>
      <c r="AB1363">
        <v>1.45</v>
      </c>
      <c r="AC1363">
        <v>2.62</v>
      </c>
      <c r="AD1363">
        <v>1.5</v>
      </c>
      <c r="AE1363">
        <v>2.8</v>
      </c>
      <c r="AF1363">
        <v>1.51</v>
      </c>
      <c r="AG1363">
        <v>2.75</v>
      </c>
      <c r="AH1363">
        <v>1.44</v>
      </c>
      <c r="AI1363">
        <v>2.8</v>
      </c>
      <c r="AJ1363">
        <v>1.53</v>
      </c>
      <c r="AK1363">
        <v>2.64</v>
      </c>
      <c r="AL1363">
        <v>1.47</v>
      </c>
      <c r="AM1363" t="str">
        <f t="shared" si="231"/>
        <v>Keys</v>
      </c>
      <c r="AN1363" t="str">
        <f t="shared" si="232"/>
        <v>Kerber</v>
      </c>
      <c r="AO1363" t="str">
        <f t="shared" si="233"/>
        <v>EastbourneKeysKerber</v>
      </c>
      <c r="AP1363" t="str">
        <f t="shared" si="234"/>
        <v>EastbourneKerberKeys</v>
      </c>
      <c r="AQ1363">
        <f t="shared" si="235"/>
        <v>1</v>
      </c>
      <c r="AR1363">
        <f t="shared" si="236"/>
        <v>2</v>
      </c>
      <c r="AS1363">
        <f t="shared" si="237"/>
        <v>30</v>
      </c>
      <c r="AT1363" t="b">
        <f t="shared" si="238"/>
        <v>0</v>
      </c>
      <c r="AU1363" t="str">
        <f t="shared" si="239"/>
        <v>Keys</v>
      </c>
      <c r="AV1363" t="b">
        <f t="shared" si="240"/>
        <v>1</v>
      </c>
      <c r="AW1363" t="str">
        <f t="shared" si="241"/>
        <v>EastbourneThe Final</v>
      </c>
    </row>
    <row r="1364" spans="1:49" x14ac:dyDescent="0.25">
      <c r="A1364">
        <v>31</v>
      </c>
      <c r="B1364" t="s">
        <v>619</v>
      </c>
      <c r="C1364" s="8" t="s">
        <v>620</v>
      </c>
      <c r="D1364" s="1">
        <v>41805</v>
      </c>
      <c r="E1364" s="1" t="s">
        <v>306</v>
      </c>
      <c r="F1364" t="s">
        <v>307</v>
      </c>
      <c r="G1364" s="1" t="s">
        <v>614</v>
      </c>
      <c r="H1364" t="s">
        <v>309</v>
      </c>
      <c r="I1364" s="9">
        <v>3</v>
      </c>
      <c r="J1364" t="s">
        <v>357</v>
      </c>
      <c r="K1364" t="s">
        <v>421</v>
      </c>
      <c r="L1364">
        <v>39</v>
      </c>
      <c r="M1364">
        <v>146</v>
      </c>
      <c r="N1364">
        <v>1290</v>
      </c>
      <c r="O1364">
        <v>419</v>
      </c>
      <c r="P1364">
        <v>6</v>
      </c>
      <c r="Q1364">
        <v>4</v>
      </c>
      <c r="R1364">
        <v>6</v>
      </c>
      <c r="S1364">
        <v>4</v>
      </c>
      <c r="V1364">
        <v>2</v>
      </c>
      <c r="W1364">
        <v>0</v>
      </c>
      <c r="X1364" t="s">
        <v>312</v>
      </c>
      <c r="Y1364">
        <v>1.25</v>
      </c>
      <c r="Z1364">
        <v>3.75</v>
      </c>
      <c r="AA1364">
        <v>1.28</v>
      </c>
      <c r="AB1364">
        <v>3.5</v>
      </c>
      <c r="AC1364">
        <v>1.25</v>
      </c>
      <c r="AD1364">
        <v>3.75</v>
      </c>
      <c r="AE1364">
        <v>1.3</v>
      </c>
      <c r="AF1364">
        <v>3.84</v>
      </c>
      <c r="AG1364">
        <v>1.29</v>
      </c>
      <c r="AH1364">
        <v>3.5</v>
      </c>
      <c r="AI1364">
        <v>1.32</v>
      </c>
      <c r="AJ1364">
        <v>3.84</v>
      </c>
      <c r="AK1364">
        <v>1.28</v>
      </c>
      <c r="AL1364">
        <v>3.53</v>
      </c>
      <c r="AM1364" t="str">
        <f t="shared" si="231"/>
        <v>Rybarikova</v>
      </c>
      <c r="AN1364" t="str">
        <f t="shared" si="232"/>
        <v>Mestach</v>
      </c>
      <c r="AO1364" t="str">
        <f t="shared" si="233"/>
        <v>'s-HertogenboschRybarikovaMestach</v>
      </c>
      <c r="AP1364" t="str">
        <f t="shared" si="234"/>
        <v>'s-HertogenboschMestachRybarikova</v>
      </c>
      <c r="AQ1364">
        <f t="shared" si="235"/>
        <v>2</v>
      </c>
      <c r="AR1364">
        <f t="shared" si="236"/>
        <v>4</v>
      </c>
      <c r="AS1364">
        <f t="shared" si="237"/>
        <v>20</v>
      </c>
      <c r="AT1364" t="b">
        <f t="shared" si="238"/>
        <v>0</v>
      </c>
      <c r="AU1364" t="str">
        <f t="shared" si="239"/>
        <v>Rybarikova</v>
      </c>
      <c r="AV1364" t="b">
        <f t="shared" si="240"/>
        <v>0</v>
      </c>
      <c r="AW1364" t="str">
        <f t="shared" si="241"/>
        <v>'s-Hertogenbosch1st Round</v>
      </c>
    </row>
    <row r="1365" spans="1:49" x14ac:dyDescent="0.25">
      <c r="A1365">
        <v>31</v>
      </c>
      <c r="B1365" t="s">
        <v>619</v>
      </c>
      <c r="C1365" s="8" t="s">
        <v>620</v>
      </c>
      <c r="D1365" s="1">
        <v>41805</v>
      </c>
      <c r="E1365" s="1" t="s">
        <v>306</v>
      </c>
      <c r="F1365" t="s">
        <v>307</v>
      </c>
      <c r="G1365" s="1" t="s">
        <v>614</v>
      </c>
      <c r="H1365" t="s">
        <v>309</v>
      </c>
      <c r="I1365" s="9">
        <v>3</v>
      </c>
      <c r="J1365" t="s">
        <v>313</v>
      </c>
      <c r="K1365" t="s">
        <v>362</v>
      </c>
      <c r="L1365">
        <v>38</v>
      </c>
      <c r="M1365">
        <v>41</v>
      </c>
      <c r="N1365">
        <v>1317</v>
      </c>
      <c r="O1365">
        <v>1222</v>
      </c>
      <c r="P1365">
        <v>6</v>
      </c>
      <c r="Q1365">
        <v>1</v>
      </c>
      <c r="R1365">
        <v>6</v>
      </c>
      <c r="S1365">
        <v>2</v>
      </c>
      <c r="V1365">
        <v>2</v>
      </c>
      <c r="W1365">
        <v>0</v>
      </c>
      <c r="X1365" t="s">
        <v>312</v>
      </c>
      <c r="Y1365">
        <v>3</v>
      </c>
      <c r="Z1365">
        <v>1.36</v>
      </c>
      <c r="AA1365">
        <v>3.1</v>
      </c>
      <c r="AB1365">
        <v>1.35</v>
      </c>
      <c r="AC1365">
        <v>3</v>
      </c>
      <c r="AD1365">
        <v>1.36</v>
      </c>
      <c r="AE1365">
        <v>3.07</v>
      </c>
      <c r="AF1365">
        <v>1.42</v>
      </c>
      <c r="AG1365">
        <v>3</v>
      </c>
      <c r="AH1365">
        <v>1.36</v>
      </c>
      <c r="AI1365">
        <v>3.13</v>
      </c>
      <c r="AJ1365">
        <v>1.42</v>
      </c>
      <c r="AK1365">
        <v>2.95</v>
      </c>
      <c r="AL1365">
        <v>1.38</v>
      </c>
      <c r="AM1365" t="str">
        <f t="shared" si="231"/>
        <v>Meusburger</v>
      </c>
      <c r="AN1365" t="str">
        <f t="shared" si="232"/>
        <v>Kanepi</v>
      </c>
      <c r="AO1365" t="str">
        <f t="shared" si="233"/>
        <v>'s-HertogenboschMeusburgerKanepi</v>
      </c>
      <c r="AP1365" t="str">
        <f t="shared" si="234"/>
        <v>'s-HertogenboschKanepiMeusburger</v>
      </c>
      <c r="AQ1365">
        <f t="shared" si="235"/>
        <v>2</v>
      </c>
      <c r="AR1365">
        <f t="shared" si="236"/>
        <v>9</v>
      </c>
      <c r="AS1365">
        <f t="shared" si="237"/>
        <v>15</v>
      </c>
      <c r="AT1365" t="b">
        <f t="shared" si="238"/>
        <v>0</v>
      </c>
      <c r="AU1365" t="str">
        <f t="shared" si="239"/>
        <v>Meusburger</v>
      </c>
      <c r="AV1365" t="b">
        <f t="shared" si="240"/>
        <v>0</v>
      </c>
      <c r="AW1365" t="str">
        <f t="shared" si="241"/>
        <v>'s-Hertogenbosch1st Round</v>
      </c>
    </row>
    <row r="1366" spans="1:49" x14ac:dyDescent="0.25">
      <c r="A1366">
        <v>31</v>
      </c>
      <c r="B1366" t="s">
        <v>619</v>
      </c>
      <c r="C1366" s="8" t="s">
        <v>620</v>
      </c>
      <c r="D1366" s="1">
        <v>41805</v>
      </c>
      <c r="E1366" s="1" t="s">
        <v>306</v>
      </c>
      <c r="F1366" t="s">
        <v>307</v>
      </c>
      <c r="G1366" s="1" t="s">
        <v>614</v>
      </c>
      <c r="H1366" t="s">
        <v>309</v>
      </c>
      <c r="I1366">
        <v>3</v>
      </c>
      <c r="J1366" t="s">
        <v>360</v>
      </c>
      <c r="K1366" t="s">
        <v>327</v>
      </c>
      <c r="L1366">
        <v>20</v>
      </c>
      <c r="M1366">
        <v>54</v>
      </c>
      <c r="N1366">
        <v>2205</v>
      </c>
      <c r="O1366">
        <v>1007</v>
      </c>
      <c r="P1366">
        <v>6</v>
      </c>
      <c r="Q1366">
        <v>2</v>
      </c>
      <c r="R1366">
        <v>6</v>
      </c>
      <c r="S1366">
        <v>4</v>
      </c>
      <c r="V1366">
        <v>2</v>
      </c>
      <c r="W1366">
        <v>0</v>
      </c>
      <c r="X1366" t="s">
        <v>312</v>
      </c>
      <c r="Y1366">
        <v>1.33</v>
      </c>
      <c r="Z1366">
        <v>3.25</v>
      </c>
      <c r="AA1366">
        <v>1.4</v>
      </c>
      <c r="AB1366">
        <v>2.9</v>
      </c>
      <c r="AC1366">
        <v>1.33</v>
      </c>
      <c r="AD1366">
        <v>3.25</v>
      </c>
      <c r="AE1366">
        <v>1.42</v>
      </c>
      <c r="AF1366">
        <v>3.09</v>
      </c>
      <c r="AG1366">
        <v>1.33</v>
      </c>
      <c r="AH1366">
        <v>3.25</v>
      </c>
      <c r="AI1366">
        <v>1.42</v>
      </c>
      <c r="AJ1366">
        <v>3.5</v>
      </c>
      <c r="AK1366">
        <v>1.36</v>
      </c>
      <c r="AL1366">
        <v>3.08</v>
      </c>
      <c r="AM1366" t="str">
        <f t="shared" si="231"/>
        <v>Petkovic</v>
      </c>
      <c r="AN1366" t="str">
        <f t="shared" si="232"/>
        <v>Wickmayer</v>
      </c>
      <c r="AO1366" t="str">
        <f t="shared" si="233"/>
        <v>'s-HertogenboschPetkovicWickmayer</v>
      </c>
      <c r="AP1366" t="str">
        <f t="shared" si="234"/>
        <v>'s-HertogenboschWickmayerPetkovic</v>
      </c>
      <c r="AQ1366">
        <f t="shared" si="235"/>
        <v>2</v>
      </c>
      <c r="AR1366">
        <f t="shared" si="236"/>
        <v>6</v>
      </c>
      <c r="AS1366">
        <f t="shared" si="237"/>
        <v>18</v>
      </c>
      <c r="AT1366" t="b">
        <f t="shared" si="238"/>
        <v>0</v>
      </c>
      <c r="AU1366" t="str">
        <f t="shared" si="239"/>
        <v>Petkovic</v>
      </c>
      <c r="AV1366" t="b">
        <f t="shared" si="240"/>
        <v>0</v>
      </c>
      <c r="AW1366" t="str">
        <f t="shared" si="241"/>
        <v>'s-Hertogenbosch1st Round</v>
      </c>
    </row>
    <row r="1367" spans="1:49" x14ac:dyDescent="0.25">
      <c r="A1367">
        <v>31</v>
      </c>
      <c r="B1367" t="s">
        <v>619</v>
      </c>
      <c r="C1367" s="8" t="s">
        <v>620</v>
      </c>
      <c r="D1367" s="1">
        <v>41806</v>
      </c>
      <c r="E1367" s="1" t="s">
        <v>306</v>
      </c>
      <c r="F1367" t="s">
        <v>307</v>
      </c>
      <c r="G1367" s="1" t="s">
        <v>614</v>
      </c>
      <c r="H1367" t="s">
        <v>309</v>
      </c>
      <c r="I1367">
        <v>3</v>
      </c>
      <c r="J1367" t="s">
        <v>391</v>
      </c>
      <c r="K1367" t="s">
        <v>454</v>
      </c>
      <c r="L1367">
        <v>55</v>
      </c>
      <c r="M1367">
        <v>82</v>
      </c>
      <c r="N1367">
        <v>996</v>
      </c>
      <c r="O1367">
        <v>710</v>
      </c>
      <c r="P1367">
        <v>7</v>
      </c>
      <c r="Q1367">
        <v>6</v>
      </c>
      <c r="R1367">
        <v>7</v>
      </c>
      <c r="S1367">
        <v>5</v>
      </c>
      <c r="V1367">
        <v>2</v>
      </c>
      <c r="W1367">
        <v>0</v>
      </c>
      <c r="X1367" t="s">
        <v>312</v>
      </c>
      <c r="Y1367">
        <v>1.5</v>
      </c>
      <c r="Z1367">
        <v>2.5</v>
      </c>
      <c r="AA1367">
        <v>1.5</v>
      </c>
      <c r="AB1367">
        <v>2.5</v>
      </c>
      <c r="AC1367">
        <v>1.44</v>
      </c>
      <c r="AD1367">
        <v>2.62</v>
      </c>
      <c r="AE1367">
        <v>1.48</v>
      </c>
      <c r="AF1367">
        <v>2.83</v>
      </c>
      <c r="AG1367">
        <v>1.44</v>
      </c>
      <c r="AH1367">
        <v>2.75</v>
      </c>
      <c r="AI1367">
        <v>1.59</v>
      </c>
      <c r="AJ1367">
        <v>2.83</v>
      </c>
      <c r="AK1367">
        <v>1.49</v>
      </c>
      <c r="AL1367">
        <v>2.56</v>
      </c>
      <c r="AM1367" t="str">
        <f t="shared" si="231"/>
        <v>Beck</v>
      </c>
      <c r="AN1367" t="str">
        <f t="shared" si="232"/>
        <v>Glushko</v>
      </c>
      <c r="AO1367" t="str">
        <f t="shared" si="233"/>
        <v>'s-HertogenboschBeckGlushko</v>
      </c>
      <c r="AP1367" t="str">
        <f t="shared" si="234"/>
        <v>'s-HertogenboschGlushkoBeck</v>
      </c>
      <c r="AQ1367">
        <f t="shared" si="235"/>
        <v>2</v>
      </c>
      <c r="AR1367">
        <f t="shared" si="236"/>
        <v>3</v>
      </c>
      <c r="AS1367">
        <f t="shared" si="237"/>
        <v>25</v>
      </c>
      <c r="AT1367" t="b">
        <f t="shared" si="238"/>
        <v>1</v>
      </c>
      <c r="AU1367" t="str">
        <f t="shared" si="239"/>
        <v>Beck</v>
      </c>
      <c r="AV1367" t="b">
        <f t="shared" si="240"/>
        <v>0</v>
      </c>
      <c r="AW1367" t="str">
        <f t="shared" si="241"/>
        <v>'s-Hertogenbosch1st Round</v>
      </c>
    </row>
    <row r="1368" spans="1:49" x14ac:dyDescent="0.25">
      <c r="A1368">
        <v>31</v>
      </c>
      <c r="B1368" t="s">
        <v>619</v>
      </c>
      <c r="C1368" s="8" t="s">
        <v>620</v>
      </c>
      <c r="D1368" s="1">
        <v>41806</v>
      </c>
      <c r="E1368" s="1" t="s">
        <v>306</v>
      </c>
      <c r="F1368" t="s">
        <v>307</v>
      </c>
      <c r="G1368" s="1" t="s">
        <v>614</v>
      </c>
      <c r="H1368" t="s">
        <v>309</v>
      </c>
      <c r="I1368">
        <v>3</v>
      </c>
      <c r="J1368" t="s">
        <v>310</v>
      </c>
      <c r="K1368" t="s">
        <v>621</v>
      </c>
      <c r="L1368">
        <v>27</v>
      </c>
      <c r="M1368">
        <v>247</v>
      </c>
      <c r="N1368">
        <v>1705</v>
      </c>
      <c r="O1368">
        <v>215</v>
      </c>
      <c r="P1368">
        <v>6</v>
      </c>
      <c r="Q1368">
        <v>4</v>
      </c>
      <c r="R1368">
        <v>6</v>
      </c>
      <c r="S1368">
        <v>2</v>
      </c>
      <c r="V1368">
        <v>2</v>
      </c>
      <c r="W1368">
        <v>0</v>
      </c>
      <c r="X1368" t="s">
        <v>312</v>
      </c>
      <c r="Y1368">
        <v>1.07</v>
      </c>
      <c r="Z1368">
        <v>7.5</v>
      </c>
      <c r="AA1368">
        <v>1.1000000000000001</v>
      </c>
      <c r="AB1368">
        <v>6.5</v>
      </c>
      <c r="AC1368">
        <v>1.08</v>
      </c>
      <c r="AD1368">
        <v>7</v>
      </c>
      <c r="AE1368">
        <v>1.1100000000000001</v>
      </c>
      <c r="AF1368">
        <v>7.74</v>
      </c>
      <c r="AG1368">
        <v>1.1000000000000001</v>
      </c>
      <c r="AH1368">
        <v>7</v>
      </c>
      <c r="AI1368">
        <v>1.1200000000000001</v>
      </c>
      <c r="AJ1368">
        <v>8</v>
      </c>
      <c r="AK1368">
        <v>1.0900000000000001</v>
      </c>
      <c r="AL1368">
        <v>6.9</v>
      </c>
      <c r="AM1368" t="str">
        <f t="shared" si="231"/>
        <v>Muguruza</v>
      </c>
      <c r="AN1368" t="str">
        <f t="shared" si="232"/>
        <v>Kerkhove</v>
      </c>
      <c r="AO1368" t="str">
        <f t="shared" si="233"/>
        <v>'s-HertogenboschMuguruzaKerkhove</v>
      </c>
      <c r="AP1368" t="str">
        <f t="shared" si="234"/>
        <v>'s-HertogenboschKerkhoveMuguruza</v>
      </c>
      <c r="AQ1368">
        <f t="shared" si="235"/>
        <v>2</v>
      </c>
      <c r="AR1368">
        <f t="shared" si="236"/>
        <v>6</v>
      </c>
      <c r="AS1368">
        <f t="shared" si="237"/>
        <v>18</v>
      </c>
      <c r="AT1368" t="b">
        <f t="shared" si="238"/>
        <v>0</v>
      </c>
      <c r="AU1368" t="str">
        <f t="shared" si="239"/>
        <v>Muguruza</v>
      </c>
      <c r="AV1368" t="b">
        <f t="shared" si="240"/>
        <v>0</v>
      </c>
      <c r="AW1368" t="str">
        <f t="shared" si="241"/>
        <v>'s-Hertogenbosch1st Round</v>
      </c>
    </row>
    <row r="1369" spans="1:49" x14ac:dyDescent="0.25">
      <c r="A1369">
        <v>31</v>
      </c>
      <c r="B1369" t="s">
        <v>619</v>
      </c>
      <c r="C1369" s="8" t="s">
        <v>620</v>
      </c>
      <c r="D1369" s="1">
        <v>41806</v>
      </c>
      <c r="E1369" s="1" t="s">
        <v>306</v>
      </c>
      <c r="F1369" t="s">
        <v>307</v>
      </c>
      <c r="G1369" s="1" t="s">
        <v>614</v>
      </c>
      <c r="H1369" t="s">
        <v>309</v>
      </c>
      <c r="I1369">
        <v>3</v>
      </c>
      <c r="J1369" t="s">
        <v>397</v>
      </c>
      <c r="K1369" t="s">
        <v>329</v>
      </c>
      <c r="L1369">
        <v>90</v>
      </c>
      <c r="M1369">
        <v>51</v>
      </c>
      <c r="N1369">
        <v>689</v>
      </c>
      <c r="O1369">
        <v>1093</v>
      </c>
      <c r="P1369">
        <v>6</v>
      </c>
      <c r="Q1369">
        <v>4</v>
      </c>
      <c r="R1369">
        <v>7</v>
      </c>
      <c r="S1369">
        <v>5</v>
      </c>
      <c r="V1369">
        <v>2</v>
      </c>
      <c r="W1369">
        <v>0</v>
      </c>
      <c r="X1369" t="s">
        <v>312</v>
      </c>
      <c r="Y1369">
        <v>3</v>
      </c>
      <c r="Z1369">
        <v>1.36</v>
      </c>
      <c r="AA1369">
        <v>3.1</v>
      </c>
      <c r="AB1369">
        <v>1.35</v>
      </c>
      <c r="AC1369">
        <v>3</v>
      </c>
      <c r="AD1369">
        <v>1.36</v>
      </c>
      <c r="AE1369">
        <v>3.36</v>
      </c>
      <c r="AF1369">
        <v>1.37</v>
      </c>
      <c r="AG1369">
        <v>3</v>
      </c>
      <c r="AH1369">
        <v>1.36</v>
      </c>
      <c r="AI1369">
        <v>3.4</v>
      </c>
      <c r="AJ1369">
        <v>1.42</v>
      </c>
      <c r="AK1369">
        <v>3.11</v>
      </c>
      <c r="AL1369">
        <v>1.35</v>
      </c>
      <c r="AM1369" t="str">
        <f t="shared" si="231"/>
        <v>Zheng</v>
      </c>
      <c r="AN1369" t="str">
        <f t="shared" si="232"/>
        <v>Puig</v>
      </c>
      <c r="AO1369" t="str">
        <f t="shared" si="233"/>
        <v>'s-HertogenboschZhengPuig</v>
      </c>
      <c r="AP1369" t="str">
        <f t="shared" si="234"/>
        <v>'s-HertogenboschPuigZheng</v>
      </c>
      <c r="AQ1369">
        <f t="shared" si="235"/>
        <v>2</v>
      </c>
      <c r="AR1369">
        <f t="shared" si="236"/>
        <v>4</v>
      </c>
      <c r="AS1369">
        <f t="shared" si="237"/>
        <v>22</v>
      </c>
      <c r="AT1369" t="b">
        <f t="shared" si="238"/>
        <v>0</v>
      </c>
      <c r="AU1369" t="str">
        <f t="shared" si="239"/>
        <v>Zheng</v>
      </c>
      <c r="AV1369" t="b">
        <f t="shared" si="240"/>
        <v>0</v>
      </c>
      <c r="AW1369" t="str">
        <f t="shared" si="241"/>
        <v>'s-Hertogenbosch1st Round</v>
      </c>
    </row>
    <row r="1370" spans="1:49" x14ac:dyDescent="0.25">
      <c r="A1370">
        <v>31</v>
      </c>
      <c r="B1370" t="s">
        <v>619</v>
      </c>
      <c r="C1370" s="8" t="s">
        <v>620</v>
      </c>
      <c r="D1370" s="1">
        <v>41806</v>
      </c>
      <c r="E1370" s="1" t="s">
        <v>306</v>
      </c>
      <c r="F1370" t="s">
        <v>307</v>
      </c>
      <c r="G1370" s="1" t="s">
        <v>614</v>
      </c>
      <c r="H1370" t="s">
        <v>309</v>
      </c>
      <c r="I1370">
        <v>3</v>
      </c>
      <c r="J1370" t="s">
        <v>354</v>
      </c>
      <c r="K1370" t="s">
        <v>321</v>
      </c>
      <c r="L1370">
        <v>34</v>
      </c>
      <c r="M1370">
        <v>40</v>
      </c>
      <c r="N1370">
        <v>1385</v>
      </c>
      <c r="O1370">
        <v>1264</v>
      </c>
      <c r="P1370">
        <v>6</v>
      </c>
      <c r="Q1370">
        <v>2</v>
      </c>
      <c r="R1370">
        <v>6</v>
      </c>
      <c r="S1370">
        <v>1</v>
      </c>
      <c r="V1370">
        <v>2</v>
      </c>
      <c r="W1370">
        <v>0</v>
      </c>
      <c r="X1370" t="s">
        <v>312</v>
      </c>
      <c r="Y1370">
        <v>1.5</v>
      </c>
      <c r="Z1370">
        <v>2.5</v>
      </c>
      <c r="AA1370">
        <v>1.5</v>
      </c>
      <c r="AB1370">
        <v>2.5</v>
      </c>
      <c r="AC1370">
        <v>1.5</v>
      </c>
      <c r="AD1370">
        <v>2.5</v>
      </c>
      <c r="AE1370">
        <v>1.63</v>
      </c>
      <c r="AF1370">
        <v>2.4</v>
      </c>
      <c r="AG1370">
        <v>1.5</v>
      </c>
      <c r="AH1370">
        <v>2.63</v>
      </c>
      <c r="AI1370">
        <v>1.63</v>
      </c>
      <c r="AJ1370">
        <v>2.63</v>
      </c>
      <c r="AK1370">
        <v>1.53</v>
      </c>
      <c r="AL1370">
        <v>2.44</v>
      </c>
      <c r="AM1370" t="str">
        <f t="shared" si="231"/>
        <v>Svitolina</v>
      </c>
      <c r="AN1370" t="str">
        <f t="shared" si="232"/>
        <v>Nara</v>
      </c>
      <c r="AO1370" t="str">
        <f t="shared" si="233"/>
        <v>'s-HertogenboschSvitolinaNara</v>
      </c>
      <c r="AP1370" t="str">
        <f t="shared" si="234"/>
        <v>'s-HertogenboschNaraSvitolina</v>
      </c>
      <c r="AQ1370">
        <f t="shared" si="235"/>
        <v>2</v>
      </c>
      <c r="AR1370">
        <f t="shared" si="236"/>
        <v>9</v>
      </c>
      <c r="AS1370">
        <f t="shared" si="237"/>
        <v>15</v>
      </c>
      <c r="AT1370" t="b">
        <f t="shared" si="238"/>
        <v>0</v>
      </c>
      <c r="AU1370" t="str">
        <f t="shared" si="239"/>
        <v>Svitolina</v>
      </c>
      <c r="AV1370" t="b">
        <f t="shared" si="240"/>
        <v>0</v>
      </c>
      <c r="AW1370" t="str">
        <f t="shared" si="241"/>
        <v>'s-Hertogenbosch1st Round</v>
      </c>
    </row>
    <row r="1371" spans="1:49" x14ac:dyDescent="0.25">
      <c r="A1371">
        <v>31</v>
      </c>
      <c r="B1371" t="s">
        <v>619</v>
      </c>
      <c r="C1371" s="8" t="s">
        <v>620</v>
      </c>
      <c r="D1371" s="1">
        <v>41806</v>
      </c>
      <c r="E1371" s="1" t="s">
        <v>306</v>
      </c>
      <c r="F1371" t="s">
        <v>307</v>
      </c>
      <c r="G1371" s="1" t="s">
        <v>614</v>
      </c>
      <c r="H1371" t="s">
        <v>309</v>
      </c>
      <c r="I1371">
        <v>3</v>
      </c>
      <c r="J1371" t="s">
        <v>314</v>
      </c>
      <c r="K1371" t="s">
        <v>538</v>
      </c>
      <c r="L1371">
        <v>59</v>
      </c>
      <c r="M1371">
        <v>87</v>
      </c>
      <c r="N1371">
        <v>910</v>
      </c>
      <c r="O1371">
        <v>698</v>
      </c>
      <c r="P1371">
        <v>6</v>
      </c>
      <c r="Q1371">
        <v>3</v>
      </c>
      <c r="R1371">
        <v>6</v>
      </c>
      <c r="S1371">
        <v>2</v>
      </c>
      <c r="V1371">
        <v>2</v>
      </c>
      <c r="W1371">
        <v>0</v>
      </c>
      <c r="X1371" t="s">
        <v>312</v>
      </c>
      <c r="Y1371">
        <v>1.33</v>
      </c>
      <c r="Z1371">
        <v>3.25</v>
      </c>
      <c r="AA1371">
        <v>1.42</v>
      </c>
      <c r="AB1371">
        <v>2.8</v>
      </c>
      <c r="AC1371">
        <v>1.44</v>
      </c>
      <c r="AD1371">
        <v>2.62</v>
      </c>
      <c r="AE1371">
        <v>1.34</v>
      </c>
      <c r="AF1371">
        <v>3.5</v>
      </c>
      <c r="AG1371">
        <v>1.4</v>
      </c>
      <c r="AH1371">
        <v>2.88</v>
      </c>
      <c r="AI1371">
        <v>1.44</v>
      </c>
      <c r="AJ1371">
        <v>3.5</v>
      </c>
      <c r="AK1371">
        <v>1.39</v>
      </c>
      <c r="AL1371">
        <v>2.91</v>
      </c>
      <c r="AM1371" t="str">
        <f t="shared" si="231"/>
        <v>Barthel</v>
      </c>
      <c r="AN1371" t="str">
        <f t="shared" si="232"/>
        <v>Kirilenko</v>
      </c>
      <c r="AO1371" t="str">
        <f t="shared" si="233"/>
        <v>'s-HertogenboschBarthelKirilenko</v>
      </c>
      <c r="AP1371" t="str">
        <f t="shared" si="234"/>
        <v>'s-HertogenboschKirilenkoBarthel</v>
      </c>
      <c r="AQ1371">
        <f t="shared" si="235"/>
        <v>2</v>
      </c>
      <c r="AR1371">
        <f t="shared" si="236"/>
        <v>7</v>
      </c>
      <c r="AS1371">
        <f t="shared" si="237"/>
        <v>17</v>
      </c>
      <c r="AT1371" t="b">
        <f t="shared" si="238"/>
        <v>0</v>
      </c>
      <c r="AU1371" t="str">
        <f t="shared" si="239"/>
        <v>Barthel</v>
      </c>
      <c r="AV1371" t="b">
        <f t="shared" si="240"/>
        <v>0</v>
      </c>
      <c r="AW1371" t="str">
        <f t="shared" si="241"/>
        <v>'s-Hertogenbosch1st Round</v>
      </c>
    </row>
    <row r="1372" spans="1:49" x14ac:dyDescent="0.25">
      <c r="A1372">
        <v>31</v>
      </c>
      <c r="B1372" t="s">
        <v>619</v>
      </c>
      <c r="C1372" s="8" t="s">
        <v>620</v>
      </c>
      <c r="D1372" s="1">
        <v>41806</v>
      </c>
      <c r="E1372" s="1" t="s">
        <v>306</v>
      </c>
      <c r="F1372" t="s">
        <v>307</v>
      </c>
      <c r="G1372" s="1" t="s">
        <v>614</v>
      </c>
      <c r="H1372" t="s">
        <v>309</v>
      </c>
      <c r="I1372">
        <v>3</v>
      </c>
      <c r="J1372" t="s">
        <v>622</v>
      </c>
      <c r="K1372" t="s">
        <v>401</v>
      </c>
      <c r="L1372">
        <v>207</v>
      </c>
      <c r="M1372">
        <v>62</v>
      </c>
      <c r="N1372">
        <v>274</v>
      </c>
      <c r="O1372">
        <v>886</v>
      </c>
      <c r="P1372">
        <v>6</v>
      </c>
      <c r="Q1372">
        <v>3</v>
      </c>
      <c r="R1372">
        <v>4</v>
      </c>
      <c r="S1372">
        <v>6</v>
      </c>
      <c r="T1372">
        <v>6</v>
      </c>
      <c r="U1372">
        <v>1</v>
      </c>
      <c r="V1372">
        <v>2</v>
      </c>
      <c r="W1372">
        <v>1</v>
      </c>
      <c r="X1372" t="s">
        <v>312</v>
      </c>
      <c r="Y1372">
        <v>2.25</v>
      </c>
      <c r="Z1372">
        <v>1.57</v>
      </c>
      <c r="AA1372">
        <v>2.2000000000000002</v>
      </c>
      <c r="AB1372">
        <v>1.65</v>
      </c>
      <c r="AC1372">
        <v>2.1</v>
      </c>
      <c r="AD1372">
        <v>1.67</v>
      </c>
      <c r="AE1372">
        <v>2.37</v>
      </c>
      <c r="AF1372">
        <v>1.65</v>
      </c>
      <c r="AG1372">
        <v>2.2000000000000002</v>
      </c>
      <c r="AH1372">
        <v>1.67</v>
      </c>
      <c r="AI1372">
        <v>2.37</v>
      </c>
      <c r="AJ1372">
        <v>1.77</v>
      </c>
      <c r="AK1372">
        <v>2.1800000000000002</v>
      </c>
      <c r="AL1372">
        <v>1.65</v>
      </c>
      <c r="AM1372" t="str">
        <f t="shared" si="231"/>
        <v>Krajicek</v>
      </c>
      <c r="AN1372" t="str">
        <f t="shared" si="232"/>
        <v>Cepelova</v>
      </c>
      <c r="AO1372" t="str">
        <f t="shared" si="233"/>
        <v>'s-HertogenboschKrajicekCepelova</v>
      </c>
      <c r="AP1372" t="str">
        <f t="shared" si="234"/>
        <v>'s-HertogenboschCepelovaKrajicek</v>
      </c>
      <c r="AQ1372">
        <f t="shared" si="235"/>
        <v>1</v>
      </c>
      <c r="AR1372">
        <f t="shared" si="236"/>
        <v>6</v>
      </c>
      <c r="AS1372">
        <f t="shared" si="237"/>
        <v>26</v>
      </c>
      <c r="AT1372" t="b">
        <f t="shared" si="238"/>
        <v>0</v>
      </c>
      <c r="AU1372" t="str">
        <f t="shared" si="239"/>
        <v>Krajicek</v>
      </c>
      <c r="AV1372" t="b">
        <f t="shared" si="240"/>
        <v>1</v>
      </c>
      <c r="AW1372" t="str">
        <f t="shared" si="241"/>
        <v>'s-Hertogenbosch1st Round</v>
      </c>
    </row>
    <row r="1373" spans="1:49" x14ac:dyDescent="0.25">
      <c r="A1373">
        <v>31</v>
      </c>
      <c r="B1373" t="s">
        <v>619</v>
      </c>
      <c r="C1373" s="8" t="s">
        <v>620</v>
      </c>
      <c r="D1373" s="1">
        <v>41806</v>
      </c>
      <c r="E1373" s="1" t="s">
        <v>306</v>
      </c>
      <c r="F1373" t="s">
        <v>307</v>
      </c>
      <c r="G1373" s="1" t="s">
        <v>614</v>
      </c>
      <c r="H1373" t="s">
        <v>309</v>
      </c>
      <c r="I1373">
        <v>3</v>
      </c>
      <c r="J1373" t="s">
        <v>530</v>
      </c>
      <c r="K1373" t="s">
        <v>339</v>
      </c>
      <c r="L1373">
        <v>69</v>
      </c>
      <c r="M1373">
        <v>66</v>
      </c>
      <c r="N1373">
        <v>802</v>
      </c>
      <c r="O1373">
        <v>839</v>
      </c>
      <c r="P1373">
        <v>6</v>
      </c>
      <c r="Q1373">
        <v>4</v>
      </c>
      <c r="R1373">
        <v>3</v>
      </c>
      <c r="S1373">
        <v>6</v>
      </c>
      <c r="T1373">
        <v>7</v>
      </c>
      <c r="U1373">
        <v>6</v>
      </c>
      <c r="V1373">
        <v>2</v>
      </c>
      <c r="W1373">
        <v>1</v>
      </c>
      <c r="X1373" t="s">
        <v>312</v>
      </c>
      <c r="Y1373">
        <v>1.57</v>
      </c>
      <c r="Z1373">
        <v>2.25</v>
      </c>
      <c r="AA1373">
        <v>1.65</v>
      </c>
      <c r="AB1373">
        <v>2.2000000000000002</v>
      </c>
      <c r="AC1373">
        <v>1.62</v>
      </c>
      <c r="AD1373">
        <v>2.2000000000000002</v>
      </c>
      <c r="AE1373">
        <v>1.67</v>
      </c>
      <c r="AF1373">
        <v>2.33</v>
      </c>
      <c r="AG1373">
        <v>1.62</v>
      </c>
      <c r="AH1373">
        <v>2.25</v>
      </c>
      <c r="AI1373">
        <v>1.7</v>
      </c>
      <c r="AJ1373">
        <v>2.33</v>
      </c>
      <c r="AK1373">
        <v>1.63</v>
      </c>
      <c r="AL1373">
        <v>2.2200000000000002</v>
      </c>
      <c r="AM1373" t="str">
        <f t="shared" si="231"/>
        <v>Vandeweghe</v>
      </c>
      <c r="AN1373" t="str">
        <f t="shared" si="232"/>
        <v>Erakovic</v>
      </c>
      <c r="AO1373" t="str">
        <f t="shared" si="233"/>
        <v>'s-HertogenboschVandewegheErakovic</v>
      </c>
      <c r="AP1373" t="str">
        <f t="shared" si="234"/>
        <v>'s-HertogenboschErakovicVandeweghe</v>
      </c>
      <c r="AQ1373">
        <f t="shared" si="235"/>
        <v>1</v>
      </c>
      <c r="AR1373">
        <f t="shared" si="236"/>
        <v>0</v>
      </c>
      <c r="AS1373">
        <f t="shared" si="237"/>
        <v>32</v>
      </c>
      <c r="AT1373" t="b">
        <f t="shared" si="238"/>
        <v>1</v>
      </c>
      <c r="AU1373" t="str">
        <f t="shared" si="239"/>
        <v>Vandeweghe</v>
      </c>
      <c r="AV1373" t="b">
        <f t="shared" si="240"/>
        <v>1</v>
      </c>
      <c r="AW1373" t="str">
        <f t="shared" si="241"/>
        <v>'s-Hertogenbosch1st Round</v>
      </c>
    </row>
    <row r="1374" spans="1:49" x14ac:dyDescent="0.25">
      <c r="A1374">
        <v>31</v>
      </c>
      <c r="B1374" t="s">
        <v>619</v>
      </c>
      <c r="C1374" s="8" t="s">
        <v>620</v>
      </c>
      <c r="D1374" s="1">
        <v>41806</v>
      </c>
      <c r="E1374" s="1" t="s">
        <v>306</v>
      </c>
      <c r="F1374" t="s">
        <v>307</v>
      </c>
      <c r="G1374" s="1" t="s">
        <v>614</v>
      </c>
      <c r="H1374" t="s">
        <v>309</v>
      </c>
      <c r="I1374">
        <v>3</v>
      </c>
      <c r="J1374" t="s">
        <v>585</v>
      </c>
      <c r="K1374" t="s">
        <v>506</v>
      </c>
      <c r="L1374">
        <v>31</v>
      </c>
      <c r="M1374">
        <v>53</v>
      </c>
      <c r="N1374">
        <v>1525</v>
      </c>
      <c r="O1374">
        <v>1008</v>
      </c>
      <c r="P1374">
        <v>7</v>
      </c>
      <c r="Q1374">
        <v>6</v>
      </c>
      <c r="R1374">
        <v>2</v>
      </c>
      <c r="S1374">
        <v>6</v>
      </c>
      <c r="T1374">
        <v>6</v>
      </c>
      <c r="U1374">
        <v>2</v>
      </c>
      <c r="V1374">
        <v>2</v>
      </c>
      <c r="W1374">
        <v>1</v>
      </c>
      <c r="X1374" t="s">
        <v>312</v>
      </c>
      <c r="Y1374">
        <v>1.36</v>
      </c>
      <c r="Z1374">
        <v>3</v>
      </c>
      <c r="AA1374">
        <v>1.4</v>
      </c>
      <c r="AB1374">
        <v>2.9</v>
      </c>
      <c r="AC1374">
        <v>1.36</v>
      </c>
      <c r="AD1374">
        <v>3</v>
      </c>
      <c r="AE1374">
        <v>1.46</v>
      </c>
      <c r="AF1374">
        <v>2.91</v>
      </c>
      <c r="AG1374">
        <v>1.36</v>
      </c>
      <c r="AH1374">
        <v>3</v>
      </c>
      <c r="AI1374">
        <v>1.46</v>
      </c>
      <c r="AJ1374">
        <v>3.25</v>
      </c>
      <c r="AK1374">
        <v>1.38</v>
      </c>
      <c r="AL1374">
        <v>2.96</v>
      </c>
      <c r="AM1374" t="str">
        <f t="shared" si="231"/>
        <v>Koukalova</v>
      </c>
      <c r="AN1374" t="str">
        <f t="shared" si="232"/>
        <v>Torro</v>
      </c>
      <c r="AO1374" t="str">
        <f t="shared" si="233"/>
        <v>'s-HertogenboschKoukalovaTorro</v>
      </c>
      <c r="AP1374" t="str">
        <f t="shared" si="234"/>
        <v>'s-HertogenboschTorroKoukalova</v>
      </c>
      <c r="AQ1374">
        <f t="shared" si="235"/>
        <v>1</v>
      </c>
      <c r="AR1374">
        <f t="shared" si="236"/>
        <v>1</v>
      </c>
      <c r="AS1374">
        <f t="shared" si="237"/>
        <v>29</v>
      </c>
      <c r="AT1374" t="b">
        <f t="shared" si="238"/>
        <v>1</v>
      </c>
      <c r="AU1374" t="str">
        <f t="shared" si="239"/>
        <v>Koukalova</v>
      </c>
      <c r="AV1374" t="b">
        <f t="shared" si="240"/>
        <v>1</v>
      </c>
      <c r="AW1374" t="str">
        <f t="shared" si="241"/>
        <v>'s-Hertogenbosch1st Round</v>
      </c>
    </row>
    <row r="1375" spans="1:49" x14ac:dyDescent="0.25">
      <c r="A1375">
        <v>31</v>
      </c>
      <c r="B1375" t="s">
        <v>619</v>
      </c>
      <c r="C1375" s="8" t="s">
        <v>620</v>
      </c>
      <c r="D1375" s="1">
        <v>41806</v>
      </c>
      <c r="E1375" s="1" t="s">
        <v>306</v>
      </c>
      <c r="F1375" t="s">
        <v>307</v>
      </c>
      <c r="G1375" s="1" t="s">
        <v>614</v>
      </c>
      <c r="H1375" t="s">
        <v>309</v>
      </c>
      <c r="I1375">
        <v>3</v>
      </c>
      <c r="J1375" t="s">
        <v>328</v>
      </c>
      <c r="K1375" t="s">
        <v>461</v>
      </c>
      <c r="L1375">
        <v>24</v>
      </c>
      <c r="M1375">
        <v>64</v>
      </c>
      <c r="N1375">
        <v>2025</v>
      </c>
      <c r="O1375">
        <v>885</v>
      </c>
      <c r="P1375">
        <v>6</v>
      </c>
      <c r="Q1375">
        <v>4</v>
      </c>
      <c r="R1375">
        <v>6</v>
      </c>
      <c r="S1375">
        <v>0</v>
      </c>
      <c r="V1375">
        <v>2</v>
      </c>
      <c r="W1375">
        <v>0</v>
      </c>
      <c r="X1375" t="s">
        <v>312</v>
      </c>
      <c r="Y1375">
        <v>1.36</v>
      </c>
      <c r="Z1375">
        <v>3</v>
      </c>
      <c r="AA1375">
        <v>1.48</v>
      </c>
      <c r="AB1375">
        <v>2.6</v>
      </c>
      <c r="AC1375">
        <v>1.4</v>
      </c>
      <c r="AD1375">
        <v>2.75</v>
      </c>
      <c r="AE1375">
        <v>1.62</v>
      </c>
      <c r="AF1375">
        <v>2.42</v>
      </c>
      <c r="AG1375">
        <v>1.44</v>
      </c>
      <c r="AH1375">
        <v>2.75</v>
      </c>
      <c r="AI1375">
        <v>1.63</v>
      </c>
      <c r="AJ1375">
        <v>3.05</v>
      </c>
      <c r="AK1375">
        <v>1.48</v>
      </c>
      <c r="AL1375">
        <v>2.62</v>
      </c>
      <c r="AM1375" t="str">
        <f t="shared" si="231"/>
        <v>Flipkens</v>
      </c>
      <c r="AN1375" t="str">
        <f t="shared" si="232"/>
        <v>Hercog</v>
      </c>
      <c r="AO1375" t="str">
        <f t="shared" si="233"/>
        <v>'s-HertogenboschFlipkensHercog</v>
      </c>
      <c r="AP1375" t="str">
        <f t="shared" si="234"/>
        <v>'s-HertogenboschHercogFlipkens</v>
      </c>
      <c r="AQ1375">
        <f t="shared" si="235"/>
        <v>2</v>
      </c>
      <c r="AR1375">
        <f t="shared" si="236"/>
        <v>8</v>
      </c>
      <c r="AS1375">
        <f t="shared" si="237"/>
        <v>16</v>
      </c>
      <c r="AT1375" t="b">
        <f t="shared" si="238"/>
        <v>0</v>
      </c>
      <c r="AU1375" t="str">
        <f t="shared" si="239"/>
        <v>Flipkens</v>
      </c>
      <c r="AV1375" t="b">
        <f t="shared" si="240"/>
        <v>0</v>
      </c>
      <c r="AW1375" t="str">
        <f t="shared" si="241"/>
        <v>'s-Hertogenbosch1st Round</v>
      </c>
    </row>
    <row r="1376" spans="1:49" x14ac:dyDescent="0.25">
      <c r="A1376">
        <v>31</v>
      </c>
      <c r="B1376" t="s">
        <v>619</v>
      </c>
      <c r="C1376" s="8" t="s">
        <v>620</v>
      </c>
      <c r="D1376" s="1">
        <v>41807</v>
      </c>
      <c r="E1376" s="1" t="s">
        <v>306</v>
      </c>
      <c r="F1376" t="s">
        <v>307</v>
      </c>
      <c r="G1376" s="1" t="s">
        <v>614</v>
      </c>
      <c r="H1376" t="s">
        <v>309</v>
      </c>
      <c r="I1376">
        <v>3</v>
      </c>
      <c r="J1376" t="s">
        <v>368</v>
      </c>
      <c r="K1376" t="s">
        <v>399</v>
      </c>
      <c r="L1376">
        <v>15</v>
      </c>
      <c r="M1376">
        <v>43</v>
      </c>
      <c r="N1376">
        <v>2935</v>
      </c>
      <c r="O1376">
        <v>1181</v>
      </c>
      <c r="P1376">
        <v>6</v>
      </c>
      <c r="Q1376">
        <v>4</v>
      </c>
      <c r="R1376">
        <v>6</v>
      </c>
      <c r="S1376">
        <v>2</v>
      </c>
      <c r="V1376">
        <v>2</v>
      </c>
      <c r="W1376">
        <v>0</v>
      </c>
      <c r="X1376" t="s">
        <v>312</v>
      </c>
      <c r="Y1376">
        <v>1.36</v>
      </c>
      <c r="Z1376">
        <v>3</v>
      </c>
      <c r="AA1376">
        <v>1.4</v>
      </c>
      <c r="AB1376">
        <v>2.9</v>
      </c>
      <c r="AC1376">
        <v>1.4</v>
      </c>
      <c r="AD1376">
        <v>2.75</v>
      </c>
      <c r="AE1376">
        <v>1.4</v>
      </c>
      <c r="AF1376">
        <v>3.18</v>
      </c>
      <c r="AG1376">
        <v>1.4</v>
      </c>
      <c r="AH1376">
        <v>2.88</v>
      </c>
      <c r="AI1376">
        <v>1.42</v>
      </c>
      <c r="AJ1376">
        <v>3.18</v>
      </c>
      <c r="AK1376">
        <v>1.39</v>
      </c>
      <c r="AL1376">
        <v>2.91</v>
      </c>
      <c r="AM1376" t="str">
        <f t="shared" si="231"/>
        <v>Suarez</v>
      </c>
      <c r="AN1376" t="str">
        <f t="shared" si="232"/>
        <v>Zahlavova</v>
      </c>
      <c r="AO1376" t="str">
        <f t="shared" si="233"/>
        <v>'s-HertogenboschSuarezZahlavova</v>
      </c>
      <c r="AP1376" t="str">
        <f t="shared" si="234"/>
        <v>'s-HertogenboschZahlavovaSuarez</v>
      </c>
      <c r="AQ1376">
        <f t="shared" si="235"/>
        <v>2</v>
      </c>
      <c r="AR1376">
        <f t="shared" si="236"/>
        <v>6</v>
      </c>
      <c r="AS1376">
        <f t="shared" si="237"/>
        <v>18</v>
      </c>
      <c r="AT1376" t="b">
        <f t="shared" si="238"/>
        <v>0</v>
      </c>
      <c r="AU1376" t="str">
        <f t="shared" si="239"/>
        <v>Suarez</v>
      </c>
      <c r="AV1376" t="b">
        <f t="shared" si="240"/>
        <v>0</v>
      </c>
      <c r="AW1376" t="str">
        <f t="shared" si="241"/>
        <v>'s-Hertogenbosch1st Round</v>
      </c>
    </row>
    <row r="1377" spans="1:49" x14ac:dyDescent="0.25">
      <c r="A1377">
        <v>31</v>
      </c>
      <c r="B1377" t="s">
        <v>619</v>
      </c>
      <c r="C1377" s="8" t="s">
        <v>620</v>
      </c>
      <c r="D1377" s="1">
        <v>41807</v>
      </c>
      <c r="E1377" s="1" t="s">
        <v>306</v>
      </c>
      <c r="F1377" t="s">
        <v>307</v>
      </c>
      <c r="G1377" s="1" t="s">
        <v>614</v>
      </c>
      <c r="H1377" t="s">
        <v>309</v>
      </c>
      <c r="I1377">
        <v>3</v>
      </c>
      <c r="J1377" t="s">
        <v>476</v>
      </c>
      <c r="K1377" t="s">
        <v>364</v>
      </c>
      <c r="L1377">
        <v>67</v>
      </c>
      <c r="M1377">
        <v>10</v>
      </c>
      <c r="N1377">
        <v>829</v>
      </c>
      <c r="O1377">
        <v>3735</v>
      </c>
      <c r="P1377">
        <v>6</v>
      </c>
      <c r="Q1377">
        <v>2</v>
      </c>
      <c r="R1377">
        <v>3</v>
      </c>
      <c r="S1377">
        <v>6</v>
      </c>
      <c r="T1377">
        <v>6</v>
      </c>
      <c r="U1377">
        <v>3</v>
      </c>
      <c r="V1377">
        <v>2</v>
      </c>
      <c r="W1377">
        <v>1</v>
      </c>
      <c r="X1377" t="s">
        <v>312</v>
      </c>
      <c r="Y1377">
        <v>2.75</v>
      </c>
      <c r="Z1377">
        <v>1.4</v>
      </c>
      <c r="AA1377">
        <v>2.8</v>
      </c>
      <c r="AB1377">
        <v>1.42</v>
      </c>
      <c r="AC1377">
        <v>2.75</v>
      </c>
      <c r="AD1377">
        <v>1.4</v>
      </c>
      <c r="AE1377">
        <v>3.18</v>
      </c>
      <c r="AF1377">
        <v>1.4</v>
      </c>
      <c r="AG1377">
        <v>2.75</v>
      </c>
      <c r="AH1377">
        <v>1.44</v>
      </c>
      <c r="AI1377">
        <v>3.18</v>
      </c>
      <c r="AJ1377">
        <v>1.46</v>
      </c>
      <c r="AK1377">
        <v>2.85</v>
      </c>
      <c r="AL1377">
        <v>1.4</v>
      </c>
      <c r="AM1377" t="str">
        <f t="shared" si="231"/>
        <v>Shvedova</v>
      </c>
      <c r="AN1377" t="str">
        <f t="shared" si="232"/>
        <v>Cibulkova</v>
      </c>
      <c r="AO1377" t="str">
        <f t="shared" si="233"/>
        <v>'s-HertogenboschShvedovaCibulkova</v>
      </c>
      <c r="AP1377" t="str">
        <f t="shared" si="234"/>
        <v>'s-HertogenboschCibulkovaShvedova</v>
      </c>
      <c r="AQ1377">
        <f t="shared" si="235"/>
        <v>1</v>
      </c>
      <c r="AR1377">
        <f t="shared" si="236"/>
        <v>4</v>
      </c>
      <c r="AS1377">
        <f t="shared" si="237"/>
        <v>26</v>
      </c>
      <c r="AT1377" t="b">
        <f t="shared" si="238"/>
        <v>0</v>
      </c>
      <c r="AU1377" t="str">
        <f t="shared" si="239"/>
        <v>Shvedova</v>
      </c>
      <c r="AV1377" t="b">
        <f t="shared" si="240"/>
        <v>1</v>
      </c>
      <c r="AW1377" t="str">
        <f t="shared" si="241"/>
        <v>'s-Hertogenbosch1st Round</v>
      </c>
    </row>
    <row r="1378" spans="1:49" x14ac:dyDescent="0.25">
      <c r="A1378">
        <v>31</v>
      </c>
      <c r="B1378" t="s">
        <v>619</v>
      </c>
      <c r="C1378" s="8" t="s">
        <v>620</v>
      </c>
      <c r="D1378" s="1">
        <v>41807</v>
      </c>
      <c r="E1378" s="1" t="s">
        <v>306</v>
      </c>
      <c r="F1378" t="s">
        <v>307</v>
      </c>
      <c r="G1378" s="1" t="s">
        <v>614</v>
      </c>
      <c r="H1378" t="s">
        <v>309</v>
      </c>
      <c r="I1378">
        <v>3</v>
      </c>
      <c r="J1378" t="s">
        <v>310</v>
      </c>
      <c r="K1378" t="s">
        <v>313</v>
      </c>
      <c r="L1378">
        <v>27</v>
      </c>
      <c r="M1378">
        <v>38</v>
      </c>
      <c r="N1378">
        <v>1705</v>
      </c>
      <c r="O1378">
        <v>1317</v>
      </c>
      <c r="P1378">
        <v>6</v>
      </c>
      <c r="Q1378">
        <v>4</v>
      </c>
      <c r="R1378">
        <v>6</v>
      </c>
      <c r="S1378">
        <v>1</v>
      </c>
      <c r="V1378">
        <v>2</v>
      </c>
      <c r="W1378">
        <v>0</v>
      </c>
      <c r="X1378" t="s">
        <v>312</v>
      </c>
      <c r="Y1378">
        <v>1.18</v>
      </c>
      <c r="Z1378">
        <v>4.5</v>
      </c>
      <c r="AA1378">
        <v>1.22</v>
      </c>
      <c r="AB1378">
        <v>4</v>
      </c>
      <c r="AC1378">
        <v>1.25</v>
      </c>
      <c r="AD1378">
        <v>3.75</v>
      </c>
      <c r="AE1378">
        <v>1.23</v>
      </c>
      <c r="AF1378">
        <v>4.7300000000000004</v>
      </c>
      <c r="AG1378">
        <v>1.2</v>
      </c>
      <c r="AH1378">
        <v>4.5</v>
      </c>
      <c r="AI1378">
        <v>1.25</v>
      </c>
      <c r="AJ1378">
        <v>5</v>
      </c>
      <c r="AK1378">
        <v>1.2</v>
      </c>
      <c r="AL1378">
        <v>4.33</v>
      </c>
      <c r="AM1378" t="str">
        <f t="shared" si="231"/>
        <v>Muguruza</v>
      </c>
      <c r="AN1378" t="str">
        <f t="shared" si="232"/>
        <v>Meusburger</v>
      </c>
      <c r="AO1378" t="str">
        <f t="shared" si="233"/>
        <v>'s-HertogenboschMuguruzaMeusburger</v>
      </c>
      <c r="AP1378" t="str">
        <f t="shared" si="234"/>
        <v>'s-HertogenboschMeusburgerMuguruza</v>
      </c>
      <c r="AQ1378">
        <f t="shared" si="235"/>
        <v>2</v>
      </c>
      <c r="AR1378">
        <f t="shared" si="236"/>
        <v>7</v>
      </c>
      <c r="AS1378">
        <f t="shared" si="237"/>
        <v>17</v>
      </c>
      <c r="AT1378" t="b">
        <f t="shared" si="238"/>
        <v>0</v>
      </c>
      <c r="AU1378" t="str">
        <f t="shared" si="239"/>
        <v>Muguruza</v>
      </c>
      <c r="AV1378" t="b">
        <f t="shared" si="240"/>
        <v>0</v>
      </c>
      <c r="AW1378" t="str">
        <f t="shared" si="241"/>
        <v>'s-Hertogenbosch1st Round</v>
      </c>
    </row>
    <row r="1379" spans="1:49" x14ac:dyDescent="0.25">
      <c r="A1379">
        <v>31</v>
      </c>
      <c r="B1379" t="s">
        <v>619</v>
      </c>
      <c r="C1379" s="8" t="s">
        <v>620</v>
      </c>
      <c r="D1379" s="1">
        <v>41807</v>
      </c>
      <c r="E1379" s="1" t="s">
        <v>306</v>
      </c>
      <c r="F1379" t="s">
        <v>307</v>
      </c>
      <c r="G1379" s="1" t="s">
        <v>614</v>
      </c>
      <c r="H1379" t="s">
        <v>309</v>
      </c>
      <c r="I1379">
        <v>3</v>
      </c>
      <c r="J1379" t="s">
        <v>389</v>
      </c>
      <c r="K1379" t="s">
        <v>431</v>
      </c>
      <c r="L1379">
        <v>75</v>
      </c>
      <c r="M1379">
        <v>13</v>
      </c>
      <c r="N1379">
        <v>751</v>
      </c>
      <c r="O1379">
        <v>3320</v>
      </c>
      <c r="P1379">
        <v>2</v>
      </c>
      <c r="Q1379">
        <v>6</v>
      </c>
      <c r="R1379">
        <v>6</v>
      </c>
      <c r="S1379">
        <v>3</v>
      </c>
      <c r="T1379">
        <v>6</v>
      </c>
      <c r="U1379">
        <v>3</v>
      </c>
      <c r="V1379">
        <v>2</v>
      </c>
      <c r="W1379">
        <v>1</v>
      </c>
      <c r="X1379" t="s">
        <v>312</v>
      </c>
      <c r="Y1379">
        <v>6.5</v>
      </c>
      <c r="Z1379">
        <v>1.1100000000000001</v>
      </c>
      <c r="AA1379">
        <v>6</v>
      </c>
      <c r="AB1379">
        <v>1.1100000000000001</v>
      </c>
      <c r="AC1379">
        <v>5.5</v>
      </c>
      <c r="AD1379">
        <v>1.1200000000000001</v>
      </c>
      <c r="AE1379">
        <v>6.55</v>
      </c>
      <c r="AF1379">
        <v>1.1399999999999999</v>
      </c>
      <c r="AG1379">
        <v>6</v>
      </c>
      <c r="AH1379">
        <v>1.1299999999999999</v>
      </c>
      <c r="AI1379">
        <v>7</v>
      </c>
      <c r="AJ1379">
        <v>1.1499999999999999</v>
      </c>
      <c r="AK1379">
        <v>6.02</v>
      </c>
      <c r="AL1379">
        <v>1.1200000000000001</v>
      </c>
      <c r="AM1379" t="str">
        <f t="shared" si="231"/>
        <v>King</v>
      </c>
      <c r="AN1379" t="str">
        <f t="shared" si="232"/>
        <v>Bouchard</v>
      </c>
      <c r="AO1379" t="str">
        <f t="shared" si="233"/>
        <v>'s-HertogenboschKingBouchard</v>
      </c>
      <c r="AP1379" t="str">
        <f t="shared" si="234"/>
        <v>'s-HertogenboschBouchardKing</v>
      </c>
      <c r="AQ1379">
        <f t="shared" si="235"/>
        <v>1</v>
      </c>
      <c r="AR1379">
        <f t="shared" si="236"/>
        <v>2</v>
      </c>
      <c r="AS1379">
        <f t="shared" si="237"/>
        <v>26</v>
      </c>
      <c r="AT1379" t="b">
        <f t="shared" si="238"/>
        <v>0</v>
      </c>
      <c r="AU1379" t="str">
        <f t="shared" si="239"/>
        <v>Bouchard</v>
      </c>
      <c r="AV1379" t="b">
        <f t="shared" si="240"/>
        <v>1</v>
      </c>
      <c r="AW1379" t="str">
        <f t="shared" si="241"/>
        <v>'s-Hertogenbosch1st Round</v>
      </c>
    </row>
    <row r="1380" spans="1:49" x14ac:dyDescent="0.25">
      <c r="A1380">
        <v>31</v>
      </c>
      <c r="B1380" t="s">
        <v>619</v>
      </c>
      <c r="C1380" s="8" t="s">
        <v>620</v>
      </c>
      <c r="D1380" s="1">
        <v>41807</v>
      </c>
      <c r="E1380" s="1" t="s">
        <v>306</v>
      </c>
      <c r="F1380" t="s">
        <v>307</v>
      </c>
      <c r="G1380" s="1" t="s">
        <v>614</v>
      </c>
      <c r="H1380" t="s">
        <v>344</v>
      </c>
      <c r="I1380">
        <v>3</v>
      </c>
      <c r="J1380" t="s">
        <v>430</v>
      </c>
      <c r="K1380" t="s">
        <v>400</v>
      </c>
      <c r="L1380">
        <v>3</v>
      </c>
      <c r="M1380">
        <v>110</v>
      </c>
      <c r="N1380">
        <v>6280</v>
      </c>
      <c r="O1380">
        <v>595</v>
      </c>
      <c r="P1380">
        <v>7</v>
      </c>
      <c r="Q1380">
        <v>5</v>
      </c>
      <c r="R1380">
        <v>6</v>
      </c>
      <c r="S1380">
        <v>2</v>
      </c>
      <c r="V1380">
        <v>2</v>
      </c>
      <c r="W1380">
        <v>0</v>
      </c>
      <c r="X1380" t="s">
        <v>312</v>
      </c>
      <c r="Y1380">
        <v>1.1000000000000001</v>
      </c>
      <c r="Z1380">
        <v>7</v>
      </c>
      <c r="AA1380">
        <v>1.1100000000000001</v>
      </c>
      <c r="AB1380">
        <v>6</v>
      </c>
      <c r="AC1380">
        <v>1.1100000000000001</v>
      </c>
      <c r="AD1380">
        <v>6</v>
      </c>
      <c r="AE1380">
        <v>1.1200000000000001</v>
      </c>
      <c r="AF1380">
        <v>7.16</v>
      </c>
      <c r="AG1380">
        <v>1.1299999999999999</v>
      </c>
      <c r="AH1380">
        <v>6</v>
      </c>
      <c r="AI1380">
        <v>1.1299999999999999</v>
      </c>
      <c r="AJ1380">
        <v>7.16</v>
      </c>
      <c r="AK1380">
        <v>1.1100000000000001</v>
      </c>
      <c r="AL1380">
        <v>6.44</v>
      </c>
      <c r="AM1380" t="str">
        <f t="shared" si="231"/>
        <v>Halep</v>
      </c>
      <c r="AN1380" t="str">
        <f t="shared" si="232"/>
        <v>Govortsova</v>
      </c>
      <c r="AO1380" t="str">
        <f t="shared" si="233"/>
        <v>'s-HertogenboschHalepGovortsova</v>
      </c>
      <c r="AP1380" t="str">
        <f t="shared" si="234"/>
        <v>'s-HertogenboschGovortsovaHalep</v>
      </c>
      <c r="AQ1380">
        <f t="shared" si="235"/>
        <v>2</v>
      </c>
      <c r="AR1380">
        <f t="shared" si="236"/>
        <v>6</v>
      </c>
      <c r="AS1380">
        <f t="shared" si="237"/>
        <v>20</v>
      </c>
      <c r="AT1380" t="b">
        <f t="shared" si="238"/>
        <v>0</v>
      </c>
      <c r="AU1380" t="str">
        <f t="shared" si="239"/>
        <v>Halep</v>
      </c>
      <c r="AV1380" t="b">
        <f t="shared" si="240"/>
        <v>0</v>
      </c>
      <c r="AW1380" t="str">
        <f t="shared" si="241"/>
        <v>'s-Hertogenbosch2nd Round</v>
      </c>
    </row>
    <row r="1381" spans="1:49" x14ac:dyDescent="0.25">
      <c r="A1381">
        <v>31</v>
      </c>
      <c r="B1381" t="s">
        <v>619</v>
      </c>
      <c r="C1381" s="8" t="s">
        <v>620</v>
      </c>
      <c r="D1381" s="1">
        <v>41807</v>
      </c>
      <c r="E1381" s="1" t="s">
        <v>306</v>
      </c>
      <c r="F1381" t="s">
        <v>307</v>
      </c>
      <c r="G1381" s="1" t="s">
        <v>614</v>
      </c>
      <c r="H1381" t="s">
        <v>344</v>
      </c>
      <c r="I1381">
        <v>3</v>
      </c>
      <c r="J1381" t="s">
        <v>357</v>
      </c>
      <c r="K1381" t="s">
        <v>360</v>
      </c>
      <c r="L1381">
        <v>39</v>
      </c>
      <c r="M1381">
        <v>20</v>
      </c>
      <c r="N1381">
        <v>1290</v>
      </c>
      <c r="O1381">
        <v>2205</v>
      </c>
      <c r="P1381">
        <v>6</v>
      </c>
      <c r="Q1381">
        <v>4</v>
      </c>
      <c r="R1381">
        <v>6</v>
      </c>
      <c r="S1381">
        <v>7</v>
      </c>
      <c r="T1381">
        <v>7</v>
      </c>
      <c r="U1381">
        <v>5</v>
      </c>
      <c r="V1381">
        <v>2</v>
      </c>
      <c r="W1381">
        <v>1</v>
      </c>
      <c r="X1381" t="s">
        <v>312</v>
      </c>
      <c r="Y1381">
        <v>2.75</v>
      </c>
      <c r="Z1381">
        <v>1.4</v>
      </c>
      <c r="AA1381">
        <v>2.7</v>
      </c>
      <c r="AB1381">
        <v>1.45</v>
      </c>
      <c r="AC1381">
        <v>2.62</v>
      </c>
      <c r="AD1381">
        <v>1.44</v>
      </c>
      <c r="AE1381">
        <v>2.86</v>
      </c>
      <c r="AF1381">
        <v>1.48</v>
      </c>
      <c r="AG1381">
        <v>2.75</v>
      </c>
      <c r="AH1381">
        <v>1.44</v>
      </c>
      <c r="AI1381">
        <v>2.9</v>
      </c>
      <c r="AJ1381">
        <v>1.53</v>
      </c>
      <c r="AK1381">
        <v>2.73</v>
      </c>
      <c r="AL1381">
        <v>1.44</v>
      </c>
      <c r="AM1381" t="str">
        <f t="shared" si="231"/>
        <v>Rybarikova</v>
      </c>
      <c r="AN1381" t="str">
        <f t="shared" si="232"/>
        <v>Petkovic</v>
      </c>
      <c r="AO1381" t="str">
        <f t="shared" si="233"/>
        <v>'s-HertogenboschRybarikovaPetkovic</v>
      </c>
      <c r="AP1381" t="str">
        <f t="shared" si="234"/>
        <v>'s-HertogenboschPetkovicRybarikova</v>
      </c>
      <c r="AQ1381">
        <f t="shared" si="235"/>
        <v>1</v>
      </c>
      <c r="AR1381">
        <f t="shared" si="236"/>
        <v>3</v>
      </c>
      <c r="AS1381">
        <f t="shared" si="237"/>
        <v>35</v>
      </c>
      <c r="AT1381" t="b">
        <f t="shared" si="238"/>
        <v>1</v>
      </c>
      <c r="AU1381" t="str">
        <f t="shared" si="239"/>
        <v>Rybarikova</v>
      </c>
      <c r="AV1381" t="b">
        <f t="shared" si="240"/>
        <v>1</v>
      </c>
      <c r="AW1381" t="str">
        <f t="shared" si="241"/>
        <v>'s-Hertogenbosch2nd Round</v>
      </c>
    </row>
    <row r="1382" spans="1:49" x14ac:dyDescent="0.25">
      <c r="A1382">
        <v>31</v>
      </c>
      <c r="B1382" t="s">
        <v>619</v>
      </c>
      <c r="C1382" s="8" t="s">
        <v>620</v>
      </c>
      <c r="D1382" s="1">
        <v>41808</v>
      </c>
      <c r="E1382" s="1" t="s">
        <v>306</v>
      </c>
      <c r="F1382" t="s">
        <v>307</v>
      </c>
      <c r="G1382" s="1" t="s">
        <v>614</v>
      </c>
      <c r="H1382" t="s">
        <v>344</v>
      </c>
      <c r="I1382">
        <v>3</v>
      </c>
      <c r="J1382" t="s">
        <v>585</v>
      </c>
      <c r="K1382" t="s">
        <v>314</v>
      </c>
      <c r="L1382">
        <v>31</v>
      </c>
      <c r="M1382">
        <v>59</v>
      </c>
      <c r="N1382">
        <v>1525</v>
      </c>
      <c r="O1382">
        <v>910</v>
      </c>
      <c r="P1382">
        <v>6</v>
      </c>
      <c r="Q1382">
        <v>2</v>
      </c>
      <c r="R1382">
        <v>7</v>
      </c>
      <c r="S1382">
        <v>6</v>
      </c>
      <c r="V1382">
        <v>2</v>
      </c>
      <c r="W1382">
        <v>0</v>
      </c>
      <c r="X1382" t="s">
        <v>312</v>
      </c>
      <c r="Y1382">
        <v>2.2000000000000002</v>
      </c>
      <c r="Z1382">
        <v>1.61</v>
      </c>
      <c r="AA1382">
        <v>2.25</v>
      </c>
      <c r="AB1382">
        <v>1.62</v>
      </c>
      <c r="AC1382">
        <v>2.2000000000000002</v>
      </c>
      <c r="AD1382">
        <v>1.62</v>
      </c>
      <c r="AE1382">
        <v>2.4500000000000002</v>
      </c>
      <c r="AF1382">
        <v>1.62</v>
      </c>
      <c r="AG1382">
        <v>2.2000000000000002</v>
      </c>
      <c r="AH1382">
        <v>1.67</v>
      </c>
      <c r="AI1382">
        <v>2.4500000000000002</v>
      </c>
      <c r="AJ1382">
        <v>1.67</v>
      </c>
      <c r="AK1382">
        <v>2.27</v>
      </c>
      <c r="AL1382">
        <v>1.61</v>
      </c>
      <c r="AM1382" t="str">
        <f t="shared" si="231"/>
        <v>Koukalova</v>
      </c>
      <c r="AN1382" t="str">
        <f t="shared" si="232"/>
        <v>Barthel</v>
      </c>
      <c r="AO1382" t="str">
        <f t="shared" si="233"/>
        <v>'s-HertogenboschKoukalovaBarthel</v>
      </c>
      <c r="AP1382" t="str">
        <f t="shared" si="234"/>
        <v>'s-HertogenboschBarthelKoukalova</v>
      </c>
      <c r="AQ1382">
        <f t="shared" si="235"/>
        <v>2</v>
      </c>
      <c r="AR1382">
        <f t="shared" si="236"/>
        <v>5</v>
      </c>
      <c r="AS1382">
        <f t="shared" si="237"/>
        <v>21</v>
      </c>
      <c r="AT1382" t="b">
        <f t="shared" si="238"/>
        <v>1</v>
      </c>
      <c r="AU1382" t="str">
        <f t="shared" si="239"/>
        <v>Koukalova</v>
      </c>
      <c r="AV1382" t="b">
        <f t="shared" si="240"/>
        <v>0</v>
      </c>
      <c r="AW1382" t="str">
        <f t="shared" si="241"/>
        <v>'s-Hertogenbosch2nd Round</v>
      </c>
    </row>
    <row r="1383" spans="1:49" x14ac:dyDescent="0.25">
      <c r="A1383">
        <v>31</v>
      </c>
      <c r="B1383" t="s">
        <v>619</v>
      </c>
      <c r="C1383" s="8" t="s">
        <v>620</v>
      </c>
      <c r="D1383" s="1">
        <v>41808</v>
      </c>
      <c r="E1383" s="1" t="s">
        <v>306</v>
      </c>
      <c r="F1383" t="s">
        <v>307</v>
      </c>
      <c r="G1383" s="1" t="s">
        <v>614</v>
      </c>
      <c r="H1383" t="s">
        <v>344</v>
      </c>
      <c r="I1383">
        <v>3</v>
      </c>
      <c r="J1383" t="s">
        <v>397</v>
      </c>
      <c r="K1383" t="s">
        <v>368</v>
      </c>
      <c r="L1383">
        <v>90</v>
      </c>
      <c r="M1383">
        <v>15</v>
      </c>
      <c r="N1383">
        <v>689</v>
      </c>
      <c r="O1383">
        <v>2935</v>
      </c>
      <c r="P1383">
        <v>7</v>
      </c>
      <c r="Q1383">
        <v>5</v>
      </c>
      <c r="R1383">
        <v>0</v>
      </c>
      <c r="S1383">
        <v>1</v>
      </c>
      <c r="V1383">
        <v>1</v>
      </c>
      <c r="W1383">
        <v>0</v>
      </c>
      <c r="X1383" t="s">
        <v>323</v>
      </c>
      <c r="Y1383">
        <v>3.75</v>
      </c>
      <c r="Z1383">
        <v>1.25</v>
      </c>
      <c r="AA1383">
        <v>3.5</v>
      </c>
      <c r="AB1383">
        <v>1.28</v>
      </c>
      <c r="AC1383">
        <v>3.75</v>
      </c>
      <c r="AD1383">
        <v>1.25</v>
      </c>
      <c r="AE1383">
        <v>4.38</v>
      </c>
      <c r="AF1383">
        <v>1.26</v>
      </c>
      <c r="AG1383">
        <v>3.5</v>
      </c>
      <c r="AH1383">
        <v>1.29</v>
      </c>
      <c r="AI1383">
        <v>4.38</v>
      </c>
      <c r="AJ1383">
        <v>1.3</v>
      </c>
      <c r="AK1383">
        <v>3.77</v>
      </c>
      <c r="AL1383">
        <v>1.26</v>
      </c>
      <c r="AM1383" t="str">
        <f t="shared" si="231"/>
        <v>Zheng</v>
      </c>
      <c r="AN1383" t="str">
        <f t="shared" si="232"/>
        <v>Suarez</v>
      </c>
      <c r="AO1383" t="str">
        <f t="shared" si="233"/>
        <v>'s-HertogenboschZhengSuarez</v>
      </c>
      <c r="AP1383" t="str">
        <f t="shared" si="234"/>
        <v>'s-HertogenboschSuarezZheng</v>
      </c>
      <c r="AQ1383">
        <f t="shared" si="235"/>
        <v>1</v>
      </c>
      <c r="AR1383">
        <f t="shared" si="236"/>
        <v>1</v>
      </c>
      <c r="AS1383">
        <f t="shared" si="237"/>
        <v>13</v>
      </c>
      <c r="AT1383" t="b">
        <f t="shared" si="238"/>
        <v>0</v>
      </c>
      <c r="AU1383" t="str">
        <f t="shared" si="239"/>
        <v>Zheng</v>
      </c>
      <c r="AV1383" t="b">
        <f t="shared" si="240"/>
        <v>0</v>
      </c>
      <c r="AW1383" t="str">
        <f t="shared" si="241"/>
        <v>'s-Hertogenbosch2nd Round</v>
      </c>
    </row>
    <row r="1384" spans="1:49" x14ac:dyDescent="0.25">
      <c r="A1384">
        <v>31</v>
      </c>
      <c r="B1384" t="s">
        <v>619</v>
      </c>
      <c r="C1384" s="8" t="s">
        <v>620</v>
      </c>
      <c r="D1384" s="1">
        <v>41808</v>
      </c>
      <c r="E1384" s="1" t="s">
        <v>306</v>
      </c>
      <c r="F1384" t="s">
        <v>307</v>
      </c>
      <c r="G1384" s="1" t="s">
        <v>614</v>
      </c>
      <c r="H1384" t="s">
        <v>344</v>
      </c>
      <c r="I1384">
        <v>3</v>
      </c>
      <c r="J1384" t="s">
        <v>530</v>
      </c>
      <c r="K1384" t="s">
        <v>389</v>
      </c>
      <c r="L1384">
        <v>69</v>
      </c>
      <c r="M1384">
        <v>75</v>
      </c>
      <c r="N1384">
        <v>802</v>
      </c>
      <c r="O1384">
        <v>751</v>
      </c>
      <c r="P1384">
        <v>6</v>
      </c>
      <c r="Q1384">
        <v>7</v>
      </c>
      <c r="R1384">
        <v>6</v>
      </c>
      <c r="S1384">
        <v>0</v>
      </c>
      <c r="T1384">
        <v>2</v>
      </c>
      <c r="U1384">
        <v>1</v>
      </c>
      <c r="V1384">
        <v>1</v>
      </c>
      <c r="W1384">
        <v>1</v>
      </c>
      <c r="X1384" t="s">
        <v>323</v>
      </c>
      <c r="Y1384">
        <v>1.61</v>
      </c>
      <c r="Z1384">
        <v>2.2000000000000002</v>
      </c>
      <c r="AA1384">
        <v>1.65</v>
      </c>
      <c r="AB1384">
        <v>2.2000000000000002</v>
      </c>
      <c r="AC1384">
        <v>1.67</v>
      </c>
      <c r="AD1384">
        <v>2.1</v>
      </c>
      <c r="AE1384">
        <v>1.63</v>
      </c>
      <c r="AF1384">
        <v>2.44</v>
      </c>
      <c r="AG1384">
        <v>1.67</v>
      </c>
      <c r="AH1384">
        <v>2.2000000000000002</v>
      </c>
      <c r="AI1384">
        <v>1.67</v>
      </c>
      <c r="AJ1384">
        <v>2.4500000000000002</v>
      </c>
      <c r="AK1384">
        <v>1.63</v>
      </c>
      <c r="AL1384">
        <v>2.2400000000000002</v>
      </c>
      <c r="AM1384" t="str">
        <f t="shared" si="231"/>
        <v>Vandeweghe</v>
      </c>
      <c r="AN1384" t="str">
        <f t="shared" si="232"/>
        <v>King</v>
      </c>
      <c r="AO1384" t="str">
        <f t="shared" si="233"/>
        <v>'s-HertogenboschVandewegheKing</v>
      </c>
      <c r="AP1384" t="str">
        <f t="shared" si="234"/>
        <v>'s-HertogenboschKingVandeweghe</v>
      </c>
      <c r="AQ1384">
        <f t="shared" si="235"/>
        <v>0</v>
      </c>
      <c r="AR1384">
        <f t="shared" si="236"/>
        <v>6</v>
      </c>
      <c r="AS1384">
        <f t="shared" si="237"/>
        <v>22</v>
      </c>
      <c r="AT1384" t="b">
        <f t="shared" si="238"/>
        <v>1</v>
      </c>
      <c r="AU1384" t="str">
        <f t="shared" si="239"/>
        <v>King</v>
      </c>
      <c r="AV1384" t="b">
        <f t="shared" si="240"/>
        <v>1</v>
      </c>
      <c r="AW1384" t="str">
        <f t="shared" si="241"/>
        <v>'s-Hertogenbosch2nd Round</v>
      </c>
    </row>
    <row r="1385" spans="1:49" x14ac:dyDescent="0.25">
      <c r="A1385">
        <v>31</v>
      </c>
      <c r="B1385" t="s">
        <v>619</v>
      </c>
      <c r="C1385" s="8" t="s">
        <v>620</v>
      </c>
      <c r="D1385" s="1">
        <v>41808</v>
      </c>
      <c r="E1385" s="1" t="s">
        <v>306</v>
      </c>
      <c r="F1385" t="s">
        <v>307</v>
      </c>
      <c r="G1385" s="1" t="s">
        <v>614</v>
      </c>
      <c r="H1385" t="s">
        <v>344</v>
      </c>
      <c r="I1385">
        <v>3</v>
      </c>
      <c r="J1385" t="s">
        <v>476</v>
      </c>
      <c r="K1385" t="s">
        <v>622</v>
      </c>
      <c r="L1385">
        <v>67</v>
      </c>
      <c r="M1385">
        <v>207</v>
      </c>
      <c r="N1385">
        <v>829</v>
      </c>
      <c r="O1385">
        <v>274</v>
      </c>
      <c r="P1385">
        <v>7</v>
      </c>
      <c r="Q1385">
        <v>6</v>
      </c>
      <c r="R1385">
        <v>7</v>
      </c>
      <c r="S1385">
        <v>6</v>
      </c>
      <c r="V1385">
        <v>2</v>
      </c>
      <c r="W1385">
        <v>0</v>
      </c>
      <c r="X1385" t="s">
        <v>312</v>
      </c>
      <c r="Y1385">
        <v>1.44</v>
      </c>
      <c r="Z1385">
        <v>2.62</v>
      </c>
      <c r="AA1385">
        <v>1.42</v>
      </c>
      <c r="AB1385">
        <v>2.8</v>
      </c>
      <c r="AC1385">
        <v>1.44</v>
      </c>
      <c r="AD1385">
        <v>2.62</v>
      </c>
      <c r="AE1385">
        <v>1.42</v>
      </c>
      <c r="AF1385">
        <v>3.14</v>
      </c>
      <c r="AG1385">
        <v>1.4</v>
      </c>
      <c r="AH1385">
        <v>2.88</v>
      </c>
      <c r="AI1385">
        <v>1.47</v>
      </c>
      <c r="AJ1385">
        <v>3.14</v>
      </c>
      <c r="AK1385">
        <v>1.41</v>
      </c>
      <c r="AL1385">
        <v>2.83</v>
      </c>
      <c r="AM1385" t="str">
        <f t="shared" si="231"/>
        <v>Shvedova</v>
      </c>
      <c r="AN1385" t="str">
        <f t="shared" si="232"/>
        <v>Krajicek</v>
      </c>
      <c r="AO1385" t="str">
        <f t="shared" si="233"/>
        <v>'s-HertogenboschShvedovaKrajicek</v>
      </c>
      <c r="AP1385" t="str">
        <f t="shared" si="234"/>
        <v>'s-HertogenboschKrajicekShvedova</v>
      </c>
      <c r="AQ1385">
        <f t="shared" si="235"/>
        <v>2</v>
      </c>
      <c r="AR1385">
        <f t="shared" si="236"/>
        <v>2</v>
      </c>
      <c r="AS1385">
        <f t="shared" si="237"/>
        <v>26</v>
      </c>
      <c r="AT1385" t="b">
        <f t="shared" si="238"/>
        <v>1</v>
      </c>
      <c r="AU1385" t="str">
        <f t="shared" si="239"/>
        <v>Shvedova</v>
      </c>
      <c r="AV1385" t="b">
        <f t="shared" si="240"/>
        <v>0</v>
      </c>
      <c r="AW1385" t="str">
        <f t="shared" si="241"/>
        <v>'s-Hertogenbosch2nd Round</v>
      </c>
    </row>
    <row r="1386" spans="1:49" x14ac:dyDescent="0.25">
      <c r="A1386">
        <v>31</v>
      </c>
      <c r="B1386" t="s">
        <v>619</v>
      </c>
      <c r="C1386" s="8" t="s">
        <v>620</v>
      </c>
      <c r="D1386" s="1">
        <v>41808</v>
      </c>
      <c r="E1386" s="1" t="s">
        <v>306</v>
      </c>
      <c r="F1386" t="s">
        <v>307</v>
      </c>
      <c r="G1386" s="1" t="s">
        <v>614</v>
      </c>
      <c r="H1386" t="s">
        <v>344</v>
      </c>
      <c r="I1386">
        <v>3</v>
      </c>
      <c r="J1386" t="s">
        <v>354</v>
      </c>
      <c r="K1386" t="s">
        <v>328</v>
      </c>
      <c r="L1386">
        <v>34</v>
      </c>
      <c r="M1386">
        <v>24</v>
      </c>
      <c r="N1386">
        <v>1385</v>
      </c>
      <c r="O1386">
        <v>2025</v>
      </c>
      <c r="P1386">
        <v>7</v>
      </c>
      <c r="Q1386">
        <v>6</v>
      </c>
      <c r="R1386">
        <v>6</v>
      </c>
      <c r="S1386">
        <v>4</v>
      </c>
      <c r="V1386">
        <v>2</v>
      </c>
      <c r="W1386">
        <v>0</v>
      </c>
      <c r="X1386" t="s">
        <v>312</v>
      </c>
      <c r="Y1386">
        <v>2.25</v>
      </c>
      <c r="Z1386">
        <v>1.57</v>
      </c>
      <c r="AA1386">
        <v>2.2999999999999998</v>
      </c>
      <c r="AB1386">
        <v>1.6</v>
      </c>
      <c r="AC1386">
        <v>2.38</v>
      </c>
      <c r="AD1386">
        <v>1.53</v>
      </c>
      <c r="AE1386">
        <v>2.4300000000000002</v>
      </c>
      <c r="AF1386">
        <v>1.63</v>
      </c>
      <c r="AG1386">
        <v>2.2000000000000002</v>
      </c>
      <c r="AH1386">
        <v>1.67</v>
      </c>
      <c r="AI1386">
        <v>2.65</v>
      </c>
      <c r="AJ1386">
        <v>1.67</v>
      </c>
      <c r="AK1386">
        <v>2.35</v>
      </c>
      <c r="AL1386">
        <v>1.58</v>
      </c>
      <c r="AM1386" t="str">
        <f t="shared" si="231"/>
        <v>Svitolina</v>
      </c>
      <c r="AN1386" t="str">
        <f t="shared" si="232"/>
        <v>Flipkens</v>
      </c>
      <c r="AO1386" t="str">
        <f t="shared" si="233"/>
        <v>'s-HertogenboschSvitolinaFlipkens</v>
      </c>
      <c r="AP1386" t="str">
        <f t="shared" si="234"/>
        <v>'s-HertogenboschFlipkensSvitolina</v>
      </c>
      <c r="AQ1386">
        <f t="shared" si="235"/>
        <v>2</v>
      </c>
      <c r="AR1386">
        <f t="shared" si="236"/>
        <v>3</v>
      </c>
      <c r="AS1386">
        <f t="shared" si="237"/>
        <v>23</v>
      </c>
      <c r="AT1386" t="b">
        <f t="shared" si="238"/>
        <v>1</v>
      </c>
      <c r="AU1386" t="str">
        <f t="shared" si="239"/>
        <v>Svitolina</v>
      </c>
      <c r="AV1386" t="b">
        <f t="shared" si="240"/>
        <v>0</v>
      </c>
      <c r="AW1386" t="str">
        <f t="shared" si="241"/>
        <v>'s-Hertogenbosch2nd Round</v>
      </c>
    </row>
    <row r="1387" spans="1:49" x14ac:dyDescent="0.25">
      <c r="A1387">
        <v>31</v>
      </c>
      <c r="B1387" t="s">
        <v>619</v>
      </c>
      <c r="C1387" s="8" t="s">
        <v>620</v>
      </c>
      <c r="D1387" s="1">
        <v>41808</v>
      </c>
      <c r="E1387" s="1" t="s">
        <v>306</v>
      </c>
      <c r="F1387" t="s">
        <v>307</v>
      </c>
      <c r="G1387" s="1" t="s">
        <v>614</v>
      </c>
      <c r="H1387" t="s">
        <v>344</v>
      </c>
      <c r="I1387">
        <v>3</v>
      </c>
      <c r="J1387" t="s">
        <v>391</v>
      </c>
      <c r="K1387" t="s">
        <v>430</v>
      </c>
      <c r="L1387">
        <v>55</v>
      </c>
      <c r="M1387">
        <v>3</v>
      </c>
      <c r="N1387">
        <v>996</v>
      </c>
      <c r="O1387">
        <v>6280</v>
      </c>
      <c r="P1387">
        <v>5</v>
      </c>
      <c r="Q1387">
        <v>7</v>
      </c>
      <c r="R1387">
        <v>3</v>
      </c>
      <c r="S1387">
        <v>2</v>
      </c>
      <c r="V1387">
        <v>0</v>
      </c>
      <c r="W1387">
        <v>1</v>
      </c>
      <c r="X1387" t="s">
        <v>323</v>
      </c>
      <c r="Y1387">
        <v>7.5</v>
      </c>
      <c r="Z1387">
        <v>1.08</v>
      </c>
      <c r="AA1387">
        <v>6</v>
      </c>
      <c r="AB1387">
        <v>1.1100000000000001</v>
      </c>
      <c r="AC1387">
        <v>5.5</v>
      </c>
      <c r="AD1387">
        <v>1.1200000000000001</v>
      </c>
      <c r="AE1387">
        <v>8.6</v>
      </c>
      <c r="AF1387">
        <v>1.1000000000000001</v>
      </c>
      <c r="AG1387">
        <v>7.5</v>
      </c>
      <c r="AH1387">
        <v>1.08</v>
      </c>
      <c r="AI1387">
        <v>8.6</v>
      </c>
      <c r="AJ1387">
        <v>1.1200000000000001</v>
      </c>
      <c r="AK1387">
        <v>6.97</v>
      </c>
      <c r="AL1387">
        <v>1.0900000000000001</v>
      </c>
      <c r="AM1387" t="str">
        <f t="shared" si="231"/>
        <v>Beck</v>
      </c>
      <c r="AN1387" t="str">
        <f t="shared" si="232"/>
        <v>Halep</v>
      </c>
      <c r="AO1387" t="str">
        <f t="shared" si="233"/>
        <v>'s-HertogenboschBeckHalep</v>
      </c>
      <c r="AP1387" t="str">
        <f t="shared" si="234"/>
        <v>'s-HertogenboschHalepBeck</v>
      </c>
      <c r="AQ1387">
        <f t="shared" si="235"/>
        <v>-1</v>
      </c>
      <c r="AR1387">
        <f t="shared" si="236"/>
        <v>-1</v>
      </c>
      <c r="AS1387">
        <f t="shared" si="237"/>
        <v>17</v>
      </c>
      <c r="AT1387" t="b">
        <f t="shared" si="238"/>
        <v>0</v>
      </c>
      <c r="AU1387" t="str">
        <f t="shared" si="239"/>
        <v>Halep</v>
      </c>
      <c r="AV1387" t="b">
        <f t="shared" si="240"/>
        <v>1</v>
      </c>
      <c r="AW1387" t="str">
        <f t="shared" si="241"/>
        <v>'s-Hertogenbosch2nd Round</v>
      </c>
    </row>
    <row r="1388" spans="1:49" x14ac:dyDescent="0.25">
      <c r="A1388">
        <v>31</v>
      </c>
      <c r="B1388" t="s">
        <v>619</v>
      </c>
      <c r="C1388" s="8" t="s">
        <v>620</v>
      </c>
      <c r="D1388" s="1">
        <v>41809</v>
      </c>
      <c r="E1388" s="1" t="s">
        <v>306</v>
      </c>
      <c r="F1388" t="s">
        <v>307</v>
      </c>
      <c r="G1388" s="1" t="s">
        <v>614</v>
      </c>
      <c r="H1388" t="s">
        <v>345</v>
      </c>
      <c r="I1388">
        <v>3</v>
      </c>
      <c r="J1388" t="s">
        <v>397</v>
      </c>
      <c r="K1388" t="s">
        <v>354</v>
      </c>
      <c r="L1388">
        <v>90</v>
      </c>
      <c r="M1388">
        <v>34</v>
      </c>
      <c r="N1388">
        <v>689</v>
      </c>
      <c r="O1388">
        <v>1385</v>
      </c>
      <c r="P1388">
        <v>6</v>
      </c>
      <c r="Q1388">
        <v>3</v>
      </c>
      <c r="R1388">
        <v>6</v>
      </c>
      <c r="S1388">
        <v>0</v>
      </c>
      <c r="V1388">
        <v>2</v>
      </c>
      <c r="W1388">
        <v>0</v>
      </c>
      <c r="X1388" t="s">
        <v>312</v>
      </c>
      <c r="Y1388">
        <v>2.5</v>
      </c>
      <c r="Z1388">
        <v>1.5</v>
      </c>
      <c r="AA1388">
        <v>2.4</v>
      </c>
      <c r="AB1388">
        <v>1.55</v>
      </c>
      <c r="AC1388">
        <v>2.38</v>
      </c>
      <c r="AD1388">
        <v>1.53</v>
      </c>
      <c r="AE1388">
        <v>2.62</v>
      </c>
      <c r="AF1388">
        <v>1.57</v>
      </c>
      <c r="AG1388">
        <v>2.38</v>
      </c>
      <c r="AH1388">
        <v>1.57</v>
      </c>
      <c r="AI1388">
        <v>2.62</v>
      </c>
      <c r="AJ1388">
        <v>1.61</v>
      </c>
      <c r="AK1388">
        <v>2.4300000000000002</v>
      </c>
      <c r="AL1388">
        <v>1.54</v>
      </c>
      <c r="AM1388" t="str">
        <f t="shared" si="231"/>
        <v>Zheng</v>
      </c>
      <c r="AN1388" t="str">
        <f t="shared" si="232"/>
        <v>Svitolina</v>
      </c>
      <c r="AO1388" t="str">
        <f t="shared" si="233"/>
        <v>'s-HertogenboschZhengSvitolina</v>
      </c>
      <c r="AP1388" t="str">
        <f t="shared" si="234"/>
        <v>'s-HertogenboschSvitolinaZheng</v>
      </c>
      <c r="AQ1388">
        <f t="shared" si="235"/>
        <v>2</v>
      </c>
      <c r="AR1388">
        <f t="shared" si="236"/>
        <v>9</v>
      </c>
      <c r="AS1388">
        <f t="shared" si="237"/>
        <v>15</v>
      </c>
      <c r="AT1388" t="b">
        <f t="shared" si="238"/>
        <v>0</v>
      </c>
      <c r="AU1388" t="str">
        <f t="shared" si="239"/>
        <v>Zheng</v>
      </c>
      <c r="AV1388" t="b">
        <f t="shared" si="240"/>
        <v>0</v>
      </c>
      <c r="AW1388" t="str">
        <f t="shared" si="241"/>
        <v>'s-HertogenboschQuarterfinals</v>
      </c>
    </row>
    <row r="1389" spans="1:49" x14ac:dyDescent="0.25">
      <c r="A1389">
        <v>31</v>
      </c>
      <c r="B1389" t="s">
        <v>619</v>
      </c>
      <c r="C1389" s="8" t="s">
        <v>620</v>
      </c>
      <c r="D1389" s="1">
        <v>41809</v>
      </c>
      <c r="E1389" s="1" t="s">
        <v>306</v>
      </c>
      <c r="F1389" t="s">
        <v>307</v>
      </c>
      <c r="G1389" s="1" t="s">
        <v>614</v>
      </c>
      <c r="H1389" t="s">
        <v>345</v>
      </c>
      <c r="I1389">
        <v>3</v>
      </c>
      <c r="J1389" t="s">
        <v>357</v>
      </c>
      <c r="K1389" t="s">
        <v>391</v>
      </c>
      <c r="L1389">
        <v>39</v>
      </c>
      <c r="M1389">
        <v>55</v>
      </c>
      <c r="N1389">
        <v>1290</v>
      </c>
      <c r="O1389">
        <v>996</v>
      </c>
      <c r="P1389">
        <v>6</v>
      </c>
      <c r="Q1389">
        <v>2</v>
      </c>
      <c r="R1389">
        <v>7</v>
      </c>
      <c r="S1389">
        <v>5</v>
      </c>
      <c r="V1389">
        <v>2</v>
      </c>
      <c r="W1389">
        <v>0</v>
      </c>
      <c r="X1389" t="s">
        <v>312</v>
      </c>
      <c r="Y1389">
        <v>1.5</v>
      </c>
      <c r="Z1389">
        <v>2.5</v>
      </c>
      <c r="AA1389">
        <v>1.5</v>
      </c>
      <c r="AB1389">
        <v>2.5</v>
      </c>
      <c r="AC1389">
        <v>1.5</v>
      </c>
      <c r="AD1389">
        <v>2.5</v>
      </c>
      <c r="AE1389">
        <v>1.6</v>
      </c>
      <c r="AF1389">
        <v>2.5499999999999998</v>
      </c>
      <c r="AG1389">
        <v>1.53</v>
      </c>
      <c r="AH1389">
        <v>2.5</v>
      </c>
      <c r="AI1389">
        <v>1.6</v>
      </c>
      <c r="AJ1389">
        <v>2.7</v>
      </c>
      <c r="AK1389">
        <v>1.52</v>
      </c>
      <c r="AL1389">
        <v>2.4900000000000002</v>
      </c>
      <c r="AM1389" t="str">
        <f t="shared" si="231"/>
        <v>Rybarikova</v>
      </c>
      <c r="AN1389" t="str">
        <f t="shared" si="232"/>
        <v>Beck</v>
      </c>
      <c r="AO1389" t="str">
        <f t="shared" si="233"/>
        <v>'s-HertogenboschRybarikovaBeck</v>
      </c>
      <c r="AP1389" t="str">
        <f t="shared" si="234"/>
        <v>'s-HertogenboschBeckRybarikova</v>
      </c>
      <c r="AQ1389">
        <f t="shared" si="235"/>
        <v>2</v>
      </c>
      <c r="AR1389">
        <f t="shared" si="236"/>
        <v>6</v>
      </c>
      <c r="AS1389">
        <f t="shared" si="237"/>
        <v>20</v>
      </c>
      <c r="AT1389" t="b">
        <f t="shared" si="238"/>
        <v>0</v>
      </c>
      <c r="AU1389" t="str">
        <f t="shared" si="239"/>
        <v>Rybarikova</v>
      </c>
      <c r="AV1389" t="b">
        <f t="shared" si="240"/>
        <v>0</v>
      </c>
      <c r="AW1389" t="str">
        <f t="shared" si="241"/>
        <v>'s-HertogenboschQuarterfinals</v>
      </c>
    </row>
    <row r="1390" spans="1:49" x14ac:dyDescent="0.25">
      <c r="A1390">
        <v>31</v>
      </c>
      <c r="B1390" t="s">
        <v>619</v>
      </c>
      <c r="C1390" s="8" t="s">
        <v>620</v>
      </c>
      <c r="D1390" s="1">
        <v>41809</v>
      </c>
      <c r="E1390" s="1" t="s">
        <v>306</v>
      </c>
      <c r="F1390" t="s">
        <v>307</v>
      </c>
      <c r="G1390" s="1" t="s">
        <v>614</v>
      </c>
      <c r="H1390" t="s">
        <v>345</v>
      </c>
      <c r="I1390">
        <v>3</v>
      </c>
      <c r="J1390" t="s">
        <v>585</v>
      </c>
      <c r="K1390" t="s">
        <v>476</v>
      </c>
      <c r="L1390">
        <v>31</v>
      </c>
      <c r="M1390">
        <v>67</v>
      </c>
      <c r="N1390">
        <v>1525</v>
      </c>
      <c r="O1390">
        <v>829</v>
      </c>
      <c r="P1390">
        <v>6</v>
      </c>
      <c r="Q1390">
        <v>2</v>
      </c>
      <c r="R1390">
        <v>6</v>
      </c>
      <c r="S1390">
        <v>4</v>
      </c>
      <c r="V1390">
        <v>2</v>
      </c>
      <c r="W1390">
        <v>0</v>
      </c>
      <c r="X1390" t="s">
        <v>312</v>
      </c>
      <c r="Y1390">
        <v>1.66</v>
      </c>
      <c r="Z1390">
        <v>2.1</v>
      </c>
      <c r="AA1390">
        <v>1.75</v>
      </c>
      <c r="AB1390">
        <v>2.0499999999999998</v>
      </c>
      <c r="AC1390">
        <v>1.73</v>
      </c>
      <c r="AD1390">
        <v>2</v>
      </c>
      <c r="AE1390">
        <v>1.88</v>
      </c>
      <c r="AF1390">
        <v>2.04</v>
      </c>
      <c r="AG1390">
        <v>1.8</v>
      </c>
      <c r="AH1390">
        <v>2</v>
      </c>
      <c r="AI1390">
        <v>1.88</v>
      </c>
      <c r="AJ1390">
        <v>2.1</v>
      </c>
      <c r="AK1390">
        <v>1.77</v>
      </c>
      <c r="AL1390">
        <v>2.02</v>
      </c>
      <c r="AM1390" t="str">
        <f t="shared" si="231"/>
        <v>Koukalova</v>
      </c>
      <c r="AN1390" t="str">
        <f t="shared" si="232"/>
        <v>Shvedova</v>
      </c>
      <c r="AO1390" t="str">
        <f t="shared" si="233"/>
        <v>'s-HertogenboschKoukalovaShvedova</v>
      </c>
      <c r="AP1390" t="str">
        <f t="shared" si="234"/>
        <v>'s-HertogenboschShvedovaKoukalova</v>
      </c>
      <c r="AQ1390">
        <f t="shared" si="235"/>
        <v>2</v>
      </c>
      <c r="AR1390">
        <f t="shared" si="236"/>
        <v>6</v>
      </c>
      <c r="AS1390">
        <f t="shared" si="237"/>
        <v>18</v>
      </c>
      <c r="AT1390" t="b">
        <f t="shared" si="238"/>
        <v>0</v>
      </c>
      <c r="AU1390" t="str">
        <f t="shared" si="239"/>
        <v>Koukalova</v>
      </c>
      <c r="AV1390" t="b">
        <f t="shared" si="240"/>
        <v>0</v>
      </c>
      <c r="AW1390" t="str">
        <f t="shared" si="241"/>
        <v>'s-HertogenboschQuarterfinals</v>
      </c>
    </row>
    <row r="1391" spans="1:49" x14ac:dyDescent="0.25">
      <c r="A1391">
        <v>31</v>
      </c>
      <c r="B1391" t="s">
        <v>619</v>
      </c>
      <c r="C1391" s="8" t="s">
        <v>620</v>
      </c>
      <c r="D1391" s="1">
        <v>41809</v>
      </c>
      <c r="E1391" s="1" t="s">
        <v>306</v>
      </c>
      <c r="F1391" t="s">
        <v>307</v>
      </c>
      <c r="G1391" s="1" t="s">
        <v>614</v>
      </c>
      <c r="H1391" t="s">
        <v>345</v>
      </c>
      <c r="I1391">
        <v>3</v>
      </c>
      <c r="J1391" t="s">
        <v>530</v>
      </c>
      <c r="K1391" t="s">
        <v>310</v>
      </c>
      <c r="L1391">
        <v>69</v>
      </c>
      <c r="M1391">
        <v>27</v>
      </c>
      <c r="N1391">
        <v>802</v>
      </c>
      <c r="O1391">
        <v>1705</v>
      </c>
      <c r="P1391">
        <v>7</v>
      </c>
      <c r="Q1391">
        <v>6</v>
      </c>
      <c r="R1391">
        <v>6</v>
      </c>
      <c r="S1391">
        <v>1</v>
      </c>
      <c r="V1391">
        <v>2</v>
      </c>
      <c r="W1391">
        <v>0</v>
      </c>
      <c r="X1391" t="s">
        <v>312</v>
      </c>
      <c r="Y1391">
        <v>3.5</v>
      </c>
      <c r="Z1391">
        <v>1.33</v>
      </c>
      <c r="AA1391">
        <v>3.2</v>
      </c>
      <c r="AB1391">
        <v>1.33</v>
      </c>
      <c r="AC1391">
        <v>3.5</v>
      </c>
      <c r="AD1391">
        <v>1.29</v>
      </c>
      <c r="AE1391">
        <v>3.33</v>
      </c>
      <c r="AF1391">
        <v>1.39</v>
      </c>
      <c r="AG1391">
        <v>3.5</v>
      </c>
      <c r="AH1391">
        <v>1.29</v>
      </c>
      <c r="AI1391">
        <v>3.5</v>
      </c>
      <c r="AJ1391">
        <v>1.4</v>
      </c>
      <c r="AK1391">
        <v>3.26</v>
      </c>
      <c r="AL1391">
        <v>1.33</v>
      </c>
      <c r="AM1391" t="str">
        <f t="shared" si="231"/>
        <v>Vandeweghe</v>
      </c>
      <c r="AN1391" t="str">
        <f t="shared" si="232"/>
        <v>Muguruza</v>
      </c>
      <c r="AO1391" t="str">
        <f t="shared" si="233"/>
        <v>'s-HertogenboschVandewegheMuguruza</v>
      </c>
      <c r="AP1391" t="str">
        <f t="shared" si="234"/>
        <v>'s-HertogenboschMuguruzaVandeweghe</v>
      </c>
      <c r="AQ1391">
        <f t="shared" si="235"/>
        <v>2</v>
      </c>
      <c r="AR1391">
        <f t="shared" si="236"/>
        <v>6</v>
      </c>
      <c r="AS1391">
        <f t="shared" si="237"/>
        <v>20</v>
      </c>
      <c r="AT1391" t="b">
        <f t="shared" si="238"/>
        <v>1</v>
      </c>
      <c r="AU1391" t="str">
        <f t="shared" si="239"/>
        <v>Vandeweghe</v>
      </c>
      <c r="AV1391" t="b">
        <f t="shared" si="240"/>
        <v>0</v>
      </c>
      <c r="AW1391" t="str">
        <f t="shared" si="241"/>
        <v>'s-HertogenboschQuarterfinals</v>
      </c>
    </row>
    <row r="1392" spans="1:49" x14ac:dyDescent="0.25">
      <c r="A1392">
        <v>31</v>
      </c>
      <c r="B1392" t="s">
        <v>619</v>
      </c>
      <c r="C1392" s="8" t="s">
        <v>620</v>
      </c>
      <c r="D1392" s="1">
        <v>41810</v>
      </c>
      <c r="E1392" s="1" t="s">
        <v>306</v>
      </c>
      <c r="F1392" t="s">
        <v>307</v>
      </c>
      <c r="G1392" s="1" t="s">
        <v>614</v>
      </c>
      <c r="H1392" t="s">
        <v>346</v>
      </c>
      <c r="I1392">
        <v>3</v>
      </c>
      <c r="J1392" t="s">
        <v>397</v>
      </c>
      <c r="K1392" t="s">
        <v>357</v>
      </c>
      <c r="L1392">
        <v>90</v>
      </c>
      <c r="M1392">
        <v>39</v>
      </c>
      <c r="N1392">
        <v>689</v>
      </c>
      <c r="O1392">
        <v>1290</v>
      </c>
      <c r="P1392">
        <v>6</v>
      </c>
      <c r="Q1392">
        <v>1</v>
      </c>
      <c r="R1392">
        <v>6</v>
      </c>
      <c r="S1392">
        <v>3</v>
      </c>
      <c r="V1392">
        <v>2</v>
      </c>
      <c r="W1392">
        <v>0</v>
      </c>
      <c r="X1392" t="s">
        <v>312</v>
      </c>
      <c r="Y1392">
        <v>2.1</v>
      </c>
      <c r="Z1392">
        <v>1.72</v>
      </c>
      <c r="AA1392">
        <v>2.1</v>
      </c>
      <c r="AB1392">
        <v>1.7</v>
      </c>
      <c r="AC1392">
        <v>2.1</v>
      </c>
      <c r="AD1392">
        <v>1.67</v>
      </c>
      <c r="AE1392">
        <v>2.2599999999999998</v>
      </c>
      <c r="AF1392">
        <v>1.73</v>
      </c>
      <c r="AG1392">
        <v>2.1</v>
      </c>
      <c r="AH1392">
        <v>1.73</v>
      </c>
      <c r="AI1392">
        <v>2.33</v>
      </c>
      <c r="AJ1392">
        <v>1.8</v>
      </c>
      <c r="AK1392">
        <v>2.11</v>
      </c>
      <c r="AL1392">
        <v>1.71</v>
      </c>
      <c r="AM1392" t="str">
        <f t="shared" si="231"/>
        <v>Zheng</v>
      </c>
      <c r="AN1392" t="str">
        <f t="shared" si="232"/>
        <v>Rybarikova</v>
      </c>
      <c r="AO1392" t="str">
        <f t="shared" si="233"/>
        <v>'s-HertogenboschZhengRybarikova</v>
      </c>
      <c r="AP1392" t="str">
        <f t="shared" si="234"/>
        <v>'s-HertogenboschRybarikovaZheng</v>
      </c>
      <c r="AQ1392">
        <f t="shared" si="235"/>
        <v>2</v>
      </c>
      <c r="AR1392">
        <f t="shared" si="236"/>
        <v>8</v>
      </c>
      <c r="AS1392">
        <f t="shared" si="237"/>
        <v>16</v>
      </c>
      <c r="AT1392" t="b">
        <f t="shared" si="238"/>
        <v>0</v>
      </c>
      <c r="AU1392" t="str">
        <f t="shared" si="239"/>
        <v>Zheng</v>
      </c>
      <c r="AV1392" t="b">
        <f t="shared" si="240"/>
        <v>0</v>
      </c>
      <c r="AW1392" t="str">
        <f t="shared" si="241"/>
        <v>'s-HertogenboschSemifinals</v>
      </c>
    </row>
    <row r="1393" spans="1:49" x14ac:dyDescent="0.25">
      <c r="A1393">
        <v>31</v>
      </c>
      <c r="B1393" t="s">
        <v>619</v>
      </c>
      <c r="C1393" s="8" t="s">
        <v>620</v>
      </c>
      <c r="D1393" s="1">
        <v>41810</v>
      </c>
      <c r="E1393" s="1" t="s">
        <v>306</v>
      </c>
      <c r="F1393" t="s">
        <v>307</v>
      </c>
      <c r="G1393" s="1" t="s">
        <v>614</v>
      </c>
      <c r="H1393" t="s">
        <v>346</v>
      </c>
      <c r="I1393">
        <v>3</v>
      </c>
      <c r="J1393" t="s">
        <v>530</v>
      </c>
      <c r="K1393" t="s">
        <v>585</v>
      </c>
      <c r="L1393">
        <v>69</v>
      </c>
      <c r="M1393">
        <v>31</v>
      </c>
      <c r="N1393">
        <v>802</v>
      </c>
      <c r="O1393">
        <v>1525</v>
      </c>
      <c r="P1393">
        <v>6</v>
      </c>
      <c r="Q1393">
        <v>4</v>
      </c>
      <c r="R1393">
        <v>6</v>
      </c>
      <c r="S1393">
        <v>2</v>
      </c>
      <c r="V1393">
        <v>2</v>
      </c>
      <c r="W1393">
        <v>0</v>
      </c>
      <c r="X1393" t="s">
        <v>312</v>
      </c>
      <c r="Y1393">
        <v>2</v>
      </c>
      <c r="Z1393">
        <v>1.8</v>
      </c>
      <c r="AA1393">
        <v>2.0499999999999998</v>
      </c>
      <c r="AB1393">
        <v>1.75</v>
      </c>
      <c r="AC1393">
        <v>2.1</v>
      </c>
      <c r="AD1393">
        <v>1.67</v>
      </c>
      <c r="AE1393">
        <v>2.15</v>
      </c>
      <c r="AF1393">
        <v>1.8</v>
      </c>
      <c r="AG1393">
        <v>2.1</v>
      </c>
      <c r="AH1393">
        <v>1.73</v>
      </c>
      <c r="AI1393">
        <v>2.17</v>
      </c>
      <c r="AJ1393">
        <v>1.83</v>
      </c>
      <c r="AK1393">
        <v>2.0499999999999998</v>
      </c>
      <c r="AL1393">
        <v>1.75</v>
      </c>
      <c r="AM1393" t="str">
        <f t="shared" si="231"/>
        <v>Vandeweghe</v>
      </c>
      <c r="AN1393" t="str">
        <f t="shared" si="232"/>
        <v>Koukalova</v>
      </c>
      <c r="AO1393" t="str">
        <f t="shared" si="233"/>
        <v>'s-HertogenboschVandewegheKoukalova</v>
      </c>
      <c r="AP1393" t="str">
        <f t="shared" si="234"/>
        <v>'s-HertogenboschKoukalovaVandeweghe</v>
      </c>
      <c r="AQ1393">
        <f t="shared" si="235"/>
        <v>2</v>
      </c>
      <c r="AR1393">
        <f t="shared" si="236"/>
        <v>6</v>
      </c>
      <c r="AS1393">
        <f t="shared" si="237"/>
        <v>18</v>
      </c>
      <c r="AT1393" t="b">
        <f t="shared" si="238"/>
        <v>0</v>
      </c>
      <c r="AU1393" t="str">
        <f t="shared" si="239"/>
        <v>Vandeweghe</v>
      </c>
      <c r="AV1393" t="b">
        <f t="shared" si="240"/>
        <v>0</v>
      </c>
      <c r="AW1393" t="str">
        <f t="shared" si="241"/>
        <v>'s-HertogenboschSemifinals</v>
      </c>
    </row>
    <row r="1394" spans="1:49" x14ac:dyDescent="0.25">
      <c r="A1394">
        <v>31</v>
      </c>
      <c r="B1394" t="s">
        <v>619</v>
      </c>
      <c r="C1394" s="8" t="s">
        <v>620</v>
      </c>
      <c r="D1394" s="1">
        <v>41811</v>
      </c>
      <c r="E1394" s="1" t="s">
        <v>306</v>
      </c>
      <c r="F1394" t="s">
        <v>307</v>
      </c>
      <c r="G1394" s="1" t="s">
        <v>614</v>
      </c>
      <c r="H1394" t="s">
        <v>348</v>
      </c>
      <c r="I1394">
        <v>3</v>
      </c>
      <c r="J1394" t="s">
        <v>530</v>
      </c>
      <c r="K1394" t="s">
        <v>397</v>
      </c>
      <c r="L1394">
        <v>69</v>
      </c>
      <c r="M1394">
        <v>90</v>
      </c>
      <c r="N1394">
        <v>802</v>
      </c>
      <c r="O1394">
        <v>689</v>
      </c>
      <c r="P1394">
        <v>6</v>
      </c>
      <c r="Q1394">
        <v>2</v>
      </c>
      <c r="R1394">
        <v>6</v>
      </c>
      <c r="S1394">
        <v>4</v>
      </c>
      <c r="V1394">
        <v>2</v>
      </c>
      <c r="W1394">
        <v>0</v>
      </c>
      <c r="X1394" t="s">
        <v>312</v>
      </c>
      <c r="Y1394">
        <v>2</v>
      </c>
      <c r="Z1394">
        <v>1.8</v>
      </c>
      <c r="AA1394">
        <v>1.9</v>
      </c>
      <c r="AB1394">
        <v>1.85</v>
      </c>
      <c r="AC1394">
        <v>2</v>
      </c>
      <c r="AD1394">
        <v>1.8</v>
      </c>
      <c r="AE1394">
        <v>2.02</v>
      </c>
      <c r="AF1394">
        <v>1.9</v>
      </c>
      <c r="AG1394">
        <v>2</v>
      </c>
      <c r="AH1394">
        <v>1.8</v>
      </c>
      <c r="AI1394">
        <v>2.15</v>
      </c>
      <c r="AJ1394">
        <v>1.9</v>
      </c>
      <c r="AK1394">
        <v>1.94</v>
      </c>
      <c r="AL1394">
        <v>1.83</v>
      </c>
      <c r="AM1394" t="str">
        <f t="shared" si="231"/>
        <v>Vandeweghe</v>
      </c>
      <c r="AN1394" t="str">
        <f t="shared" si="232"/>
        <v>Zheng</v>
      </c>
      <c r="AO1394" t="str">
        <f t="shared" si="233"/>
        <v>'s-HertogenboschVandewegheZheng</v>
      </c>
      <c r="AP1394" t="str">
        <f t="shared" si="234"/>
        <v>'s-HertogenboschZhengVandeweghe</v>
      </c>
      <c r="AQ1394">
        <f t="shared" si="235"/>
        <v>2</v>
      </c>
      <c r="AR1394">
        <f t="shared" si="236"/>
        <v>6</v>
      </c>
      <c r="AS1394">
        <f t="shared" si="237"/>
        <v>18</v>
      </c>
      <c r="AT1394" t="b">
        <f t="shared" si="238"/>
        <v>0</v>
      </c>
      <c r="AU1394" t="str">
        <f t="shared" si="239"/>
        <v>Vandeweghe</v>
      </c>
      <c r="AV1394" t="b">
        <f t="shared" si="240"/>
        <v>0</v>
      </c>
      <c r="AW1394" t="str">
        <f t="shared" si="241"/>
        <v>'s-HertogenboschThe Final</v>
      </c>
    </row>
    <row r="1395" spans="1:49" x14ac:dyDescent="0.25">
      <c r="A1395">
        <v>32</v>
      </c>
      <c r="B1395" t="s">
        <v>623</v>
      </c>
      <c r="C1395" t="s">
        <v>624</v>
      </c>
      <c r="D1395" s="1">
        <v>41813</v>
      </c>
      <c r="E1395" t="s">
        <v>443</v>
      </c>
      <c r="F1395" t="s">
        <v>307</v>
      </c>
      <c r="G1395" t="s">
        <v>614</v>
      </c>
      <c r="H1395" t="s">
        <v>309</v>
      </c>
      <c r="I1395">
        <v>3</v>
      </c>
      <c r="J1395" t="s">
        <v>436</v>
      </c>
      <c r="K1395" t="s">
        <v>352</v>
      </c>
      <c r="L1395">
        <v>22</v>
      </c>
      <c r="M1395">
        <v>58</v>
      </c>
      <c r="N1395">
        <v>2130</v>
      </c>
      <c r="O1395">
        <v>920</v>
      </c>
      <c r="P1395">
        <v>3</v>
      </c>
      <c r="Q1395">
        <v>6</v>
      </c>
      <c r="R1395">
        <v>6</v>
      </c>
      <c r="S1395">
        <v>4</v>
      </c>
      <c r="T1395">
        <v>7</v>
      </c>
      <c r="U1395">
        <v>5</v>
      </c>
      <c r="V1395">
        <v>2</v>
      </c>
      <c r="W1395">
        <v>1</v>
      </c>
      <c r="X1395" t="s">
        <v>312</v>
      </c>
      <c r="Y1395">
        <v>1.2</v>
      </c>
      <c r="Z1395">
        <v>4.33</v>
      </c>
      <c r="AA1395">
        <v>1.2</v>
      </c>
      <c r="AB1395">
        <v>4.3</v>
      </c>
      <c r="AC1395">
        <v>1.17</v>
      </c>
      <c r="AD1395">
        <v>4.5</v>
      </c>
      <c r="AE1395">
        <v>1.23</v>
      </c>
      <c r="AF1395">
        <v>4.6900000000000004</v>
      </c>
      <c r="AG1395">
        <v>1.2</v>
      </c>
      <c r="AH1395">
        <v>4.5</v>
      </c>
      <c r="AI1395">
        <v>1.24</v>
      </c>
      <c r="AJ1395">
        <v>5</v>
      </c>
      <c r="AK1395">
        <v>1.21</v>
      </c>
      <c r="AL1395">
        <v>4.34</v>
      </c>
      <c r="AM1395" t="str">
        <f t="shared" si="231"/>
        <v>Makarova</v>
      </c>
      <c r="AN1395" t="str">
        <f t="shared" si="232"/>
        <v>Date</v>
      </c>
      <c r="AO1395" t="str">
        <f t="shared" si="233"/>
        <v>LondonMakarovaDate</v>
      </c>
      <c r="AP1395" t="str">
        <f t="shared" si="234"/>
        <v>LondonDateMakarova</v>
      </c>
      <c r="AQ1395">
        <f t="shared" si="235"/>
        <v>1</v>
      </c>
      <c r="AR1395">
        <f t="shared" si="236"/>
        <v>1</v>
      </c>
      <c r="AS1395">
        <f t="shared" si="237"/>
        <v>31</v>
      </c>
      <c r="AT1395" t="b">
        <f t="shared" si="238"/>
        <v>0</v>
      </c>
      <c r="AU1395" t="str">
        <f t="shared" si="239"/>
        <v>Date</v>
      </c>
      <c r="AV1395" t="b">
        <f t="shared" si="240"/>
        <v>1</v>
      </c>
      <c r="AW1395" t="str">
        <f t="shared" si="241"/>
        <v>London1st Round</v>
      </c>
    </row>
    <row r="1396" spans="1:49" x14ac:dyDescent="0.25">
      <c r="A1396">
        <v>32</v>
      </c>
      <c r="B1396" t="s">
        <v>623</v>
      </c>
      <c r="C1396" t="s">
        <v>624</v>
      </c>
      <c r="D1396" s="1">
        <v>41813</v>
      </c>
      <c r="E1396" t="s">
        <v>443</v>
      </c>
      <c r="F1396" t="s">
        <v>307</v>
      </c>
      <c r="G1396" t="s">
        <v>614</v>
      </c>
      <c r="H1396" t="s">
        <v>309</v>
      </c>
      <c r="I1396">
        <v>3</v>
      </c>
      <c r="J1396" t="s">
        <v>470</v>
      </c>
      <c r="K1396" t="s">
        <v>354</v>
      </c>
      <c r="L1396">
        <v>98</v>
      </c>
      <c r="M1396">
        <v>34</v>
      </c>
      <c r="N1396">
        <v>650</v>
      </c>
      <c r="O1396">
        <v>1385</v>
      </c>
      <c r="P1396">
        <v>6</v>
      </c>
      <c r="Q1396">
        <v>4</v>
      </c>
      <c r="R1396">
        <v>6</v>
      </c>
      <c r="S1396">
        <v>1</v>
      </c>
      <c r="V1396">
        <v>2</v>
      </c>
      <c r="W1396">
        <v>0</v>
      </c>
      <c r="X1396" t="s">
        <v>312</v>
      </c>
      <c r="Y1396">
        <v>3.25</v>
      </c>
      <c r="Z1396">
        <v>1.33</v>
      </c>
      <c r="AA1396">
        <v>3.2</v>
      </c>
      <c r="AB1396">
        <v>1.33</v>
      </c>
      <c r="AC1396">
        <v>3</v>
      </c>
      <c r="AD1396">
        <v>1.36</v>
      </c>
      <c r="AE1396">
        <v>3.22</v>
      </c>
      <c r="AF1396">
        <v>1.4</v>
      </c>
      <c r="AG1396">
        <v>3</v>
      </c>
      <c r="AH1396">
        <v>1.36</v>
      </c>
      <c r="AI1396">
        <v>3.3</v>
      </c>
      <c r="AJ1396">
        <v>1.42</v>
      </c>
      <c r="AK1396">
        <v>3.07</v>
      </c>
      <c r="AL1396">
        <v>1.36</v>
      </c>
      <c r="AM1396" t="str">
        <f t="shared" si="231"/>
        <v>Doi</v>
      </c>
      <c r="AN1396" t="str">
        <f t="shared" si="232"/>
        <v>Svitolina</v>
      </c>
      <c r="AO1396" t="str">
        <f t="shared" si="233"/>
        <v>LondonDoiSvitolina</v>
      </c>
      <c r="AP1396" t="str">
        <f t="shared" si="234"/>
        <v>LondonSvitolinaDoi</v>
      </c>
      <c r="AQ1396">
        <f t="shared" si="235"/>
        <v>2</v>
      </c>
      <c r="AR1396">
        <f t="shared" si="236"/>
        <v>7</v>
      </c>
      <c r="AS1396">
        <f t="shared" si="237"/>
        <v>17</v>
      </c>
      <c r="AT1396" t="b">
        <f t="shared" si="238"/>
        <v>0</v>
      </c>
      <c r="AU1396" t="str">
        <f t="shared" si="239"/>
        <v>Doi</v>
      </c>
      <c r="AV1396" t="b">
        <f t="shared" si="240"/>
        <v>0</v>
      </c>
      <c r="AW1396" t="str">
        <f t="shared" si="241"/>
        <v>London1st Round</v>
      </c>
    </row>
    <row r="1397" spans="1:49" x14ac:dyDescent="0.25">
      <c r="A1397">
        <v>32</v>
      </c>
      <c r="B1397" t="s">
        <v>623</v>
      </c>
      <c r="C1397" t="s">
        <v>624</v>
      </c>
      <c r="D1397" s="1">
        <v>41813</v>
      </c>
      <c r="E1397" t="s">
        <v>443</v>
      </c>
      <c r="F1397" t="s">
        <v>307</v>
      </c>
      <c r="G1397" t="s">
        <v>614</v>
      </c>
      <c r="H1397" t="s">
        <v>309</v>
      </c>
      <c r="I1397">
        <v>3</v>
      </c>
      <c r="J1397" t="s">
        <v>461</v>
      </c>
      <c r="K1397" t="s">
        <v>316</v>
      </c>
      <c r="L1397">
        <v>64</v>
      </c>
      <c r="M1397">
        <v>96</v>
      </c>
      <c r="N1397">
        <v>885</v>
      </c>
      <c r="O1397">
        <v>653</v>
      </c>
      <c r="P1397">
        <v>6</v>
      </c>
      <c r="Q1397">
        <v>4</v>
      </c>
      <c r="R1397">
        <v>6</v>
      </c>
      <c r="S1397">
        <v>4</v>
      </c>
      <c r="V1397">
        <v>2</v>
      </c>
      <c r="W1397">
        <v>0</v>
      </c>
      <c r="X1397" t="s">
        <v>312</v>
      </c>
      <c r="Y1397">
        <v>1.5</v>
      </c>
      <c r="Z1397">
        <v>2.5</v>
      </c>
      <c r="AA1397">
        <v>1.52</v>
      </c>
      <c r="AB1397">
        <v>2.4500000000000002</v>
      </c>
      <c r="AC1397">
        <v>1.53</v>
      </c>
      <c r="AD1397">
        <v>2.38</v>
      </c>
      <c r="AE1397">
        <v>1.53</v>
      </c>
      <c r="AF1397">
        <v>2.7</v>
      </c>
      <c r="AG1397">
        <v>1.53</v>
      </c>
      <c r="AH1397">
        <v>2.5</v>
      </c>
      <c r="AI1397">
        <v>1.55</v>
      </c>
      <c r="AJ1397">
        <v>2.75</v>
      </c>
      <c r="AK1397">
        <v>1.52</v>
      </c>
      <c r="AL1397">
        <v>2.5</v>
      </c>
      <c r="AM1397" t="str">
        <f t="shared" si="231"/>
        <v>Hercog</v>
      </c>
      <c r="AN1397" t="str">
        <f t="shared" si="232"/>
        <v>Ormaechea</v>
      </c>
      <c r="AO1397" t="str">
        <f t="shared" si="233"/>
        <v>LondonHercogOrmaechea</v>
      </c>
      <c r="AP1397" t="str">
        <f t="shared" si="234"/>
        <v>LondonOrmaecheaHercog</v>
      </c>
      <c r="AQ1397">
        <f t="shared" si="235"/>
        <v>2</v>
      </c>
      <c r="AR1397">
        <f t="shared" si="236"/>
        <v>4</v>
      </c>
      <c r="AS1397">
        <f t="shared" si="237"/>
        <v>20</v>
      </c>
      <c r="AT1397" t="b">
        <f t="shared" si="238"/>
        <v>0</v>
      </c>
      <c r="AU1397" t="str">
        <f t="shared" si="239"/>
        <v>Hercog</v>
      </c>
      <c r="AV1397" t="b">
        <f t="shared" si="240"/>
        <v>0</v>
      </c>
      <c r="AW1397" t="str">
        <f t="shared" si="241"/>
        <v>London1st Round</v>
      </c>
    </row>
    <row r="1398" spans="1:49" x14ac:dyDescent="0.25">
      <c r="A1398">
        <v>32</v>
      </c>
      <c r="B1398" t="s">
        <v>623</v>
      </c>
      <c r="C1398" t="s">
        <v>624</v>
      </c>
      <c r="D1398" s="1">
        <v>41813</v>
      </c>
      <c r="E1398" t="s">
        <v>443</v>
      </c>
      <c r="F1398" t="s">
        <v>307</v>
      </c>
      <c r="G1398" t="s">
        <v>614</v>
      </c>
      <c r="H1398" t="s">
        <v>309</v>
      </c>
      <c r="I1398">
        <v>3</v>
      </c>
      <c r="J1398" t="s">
        <v>342</v>
      </c>
      <c r="K1398" t="s">
        <v>339</v>
      </c>
      <c r="L1398">
        <v>188</v>
      </c>
      <c r="M1398">
        <v>66</v>
      </c>
      <c r="N1398">
        <v>320</v>
      </c>
      <c r="O1398">
        <v>839</v>
      </c>
      <c r="P1398">
        <v>6</v>
      </c>
      <c r="Q1398">
        <v>3</v>
      </c>
      <c r="R1398">
        <v>4</v>
      </c>
      <c r="S1398">
        <v>6</v>
      </c>
      <c r="T1398">
        <v>6</v>
      </c>
      <c r="U1398">
        <v>0</v>
      </c>
      <c r="V1398">
        <v>2</v>
      </c>
      <c r="W1398">
        <v>1</v>
      </c>
      <c r="X1398" t="s">
        <v>312</v>
      </c>
      <c r="Y1398">
        <v>2.37</v>
      </c>
      <c r="Z1398">
        <v>1.53</v>
      </c>
      <c r="AA1398">
        <v>2.4</v>
      </c>
      <c r="AB1398">
        <v>1.55</v>
      </c>
      <c r="AC1398">
        <v>2.2000000000000002</v>
      </c>
      <c r="AD1398">
        <v>1.62</v>
      </c>
      <c r="AE1398">
        <v>2.48</v>
      </c>
      <c r="AF1398">
        <v>1.61</v>
      </c>
      <c r="AG1398">
        <v>2.25</v>
      </c>
      <c r="AH1398">
        <v>1.62</v>
      </c>
      <c r="AI1398">
        <v>2.5</v>
      </c>
      <c r="AJ1398">
        <v>1.62</v>
      </c>
      <c r="AK1398">
        <v>2.38</v>
      </c>
      <c r="AL1398">
        <v>1.57</v>
      </c>
      <c r="AM1398" t="str">
        <f t="shared" si="231"/>
        <v>Konjuh</v>
      </c>
      <c r="AN1398" t="str">
        <f t="shared" si="232"/>
        <v>Erakovic</v>
      </c>
      <c r="AO1398" t="str">
        <f t="shared" si="233"/>
        <v>LondonKonjuhErakovic</v>
      </c>
      <c r="AP1398" t="str">
        <f t="shared" si="234"/>
        <v>LondonErakovicKonjuh</v>
      </c>
      <c r="AQ1398">
        <f t="shared" si="235"/>
        <v>1</v>
      </c>
      <c r="AR1398">
        <f t="shared" si="236"/>
        <v>7</v>
      </c>
      <c r="AS1398">
        <f t="shared" si="237"/>
        <v>25</v>
      </c>
      <c r="AT1398" t="b">
        <f t="shared" si="238"/>
        <v>0</v>
      </c>
      <c r="AU1398" t="str">
        <f t="shared" si="239"/>
        <v>Konjuh</v>
      </c>
      <c r="AV1398" t="b">
        <f t="shared" si="240"/>
        <v>1</v>
      </c>
      <c r="AW1398" t="str">
        <f t="shared" si="241"/>
        <v>London1st Round</v>
      </c>
    </row>
    <row r="1399" spans="1:49" x14ac:dyDescent="0.25">
      <c r="A1399">
        <v>32</v>
      </c>
      <c r="B1399" t="s">
        <v>623</v>
      </c>
      <c r="C1399" t="s">
        <v>624</v>
      </c>
      <c r="D1399" s="1">
        <v>41813</v>
      </c>
      <c r="E1399" t="s">
        <v>443</v>
      </c>
      <c r="F1399" t="s">
        <v>307</v>
      </c>
      <c r="G1399" t="s">
        <v>614</v>
      </c>
      <c r="H1399" t="s">
        <v>309</v>
      </c>
      <c r="I1399">
        <v>3</v>
      </c>
      <c r="J1399" t="s">
        <v>399</v>
      </c>
      <c r="K1399" t="s">
        <v>375</v>
      </c>
      <c r="L1399">
        <v>43</v>
      </c>
      <c r="M1399">
        <v>135</v>
      </c>
      <c r="N1399">
        <v>1181</v>
      </c>
      <c r="O1399">
        <v>460</v>
      </c>
      <c r="P1399">
        <v>6</v>
      </c>
      <c r="Q1399">
        <v>2</v>
      </c>
      <c r="R1399">
        <v>6</v>
      </c>
      <c r="S1399">
        <v>2</v>
      </c>
      <c r="V1399">
        <v>2</v>
      </c>
      <c r="W1399">
        <v>0</v>
      </c>
      <c r="X1399" t="s">
        <v>312</v>
      </c>
      <c r="Y1399">
        <v>1.33</v>
      </c>
      <c r="Z1399">
        <v>3.25</v>
      </c>
      <c r="AA1399">
        <v>1.33</v>
      </c>
      <c r="AB1399">
        <v>3.2</v>
      </c>
      <c r="AC1399">
        <v>1.36</v>
      </c>
      <c r="AD1399">
        <v>3</v>
      </c>
      <c r="AE1399">
        <v>1.37</v>
      </c>
      <c r="AF1399">
        <v>3.39</v>
      </c>
      <c r="AG1399">
        <v>1.29</v>
      </c>
      <c r="AH1399">
        <v>3.5</v>
      </c>
      <c r="AI1399">
        <v>1.37</v>
      </c>
      <c r="AJ1399">
        <v>3.6</v>
      </c>
      <c r="AK1399">
        <v>1.33</v>
      </c>
      <c r="AL1399">
        <v>3.26</v>
      </c>
      <c r="AM1399" t="str">
        <f t="shared" si="231"/>
        <v>Zahlavova</v>
      </c>
      <c r="AN1399" t="str">
        <f t="shared" si="232"/>
        <v>Kudryavtseva</v>
      </c>
      <c r="AO1399" t="str">
        <f t="shared" si="233"/>
        <v>LondonZahlavovaKudryavtseva</v>
      </c>
      <c r="AP1399" t="str">
        <f t="shared" si="234"/>
        <v>LondonKudryavtsevaZahlavova</v>
      </c>
      <c r="AQ1399">
        <f t="shared" si="235"/>
        <v>2</v>
      </c>
      <c r="AR1399">
        <f t="shared" si="236"/>
        <v>8</v>
      </c>
      <c r="AS1399">
        <f t="shared" si="237"/>
        <v>16</v>
      </c>
      <c r="AT1399" t="b">
        <f t="shared" si="238"/>
        <v>0</v>
      </c>
      <c r="AU1399" t="str">
        <f t="shared" si="239"/>
        <v>Zahlavova</v>
      </c>
      <c r="AV1399" t="b">
        <f t="shared" si="240"/>
        <v>0</v>
      </c>
      <c r="AW1399" t="str">
        <f t="shared" si="241"/>
        <v>London1st Round</v>
      </c>
    </row>
    <row r="1400" spans="1:49" x14ac:dyDescent="0.25">
      <c r="A1400">
        <v>32</v>
      </c>
      <c r="B1400" t="s">
        <v>623</v>
      </c>
      <c r="C1400" t="s">
        <v>624</v>
      </c>
      <c r="D1400" s="1">
        <v>41813</v>
      </c>
      <c r="E1400" t="s">
        <v>443</v>
      </c>
      <c r="F1400" t="s">
        <v>307</v>
      </c>
      <c r="G1400" t="s">
        <v>614</v>
      </c>
      <c r="H1400" t="s">
        <v>309</v>
      </c>
      <c r="I1400">
        <v>3</v>
      </c>
      <c r="J1400" t="s">
        <v>426</v>
      </c>
      <c r="K1400" t="s">
        <v>395</v>
      </c>
      <c r="L1400">
        <v>32</v>
      </c>
      <c r="M1400">
        <v>73</v>
      </c>
      <c r="N1400">
        <v>1520</v>
      </c>
      <c r="O1400">
        <v>773</v>
      </c>
      <c r="P1400">
        <v>6</v>
      </c>
      <c r="Q1400">
        <v>0</v>
      </c>
      <c r="R1400">
        <v>6</v>
      </c>
      <c r="S1400">
        <v>4</v>
      </c>
      <c r="V1400">
        <v>2</v>
      </c>
      <c r="W1400">
        <v>0</v>
      </c>
      <c r="X1400" t="s">
        <v>312</v>
      </c>
      <c r="Y1400">
        <v>1.06</v>
      </c>
      <c r="Z1400">
        <v>8</v>
      </c>
      <c r="AA1400">
        <v>1.07</v>
      </c>
      <c r="AB1400">
        <v>8</v>
      </c>
      <c r="AC1400">
        <v>1.08</v>
      </c>
      <c r="AD1400">
        <v>7</v>
      </c>
      <c r="AE1400">
        <v>1.1100000000000001</v>
      </c>
      <c r="AF1400">
        <v>7.97</v>
      </c>
      <c r="AG1400">
        <v>1.08</v>
      </c>
      <c r="AH1400">
        <v>7.5</v>
      </c>
      <c r="AI1400">
        <v>1.1100000000000001</v>
      </c>
      <c r="AJ1400">
        <v>10.5</v>
      </c>
      <c r="AK1400">
        <v>1.07</v>
      </c>
      <c r="AL1400">
        <v>8.3699999999999992</v>
      </c>
      <c r="AM1400" t="str">
        <f t="shared" si="231"/>
        <v>Vesnina</v>
      </c>
      <c r="AN1400" t="str">
        <f t="shared" si="232"/>
        <v>Mayr</v>
      </c>
      <c r="AO1400" t="str">
        <f t="shared" si="233"/>
        <v>LondonVesninaMayr</v>
      </c>
      <c r="AP1400" t="str">
        <f t="shared" si="234"/>
        <v>LondonMayrVesnina</v>
      </c>
      <c r="AQ1400">
        <f t="shared" si="235"/>
        <v>2</v>
      </c>
      <c r="AR1400">
        <f t="shared" si="236"/>
        <v>8</v>
      </c>
      <c r="AS1400">
        <f t="shared" si="237"/>
        <v>16</v>
      </c>
      <c r="AT1400" t="b">
        <f t="shared" si="238"/>
        <v>0</v>
      </c>
      <c r="AU1400" t="str">
        <f t="shared" si="239"/>
        <v>Vesnina</v>
      </c>
      <c r="AV1400" t="b">
        <f t="shared" si="240"/>
        <v>0</v>
      </c>
      <c r="AW1400" t="str">
        <f t="shared" si="241"/>
        <v>London1st Round</v>
      </c>
    </row>
    <row r="1401" spans="1:49" x14ac:dyDescent="0.25">
      <c r="A1401">
        <v>32</v>
      </c>
      <c r="B1401" t="s">
        <v>623</v>
      </c>
      <c r="C1401" t="s">
        <v>624</v>
      </c>
      <c r="D1401" s="1">
        <v>41813</v>
      </c>
      <c r="E1401" t="s">
        <v>443</v>
      </c>
      <c r="F1401" t="s">
        <v>307</v>
      </c>
      <c r="G1401" t="s">
        <v>614</v>
      </c>
      <c r="H1401" t="s">
        <v>309</v>
      </c>
      <c r="I1401">
        <v>3</v>
      </c>
      <c r="J1401" t="s">
        <v>327</v>
      </c>
      <c r="K1401" t="s">
        <v>422</v>
      </c>
      <c r="L1401">
        <v>54</v>
      </c>
      <c r="M1401">
        <v>17</v>
      </c>
      <c r="N1401">
        <v>1007</v>
      </c>
      <c r="O1401">
        <v>2565</v>
      </c>
      <c r="P1401">
        <v>6</v>
      </c>
      <c r="Q1401">
        <v>3</v>
      </c>
      <c r="R1401">
        <v>6</v>
      </c>
      <c r="S1401">
        <v>4</v>
      </c>
      <c r="V1401">
        <v>2</v>
      </c>
      <c r="W1401">
        <v>0</v>
      </c>
      <c r="X1401" t="s">
        <v>312</v>
      </c>
      <c r="Y1401">
        <v>4</v>
      </c>
      <c r="Z1401">
        <v>1.22</v>
      </c>
      <c r="AA1401">
        <v>4</v>
      </c>
      <c r="AB1401">
        <v>1.22</v>
      </c>
      <c r="AC1401">
        <v>4</v>
      </c>
      <c r="AD1401">
        <v>1.25</v>
      </c>
      <c r="AE1401">
        <v>4.54</v>
      </c>
      <c r="AF1401">
        <v>1.24</v>
      </c>
      <c r="AG1401">
        <v>4</v>
      </c>
      <c r="AH1401">
        <v>1.22</v>
      </c>
      <c r="AI1401">
        <v>4.5999999999999996</v>
      </c>
      <c r="AJ1401">
        <v>1.27</v>
      </c>
      <c r="AK1401">
        <v>4.04</v>
      </c>
      <c r="AL1401">
        <v>1.23</v>
      </c>
      <c r="AM1401" t="str">
        <f t="shared" si="231"/>
        <v>Wickmayer</v>
      </c>
      <c r="AN1401" t="str">
        <f t="shared" si="232"/>
        <v>Stosur</v>
      </c>
      <c r="AO1401" t="str">
        <f t="shared" si="233"/>
        <v>LondonWickmayerStosur</v>
      </c>
      <c r="AP1401" t="str">
        <f t="shared" si="234"/>
        <v>LondonStosurWickmayer</v>
      </c>
      <c r="AQ1401">
        <f t="shared" si="235"/>
        <v>2</v>
      </c>
      <c r="AR1401">
        <f t="shared" si="236"/>
        <v>5</v>
      </c>
      <c r="AS1401">
        <f t="shared" si="237"/>
        <v>19</v>
      </c>
      <c r="AT1401" t="b">
        <f t="shared" si="238"/>
        <v>0</v>
      </c>
      <c r="AU1401" t="str">
        <f t="shared" si="239"/>
        <v>Wickmayer</v>
      </c>
      <c r="AV1401" t="b">
        <f t="shared" si="240"/>
        <v>0</v>
      </c>
      <c r="AW1401" t="str">
        <f t="shared" si="241"/>
        <v>London1st Round</v>
      </c>
    </row>
    <row r="1402" spans="1:49" x14ac:dyDescent="0.25">
      <c r="A1402">
        <v>32</v>
      </c>
      <c r="B1402" t="s">
        <v>623</v>
      </c>
      <c r="C1402" t="s">
        <v>624</v>
      </c>
      <c r="D1402" s="1">
        <v>41813</v>
      </c>
      <c r="E1402" t="s">
        <v>443</v>
      </c>
      <c r="F1402" t="s">
        <v>307</v>
      </c>
      <c r="G1402" t="s">
        <v>614</v>
      </c>
      <c r="H1402" t="s">
        <v>309</v>
      </c>
      <c r="I1402">
        <v>3</v>
      </c>
      <c r="J1402" t="s">
        <v>387</v>
      </c>
      <c r="K1402" t="s">
        <v>544</v>
      </c>
      <c r="L1402">
        <v>60</v>
      </c>
      <c r="M1402">
        <v>109</v>
      </c>
      <c r="N1402">
        <v>905</v>
      </c>
      <c r="O1402">
        <v>602</v>
      </c>
      <c r="P1402">
        <v>6</v>
      </c>
      <c r="Q1402">
        <v>4</v>
      </c>
      <c r="R1402">
        <v>3</v>
      </c>
      <c r="S1402">
        <v>6</v>
      </c>
      <c r="T1402">
        <v>6</v>
      </c>
      <c r="U1402">
        <v>4</v>
      </c>
      <c r="V1402">
        <v>2</v>
      </c>
      <c r="W1402">
        <v>1</v>
      </c>
      <c r="X1402" t="s">
        <v>312</v>
      </c>
      <c r="Y1402">
        <v>2.25</v>
      </c>
      <c r="Z1402">
        <v>1.57</v>
      </c>
      <c r="AA1402">
        <v>2.25</v>
      </c>
      <c r="AB1402">
        <v>1.62</v>
      </c>
      <c r="AC1402">
        <v>2.2000000000000002</v>
      </c>
      <c r="AD1402">
        <v>1.62</v>
      </c>
      <c r="AE1402">
        <v>2.4700000000000002</v>
      </c>
      <c r="AF1402">
        <v>1.61</v>
      </c>
      <c r="AG1402">
        <v>2.25</v>
      </c>
      <c r="AH1402">
        <v>1.62</v>
      </c>
      <c r="AI1402">
        <v>2.5</v>
      </c>
      <c r="AJ1402">
        <v>1.65</v>
      </c>
      <c r="AK1402">
        <v>2.31</v>
      </c>
      <c r="AL1402">
        <v>1.6</v>
      </c>
      <c r="AM1402" t="str">
        <f t="shared" si="231"/>
        <v>Peng</v>
      </c>
      <c r="AN1402" t="str">
        <f t="shared" si="232"/>
        <v>Konta</v>
      </c>
      <c r="AO1402" t="str">
        <f t="shared" si="233"/>
        <v>LondonPengKonta</v>
      </c>
      <c r="AP1402" t="str">
        <f t="shared" si="234"/>
        <v>LondonKontaPeng</v>
      </c>
      <c r="AQ1402">
        <f t="shared" si="235"/>
        <v>1</v>
      </c>
      <c r="AR1402">
        <f t="shared" si="236"/>
        <v>1</v>
      </c>
      <c r="AS1402">
        <f t="shared" si="237"/>
        <v>29</v>
      </c>
      <c r="AT1402" t="b">
        <f t="shared" si="238"/>
        <v>0</v>
      </c>
      <c r="AU1402" t="str">
        <f t="shared" si="239"/>
        <v>Peng</v>
      </c>
      <c r="AV1402" t="b">
        <f t="shared" si="240"/>
        <v>1</v>
      </c>
      <c r="AW1402" t="str">
        <f t="shared" si="241"/>
        <v>London1st Round</v>
      </c>
    </row>
    <row r="1403" spans="1:49" x14ac:dyDescent="0.25">
      <c r="A1403">
        <v>32</v>
      </c>
      <c r="B1403" t="s">
        <v>623</v>
      </c>
      <c r="C1403" t="s">
        <v>624</v>
      </c>
      <c r="D1403" s="1">
        <v>41813</v>
      </c>
      <c r="E1403" t="s">
        <v>443</v>
      </c>
      <c r="F1403" t="s">
        <v>307</v>
      </c>
      <c r="G1403" t="s">
        <v>614</v>
      </c>
      <c r="H1403" t="s">
        <v>309</v>
      </c>
      <c r="I1403">
        <v>3</v>
      </c>
      <c r="J1403" t="s">
        <v>538</v>
      </c>
      <c r="K1403" t="s">
        <v>475</v>
      </c>
      <c r="L1403">
        <v>87</v>
      </c>
      <c r="M1403">
        <v>18</v>
      </c>
      <c r="N1403">
        <v>698</v>
      </c>
      <c r="O1403">
        <v>2540</v>
      </c>
      <c r="P1403">
        <v>6</v>
      </c>
      <c r="Q1403">
        <v>2</v>
      </c>
      <c r="R1403">
        <v>7</v>
      </c>
      <c r="S1403">
        <v>6</v>
      </c>
      <c r="V1403">
        <v>2</v>
      </c>
      <c r="W1403">
        <v>0</v>
      </c>
      <c r="X1403" t="s">
        <v>312</v>
      </c>
      <c r="Y1403">
        <v>4.33</v>
      </c>
      <c r="Z1403">
        <v>1.2</v>
      </c>
      <c r="AA1403">
        <v>4</v>
      </c>
      <c r="AB1403">
        <v>1.22</v>
      </c>
      <c r="AC1403">
        <v>4</v>
      </c>
      <c r="AD1403">
        <v>1.22</v>
      </c>
      <c r="AE1403">
        <v>4.93</v>
      </c>
      <c r="AF1403">
        <v>1.22</v>
      </c>
      <c r="AG1403">
        <v>4</v>
      </c>
      <c r="AH1403">
        <v>1.22</v>
      </c>
      <c r="AI1403">
        <v>5.25</v>
      </c>
      <c r="AJ1403">
        <v>1.26</v>
      </c>
      <c r="AK1403">
        <v>4.1900000000000004</v>
      </c>
      <c r="AL1403">
        <v>1.22</v>
      </c>
      <c r="AM1403" t="str">
        <f t="shared" si="231"/>
        <v>Kirilenko</v>
      </c>
      <c r="AN1403" t="str">
        <f t="shared" si="232"/>
        <v>Stephens</v>
      </c>
      <c r="AO1403" t="str">
        <f t="shared" si="233"/>
        <v>LondonKirilenkoStephens</v>
      </c>
      <c r="AP1403" t="str">
        <f t="shared" si="234"/>
        <v>LondonStephensKirilenko</v>
      </c>
      <c r="AQ1403">
        <f t="shared" si="235"/>
        <v>2</v>
      </c>
      <c r="AR1403">
        <f t="shared" si="236"/>
        <v>5</v>
      </c>
      <c r="AS1403">
        <f t="shared" si="237"/>
        <v>21</v>
      </c>
      <c r="AT1403" t="b">
        <f t="shared" si="238"/>
        <v>1</v>
      </c>
      <c r="AU1403" t="str">
        <f t="shared" si="239"/>
        <v>Kirilenko</v>
      </c>
      <c r="AV1403" t="b">
        <f t="shared" si="240"/>
        <v>0</v>
      </c>
      <c r="AW1403" t="str">
        <f t="shared" si="241"/>
        <v>London1st Round</v>
      </c>
    </row>
    <row r="1404" spans="1:49" x14ac:dyDescent="0.25">
      <c r="A1404">
        <v>32</v>
      </c>
      <c r="B1404" t="s">
        <v>623</v>
      </c>
      <c r="C1404" t="s">
        <v>624</v>
      </c>
      <c r="D1404" s="1">
        <v>41813</v>
      </c>
      <c r="E1404" t="s">
        <v>443</v>
      </c>
      <c r="F1404" t="s">
        <v>307</v>
      </c>
      <c r="G1404" t="s">
        <v>614</v>
      </c>
      <c r="H1404" t="s">
        <v>309</v>
      </c>
      <c r="I1404">
        <v>3</v>
      </c>
      <c r="J1404" t="s">
        <v>381</v>
      </c>
      <c r="K1404" t="s">
        <v>458</v>
      </c>
      <c r="L1404">
        <v>8</v>
      </c>
      <c r="M1404">
        <v>108</v>
      </c>
      <c r="N1404">
        <v>3841</v>
      </c>
      <c r="O1404">
        <v>604</v>
      </c>
      <c r="P1404">
        <v>6</v>
      </c>
      <c r="Q1404">
        <v>3</v>
      </c>
      <c r="R1404">
        <v>7</v>
      </c>
      <c r="S1404">
        <v>5</v>
      </c>
      <c r="V1404">
        <v>2</v>
      </c>
      <c r="W1404">
        <v>0</v>
      </c>
      <c r="X1404" t="s">
        <v>312</v>
      </c>
      <c r="Y1404">
        <v>1.1200000000000001</v>
      </c>
      <c r="Z1404">
        <v>6</v>
      </c>
      <c r="AA1404">
        <v>1.1299999999999999</v>
      </c>
      <c r="AB1404">
        <v>5.5</v>
      </c>
      <c r="AC1404">
        <v>1.1200000000000001</v>
      </c>
      <c r="AD1404">
        <v>6</v>
      </c>
      <c r="AE1404">
        <v>1.1599999999999999</v>
      </c>
      <c r="AF1404">
        <v>6.12</v>
      </c>
      <c r="AG1404">
        <v>1.1399999999999999</v>
      </c>
      <c r="AH1404">
        <v>5.5</v>
      </c>
      <c r="AI1404">
        <v>1.1599999999999999</v>
      </c>
      <c r="AJ1404">
        <v>6.5</v>
      </c>
      <c r="AK1404">
        <v>1.1299999999999999</v>
      </c>
      <c r="AL1404">
        <v>5.8</v>
      </c>
      <c r="AM1404" t="str">
        <f t="shared" si="231"/>
        <v>Azarenka</v>
      </c>
      <c r="AN1404" t="str">
        <f t="shared" si="232"/>
        <v>Lucic</v>
      </c>
      <c r="AO1404" t="str">
        <f t="shared" si="233"/>
        <v>LondonAzarenkaLucic</v>
      </c>
      <c r="AP1404" t="str">
        <f t="shared" si="234"/>
        <v>LondonLucicAzarenka</v>
      </c>
      <c r="AQ1404">
        <f t="shared" si="235"/>
        <v>2</v>
      </c>
      <c r="AR1404">
        <f t="shared" si="236"/>
        <v>5</v>
      </c>
      <c r="AS1404">
        <f t="shared" si="237"/>
        <v>21</v>
      </c>
      <c r="AT1404" t="b">
        <f t="shared" si="238"/>
        <v>0</v>
      </c>
      <c r="AU1404" t="str">
        <f t="shared" si="239"/>
        <v>Azarenka</v>
      </c>
      <c r="AV1404" t="b">
        <f t="shared" si="240"/>
        <v>0</v>
      </c>
      <c r="AW1404" t="str">
        <f t="shared" si="241"/>
        <v>London1st Round</v>
      </c>
    </row>
    <row r="1405" spans="1:49" x14ac:dyDescent="0.25">
      <c r="A1405">
        <v>32</v>
      </c>
      <c r="B1405" t="s">
        <v>623</v>
      </c>
      <c r="C1405" t="s">
        <v>624</v>
      </c>
      <c r="D1405" s="1">
        <v>41813</v>
      </c>
      <c r="E1405" t="s">
        <v>443</v>
      </c>
      <c r="F1405" t="s">
        <v>307</v>
      </c>
      <c r="G1405" t="s">
        <v>614</v>
      </c>
      <c r="H1405" t="s">
        <v>309</v>
      </c>
      <c r="I1405">
        <v>3</v>
      </c>
      <c r="J1405" t="s">
        <v>408</v>
      </c>
      <c r="K1405" t="s">
        <v>319</v>
      </c>
      <c r="L1405">
        <v>45</v>
      </c>
      <c r="M1405">
        <v>81</v>
      </c>
      <c r="N1405">
        <v>1170</v>
      </c>
      <c r="O1405">
        <v>713</v>
      </c>
      <c r="P1405">
        <v>7</v>
      </c>
      <c r="Q1405">
        <v>6</v>
      </c>
      <c r="R1405">
        <v>6</v>
      </c>
      <c r="S1405">
        <v>0</v>
      </c>
      <c r="V1405">
        <v>2</v>
      </c>
      <c r="W1405">
        <v>0</v>
      </c>
      <c r="X1405" t="s">
        <v>312</v>
      </c>
      <c r="Y1405">
        <v>1.57</v>
      </c>
      <c r="Z1405">
        <v>2.25</v>
      </c>
      <c r="AA1405">
        <v>1.65</v>
      </c>
      <c r="AB1405">
        <v>2.2000000000000002</v>
      </c>
      <c r="AC1405">
        <v>1.53</v>
      </c>
      <c r="AD1405">
        <v>2.38</v>
      </c>
      <c r="AE1405">
        <v>1.73</v>
      </c>
      <c r="AF1405">
        <v>2.2400000000000002</v>
      </c>
      <c r="AG1405">
        <v>1.62</v>
      </c>
      <c r="AH1405">
        <v>2.25</v>
      </c>
      <c r="AI1405">
        <v>1.73</v>
      </c>
      <c r="AJ1405">
        <v>2.38</v>
      </c>
      <c r="AK1405">
        <v>1.64</v>
      </c>
      <c r="AL1405">
        <v>2.2200000000000002</v>
      </c>
      <c r="AM1405" t="str">
        <f t="shared" si="231"/>
        <v>Jovanovski</v>
      </c>
      <c r="AN1405" t="str">
        <f t="shared" si="232"/>
        <v>Larsson</v>
      </c>
      <c r="AO1405" t="str">
        <f t="shared" si="233"/>
        <v>LondonJovanovskiLarsson</v>
      </c>
      <c r="AP1405" t="str">
        <f t="shared" si="234"/>
        <v>LondonLarssonJovanovski</v>
      </c>
      <c r="AQ1405">
        <f t="shared" si="235"/>
        <v>2</v>
      </c>
      <c r="AR1405">
        <f t="shared" si="236"/>
        <v>7</v>
      </c>
      <c r="AS1405">
        <f t="shared" si="237"/>
        <v>19</v>
      </c>
      <c r="AT1405" t="b">
        <f t="shared" si="238"/>
        <v>1</v>
      </c>
      <c r="AU1405" t="str">
        <f t="shared" si="239"/>
        <v>Jovanovski</v>
      </c>
      <c r="AV1405" t="b">
        <f t="shared" si="240"/>
        <v>0</v>
      </c>
      <c r="AW1405" t="str">
        <f t="shared" si="241"/>
        <v>London1st Round</v>
      </c>
    </row>
    <row r="1406" spans="1:49" x14ac:dyDescent="0.25">
      <c r="A1406">
        <v>32</v>
      </c>
      <c r="B1406" t="s">
        <v>623</v>
      </c>
      <c r="C1406" t="s">
        <v>624</v>
      </c>
      <c r="D1406" s="1">
        <v>41813</v>
      </c>
      <c r="E1406" t="s">
        <v>443</v>
      </c>
      <c r="F1406" t="s">
        <v>307</v>
      </c>
      <c r="G1406" t="s">
        <v>614</v>
      </c>
      <c r="H1406" t="s">
        <v>309</v>
      </c>
      <c r="I1406">
        <v>3</v>
      </c>
      <c r="J1406" t="s">
        <v>338</v>
      </c>
      <c r="K1406" t="s">
        <v>498</v>
      </c>
      <c r="L1406">
        <v>58</v>
      </c>
      <c r="M1406">
        <v>83</v>
      </c>
      <c r="N1406">
        <v>920</v>
      </c>
      <c r="O1406">
        <v>709</v>
      </c>
      <c r="P1406">
        <v>6</v>
      </c>
      <c r="Q1406">
        <v>1</v>
      </c>
      <c r="R1406">
        <v>6</v>
      </c>
      <c r="S1406">
        <v>2</v>
      </c>
      <c r="V1406">
        <v>2</v>
      </c>
      <c r="W1406">
        <v>0</v>
      </c>
      <c r="X1406" t="s">
        <v>312</v>
      </c>
      <c r="Y1406">
        <v>1.4</v>
      </c>
      <c r="Z1406">
        <v>2.75</v>
      </c>
      <c r="AA1406">
        <v>1.48</v>
      </c>
      <c r="AB1406">
        <v>2.6</v>
      </c>
      <c r="AC1406">
        <v>1.4</v>
      </c>
      <c r="AD1406">
        <v>2.75</v>
      </c>
      <c r="AE1406">
        <v>1.53</v>
      </c>
      <c r="AF1406">
        <v>2.7</v>
      </c>
      <c r="AG1406">
        <v>1.4</v>
      </c>
      <c r="AH1406">
        <v>2.88</v>
      </c>
      <c r="AI1406">
        <v>1.53</v>
      </c>
      <c r="AJ1406">
        <v>2.95</v>
      </c>
      <c r="AK1406">
        <v>1.45</v>
      </c>
      <c r="AL1406">
        <v>2.72</v>
      </c>
      <c r="AM1406" t="str">
        <f t="shared" si="231"/>
        <v>Davis</v>
      </c>
      <c r="AN1406" t="str">
        <f t="shared" si="232"/>
        <v>Kleybanova</v>
      </c>
      <c r="AO1406" t="str">
        <f t="shared" si="233"/>
        <v>LondonDavisKleybanova</v>
      </c>
      <c r="AP1406" t="str">
        <f t="shared" si="234"/>
        <v>LondonKleybanovaDavis</v>
      </c>
      <c r="AQ1406">
        <f t="shared" si="235"/>
        <v>2</v>
      </c>
      <c r="AR1406">
        <f t="shared" si="236"/>
        <v>9</v>
      </c>
      <c r="AS1406">
        <f t="shared" si="237"/>
        <v>15</v>
      </c>
      <c r="AT1406" t="b">
        <f t="shared" si="238"/>
        <v>0</v>
      </c>
      <c r="AU1406" t="str">
        <f t="shared" si="239"/>
        <v>Davis</v>
      </c>
      <c r="AV1406" t="b">
        <f t="shared" si="240"/>
        <v>0</v>
      </c>
      <c r="AW1406" t="str">
        <f t="shared" si="241"/>
        <v>London1st Round</v>
      </c>
    </row>
    <row r="1407" spans="1:49" x14ac:dyDescent="0.25">
      <c r="A1407">
        <v>32</v>
      </c>
      <c r="B1407" t="s">
        <v>623</v>
      </c>
      <c r="C1407" t="s">
        <v>624</v>
      </c>
      <c r="D1407" s="1">
        <v>41813</v>
      </c>
      <c r="E1407" t="s">
        <v>443</v>
      </c>
      <c r="F1407" t="s">
        <v>307</v>
      </c>
      <c r="G1407" t="s">
        <v>614</v>
      </c>
      <c r="H1407" t="s">
        <v>309</v>
      </c>
      <c r="I1407">
        <v>3</v>
      </c>
      <c r="J1407" t="s">
        <v>313</v>
      </c>
      <c r="K1407" t="s">
        <v>389</v>
      </c>
      <c r="L1407">
        <v>38</v>
      </c>
      <c r="M1407">
        <v>75</v>
      </c>
      <c r="N1407">
        <v>1317</v>
      </c>
      <c r="O1407">
        <v>751</v>
      </c>
      <c r="P1407">
        <v>7</v>
      </c>
      <c r="Q1407">
        <v>5</v>
      </c>
      <c r="R1407">
        <v>6</v>
      </c>
      <c r="S1407">
        <v>3</v>
      </c>
      <c r="V1407">
        <v>2</v>
      </c>
      <c r="W1407">
        <v>0</v>
      </c>
      <c r="X1407" t="s">
        <v>312</v>
      </c>
      <c r="Y1407">
        <v>1.83</v>
      </c>
      <c r="Z1407">
        <v>1.83</v>
      </c>
      <c r="AA1407">
        <v>1.8</v>
      </c>
      <c r="AB1407">
        <v>2</v>
      </c>
      <c r="AC1407">
        <v>1.8</v>
      </c>
      <c r="AD1407">
        <v>1.91</v>
      </c>
      <c r="AE1407">
        <v>1.81</v>
      </c>
      <c r="AF1407">
        <v>2.11</v>
      </c>
      <c r="AG1407">
        <v>1.8</v>
      </c>
      <c r="AH1407">
        <v>2</v>
      </c>
      <c r="AI1407">
        <v>1.91</v>
      </c>
      <c r="AJ1407">
        <v>2.11</v>
      </c>
      <c r="AK1407">
        <v>1.81</v>
      </c>
      <c r="AL1407">
        <v>1.97</v>
      </c>
      <c r="AM1407" t="str">
        <f t="shared" si="231"/>
        <v>Meusburger</v>
      </c>
      <c r="AN1407" t="str">
        <f t="shared" si="232"/>
        <v>King</v>
      </c>
      <c r="AO1407" t="str">
        <f t="shared" si="233"/>
        <v>LondonMeusburgerKing</v>
      </c>
      <c r="AP1407" t="str">
        <f t="shared" si="234"/>
        <v>LondonKingMeusburger</v>
      </c>
      <c r="AQ1407">
        <f t="shared" si="235"/>
        <v>2</v>
      </c>
      <c r="AR1407">
        <f t="shared" si="236"/>
        <v>5</v>
      </c>
      <c r="AS1407">
        <f t="shared" si="237"/>
        <v>21</v>
      </c>
      <c r="AT1407" t="b">
        <f t="shared" si="238"/>
        <v>0</v>
      </c>
      <c r="AU1407" t="str">
        <f t="shared" si="239"/>
        <v>Meusburger</v>
      </c>
      <c r="AV1407" t="b">
        <f t="shared" si="240"/>
        <v>0</v>
      </c>
      <c r="AW1407" t="str">
        <f t="shared" si="241"/>
        <v>London1st Round</v>
      </c>
    </row>
    <row r="1408" spans="1:49" x14ac:dyDescent="0.25">
      <c r="A1408">
        <v>32</v>
      </c>
      <c r="B1408" t="s">
        <v>623</v>
      </c>
      <c r="C1408" t="s">
        <v>624</v>
      </c>
      <c r="D1408" s="1">
        <v>41813</v>
      </c>
      <c r="E1408" t="s">
        <v>443</v>
      </c>
      <c r="F1408" t="s">
        <v>307</v>
      </c>
      <c r="G1408" t="s">
        <v>614</v>
      </c>
      <c r="H1408" t="s">
        <v>309</v>
      </c>
      <c r="I1408">
        <v>3</v>
      </c>
      <c r="J1408" t="s">
        <v>337</v>
      </c>
      <c r="K1408" t="s">
        <v>340</v>
      </c>
      <c r="L1408">
        <v>23</v>
      </c>
      <c r="M1408">
        <v>101</v>
      </c>
      <c r="N1408">
        <v>2085</v>
      </c>
      <c r="O1408">
        <v>635</v>
      </c>
      <c r="P1408">
        <v>7</v>
      </c>
      <c r="Q1408">
        <v>6</v>
      </c>
      <c r="R1408">
        <v>7</v>
      </c>
      <c r="S1408">
        <v>6</v>
      </c>
      <c r="V1408">
        <v>2</v>
      </c>
      <c r="W1408">
        <v>0</v>
      </c>
      <c r="X1408" t="s">
        <v>312</v>
      </c>
      <c r="Y1408">
        <v>1.36</v>
      </c>
      <c r="Z1408">
        <v>3</v>
      </c>
      <c r="AA1408">
        <v>1.42</v>
      </c>
      <c r="AB1408">
        <v>2.8</v>
      </c>
      <c r="AC1408">
        <v>1.4</v>
      </c>
      <c r="AD1408">
        <v>2.75</v>
      </c>
      <c r="AE1408">
        <v>1.48</v>
      </c>
      <c r="AF1408">
        <v>2.88</v>
      </c>
      <c r="AG1408">
        <v>1.4</v>
      </c>
      <c r="AH1408">
        <v>2.88</v>
      </c>
      <c r="AI1408">
        <v>1.48</v>
      </c>
      <c r="AJ1408">
        <v>3.05</v>
      </c>
      <c r="AK1408">
        <v>1.41</v>
      </c>
      <c r="AL1408">
        <v>2.86</v>
      </c>
      <c r="AM1408" t="str">
        <f t="shared" si="231"/>
        <v>Safarova</v>
      </c>
      <c r="AN1408" t="str">
        <f t="shared" si="232"/>
        <v>Goerges</v>
      </c>
      <c r="AO1408" t="str">
        <f t="shared" si="233"/>
        <v>LondonSafarovaGoerges</v>
      </c>
      <c r="AP1408" t="str">
        <f t="shared" si="234"/>
        <v>LondonGoergesSafarova</v>
      </c>
      <c r="AQ1408">
        <f t="shared" si="235"/>
        <v>2</v>
      </c>
      <c r="AR1408">
        <f t="shared" si="236"/>
        <v>2</v>
      </c>
      <c r="AS1408">
        <f t="shared" si="237"/>
        <v>26</v>
      </c>
      <c r="AT1408" t="b">
        <f t="shared" si="238"/>
        <v>1</v>
      </c>
      <c r="AU1408" t="str">
        <f t="shared" si="239"/>
        <v>Safarova</v>
      </c>
      <c r="AV1408" t="b">
        <f t="shared" si="240"/>
        <v>0</v>
      </c>
      <c r="AW1408" t="str">
        <f t="shared" si="241"/>
        <v>London1st Round</v>
      </c>
    </row>
    <row r="1409" spans="1:49" x14ac:dyDescent="0.25">
      <c r="A1409">
        <v>32</v>
      </c>
      <c r="B1409" t="s">
        <v>623</v>
      </c>
      <c r="C1409" t="s">
        <v>624</v>
      </c>
      <c r="D1409" s="1">
        <v>41813</v>
      </c>
      <c r="E1409" t="s">
        <v>443</v>
      </c>
      <c r="F1409" t="s">
        <v>307</v>
      </c>
      <c r="G1409" t="s">
        <v>614</v>
      </c>
      <c r="H1409" t="s">
        <v>309</v>
      </c>
      <c r="I1409">
        <v>3</v>
      </c>
      <c r="J1409" t="s">
        <v>321</v>
      </c>
      <c r="K1409" t="s">
        <v>407</v>
      </c>
      <c r="L1409">
        <v>40</v>
      </c>
      <c r="M1409">
        <v>111</v>
      </c>
      <c r="N1409">
        <v>1264</v>
      </c>
      <c r="O1409">
        <v>567</v>
      </c>
      <c r="P1409">
        <v>6</v>
      </c>
      <c r="Q1409">
        <v>4</v>
      </c>
      <c r="R1409">
        <v>6</v>
      </c>
      <c r="S1409">
        <v>4</v>
      </c>
      <c r="V1409">
        <v>2</v>
      </c>
      <c r="W1409">
        <v>0</v>
      </c>
      <c r="X1409" t="s">
        <v>312</v>
      </c>
      <c r="Y1409">
        <v>1.61</v>
      </c>
      <c r="Z1409">
        <v>2.2000000000000002</v>
      </c>
      <c r="AA1409">
        <v>1.75</v>
      </c>
      <c r="AB1409">
        <v>2.0499999999999998</v>
      </c>
      <c r="AC1409">
        <v>1.57</v>
      </c>
      <c r="AD1409">
        <v>2.25</v>
      </c>
      <c r="AE1409">
        <v>1.75</v>
      </c>
      <c r="AF1409">
        <v>2.2000000000000002</v>
      </c>
      <c r="AG1409">
        <v>1.62</v>
      </c>
      <c r="AH1409">
        <v>2.25</v>
      </c>
      <c r="AI1409">
        <v>1.81</v>
      </c>
      <c r="AJ1409">
        <v>2.25</v>
      </c>
      <c r="AK1409">
        <v>1.71</v>
      </c>
      <c r="AL1409">
        <v>2.11</v>
      </c>
      <c r="AM1409" t="str">
        <f t="shared" si="231"/>
        <v>Nara</v>
      </c>
      <c r="AN1409" t="str">
        <f t="shared" si="232"/>
        <v>Friedsam</v>
      </c>
      <c r="AO1409" t="str">
        <f t="shared" si="233"/>
        <v>LondonNaraFriedsam</v>
      </c>
      <c r="AP1409" t="str">
        <f t="shared" si="234"/>
        <v>LondonFriedsamNara</v>
      </c>
      <c r="AQ1409">
        <f t="shared" si="235"/>
        <v>2</v>
      </c>
      <c r="AR1409">
        <f t="shared" si="236"/>
        <v>4</v>
      </c>
      <c r="AS1409">
        <f t="shared" si="237"/>
        <v>20</v>
      </c>
      <c r="AT1409" t="b">
        <f t="shared" si="238"/>
        <v>0</v>
      </c>
      <c r="AU1409" t="str">
        <f t="shared" si="239"/>
        <v>Nara</v>
      </c>
      <c r="AV1409" t="b">
        <f t="shared" si="240"/>
        <v>0</v>
      </c>
      <c r="AW1409" t="str">
        <f t="shared" si="241"/>
        <v>London1st Round</v>
      </c>
    </row>
    <row r="1410" spans="1:49" x14ac:dyDescent="0.25">
      <c r="A1410">
        <v>32</v>
      </c>
      <c r="B1410" t="s">
        <v>623</v>
      </c>
      <c r="C1410" t="s">
        <v>624</v>
      </c>
      <c r="D1410" s="1">
        <v>41813</v>
      </c>
      <c r="E1410" t="s">
        <v>443</v>
      </c>
      <c r="F1410" t="s">
        <v>307</v>
      </c>
      <c r="G1410" t="s">
        <v>614</v>
      </c>
      <c r="H1410" t="s">
        <v>309</v>
      </c>
      <c r="I1410">
        <v>3</v>
      </c>
      <c r="J1410" t="s">
        <v>324</v>
      </c>
      <c r="K1410" t="s">
        <v>506</v>
      </c>
      <c r="L1410">
        <v>30</v>
      </c>
      <c r="M1410">
        <v>53</v>
      </c>
      <c r="N1410">
        <v>1596</v>
      </c>
      <c r="O1410">
        <v>1008</v>
      </c>
      <c r="P1410">
        <v>6</v>
      </c>
      <c r="Q1410">
        <v>4</v>
      </c>
      <c r="R1410">
        <v>4</v>
      </c>
      <c r="S1410">
        <v>6</v>
      </c>
      <c r="T1410">
        <v>6</v>
      </c>
      <c r="U1410">
        <v>2</v>
      </c>
      <c r="V1410">
        <v>2</v>
      </c>
      <c r="W1410">
        <v>1</v>
      </c>
      <c r="X1410" t="s">
        <v>312</v>
      </c>
      <c r="Y1410">
        <v>1.1399999999999999</v>
      </c>
      <c r="Z1410">
        <v>5.5</v>
      </c>
      <c r="AA1410">
        <v>1.1299999999999999</v>
      </c>
      <c r="AB1410">
        <v>5.5</v>
      </c>
      <c r="AC1410">
        <v>1.1399999999999999</v>
      </c>
      <c r="AD1410">
        <v>5.5</v>
      </c>
      <c r="AE1410">
        <v>1.1399999999999999</v>
      </c>
      <c r="AF1410">
        <v>6.76</v>
      </c>
      <c r="AG1410">
        <v>1.1399999999999999</v>
      </c>
      <c r="AH1410">
        <v>5.5</v>
      </c>
      <c r="AI1410">
        <v>1.17</v>
      </c>
      <c r="AJ1410">
        <v>6.76</v>
      </c>
      <c r="AK1410">
        <v>1.1399999999999999</v>
      </c>
      <c r="AL1410">
        <v>5.56</v>
      </c>
      <c r="AM1410" t="str">
        <f t="shared" si="231"/>
        <v>Williams</v>
      </c>
      <c r="AN1410" t="str">
        <f t="shared" si="232"/>
        <v>Torro</v>
      </c>
      <c r="AO1410" t="str">
        <f t="shared" si="233"/>
        <v>LondonWilliamsTorro</v>
      </c>
      <c r="AP1410" t="str">
        <f t="shared" si="234"/>
        <v>LondonTorroWilliams</v>
      </c>
      <c r="AQ1410">
        <f t="shared" si="235"/>
        <v>1</v>
      </c>
      <c r="AR1410">
        <f t="shared" si="236"/>
        <v>4</v>
      </c>
      <c r="AS1410">
        <f t="shared" si="237"/>
        <v>28</v>
      </c>
      <c r="AT1410" t="b">
        <f t="shared" si="238"/>
        <v>0</v>
      </c>
      <c r="AU1410" t="str">
        <f t="shared" si="239"/>
        <v>Williams</v>
      </c>
      <c r="AV1410" t="b">
        <f t="shared" si="240"/>
        <v>1</v>
      </c>
      <c r="AW1410" t="str">
        <f t="shared" si="241"/>
        <v>London1st Round</v>
      </c>
    </row>
    <row r="1411" spans="1:49" x14ac:dyDescent="0.25">
      <c r="A1411">
        <v>32</v>
      </c>
      <c r="B1411" t="s">
        <v>623</v>
      </c>
      <c r="C1411" t="s">
        <v>624</v>
      </c>
      <c r="D1411" s="1">
        <v>41813</v>
      </c>
      <c r="E1411" t="s">
        <v>443</v>
      </c>
      <c r="F1411" t="s">
        <v>307</v>
      </c>
      <c r="G1411" t="s">
        <v>614</v>
      </c>
      <c r="H1411" t="s">
        <v>309</v>
      </c>
      <c r="I1411">
        <v>3</v>
      </c>
      <c r="J1411" t="s">
        <v>415</v>
      </c>
      <c r="K1411" t="s">
        <v>625</v>
      </c>
      <c r="L1411">
        <v>2</v>
      </c>
      <c r="M1411">
        <v>175</v>
      </c>
      <c r="N1411">
        <v>7450</v>
      </c>
      <c r="O1411">
        <v>339</v>
      </c>
      <c r="P1411">
        <v>7</v>
      </c>
      <c r="Q1411">
        <v>5</v>
      </c>
      <c r="R1411">
        <v>6</v>
      </c>
      <c r="S1411">
        <v>2</v>
      </c>
      <c r="V1411">
        <v>2</v>
      </c>
      <c r="W1411">
        <v>0</v>
      </c>
      <c r="X1411" t="s">
        <v>312</v>
      </c>
      <c r="Y1411">
        <v>1.03</v>
      </c>
      <c r="Z1411">
        <v>15</v>
      </c>
      <c r="AA1411">
        <v>1.03</v>
      </c>
      <c r="AB1411">
        <v>11</v>
      </c>
      <c r="AC1411">
        <v>1.03</v>
      </c>
      <c r="AD1411">
        <v>12</v>
      </c>
      <c r="AE1411">
        <v>1.04</v>
      </c>
      <c r="AF1411">
        <v>15</v>
      </c>
      <c r="AG1411">
        <v>1.04</v>
      </c>
      <c r="AH1411">
        <v>11</v>
      </c>
      <c r="AI1411">
        <v>1.04</v>
      </c>
      <c r="AJ1411">
        <v>20</v>
      </c>
      <c r="AK1411">
        <v>1.03</v>
      </c>
      <c r="AL1411">
        <v>12.57</v>
      </c>
      <c r="AM1411" t="str">
        <f t="shared" ref="AM1411:AM1474" si="242">LEFT(J1411,FIND(" ",J1411)-1)</f>
        <v>Li</v>
      </c>
      <c r="AN1411" t="str">
        <f t="shared" ref="AN1411:AN1474" si="243">LEFT(K1411,FIND(" ",K1411)-1)</f>
        <v>Kania</v>
      </c>
      <c r="AO1411" t="str">
        <f t="shared" ref="AO1411:AO1474" si="244">B1411&amp;AM1411&amp;AN1411</f>
        <v>LondonLiKania</v>
      </c>
      <c r="AP1411" t="str">
        <f t="shared" ref="AP1411:AP1474" si="245">B1411&amp;AN1411&amp;AM1411</f>
        <v>LondonKaniaLi</v>
      </c>
      <c r="AQ1411">
        <f t="shared" ref="AQ1411:AQ1474" si="246">V1411-W1411</f>
        <v>2</v>
      </c>
      <c r="AR1411">
        <f t="shared" ref="AR1411:AR1474" si="247">T1411+R1411+P1411-U1411-S1411-Q1411</f>
        <v>6</v>
      </c>
      <c r="AS1411">
        <f t="shared" ref="AS1411:AS1474" si="248">T1411+R1411+P1411+U1411+S1411+Q1411</f>
        <v>20</v>
      </c>
      <c r="AT1411" t="b">
        <f t="shared" ref="AT1411:AT1474" si="249">OR(P1411+Q1411=13,R1411+S1411=13,T1411+U1411=13)</f>
        <v>0</v>
      </c>
      <c r="AU1411" t="str">
        <f t="shared" ref="AU1411:AU1474" si="250">IF(P1411&gt;Q1411,AM1411,AN1411)</f>
        <v>Li</v>
      </c>
      <c r="AV1411" t="b">
        <f t="shared" ref="AV1411:AV1474" si="251">W1411&lt;&gt;0</f>
        <v>0</v>
      </c>
      <c r="AW1411" t="str">
        <f t="shared" ref="AW1411:AW1474" si="252">B1411&amp;H1411</f>
        <v>London1st Round</v>
      </c>
    </row>
    <row r="1412" spans="1:49" x14ac:dyDescent="0.25">
      <c r="A1412">
        <v>32</v>
      </c>
      <c r="B1412" t="s">
        <v>623</v>
      </c>
      <c r="C1412" t="s">
        <v>624</v>
      </c>
      <c r="D1412" s="1">
        <v>41813</v>
      </c>
      <c r="E1412" t="s">
        <v>443</v>
      </c>
      <c r="F1412" t="s">
        <v>307</v>
      </c>
      <c r="G1412" t="s">
        <v>614</v>
      </c>
      <c r="H1412" t="s">
        <v>309</v>
      </c>
      <c r="I1412">
        <v>3</v>
      </c>
      <c r="J1412" t="s">
        <v>435</v>
      </c>
      <c r="K1412" t="s">
        <v>358</v>
      </c>
      <c r="L1412">
        <v>177</v>
      </c>
      <c r="M1412">
        <v>76</v>
      </c>
      <c r="N1412">
        <v>339</v>
      </c>
      <c r="O1412">
        <v>745</v>
      </c>
      <c r="P1412">
        <v>6</v>
      </c>
      <c r="Q1412">
        <v>3</v>
      </c>
      <c r="R1412">
        <v>7</v>
      </c>
      <c r="S1412">
        <v>6</v>
      </c>
      <c r="V1412">
        <v>2</v>
      </c>
      <c r="W1412">
        <v>0</v>
      </c>
      <c r="X1412" t="s">
        <v>312</v>
      </c>
      <c r="Y1412">
        <v>1.5</v>
      </c>
      <c r="Z1412">
        <v>2.5</v>
      </c>
      <c r="AA1412">
        <v>1.52</v>
      </c>
      <c r="AB1412">
        <v>2.4500000000000002</v>
      </c>
      <c r="AC1412">
        <v>1.53</v>
      </c>
      <c r="AD1412">
        <v>2.38</v>
      </c>
      <c r="AE1412">
        <v>1.59</v>
      </c>
      <c r="AF1412">
        <v>2.52</v>
      </c>
      <c r="AG1412">
        <v>1.53</v>
      </c>
      <c r="AH1412">
        <v>2.5</v>
      </c>
      <c r="AI1412">
        <v>1.6</v>
      </c>
      <c r="AJ1412">
        <v>2.62</v>
      </c>
      <c r="AK1412">
        <v>1.55</v>
      </c>
      <c r="AL1412">
        <v>2.42</v>
      </c>
      <c r="AM1412" t="str">
        <f t="shared" si="242"/>
        <v>Gajdosova</v>
      </c>
      <c r="AN1412" t="str">
        <f t="shared" si="243"/>
        <v>Voegele</v>
      </c>
      <c r="AO1412" t="str">
        <f t="shared" si="244"/>
        <v>LondonGajdosovaVoegele</v>
      </c>
      <c r="AP1412" t="str">
        <f t="shared" si="245"/>
        <v>LondonVoegeleGajdosova</v>
      </c>
      <c r="AQ1412">
        <f t="shared" si="246"/>
        <v>2</v>
      </c>
      <c r="AR1412">
        <f t="shared" si="247"/>
        <v>4</v>
      </c>
      <c r="AS1412">
        <f t="shared" si="248"/>
        <v>22</v>
      </c>
      <c r="AT1412" t="b">
        <f t="shared" si="249"/>
        <v>1</v>
      </c>
      <c r="AU1412" t="str">
        <f t="shared" si="250"/>
        <v>Gajdosova</v>
      </c>
      <c r="AV1412" t="b">
        <f t="shared" si="251"/>
        <v>0</v>
      </c>
      <c r="AW1412" t="str">
        <f t="shared" si="252"/>
        <v>London1st Round</v>
      </c>
    </row>
    <row r="1413" spans="1:49" x14ac:dyDescent="0.25">
      <c r="A1413">
        <v>32</v>
      </c>
      <c r="B1413" t="s">
        <v>623</v>
      </c>
      <c r="C1413" t="s">
        <v>624</v>
      </c>
      <c r="D1413" s="1">
        <v>41813</v>
      </c>
      <c r="E1413" t="s">
        <v>443</v>
      </c>
      <c r="F1413" t="s">
        <v>307</v>
      </c>
      <c r="G1413" t="s">
        <v>614</v>
      </c>
      <c r="H1413" t="s">
        <v>309</v>
      </c>
      <c r="I1413">
        <v>3</v>
      </c>
      <c r="J1413" t="s">
        <v>314</v>
      </c>
      <c r="K1413" t="s">
        <v>533</v>
      </c>
      <c r="L1413">
        <v>59</v>
      </c>
      <c r="M1413">
        <v>183</v>
      </c>
      <c r="N1413">
        <v>910</v>
      </c>
      <c r="O1413">
        <v>329</v>
      </c>
      <c r="P1413">
        <v>7</v>
      </c>
      <c r="Q1413">
        <v>5</v>
      </c>
      <c r="R1413">
        <v>6</v>
      </c>
      <c r="S1413">
        <v>0</v>
      </c>
      <c r="V1413">
        <v>2</v>
      </c>
      <c r="W1413">
        <v>0</v>
      </c>
      <c r="X1413" t="s">
        <v>312</v>
      </c>
      <c r="Y1413">
        <v>1.1599999999999999</v>
      </c>
      <c r="Z1413">
        <v>5</v>
      </c>
      <c r="AA1413">
        <v>1.18</v>
      </c>
      <c r="AB1413">
        <v>4.5</v>
      </c>
      <c r="AC1413">
        <v>1.22</v>
      </c>
      <c r="AD1413">
        <v>4</v>
      </c>
      <c r="AE1413">
        <v>1.21</v>
      </c>
      <c r="AF1413">
        <v>5.08</v>
      </c>
      <c r="AG1413">
        <v>1.2</v>
      </c>
      <c r="AH1413">
        <v>4.5</v>
      </c>
      <c r="AI1413">
        <v>1.22</v>
      </c>
      <c r="AJ1413">
        <v>5.5</v>
      </c>
      <c r="AK1413">
        <v>1.18</v>
      </c>
      <c r="AL1413">
        <v>4.72</v>
      </c>
      <c r="AM1413" t="str">
        <f t="shared" si="242"/>
        <v>Barthel</v>
      </c>
      <c r="AN1413" t="str">
        <f t="shared" si="243"/>
        <v>Oprandi</v>
      </c>
      <c r="AO1413" t="str">
        <f t="shared" si="244"/>
        <v>LondonBarthelOprandi</v>
      </c>
      <c r="AP1413" t="str">
        <f t="shared" si="245"/>
        <v>LondonOprandiBarthel</v>
      </c>
      <c r="AQ1413">
        <f t="shared" si="246"/>
        <v>2</v>
      </c>
      <c r="AR1413">
        <f t="shared" si="247"/>
        <v>8</v>
      </c>
      <c r="AS1413">
        <f t="shared" si="248"/>
        <v>18</v>
      </c>
      <c r="AT1413" t="b">
        <f t="shared" si="249"/>
        <v>0</v>
      </c>
      <c r="AU1413" t="str">
        <f t="shared" si="250"/>
        <v>Barthel</v>
      </c>
      <c r="AV1413" t="b">
        <f t="shared" si="251"/>
        <v>0</v>
      </c>
      <c r="AW1413" t="str">
        <f t="shared" si="252"/>
        <v>London1st Round</v>
      </c>
    </row>
    <row r="1414" spans="1:49" x14ac:dyDescent="0.25">
      <c r="A1414">
        <v>32</v>
      </c>
      <c r="B1414" t="s">
        <v>623</v>
      </c>
      <c r="C1414" t="s">
        <v>624</v>
      </c>
      <c r="D1414" s="1">
        <v>41813</v>
      </c>
      <c r="E1414" t="s">
        <v>443</v>
      </c>
      <c r="F1414" t="s">
        <v>307</v>
      </c>
      <c r="G1414" t="s">
        <v>614</v>
      </c>
      <c r="H1414" t="s">
        <v>309</v>
      </c>
      <c r="I1414">
        <v>3</v>
      </c>
      <c r="J1414" t="s">
        <v>616</v>
      </c>
      <c r="K1414" t="s">
        <v>412</v>
      </c>
      <c r="L1414">
        <v>164</v>
      </c>
      <c r="M1414">
        <v>94</v>
      </c>
      <c r="N1414">
        <v>382</v>
      </c>
      <c r="O1414">
        <v>660</v>
      </c>
      <c r="P1414">
        <v>2</v>
      </c>
      <c r="Q1414">
        <v>6</v>
      </c>
      <c r="R1414">
        <v>7</v>
      </c>
      <c r="S1414">
        <v>6</v>
      </c>
      <c r="T1414">
        <v>6</v>
      </c>
      <c r="U1414">
        <v>0</v>
      </c>
      <c r="V1414">
        <v>2</v>
      </c>
      <c r="W1414">
        <v>1</v>
      </c>
      <c r="X1414" t="s">
        <v>312</v>
      </c>
      <c r="Y1414">
        <v>2.62</v>
      </c>
      <c r="Z1414">
        <v>1.44</v>
      </c>
      <c r="AA1414">
        <v>2.7</v>
      </c>
      <c r="AB1414">
        <v>1.45</v>
      </c>
      <c r="AC1414">
        <v>2.75</v>
      </c>
      <c r="AD1414">
        <v>1.4</v>
      </c>
      <c r="AE1414">
        <v>2.93</v>
      </c>
      <c r="AF1414">
        <v>1.47</v>
      </c>
      <c r="AG1414">
        <v>2.63</v>
      </c>
      <c r="AH1414">
        <v>1.5</v>
      </c>
      <c r="AI1414">
        <v>2.93</v>
      </c>
      <c r="AJ1414">
        <v>1.5</v>
      </c>
      <c r="AK1414">
        <v>2.71</v>
      </c>
      <c r="AL1414">
        <v>1.45</v>
      </c>
      <c r="AM1414" t="str">
        <f t="shared" si="242"/>
        <v>Broady</v>
      </c>
      <c r="AN1414" t="str">
        <f t="shared" si="243"/>
        <v>Babos</v>
      </c>
      <c r="AO1414" t="str">
        <f t="shared" si="244"/>
        <v>LondonBroadyBabos</v>
      </c>
      <c r="AP1414" t="str">
        <f t="shared" si="245"/>
        <v>LondonBabosBroady</v>
      </c>
      <c r="AQ1414">
        <f t="shared" si="246"/>
        <v>1</v>
      </c>
      <c r="AR1414">
        <f t="shared" si="247"/>
        <v>3</v>
      </c>
      <c r="AS1414">
        <f t="shared" si="248"/>
        <v>27</v>
      </c>
      <c r="AT1414" t="b">
        <f t="shared" si="249"/>
        <v>1</v>
      </c>
      <c r="AU1414" t="str">
        <f t="shared" si="250"/>
        <v>Babos</v>
      </c>
      <c r="AV1414" t="b">
        <f t="shared" si="251"/>
        <v>1</v>
      </c>
      <c r="AW1414" t="str">
        <f t="shared" si="252"/>
        <v>London1st Round</v>
      </c>
    </row>
    <row r="1415" spans="1:49" x14ac:dyDescent="0.25">
      <c r="A1415">
        <v>32</v>
      </c>
      <c r="B1415" t="s">
        <v>623</v>
      </c>
      <c r="C1415" t="s">
        <v>624</v>
      </c>
      <c r="D1415" s="1">
        <v>41813</v>
      </c>
      <c r="E1415" t="s">
        <v>443</v>
      </c>
      <c r="F1415" t="s">
        <v>307</v>
      </c>
      <c r="G1415" t="s">
        <v>614</v>
      </c>
      <c r="H1415" t="s">
        <v>309</v>
      </c>
      <c r="I1415">
        <v>3</v>
      </c>
      <c r="J1415" t="s">
        <v>450</v>
      </c>
      <c r="K1415" t="s">
        <v>401</v>
      </c>
      <c r="L1415">
        <v>12</v>
      </c>
      <c r="M1415">
        <v>62</v>
      </c>
      <c r="N1415">
        <v>3324</v>
      </c>
      <c r="O1415">
        <v>886</v>
      </c>
      <c r="P1415">
        <v>6</v>
      </c>
      <c r="Q1415">
        <v>2</v>
      </c>
      <c r="R1415">
        <v>6</v>
      </c>
      <c r="S1415">
        <v>3</v>
      </c>
      <c r="V1415">
        <v>2</v>
      </c>
      <c r="W1415">
        <v>0</v>
      </c>
      <c r="X1415" t="s">
        <v>312</v>
      </c>
      <c r="Y1415">
        <v>1.1599999999999999</v>
      </c>
      <c r="Z1415">
        <v>4.5</v>
      </c>
      <c r="AA1415">
        <v>1.18</v>
      </c>
      <c r="AB1415">
        <v>4.5</v>
      </c>
      <c r="AC1415">
        <v>1.1399999999999999</v>
      </c>
      <c r="AD1415">
        <v>5</v>
      </c>
      <c r="AE1415">
        <v>1.21</v>
      </c>
      <c r="AF1415">
        <v>5.0599999999999996</v>
      </c>
      <c r="AG1415">
        <v>1.17</v>
      </c>
      <c r="AH1415">
        <v>5</v>
      </c>
      <c r="AI1415">
        <v>1.21</v>
      </c>
      <c r="AJ1415">
        <v>5.25</v>
      </c>
      <c r="AK1415">
        <v>1.18</v>
      </c>
      <c r="AL1415">
        <v>4.7</v>
      </c>
      <c r="AM1415" t="str">
        <f t="shared" si="242"/>
        <v>Pennetta</v>
      </c>
      <c r="AN1415" t="str">
        <f t="shared" si="243"/>
        <v>Cepelova</v>
      </c>
      <c r="AO1415" t="str">
        <f t="shared" si="244"/>
        <v>LondonPennettaCepelova</v>
      </c>
      <c r="AP1415" t="str">
        <f t="shared" si="245"/>
        <v>LondonCepelovaPennetta</v>
      </c>
      <c r="AQ1415">
        <f t="shared" si="246"/>
        <v>2</v>
      </c>
      <c r="AR1415">
        <f t="shared" si="247"/>
        <v>7</v>
      </c>
      <c r="AS1415">
        <f t="shared" si="248"/>
        <v>17</v>
      </c>
      <c r="AT1415" t="b">
        <f t="shared" si="249"/>
        <v>0</v>
      </c>
      <c r="AU1415" t="str">
        <f t="shared" si="250"/>
        <v>Pennetta</v>
      </c>
      <c r="AV1415" t="b">
        <f t="shared" si="251"/>
        <v>0</v>
      </c>
      <c r="AW1415" t="str">
        <f t="shared" si="252"/>
        <v>London1st Round</v>
      </c>
    </row>
    <row r="1416" spans="1:49" x14ac:dyDescent="0.25">
      <c r="A1416">
        <v>32</v>
      </c>
      <c r="B1416" t="s">
        <v>623</v>
      </c>
      <c r="C1416" t="s">
        <v>624</v>
      </c>
      <c r="D1416" s="1">
        <v>41813</v>
      </c>
      <c r="E1416" t="s">
        <v>443</v>
      </c>
      <c r="F1416" t="s">
        <v>307</v>
      </c>
      <c r="G1416" t="s">
        <v>614</v>
      </c>
      <c r="H1416" t="s">
        <v>309</v>
      </c>
      <c r="I1416">
        <v>3</v>
      </c>
      <c r="J1416" t="s">
        <v>370</v>
      </c>
      <c r="K1416" t="s">
        <v>331</v>
      </c>
      <c r="L1416">
        <v>36</v>
      </c>
      <c r="M1416">
        <v>176</v>
      </c>
      <c r="N1416">
        <v>1360</v>
      </c>
      <c r="O1416">
        <v>339</v>
      </c>
      <c r="P1416">
        <v>3</v>
      </c>
      <c r="Q1416">
        <v>6</v>
      </c>
      <c r="R1416">
        <v>7</v>
      </c>
      <c r="S1416">
        <v>6</v>
      </c>
      <c r="T1416">
        <v>6</v>
      </c>
      <c r="U1416">
        <v>3</v>
      </c>
      <c r="V1416">
        <v>2</v>
      </c>
      <c r="W1416">
        <v>1</v>
      </c>
      <c r="X1416" t="s">
        <v>312</v>
      </c>
      <c r="Y1416">
        <v>1.36</v>
      </c>
      <c r="Z1416">
        <v>3</v>
      </c>
      <c r="AA1416">
        <v>1.38</v>
      </c>
      <c r="AB1416">
        <v>3</v>
      </c>
      <c r="AC1416">
        <v>1.4</v>
      </c>
      <c r="AD1416">
        <v>2.75</v>
      </c>
      <c r="AE1416">
        <v>1.44</v>
      </c>
      <c r="AF1416">
        <v>3.05</v>
      </c>
      <c r="AG1416">
        <v>1.33</v>
      </c>
      <c r="AH1416">
        <v>3.25</v>
      </c>
      <c r="AI1416">
        <v>1.45</v>
      </c>
      <c r="AJ1416">
        <v>3.5</v>
      </c>
      <c r="AK1416">
        <v>1.38</v>
      </c>
      <c r="AL1416">
        <v>2.99</v>
      </c>
      <c r="AM1416" t="str">
        <f t="shared" si="242"/>
        <v>Dellacqua</v>
      </c>
      <c r="AN1416" t="str">
        <f t="shared" si="243"/>
        <v>Kontaveit</v>
      </c>
      <c r="AO1416" t="str">
        <f t="shared" si="244"/>
        <v>LondonDellacquaKontaveit</v>
      </c>
      <c r="AP1416" t="str">
        <f t="shared" si="245"/>
        <v>LondonKontaveitDellacqua</v>
      </c>
      <c r="AQ1416">
        <f t="shared" si="246"/>
        <v>1</v>
      </c>
      <c r="AR1416">
        <f t="shared" si="247"/>
        <v>1</v>
      </c>
      <c r="AS1416">
        <f t="shared" si="248"/>
        <v>31</v>
      </c>
      <c r="AT1416" t="b">
        <f t="shared" si="249"/>
        <v>1</v>
      </c>
      <c r="AU1416" t="str">
        <f t="shared" si="250"/>
        <v>Kontaveit</v>
      </c>
      <c r="AV1416" t="b">
        <f t="shared" si="251"/>
        <v>1</v>
      </c>
      <c r="AW1416" t="str">
        <f t="shared" si="252"/>
        <v>London1st Round</v>
      </c>
    </row>
    <row r="1417" spans="1:49" x14ac:dyDescent="0.25">
      <c r="A1417">
        <v>32</v>
      </c>
      <c r="B1417" t="s">
        <v>623</v>
      </c>
      <c r="C1417" t="s">
        <v>624</v>
      </c>
      <c r="D1417" s="1">
        <v>41813</v>
      </c>
      <c r="E1417" t="s">
        <v>443</v>
      </c>
      <c r="F1417" t="s">
        <v>307</v>
      </c>
      <c r="G1417" t="s">
        <v>614</v>
      </c>
      <c r="H1417" t="s">
        <v>309</v>
      </c>
      <c r="I1417">
        <v>3</v>
      </c>
      <c r="J1417" t="s">
        <v>530</v>
      </c>
      <c r="K1417" t="s">
        <v>310</v>
      </c>
      <c r="L1417">
        <v>69</v>
      </c>
      <c r="M1417">
        <v>27</v>
      </c>
      <c r="N1417">
        <v>802</v>
      </c>
      <c r="O1417">
        <v>1705</v>
      </c>
      <c r="P1417">
        <v>6</v>
      </c>
      <c r="Q1417">
        <v>3</v>
      </c>
      <c r="R1417">
        <v>3</v>
      </c>
      <c r="S1417">
        <v>6</v>
      </c>
      <c r="T1417">
        <v>7</v>
      </c>
      <c r="U1417">
        <v>5</v>
      </c>
      <c r="V1417">
        <v>2</v>
      </c>
      <c r="W1417">
        <v>1</v>
      </c>
      <c r="X1417" t="s">
        <v>312</v>
      </c>
      <c r="Y1417">
        <v>2.1</v>
      </c>
      <c r="Z1417">
        <v>1.66</v>
      </c>
      <c r="AA1417">
        <v>2.1</v>
      </c>
      <c r="AB1417">
        <v>1.7</v>
      </c>
      <c r="AC1417">
        <v>2.1</v>
      </c>
      <c r="AD1417">
        <v>1.67</v>
      </c>
      <c r="AE1417">
        <v>2.2200000000000002</v>
      </c>
      <c r="AF1417">
        <v>1.74</v>
      </c>
      <c r="AG1417">
        <v>2</v>
      </c>
      <c r="AH1417">
        <v>1.8</v>
      </c>
      <c r="AI1417">
        <v>2.2799999999999998</v>
      </c>
      <c r="AJ1417">
        <v>1.82</v>
      </c>
      <c r="AK1417">
        <v>2.12</v>
      </c>
      <c r="AL1417">
        <v>1.7</v>
      </c>
      <c r="AM1417" t="str">
        <f t="shared" si="242"/>
        <v>Vandeweghe</v>
      </c>
      <c r="AN1417" t="str">
        <f t="shared" si="243"/>
        <v>Muguruza</v>
      </c>
      <c r="AO1417" t="str">
        <f t="shared" si="244"/>
        <v>LondonVandewegheMuguruza</v>
      </c>
      <c r="AP1417" t="str">
        <f t="shared" si="245"/>
        <v>LondonMuguruzaVandeweghe</v>
      </c>
      <c r="AQ1417">
        <f t="shared" si="246"/>
        <v>1</v>
      </c>
      <c r="AR1417">
        <f t="shared" si="247"/>
        <v>2</v>
      </c>
      <c r="AS1417">
        <f t="shared" si="248"/>
        <v>30</v>
      </c>
      <c r="AT1417" t="b">
        <f t="shared" si="249"/>
        <v>0</v>
      </c>
      <c r="AU1417" t="str">
        <f t="shared" si="250"/>
        <v>Vandeweghe</v>
      </c>
      <c r="AV1417" t="b">
        <f t="shared" si="251"/>
        <v>1</v>
      </c>
      <c r="AW1417" t="str">
        <f t="shared" si="252"/>
        <v>London1st Round</v>
      </c>
    </row>
    <row r="1418" spans="1:49" x14ac:dyDescent="0.25">
      <c r="A1418">
        <v>32</v>
      </c>
      <c r="B1418" t="s">
        <v>623</v>
      </c>
      <c r="C1418" t="s">
        <v>624</v>
      </c>
      <c r="D1418" s="1">
        <v>41813</v>
      </c>
      <c r="E1418" t="s">
        <v>443</v>
      </c>
      <c r="F1418" t="s">
        <v>307</v>
      </c>
      <c r="G1418" t="s">
        <v>614</v>
      </c>
      <c r="H1418" t="s">
        <v>309</v>
      </c>
      <c r="I1418">
        <v>3</v>
      </c>
      <c r="J1418" t="s">
        <v>626</v>
      </c>
      <c r="K1418" t="s">
        <v>369</v>
      </c>
      <c r="L1418">
        <v>174</v>
      </c>
      <c r="M1418">
        <v>119</v>
      </c>
      <c r="N1418">
        <v>341</v>
      </c>
      <c r="O1418">
        <v>533</v>
      </c>
      <c r="P1418">
        <v>6</v>
      </c>
      <c r="Q1418">
        <v>3</v>
      </c>
      <c r="R1418">
        <v>6</v>
      </c>
      <c r="S1418">
        <v>3</v>
      </c>
      <c r="V1418">
        <v>2</v>
      </c>
      <c r="W1418">
        <v>0</v>
      </c>
      <c r="X1418" t="s">
        <v>312</v>
      </c>
      <c r="Y1418">
        <v>2.37</v>
      </c>
      <c r="Z1418">
        <v>1.53</v>
      </c>
      <c r="AA1418">
        <v>2.25</v>
      </c>
      <c r="AB1418">
        <v>1.62</v>
      </c>
      <c r="AC1418">
        <v>2.38</v>
      </c>
      <c r="AD1418">
        <v>1.53</v>
      </c>
      <c r="AE1418">
        <v>2.29</v>
      </c>
      <c r="AF1418">
        <v>1.7</v>
      </c>
      <c r="AG1418">
        <v>2.5</v>
      </c>
      <c r="AH1418">
        <v>1.53</v>
      </c>
      <c r="AI1418">
        <v>2.68</v>
      </c>
      <c r="AJ1418">
        <v>1.71</v>
      </c>
      <c r="AK1418">
        <v>2.35</v>
      </c>
      <c r="AL1418">
        <v>1.58</v>
      </c>
      <c r="AM1418" t="str">
        <f t="shared" si="242"/>
        <v>Smitkova</v>
      </c>
      <c r="AN1418" t="str">
        <f t="shared" si="243"/>
        <v>Hsieh</v>
      </c>
      <c r="AO1418" t="str">
        <f t="shared" si="244"/>
        <v>LondonSmitkovaHsieh</v>
      </c>
      <c r="AP1418" t="str">
        <f t="shared" si="245"/>
        <v>LondonHsiehSmitkova</v>
      </c>
      <c r="AQ1418">
        <f t="shared" si="246"/>
        <v>2</v>
      </c>
      <c r="AR1418">
        <f t="shared" si="247"/>
        <v>6</v>
      </c>
      <c r="AS1418">
        <f t="shared" si="248"/>
        <v>18</v>
      </c>
      <c r="AT1418" t="b">
        <f t="shared" si="249"/>
        <v>0</v>
      </c>
      <c r="AU1418" t="str">
        <f t="shared" si="250"/>
        <v>Smitkova</v>
      </c>
      <c r="AV1418" t="b">
        <f t="shared" si="251"/>
        <v>0</v>
      </c>
      <c r="AW1418" t="str">
        <f t="shared" si="252"/>
        <v>London1st Round</v>
      </c>
    </row>
    <row r="1419" spans="1:49" x14ac:dyDescent="0.25">
      <c r="A1419">
        <v>32</v>
      </c>
      <c r="B1419" t="s">
        <v>623</v>
      </c>
      <c r="C1419" t="s">
        <v>624</v>
      </c>
      <c r="D1419" s="1">
        <v>41813</v>
      </c>
      <c r="E1419" t="s">
        <v>443</v>
      </c>
      <c r="F1419" t="s">
        <v>307</v>
      </c>
      <c r="G1419" t="s">
        <v>614</v>
      </c>
      <c r="H1419" t="s">
        <v>309</v>
      </c>
      <c r="I1419">
        <v>3</v>
      </c>
      <c r="J1419" t="s">
        <v>419</v>
      </c>
      <c r="K1419" t="s">
        <v>413</v>
      </c>
      <c r="L1419">
        <v>93</v>
      </c>
      <c r="M1419">
        <v>65</v>
      </c>
      <c r="N1419">
        <v>670</v>
      </c>
      <c r="O1419">
        <v>840</v>
      </c>
      <c r="P1419">
        <v>7</v>
      </c>
      <c r="Q1419">
        <v>5</v>
      </c>
      <c r="R1419">
        <v>6</v>
      </c>
      <c r="S1419">
        <v>3</v>
      </c>
      <c r="V1419">
        <v>2</v>
      </c>
      <c r="W1419">
        <v>0</v>
      </c>
      <c r="X1419" t="s">
        <v>312</v>
      </c>
      <c r="Y1419">
        <v>2.5</v>
      </c>
      <c r="Z1419">
        <v>1.5</v>
      </c>
      <c r="AA1419">
        <v>2.5</v>
      </c>
      <c r="AB1419">
        <v>1.5</v>
      </c>
      <c r="AC1419">
        <v>2.25</v>
      </c>
      <c r="AD1419">
        <v>1.57</v>
      </c>
      <c r="AE1419">
        <v>2.84</v>
      </c>
      <c r="AF1419">
        <v>1.49</v>
      </c>
      <c r="AG1419">
        <v>2.38</v>
      </c>
      <c r="AH1419">
        <v>1.57</v>
      </c>
      <c r="AI1419">
        <v>2.84</v>
      </c>
      <c r="AJ1419">
        <v>1.58</v>
      </c>
      <c r="AK1419">
        <v>2.5099999999999998</v>
      </c>
      <c r="AL1419">
        <v>1.52</v>
      </c>
      <c r="AM1419" t="str">
        <f t="shared" si="242"/>
        <v>Van</v>
      </c>
      <c r="AN1419" t="str">
        <f t="shared" si="243"/>
        <v>Niculescu</v>
      </c>
      <c r="AO1419" t="str">
        <f t="shared" si="244"/>
        <v>LondonVanNiculescu</v>
      </c>
      <c r="AP1419" t="str">
        <f t="shared" si="245"/>
        <v>LondonNiculescuVan</v>
      </c>
      <c r="AQ1419">
        <f t="shared" si="246"/>
        <v>2</v>
      </c>
      <c r="AR1419">
        <f t="shared" si="247"/>
        <v>5</v>
      </c>
      <c r="AS1419">
        <f t="shared" si="248"/>
        <v>21</v>
      </c>
      <c r="AT1419" t="b">
        <f t="shared" si="249"/>
        <v>0</v>
      </c>
      <c r="AU1419" t="str">
        <f t="shared" si="250"/>
        <v>Van</v>
      </c>
      <c r="AV1419" t="b">
        <f t="shared" si="251"/>
        <v>0</v>
      </c>
      <c r="AW1419" t="str">
        <f t="shared" si="252"/>
        <v>London1st Round</v>
      </c>
    </row>
    <row r="1420" spans="1:49" x14ac:dyDescent="0.25">
      <c r="A1420">
        <v>32</v>
      </c>
      <c r="B1420" t="s">
        <v>623</v>
      </c>
      <c r="C1420" t="s">
        <v>624</v>
      </c>
      <c r="D1420" s="1">
        <v>41813</v>
      </c>
      <c r="E1420" t="s">
        <v>443</v>
      </c>
      <c r="F1420" t="s">
        <v>307</v>
      </c>
      <c r="G1420" t="s">
        <v>614</v>
      </c>
      <c r="H1420" t="s">
        <v>309</v>
      </c>
      <c r="I1420">
        <v>3</v>
      </c>
      <c r="J1420" t="s">
        <v>440</v>
      </c>
      <c r="K1420" t="s">
        <v>325</v>
      </c>
      <c r="L1420">
        <v>6</v>
      </c>
      <c r="M1420">
        <v>117</v>
      </c>
      <c r="N1420">
        <v>4570</v>
      </c>
      <c r="O1420">
        <v>541</v>
      </c>
      <c r="P1420">
        <v>6</v>
      </c>
      <c r="Q1420">
        <v>3</v>
      </c>
      <c r="R1420">
        <v>6</v>
      </c>
      <c r="S1420">
        <v>0</v>
      </c>
      <c r="V1420">
        <v>2</v>
      </c>
      <c r="W1420">
        <v>0</v>
      </c>
      <c r="X1420" t="s">
        <v>312</v>
      </c>
      <c r="Y1420">
        <v>1.1100000000000001</v>
      </c>
      <c r="Z1420">
        <v>6.5</v>
      </c>
      <c r="AA1420">
        <v>1.1299999999999999</v>
      </c>
      <c r="AB1420">
        <v>5.5</v>
      </c>
      <c r="AC1420">
        <v>1.1399999999999999</v>
      </c>
      <c r="AD1420">
        <v>5.5</v>
      </c>
      <c r="AE1420">
        <v>1.1299999999999999</v>
      </c>
      <c r="AF1420">
        <v>7.04</v>
      </c>
      <c r="AG1420">
        <v>1.1399999999999999</v>
      </c>
      <c r="AH1420">
        <v>5.5</v>
      </c>
      <c r="AI1420">
        <v>1.1399999999999999</v>
      </c>
      <c r="AJ1420">
        <v>7.5</v>
      </c>
      <c r="AK1420">
        <v>1.1200000000000001</v>
      </c>
      <c r="AL1420">
        <v>6.08</v>
      </c>
      <c r="AM1420" t="str">
        <f t="shared" si="242"/>
        <v>Kvitova</v>
      </c>
      <c r="AN1420" t="str">
        <f t="shared" si="243"/>
        <v>Hlavackova</v>
      </c>
      <c r="AO1420" t="str">
        <f t="shared" si="244"/>
        <v>LondonKvitovaHlavackova</v>
      </c>
      <c r="AP1420" t="str">
        <f t="shared" si="245"/>
        <v>LondonHlavackovaKvitova</v>
      </c>
      <c r="AQ1420">
        <f t="shared" si="246"/>
        <v>2</v>
      </c>
      <c r="AR1420">
        <f t="shared" si="247"/>
        <v>9</v>
      </c>
      <c r="AS1420">
        <f t="shared" si="248"/>
        <v>15</v>
      </c>
      <c r="AT1420" t="b">
        <f t="shared" si="249"/>
        <v>0</v>
      </c>
      <c r="AU1420" t="str">
        <f t="shared" si="250"/>
        <v>Kvitova</v>
      </c>
      <c r="AV1420" t="b">
        <f t="shared" si="251"/>
        <v>0</v>
      </c>
      <c r="AW1420" t="str">
        <f t="shared" si="252"/>
        <v>London1st Round</v>
      </c>
    </row>
    <row r="1421" spans="1:49" x14ac:dyDescent="0.25">
      <c r="A1421">
        <v>32</v>
      </c>
      <c r="B1421" t="s">
        <v>623</v>
      </c>
      <c r="C1421" t="s">
        <v>624</v>
      </c>
      <c r="D1421" s="1">
        <v>41813</v>
      </c>
      <c r="E1421" t="s">
        <v>443</v>
      </c>
      <c r="F1421" t="s">
        <v>307</v>
      </c>
      <c r="G1421" t="s">
        <v>614</v>
      </c>
      <c r="H1421" t="s">
        <v>309</v>
      </c>
      <c r="I1421">
        <v>3</v>
      </c>
      <c r="J1421" t="s">
        <v>364</v>
      </c>
      <c r="K1421" t="s">
        <v>406</v>
      </c>
      <c r="L1421">
        <v>10</v>
      </c>
      <c r="M1421">
        <v>118</v>
      </c>
      <c r="N1421">
        <v>3735</v>
      </c>
      <c r="O1421">
        <v>535</v>
      </c>
      <c r="P1421">
        <v>6</v>
      </c>
      <c r="Q1421">
        <v>1</v>
      </c>
      <c r="R1421">
        <v>6</v>
      </c>
      <c r="S1421">
        <v>2</v>
      </c>
      <c r="V1421">
        <v>2</v>
      </c>
      <c r="W1421">
        <v>0</v>
      </c>
      <c r="X1421" t="s">
        <v>312</v>
      </c>
      <c r="Y1421">
        <v>1.57</v>
      </c>
      <c r="Z1421">
        <v>2.25</v>
      </c>
      <c r="AA1421">
        <v>1.68</v>
      </c>
      <c r="AB1421">
        <v>2.15</v>
      </c>
      <c r="AC1421">
        <v>1.53</v>
      </c>
      <c r="AD1421">
        <v>2.38</v>
      </c>
      <c r="AE1421">
        <v>1.72</v>
      </c>
      <c r="AF1421">
        <v>2.25</v>
      </c>
      <c r="AG1421">
        <v>1.62</v>
      </c>
      <c r="AH1421">
        <v>2.25</v>
      </c>
      <c r="AI1421">
        <v>1.72</v>
      </c>
      <c r="AJ1421">
        <v>2.38</v>
      </c>
      <c r="AK1421">
        <v>1.64</v>
      </c>
      <c r="AL1421">
        <v>2.23</v>
      </c>
      <c r="AM1421" t="str">
        <f t="shared" si="242"/>
        <v>Cibulkova</v>
      </c>
      <c r="AN1421" t="str">
        <f t="shared" si="243"/>
        <v>Wozniak</v>
      </c>
      <c r="AO1421" t="str">
        <f t="shared" si="244"/>
        <v>LondonCibulkovaWozniak</v>
      </c>
      <c r="AP1421" t="str">
        <f t="shared" si="245"/>
        <v>LondonWozniakCibulkova</v>
      </c>
      <c r="AQ1421">
        <f t="shared" si="246"/>
        <v>2</v>
      </c>
      <c r="AR1421">
        <f t="shared" si="247"/>
        <v>9</v>
      </c>
      <c r="AS1421">
        <f t="shared" si="248"/>
        <v>15</v>
      </c>
      <c r="AT1421" t="b">
        <f t="shared" si="249"/>
        <v>0</v>
      </c>
      <c r="AU1421" t="str">
        <f t="shared" si="250"/>
        <v>Cibulkova</v>
      </c>
      <c r="AV1421" t="b">
        <f t="shared" si="251"/>
        <v>0</v>
      </c>
      <c r="AW1421" t="str">
        <f t="shared" si="252"/>
        <v>London1st Round</v>
      </c>
    </row>
    <row r="1422" spans="1:49" x14ac:dyDescent="0.25">
      <c r="A1422">
        <v>32</v>
      </c>
      <c r="B1422" t="s">
        <v>623</v>
      </c>
      <c r="C1422" t="s">
        <v>624</v>
      </c>
      <c r="D1422" s="1">
        <v>41814</v>
      </c>
      <c r="E1422" t="s">
        <v>443</v>
      </c>
      <c r="F1422" t="s">
        <v>307</v>
      </c>
      <c r="G1422" t="s">
        <v>614</v>
      </c>
      <c r="H1422" t="s">
        <v>309</v>
      </c>
      <c r="I1422">
        <v>3</v>
      </c>
      <c r="J1422" t="s">
        <v>315</v>
      </c>
      <c r="K1422" t="s">
        <v>341</v>
      </c>
      <c r="L1422">
        <v>50</v>
      </c>
      <c r="M1422">
        <v>48</v>
      </c>
      <c r="N1422">
        <v>1100</v>
      </c>
      <c r="O1422">
        <v>1145</v>
      </c>
      <c r="P1422">
        <v>6</v>
      </c>
      <c r="Q1422">
        <v>7</v>
      </c>
      <c r="R1422">
        <v>6</v>
      </c>
      <c r="S1422">
        <v>4</v>
      </c>
      <c r="T1422">
        <v>10</v>
      </c>
      <c r="U1422">
        <v>8</v>
      </c>
      <c r="V1422">
        <v>2</v>
      </c>
      <c r="W1422">
        <v>1</v>
      </c>
      <c r="X1422" t="s">
        <v>312</v>
      </c>
      <c r="Y1422">
        <v>1.36</v>
      </c>
      <c r="Z1422">
        <v>3</v>
      </c>
      <c r="AA1422">
        <v>1.4</v>
      </c>
      <c r="AB1422">
        <v>2.9</v>
      </c>
      <c r="AC1422">
        <v>1.4</v>
      </c>
      <c r="AD1422">
        <v>2.75</v>
      </c>
      <c r="AE1422">
        <v>1.45</v>
      </c>
      <c r="AF1422">
        <v>2.99</v>
      </c>
      <c r="AG1422">
        <v>1.36</v>
      </c>
      <c r="AH1422">
        <v>3</v>
      </c>
      <c r="AI1422">
        <v>1.47</v>
      </c>
      <c r="AJ1422">
        <v>3</v>
      </c>
      <c r="AK1422">
        <v>1.41</v>
      </c>
      <c r="AL1422">
        <v>2.85</v>
      </c>
      <c r="AM1422" t="str">
        <f t="shared" si="242"/>
        <v>Pliskova</v>
      </c>
      <c r="AN1422" t="str">
        <f t="shared" si="243"/>
        <v>Knapp</v>
      </c>
      <c r="AO1422" t="str">
        <f t="shared" si="244"/>
        <v>LondonPliskovaKnapp</v>
      </c>
      <c r="AP1422" t="str">
        <f t="shared" si="245"/>
        <v>LondonKnappPliskova</v>
      </c>
      <c r="AQ1422">
        <f t="shared" si="246"/>
        <v>1</v>
      </c>
      <c r="AR1422">
        <f t="shared" si="247"/>
        <v>3</v>
      </c>
      <c r="AS1422">
        <f t="shared" si="248"/>
        <v>41</v>
      </c>
      <c r="AT1422" t="b">
        <f t="shared" si="249"/>
        <v>1</v>
      </c>
      <c r="AU1422" t="str">
        <f t="shared" si="250"/>
        <v>Knapp</v>
      </c>
      <c r="AV1422" t="b">
        <f t="shared" si="251"/>
        <v>1</v>
      </c>
      <c r="AW1422" t="str">
        <f t="shared" si="252"/>
        <v>London1st Round</v>
      </c>
    </row>
    <row r="1423" spans="1:49" x14ac:dyDescent="0.25">
      <c r="A1423">
        <v>32</v>
      </c>
      <c r="B1423" t="s">
        <v>623</v>
      </c>
      <c r="C1423" t="s">
        <v>624</v>
      </c>
      <c r="D1423" s="1">
        <v>41814</v>
      </c>
      <c r="E1423" t="s">
        <v>443</v>
      </c>
      <c r="F1423" t="s">
        <v>307</v>
      </c>
      <c r="G1423" t="s">
        <v>614</v>
      </c>
      <c r="H1423" t="s">
        <v>309</v>
      </c>
      <c r="I1423">
        <v>3</v>
      </c>
      <c r="J1423" t="s">
        <v>437</v>
      </c>
      <c r="K1423" t="s">
        <v>414</v>
      </c>
      <c r="L1423">
        <v>25</v>
      </c>
      <c r="M1423">
        <v>56</v>
      </c>
      <c r="N1423">
        <v>1995</v>
      </c>
      <c r="O1423">
        <v>974</v>
      </c>
      <c r="P1423">
        <v>4</v>
      </c>
      <c r="Q1423">
        <v>6</v>
      </c>
      <c r="R1423">
        <v>6</v>
      </c>
      <c r="S1423">
        <v>4</v>
      </c>
      <c r="T1423">
        <v>6</v>
      </c>
      <c r="U1423">
        <v>2</v>
      </c>
      <c r="V1423">
        <v>2</v>
      </c>
      <c r="W1423">
        <v>1</v>
      </c>
      <c r="X1423" t="s">
        <v>312</v>
      </c>
      <c r="Y1423">
        <v>1.1599999999999999</v>
      </c>
      <c r="Z1423">
        <v>4.5</v>
      </c>
      <c r="AA1423">
        <v>1.22</v>
      </c>
      <c r="AB1423">
        <v>4</v>
      </c>
      <c r="AC1423">
        <v>1.25</v>
      </c>
      <c r="AD1423">
        <v>3.75</v>
      </c>
      <c r="AE1423">
        <v>1.26</v>
      </c>
      <c r="AF1423">
        <v>4.3899999999999997</v>
      </c>
      <c r="AG1423">
        <v>1.22</v>
      </c>
      <c r="AH1423">
        <v>4</v>
      </c>
      <c r="AI1423">
        <v>1.26</v>
      </c>
      <c r="AJ1423">
        <v>4.9000000000000004</v>
      </c>
      <c r="AK1423">
        <v>1.23</v>
      </c>
      <c r="AL1423">
        <v>4.04</v>
      </c>
      <c r="AM1423" t="str">
        <f t="shared" si="242"/>
        <v>Cornet</v>
      </c>
      <c r="AN1423" t="str">
        <f t="shared" si="243"/>
        <v>Schmiedlova</v>
      </c>
      <c r="AO1423" t="str">
        <f t="shared" si="244"/>
        <v>LondonCornetSchmiedlova</v>
      </c>
      <c r="AP1423" t="str">
        <f t="shared" si="245"/>
        <v>LondonSchmiedlovaCornet</v>
      </c>
      <c r="AQ1423">
        <f t="shared" si="246"/>
        <v>1</v>
      </c>
      <c r="AR1423">
        <f t="shared" si="247"/>
        <v>4</v>
      </c>
      <c r="AS1423">
        <f t="shared" si="248"/>
        <v>28</v>
      </c>
      <c r="AT1423" t="b">
        <f t="shared" si="249"/>
        <v>0</v>
      </c>
      <c r="AU1423" t="str">
        <f t="shared" si="250"/>
        <v>Schmiedlova</v>
      </c>
      <c r="AV1423" t="b">
        <f t="shared" si="251"/>
        <v>1</v>
      </c>
      <c r="AW1423" t="str">
        <f t="shared" si="252"/>
        <v>London1st Round</v>
      </c>
    </row>
    <row r="1424" spans="1:49" x14ac:dyDescent="0.25">
      <c r="A1424">
        <v>32</v>
      </c>
      <c r="B1424" t="s">
        <v>623</v>
      </c>
      <c r="C1424" t="s">
        <v>624</v>
      </c>
      <c r="D1424" s="1">
        <v>41814</v>
      </c>
      <c r="E1424" t="s">
        <v>443</v>
      </c>
      <c r="F1424" t="s">
        <v>307</v>
      </c>
      <c r="G1424" t="s">
        <v>614</v>
      </c>
      <c r="H1424" t="s">
        <v>309</v>
      </c>
      <c r="I1424">
        <v>3</v>
      </c>
      <c r="J1424" t="s">
        <v>463</v>
      </c>
      <c r="K1424" t="s">
        <v>449</v>
      </c>
      <c r="L1424">
        <v>80</v>
      </c>
      <c r="M1424">
        <v>99</v>
      </c>
      <c r="N1424">
        <v>723</v>
      </c>
      <c r="O1424">
        <v>645</v>
      </c>
      <c r="P1424">
        <v>1</v>
      </c>
      <c r="Q1424">
        <v>6</v>
      </c>
      <c r="R1424">
        <v>6</v>
      </c>
      <c r="S1424">
        <v>4</v>
      </c>
      <c r="T1424">
        <v>7</v>
      </c>
      <c r="U1424">
        <v>5</v>
      </c>
      <c r="V1424">
        <v>2</v>
      </c>
      <c r="W1424">
        <v>1</v>
      </c>
      <c r="X1424" t="s">
        <v>312</v>
      </c>
      <c r="Y1424">
        <v>2.25</v>
      </c>
      <c r="Z1424">
        <v>1.57</v>
      </c>
      <c r="AA1424">
        <v>2.4</v>
      </c>
      <c r="AB1424">
        <v>1.55</v>
      </c>
      <c r="AC1424">
        <v>2.5</v>
      </c>
      <c r="AD1424">
        <v>1.5</v>
      </c>
      <c r="AE1424">
        <v>2.2999999999999998</v>
      </c>
      <c r="AF1424">
        <v>1.7</v>
      </c>
      <c r="AG1424">
        <v>2.25</v>
      </c>
      <c r="AH1424">
        <v>1.62</v>
      </c>
      <c r="AI1424">
        <v>2.75</v>
      </c>
      <c r="AJ1424">
        <v>1.7</v>
      </c>
      <c r="AK1424">
        <v>2.36</v>
      </c>
      <c r="AL1424">
        <v>1.58</v>
      </c>
      <c r="AM1424" t="str">
        <f t="shared" si="242"/>
        <v>Begu</v>
      </c>
      <c r="AN1424" t="str">
        <f t="shared" si="243"/>
        <v>Razzano</v>
      </c>
      <c r="AO1424" t="str">
        <f t="shared" si="244"/>
        <v>LondonBeguRazzano</v>
      </c>
      <c r="AP1424" t="str">
        <f t="shared" si="245"/>
        <v>LondonRazzanoBegu</v>
      </c>
      <c r="AQ1424">
        <f t="shared" si="246"/>
        <v>1</v>
      </c>
      <c r="AR1424">
        <f t="shared" si="247"/>
        <v>-1</v>
      </c>
      <c r="AS1424">
        <f t="shared" si="248"/>
        <v>29</v>
      </c>
      <c r="AT1424" t="b">
        <f t="shared" si="249"/>
        <v>0</v>
      </c>
      <c r="AU1424" t="str">
        <f t="shared" si="250"/>
        <v>Razzano</v>
      </c>
      <c r="AV1424" t="b">
        <f t="shared" si="251"/>
        <v>1</v>
      </c>
      <c r="AW1424" t="str">
        <f t="shared" si="252"/>
        <v>London1st Round</v>
      </c>
    </row>
    <row r="1425" spans="1:49" x14ac:dyDescent="0.25">
      <c r="A1425">
        <v>32</v>
      </c>
      <c r="B1425" t="s">
        <v>623</v>
      </c>
      <c r="C1425" t="s">
        <v>624</v>
      </c>
      <c r="D1425" s="1">
        <v>41814</v>
      </c>
      <c r="E1425" t="s">
        <v>443</v>
      </c>
      <c r="F1425" t="s">
        <v>307</v>
      </c>
      <c r="G1425" t="s">
        <v>614</v>
      </c>
      <c r="H1425" t="s">
        <v>309</v>
      </c>
      <c r="I1425">
        <v>3</v>
      </c>
      <c r="J1425" t="s">
        <v>360</v>
      </c>
      <c r="K1425" t="s">
        <v>462</v>
      </c>
      <c r="L1425">
        <v>20</v>
      </c>
      <c r="M1425">
        <v>103</v>
      </c>
      <c r="N1425">
        <v>2205</v>
      </c>
      <c r="O1425">
        <v>621</v>
      </c>
      <c r="P1425">
        <v>6</v>
      </c>
      <c r="Q1425">
        <v>1</v>
      </c>
      <c r="R1425">
        <v>6</v>
      </c>
      <c r="S1425">
        <v>4</v>
      </c>
      <c r="V1425">
        <v>2</v>
      </c>
      <c r="W1425">
        <v>0</v>
      </c>
      <c r="X1425" t="s">
        <v>312</v>
      </c>
      <c r="Y1425">
        <v>1.05</v>
      </c>
      <c r="Z1425">
        <v>11</v>
      </c>
      <c r="AA1425">
        <v>1.07</v>
      </c>
      <c r="AB1425">
        <v>8</v>
      </c>
      <c r="AC1425">
        <v>1.07</v>
      </c>
      <c r="AD1425">
        <v>7.5</v>
      </c>
      <c r="AE1425">
        <v>1.07</v>
      </c>
      <c r="AF1425">
        <v>11.25</v>
      </c>
      <c r="AG1425">
        <v>1.07</v>
      </c>
      <c r="AH1425">
        <v>8</v>
      </c>
      <c r="AI1425">
        <v>1.07</v>
      </c>
      <c r="AJ1425">
        <v>11.25</v>
      </c>
      <c r="AK1425">
        <v>1.06</v>
      </c>
      <c r="AL1425">
        <v>8.9499999999999993</v>
      </c>
      <c r="AM1425" t="str">
        <f t="shared" si="242"/>
        <v>Petkovic</v>
      </c>
      <c r="AN1425" t="str">
        <f t="shared" si="243"/>
        <v>Piter</v>
      </c>
      <c r="AO1425" t="str">
        <f t="shared" si="244"/>
        <v>LondonPetkovicPiter</v>
      </c>
      <c r="AP1425" t="str">
        <f t="shared" si="245"/>
        <v>LondonPiterPetkovic</v>
      </c>
      <c r="AQ1425">
        <f t="shared" si="246"/>
        <v>2</v>
      </c>
      <c r="AR1425">
        <f t="shared" si="247"/>
        <v>7</v>
      </c>
      <c r="AS1425">
        <f t="shared" si="248"/>
        <v>17</v>
      </c>
      <c r="AT1425" t="b">
        <f t="shared" si="249"/>
        <v>0</v>
      </c>
      <c r="AU1425" t="str">
        <f t="shared" si="250"/>
        <v>Petkovic</v>
      </c>
      <c r="AV1425" t="b">
        <f t="shared" si="251"/>
        <v>0</v>
      </c>
      <c r="AW1425" t="str">
        <f t="shared" si="252"/>
        <v>London1st Round</v>
      </c>
    </row>
    <row r="1426" spans="1:49" x14ac:dyDescent="0.25">
      <c r="A1426">
        <v>32</v>
      </c>
      <c r="B1426" t="s">
        <v>623</v>
      </c>
      <c r="C1426" t="s">
        <v>624</v>
      </c>
      <c r="D1426" s="1">
        <v>41814</v>
      </c>
      <c r="E1426" t="s">
        <v>443</v>
      </c>
      <c r="F1426" t="s">
        <v>307</v>
      </c>
      <c r="G1426" t="s">
        <v>614</v>
      </c>
      <c r="H1426" t="s">
        <v>309</v>
      </c>
      <c r="I1426">
        <v>3</v>
      </c>
      <c r="J1426" t="s">
        <v>356</v>
      </c>
      <c r="K1426" t="s">
        <v>454</v>
      </c>
      <c r="L1426">
        <v>19</v>
      </c>
      <c r="M1426">
        <v>82</v>
      </c>
      <c r="N1426">
        <v>2397</v>
      </c>
      <c r="O1426">
        <v>710</v>
      </c>
      <c r="P1426">
        <v>6</v>
      </c>
      <c r="Q1426">
        <v>2</v>
      </c>
      <c r="R1426">
        <v>6</v>
      </c>
      <c r="S1426">
        <v>1</v>
      </c>
      <c r="V1426">
        <v>2</v>
      </c>
      <c r="W1426">
        <v>0</v>
      </c>
      <c r="X1426" t="s">
        <v>312</v>
      </c>
      <c r="Y1426">
        <v>1.1599999999999999</v>
      </c>
      <c r="Z1426">
        <v>5</v>
      </c>
      <c r="AA1426">
        <v>1.18</v>
      </c>
      <c r="AB1426">
        <v>4.5</v>
      </c>
      <c r="AC1426">
        <v>1.17</v>
      </c>
      <c r="AD1426">
        <v>5</v>
      </c>
      <c r="AE1426">
        <v>1.22</v>
      </c>
      <c r="AF1426">
        <v>4.8499999999999996</v>
      </c>
      <c r="AG1426">
        <v>1.2</v>
      </c>
      <c r="AH1426">
        <v>4.5</v>
      </c>
      <c r="AI1426">
        <v>1.22</v>
      </c>
      <c r="AJ1426">
        <v>5.75</v>
      </c>
      <c r="AK1426">
        <v>1.18</v>
      </c>
      <c r="AL1426">
        <v>4.6900000000000004</v>
      </c>
      <c r="AM1426" t="str">
        <f t="shared" si="242"/>
        <v>Lisicki</v>
      </c>
      <c r="AN1426" t="str">
        <f t="shared" si="243"/>
        <v>Glushko</v>
      </c>
      <c r="AO1426" t="str">
        <f t="shared" si="244"/>
        <v>LondonLisickiGlushko</v>
      </c>
      <c r="AP1426" t="str">
        <f t="shared" si="245"/>
        <v>LondonGlushkoLisicki</v>
      </c>
      <c r="AQ1426">
        <f t="shared" si="246"/>
        <v>2</v>
      </c>
      <c r="AR1426">
        <f t="shared" si="247"/>
        <v>9</v>
      </c>
      <c r="AS1426">
        <f t="shared" si="248"/>
        <v>15</v>
      </c>
      <c r="AT1426" t="b">
        <f t="shared" si="249"/>
        <v>0</v>
      </c>
      <c r="AU1426" t="str">
        <f t="shared" si="250"/>
        <v>Lisicki</v>
      </c>
      <c r="AV1426" t="b">
        <f t="shared" si="251"/>
        <v>0</v>
      </c>
      <c r="AW1426" t="str">
        <f t="shared" si="252"/>
        <v>London1st Round</v>
      </c>
    </row>
    <row r="1427" spans="1:49" x14ac:dyDescent="0.25">
      <c r="A1427">
        <v>32</v>
      </c>
      <c r="B1427" t="s">
        <v>623</v>
      </c>
      <c r="C1427" t="s">
        <v>624</v>
      </c>
      <c r="D1427" s="1">
        <v>41814</v>
      </c>
      <c r="E1427" t="s">
        <v>443</v>
      </c>
      <c r="F1427" t="s">
        <v>307</v>
      </c>
      <c r="G1427" t="s">
        <v>614</v>
      </c>
      <c r="H1427" t="s">
        <v>309</v>
      </c>
      <c r="I1427">
        <v>3</v>
      </c>
      <c r="J1427" t="s">
        <v>591</v>
      </c>
      <c r="K1427" t="s">
        <v>332</v>
      </c>
      <c r="L1427">
        <v>86</v>
      </c>
      <c r="M1427">
        <v>85</v>
      </c>
      <c r="N1427">
        <v>702</v>
      </c>
      <c r="O1427">
        <v>704</v>
      </c>
      <c r="P1427">
        <v>6</v>
      </c>
      <c r="Q1427">
        <v>1</v>
      </c>
      <c r="R1427">
        <v>6</v>
      </c>
      <c r="S1427">
        <v>3</v>
      </c>
      <c r="V1427">
        <v>2</v>
      </c>
      <c r="W1427">
        <v>0</v>
      </c>
      <c r="X1427" t="s">
        <v>312</v>
      </c>
      <c r="Y1427">
        <v>1.4</v>
      </c>
      <c r="Z1427">
        <v>2.75</v>
      </c>
      <c r="AA1427">
        <v>1.45</v>
      </c>
      <c r="AB1427">
        <v>2.7</v>
      </c>
      <c r="AC1427">
        <v>1.44</v>
      </c>
      <c r="AD1427">
        <v>2.62</v>
      </c>
      <c r="AE1427">
        <v>1.45</v>
      </c>
      <c r="AF1427">
        <v>2.97</v>
      </c>
      <c r="AG1427">
        <v>1.5</v>
      </c>
      <c r="AH1427">
        <v>2.63</v>
      </c>
      <c r="AI1427">
        <v>1.5</v>
      </c>
      <c r="AJ1427">
        <v>3</v>
      </c>
      <c r="AK1427">
        <v>1.46</v>
      </c>
      <c r="AL1427">
        <v>2.69</v>
      </c>
      <c r="AM1427" t="str">
        <f t="shared" si="242"/>
        <v>Bacsinszky</v>
      </c>
      <c r="AN1427" t="str">
        <f t="shared" si="243"/>
        <v>Fichman</v>
      </c>
      <c r="AO1427" t="str">
        <f t="shared" si="244"/>
        <v>LondonBacsinszkyFichman</v>
      </c>
      <c r="AP1427" t="str">
        <f t="shared" si="245"/>
        <v>LondonFichmanBacsinszky</v>
      </c>
      <c r="AQ1427">
        <f t="shared" si="246"/>
        <v>2</v>
      </c>
      <c r="AR1427">
        <f t="shared" si="247"/>
        <v>8</v>
      </c>
      <c r="AS1427">
        <f t="shared" si="248"/>
        <v>16</v>
      </c>
      <c r="AT1427" t="b">
        <f t="shared" si="249"/>
        <v>0</v>
      </c>
      <c r="AU1427" t="str">
        <f t="shared" si="250"/>
        <v>Bacsinszky</v>
      </c>
      <c r="AV1427" t="b">
        <f t="shared" si="251"/>
        <v>0</v>
      </c>
      <c r="AW1427" t="str">
        <f t="shared" si="252"/>
        <v>London1st Round</v>
      </c>
    </row>
    <row r="1428" spans="1:49" x14ac:dyDescent="0.25">
      <c r="A1428">
        <v>32</v>
      </c>
      <c r="B1428" t="s">
        <v>623</v>
      </c>
      <c r="C1428" t="s">
        <v>624</v>
      </c>
      <c r="D1428" s="1">
        <v>41814</v>
      </c>
      <c r="E1428" t="s">
        <v>443</v>
      </c>
      <c r="F1428" t="s">
        <v>307</v>
      </c>
      <c r="G1428" t="s">
        <v>614</v>
      </c>
      <c r="H1428" t="s">
        <v>309</v>
      </c>
      <c r="I1428">
        <v>3</v>
      </c>
      <c r="J1428" t="s">
        <v>439</v>
      </c>
      <c r="K1428" t="s">
        <v>627</v>
      </c>
      <c r="L1428">
        <v>4</v>
      </c>
      <c r="M1428">
        <v>214</v>
      </c>
      <c r="N1428">
        <v>5990</v>
      </c>
      <c r="O1428">
        <v>265</v>
      </c>
      <c r="P1428">
        <v>6</v>
      </c>
      <c r="Q1428">
        <v>2</v>
      </c>
      <c r="R1428">
        <v>6</v>
      </c>
      <c r="S1428">
        <v>1</v>
      </c>
      <c r="V1428">
        <v>2</v>
      </c>
      <c r="W1428">
        <v>0</v>
      </c>
      <c r="X1428" t="s">
        <v>312</v>
      </c>
      <c r="Y1428">
        <v>1.03</v>
      </c>
      <c r="Z1428">
        <v>15</v>
      </c>
      <c r="AA1428">
        <v>1.03</v>
      </c>
      <c r="AB1428">
        <v>11</v>
      </c>
      <c r="AC1428">
        <v>1.03</v>
      </c>
      <c r="AD1428">
        <v>12</v>
      </c>
      <c r="AE1428">
        <v>1.04</v>
      </c>
      <c r="AF1428">
        <v>14.5</v>
      </c>
      <c r="AG1428">
        <v>1.03</v>
      </c>
      <c r="AH1428">
        <v>12</v>
      </c>
      <c r="AI1428">
        <v>1.05</v>
      </c>
      <c r="AJ1428">
        <v>17.75</v>
      </c>
      <c r="AK1428">
        <v>1.03</v>
      </c>
      <c r="AL1428">
        <v>12.85</v>
      </c>
      <c r="AM1428" t="str">
        <f t="shared" si="242"/>
        <v>Radwanska</v>
      </c>
      <c r="AN1428" t="str">
        <f t="shared" si="243"/>
        <v>Mitu</v>
      </c>
      <c r="AO1428" t="str">
        <f t="shared" si="244"/>
        <v>LondonRadwanskaMitu</v>
      </c>
      <c r="AP1428" t="str">
        <f t="shared" si="245"/>
        <v>LondonMituRadwanska</v>
      </c>
      <c r="AQ1428">
        <f t="shared" si="246"/>
        <v>2</v>
      </c>
      <c r="AR1428">
        <f t="shared" si="247"/>
        <v>9</v>
      </c>
      <c r="AS1428">
        <f t="shared" si="248"/>
        <v>15</v>
      </c>
      <c r="AT1428" t="b">
        <f t="shared" si="249"/>
        <v>0</v>
      </c>
      <c r="AU1428" t="str">
        <f t="shared" si="250"/>
        <v>Radwanska</v>
      </c>
      <c r="AV1428" t="b">
        <f t="shared" si="251"/>
        <v>0</v>
      </c>
      <c r="AW1428" t="str">
        <f t="shared" si="252"/>
        <v>London1st Round</v>
      </c>
    </row>
    <row r="1429" spans="1:49" x14ac:dyDescent="0.25">
      <c r="A1429">
        <v>32</v>
      </c>
      <c r="B1429" t="s">
        <v>623</v>
      </c>
      <c r="C1429" t="s">
        <v>624</v>
      </c>
      <c r="D1429" s="1">
        <v>41814</v>
      </c>
      <c r="E1429" t="s">
        <v>443</v>
      </c>
      <c r="F1429" t="s">
        <v>307</v>
      </c>
      <c r="G1429" t="s">
        <v>614</v>
      </c>
      <c r="H1429" t="s">
        <v>309</v>
      </c>
      <c r="I1429">
        <v>3</v>
      </c>
      <c r="J1429" t="s">
        <v>438</v>
      </c>
      <c r="K1429" t="s">
        <v>398</v>
      </c>
      <c r="L1429">
        <v>16</v>
      </c>
      <c r="M1429">
        <v>78</v>
      </c>
      <c r="N1429">
        <v>2700</v>
      </c>
      <c r="O1429">
        <v>734</v>
      </c>
      <c r="P1429">
        <v>6</v>
      </c>
      <c r="Q1429">
        <v>3</v>
      </c>
      <c r="R1429">
        <v>6</v>
      </c>
      <c r="S1429">
        <v>0</v>
      </c>
      <c r="V1429">
        <v>2</v>
      </c>
      <c r="W1429">
        <v>0</v>
      </c>
      <c r="X1429" t="s">
        <v>312</v>
      </c>
      <c r="Y1429">
        <v>1.06</v>
      </c>
      <c r="Z1429">
        <v>8</v>
      </c>
      <c r="AA1429">
        <v>1.05</v>
      </c>
      <c r="AB1429">
        <v>9</v>
      </c>
      <c r="AC1429">
        <v>1.07</v>
      </c>
      <c r="AD1429">
        <v>7.5</v>
      </c>
      <c r="AE1429">
        <v>1.07</v>
      </c>
      <c r="AF1429">
        <v>10.75</v>
      </c>
      <c r="AG1429">
        <v>1.07</v>
      </c>
      <c r="AH1429">
        <v>8</v>
      </c>
      <c r="AI1429">
        <v>1.0900000000000001</v>
      </c>
      <c r="AJ1429">
        <v>10.75</v>
      </c>
      <c r="AK1429">
        <v>1.06</v>
      </c>
      <c r="AL1429">
        <v>8.94</v>
      </c>
      <c r="AM1429" t="str">
        <f t="shared" si="242"/>
        <v>Wozniacki</v>
      </c>
      <c r="AN1429" t="str">
        <f t="shared" si="243"/>
        <v>Peer</v>
      </c>
      <c r="AO1429" t="str">
        <f t="shared" si="244"/>
        <v>LondonWozniackiPeer</v>
      </c>
      <c r="AP1429" t="str">
        <f t="shared" si="245"/>
        <v>LondonPeerWozniacki</v>
      </c>
      <c r="AQ1429">
        <f t="shared" si="246"/>
        <v>2</v>
      </c>
      <c r="AR1429">
        <f t="shared" si="247"/>
        <v>9</v>
      </c>
      <c r="AS1429">
        <f t="shared" si="248"/>
        <v>15</v>
      </c>
      <c r="AT1429" t="b">
        <f t="shared" si="249"/>
        <v>0</v>
      </c>
      <c r="AU1429" t="str">
        <f t="shared" si="250"/>
        <v>Wozniacki</v>
      </c>
      <c r="AV1429" t="b">
        <f t="shared" si="251"/>
        <v>0</v>
      </c>
      <c r="AW1429" t="str">
        <f t="shared" si="252"/>
        <v>London1st Round</v>
      </c>
    </row>
    <row r="1430" spans="1:49" x14ac:dyDescent="0.25">
      <c r="A1430">
        <v>32</v>
      </c>
      <c r="B1430" t="s">
        <v>623</v>
      </c>
      <c r="C1430" t="s">
        <v>624</v>
      </c>
      <c r="D1430" s="1">
        <v>41814</v>
      </c>
      <c r="E1430" t="s">
        <v>443</v>
      </c>
      <c r="F1430" t="s">
        <v>307</v>
      </c>
      <c r="G1430" t="s">
        <v>614</v>
      </c>
      <c r="H1430" t="s">
        <v>309</v>
      </c>
      <c r="I1430">
        <v>3</v>
      </c>
      <c r="J1430" t="s">
        <v>377</v>
      </c>
      <c r="K1430" t="s">
        <v>403</v>
      </c>
      <c r="L1430">
        <v>46</v>
      </c>
      <c r="M1430">
        <v>14</v>
      </c>
      <c r="N1430">
        <v>1169</v>
      </c>
      <c r="O1430">
        <v>3120</v>
      </c>
      <c r="P1430">
        <v>2</v>
      </c>
      <c r="Q1430">
        <v>6</v>
      </c>
      <c r="R1430">
        <v>7</v>
      </c>
      <c r="S1430">
        <v>6</v>
      </c>
      <c r="T1430">
        <v>7</v>
      </c>
      <c r="U1430">
        <v>5</v>
      </c>
      <c r="V1430">
        <v>2</v>
      </c>
      <c r="W1430">
        <v>1</v>
      </c>
      <c r="X1430" t="s">
        <v>312</v>
      </c>
      <c r="Y1430">
        <v>2.1</v>
      </c>
      <c r="Z1430">
        <v>1.66</v>
      </c>
      <c r="AA1430">
        <v>2.2000000000000002</v>
      </c>
      <c r="AB1430">
        <v>1.65</v>
      </c>
      <c r="AC1430">
        <v>2</v>
      </c>
      <c r="AD1430">
        <v>1.73</v>
      </c>
      <c r="AE1430">
        <v>2.2200000000000002</v>
      </c>
      <c r="AF1430">
        <v>1.74</v>
      </c>
      <c r="AG1430">
        <v>2.1</v>
      </c>
      <c r="AH1430">
        <v>1.73</v>
      </c>
      <c r="AI1430">
        <v>2.2999999999999998</v>
      </c>
      <c r="AJ1430">
        <v>1.78</v>
      </c>
      <c r="AK1430">
        <v>2.12</v>
      </c>
      <c r="AL1430">
        <v>1.71</v>
      </c>
      <c r="AM1430" t="str">
        <f t="shared" si="242"/>
        <v>Garcia</v>
      </c>
      <c r="AN1430" t="str">
        <f t="shared" si="243"/>
        <v>Errani</v>
      </c>
      <c r="AO1430" t="str">
        <f t="shared" si="244"/>
        <v>LondonGarciaErrani</v>
      </c>
      <c r="AP1430" t="str">
        <f t="shared" si="245"/>
        <v>LondonErraniGarcia</v>
      </c>
      <c r="AQ1430">
        <f t="shared" si="246"/>
        <v>1</v>
      </c>
      <c r="AR1430">
        <f t="shared" si="247"/>
        <v>-1</v>
      </c>
      <c r="AS1430">
        <f t="shared" si="248"/>
        <v>33</v>
      </c>
      <c r="AT1430" t="b">
        <f t="shared" si="249"/>
        <v>1</v>
      </c>
      <c r="AU1430" t="str">
        <f t="shared" si="250"/>
        <v>Errani</v>
      </c>
      <c r="AV1430" t="b">
        <f t="shared" si="251"/>
        <v>1</v>
      </c>
      <c r="AW1430" t="str">
        <f t="shared" si="252"/>
        <v>London1st Round</v>
      </c>
    </row>
    <row r="1431" spans="1:49" x14ac:dyDescent="0.25">
      <c r="A1431">
        <v>32</v>
      </c>
      <c r="B1431" t="s">
        <v>623</v>
      </c>
      <c r="C1431" t="s">
        <v>624</v>
      </c>
      <c r="D1431" s="1">
        <v>41814</v>
      </c>
      <c r="E1431" t="s">
        <v>443</v>
      </c>
      <c r="F1431" t="s">
        <v>307</v>
      </c>
      <c r="G1431" t="s">
        <v>614</v>
      </c>
      <c r="H1431" t="s">
        <v>309</v>
      </c>
      <c r="I1431">
        <v>3</v>
      </c>
      <c r="J1431" t="s">
        <v>359</v>
      </c>
      <c r="K1431" t="s">
        <v>329</v>
      </c>
      <c r="L1431">
        <v>47</v>
      </c>
      <c r="M1431">
        <v>51</v>
      </c>
      <c r="N1431">
        <v>1165</v>
      </c>
      <c r="O1431">
        <v>1093</v>
      </c>
      <c r="P1431">
        <v>6</v>
      </c>
      <c r="Q1431">
        <v>3</v>
      </c>
      <c r="R1431">
        <v>6</v>
      </c>
      <c r="S1431">
        <v>3</v>
      </c>
      <c r="V1431">
        <v>2</v>
      </c>
      <c r="W1431">
        <v>0</v>
      </c>
      <c r="X1431" t="s">
        <v>312</v>
      </c>
      <c r="Y1431">
        <v>1.28</v>
      </c>
      <c r="Z1431">
        <v>3.5</v>
      </c>
      <c r="AA1431">
        <v>1.3</v>
      </c>
      <c r="AB1431">
        <v>3.4</v>
      </c>
      <c r="AC1431">
        <v>1.3</v>
      </c>
      <c r="AD1431">
        <v>3.4</v>
      </c>
      <c r="AE1431">
        <v>1.27</v>
      </c>
      <c r="AF1431">
        <v>4.22</v>
      </c>
      <c r="AG1431">
        <v>1.29</v>
      </c>
      <c r="AH1431">
        <v>3.5</v>
      </c>
      <c r="AI1431">
        <v>1.35</v>
      </c>
      <c r="AJ1431">
        <v>4.22</v>
      </c>
      <c r="AK1431">
        <v>1.28</v>
      </c>
      <c r="AL1431">
        <v>3.62</v>
      </c>
      <c r="AM1431" t="str">
        <f t="shared" si="242"/>
        <v>Keys</v>
      </c>
      <c r="AN1431" t="str">
        <f t="shared" si="243"/>
        <v>Puig</v>
      </c>
      <c r="AO1431" t="str">
        <f t="shared" si="244"/>
        <v>LondonKeysPuig</v>
      </c>
      <c r="AP1431" t="str">
        <f t="shared" si="245"/>
        <v>LondonPuigKeys</v>
      </c>
      <c r="AQ1431">
        <f t="shared" si="246"/>
        <v>2</v>
      </c>
      <c r="AR1431">
        <f t="shared" si="247"/>
        <v>6</v>
      </c>
      <c r="AS1431">
        <f t="shared" si="248"/>
        <v>18</v>
      </c>
      <c r="AT1431" t="b">
        <f t="shared" si="249"/>
        <v>0</v>
      </c>
      <c r="AU1431" t="str">
        <f t="shared" si="250"/>
        <v>Keys</v>
      </c>
      <c r="AV1431" t="b">
        <f t="shared" si="251"/>
        <v>0</v>
      </c>
      <c r="AW1431" t="str">
        <f t="shared" si="252"/>
        <v>London1st Round</v>
      </c>
    </row>
    <row r="1432" spans="1:49" x14ac:dyDescent="0.25">
      <c r="A1432">
        <v>32</v>
      </c>
      <c r="B1432" t="s">
        <v>623</v>
      </c>
      <c r="C1432" t="s">
        <v>624</v>
      </c>
      <c r="D1432" s="1">
        <v>41814</v>
      </c>
      <c r="E1432" t="s">
        <v>443</v>
      </c>
      <c r="F1432" t="s">
        <v>307</v>
      </c>
      <c r="G1432" t="s">
        <v>614</v>
      </c>
      <c r="H1432" t="s">
        <v>309</v>
      </c>
      <c r="I1432">
        <v>3</v>
      </c>
      <c r="J1432" t="s">
        <v>355</v>
      </c>
      <c r="K1432" t="s">
        <v>432</v>
      </c>
      <c r="L1432">
        <v>57</v>
      </c>
      <c r="M1432">
        <v>37</v>
      </c>
      <c r="N1432">
        <v>932</v>
      </c>
      <c r="O1432">
        <v>1328</v>
      </c>
      <c r="P1432">
        <v>6</v>
      </c>
      <c r="Q1432">
        <v>7</v>
      </c>
      <c r="R1432">
        <v>6</v>
      </c>
      <c r="S1432">
        <v>2</v>
      </c>
      <c r="T1432">
        <v>6</v>
      </c>
      <c r="U1432">
        <v>2</v>
      </c>
      <c r="V1432">
        <v>2</v>
      </c>
      <c r="W1432">
        <v>1</v>
      </c>
      <c r="X1432" t="s">
        <v>312</v>
      </c>
      <c r="Y1432">
        <v>2.75</v>
      </c>
      <c r="Z1432">
        <v>1.4</v>
      </c>
      <c r="AA1432">
        <v>2.5</v>
      </c>
      <c r="AB1432">
        <v>1.5</v>
      </c>
      <c r="AC1432">
        <v>2.75</v>
      </c>
      <c r="AD1432">
        <v>1.4</v>
      </c>
      <c r="AE1432">
        <v>2.6</v>
      </c>
      <c r="AF1432">
        <v>1.56</v>
      </c>
      <c r="AG1432">
        <v>2.63</v>
      </c>
      <c r="AH1432">
        <v>1.5</v>
      </c>
      <c r="AI1432">
        <v>2.85</v>
      </c>
      <c r="AJ1432">
        <v>1.56</v>
      </c>
      <c r="AK1432">
        <v>2.61</v>
      </c>
      <c r="AL1432">
        <v>1.49</v>
      </c>
      <c r="AM1432" t="str">
        <f t="shared" si="242"/>
        <v>Lepchenko</v>
      </c>
      <c r="AN1432" t="str">
        <f t="shared" si="243"/>
        <v>Pironkova</v>
      </c>
      <c r="AO1432" t="str">
        <f t="shared" si="244"/>
        <v>LondonLepchenkoPironkova</v>
      </c>
      <c r="AP1432" t="str">
        <f t="shared" si="245"/>
        <v>LondonPironkovaLepchenko</v>
      </c>
      <c r="AQ1432">
        <f t="shared" si="246"/>
        <v>1</v>
      </c>
      <c r="AR1432">
        <f t="shared" si="247"/>
        <v>7</v>
      </c>
      <c r="AS1432">
        <f t="shared" si="248"/>
        <v>29</v>
      </c>
      <c r="AT1432" t="b">
        <f t="shared" si="249"/>
        <v>1</v>
      </c>
      <c r="AU1432" t="str">
        <f t="shared" si="250"/>
        <v>Pironkova</v>
      </c>
      <c r="AV1432" t="b">
        <f t="shared" si="251"/>
        <v>1</v>
      </c>
      <c r="AW1432" t="str">
        <f t="shared" si="252"/>
        <v>London1st Round</v>
      </c>
    </row>
    <row r="1433" spans="1:49" x14ac:dyDescent="0.25">
      <c r="A1433">
        <v>32</v>
      </c>
      <c r="B1433" t="s">
        <v>623</v>
      </c>
      <c r="C1433" t="s">
        <v>624</v>
      </c>
      <c r="D1433" s="1">
        <v>41814</v>
      </c>
      <c r="E1433" t="s">
        <v>443</v>
      </c>
      <c r="F1433" t="s">
        <v>307</v>
      </c>
      <c r="G1433" t="s">
        <v>614</v>
      </c>
      <c r="H1433" t="s">
        <v>309</v>
      </c>
      <c r="I1433">
        <v>3</v>
      </c>
      <c r="J1433" t="s">
        <v>494</v>
      </c>
      <c r="K1433" t="s">
        <v>543</v>
      </c>
      <c r="L1433">
        <v>61</v>
      </c>
      <c r="M1433">
        <v>122</v>
      </c>
      <c r="N1433">
        <v>886</v>
      </c>
      <c r="O1433">
        <v>517</v>
      </c>
      <c r="P1433">
        <v>6</v>
      </c>
      <c r="Q1433">
        <v>2</v>
      </c>
      <c r="R1433">
        <v>4</v>
      </c>
      <c r="S1433">
        <v>6</v>
      </c>
      <c r="T1433">
        <v>7</v>
      </c>
      <c r="U1433">
        <v>5</v>
      </c>
      <c r="V1433">
        <v>2</v>
      </c>
      <c r="W1433">
        <v>1</v>
      </c>
      <c r="X1433" t="s">
        <v>312</v>
      </c>
      <c r="Y1433">
        <v>1.1000000000000001</v>
      </c>
      <c r="Z1433">
        <v>6.5</v>
      </c>
      <c r="AA1433">
        <v>1.1599999999999999</v>
      </c>
      <c r="AB1433">
        <v>5</v>
      </c>
      <c r="AC1433">
        <v>1.1399999999999999</v>
      </c>
      <c r="AD1433">
        <v>5</v>
      </c>
      <c r="AE1433">
        <v>1.1599999999999999</v>
      </c>
      <c r="AF1433">
        <v>6.05</v>
      </c>
      <c r="AG1433">
        <v>1.1399999999999999</v>
      </c>
      <c r="AH1433">
        <v>5.5</v>
      </c>
      <c r="AI1433">
        <v>1.17</v>
      </c>
      <c r="AJ1433">
        <v>6.5</v>
      </c>
      <c r="AK1433">
        <v>1.1399999999999999</v>
      </c>
      <c r="AL1433">
        <v>5.49</v>
      </c>
      <c r="AM1433" t="str">
        <f t="shared" si="242"/>
        <v>Cetkovska</v>
      </c>
      <c r="AN1433" t="str">
        <f t="shared" si="243"/>
        <v>Jaksic</v>
      </c>
      <c r="AO1433" t="str">
        <f t="shared" si="244"/>
        <v>LondonCetkovskaJaksic</v>
      </c>
      <c r="AP1433" t="str">
        <f t="shared" si="245"/>
        <v>LondonJaksicCetkovska</v>
      </c>
      <c r="AQ1433">
        <f t="shared" si="246"/>
        <v>1</v>
      </c>
      <c r="AR1433">
        <f t="shared" si="247"/>
        <v>4</v>
      </c>
      <c r="AS1433">
        <f t="shared" si="248"/>
        <v>30</v>
      </c>
      <c r="AT1433" t="b">
        <f t="shared" si="249"/>
        <v>0</v>
      </c>
      <c r="AU1433" t="str">
        <f t="shared" si="250"/>
        <v>Cetkovska</v>
      </c>
      <c r="AV1433" t="b">
        <f t="shared" si="251"/>
        <v>1</v>
      </c>
      <c r="AW1433" t="str">
        <f t="shared" si="252"/>
        <v>London1st Round</v>
      </c>
    </row>
    <row r="1434" spans="1:49" x14ac:dyDescent="0.25">
      <c r="A1434">
        <v>32</v>
      </c>
      <c r="B1434" t="s">
        <v>623</v>
      </c>
      <c r="C1434" t="s">
        <v>624</v>
      </c>
      <c r="D1434" s="1">
        <v>41814</v>
      </c>
      <c r="E1434" t="s">
        <v>443</v>
      </c>
      <c r="F1434" t="s">
        <v>307</v>
      </c>
      <c r="G1434" t="s">
        <v>614</v>
      </c>
      <c r="H1434" t="s">
        <v>309</v>
      </c>
      <c r="I1434">
        <v>3</v>
      </c>
      <c r="J1434" t="s">
        <v>365</v>
      </c>
      <c r="K1434" t="s">
        <v>392</v>
      </c>
      <c r="L1434">
        <v>70</v>
      </c>
      <c r="M1434">
        <v>52</v>
      </c>
      <c r="N1434">
        <v>790</v>
      </c>
      <c r="O1434">
        <v>1035</v>
      </c>
      <c r="P1434">
        <v>6</v>
      </c>
      <c r="Q1434">
        <v>3</v>
      </c>
      <c r="R1434">
        <v>6</v>
      </c>
      <c r="S1434">
        <v>2</v>
      </c>
      <c r="V1434">
        <v>2</v>
      </c>
      <c r="W1434">
        <v>0</v>
      </c>
      <c r="X1434" t="s">
        <v>312</v>
      </c>
      <c r="Y1434">
        <v>1.4</v>
      </c>
      <c r="Z1434">
        <v>2.75</v>
      </c>
      <c r="AA1434">
        <v>1.45</v>
      </c>
      <c r="AB1434">
        <v>2.7</v>
      </c>
      <c r="AC1434">
        <v>1.44</v>
      </c>
      <c r="AD1434">
        <v>2.75</v>
      </c>
      <c r="AE1434">
        <v>1.46</v>
      </c>
      <c r="AF1434">
        <v>2.94</v>
      </c>
      <c r="AG1434">
        <v>1.44</v>
      </c>
      <c r="AH1434">
        <v>2.75</v>
      </c>
      <c r="AI1434">
        <v>1.5</v>
      </c>
      <c r="AJ1434">
        <v>3</v>
      </c>
      <c r="AK1434">
        <v>1.44</v>
      </c>
      <c r="AL1434">
        <v>2.73</v>
      </c>
      <c r="AM1434" t="str">
        <f t="shared" si="242"/>
        <v>Watson</v>
      </c>
      <c r="AN1434" t="str">
        <f t="shared" si="243"/>
        <v>Tomljanovic</v>
      </c>
      <c r="AO1434" t="str">
        <f t="shared" si="244"/>
        <v>LondonWatsonTomljanovic</v>
      </c>
      <c r="AP1434" t="str">
        <f t="shared" si="245"/>
        <v>LondonTomljanovicWatson</v>
      </c>
      <c r="AQ1434">
        <f t="shared" si="246"/>
        <v>2</v>
      </c>
      <c r="AR1434">
        <f t="shared" si="247"/>
        <v>7</v>
      </c>
      <c r="AS1434">
        <f t="shared" si="248"/>
        <v>17</v>
      </c>
      <c r="AT1434" t="b">
        <f t="shared" si="249"/>
        <v>0</v>
      </c>
      <c r="AU1434" t="str">
        <f t="shared" si="250"/>
        <v>Watson</v>
      </c>
      <c r="AV1434" t="b">
        <f t="shared" si="251"/>
        <v>0</v>
      </c>
      <c r="AW1434" t="str">
        <f t="shared" si="252"/>
        <v>London1st Round</v>
      </c>
    </row>
    <row r="1435" spans="1:49" x14ac:dyDescent="0.25">
      <c r="A1435">
        <v>32</v>
      </c>
      <c r="B1435" t="s">
        <v>623</v>
      </c>
      <c r="C1435" t="s">
        <v>624</v>
      </c>
      <c r="D1435" s="1">
        <v>41814</v>
      </c>
      <c r="E1435" t="s">
        <v>443</v>
      </c>
      <c r="F1435" t="s">
        <v>307</v>
      </c>
      <c r="G1435" t="s">
        <v>614</v>
      </c>
      <c r="H1435" t="s">
        <v>309</v>
      </c>
      <c r="I1435">
        <v>3</v>
      </c>
      <c r="J1435" t="s">
        <v>444</v>
      </c>
      <c r="K1435" t="s">
        <v>357</v>
      </c>
      <c r="L1435">
        <v>72</v>
      </c>
      <c r="M1435">
        <v>39</v>
      </c>
      <c r="N1435">
        <v>773</v>
      </c>
      <c r="O1435">
        <v>1290</v>
      </c>
      <c r="P1435">
        <v>2</v>
      </c>
      <c r="Q1435">
        <v>6</v>
      </c>
      <c r="R1435">
        <v>6</v>
      </c>
      <c r="S1435">
        <v>3</v>
      </c>
      <c r="T1435">
        <v>6</v>
      </c>
      <c r="U1435">
        <v>3</v>
      </c>
      <c r="V1435">
        <v>2</v>
      </c>
      <c r="W1435">
        <v>1</v>
      </c>
      <c r="X1435" t="s">
        <v>312</v>
      </c>
      <c r="Y1435">
        <v>1.57</v>
      </c>
      <c r="Z1435">
        <v>2.25</v>
      </c>
      <c r="AA1435">
        <v>1.6</v>
      </c>
      <c r="AB1435">
        <v>2.2999999999999998</v>
      </c>
      <c r="AC1435">
        <v>1.53</v>
      </c>
      <c r="AD1435">
        <v>2.38</v>
      </c>
      <c r="AE1435">
        <v>1.72</v>
      </c>
      <c r="AF1435">
        <v>2.2599999999999998</v>
      </c>
      <c r="AG1435">
        <v>1.62</v>
      </c>
      <c r="AH1435">
        <v>2.25</v>
      </c>
      <c r="AI1435">
        <v>1.73</v>
      </c>
      <c r="AJ1435">
        <v>2.4</v>
      </c>
      <c r="AK1435">
        <v>1.62</v>
      </c>
      <c r="AL1435">
        <v>2.2599999999999998</v>
      </c>
      <c r="AM1435" t="str">
        <f t="shared" si="242"/>
        <v>Bencic</v>
      </c>
      <c r="AN1435" t="str">
        <f t="shared" si="243"/>
        <v>Rybarikova</v>
      </c>
      <c r="AO1435" t="str">
        <f t="shared" si="244"/>
        <v>LondonBencicRybarikova</v>
      </c>
      <c r="AP1435" t="str">
        <f t="shared" si="245"/>
        <v>LondonRybarikovaBencic</v>
      </c>
      <c r="AQ1435">
        <f t="shared" si="246"/>
        <v>1</v>
      </c>
      <c r="AR1435">
        <f t="shared" si="247"/>
        <v>2</v>
      </c>
      <c r="AS1435">
        <f t="shared" si="248"/>
        <v>26</v>
      </c>
      <c r="AT1435" t="b">
        <f t="shared" si="249"/>
        <v>0</v>
      </c>
      <c r="AU1435" t="str">
        <f t="shared" si="250"/>
        <v>Rybarikova</v>
      </c>
      <c r="AV1435" t="b">
        <f t="shared" si="251"/>
        <v>1</v>
      </c>
      <c r="AW1435" t="str">
        <f t="shared" si="252"/>
        <v>London1st Round</v>
      </c>
    </row>
    <row r="1436" spans="1:49" x14ac:dyDescent="0.25">
      <c r="A1436">
        <v>32</v>
      </c>
      <c r="B1436" t="s">
        <v>623</v>
      </c>
      <c r="C1436" t="s">
        <v>624</v>
      </c>
      <c r="D1436" s="1">
        <v>41814</v>
      </c>
      <c r="E1436" t="s">
        <v>443</v>
      </c>
      <c r="F1436" t="s">
        <v>307</v>
      </c>
      <c r="G1436" t="s">
        <v>614</v>
      </c>
      <c r="H1436" t="s">
        <v>309</v>
      </c>
      <c r="I1436">
        <v>3</v>
      </c>
      <c r="J1436" t="s">
        <v>529</v>
      </c>
      <c r="K1436" t="s">
        <v>433</v>
      </c>
      <c r="L1436">
        <v>104</v>
      </c>
      <c r="M1436">
        <v>28</v>
      </c>
      <c r="N1436">
        <v>614</v>
      </c>
      <c r="O1436">
        <v>1636</v>
      </c>
      <c r="P1436">
        <v>3</v>
      </c>
      <c r="Q1436">
        <v>6</v>
      </c>
      <c r="R1436">
        <v>6</v>
      </c>
      <c r="S1436">
        <v>3</v>
      </c>
      <c r="T1436">
        <v>6</v>
      </c>
      <c r="U1436">
        <v>1</v>
      </c>
      <c r="V1436">
        <v>2</v>
      </c>
      <c r="W1436">
        <v>1</v>
      </c>
      <c r="X1436" t="s">
        <v>312</v>
      </c>
      <c r="Y1436">
        <v>2.62</v>
      </c>
      <c r="Z1436">
        <v>1.44</v>
      </c>
      <c r="AA1436">
        <v>2.6</v>
      </c>
      <c r="AB1436">
        <v>1.48</v>
      </c>
      <c r="AC1436">
        <v>2.75</v>
      </c>
      <c r="AD1436">
        <v>1.4</v>
      </c>
      <c r="AE1436">
        <v>2.71</v>
      </c>
      <c r="AF1436">
        <v>1.53</v>
      </c>
      <c r="AG1436">
        <v>2.63</v>
      </c>
      <c r="AH1436">
        <v>1.5</v>
      </c>
      <c r="AI1436">
        <v>2.75</v>
      </c>
      <c r="AJ1436">
        <v>1.54</v>
      </c>
      <c r="AK1436">
        <v>2.63</v>
      </c>
      <c r="AL1436">
        <v>1.47</v>
      </c>
      <c r="AM1436" t="str">
        <f t="shared" si="242"/>
        <v>Larcherde</v>
      </c>
      <c r="AN1436" t="str">
        <f t="shared" si="243"/>
        <v>Kuznetsova</v>
      </c>
      <c r="AO1436" t="str">
        <f t="shared" si="244"/>
        <v>LondonLarcherdeKuznetsova</v>
      </c>
      <c r="AP1436" t="str">
        <f t="shared" si="245"/>
        <v>LondonKuznetsovaLarcherde</v>
      </c>
      <c r="AQ1436">
        <f t="shared" si="246"/>
        <v>1</v>
      </c>
      <c r="AR1436">
        <f t="shared" si="247"/>
        <v>5</v>
      </c>
      <c r="AS1436">
        <f t="shared" si="248"/>
        <v>25</v>
      </c>
      <c r="AT1436" t="b">
        <f t="shared" si="249"/>
        <v>0</v>
      </c>
      <c r="AU1436" t="str">
        <f t="shared" si="250"/>
        <v>Kuznetsova</v>
      </c>
      <c r="AV1436" t="b">
        <f t="shared" si="251"/>
        <v>1</v>
      </c>
      <c r="AW1436" t="str">
        <f t="shared" si="252"/>
        <v>London1st Round</v>
      </c>
    </row>
    <row r="1437" spans="1:49" x14ac:dyDescent="0.25">
      <c r="A1437">
        <v>32</v>
      </c>
      <c r="B1437" t="s">
        <v>623</v>
      </c>
      <c r="C1437" t="s">
        <v>624</v>
      </c>
      <c r="D1437" s="1">
        <v>41814</v>
      </c>
      <c r="E1437" t="s">
        <v>443</v>
      </c>
      <c r="F1437" t="s">
        <v>307</v>
      </c>
      <c r="G1437" t="s">
        <v>614</v>
      </c>
      <c r="H1437" t="s">
        <v>309</v>
      </c>
      <c r="I1437">
        <v>3</v>
      </c>
      <c r="J1437" t="s">
        <v>376</v>
      </c>
      <c r="K1437" t="s">
        <v>628</v>
      </c>
      <c r="L1437">
        <v>5</v>
      </c>
      <c r="M1437">
        <v>242</v>
      </c>
      <c r="N1437">
        <v>4741</v>
      </c>
      <c r="O1437">
        <v>222</v>
      </c>
      <c r="P1437">
        <v>6</v>
      </c>
      <c r="Q1437">
        <v>1</v>
      </c>
      <c r="R1437">
        <v>6</v>
      </c>
      <c r="S1437">
        <v>0</v>
      </c>
      <c r="V1437">
        <v>2</v>
      </c>
      <c r="W1437">
        <v>0</v>
      </c>
      <c r="X1437" t="s">
        <v>312</v>
      </c>
      <c r="Y1437">
        <v>1.01</v>
      </c>
      <c r="Z1437">
        <v>26</v>
      </c>
      <c r="AA1437">
        <v>1.01</v>
      </c>
      <c r="AB1437">
        <v>13</v>
      </c>
      <c r="AC1437">
        <v>1.01</v>
      </c>
      <c r="AD1437">
        <v>26</v>
      </c>
      <c r="AE1437">
        <v>1.01</v>
      </c>
      <c r="AF1437">
        <v>27.22</v>
      </c>
      <c r="AG1437">
        <v>1.01</v>
      </c>
      <c r="AH1437">
        <v>23</v>
      </c>
      <c r="AI1437">
        <v>1.01</v>
      </c>
      <c r="AJ1437">
        <v>49</v>
      </c>
      <c r="AK1437">
        <v>1.01</v>
      </c>
      <c r="AL1437">
        <v>21.78</v>
      </c>
      <c r="AM1437" t="str">
        <f t="shared" si="242"/>
        <v>Sharapova</v>
      </c>
      <c r="AN1437" t="str">
        <f t="shared" si="243"/>
        <v>Murray</v>
      </c>
      <c r="AO1437" t="str">
        <f t="shared" si="244"/>
        <v>LondonSharapovaMurray</v>
      </c>
      <c r="AP1437" t="str">
        <f t="shared" si="245"/>
        <v>LondonMurraySharapova</v>
      </c>
      <c r="AQ1437">
        <f t="shared" si="246"/>
        <v>2</v>
      </c>
      <c r="AR1437">
        <f t="shared" si="247"/>
        <v>11</v>
      </c>
      <c r="AS1437">
        <f t="shared" si="248"/>
        <v>13</v>
      </c>
      <c r="AT1437" t="b">
        <f t="shared" si="249"/>
        <v>0</v>
      </c>
      <c r="AU1437" t="str">
        <f t="shared" si="250"/>
        <v>Sharapova</v>
      </c>
      <c r="AV1437" t="b">
        <f t="shared" si="251"/>
        <v>0</v>
      </c>
      <c r="AW1437" t="str">
        <f t="shared" si="252"/>
        <v>London1st Round</v>
      </c>
    </row>
    <row r="1438" spans="1:49" x14ac:dyDescent="0.25">
      <c r="A1438">
        <v>32</v>
      </c>
      <c r="B1438" t="s">
        <v>623</v>
      </c>
      <c r="C1438" t="s">
        <v>624</v>
      </c>
      <c r="D1438" s="1">
        <v>41814</v>
      </c>
      <c r="E1438" t="s">
        <v>443</v>
      </c>
      <c r="F1438" t="s">
        <v>307</v>
      </c>
      <c r="G1438" t="s">
        <v>614</v>
      </c>
      <c r="H1438" t="s">
        <v>309</v>
      </c>
      <c r="I1438">
        <v>3</v>
      </c>
      <c r="J1438" t="s">
        <v>434</v>
      </c>
      <c r="K1438" t="s">
        <v>333</v>
      </c>
      <c r="L1438">
        <v>115</v>
      </c>
      <c r="M1438">
        <v>29</v>
      </c>
      <c r="N1438">
        <v>550</v>
      </c>
      <c r="O1438">
        <v>1611</v>
      </c>
      <c r="P1438">
        <v>6</v>
      </c>
      <c r="Q1438">
        <v>4</v>
      </c>
      <c r="R1438">
        <v>3</v>
      </c>
      <c r="S1438">
        <v>6</v>
      </c>
      <c r="T1438">
        <v>6</v>
      </c>
      <c r="U1438">
        <v>1</v>
      </c>
      <c r="V1438">
        <v>2</v>
      </c>
      <c r="W1438">
        <v>1</v>
      </c>
      <c r="X1438" t="s">
        <v>312</v>
      </c>
      <c r="Y1438">
        <v>1.72</v>
      </c>
      <c r="Z1438">
        <v>2</v>
      </c>
      <c r="AA1438">
        <v>1.65</v>
      </c>
      <c r="AB1438">
        <v>2.2000000000000002</v>
      </c>
      <c r="AC1438">
        <v>1.67</v>
      </c>
      <c r="AD1438">
        <v>2.1</v>
      </c>
      <c r="AE1438">
        <v>1.71</v>
      </c>
      <c r="AF1438">
        <v>2.27</v>
      </c>
      <c r="AG1438">
        <v>1.8</v>
      </c>
      <c r="AH1438">
        <v>2</v>
      </c>
      <c r="AI1438">
        <v>1.8</v>
      </c>
      <c r="AJ1438">
        <v>2.2999999999999998</v>
      </c>
      <c r="AK1438">
        <v>1.7</v>
      </c>
      <c r="AL1438">
        <v>2.13</v>
      </c>
      <c r="AM1438" t="str">
        <f t="shared" si="242"/>
        <v>Duval</v>
      </c>
      <c r="AN1438" t="str">
        <f t="shared" si="243"/>
        <v>Cirstea</v>
      </c>
      <c r="AO1438" t="str">
        <f t="shared" si="244"/>
        <v>LondonDuvalCirstea</v>
      </c>
      <c r="AP1438" t="str">
        <f t="shared" si="245"/>
        <v>LondonCirsteaDuval</v>
      </c>
      <c r="AQ1438">
        <f t="shared" si="246"/>
        <v>1</v>
      </c>
      <c r="AR1438">
        <f t="shared" si="247"/>
        <v>4</v>
      </c>
      <c r="AS1438">
        <f t="shared" si="248"/>
        <v>26</v>
      </c>
      <c r="AT1438" t="b">
        <f t="shared" si="249"/>
        <v>0</v>
      </c>
      <c r="AU1438" t="str">
        <f t="shared" si="250"/>
        <v>Duval</v>
      </c>
      <c r="AV1438" t="b">
        <f t="shared" si="251"/>
        <v>1</v>
      </c>
      <c r="AW1438" t="str">
        <f t="shared" si="252"/>
        <v>London1st Round</v>
      </c>
    </row>
    <row r="1439" spans="1:49" x14ac:dyDescent="0.25">
      <c r="A1439">
        <v>32</v>
      </c>
      <c r="B1439" t="s">
        <v>623</v>
      </c>
      <c r="C1439" t="s">
        <v>624</v>
      </c>
      <c r="D1439" s="1">
        <v>41814</v>
      </c>
      <c r="E1439" t="s">
        <v>443</v>
      </c>
      <c r="F1439" t="s">
        <v>307</v>
      </c>
      <c r="G1439" t="s">
        <v>614</v>
      </c>
      <c r="H1439" t="s">
        <v>309</v>
      </c>
      <c r="I1439">
        <v>3</v>
      </c>
      <c r="J1439" t="s">
        <v>378</v>
      </c>
      <c r="K1439" t="s">
        <v>516</v>
      </c>
      <c r="L1439">
        <v>9</v>
      </c>
      <c r="M1439">
        <v>92</v>
      </c>
      <c r="N1439">
        <v>3830</v>
      </c>
      <c r="O1439">
        <v>670</v>
      </c>
      <c r="P1439">
        <v>6</v>
      </c>
      <c r="Q1439">
        <v>2</v>
      </c>
      <c r="R1439">
        <v>6</v>
      </c>
      <c r="S1439">
        <v>4</v>
      </c>
      <c r="V1439">
        <v>2</v>
      </c>
      <c r="W1439">
        <v>0</v>
      </c>
      <c r="X1439" t="s">
        <v>312</v>
      </c>
      <c r="Y1439">
        <v>1.05</v>
      </c>
      <c r="Z1439">
        <v>11</v>
      </c>
      <c r="AA1439">
        <v>1.04</v>
      </c>
      <c r="AB1439">
        <v>10</v>
      </c>
      <c r="AC1439">
        <v>1.05</v>
      </c>
      <c r="AD1439">
        <v>10</v>
      </c>
      <c r="AE1439">
        <v>1.07</v>
      </c>
      <c r="AF1439">
        <v>10.75</v>
      </c>
      <c r="AG1439">
        <v>1.04</v>
      </c>
      <c r="AH1439">
        <v>11</v>
      </c>
      <c r="AI1439">
        <v>1.08</v>
      </c>
      <c r="AJ1439">
        <v>11</v>
      </c>
      <c r="AK1439">
        <v>1.05</v>
      </c>
      <c r="AL1439">
        <v>9.6999999999999993</v>
      </c>
      <c r="AM1439" t="str">
        <f t="shared" si="242"/>
        <v>Kerber</v>
      </c>
      <c r="AN1439" t="str">
        <f t="shared" si="243"/>
        <v>Radwanska</v>
      </c>
      <c r="AO1439" t="str">
        <f t="shared" si="244"/>
        <v>LondonKerberRadwanska</v>
      </c>
      <c r="AP1439" t="str">
        <f t="shared" si="245"/>
        <v>LondonRadwanskaKerber</v>
      </c>
      <c r="AQ1439">
        <f t="shared" si="246"/>
        <v>2</v>
      </c>
      <c r="AR1439">
        <f t="shared" si="247"/>
        <v>6</v>
      </c>
      <c r="AS1439">
        <f t="shared" si="248"/>
        <v>18</v>
      </c>
      <c r="AT1439" t="b">
        <f t="shared" si="249"/>
        <v>0</v>
      </c>
      <c r="AU1439" t="str">
        <f t="shared" si="250"/>
        <v>Kerber</v>
      </c>
      <c r="AV1439" t="b">
        <f t="shared" si="251"/>
        <v>0</v>
      </c>
      <c r="AW1439" t="str">
        <f t="shared" si="252"/>
        <v>London1st Round</v>
      </c>
    </row>
    <row r="1440" spans="1:49" x14ac:dyDescent="0.25">
      <c r="A1440">
        <v>32</v>
      </c>
      <c r="B1440" t="s">
        <v>623</v>
      </c>
      <c r="C1440" t="s">
        <v>624</v>
      </c>
      <c r="D1440" s="1">
        <v>41814</v>
      </c>
      <c r="E1440" t="s">
        <v>443</v>
      </c>
      <c r="F1440" t="s">
        <v>307</v>
      </c>
      <c r="G1440" t="s">
        <v>614</v>
      </c>
      <c r="H1440" t="s">
        <v>309</v>
      </c>
      <c r="I1440">
        <v>3</v>
      </c>
      <c r="J1440" t="s">
        <v>431</v>
      </c>
      <c r="K1440" t="s">
        <v>373</v>
      </c>
      <c r="L1440">
        <v>13</v>
      </c>
      <c r="M1440">
        <v>35</v>
      </c>
      <c r="N1440">
        <v>3320</v>
      </c>
      <c r="O1440">
        <v>1361</v>
      </c>
      <c r="P1440">
        <v>7</v>
      </c>
      <c r="Q1440">
        <v>5</v>
      </c>
      <c r="R1440">
        <v>7</v>
      </c>
      <c r="S1440">
        <v>5</v>
      </c>
      <c r="V1440">
        <v>2</v>
      </c>
      <c r="W1440">
        <v>0</v>
      </c>
      <c r="X1440" t="s">
        <v>312</v>
      </c>
      <c r="Y1440">
        <v>1.3</v>
      </c>
      <c r="Z1440">
        <v>3.4</v>
      </c>
      <c r="AA1440">
        <v>1.33</v>
      </c>
      <c r="AB1440">
        <v>3.2</v>
      </c>
      <c r="AC1440">
        <v>1.29</v>
      </c>
      <c r="AD1440">
        <v>3.75</v>
      </c>
      <c r="AE1440">
        <v>1.37</v>
      </c>
      <c r="AF1440">
        <v>3.34</v>
      </c>
      <c r="AG1440">
        <v>1.33</v>
      </c>
      <c r="AH1440">
        <v>3.25</v>
      </c>
      <c r="AI1440">
        <v>1.38</v>
      </c>
      <c r="AJ1440">
        <v>3.75</v>
      </c>
      <c r="AK1440">
        <v>1.33</v>
      </c>
      <c r="AL1440">
        <v>3.28</v>
      </c>
      <c r="AM1440" t="str">
        <f t="shared" si="242"/>
        <v>Bouchard</v>
      </c>
      <c r="AN1440" t="str">
        <f t="shared" si="243"/>
        <v>Hantuchova</v>
      </c>
      <c r="AO1440" t="str">
        <f t="shared" si="244"/>
        <v>LondonBouchardHantuchova</v>
      </c>
      <c r="AP1440" t="str">
        <f t="shared" si="245"/>
        <v>LondonHantuchovaBouchard</v>
      </c>
      <c r="AQ1440">
        <f t="shared" si="246"/>
        <v>2</v>
      </c>
      <c r="AR1440">
        <f t="shared" si="247"/>
        <v>4</v>
      </c>
      <c r="AS1440">
        <f t="shared" si="248"/>
        <v>24</v>
      </c>
      <c r="AT1440" t="b">
        <f t="shared" si="249"/>
        <v>0</v>
      </c>
      <c r="AU1440" t="str">
        <f t="shared" si="250"/>
        <v>Bouchard</v>
      </c>
      <c r="AV1440" t="b">
        <f t="shared" si="251"/>
        <v>0</v>
      </c>
      <c r="AW1440" t="str">
        <f t="shared" si="252"/>
        <v>London1st Round</v>
      </c>
    </row>
    <row r="1441" spans="1:49" x14ac:dyDescent="0.25">
      <c r="A1441">
        <v>32</v>
      </c>
      <c r="B1441" t="s">
        <v>623</v>
      </c>
      <c r="C1441" t="s">
        <v>624</v>
      </c>
      <c r="D1441" s="1">
        <v>41814</v>
      </c>
      <c r="E1441" t="s">
        <v>443</v>
      </c>
      <c r="F1441" t="s">
        <v>307</v>
      </c>
      <c r="G1441" t="s">
        <v>614</v>
      </c>
      <c r="H1441" t="s">
        <v>309</v>
      </c>
      <c r="I1441">
        <v>3</v>
      </c>
      <c r="J1441" t="s">
        <v>585</v>
      </c>
      <c r="K1441" t="s">
        <v>528</v>
      </c>
      <c r="L1441">
        <v>31</v>
      </c>
      <c r="M1441">
        <v>148</v>
      </c>
      <c r="N1441">
        <v>1525</v>
      </c>
      <c r="O1441">
        <v>411</v>
      </c>
      <c r="P1441">
        <v>7</v>
      </c>
      <c r="Q1441">
        <v>5</v>
      </c>
      <c r="R1441">
        <v>6</v>
      </c>
      <c r="S1441">
        <v>2</v>
      </c>
      <c r="V1441">
        <v>2</v>
      </c>
      <c r="W1441">
        <v>0</v>
      </c>
      <c r="X1441" t="s">
        <v>312</v>
      </c>
      <c r="Y1441">
        <v>1.36</v>
      </c>
      <c r="Z1441">
        <v>3</v>
      </c>
      <c r="AA1441">
        <v>1.42</v>
      </c>
      <c r="AB1441">
        <v>2.8</v>
      </c>
      <c r="AC1441">
        <v>1.4</v>
      </c>
      <c r="AD1441">
        <v>2.75</v>
      </c>
      <c r="AE1441">
        <v>1.41</v>
      </c>
      <c r="AF1441">
        <v>3.18</v>
      </c>
      <c r="AG1441">
        <v>1.44</v>
      </c>
      <c r="AH1441">
        <v>2.75</v>
      </c>
      <c r="AI1441">
        <v>1.45</v>
      </c>
      <c r="AJ1441">
        <v>3.18</v>
      </c>
      <c r="AK1441">
        <v>1.4</v>
      </c>
      <c r="AL1441">
        <v>2.89</v>
      </c>
      <c r="AM1441" t="str">
        <f t="shared" si="242"/>
        <v>Koukalova</v>
      </c>
      <c r="AN1441" t="str">
        <f t="shared" si="243"/>
        <v>Townsend</v>
      </c>
      <c r="AO1441" t="str">
        <f t="shared" si="244"/>
        <v>LondonKoukalovaTownsend</v>
      </c>
      <c r="AP1441" t="str">
        <f t="shared" si="245"/>
        <v>LondonTownsendKoukalova</v>
      </c>
      <c r="AQ1441">
        <f t="shared" si="246"/>
        <v>2</v>
      </c>
      <c r="AR1441">
        <f t="shared" si="247"/>
        <v>6</v>
      </c>
      <c r="AS1441">
        <f t="shared" si="248"/>
        <v>20</v>
      </c>
      <c r="AT1441" t="b">
        <f t="shared" si="249"/>
        <v>0</v>
      </c>
      <c r="AU1441" t="str">
        <f t="shared" si="250"/>
        <v>Koukalova</v>
      </c>
      <c r="AV1441" t="b">
        <f t="shared" si="251"/>
        <v>0</v>
      </c>
      <c r="AW1441" t="str">
        <f t="shared" si="252"/>
        <v>London1st Round</v>
      </c>
    </row>
    <row r="1442" spans="1:49" x14ac:dyDescent="0.25">
      <c r="A1442">
        <v>32</v>
      </c>
      <c r="B1442" t="s">
        <v>623</v>
      </c>
      <c r="C1442" t="s">
        <v>624</v>
      </c>
      <c r="D1442" s="1">
        <v>41814</v>
      </c>
      <c r="E1442" t="s">
        <v>443</v>
      </c>
      <c r="F1442" t="s">
        <v>307</v>
      </c>
      <c r="G1442" t="s">
        <v>614</v>
      </c>
      <c r="H1442" t="s">
        <v>309</v>
      </c>
      <c r="I1442">
        <v>3</v>
      </c>
      <c r="J1442" t="s">
        <v>476</v>
      </c>
      <c r="K1442" t="s">
        <v>326</v>
      </c>
      <c r="L1442">
        <v>67</v>
      </c>
      <c r="M1442">
        <v>100</v>
      </c>
      <c r="N1442">
        <v>829</v>
      </c>
      <c r="O1442">
        <v>641</v>
      </c>
      <c r="P1442">
        <v>3</v>
      </c>
      <c r="Q1442">
        <v>6</v>
      </c>
      <c r="R1442">
        <v>6</v>
      </c>
      <c r="S1442">
        <v>4</v>
      </c>
      <c r="T1442">
        <v>8</v>
      </c>
      <c r="U1442">
        <v>6</v>
      </c>
      <c r="V1442">
        <v>2</v>
      </c>
      <c r="W1442">
        <v>1</v>
      </c>
      <c r="X1442" t="s">
        <v>312</v>
      </c>
      <c r="Y1442">
        <v>1.53</v>
      </c>
      <c r="Z1442">
        <v>2.37</v>
      </c>
      <c r="AA1442">
        <v>1.62</v>
      </c>
      <c r="AB1442">
        <v>2.25</v>
      </c>
      <c r="AC1442">
        <v>1.57</v>
      </c>
      <c r="AD1442">
        <v>2.25</v>
      </c>
      <c r="AE1442">
        <v>1.68</v>
      </c>
      <c r="AF1442">
        <v>2.3199999999999998</v>
      </c>
      <c r="AG1442">
        <v>1.67</v>
      </c>
      <c r="AH1442">
        <v>2.2000000000000002</v>
      </c>
      <c r="AI1442">
        <v>1.68</v>
      </c>
      <c r="AJ1442">
        <v>2.5</v>
      </c>
      <c r="AK1442">
        <v>1.62</v>
      </c>
      <c r="AL1442">
        <v>2.27</v>
      </c>
      <c r="AM1442" t="str">
        <f t="shared" si="242"/>
        <v>Shvedova</v>
      </c>
      <c r="AN1442" t="str">
        <f t="shared" si="243"/>
        <v>Pliskova</v>
      </c>
      <c r="AO1442" t="str">
        <f t="shared" si="244"/>
        <v>LondonShvedovaPliskova</v>
      </c>
      <c r="AP1442" t="str">
        <f t="shared" si="245"/>
        <v>LondonPliskovaShvedova</v>
      </c>
      <c r="AQ1442">
        <f t="shared" si="246"/>
        <v>1</v>
      </c>
      <c r="AR1442">
        <f t="shared" si="247"/>
        <v>1</v>
      </c>
      <c r="AS1442">
        <f t="shared" si="248"/>
        <v>33</v>
      </c>
      <c r="AT1442" t="b">
        <f t="shared" si="249"/>
        <v>0</v>
      </c>
      <c r="AU1442" t="str">
        <f t="shared" si="250"/>
        <v>Pliskova</v>
      </c>
      <c r="AV1442" t="b">
        <f t="shared" si="251"/>
        <v>1</v>
      </c>
      <c r="AW1442" t="str">
        <f t="shared" si="252"/>
        <v>London1st Round</v>
      </c>
    </row>
    <row r="1443" spans="1:49" x14ac:dyDescent="0.25">
      <c r="A1443">
        <v>32</v>
      </c>
      <c r="B1443" t="s">
        <v>623</v>
      </c>
      <c r="C1443" t="s">
        <v>624</v>
      </c>
      <c r="D1443" s="1">
        <v>41814</v>
      </c>
      <c r="E1443" t="s">
        <v>443</v>
      </c>
      <c r="F1443" t="s">
        <v>307</v>
      </c>
      <c r="G1443" t="s">
        <v>614</v>
      </c>
      <c r="H1443" t="s">
        <v>309</v>
      </c>
      <c r="I1443">
        <v>3</v>
      </c>
      <c r="J1443" t="s">
        <v>328</v>
      </c>
      <c r="K1443" t="s">
        <v>318</v>
      </c>
      <c r="L1443">
        <v>24</v>
      </c>
      <c r="M1443">
        <v>123</v>
      </c>
      <c r="N1443">
        <v>2025</v>
      </c>
      <c r="O1443">
        <v>515</v>
      </c>
      <c r="P1443">
        <v>6</v>
      </c>
      <c r="Q1443">
        <v>4</v>
      </c>
      <c r="R1443">
        <v>6</v>
      </c>
      <c r="S1443">
        <v>7</v>
      </c>
      <c r="T1443">
        <v>6</v>
      </c>
      <c r="U1443">
        <v>2</v>
      </c>
      <c r="V1443">
        <v>2</v>
      </c>
      <c r="W1443">
        <v>1</v>
      </c>
      <c r="X1443" t="s">
        <v>312</v>
      </c>
      <c r="Y1443">
        <v>1.66</v>
      </c>
      <c r="Z1443">
        <v>2.1</v>
      </c>
      <c r="AA1443">
        <v>1.68</v>
      </c>
      <c r="AB1443">
        <v>2.15</v>
      </c>
      <c r="AC1443">
        <v>1.57</v>
      </c>
      <c r="AD1443">
        <v>2.25</v>
      </c>
      <c r="AE1443">
        <v>1.83</v>
      </c>
      <c r="AF1443">
        <v>2.1</v>
      </c>
      <c r="AG1443">
        <v>1.73</v>
      </c>
      <c r="AH1443">
        <v>2.1</v>
      </c>
      <c r="AI1443">
        <v>1.83</v>
      </c>
      <c r="AJ1443">
        <v>2.25</v>
      </c>
      <c r="AK1443">
        <v>1.71</v>
      </c>
      <c r="AL1443">
        <v>2.12</v>
      </c>
      <c r="AM1443" t="str">
        <f t="shared" si="242"/>
        <v>Flipkens</v>
      </c>
      <c r="AN1443" t="str">
        <f t="shared" si="243"/>
        <v>Paszek</v>
      </c>
      <c r="AO1443" t="str">
        <f t="shared" si="244"/>
        <v>LondonFlipkensPaszek</v>
      </c>
      <c r="AP1443" t="str">
        <f t="shared" si="245"/>
        <v>LondonPaszekFlipkens</v>
      </c>
      <c r="AQ1443">
        <f t="shared" si="246"/>
        <v>1</v>
      </c>
      <c r="AR1443">
        <f t="shared" si="247"/>
        <v>5</v>
      </c>
      <c r="AS1443">
        <f t="shared" si="248"/>
        <v>31</v>
      </c>
      <c r="AT1443" t="b">
        <f t="shared" si="249"/>
        <v>1</v>
      </c>
      <c r="AU1443" t="str">
        <f t="shared" si="250"/>
        <v>Flipkens</v>
      </c>
      <c r="AV1443" t="b">
        <f t="shared" si="251"/>
        <v>1</v>
      </c>
      <c r="AW1443" t="str">
        <f t="shared" si="252"/>
        <v>London1st Round</v>
      </c>
    </row>
    <row r="1444" spans="1:49" x14ac:dyDescent="0.25">
      <c r="A1444">
        <v>32</v>
      </c>
      <c r="B1444" t="s">
        <v>623</v>
      </c>
      <c r="C1444" t="s">
        <v>624</v>
      </c>
      <c r="D1444" s="1">
        <v>41814</v>
      </c>
      <c r="E1444" t="s">
        <v>443</v>
      </c>
      <c r="F1444" t="s">
        <v>307</v>
      </c>
      <c r="G1444" t="s">
        <v>614</v>
      </c>
      <c r="H1444" t="s">
        <v>309</v>
      </c>
      <c r="I1444">
        <v>3</v>
      </c>
      <c r="J1444" t="s">
        <v>362</v>
      </c>
      <c r="K1444" t="s">
        <v>366</v>
      </c>
      <c r="L1444">
        <v>41</v>
      </c>
      <c r="M1444">
        <v>7</v>
      </c>
      <c r="N1444">
        <v>1222</v>
      </c>
      <c r="O1444">
        <v>3990</v>
      </c>
      <c r="P1444">
        <v>6</v>
      </c>
      <c r="Q1444">
        <v>3</v>
      </c>
      <c r="R1444">
        <v>6</v>
      </c>
      <c r="S1444">
        <v>2</v>
      </c>
      <c r="V1444">
        <v>2</v>
      </c>
      <c r="W1444">
        <v>0</v>
      </c>
      <c r="X1444" t="s">
        <v>312</v>
      </c>
      <c r="Y1444">
        <v>3.75</v>
      </c>
      <c r="Z1444">
        <v>1.25</v>
      </c>
      <c r="AA1444">
        <v>3.5</v>
      </c>
      <c r="AB1444">
        <v>1.28</v>
      </c>
      <c r="AC1444">
        <v>3.75</v>
      </c>
      <c r="AD1444">
        <v>1.29</v>
      </c>
      <c r="AE1444">
        <v>4.0999999999999996</v>
      </c>
      <c r="AF1444">
        <v>1.28</v>
      </c>
      <c r="AG1444">
        <v>3.5</v>
      </c>
      <c r="AH1444">
        <v>1.29</v>
      </c>
      <c r="AI1444">
        <v>4.0999999999999996</v>
      </c>
      <c r="AJ1444">
        <v>1.31</v>
      </c>
      <c r="AK1444">
        <v>3.74</v>
      </c>
      <c r="AL1444">
        <v>1.26</v>
      </c>
      <c r="AM1444" t="str">
        <f t="shared" si="242"/>
        <v>Kanepi</v>
      </c>
      <c r="AN1444" t="str">
        <f t="shared" si="243"/>
        <v>Jankovic</v>
      </c>
      <c r="AO1444" t="str">
        <f t="shared" si="244"/>
        <v>LondonKanepiJankovic</v>
      </c>
      <c r="AP1444" t="str">
        <f t="shared" si="245"/>
        <v>LondonJankovicKanepi</v>
      </c>
      <c r="AQ1444">
        <f t="shared" si="246"/>
        <v>2</v>
      </c>
      <c r="AR1444">
        <f t="shared" si="247"/>
        <v>7</v>
      </c>
      <c r="AS1444">
        <f t="shared" si="248"/>
        <v>17</v>
      </c>
      <c r="AT1444" t="b">
        <f t="shared" si="249"/>
        <v>0</v>
      </c>
      <c r="AU1444" t="str">
        <f t="shared" si="250"/>
        <v>Kanepi</v>
      </c>
      <c r="AV1444" t="b">
        <f t="shared" si="251"/>
        <v>0</v>
      </c>
      <c r="AW1444" t="str">
        <f t="shared" si="252"/>
        <v>London1st Round</v>
      </c>
    </row>
    <row r="1445" spans="1:49" x14ac:dyDescent="0.25">
      <c r="A1445">
        <v>32</v>
      </c>
      <c r="B1445" t="s">
        <v>623</v>
      </c>
      <c r="C1445" t="s">
        <v>624</v>
      </c>
      <c r="D1445" s="1">
        <v>41814</v>
      </c>
      <c r="E1445" t="s">
        <v>443</v>
      </c>
      <c r="F1445" t="s">
        <v>307</v>
      </c>
      <c r="G1445" t="s">
        <v>614</v>
      </c>
      <c r="H1445" t="s">
        <v>309</v>
      </c>
      <c r="I1445">
        <v>3</v>
      </c>
      <c r="J1445" t="s">
        <v>380</v>
      </c>
      <c r="K1445" t="s">
        <v>448</v>
      </c>
      <c r="L1445">
        <v>1</v>
      </c>
      <c r="M1445">
        <v>114</v>
      </c>
      <c r="N1445">
        <v>9660</v>
      </c>
      <c r="O1445">
        <v>558</v>
      </c>
      <c r="P1445">
        <v>6</v>
      </c>
      <c r="Q1445">
        <v>1</v>
      </c>
      <c r="R1445">
        <v>6</v>
      </c>
      <c r="S1445">
        <v>2</v>
      </c>
      <c r="V1445">
        <v>2</v>
      </c>
      <c r="W1445">
        <v>0</v>
      </c>
      <c r="X1445" t="s">
        <v>312</v>
      </c>
      <c r="Y1445">
        <v>1.01</v>
      </c>
      <c r="Z1445">
        <v>26</v>
      </c>
      <c r="AA1445">
        <v>1.01</v>
      </c>
      <c r="AB1445">
        <v>13</v>
      </c>
      <c r="AC1445">
        <v>1.01</v>
      </c>
      <c r="AD1445">
        <v>26</v>
      </c>
      <c r="AE1445">
        <v>1.01</v>
      </c>
      <c r="AF1445">
        <v>27.22</v>
      </c>
      <c r="AG1445">
        <v>1.01</v>
      </c>
      <c r="AH1445">
        <v>19</v>
      </c>
      <c r="AI1445">
        <v>1.03</v>
      </c>
      <c r="AJ1445">
        <v>36</v>
      </c>
      <c r="AK1445">
        <v>1.01</v>
      </c>
      <c r="AL1445">
        <v>20.58</v>
      </c>
      <c r="AM1445" t="str">
        <f t="shared" si="242"/>
        <v>Williams</v>
      </c>
      <c r="AN1445" t="str">
        <f t="shared" si="243"/>
        <v>Tatishvili</v>
      </c>
      <c r="AO1445" t="str">
        <f t="shared" si="244"/>
        <v>LondonWilliamsTatishvili</v>
      </c>
      <c r="AP1445" t="str">
        <f t="shared" si="245"/>
        <v>LondonTatishviliWilliams</v>
      </c>
      <c r="AQ1445">
        <f t="shared" si="246"/>
        <v>2</v>
      </c>
      <c r="AR1445">
        <f t="shared" si="247"/>
        <v>9</v>
      </c>
      <c r="AS1445">
        <f t="shared" si="248"/>
        <v>15</v>
      </c>
      <c r="AT1445" t="b">
        <f t="shared" si="249"/>
        <v>0</v>
      </c>
      <c r="AU1445" t="str">
        <f t="shared" si="250"/>
        <v>Williams</v>
      </c>
      <c r="AV1445" t="b">
        <f t="shared" si="251"/>
        <v>0</v>
      </c>
      <c r="AW1445" t="str">
        <f t="shared" si="252"/>
        <v>London1st Round</v>
      </c>
    </row>
    <row r="1446" spans="1:49" x14ac:dyDescent="0.25">
      <c r="A1446">
        <v>32</v>
      </c>
      <c r="B1446" t="s">
        <v>623</v>
      </c>
      <c r="C1446" t="s">
        <v>624</v>
      </c>
      <c r="D1446" s="1">
        <v>41814</v>
      </c>
      <c r="E1446" t="s">
        <v>443</v>
      </c>
      <c r="F1446" t="s">
        <v>307</v>
      </c>
      <c r="G1446" t="s">
        <v>614</v>
      </c>
      <c r="H1446" t="s">
        <v>309</v>
      </c>
      <c r="I1446">
        <v>3</v>
      </c>
      <c r="J1446" t="s">
        <v>397</v>
      </c>
      <c r="K1446" t="s">
        <v>391</v>
      </c>
      <c r="L1446">
        <v>90</v>
      </c>
      <c r="M1446">
        <v>55</v>
      </c>
      <c r="N1446">
        <v>689</v>
      </c>
      <c r="O1446">
        <v>996</v>
      </c>
      <c r="P1446">
        <v>6</v>
      </c>
      <c r="Q1446">
        <v>1</v>
      </c>
      <c r="R1446">
        <v>6</v>
      </c>
      <c r="S1446">
        <v>3</v>
      </c>
      <c r="V1446">
        <v>2</v>
      </c>
      <c r="W1446">
        <v>0</v>
      </c>
      <c r="X1446" t="s">
        <v>312</v>
      </c>
      <c r="Y1446">
        <v>1.44</v>
      </c>
      <c r="Z1446">
        <v>2.62</v>
      </c>
      <c r="AA1446">
        <v>1.6</v>
      </c>
      <c r="AB1446">
        <v>2.2999999999999998</v>
      </c>
      <c r="AC1446">
        <v>1.53</v>
      </c>
      <c r="AD1446">
        <v>2.38</v>
      </c>
      <c r="AE1446">
        <v>1.64</v>
      </c>
      <c r="AF1446">
        <v>2.42</v>
      </c>
      <c r="AG1446">
        <v>1.57</v>
      </c>
      <c r="AH1446">
        <v>2.38</v>
      </c>
      <c r="AI1446">
        <v>1.64</v>
      </c>
      <c r="AJ1446">
        <v>2.62</v>
      </c>
      <c r="AK1446">
        <v>1.56</v>
      </c>
      <c r="AL1446">
        <v>2.41</v>
      </c>
      <c r="AM1446" t="str">
        <f t="shared" si="242"/>
        <v>Zheng</v>
      </c>
      <c r="AN1446" t="str">
        <f t="shared" si="243"/>
        <v>Beck</v>
      </c>
      <c r="AO1446" t="str">
        <f t="shared" si="244"/>
        <v>LondonZhengBeck</v>
      </c>
      <c r="AP1446" t="str">
        <f t="shared" si="245"/>
        <v>LondonBeckZheng</v>
      </c>
      <c r="AQ1446">
        <f t="shared" si="246"/>
        <v>2</v>
      </c>
      <c r="AR1446">
        <f t="shared" si="247"/>
        <v>8</v>
      </c>
      <c r="AS1446">
        <f t="shared" si="248"/>
        <v>16</v>
      </c>
      <c r="AT1446" t="b">
        <f t="shared" si="249"/>
        <v>0</v>
      </c>
      <c r="AU1446" t="str">
        <f t="shared" si="250"/>
        <v>Zheng</v>
      </c>
      <c r="AV1446" t="b">
        <f t="shared" si="251"/>
        <v>0</v>
      </c>
      <c r="AW1446" t="str">
        <f t="shared" si="252"/>
        <v>London1st Round</v>
      </c>
    </row>
    <row r="1447" spans="1:49" x14ac:dyDescent="0.25">
      <c r="A1447">
        <v>32</v>
      </c>
      <c r="B1447" t="s">
        <v>623</v>
      </c>
      <c r="C1447" t="s">
        <v>624</v>
      </c>
      <c r="D1447" s="1">
        <v>41814</v>
      </c>
      <c r="E1447" t="s">
        <v>443</v>
      </c>
      <c r="F1447" t="s">
        <v>307</v>
      </c>
      <c r="G1447" t="s">
        <v>614</v>
      </c>
      <c r="H1447" t="s">
        <v>309</v>
      </c>
      <c r="I1447">
        <v>3</v>
      </c>
      <c r="J1447" t="s">
        <v>320</v>
      </c>
      <c r="K1447" t="s">
        <v>390</v>
      </c>
      <c r="L1447">
        <v>132</v>
      </c>
      <c r="M1447">
        <v>127</v>
      </c>
      <c r="N1447">
        <v>466</v>
      </c>
      <c r="O1447">
        <v>490</v>
      </c>
      <c r="P1447">
        <v>6</v>
      </c>
      <c r="Q1447">
        <v>0</v>
      </c>
      <c r="R1447">
        <v>6</v>
      </c>
      <c r="S1447">
        <v>1</v>
      </c>
      <c r="V1447">
        <v>2</v>
      </c>
      <c r="W1447">
        <v>0</v>
      </c>
      <c r="X1447" t="s">
        <v>312</v>
      </c>
      <c r="Y1447">
        <v>1.66</v>
      </c>
      <c r="Z1447">
        <v>2.1</v>
      </c>
      <c r="AA1447">
        <v>1.7</v>
      </c>
      <c r="AB1447">
        <v>2.1</v>
      </c>
      <c r="AC1447">
        <v>1.73</v>
      </c>
      <c r="AD1447">
        <v>2</v>
      </c>
      <c r="AE1447">
        <v>1.74</v>
      </c>
      <c r="AF1447">
        <v>2.2200000000000002</v>
      </c>
      <c r="AG1447">
        <v>1.73</v>
      </c>
      <c r="AH1447">
        <v>2.1</v>
      </c>
      <c r="AI1447">
        <v>1.8</v>
      </c>
      <c r="AJ1447">
        <v>2.25</v>
      </c>
      <c r="AK1447">
        <v>1.71</v>
      </c>
      <c r="AL1447">
        <v>2.1</v>
      </c>
      <c r="AM1447" t="str">
        <f t="shared" si="242"/>
        <v>Dominguez</v>
      </c>
      <c r="AN1447" t="str">
        <f t="shared" si="243"/>
        <v>Martic</v>
      </c>
      <c r="AO1447" t="str">
        <f t="shared" si="244"/>
        <v>LondonDominguezMartic</v>
      </c>
      <c r="AP1447" t="str">
        <f t="shared" si="245"/>
        <v>LondonMarticDominguez</v>
      </c>
      <c r="AQ1447">
        <f t="shared" si="246"/>
        <v>2</v>
      </c>
      <c r="AR1447">
        <f t="shared" si="247"/>
        <v>11</v>
      </c>
      <c r="AS1447">
        <f t="shared" si="248"/>
        <v>13</v>
      </c>
      <c r="AT1447" t="b">
        <f t="shared" si="249"/>
        <v>0</v>
      </c>
      <c r="AU1447" t="str">
        <f t="shared" si="250"/>
        <v>Dominguez</v>
      </c>
      <c r="AV1447" t="b">
        <f t="shared" si="251"/>
        <v>0</v>
      </c>
      <c r="AW1447" t="str">
        <f t="shared" si="252"/>
        <v>London1st Round</v>
      </c>
    </row>
    <row r="1448" spans="1:49" x14ac:dyDescent="0.25">
      <c r="A1448">
        <v>32</v>
      </c>
      <c r="B1448" t="s">
        <v>623</v>
      </c>
      <c r="C1448" t="s">
        <v>624</v>
      </c>
      <c r="D1448" s="1">
        <v>41814</v>
      </c>
      <c r="E1448" t="s">
        <v>443</v>
      </c>
      <c r="F1448" t="s">
        <v>307</v>
      </c>
      <c r="G1448" t="s">
        <v>614</v>
      </c>
      <c r="H1448" t="s">
        <v>309</v>
      </c>
      <c r="I1448">
        <v>3</v>
      </c>
      <c r="J1448" t="s">
        <v>368</v>
      </c>
      <c r="K1448" t="s">
        <v>410</v>
      </c>
      <c r="L1448">
        <v>15</v>
      </c>
      <c r="M1448">
        <v>33</v>
      </c>
      <c r="N1448">
        <v>2935</v>
      </c>
      <c r="O1448">
        <v>1496</v>
      </c>
      <c r="P1448">
        <v>6</v>
      </c>
      <c r="Q1448">
        <v>1</v>
      </c>
      <c r="R1448">
        <v>6</v>
      </c>
      <c r="S1448">
        <v>2</v>
      </c>
      <c r="V1448">
        <v>2</v>
      </c>
      <c r="W1448">
        <v>0</v>
      </c>
      <c r="X1448" t="s">
        <v>312</v>
      </c>
      <c r="Y1448">
        <v>1.36</v>
      </c>
      <c r="Z1448">
        <v>3</v>
      </c>
      <c r="AA1448">
        <v>1.45</v>
      </c>
      <c r="AB1448">
        <v>2.7</v>
      </c>
      <c r="AC1448">
        <v>1.4</v>
      </c>
      <c r="AD1448">
        <v>3</v>
      </c>
      <c r="AE1448">
        <v>1.5</v>
      </c>
      <c r="AF1448">
        <v>2.8</v>
      </c>
      <c r="AG1448">
        <v>1.4</v>
      </c>
      <c r="AH1448">
        <v>2.88</v>
      </c>
      <c r="AI1448">
        <v>1.5</v>
      </c>
      <c r="AJ1448">
        <v>3.25</v>
      </c>
      <c r="AK1448">
        <v>1.42</v>
      </c>
      <c r="AL1448">
        <v>2.83</v>
      </c>
      <c r="AM1448" t="str">
        <f t="shared" si="242"/>
        <v>Suarez</v>
      </c>
      <c r="AN1448" t="str">
        <f t="shared" si="243"/>
        <v>Zhang</v>
      </c>
      <c r="AO1448" t="str">
        <f t="shared" si="244"/>
        <v>LondonSuarezZhang</v>
      </c>
      <c r="AP1448" t="str">
        <f t="shared" si="245"/>
        <v>LondonZhangSuarez</v>
      </c>
      <c r="AQ1448">
        <f t="shared" si="246"/>
        <v>2</v>
      </c>
      <c r="AR1448">
        <f t="shared" si="247"/>
        <v>9</v>
      </c>
      <c r="AS1448">
        <f t="shared" si="248"/>
        <v>15</v>
      </c>
      <c r="AT1448" t="b">
        <f t="shared" si="249"/>
        <v>0</v>
      </c>
      <c r="AU1448" t="str">
        <f t="shared" si="250"/>
        <v>Suarez</v>
      </c>
      <c r="AV1448" t="b">
        <f t="shared" si="251"/>
        <v>0</v>
      </c>
      <c r="AW1448" t="str">
        <f t="shared" si="252"/>
        <v>London1st Round</v>
      </c>
    </row>
    <row r="1449" spans="1:49" x14ac:dyDescent="0.25">
      <c r="A1449">
        <v>32</v>
      </c>
      <c r="B1449" t="s">
        <v>623</v>
      </c>
      <c r="C1449" t="s">
        <v>624</v>
      </c>
      <c r="D1449" s="1">
        <v>41814</v>
      </c>
      <c r="E1449" t="s">
        <v>443</v>
      </c>
      <c r="F1449" t="s">
        <v>307</v>
      </c>
      <c r="G1449" t="s">
        <v>614</v>
      </c>
      <c r="H1449" t="s">
        <v>309</v>
      </c>
      <c r="I1449">
        <v>3</v>
      </c>
      <c r="J1449" t="s">
        <v>335</v>
      </c>
      <c r="K1449" t="s">
        <v>374</v>
      </c>
      <c r="L1449">
        <v>44</v>
      </c>
      <c r="M1449">
        <v>26</v>
      </c>
      <c r="N1449">
        <v>1171</v>
      </c>
      <c r="O1449">
        <v>1885</v>
      </c>
      <c r="P1449">
        <v>4</v>
      </c>
      <c r="Q1449">
        <v>6</v>
      </c>
      <c r="R1449">
        <v>7</v>
      </c>
      <c r="S1449">
        <v>5</v>
      </c>
      <c r="T1449">
        <v>6</v>
      </c>
      <c r="U1449">
        <v>1</v>
      </c>
      <c r="V1449">
        <v>2</v>
      </c>
      <c r="W1449">
        <v>1</v>
      </c>
      <c r="X1449" t="s">
        <v>312</v>
      </c>
      <c r="Y1449">
        <v>1.83</v>
      </c>
      <c r="Z1449">
        <v>1.83</v>
      </c>
      <c r="AA1449">
        <v>2</v>
      </c>
      <c r="AB1449">
        <v>1.8</v>
      </c>
      <c r="AC1449">
        <v>1.83</v>
      </c>
      <c r="AD1449">
        <v>1.83</v>
      </c>
      <c r="AE1449">
        <v>2.1</v>
      </c>
      <c r="AF1449">
        <v>1.83</v>
      </c>
      <c r="AG1449">
        <v>1.91</v>
      </c>
      <c r="AH1449">
        <v>1.91</v>
      </c>
      <c r="AI1449">
        <v>2.1</v>
      </c>
      <c r="AJ1449">
        <v>1.97</v>
      </c>
      <c r="AK1449">
        <v>1.92</v>
      </c>
      <c r="AL1449">
        <v>1.84</v>
      </c>
      <c r="AM1449" t="str">
        <f t="shared" si="242"/>
        <v>Riske</v>
      </c>
      <c r="AN1449" t="str">
        <f t="shared" si="243"/>
        <v>Pavlyuchenkova</v>
      </c>
      <c r="AO1449" t="str">
        <f t="shared" si="244"/>
        <v>LondonRiskePavlyuchenkova</v>
      </c>
      <c r="AP1449" t="str">
        <f t="shared" si="245"/>
        <v>LondonPavlyuchenkovaRiske</v>
      </c>
      <c r="AQ1449">
        <f t="shared" si="246"/>
        <v>1</v>
      </c>
      <c r="AR1449">
        <f t="shared" si="247"/>
        <v>5</v>
      </c>
      <c r="AS1449">
        <f t="shared" si="248"/>
        <v>29</v>
      </c>
      <c r="AT1449" t="b">
        <f t="shared" si="249"/>
        <v>0</v>
      </c>
      <c r="AU1449" t="str">
        <f t="shared" si="250"/>
        <v>Pavlyuchenkova</v>
      </c>
      <c r="AV1449" t="b">
        <f t="shared" si="251"/>
        <v>1</v>
      </c>
      <c r="AW1449" t="str">
        <f t="shared" si="252"/>
        <v>London1st Round</v>
      </c>
    </row>
    <row r="1450" spans="1:49" x14ac:dyDescent="0.25">
      <c r="A1450">
        <v>32</v>
      </c>
      <c r="B1450" t="s">
        <v>623</v>
      </c>
      <c r="C1450" t="s">
        <v>624</v>
      </c>
      <c r="D1450" s="1">
        <v>41814</v>
      </c>
      <c r="E1450" t="s">
        <v>443</v>
      </c>
      <c r="F1450" t="s">
        <v>307</v>
      </c>
      <c r="G1450" t="s">
        <v>614</v>
      </c>
      <c r="H1450" t="s">
        <v>309</v>
      </c>
      <c r="I1450">
        <v>3</v>
      </c>
      <c r="J1450" t="s">
        <v>384</v>
      </c>
      <c r="K1450" t="s">
        <v>400</v>
      </c>
      <c r="L1450">
        <v>74</v>
      </c>
      <c r="M1450">
        <v>110</v>
      </c>
      <c r="N1450">
        <v>754</v>
      </c>
      <c r="O1450">
        <v>595</v>
      </c>
      <c r="P1450">
        <v>6</v>
      </c>
      <c r="Q1450">
        <v>2</v>
      </c>
      <c r="R1450">
        <v>6</v>
      </c>
      <c r="S1450">
        <v>3</v>
      </c>
      <c r="V1450">
        <v>2</v>
      </c>
      <c r="W1450">
        <v>0</v>
      </c>
      <c r="X1450" t="s">
        <v>312</v>
      </c>
      <c r="Y1450">
        <v>2.75</v>
      </c>
      <c r="Z1450">
        <v>1.4</v>
      </c>
      <c r="AA1450">
        <v>2.7</v>
      </c>
      <c r="AB1450">
        <v>1.45</v>
      </c>
      <c r="AC1450">
        <v>2.75</v>
      </c>
      <c r="AD1450">
        <v>1.4</v>
      </c>
      <c r="AE1450">
        <v>2.8</v>
      </c>
      <c r="AF1450">
        <v>1.5</v>
      </c>
      <c r="AG1450">
        <v>2.88</v>
      </c>
      <c r="AH1450">
        <v>1.4</v>
      </c>
      <c r="AI1450">
        <v>2.88</v>
      </c>
      <c r="AJ1450">
        <v>1.5</v>
      </c>
      <c r="AK1450">
        <v>2.7</v>
      </c>
      <c r="AL1450">
        <v>1.45</v>
      </c>
      <c r="AM1450" t="str">
        <f t="shared" si="242"/>
        <v>Soler</v>
      </c>
      <c r="AN1450" t="str">
        <f t="shared" si="243"/>
        <v>Govortsova</v>
      </c>
      <c r="AO1450" t="str">
        <f t="shared" si="244"/>
        <v>LondonSolerGovortsova</v>
      </c>
      <c r="AP1450" t="str">
        <f t="shared" si="245"/>
        <v>LondonGovortsovaSoler</v>
      </c>
      <c r="AQ1450">
        <f t="shared" si="246"/>
        <v>2</v>
      </c>
      <c r="AR1450">
        <f t="shared" si="247"/>
        <v>7</v>
      </c>
      <c r="AS1450">
        <f t="shared" si="248"/>
        <v>17</v>
      </c>
      <c r="AT1450" t="b">
        <f t="shared" si="249"/>
        <v>0</v>
      </c>
      <c r="AU1450" t="str">
        <f t="shared" si="250"/>
        <v>Soler</v>
      </c>
      <c r="AV1450" t="b">
        <f t="shared" si="251"/>
        <v>0</v>
      </c>
      <c r="AW1450" t="str">
        <f t="shared" si="252"/>
        <v>London1st Round</v>
      </c>
    </row>
    <row r="1451" spans="1:49" x14ac:dyDescent="0.25">
      <c r="A1451">
        <v>32</v>
      </c>
      <c r="B1451" t="s">
        <v>623</v>
      </c>
      <c r="C1451" t="s">
        <v>624</v>
      </c>
      <c r="D1451" s="1">
        <v>41814</v>
      </c>
      <c r="E1451" t="s">
        <v>443</v>
      </c>
      <c r="F1451" t="s">
        <v>307</v>
      </c>
      <c r="G1451" t="s">
        <v>614</v>
      </c>
      <c r="H1451" t="s">
        <v>309</v>
      </c>
      <c r="I1451">
        <v>3</v>
      </c>
      <c r="J1451" t="s">
        <v>334</v>
      </c>
      <c r="K1451" t="s">
        <v>367</v>
      </c>
      <c r="L1451">
        <v>11</v>
      </c>
      <c r="M1451">
        <v>77</v>
      </c>
      <c r="N1451">
        <v>3630</v>
      </c>
      <c r="O1451">
        <v>735</v>
      </c>
      <c r="P1451">
        <v>7</v>
      </c>
      <c r="Q1451">
        <v>6</v>
      </c>
      <c r="R1451">
        <v>6</v>
      </c>
      <c r="S1451">
        <v>4</v>
      </c>
      <c r="V1451">
        <v>2</v>
      </c>
      <c r="W1451">
        <v>0</v>
      </c>
      <c r="X1451" t="s">
        <v>312</v>
      </c>
      <c r="Y1451">
        <v>1.08</v>
      </c>
      <c r="Z1451">
        <v>8</v>
      </c>
      <c r="AA1451">
        <v>1.1000000000000001</v>
      </c>
      <c r="AB1451">
        <v>6.5</v>
      </c>
      <c r="AC1451">
        <v>1.08</v>
      </c>
      <c r="AD1451">
        <v>7</v>
      </c>
      <c r="AE1451">
        <v>1.1000000000000001</v>
      </c>
      <c r="AF1451">
        <v>8.6</v>
      </c>
      <c r="AG1451">
        <v>1.1000000000000001</v>
      </c>
      <c r="AH1451">
        <v>7</v>
      </c>
      <c r="AI1451">
        <v>1.1100000000000001</v>
      </c>
      <c r="AJ1451">
        <v>8.6999999999999993</v>
      </c>
      <c r="AK1451">
        <v>1.0900000000000001</v>
      </c>
      <c r="AL1451">
        <v>7.24</v>
      </c>
      <c r="AM1451" t="str">
        <f t="shared" si="242"/>
        <v>Ivanovic</v>
      </c>
      <c r="AN1451" t="str">
        <f t="shared" si="243"/>
        <v>Schiavone</v>
      </c>
      <c r="AO1451" t="str">
        <f t="shared" si="244"/>
        <v>LondonIvanovicSchiavone</v>
      </c>
      <c r="AP1451" t="str">
        <f t="shared" si="245"/>
        <v>LondonSchiavoneIvanovic</v>
      </c>
      <c r="AQ1451">
        <f t="shared" si="246"/>
        <v>2</v>
      </c>
      <c r="AR1451">
        <f t="shared" si="247"/>
        <v>3</v>
      </c>
      <c r="AS1451">
        <f t="shared" si="248"/>
        <v>23</v>
      </c>
      <c r="AT1451" t="b">
        <f t="shared" si="249"/>
        <v>1</v>
      </c>
      <c r="AU1451" t="str">
        <f t="shared" si="250"/>
        <v>Ivanovic</v>
      </c>
      <c r="AV1451" t="b">
        <f t="shared" si="251"/>
        <v>0</v>
      </c>
      <c r="AW1451" t="str">
        <f t="shared" si="252"/>
        <v>London1st Round</v>
      </c>
    </row>
    <row r="1452" spans="1:49" x14ac:dyDescent="0.25">
      <c r="A1452">
        <v>32</v>
      </c>
      <c r="B1452" t="s">
        <v>623</v>
      </c>
      <c r="C1452" t="s">
        <v>624</v>
      </c>
      <c r="D1452" s="1">
        <v>41814</v>
      </c>
      <c r="E1452" t="s">
        <v>443</v>
      </c>
      <c r="F1452" t="s">
        <v>307</v>
      </c>
      <c r="G1452" t="s">
        <v>614</v>
      </c>
      <c r="H1452" t="s">
        <v>309</v>
      </c>
      <c r="I1452">
        <v>3</v>
      </c>
      <c r="J1452" t="s">
        <v>385</v>
      </c>
      <c r="K1452" t="s">
        <v>459</v>
      </c>
      <c r="L1452">
        <v>144</v>
      </c>
      <c r="M1452">
        <v>116</v>
      </c>
      <c r="N1452">
        <v>424</v>
      </c>
      <c r="O1452">
        <v>546</v>
      </c>
      <c r="P1452">
        <v>6</v>
      </c>
      <c r="Q1452">
        <v>3</v>
      </c>
      <c r="R1452">
        <v>6</v>
      </c>
      <c r="S1452">
        <v>0</v>
      </c>
      <c r="V1452">
        <v>2</v>
      </c>
      <c r="W1452">
        <v>0</v>
      </c>
      <c r="X1452" t="s">
        <v>312</v>
      </c>
      <c r="Y1452">
        <v>1.22</v>
      </c>
      <c r="Z1452">
        <v>4</v>
      </c>
      <c r="AA1452">
        <v>1.22</v>
      </c>
      <c r="AB1452">
        <v>4</v>
      </c>
      <c r="AC1452">
        <v>1.25</v>
      </c>
      <c r="AD1452">
        <v>3.75</v>
      </c>
      <c r="AE1452">
        <v>1.24</v>
      </c>
      <c r="AF1452">
        <v>4.6100000000000003</v>
      </c>
      <c r="AG1452">
        <v>1.22</v>
      </c>
      <c r="AH1452">
        <v>4</v>
      </c>
      <c r="AI1452">
        <v>1.3</v>
      </c>
      <c r="AJ1452">
        <v>4.6100000000000003</v>
      </c>
      <c r="AK1452">
        <v>1.23</v>
      </c>
      <c r="AL1452">
        <v>4.04</v>
      </c>
      <c r="AM1452" t="str">
        <f t="shared" si="242"/>
        <v>Tsurenko</v>
      </c>
      <c r="AN1452" t="str">
        <f t="shared" si="243"/>
        <v>Pfizenmaier</v>
      </c>
      <c r="AO1452" t="str">
        <f t="shared" si="244"/>
        <v>LondonTsurenkoPfizenmaier</v>
      </c>
      <c r="AP1452" t="str">
        <f t="shared" si="245"/>
        <v>LondonPfizenmaierTsurenko</v>
      </c>
      <c r="AQ1452">
        <f t="shared" si="246"/>
        <v>2</v>
      </c>
      <c r="AR1452">
        <f t="shared" si="247"/>
        <v>9</v>
      </c>
      <c r="AS1452">
        <f t="shared" si="248"/>
        <v>15</v>
      </c>
      <c r="AT1452" t="b">
        <f t="shared" si="249"/>
        <v>0</v>
      </c>
      <c r="AU1452" t="str">
        <f t="shared" si="250"/>
        <v>Tsurenko</v>
      </c>
      <c r="AV1452" t="b">
        <f t="shared" si="251"/>
        <v>0</v>
      </c>
      <c r="AW1452" t="str">
        <f t="shared" si="252"/>
        <v>London1st Round</v>
      </c>
    </row>
    <row r="1453" spans="1:49" x14ac:dyDescent="0.25">
      <c r="A1453">
        <v>32</v>
      </c>
      <c r="B1453" t="s">
        <v>623</v>
      </c>
      <c r="C1453" t="s">
        <v>624</v>
      </c>
      <c r="D1453" s="1">
        <v>41814</v>
      </c>
      <c r="E1453" t="s">
        <v>443</v>
      </c>
      <c r="F1453" t="s">
        <v>307</v>
      </c>
      <c r="G1453" t="s">
        <v>614</v>
      </c>
      <c r="H1453" t="s">
        <v>309</v>
      </c>
      <c r="I1453">
        <v>3</v>
      </c>
      <c r="J1453" t="s">
        <v>430</v>
      </c>
      <c r="K1453" t="s">
        <v>467</v>
      </c>
      <c r="L1453">
        <v>3</v>
      </c>
      <c r="M1453">
        <v>91</v>
      </c>
      <c r="N1453">
        <v>6280</v>
      </c>
      <c r="O1453">
        <v>683</v>
      </c>
      <c r="P1453">
        <v>6</v>
      </c>
      <c r="Q1453">
        <v>2</v>
      </c>
      <c r="R1453">
        <v>6</v>
      </c>
      <c r="S1453">
        <v>2</v>
      </c>
      <c r="V1453">
        <v>2</v>
      </c>
      <c r="W1453">
        <v>0</v>
      </c>
      <c r="X1453" t="s">
        <v>312</v>
      </c>
      <c r="Y1453">
        <v>1.04</v>
      </c>
      <c r="Z1453">
        <v>13</v>
      </c>
      <c r="AA1453">
        <v>1.04</v>
      </c>
      <c r="AB1453">
        <v>10</v>
      </c>
      <c r="AC1453">
        <v>1.04</v>
      </c>
      <c r="AD1453">
        <v>9</v>
      </c>
      <c r="AE1453">
        <v>1.05</v>
      </c>
      <c r="AF1453">
        <v>13.09</v>
      </c>
      <c r="AG1453">
        <v>1.03</v>
      </c>
      <c r="AH1453">
        <v>12</v>
      </c>
      <c r="AI1453">
        <v>1.05</v>
      </c>
      <c r="AJ1453">
        <v>13.62</v>
      </c>
      <c r="AK1453">
        <v>1.04</v>
      </c>
      <c r="AL1453">
        <v>11.21</v>
      </c>
      <c r="AM1453" t="str">
        <f t="shared" si="242"/>
        <v>Halep</v>
      </c>
      <c r="AN1453" t="str">
        <f t="shared" si="243"/>
        <v>Pereira</v>
      </c>
      <c r="AO1453" t="str">
        <f t="shared" si="244"/>
        <v>LondonHalepPereira</v>
      </c>
      <c r="AP1453" t="str">
        <f t="shared" si="245"/>
        <v>LondonPereiraHalep</v>
      </c>
      <c r="AQ1453">
        <f t="shared" si="246"/>
        <v>2</v>
      </c>
      <c r="AR1453">
        <f t="shared" si="247"/>
        <v>8</v>
      </c>
      <c r="AS1453">
        <f t="shared" si="248"/>
        <v>16</v>
      </c>
      <c r="AT1453" t="b">
        <f t="shared" si="249"/>
        <v>0</v>
      </c>
      <c r="AU1453" t="str">
        <f t="shared" si="250"/>
        <v>Halep</v>
      </c>
      <c r="AV1453" t="b">
        <f t="shared" si="251"/>
        <v>0</v>
      </c>
      <c r="AW1453" t="str">
        <f t="shared" si="252"/>
        <v>London1st Round</v>
      </c>
    </row>
    <row r="1454" spans="1:49" x14ac:dyDescent="0.25">
      <c r="A1454">
        <v>32</v>
      </c>
      <c r="B1454" t="s">
        <v>623</v>
      </c>
      <c r="C1454" t="s">
        <v>624</v>
      </c>
      <c r="D1454" s="1">
        <v>41814</v>
      </c>
      <c r="E1454" t="s">
        <v>443</v>
      </c>
      <c r="F1454" t="s">
        <v>307</v>
      </c>
      <c r="G1454" t="s">
        <v>614</v>
      </c>
      <c r="H1454" t="s">
        <v>309</v>
      </c>
      <c r="I1454">
        <v>3</v>
      </c>
      <c r="J1454" t="s">
        <v>464</v>
      </c>
      <c r="K1454" t="s">
        <v>322</v>
      </c>
      <c r="L1454">
        <v>42</v>
      </c>
      <c r="M1454">
        <v>84</v>
      </c>
      <c r="N1454">
        <v>1214</v>
      </c>
      <c r="O1454">
        <v>705</v>
      </c>
      <c r="P1454">
        <v>6</v>
      </c>
      <c r="Q1454">
        <v>1</v>
      </c>
      <c r="R1454">
        <v>7</v>
      </c>
      <c r="S1454">
        <v>6</v>
      </c>
      <c r="V1454">
        <v>2</v>
      </c>
      <c r="W1454">
        <v>0</v>
      </c>
      <c r="X1454" t="s">
        <v>312</v>
      </c>
      <c r="Y1454">
        <v>1.07</v>
      </c>
      <c r="Z1454">
        <v>9</v>
      </c>
      <c r="AA1454">
        <v>1.07</v>
      </c>
      <c r="AB1454">
        <v>8</v>
      </c>
      <c r="AC1454">
        <v>1.06</v>
      </c>
      <c r="AD1454">
        <v>8</v>
      </c>
      <c r="AE1454">
        <v>1.0900000000000001</v>
      </c>
      <c r="AF1454">
        <v>9.6199999999999992</v>
      </c>
      <c r="AG1454">
        <v>1.07</v>
      </c>
      <c r="AH1454">
        <v>8</v>
      </c>
      <c r="AI1454">
        <v>1.0900000000000001</v>
      </c>
      <c r="AJ1454">
        <v>10</v>
      </c>
      <c r="AK1454">
        <v>1.06</v>
      </c>
      <c r="AL1454">
        <v>8.66</v>
      </c>
      <c r="AM1454" t="str">
        <f t="shared" si="242"/>
        <v>Giorgi</v>
      </c>
      <c r="AN1454" t="str">
        <f t="shared" si="243"/>
        <v>Cadantu</v>
      </c>
      <c r="AO1454" t="str">
        <f t="shared" si="244"/>
        <v>LondonGiorgiCadantu</v>
      </c>
      <c r="AP1454" t="str">
        <f t="shared" si="245"/>
        <v>LondonCadantuGiorgi</v>
      </c>
      <c r="AQ1454">
        <f t="shared" si="246"/>
        <v>2</v>
      </c>
      <c r="AR1454">
        <f t="shared" si="247"/>
        <v>6</v>
      </c>
      <c r="AS1454">
        <f t="shared" si="248"/>
        <v>20</v>
      </c>
      <c r="AT1454" t="b">
        <f t="shared" si="249"/>
        <v>1</v>
      </c>
      <c r="AU1454" t="str">
        <f t="shared" si="250"/>
        <v>Giorgi</v>
      </c>
      <c r="AV1454" t="b">
        <f t="shared" si="251"/>
        <v>0</v>
      </c>
      <c r="AW1454" t="str">
        <f t="shared" si="252"/>
        <v>London1st Round</v>
      </c>
    </row>
    <row r="1455" spans="1:49" x14ac:dyDescent="0.25">
      <c r="A1455">
        <v>32</v>
      </c>
      <c r="B1455" t="s">
        <v>623</v>
      </c>
      <c r="C1455" t="s">
        <v>624</v>
      </c>
      <c r="D1455" s="1">
        <v>41814</v>
      </c>
      <c r="E1455" t="s">
        <v>443</v>
      </c>
      <c r="F1455" t="s">
        <v>307</v>
      </c>
      <c r="G1455" t="s">
        <v>614</v>
      </c>
      <c r="H1455" t="s">
        <v>309</v>
      </c>
      <c r="I1455">
        <v>3</v>
      </c>
      <c r="J1455" t="s">
        <v>477</v>
      </c>
      <c r="K1455" t="s">
        <v>311</v>
      </c>
      <c r="L1455">
        <v>97</v>
      </c>
      <c r="M1455">
        <v>49</v>
      </c>
      <c r="N1455">
        <v>650</v>
      </c>
      <c r="O1455">
        <v>1123</v>
      </c>
      <c r="P1455">
        <v>6</v>
      </c>
      <c r="Q1455">
        <v>3</v>
      </c>
      <c r="R1455">
        <v>6</v>
      </c>
      <c r="S1455">
        <v>3</v>
      </c>
      <c r="V1455">
        <v>2</v>
      </c>
      <c r="W1455">
        <v>0</v>
      </c>
      <c r="X1455" t="s">
        <v>312</v>
      </c>
      <c r="Y1455">
        <v>3.75</v>
      </c>
      <c r="Z1455">
        <v>1.25</v>
      </c>
      <c r="AA1455">
        <v>3.4</v>
      </c>
      <c r="AB1455">
        <v>1.3</v>
      </c>
      <c r="AC1455">
        <v>3.75</v>
      </c>
      <c r="AD1455">
        <v>1.25</v>
      </c>
      <c r="AE1455">
        <v>3.44</v>
      </c>
      <c r="AF1455">
        <v>1.36</v>
      </c>
      <c r="AG1455">
        <v>3.25</v>
      </c>
      <c r="AH1455">
        <v>1.33</v>
      </c>
      <c r="AI1455">
        <v>3.75</v>
      </c>
      <c r="AJ1455">
        <v>1.36</v>
      </c>
      <c r="AK1455">
        <v>3.42</v>
      </c>
      <c r="AL1455">
        <v>1.3</v>
      </c>
      <c r="AM1455" t="str">
        <f t="shared" si="242"/>
        <v>Scheepers</v>
      </c>
      <c r="AN1455" t="str">
        <f t="shared" si="243"/>
        <v>Mchale</v>
      </c>
      <c r="AO1455" t="str">
        <f t="shared" si="244"/>
        <v>LondonScheepersMchale</v>
      </c>
      <c r="AP1455" t="str">
        <f t="shared" si="245"/>
        <v>LondonMchaleScheepers</v>
      </c>
      <c r="AQ1455">
        <f t="shared" si="246"/>
        <v>2</v>
      </c>
      <c r="AR1455">
        <f t="shared" si="247"/>
        <v>6</v>
      </c>
      <c r="AS1455">
        <f t="shared" si="248"/>
        <v>18</v>
      </c>
      <c r="AT1455" t="b">
        <f t="shared" si="249"/>
        <v>0</v>
      </c>
      <c r="AU1455" t="str">
        <f t="shared" si="250"/>
        <v>Scheepers</v>
      </c>
      <c r="AV1455" t="b">
        <f t="shared" si="251"/>
        <v>0</v>
      </c>
      <c r="AW1455" t="str">
        <f t="shared" si="252"/>
        <v>London1st Round</v>
      </c>
    </row>
    <row r="1456" spans="1:49" x14ac:dyDescent="0.25">
      <c r="A1456">
        <v>32</v>
      </c>
      <c r="B1456" t="s">
        <v>623</v>
      </c>
      <c r="C1456" t="s">
        <v>624</v>
      </c>
      <c r="D1456" s="1">
        <v>41814</v>
      </c>
      <c r="E1456" t="s">
        <v>443</v>
      </c>
      <c r="F1456" t="s">
        <v>307</v>
      </c>
      <c r="G1456" t="s">
        <v>614</v>
      </c>
      <c r="H1456" t="s">
        <v>309</v>
      </c>
      <c r="I1456">
        <v>3</v>
      </c>
      <c r="J1456" t="s">
        <v>394</v>
      </c>
      <c r="K1456" t="s">
        <v>343</v>
      </c>
      <c r="L1456">
        <v>89</v>
      </c>
      <c r="M1456">
        <v>21</v>
      </c>
      <c r="N1456">
        <v>690</v>
      </c>
      <c r="O1456">
        <v>2150</v>
      </c>
      <c r="P1456">
        <v>6</v>
      </c>
      <c r="Q1456">
        <v>4</v>
      </c>
      <c r="R1456">
        <v>4</v>
      </c>
      <c r="S1456">
        <v>6</v>
      </c>
      <c r="T1456">
        <v>6</v>
      </c>
      <c r="U1456">
        <v>4</v>
      </c>
      <c r="V1456">
        <v>2</v>
      </c>
      <c r="W1456">
        <v>1</v>
      </c>
      <c r="X1456" t="s">
        <v>312</v>
      </c>
      <c r="Y1456">
        <v>2.25</v>
      </c>
      <c r="Z1456">
        <v>1.57</v>
      </c>
      <c r="AA1456">
        <v>2.2000000000000002</v>
      </c>
      <c r="AB1456">
        <v>1.65</v>
      </c>
      <c r="AC1456">
        <v>2.38</v>
      </c>
      <c r="AD1456">
        <v>1.53</v>
      </c>
      <c r="AE1456">
        <v>2.29</v>
      </c>
      <c r="AF1456">
        <v>1.69</v>
      </c>
      <c r="AG1456">
        <v>2.25</v>
      </c>
      <c r="AH1456">
        <v>1.62</v>
      </c>
      <c r="AI1456">
        <v>2.38</v>
      </c>
      <c r="AJ1456">
        <v>1.69</v>
      </c>
      <c r="AK1456">
        <v>2.2599999999999998</v>
      </c>
      <c r="AL1456">
        <v>1.62</v>
      </c>
      <c r="AM1456" t="str">
        <f t="shared" si="242"/>
        <v>Vekic</v>
      </c>
      <c r="AN1456" t="str">
        <f t="shared" si="243"/>
        <v>Vinci</v>
      </c>
      <c r="AO1456" t="str">
        <f t="shared" si="244"/>
        <v>LondonVekicVinci</v>
      </c>
      <c r="AP1456" t="str">
        <f t="shared" si="245"/>
        <v>LondonVinciVekic</v>
      </c>
      <c r="AQ1456">
        <f t="shared" si="246"/>
        <v>1</v>
      </c>
      <c r="AR1456">
        <f t="shared" si="247"/>
        <v>2</v>
      </c>
      <c r="AS1456">
        <f t="shared" si="248"/>
        <v>30</v>
      </c>
      <c r="AT1456" t="b">
        <f t="shared" si="249"/>
        <v>0</v>
      </c>
      <c r="AU1456" t="str">
        <f t="shared" si="250"/>
        <v>Vekic</v>
      </c>
      <c r="AV1456" t="b">
        <f t="shared" si="251"/>
        <v>1</v>
      </c>
      <c r="AW1456" t="str">
        <f t="shared" si="252"/>
        <v>London1st Round</v>
      </c>
    </row>
    <row r="1457" spans="1:49" x14ac:dyDescent="0.25">
      <c r="A1457">
        <v>32</v>
      </c>
      <c r="B1457" t="s">
        <v>623</v>
      </c>
      <c r="C1457" t="s">
        <v>624</v>
      </c>
      <c r="D1457" s="1">
        <v>41815</v>
      </c>
      <c r="E1457" t="s">
        <v>443</v>
      </c>
      <c r="F1457" t="s">
        <v>307</v>
      </c>
      <c r="G1457" t="s">
        <v>614</v>
      </c>
      <c r="H1457" t="s">
        <v>309</v>
      </c>
      <c r="I1457">
        <v>3</v>
      </c>
      <c r="J1457" t="s">
        <v>416</v>
      </c>
      <c r="K1457" t="s">
        <v>629</v>
      </c>
      <c r="L1457">
        <v>561</v>
      </c>
      <c r="M1457">
        <v>245</v>
      </c>
      <c r="N1457">
        <v>51</v>
      </c>
      <c r="O1457">
        <v>219</v>
      </c>
      <c r="P1457">
        <v>6</v>
      </c>
      <c r="Q1457">
        <v>4</v>
      </c>
      <c r="R1457">
        <v>6</v>
      </c>
      <c r="S1457">
        <v>7</v>
      </c>
      <c r="T1457">
        <v>9</v>
      </c>
      <c r="U1457">
        <v>7</v>
      </c>
      <c r="V1457">
        <v>2</v>
      </c>
      <c r="W1457">
        <v>1</v>
      </c>
      <c r="X1457" t="s">
        <v>312</v>
      </c>
      <c r="Y1457">
        <v>1.4</v>
      </c>
      <c r="Z1457">
        <v>2.75</v>
      </c>
      <c r="AA1457">
        <v>1.42</v>
      </c>
      <c r="AB1457">
        <v>2.8</v>
      </c>
      <c r="AC1457">
        <v>1.44</v>
      </c>
      <c r="AD1457">
        <v>2.62</v>
      </c>
      <c r="AE1457">
        <v>1.45</v>
      </c>
      <c r="AF1457">
        <v>2.99</v>
      </c>
      <c r="AG1457">
        <v>1.5</v>
      </c>
      <c r="AH1457">
        <v>2.63</v>
      </c>
      <c r="AI1457">
        <v>1.5</v>
      </c>
      <c r="AJ1457">
        <v>2.99</v>
      </c>
      <c r="AK1457">
        <v>1.44</v>
      </c>
      <c r="AL1457">
        <v>2.74</v>
      </c>
      <c r="AM1457" t="str">
        <f t="shared" si="242"/>
        <v>Zvonareva</v>
      </c>
      <c r="AN1457" t="str">
        <f t="shared" si="243"/>
        <v>Moore</v>
      </c>
      <c r="AO1457" t="str">
        <f t="shared" si="244"/>
        <v>LondonZvonarevaMoore</v>
      </c>
      <c r="AP1457" t="str">
        <f t="shared" si="245"/>
        <v>LondonMooreZvonareva</v>
      </c>
      <c r="AQ1457">
        <f t="shared" si="246"/>
        <v>1</v>
      </c>
      <c r="AR1457">
        <f t="shared" si="247"/>
        <v>3</v>
      </c>
      <c r="AS1457">
        <f t="shared" si="248"/>
        <v>39</v>
      </c>
      <c r="AT1457" t="b">
        <f t="shared" si="249"/>
        <v>1</v>
      </c>
      <c r="AU1457" t="str">
        <f t="shared" si="250"/>
        <v>Zvonareva</v>
      </c>
      <c r="AV1457" t="b">
        <f t="shared" si="251"/>
        <v>1</v>
      </c>
      <c r="AW1457" t="str">
        <f t="shared" si="252"/>
        <v>London1st Round</v>
      </c>
    </row>
    <row r="1458" spans="1:49" x14ac:dyDescent="0.25">
      <c r="A1458">
        <v>32</v>
      </c>
      <c r="B1458" t="s">
        <v>623</v>
      </c>
      <c r="C1458" t="s">
        <v>624</v>
      </c>
      <c r="D1458" s="1">
        <v>41815</v>
      </c>
      <c r="E1458" t="s">
        <v>443</v>
      </c>
      <c r="F1458" t="s">
        <v>307</v>
      </c>
      <c r="G1458" t="s">
        <v>614</v>
      </c>
      <c r="H1458" t="s">
        <v>309</v>
      </c>
      <c r="I1458">
        <v>3</v>
      </c>
      <c r="J1458" t="s">
        <v>465</v>
      </c>
      <c r="K1458" t="s">
        <v>379</v>
      </c>
      <c r="L1458">
        <v>71</v>
      </c>
      <c r="M1458">
        <v>107</v>
      </c>
      <c r="N1458">
        <v>781</v>
      </c>
      <c r="O1458">
        <v>608</v>
      </c>
      <c r="P1458">
        <v>7</v>
      </c>
      <c r="Q1458">
        <v>6</v>
      </c>
      <c r="R1458">
        <v>6</v>
      </c>
      <c r="S1458">
        <v>4</v>
      </c>
      <c r="V1458">
        <v>2</v>
      </c>
      <c r="W1458">
        <v>0</v>
      </c>
      <c r="X1458" t="s">
        <v>312</v>
      </c>
      <c r="Y1458">
        <v>1.9</v>
      </c>
      <c r="Z1458">
        <v>1.8</v>
      </c>
      <c r="AA1458">
        <v>1.9</v>
      </c>
      <c r="AB1458">
        <v>1.85</v>
      </c>
      <c r="AC1458">
        <v>1.91</v>
      </c>
      <c r="AD1458">
        <v>1.8</v>
      </c>
      <c r="AE1458">
        <v>1.97</v>
      </c>
      <c r="AF1458">
        <v>1.93</v>
      </c>
      <c r="AG1458">
        <v>2</v>
      </c>
      <c r="AH1458">
        <v>1.8</v>
      </c>
      <c r="AI1458">
        <v>2</v>
      </c>
      <c r="AJ1458">
        <v>1.93</v>
      </c>
      <c r="AK1458">
        <v>1.93</v>
      </c>
      <c r="AL1458">
        <v>1.84</v>
      </c>
      <c r="AM1458" t="str">
        <f t="shared" si="242"/>
        <v>Diyas</v>
      </c>
      <c r="AN1458" t="str">
        <f t="shared" si="243"/>
        <v>Mladenovic</v>
      </c>
      <c r="AO1458" t="str">
        <f t="shared" si="244"/>
        <v>LondonDiyasMladenovic</v>
      </c>
      <c r="AP1458" t="str">
        <f t="shared" si="245"/>
        <v>LondonMladenovicDiyas</v>
      </c>
      <c r="AQ1458">
        <f t="shared" si="246"/>
        <v>2</v>
      </c>
      <c r="AR1458">
        <f t="shared" si="247"/>
        <v>3</v>
      </c>
      <c r="AS1458">
        <f t="shared" si="248"/>
        <v>23</v>
      </c>
      <c r="AT1458" t="b">
        <f t="shared" si="249"/>
        <v>1</v>
      </c>
      <c r="AU1458" t="str">
        <f t="shared" si="250"/>
        <v>Diyas</v>
      </c>
      <c r="AV1458" t="b">
        <f t="shared" si="251"/>
        <v>0</v>
      </c>
      <c r="AW1458" t="str">
        <f t="shared" si="252"/>
        <v>London1st Round</v>
      </c>
    </row>
    <row r="1459" spans="1:49" x14ac:dyDescent="0.25">
      <c r="A1459">
        <v>32</v>
      </c>
      <c r="B1459" t="s">
        <v>623</v>
      </c>
      <c r="C1459" t="s">
        <v>624</v>
      </c>
      <c r="D1459" s="1">
        <v>41815</v>
      </c>
      <c r="E1459" t="s">
        <v>443</v>
      </c>
      <c r="F1459" t="s">
        <v>307</v>
      </c>
      <c r="G1459" t="s">
        <v>614</v>
      </c>
      <c r="H1459" t="s">
        <v>344</v>
      </c>
      <c r="I1459">
        <v>3</v>
      </c>
      <c r="J1459" t="s">
        <v>415</v>
      </c>
      <c r="K1459" t="s">
        <v>313</v>
      </c>
      <c r="L1459">
        <v>2</v>
      </c>
      <c r="M1459">
        <v>38</v>
      </c>
      <c r="N1459">
        <v>7450</v>
      </c>
      <c r="O1459">
        <v>1317</v>
      </c>
      <c r="P1459">
        <v>6</v>
      </c>
      <c r="Q1459">
        <v>2</v>
      </c>
      <c r="R1459">
        <v>6</v>
      </c>
      <c r="S1459">
        <v>2</v>
      </c>
      <c r="V1459">
        <v>2</v>
      </c>
      <c r="W1459">
        <v>0</v>
      </c>
      <c r="X1459" t="s">
        <v>312</v>
      </c>
      <c r="Y1459">
        <v>1.06</v>
      </c>
      <c r="Z1459">
        <v>9</v>
      </c>
      <c r="AA1459">
        <v>1.08</v>
      </c>
      <c r="AB1459">
        <v>7.5</v>
      </c>
      <c r="AC1459">
        <v>1.07</v>
      </c>
      <c r="AD1459">
        <v>8.5</v>
      </c>
      <c r="AE1459">
        <v>1.07</v>
      </c>
      <c r="AF1459">
        <v>11.25</v>
      </c>
      <c r="AG1459">
        <v>1.08</v>
      </c>
      <c r="AH1459">
        <v>7.5</v>
      </c>
      <c r="AI1459">
        <v>1.08</v>
      </c>
      <c r="AJ1459">
        <v>11.25</v>
      </c>
      <c r="AK1459">
        <v>1.06</v>
      </c>
      <c r="AL1459">
        <v>8.83</v>
      </c>
      <c r="AM1459" t="str">
        <f t="shared" si="242"/>
        <v>Li</v>
      </c>
      <c r="AN1459" t="str">
        <f t="shared" si="243"/>
        <v>Meusburger</v>
      </c>
      <c r="AO1459" t="str">
        <f t="shared" si="244"/>
        <v>LondonLiMeusburger</v>
      </c>
      <c r="AP1459" t="str">
        <f t="shared" si="245"/>
        <v>LondonMeusburgerLi</v>
      </c>
      <c r="AQ1459">
        <f t="shared" si="246"/>
        <v>2</v>
      </c>
      <c r="AR1459">
        <f t="shared" si="247"/>
        <v>8</v>
      </c>
      <c r="AS1459">
        <f t="shared" si="248"/>
        <v>16</v>
      </c>
      <c r="AT1459" t="b">
        <f t="shared" si="249"/>
        <v>0</v>
      </c>
      <c r="AU1459" t="str">
        <f t="shared" si="250"/>
        <v>Li</v>
      </c>
      <c r="AV1459" t="b">
        <f t="shared" si="251"/>
        <v>0</v>
      </c>
      <c r="AW1459" t="str">
        <f t="shared" si="252"/>
        <v>London2nd Round</v>
      </c>
    </row>
    <row r="1460" spans="1:49" x14ac:dyDescent="0.25">
      <c r="A1460">
        <v>32</v>
      </c>
      <c r="B1460" t="s">
        <v>623</v>
      </c>
      <c r="C1460" t="s">
        <v>624</v>
      </c>
      <c r="D1460" s="1">
        <v>41815</v>
      </c>
      <c r="E1460" t="s">
        <v>443</v>
      </c>
      <c r="F1460" t="s">
        <v>307</v>
      </c>
      <c r="G1460" t="s">
        <v>614</v>
      </c>
      <c r="H1460" t="s">
        <v>344</v>
      </c>
      <c r="I1460">
        <v>3</v>
      </c>
      <c r="J1460" t="s">
        <v>399</v>
      </c>
      <c r="K1460" t="s">
        <v>426</v>
      </c>
      <c r="L1460">
        <v>43</v>
      </c>
      <c r="M1460">
        <v>32</v>
      </c>
      <c r="N1460">
        <v>1181</v>
      </c>
      <c r="O1460">
        <v>1520</v>
      </c>
      <c r="P1460">
        <v>6</v>
      </c>
      <c r="Q1460">
        <v>4</v>
      </c>
      <c r="R1460">
        <v>6</v>
      </c>
      <c r="S1460">
        <v>2</v>
      </c>
      <c r="V1460">
        <v>2</v>
      </c>
      <c r="W1460">
        <v>0</v>
      </c>
      <c r="X1460" t="s">
        <v>312</v>
      </c>
      <c r="Y1460">
        <v>2.1</v>
      </c>
      <c r="Z1460">
        <v>1.66</v>
      </c>
      <c r="AA1460">
        <v>2.1</v>
      </c>
      <c r="AB1460">
        <v>1.7</v>
      </c>
      <c r="AC1460">
        <v>2.2000000000000002</v>
      </c>
      <c r="AD1460">
        <v>1.62</v>
      </c>
      <c r="AE1460">
        <v>2.2000000000000002</v>
      </c>
      <c r="AF1460">
        <v>1.75</v>
      </c>
      <c r="AG1460">
        <v>2.25</v>
      </c>
      <c r="AH1460">
        <v>1.62</v>
      </c>
      <c r="AI1460">
        <v>2.27</v>
      </c>
      <c r="AJ1460">
        <v>1.75</v>
      </c>
      <c r="AK1460">
        <v>2.15</v>
      </c>
      <c r="AL1460">
        <v>1.68</v>
      </c>
      <c r="AM1460" t="str">
        <f t="shared" si="242"/>
        <v>Zahlavova</v>
      </c>
      <c r="AN1460" t="str">
        <f t="shared" si="243"/>
        <v>Vesnina</v>
      </c>
      <c r="AO1460" t="str">
        <f t="shared" si="244"/>
        <v>LondonZahlavovaVesnina</v>
      </c>
      <c r="AP1460" t="str">
        <f t="shared" si="245"/>
        <v>LondonVesninaZahlavova</v>
      </c>
      <c r="AQ1460">
        <f t="shared" si="246"/>
        <v>2</v>
      </c>
      <c r="AR1460">
        <f t="shared" si="247"/>
        <v>6</v>
      </c>
      <c r="AS1460">
        <f t="shared" si="248"/>
        <v>18</v>
      </c>
      <c r="AT1460" t="b">
        <f t="shared" si="249"/>
        <v>0</v>
      </c>
      <c r="AU1460" t="str">
        <f t="shared" si="250"/>
        <v>Zahlavova</v>
      </c>
      <c r="AV1460" t="b">
        <f t="shared" si="251"/>
        <v>0</v>
      </c>
      <c r="AW1460" t="str">
        <f t="shared" si="252"/>
        <v>London2nd Round</v>
      </c>
    </row>
    <row r="1461" spans="1:49" x14ac:dyDescent="0.25">
      <c r="A1461">
        <v>32</v>
      </c>
      <c r="B1461" t="s">
        <v>623</v>
      </c>
      <c r="C1461" t="s">
        <v>624</v>
      </c>
      <c r="D1461" s="1">
        <v>41815</v>
      </c>
      <c r="E1461" t="s">
        <v>443</v>
      </c>
      <c r="F1461" t="s">
        <v>307</v>
      </c>
      <c r="G1461" t="s">
        <v>614</v>
      </c>
      <c r="H1461" t="s">
        <v>344</v>
      </c>
      <c r="I1461">
        <v>3</v>
      </c>
      <c r="J1461" t="s">
        <v>324</v>
      </c>
      <c r="K1461" t="s">
        <v>321</v>
      </c>
      <c r="L1461">
        <v>30</v>
      </c>
      <c r="M1461">
        <v>40</v>
      </c>
      <c r="N1461">
        <v>1596</v>
      </c>
      <c r="O1461">
        <v>1264</v>
      </c>
      <c r="P1461">
        <v>7</v>
      </c>
      <c r="Q1461">
        <v>6</v>
      </c>
      <c r="R1461">
        <v>6</v>
      </c>
      <c r="S1461">
        <v>1</v>
      </c>
      <c r="V1461">
        <v>2</v>
      </c>
      <c r="W1461">
        <v>0</v>
      </c>
      <c r="X1461" t="s">
        <v>312</v>
      </c>
      <c r="Y1461">
        <v>1.1200000000000001</v>
      </c>
      <c r="Z1461">
        <v>5.5</v>
      </c>
      <c r="AA1461">
        <v>1.1299999999999999</v>
      </c>
      <c r="AB1461">
        <v>5.5</v>
      </c>
      <c r="AC1461">
        <v>1.1200000000000001</v>
      </c>
      <c r="AD1461">
        <v>6</v>
      </c>
      <c r="AE1461">
        <v>1.1599999999999999</v>
      </c>
      <c r="AF1461">
        <v>6.05</v>
      </c>
      <c r="AG1461">
        <v>1.1399999999999999</v>
      </c>
      <c r="AH1461">
        <v>5.5</v>
      </c>
      <c r="AI1461">
        <v>1.1599999999999999</v>
      </c>
      <c r="AJ1461">
        <v>7</v>
      </c>
      <c r="AK1461">
        <v>1.1399999999999999</v>
      </c>
      <c r="AL1461">
        <v>5.64</v>
      </c>
      <c r="AM1461" t="str">
        <f t="shared" si="242"/>
        <v>Williams</v>
      </c>
      <c r="AN1461" t="str">
        <f t="shared" si="243"/>
        <v>Nara</v>
      </c>
      <c r="AO1461" t="str">
        <f t="shared" si="244"/>
        <v>LondonWilliamsNara</v>
      </c>
      <c r="AP1461" t="str">
        <f t="shared" si="245"/>
        <v>LondonNaraWilliams</v>
      </c>
      <c r="AQ1461">
        <f t="shared" si="246"/>
        <v>2</v>
      </c>
      <c r="AR1461">
        <f t="shared" si="247"/>
        <v>6</v>
      </c>
      <c r="AS1461">
        <f t="shared" si="248"/>
        <v>20</v>
      </c>
      <c r="AT1461" t="b">
        <f t="shared" si="249"/>
        <v>1</v>
      </c>
      <c r="AU1461" t="str">
        <f t="shared" si="250"/>
        <v>Williams</v>
      </c>
      <c r="AV1461" t="b">
        <f t="shared" si="251"/>
        <v>0</v>
      </c>
      <c r="AW1461" t="str">
        <f t="shared" si="252"/>
        <v>London2nd Round</v>
      </c>
    </row>
    <row r="1462" spans="1:49" x14ac:dyDescent="0.25">
      <c r="A1462">
        <v>32</v>
      </c>
      <c r="B1462" t="s">
        <v>623</v>
      </c>
      <c r="C1462" t="s">
        <v>624</v>
      </c>
      <c r="D1462" s="1">
        <v>41815</v>
      </c>
      <c r="E1462" t="s">
        <v>443</v>
      </c>
      <c r="F1462" t="s">
        <v>307</v>
      </c>
      <c r="G1462" t="s">
        <v>614</v>
      </c>
      <c r="H1462" t="s">
        <v>344</v>
      </c>
      <c r="I1462">
        <v>3</v>
      </c>
      <c r="J1462" t="s">
        <v>439</v>
      </c>
      <c r="K1462" t="s">
        <v>370</v>
      </c>
      <c r="L1462">
        <v>4</v>
      </c>
      <c r="M1462">
        <v>36</v>
      </c>
      <c r="N1462">
        <v>5990</v>
      </c>
      <c r="O1462">
        <v>1360</v>
      </c>
      <c r="P1462">
        <v>6</v>
      </c>
      <c r="Q1462">
        <v>4</v>
      </c>
      <c r="R1462">
        <v>6</v>
      </c>
      <c r="S1462">
        <v>0</v>
      </c>
      <c r="V1462">
        <v>2</v>
      </c>
      <c r="W1462">
        <v>0</v>
      </c>
      <c r="X1462" t="s">
        <v>312</v>
      </c>
      <c r="Y1462">
        <v>1.2</v>
      </c>
      <c r="Z1462">
        <v>4.33</v>
      </c>
      <c r="AA1462">
        <v>1.2</v>
      </c>
      <c r="AB1462">
        <v>4.3</v>
      </c>
      <c r="AC1462">
        <v>1.2</v>
      </c>
      <c r="AD1462">
        <v>4.5</v>
      </c>
      <c r="AE1462">
        <v>1.24</v>
      </c>
      <c r="AF1462">
        <v>4.6500000000000004</v>
      </c>
      <c r="AG1462">
        <v>1.22</v>
      </c>
      <c r="AH1462">
        <v>4</v>
      </c>
      <c r="AI1462">
        <v>1.25</v>
      </c>
      <c r="AJ1462">
        <v>4.6500000000000004</v>
      </c>
      <c r="AK1462">
        <v>1.21</v>
      </c>
      <c r="AL1462">
        <v>4.26</v>
      </c>
      <c r="AM1462" t="str">
        <f t="shared" si="242"/>
        <v>Radwanska</v>
      </c>
      <c r="AN1462" t="str">
        <f t="shared" si="243"/>
        <v>Dellacqua</v>
      </c>
      <c r="AO1462" t="str">
        <f t="shared" si="244"/>
        <v>LondonRadwanskaDellacqua</v>
      </c>
      <c r="AP1462" t="str">
        <f t="shared" si="245"/>
        <v>LondonDellacquaRadwanska</v>
      </c>
      <c r="AQ1462">
        <f t="shared" si="246"/>
        <v>2</v>
      </c>
      <c r="AR1462">
        <f t="shared" si="247"/>
        <v>8</v>
      </c>
      <c r="AS1462">
        <f t="shared" si="248"/>
        <v>16</v>
      </c>
      <c r="AT1462" t="b">
        <f t="shared" si="249"/>
        <v>0</v>
      </c>
      <c r="AU1462" t="str">
        <f t="shared" si="250"/>
        <v>Radwanska</v>
      </c>
      <c r="AV1462" t="b">
        <f t="shared" si="251"/>
        <v>0</v>
      </c>
      <c r="AW1462" t="str">
        <f t="shared" si="252"/>
        <v>London2nd Round</v>
      </c>
    </row>
    <row r="1463" spans="1:49" x14ac:dyDescent="0.25">
      <c r="A1463">
        <v>32</v>
      </c>
      <c r="B1463" t="s">
        <v>623</v>
      </c>
      <c r="C1463" t="s">
        <v>624</v>
      </c>
      <c r="D1463" s="1">
        <v>41815</v>
      </c>
      <c r="E1463" t="s">
        <v>443</v>
      </c>
      <c r="F1463" t="s">
        <v>307</v>
      </c>
      <c r="G1463" t="s">
        <v>614</v>
      </c>
      <c r="H1463" t="s">
        <v>344</v>
      </c>
      <c r="I1463">
        <v>3</v>
      </c>
      <c r="J1463" t="s">
        <v>436</v>
      </c>
      <c r="K1463" t="s">
        <v>470</v>
      </c>
      <c r="L1463">
        <v>22</v>
      </c>
      <c r="M1463">
        <v>98</v>
      </c>
      <c r="N1463">
        <v>2130</v>
      </c>
      <c r="O1463">
        <v>650</v>
      </c>
      <c r="P1463">
        <v>7</v>
      </c>
      <c r="Q1463">
        <v>5</v>
      </c>
      <c r="R1463">
        <v>6</v>
      </c>
      <c r="S1463">
        <v>4</v>
      </c>
      <c r="V1463">
        <v>2</v>
      </c>
      <c r="W1463">
        <v>0</v>
      </c>
      <c r="X1463" t="s">
        <v>312</v>
      </c>
      <c r="Y1463">
        <v>1.22</v>
      </c>
      <c r="Z1463">
        <v>4</v>
      </c>
      <c r="AA1463">
        <v>1.2</v>
      </c>
      <c r="AB1463">
        <v>4.3</v>
      </c>
      <c r="AC1463">
        <v>1.17</v>
      </c>
      <c r="AD1463">
        <v>4.5</v>
      </c>
      <c r="AE1463">
        <v>1.29</v>
      </c>
      <c r="AF1463">
        <v>4.05</v>
      </c>
      <c r="AG1463">
        <v>1.2</v>
      </c>
      <c r="AH1463">
        <v>4.5</v>
      </c>
      <c r="AI1463">
        <v>1.29</v>
      </c>
      <c r="AJ1463">
        <v>4.55</v>
      </c>
      <c r="AK1463">
        <v>1.24</v>
      </c>
      <c r="AL1463">
        <v>3.99</v>
      </c>
      <c r="AM1463" t="str">
        <f t="shared" si="242"/>
        <v>Makarova</v>
      </c>
      <c r="AN1463" t="str">
        <f t="shared" si="243"/>
        <v>Doi</v>
      </c>
      <c r="AO1463" t="str">
        <f t="shared" si="244"/>
        <v>LondonMakarovaDoi</v>
      </c>
      <c r="AP1463" t="str">
        <f t="shared" si="245"/>
        <v>LondonDoiMakarova</v>
      </c>
      <c r="AQ1463">
        <f t="shared" si="246"/>
        <v>2</v>
      </c>
      <c r="AR1463">
        <f t="shared" si="247"/>
        <v>4</v>
      </c>
      <c r="AS1463">
        <f t="shared" si="248"/>
        <v>22</v>
      </c>
      <c r="AT1463" t="b">
        <f t="shared" si="249"/>
        <v>0</v>
      </c>
      <c r="AU1463" t="str">
        <f t="shared" si="250"/>
        <v>Makarova</v>
      </c>
      <c r="AV1463" t="b">
        <f t="shared" si="251"/>
        <v>0</v>
      </c>
      <c r="AW1463" t="str">
        <f t="shared" si="252"/>
        <v>London2nd Round</v>
      </c>
    </row>
    <row r="1464" spans="1:49" x14ac:dyDescent="0.25">
      <c r="A1464">
        <v>32</v>
      </c>
      <c r="B1464" t="s">
        <v>623</v>
      </c>
      <c r="C1464" t="s">
        <v>624</v>
      </c>
      <c r="D1464" s="1">
        <v>41815</v>
      </c>
      <c r="E1464" t="s">
        <v>443</v>
      </c>
      <c r="F1464" t="s">
        <v>307</v>
      </c>
      <c r="G1464" t="s">
        <v>614</v>
      </c>
      <c r="H1464" t="s">
        <v>344</v>
      </c>
      <c r="I1464">
        <v>3</v>
      </c>
      <c r="J1464" t="s">
        <v>440</v>
      </c>
      <c r="K1464" t="s">
        <v>314</v>
      </c>
      <c r="L1464">
        <v>6</v>
      </c>
      <c r="M1464">
        <v>59</v>
      </c>
      <c r="N1464">
        <v>4570</v>
      </c>
      <c r="O1464">
        <v>910</v>
      </c>
      <c r="P1464">
        <v>6</v>
      </c>
      <c r="Q1464">
        <v>2</v>
      </c>
      <c r="R1464">
        <v>6</v>
      </c>
      <c r="S1464">
        <v>0</v>
      </c>
      <c r="V1464">
        <v>2</v>
      </c>
      <c r="W1464">
        <v>0</v>
      </c>
      <c r="X1464" t="s">
        <v>312</v>
      </c>
      <c r="Y1464">
        <v>1.22</v>
      </c>
      <c r="Z1464">
        <v>4</v>
      </c>
      <c r="AA1464">
        <v>1.25</v>
      </c>
      <c r="AB1464">
        <v>3.75</v>
      </c>
      <c r="AC1464">
        <v>1.25</v>
      </c>
      <c r="AD1464">
        <v>4</v>
      </c>
      <c r="AE1464">
        <v>1.3</v>
      </c>
      <c r="AF1464">
        <v>3.93</v>
      </c>
      <c r="AG1464">
        <v>1.29</v>
      </c>
      <c r="AH1464">
        <v>3.5</v>
      </c>
      <c r="AI1464">
        <v>1.31</v>
      </c>
      <c r="AJ1464">
        <v>4.05</v>
      </c>
      <c r="AK1464">
        <v>1.26</v>
      </c>
      <c r="AL1464">
        <v>3.8</v>
      </c>
      <c r="AM1464" t="str">
        <f t="shared" si="242"/>
        <v>Kvitova</v>
      </c>
      <c r="AN1464" t="str">
        <f t="shared" si="243"/>
        <v>Barthel</v>
      </c>
      <c r="AO1464" t="str">
        <f t="shared" si="244"/>
        <v>LondonKvitovaBarthel</v>
      </c>
      <c r="AP1464" t="str">
        <f t="shared" si="245"/>
        <v>LondonBarthelKvitova</v>
      </c>
      <c r="AQ1464">
        <f t="shared" si="246"/>
        <v>2</v>
      </c>
      <c r="AR1464">
        <f t="shared" si="247"/>
        <v>10</v>
      </c>
      <c r="AS1464">
        <f t="shared" si="248"/>
        <v>14</v>
      </c>
      <c r="AT1464" t="b">
        <f t="shared" si="249"/>
        <v>0</v>
      </c>
      <c r="AU1464" t="str">
        <f t="shared" si="250"/>
        <v>Kvitova</v>
      </c>
      <c r="AV1464" t="b">
        <f t="shared" si="251"/>
        <v>0</v>
      </c>
      <c r="AW1464" t="str">
        <f t="shared" si="252"/>
        <v>London2nd Round</v>
      </c>
    </row>
    <row r="1465" spans="1:49" x14ac:dyDescent="0.25">
      <c r="A1465">
        <v>32</v>
      </c>
      <c r="B1465" t="s">
        <v>623</v>
      </c>
      <c r="C1465" t="s">
        <v>624</v>
      </c>
      <c r="D1465" s="1">
        <v>41815</v>
      </c>
      <c r="E1465" t="s">
        <v>443</v>
      </c>
      <c r="F1465" t="s">
        <v>307</v>
      </c>
      <c r="G1465" t="s">
        <v>614</v>
      </c>
      <c r="H1465" t="s">
        <v>344</v>
      </c>
      <c r="I1465">
        <v>3</v>
      </c>
      <c r="J1465" t="s">
        <v>377</v>
      </c>
      <c r="K1465" t="s">
        <v>355</v>
      </c>
      <c r="L1465">
        <v>46</v>
      </c>
      <c r="M1465">
        <v>57</v>
      </c>
      <c r="N1465">
        <v>1169</v>
      </c>
      <c r="O1465">
        <v>932</v>
      </c>
      <c r="P1465">
        <v>7</v>
      </c>
      <c r="Q1465">
        <v>5</v>
      </c>
      <c r="R1465">
        <v>6</v>
      </c>
      <c r="S1465">
        <v>3</v>
      </c>
      <c r="V1465">
        <v>2</v>
      </c>
      <c r="W1465">
        <v>0</v>
      </c>
      <c r="X1465" t="s">
        <v>312</v>
      </c>
      <c r="Y1465">
        <v>1.72</v>
      </c>
      <c r="Z1465">
        <v>2</v>
      </c>
      <c r="AA1465">
        <v>1.8</v>
      </c>
      <c r="AB1465">
        <v>2</v>
      </c>
      <c r="AC1465">
        <v>1.73</v>
      </c>
      <c r="AD1465">
        <v>2</v>
      </c>
      <c r="AE1465">
        <v>1.84</v>
      </c>
      <c r="AF1465">
        <v>2.08</v>
      </c>
      <c r="AG1465">
        <v>1.8</v>
      </c>
      <c r="AH1465">
        <v>2</v>
      </c>
      <c r="AI1465">
        <v>1.95</v>
      </c>
      <c r="AJ1465">
        <v>2.19</v>
      </c>
      <c r="AK1465">
        <v>1.79</v>
      </c>
      <c r="AL1465">
        <v>2.0099999999999998</v>
      </c>
      <c r="AM1465" t="str">
        <f t="shared" si="242"/>
        <v>Garcia</v>
      </c>
      <c r="AN1465" t="str">
        <f t="shared" si="243"/>
        <v>Lepchenko</v>
      </c>
      <c r="AO1465" t="str">
        <f t="shared" si="244"/>
        <v>LondonGarciaLepchenko</v>
      </c>
      <c r="AP1465" t="str">
        <f t="shared" si="245"/>
        <v>LondonLepchenkoGarcia</v>
      </c>
      <c r="AQ1465">
        <f t="shared" si="246"/>
        <v>2</v>
      </c>
      <c r="AR1465">
        <f t="shared" si="247"/>
        <v>5</v>
      </c>
      <c r="AS1465">
        <f t="shared" si="248"/>
        <v>21</v>
      </c>
      <c r="AT1465" t="b">
        <f t="shared" si="249"/>
        <v>0</v>
      </c>
      <c r="AU1465" t="str">
        <f t="shared" si="250"/>
        <v>Garcia</v>
      </c>
      <c r="AV1465" t="b">
        <f t="shared" si="251"/>
        <v>0</v>
      </c>
      <c r="AW1465" t="str">
        <f t="shared" si="252"/>
        <v>London2nd Round</v>
      </c>
    </row>
    <row r="1466" spans="1:49" x14ac:dyDescent="0.25">
      <c r="A1466">
        <v>32</v>
      </c>
      <c r="B1466" t="s">
        <v>623</v>
      </c>
      <c r="C1466" t="s">
        <v>624</v>
      </c>
      <c r="D1466" s="1">
        <v>41815</v>
      </c>
      <c r="E1466" t="s">
        <v>443</v>
      </c>
      <c r="F1466" t="s">
        <v>307</v>
      </c>
      <c r="G1466" t="s">
        <v>614</v>
      </c>
      <c r="H1466" t="s">
        <v>344</v>
      </c>
      <c r="I1466">
        <v>3</v>
      </c>
      <c r="J1466" t="s">
        <v>408</v>
      </c>
      <c r="K1466" t="s">
        <v>381</v>
      </c>
      <c r="L1466">
        <v>45</v>
      </c>
      <c r="M1466">
        <v>8</v>
      </c>
      <c r="N1466">
        <v>1170</v>
      </c>
      <c r="O1466">
        <v>3841</v>
      </c>
      <c r="P1466">
        <v>6</v>
      </c>
      <c r="Q1466">
        <v>3</v>
      </c>
      <c r="R1466">
        <v>3</v>
      </c>
      <c r="S1466">
        <v>6</v>
      </c>
      <c r="T1466">
        <v>7</v>
      </c>
      <c r="U1466">
        <v>5</v>
      </c>
      <c r="V1466">
        <v>2</v>
      </c>
      <c r="W1466">
        <v>1</v>
      </c>
      <c r="X1466" t="s">
        <v>312</v>
      </c>
      <c r="Y1466">
        <v>5</v>
      </c>
      <c r="Z1466">
        <v>1.1599999999999999</v>
      </c>
      <c r="AA1466">
        <v>5</v>
      </c>
      <c r="AB1466">
        <v>1.1599999999999999</v>
      </c>
      <c r="AC1466">
        <v>5</v>
      </c>
      <c r="AD1466">
        <v>1.17</v>
      </c>
      <c r="AE1466">
        <v>5.8</v>
      </c>
      <c r="AF1466">
        <v>1.17</v>
      </c>
      <c r="AG1466">
        <v>5</v>
      </c>
      <c r="AH1466">
        <v>1.17</v>
      </c>
      <c r="AI1466">
        <v>5.8</v>
      </c>
      <c r="AJ1466">
        <v>1.18</v>
      </c>
      <c r="AK1466">
        <v>5.13</v>
      </c>
      <c r="AL1466">
        <v>1.1599999999999999</v>
      </c>
      <c r="AM1466" t="str">
        <f t="shared" si="242"/>
        <v>Jovanovski</v>
      </c>
      <c r="AN1466" t="str">
        <f t="shared" si="243"/>
        <v>Azarenka</v>
      </c>
      <c r="AO1466" t="str">
        <f t="shared" si="244"/>
        <v>LondonJovanovskiAzarenka</v>
      </c>
      <c r="AP1466" t="str">
        <f t="shared" si="245"/>
        <v>LondonAzarenkaJovanovski</v>
      </c>
      <c r="AQ1466">
        <f t="shared" si="246"/>
        <v>1</v>
      </c>
      <c r="AR1466">
        <f t="shared" si="247"/>
        <v>2</v>
      </c>
      <c r="AS1466">
        <f t="shared" si="248"/>
        <v>30</v>
      </c>
      <c r="AT1466" t="b">
        <f t="shared" si="249"/>
        <v>0</v>
      </c>
      <c r="AU1466" t="str">
        <f t="shared" si="250"/>
        <v>Jovanovski</v>
      </c>
      <c r="AV1466" t="b">
        <f t="shared" si="251"/>
        <v>1</v>
      </c>
      <c r="AW1466" t="str">
        <f t="shared" si="252"/>
        <v>London2nd Round</v>
      </c>
    </row>
    <row r="1467" spans="1:49" x14ac:dyDescent="0.25">
      <c r="A1467">
        <v>32</v>
      </c>
      <c r="B1467" t="s">
        <v>623</v>
      </c>
      <c r="C1467" t="s">
        <v>624</v>
      </c>
      <c r="D1467" s="1">
        <v>41815</v>
      </c>
      <c r="E1467" t="s">
        <v>443</v>
      </c>
      <c r="F1467" t="s">
        <v>307</v>
      </c>
      <c r="G1467" t="s">
        <v>614</v>
      </c>
      <c r="H1467" t="s">
        <v>344</v>
      </c>
      <c r="I1467">
        <v>3</v>
      </c>
      <c r="J1467" t="s">
        <v>337</v>
      </c>
      <c r="K1467" t="s">
        <v>461</v>
      </c>
      <c r="L1467">
        <v>23</v>
      </c>
      <c r="M1467">
        <v>64</v>
      </c>
      <c r="N1467">
        <v>2085</v>
      </c>
      <c r="O1467">
        <v>885</v>
      </c>
      <c r="P1467">
        <v>7</v>
      </c>
      <c r="Q1467">
        <v>6</v>
      </c>
      <c r="R1467">
        <v>7</v>
      </c>
      <c r="S1467">
        <v>5</v>
      </c>
      <c r="V1467">
        <v>2</v>
      </c>
      <c r="W1467">
        <v>0</v>
      </c>
      <c r="X1467" t="s">
        <v>312</v>
      </c>
      <c r="Y1467">
        <v>1.25</v>
      </c>
      <c r="Z1467">
        <v>3.75</v>
      </c>
      <c r="AA1467">
        <v>1.28</v>
      </c>
      <c r="AB1467">
        <v>3.5</v>
      </c>
      <c r="AC1467">
        <v>1.25</v>
      </c>
      <c r="AD1467">
        <v>3.75</v>
      </c>
      <c r="AE1467">
        <v>1.32</v>
      </c>
      <c r="AF1467">
        <v>3.73</v>
      </c>
      <c r="AG1467">
        <v>1.29</v>
      </c>
      <c r="AH1467">
        <v>3.5</v>
      </c>
      <c r="AI1467">
        <v>1.32</v>
      </c>
      <c r="AJ1467">
        <v>3.95</v>
      </c>
      <c r="AK1467">
        <v>1.28</v>
      </c>
      <c r="AL1467">
        <v>3.61</v>
      </c>
      <c r="AM1467" t="str">
        <f t="shared" si="242"/>
        <v>Safarova</v>
      </c>
      <c r="AN1467" t="str">
        <f t="shared" si="243"/>
        <v>Hercog</v>
      </c>
      <c r="AO1467" t="str">
        <f t="shared" si="244"/>
        <v>LondonSafarovaHercog</v>
      </c>
      <c r="AP1467" t="str">
        <f t="shared" si="245"/>
        <v>LondonHercogSafarova</v>
      </c>
      <c r="AQ1467">
        <f t="shared" si="246"/>
        <v>2</v>
      </c>
      <c r="AR1467">
        <f t="shared" si="247"/>
        <v>3</v>
      </c>
      <c r="AS1467">
        <f t="shared" si="248"/>
        <v>25</v>
      </c>
      <c r="AT1467" t="b">
        <f t="shared" si="249"/>
        <v>1</v>
      </c>
      <c r="AU1467" t="str">
        <f t="shared" si="250"/>
        <v>Safarova</v>
      </c>
      <c r="AV1467" t="b">
        <f t="shared" si="251"/>
        <v>0</v>
      </c>
      <c r="AW1467" t="str">
        <f t="shared" si="252"/>
        <v>London2nd Round</v>
      </c>
    </row>
    <row r="1468" spans="1:49" x14ac:dyDescent="0.25">
      <c r="A1468">
        <v>32</v>
      </c>
      <c r="B1468" t="s">
        <v>623</v>
      </c>
      <c r="C1468" t="s">
        <v>624</v>
      </c>
      <c r="D1468" s="1">
        <v>41815</v>
      </c>
      <c r="E1468" t="s">
        <v>443</v>
      </c>
      <c r="F1468" t="s">
        <v>307</v>
      </c>
      <c r="G1468" t="s">
        <v>614</v>
      </c>
      <c r="H1468" t="s">
        <v>344</v>
      </c>
      <c r="I1468">
        <v>3</v>
      </c>
      <c r="J1468" t="s">
        <v>342</v>
      </c>
      <c r="K1468" t="s">
        <v>327</v>
      </c>
      <c r="L1468">
        <v>188</v>
      </c>
      <c r="M1468">
        <v>54</v>
      </c>
      <c r="N1468">
        <v>320</v>
      </c>
      <c r="O1468">
        <v>1007</v>
      </c>
      <c r="P1468">
        <v>3</v>
      </c>
      <c r="Q1468">
        <v>6</v>
      </c>
      <c r="R1468">
        <v>6</v>
      </c>
      <c r="S1468">
        <v>2</v>
      </c>
      <c r="T1468">
        <v>6</v>
      </c>
      <c r="U1468">
        <v>2</v>
      </c>
      <c r="V1468">
        <v>2</v>
      </c>
      <c r="W1468">
        <v>1</v>
      </c>
      <c r="X1468" t="s">
        <v>312</v>
      </c>
      <c r="Y1468">
        <v>2</v>
      </c>
      <c r="Z1468">
        <v>1.72</v>
      </c>
      <c r="AA1468">
        <v>2.0499999999999998</v>
      </c>
      <c r="AB1468">
        <v>1.75</v>
      </c>
      <c r="AC1468">
        <v>2.1</v>
      </c>
      <c r="AD1468">
        <v>1.67</v>
      </c>
      <c r="AE1468">
        <v>2.1800000000000002</v>
      </c>
      <c r="AF1468">
        <v>1.77</v>
      </c>
      <c r="AG1468">
        <v>2.1</v>
      </c>
      <c r="AH1468">
        <v>1.73</v>
      </c>
      <c r="AI1468">
        <v>2.2599999999999998</v>
      </c>
      <c r="AJ1468">
        <v>1.77</v>
      </c>
      <c r="AK1468">
        <v>2.09</v>
      </c>
      <c r="AL1468">
        <v>1.72</v>
      </c>
      <c r="AM1468" t="str">
        <f t="shared" si="242"/>
        <v>Konjuh</v>
      </c>
      <c r="AN1468" t="str">
        <f t="shared" si="243"/>
        <v>Wickmayer</v>
      </c>
      <c r="AO1468" t="str">
        <f t="shared" si="244"/>
        <v>LondonKonjuhWickmayer</v>
      </c>
      <c r="AP1468" t="str">
        <f t="shared" si="245"/>
        <v>LondonWickmayerKonjuh</v>
      </c>
      <c r="AQ1468">
        <f t="shared" si="246"/>
        <v>1</v>
      </c>
      <c r="AR1468">
        <f t="shared" si="247"/>
        <v>5</v>
      </c>
      <c r="AS1468">
        <f t="shared" si="248"/>
        <v>25</v>
      </c>
      <c r="AT1468" t="b">
        <f t="shared" si="249"/>
        <v>0</v>
      </c>
      <c r="AU1468" t="str">
        <f t="shared" si="250"/>
        <v>Wickmayer</v>
      </c>
      <c r="AV1468" t="b">
        <f t="shared" si="251"/>
        <v>1</v>
      </c>
      <c r="AW1468" t="str">
        <f t="shared" si="252"/>
        <v>London2nd Round</v>
      </c>
    </row>
    <row r="1469" spans="1:49" x14ac:dyDescent="0.25">
      <c r="A1469">
        <v>32</v>
      </c>
      <c r="B1469" t="s">
        <v>623</v>
      </c>
      <c r="C1469" t="s">
        <v>624</v>
      </c>
      <c r="D1469" s="1">
        <v>41815</v>
      </c>
      <c r="E1469" t="s">
        <v>443</v>
      </c>
      <c r="F1469" t="s">
        <v>307</v>
      </c>
      <c r="G1469" t="s">
        <v>614</v>
      </c>
      <c r="H1469" t="s">
        <v>344</v>
      </c>
      <c r="I1469">
        <v>3</v>
      </c>
      <c r="J1469" t="s">
        <v>626</v>
      </c>
      <c r="K1469" t="s">
        <v>530</v>
      </c>
      <c r="L1469">
        <v>174</v>
      </c>
      <c r="M1469">
        <v>69</v>
      </c>
      <c r="N1469">
        <v>341</v>
      </c>
      <c r="O1469">
        <v>802</v>
      </c>
      <c r="P1469">
        <v>6</v>
      </c>
      <c r="Q1469">
        <v>3</v>
      </c>
      <c r="R1469">
        <v>7</v>
      </c>
      <c r="S1469">
        <v>6</v>
      </c>
      <c r="V1469">
        <v>2</v>
      </c>
      <c r="W1469">
        <v>0</v>
      </c>
      <c r="X1469" t="s">
        <v>312</v>
      </c>
      <c r="Y1469">
        <v>4</v>
      </c>
      <c r="Z1469">
        <v>1.22</v>
      </c>
      <c r="AA1469">
        <v>4.3</v>
      </c>
      <c r="AB1469">
        <v>1.2</v>
      </c>
      <c r="AC1469">
        <v>4.33</v>
      </c>
      <c r="AD1469">
        <v>1.2</v>
      </c>
      <c r="AE1469">
        <v>4.5</v>
      </c>
      <c r="AF1469">
        <v>1.25</v>
      </c>
      <c r="AG1469">
        <v>4.5</v>
      </c>
      <c r="AH1469">
        <v>1.2</v>
      </c>
      <c r="AI1469">
        <v>4.75</v>
      </c>
      <c r="AJ1469">
        <v>1.25</v>
      </c>
      <c r="AK1469">
        <v>4.33</v>
      </c>
      <c r="AL1469">
        <v>1.21</v>
      </c>
      <c r="AM1469" t="str">
        <f t="shared" si="242"/>
        <v>Smitkova</v>
      </c>
      <c r="AN1469" t="str">
        <f t="shared" si="243"/>
        <v>Vandeweghe</v>
      </c>
      <c r="AO1469" t="str">
        <f t="shared" si="244"/>
        <v>LondonSmitkovaVandeweghe</v>
      </c>
      <c r="AP1469" t="str">
        <f t="shared" si="245"/>
        <v>LondonVandewegheSmitkova</v>
      </c>
      <c r="AQ1469">
        <f t="shared" si="246"/>
        <v>2</v>
      </c>
      <c r="AR1469">
        <f t="shared" si="247"/>
        <v>4</v>
      </c>
      <c r="AS1469">
        <f t="shared" si="248"/>
        <v>22</v>
      </c>
      <c r="AT1469" t="b">
        <f t="shared" si="249"/>
        <v>1</v>
      </c>
      <c r="AU1469" t="str">
        <f t="shared" si="250"/>
        <v>Smitkova</v>
      </c>
      <c r="AV1469" t="b">
        <f t="shared" si="251"/>
        <v>0</v>
      </c>
      <c r="AW1469" t="str">
        <f t="shared" si="252"/>
        <v>London2nd Round</v>
      </c>
    </row>
    <row r="1470" spans="1:49" x14ac:dyDescent="0.25">
      <c r="A1470">
        <v>32</v>
      </c>
      <c r="B1470" t="s">
        <v>623</v>
      </c>
      <c r="C1470" t="s">
        <v>624</v>
      </c>
      <c r="D1470" s="1">
        <v>41815</v>
      </c>
      <c r="E1470" t="s">
        <v>443</v>
      </c>
      <c r="F1470" t="s">
        <v>307</v>
      </c>
      <c r="G1470" t="s">
        <v>614</v>
      </c>
      <c r="H1470" t="s">
        <v>344</v>
      </c>
      <c r="I1470">
        <v>3</v>
      </c>
      <c r="J1470" t="s">
        <v>364</v>
      </c>
      <c r="K1470" t="s">
        <v>419</v>
      </c>
      <c r="L1470">
        <v>10</v>
      </c>
      <c r="M1470">
        <v>93</v>
      </c>
      <c r="N1470">
        <v>3735</v>
      </c>
      <c r="O1470">
        <v>670</v>
      </c>
      <c r="P1470">
        <v>3</v>
      </c>
      <c r="Q1470">
        <v>6</v>
      </c>
      <c r="R1470">
        <v>6</v>
      </c>
      <c r="S1470">
        <v>3</v>
      </c>
      <c r="T1470">
        <v>8</v>
      </c>
      <c r="U1470">
        <v>6</v>
      </c>
      <c r="V1470">
        <v>2</v>
      </c>
      <c r="W1470">
        <v>1</v>
      </c>
      <c r="X1470" t="s">
        <v>312</v>
      </c>
      <c r="Y1470">
        <v>1.1200000000000001</v>
      </c>
      <c r="Z1470">
        <v>5.5</v>
      </c>
      <c r="AA1470">
        <v>1.1499999999999999</v>
      </c>
      <c r="AB1470">
        <v>5.25</v>
      </c>
      <c r="AC1470">
        <v>1.1399999999999999</v>
      </c>
      <c r="AD1470">
        <v>5</v>
      </c>
      <c r="AE1470">
        <v>1.18</v>
      </c>
      <c r="AF1470">
        <v>5.68</v>
      </c>
      <c r="AG1470">
        <v>1.17</v>
      </c>
      <c r="AH1470">
        <v>5</v>
      </c>
      <c r="AI1470">
        <v>1.19</v>
      </c>
      <c r="AJ1470">
        <v>6</v>
      </c>
      <c r="AK1470">
        <v>1.1499999999999999</v>
      </c>
      <c r="AL1470">
        <v>5.32</v>
      </c>
      <c r="AM1470" t="str">
        <f t="shared" si="242"/>
        <v>Cibulkova</v>
      </c>
      <c r="AN1470" t="str">
        <f t="shared" si="243"/>
        <v>Van</v>
      </c>
      <c r="AO1470" t="str">
        <f t="shared" si="244"/>
        <v>LondonCibulkovaVan</v>
      </c>
      <c r="AP1470" t="str">
        <f t="shared" si="245"/>
        <v>LondonVanCibulkova</v>
      </c>
      <c r="AQ1470">
        <f t="shared" si="246"/>
        <v>1</v>
      </c>
      <c r="AR1470">
        <f t="shared" si="247"/>
        <v>2</v>
      </c>
      <c r="AS1470">
        <f t="shared" si="248"/>
        <v>32</v>
      </c>
      <c r="AT1470" t="b">
        <f t="shared" si="249"/>
        <v>0</v>
      </c>
      <c r="AU1470" t="str">
        <f t="shared" si="250"/>
        <v>Van</v>
      </c>
      <c r="AV1470" t="b">
        <f t="shared" si="251"/>
        <v>1</v>
      </c>
      <c r="AW1470" t="str">
        <f t="shared" si="252"/>
        <v>London2nd Round</v>
      </c>
    </row>
    <row r="1471" spans="1:49" x14ac:dyDescent="0.25">
      <c r="A1471">
        <v>32</v>
      </c>
      <c r="B1471" t="s">
        <v>623</v>
      </c>
      <c r="C1471" t="s">
        <v>624</v>
      </c>
      <c r="D1471" s="1">
        <v>41815</v>
      </c>
      <c r="E1471" t="s">
        <v>443</v>
      </c>
      <c r="F1471" t="s">
        <v>307</v>
      </c>
      <c r="G1471" t="s">
        <v>614</v>
      </c>
      <c r="H1471" t="s">
        <v>344</v>
      </c>
      <c r="I1471">
        <v>3</v>
      </c>
      <c r="J1471" t="s">
        <v>387</v>
      </c>
      <c r="K1471" t="s">
        <v>538</v>
      </c>
      <c r="L1471">
        <v>60</v>
      </c>
      <c r="M1471">
        <v>87</v>
      </c>
      <c r="N1471">
        <v>905</v>
      </c>
      <c r="O1471">
        <v>698</v>
      </c>
      <c r="P1471">
        <v>6</v>
      </c>
      <c r="Q1471">
        <v>0</v>
      </c>
      <c r="R1471">
        <v>6</v>
      </c>
      <c r="S1471">
        <v>3</v>
      </c>
      <c r="V1471">
        <v>2</v>
      </c>
      <c r="W1471">
        <v>0</v>
      </c>
      <c r="X1471" t="s">
        <v>312</v>
      </c>
      <c r="Y1471">
        <v>2.2000000000000002</v>
      </c>
      <c r="Z1471">
        <v>1.61</v>
      </c>
      <c r="AA1471">
        <v>2.2000000000000002</v>
      </c>
      <c r="AB1471">
        <v>1.65</v>
      </c>
      <c r="AC1471">
        <v>2.2000000000000002</v>
      </c>
      <c r="AD1471">
        <v>1.62</v>
      </c>
      <c r="AE1471">
        <v>2.2200000000000002</v>
      </c>
      <c r="AF1471">
        <v>1.74</v>
      </c>
      <c r="AG1471">
        <v>2.2000000000000002</v>
      </c>
      <c r="AH1471">
        <v>1.67</v>
      </c>
      <c r="AI1471">
        <v>2.25</v>
      </c>
      <c r="AJ1471">
        <v>1.74</v>
      </c>
      <c r="AK1471">
        <v>2.19</v>
      </c>
      <c r="AL1471">
        <v>1.66</v>
      </c>
      <c r="AM1471" t="str">
        <f t="shared" si="242"/>
        <v>Peng</v>
      </c>
      <c r="AN1471" t="str">
        <f t="shared" si="243"/>
        <v>Kirilenko</v>
      </c>
      <c r="AO1471" t="str">
        <f t="shared" si="244"/>
        <v>LondonPengKirilenko</v>
      </c>
      <c r="AP1471" t="str">
        <f t="shared" si="245"/>
        <v>LondonKirilenkoPeng</v>
      </c>
      <c r="AQ1471">
        <f t="shared" si="246"/>
        <v>2</v>
      </c>
      <c r="AR1471">
        <f t="shared" si="247"/>
        <v>9</v>
      </c>
      <c r="AS1471">
        <f t="shared" si="248"/>
        <v>15</v>
      </c>
      <c r="AT1471" t="b">
        <f t="shared" si="249"/>
        <v>0</v>
      </c>
      <c r="AU1471" t="str">
        <f t="shared" si="250"/>
        <v>Peng</v>
      </c>
      <c r="AV1471" t="b">
        <f t="shared" si="251"/>
        <v>0</v>
      </c>
      <c r="AW1471" t="str">
        <f t="shared" si="252"/>
        <v>London2nd Round</v>
      </c>
    </row>
    <row r="1472" spans="1:49" x14ac:dyDescent="0.25">
      <c r="A1472">
        <v>32</v>
      </c>
      <c r="B1472" t="s">
        <v>623</v>
      </c>
      <c r="C1472" t="s">
        <v>624</v>
      </c>
      <c r="D1472" s="1">
        <v>41815</v>
      </c>
      <c r="E1472" t="s">
        <v>443</v>
      </c>
      <c r="F1472" t="s">
        <v>307</v>
      </c>
      <c r="G1472" t="s">
        <v>614</v>
      </c>
      <c r="H1472" t="s">
        <v>344</v>
      </c>
      <c r="I1472">
        <v>3</v>
      </c>
      <c r="J1472" t="s">
        <v>438</v>
      </c>
      <c r="K1472" t="s">
        <v>616</v>
      </c>
      <c r="L1472">
        <v>16</v>
      </c>
      <c r="M1472">
        <v>164</v>
      </c>
      <c r="N1472">
        <v>2700</v>
      </c>
      <c r="O1472">
        <v>382</v>
      </c>
      <c r="P1472">
        <v>6</v>
      </c>
      <c r="Q1472">
        <v>3</v>
      </c>
      <c r="R1472">
        <v>6</v>
      </c>
      <c r="S1472">
        <v>2</v>
      </c>
      <c r="V1472">
        <v>2</v>
      </c>
      <c r="W1472">
        <v>0</v>
      </c>
      <c r="X1472" t="s">
        <v>312</v>
      </c>
      <c r="Y1472">
        <v>1.07</v>
      </c>
      <c r="Z1472">
        <v>8</v>
      </c>
      <c r="AA1472">
        <v>1.0900000000000001</v>
      </c>
      <c r="AB1472">
        <v>7</v>
      </c>
      <c r="AC1472">
        <v>1.08</v>
      </c>
      <c r="AD1472">
        <v>8</v>
      </c>
      <c r="AE1472">
        <v>1.0900000000000001</v>
      </c>
      <c r="AF1472">
        <v>9.5</v>
      </c>
      <c r="AG1472">
        <v>1.08</v>
      </c>
      <c r="AH1472">
        <v>7.5</v>
      </c>
      <c r="AI1472">
        <v>1.1000000000000001</v>
      </c>
      <c r="AJ1472">
        <v>9.5</v>
      </c>
      <c r="AK1472">
        <v>1.07</v>
      </c>
      <c r="AL1472">
        <v>8.0399999999999991</v>
      </c>
      <c r="AM1472" t="str">
        <f t="shared" si="242"/>
        <v>Wozniacki</v>
      </c>
      <c r="AN1472" t="str">
        <f t="shared" si="243"/>
        <v>Broady</v>
      </c>
      <c r="AO1472" t="str">
        <f t="shared" si="244"/>
        <v>LondonWozniackiBroady</v>
      </c>
      <c r="AP1472" t="str">
        <f t="shared" si="245"/>
        <v>LondonBroadyWozniacki</v>
      </c>
      <c r="AQ1472">
        <f t="shared" si="246"/>
        <v>2</v>
      </c>
      <c r="AR1472">
        <f t="shared" si="247"/>
        <v>7</v>
      </c>
      <c r="AS1472">
        <f t="shared" si="248"/>
        <v>17</v>
      </c>
      <c r="AT1472" t="b">
        <f t="shared" si="249"/>
        <v>0</v>
      </c>
      <c r="AU1472" t="str">
        <f t="shared" si="250"/>
        <v>Wozniacki</v>
      </c>
      <c r="AV1472" t="b">
        <f t="shared" si="251"/>
        <v>0</v>
      </c>
      <c r="AW1472" t="str">
        <f t="shared" si="252"/>
        <v>London2nd Round</v>
      </c>
    </row>
    <row r="1473" spans="1:49" x14ac:dyDescent="0.25">
      <c r="A1473">
        <v>32</v>
      </c>
      <c r="B1473" t="s">
        <v>623</v>
      </c>
      <c r="C1473" t="s">
        <v>624</v>
      </c>
      <c r="D1473" s="1">
        <v>41815</v>
      </c>
      <c r="E1473" t="s">
        <v>443</v>
      </c>
      <c r="F1473" t="s">
        <v>307</v>
      </c>
      <c r="G1473" t="s">
        <v>614</v>
      </c>
      <c r="H1473" t="s">
        <v>344</v>
      </c>
      <c r="I1473">
        <v>3</v>
      </c>
      <c r="J1473" t="s">
        <v>338</v>
      </c>
      <c r="K1473" t="s">
        <v>450</v>
      </c>
      <c r="L1473">
        <v>58</v>
      </c>
      <c r="M1473">
        <v>12</v>
      </c>
      <c r="N1473">
        <v>920</v>
      </c>
      <c r="O1473">
        <v>3324</v>
      </c>
      <c r="P1473">
        <v>6</v>
      </c>
      <c r="Q1473">
        <v>4</v>
      </c>
      <c r="R1473">
        <v>7</v>
      </c>
      <c r="S1473">
        <v>6</v>
      </c>
      <c r="V1473">
        <v>2</v>
      </c>
      <c r="W1473">
        <v>0</v>
      </c>
      <c r="X1473" t="s">
        <v>312</v>
      </c>
      <c r="Y1473">
        <v>2.37</v>
      </c>
      <c r="Z1473">
        <v>1.53</v>
      </c>
      <c r="AA1473">
        <v>2.35</v>
      </c>
      <c r="AB1473">
        <v>1.58</v>
      </c>
      <c r="AC1473">
        <v>2.5</v>
      </c>
      <c r="AD1473">
        <v>1.5</v>
      </c>
      <c r="AE1473">
        <v>2.5299999999999998</v>
      </c>
      <c r="AF1473">
        <v>1.59</v>
      </c>
      <c r="AG1473">
        <v>2.38</v>
      </c>
      <c r="AH1473">
        <v>1.57</v>
      </c>
      <c r="AI1473">
        <v>2.5299999999999998</v>
      </c>
      <c r="AJ1473">
        <v>1.62</v>
      </c>
      <c r="AK1473">
        <v>2.39</v>
      </c>
      <c r="AL1473">
        <v>1.56</v>
      </c>
      <c r="AM1473" t="str">
        <f t="shared" si="242"/>
        <v>Davis</v>
      </c>
      <c r="AN1473" t="str">
        <f t="shared" si="243"/>
        <v>Pennetta</v>
      </c>
      <c r="AO1473" t="str">
        <f t="shared" si="244"/>
        <v>LondonDavisPennetta</v>
      </c>
      <c r="AP1473" t="str">
        <f t="shared" si="245"/>
        <v>LondonPennettaDavis</v>
      </c>
      <c r="AQ1473">
        <f t="shared" si="246"/>
        <v>2</v>
      </c>
      <c r="AR1473">
        <f t="shared" si="247"/>
        <v>3</v>
      </c>
      <c r="AS1473">
        <f t="shared" si="248"/>
        <v>23</v>
      </c>
      <c r="AT1473" t="b">
        <f t="shared" si="249"/>
        <v>1</v>
      </c>
      <c r="AU1473" t="str">
        <f t="shared" si="250"/>
        <v>Davis</v>
      </c>
      <c r="AV1473" t="b">
        <f t="shared" si="251"/>
        <v>0</v>
      </c>
      <c r="AW1473" t="str">
        <f t="shared" si="252"/>
        <v>London2nd Round</v>
      </c>
    </row>
    <row r="1474" spans="1:49" x14ac:dyDescent="0.25">
      <c r="A1474">
        <v>32</v>
      </c>
      <c r="B1474" t="s">
        <v>623</v>
      </c>
      <c r="C1474" t="s">
        <v>624</v>
      </c>
      <c r="D1474" s="1">
        <v>41815</v>
      </c>
      <c r="E1474" t="s">
        <v>443</v>
      </c>
      <c r="F1474" t="s">
        <v>307</v>
      </c>
      <c r="G1474" t="s">
        <v>614</v>
      </c>
      <c r="H1474" t="s">
        <v>344</v>
      </c>
      <c r="I1474">
        <v>3</v>
      </c>
      <c r="J1474" t="s">
        <v>529</v>
      </c>
      <c r="K1474" t="s">
        <v>435</v>
      </c>
      <c r="L1474">
        <v>104</v>
      </c>
      <c r="M1474">
        <v>177</v>
      </c>
      <c r="N1474">
        <v>614</v>
      </c>
      <c r="O1474">
        <v>339</v>
      </c>
      <c r="P1474">
        <v>6</v>
      </c>
      <c r="Q1474">
        <v>3</v>
      </c>
      <c r="R1474">
        <v>4</v>
      </c>
      <c r="S1474">
        <v>6</v>
      </c>
      <c r="T1474">
        <v>6</v>
      </c>
      <c r="U1474">
        <v>3</v>
      </c>
      <c r="V1474">
        <v>2</v>
      </c>
      <c r="W1474">
        <v>1</v>
      </c>
      <c r="X1474" t="s">
        <v>312</v>
      </c>
      <c r="Y1474">
        <v>1.72</v>
      </c>
      <c r="Z1474">
        <v>2</v>
      </c>
      <c r="AA1474">
        <v>1.85</v>
      </c>
      <c r="AB1474">
        <v>1.9</v>
      </c>
      <c r="AC1474">
        <v>1.73</v>
      </c>
      <c r="AD1474">
        <v>2</v>
      </c>
      <c r="AE1474">
        <v>1.93</v>
      </c>
      <c r="AF1474">
        <v>1.97</v>
      </c>
      <c r="AG1474">
        <v>1.73</v>
      </c>
      <c r="AH1474">
        <v>2.1</v>
      </c>
      <c r="AI1474">
        <v>1.93</v>
      </c>
      <c r="AJ1474">
        <v>2.15</v>
      </c>
      <c r="AK1474">
        <v>1.83</v>
      </c>
      <c r="AL1474">
        <v>1.95</v>
      </c>
      <c r="AM1474" t="str">
        <f t="shared" si="242"/>
        <v>Larcherde</v>
      </c>
      <c r="AN1474" t="str">
        <f t="shared" si="243"/>
        <v>Gajdosova</v>
      </c>
      <c r="AO1474" t="str">
        <f t="shared" si="244"/>
        <v>LondonLarcherdeGajdosova</v>
      </c>
      <c r="AP1474" t="str">
        <f t="shared" si="245"/>
        <v>LondonGajdosovaLarcherde</v>
      </c>
      <c r="AQ1474">
        <f t="shared" si="246"/>
        <v>1</v>
      </c>
      <c r="AR1474">
        <f t="shared" si="247"/>
        <v>4</v>
      </c>
      <c r="AS1474">
        <f t="shared" si="248"/>
        <v>28</v>
      </c>
      <c r="AT1474" t="b">
        <f t="shared" si="249"/>
        <v>0</v>
      </c>
      <c r="AU1474" t="str">
        <f t="shared" si="250"/>
        <v>Larcherde</v>
      </c>
      <c r="AV1474" t="b">
        <f t="shared" si="251"/>
        <v>1</v>
      </c>
      <c r="AW1474" t="str">
        <f t="shared" si="252"/>
        <v>London2nd Round</v>
      </c>
    </row>
    <row r="1475" spans="1:49" x14ac:dyDescent="0.25">
      <c r="A1475">
        <v>32</v>
      </c>
      <c r="B1475" t="s">
        <v>623</v>
      </c>
      <c r="C1475" t="s">
        <v>624</v>
      </c>
      <c r="D1475" s="1">
        <v>41816</v>
      </c>
      <c r="E1475" t="s">
        <v>443</v>
      </c>
      <c r="F1475" t="s">
        <v>307</v>
      </c>
      <c r="G1475" t="s">
        <v>614</v>
      </c>
      <c r="H1475" t="s">
        <v>344</v>
      </c>
      <c r="I1475">
        <v>3</v>
      </c>
      <c r="J1475" t="s">
        <v>437</v>
      </c>
      <c r="K1475" t="s">
        <v>494</v>
      </c>
      <c r="L1475">
        <v>25</v>
      </c>
      <c r="M1475">
        <v>61</v>
      </c>
      <c r="N1475">
        <v>1995</v>
      </c>
      <c r="O1475">
        <v>886</v>
      </c>
      <c r="P1475">
        <v>6</v>
      </c>
      <c r="Q1475">
        <v>4</v>
      </c>
      <c r="R1475">
        <v>5</v>
      </c>
      <c r="S1475">
        <v>7</v>
      </c>
      <c r="T1475">
        <v>6</v>
      </c>
      <c r="U1475">
        <v>3</v>
      </c>
      <c r="V1475">
        <v>2</v>
      </c>
      <c r="W1475">
        <v>1</v>
      </c>
      <c r="X1475" t="s">
        <v>312</v>
      </c>
      <c r="Y1475">
        <v>1.57</v>
      </c>
      <c r="Z1475">
        <v>2.25</v>
      </c>
      <c r="AA1475">
        <v>1.55</v>
      </c>
      <c r="AB1475">
        <v>2.4</v>
      </c>
      <c r="AC1475">
        <v>1.62</v>
      </c>
      <c r="AD1475">
        <v>2.2000000000000002</v>
      </c>
      <c r="AE1475">
        <v>1.57</v>
      </c>
      <c r="AF1475">
        <v>2.58</v>
      </c>
      <c r="AG1475">
        <v>1.57</v>
      </c>
      <c r="AH1475">
        <v>2.38</v>
      </c>
      <c r="AI1475">
        <v>1.67</v>
      </c>
      <c r="AJ1475">
        <v>2.58</v>
      </c>
      <c r="AK1475">
        <v>1.58</v>
      </c>
      <c r="AL1475">
        <v>2.37</v>
      </c>
      <c r="AM1475" t="str">
        <f t="shared" ref="AM1475:AM1538" si="253">LEFT(J1475,FIND(" ",J1475)-1)</f>
        <v>Cornet</v>
      </c>
      <c r="AN1475" t="str">
        <f t="shared" ref="AN1475:AN1538" si="254">LEFT(K1475,FIND(" ",K1475)-1)</f>
        <v>Cetkovska</v>
      </c>
      <c r="AO1475" t="str">
        <f t="shared" ref="AO1475:AO1538" si="255">B1475&amp;AM1475&amp;AN1475</f>
        <v>LondonCornetCetkovska</v>
      </c>
      <c r="AP1475" t="str">
        <f t="shared" ref="AP1475:AP1538" si="256">B1475&amp;AN1475&amp;AM1475</f>
        <v>LondonCetkovskaCornet</v>
      </c>
      <c r="AQ1475">
        <f t="shared" ref="AQ1475:AQ1538" si="257">V1475-W1475</f>
        <v>1</v>
      </c>
      <c r="AR1475">
        <f t="shared" ref="AR1475:AR1538" si="258">T1475+R1475+P1475-U1475-S1475-Q1475</f>
        <v>3</v>
      </c>
      <c r="AS1475">
        <f t="shared" ref="AS1475:AS1538" si="259">T1475+R1475+P1475+U1475+S1475+Q1475</f>
        <v>31</v>
      </c>
      <c r="AT1475" t="b">
        <f t="shared" ref="AT1475:AT1538" si="260">OR(P1475+Q1475=13,R1475+S1475=13,T1475+U1475=13)</f>
        <v>0</v>
      </c>
      <c r="AU1475" t="str">
        <f t="shared" ref="AU1475:AU1538" si="261">IF(P1475&gt;Q1475,AM1475,AN1475)</f>
        <v>Cornet</v>
      </c>
      <c r="AV1475" t="b">
        <f t="shared" ref="AV1475:AV1538" si="262">W1475&lt;&gt;0</f>
        <v>1</v>
      </c>
      <c r="AW1475" t="str">
        <f t="shared" ref="AW1475:AW1538" si="263">B1475&amp;H1475</f>
        <v>London2nd Round</v>
      </c>
    </row>
    <row r="1476" spans="1:49" x14ac:dyDescent="0.25">
      <c r="A1476">
        <v>32</v>
      </c>
      <c r="B1476" t="s">
        <v>623</v>
      </c>
      <c r="C1476" t="s">
        <v>624</v>
      </c>
      <c r="D1476" s="1">
        <v>41816</v>
      </c>
      <c r="E1476" t="s">
        <v>443</v>
      </c>
      <c r="F1476" t="s">
        <v>307</v>
      </c>
      <c r="G1476" t="s">
        <v>614</v>
      </c>
      <c r="H1476" t="s">
        <v>344</v>
      </c>
      <c r="I1476">
        <v>3</v>
      </c>
      <c r="J1476" t="s">
        <v>380</v>
      </c>
      <c r="K1476" t="s">
        <v>477</v>
      </c>
      <c r="L1476">
        <v>1</v>
      </c>
      <c r="M1476">
        <v>97</v>
      </c>
      <c r="N1476">
        <v>9660</v>
      </c>
      <c r="O1476">
        <v>650</v>
      </c>
      <c r="P1476">
        <v>6</v>
      </c>
      <c r="Q1476">
        <v>1</v>
      </c>
      <c r="R1476">
        <v>6</v>
      </c>
      <c r="S1476">
        <v>1</v>
      </c>
      <c r="V1476">
        <v>2</v>
      </c>
      <c r="W1476">
        <v>0</v>
      </c>
      <c r="X1476" t="s">
        <v>312</v>
      </c>
      <c r="Y1476">
        <v>1.01</v>
      </c>
      <c r="Z1476">
        <v>23</v>
      </c>
      <c r="AA1476">
        <v>1.02</v>
      </c>
      <c r="AB1476">
        <v>12</v>
      </c>
      <c r="AC1476">
        <v>1.01</v>
      </c>
      <c r="AD1476">
        <v>21</v>
      </c>
      <c r="AE1476">
        <v>1.02</v>
      </c>
      <c r="AF1476">
        <v>22.73</v>
      </c>
      <c r="AG1476">
        <v>1.02</v>
      </c>
      <c r="AH1476">
        <v>13</v>
      </c>
      <c r="AI1476">
        <v>1.03</v>
      </c>
      <c r="AJ1476">
        <v>30</v>
      </c>
      <c r="AK1476">
        <v>1.02</v>
      </c>
      <c r="AL1476">
        <v>17.52</v>
      </c>
      <c r="AM1476" t="str">
        <f t="shared" si="253"/>
        <v>Williams</v>
      </c>
      <c r="AN1476" t="str">
        <f t="shared" si="254"/>
        <v>Scheepers</v>
      </c>
      <c r="AO1476" t="str">
        <f t="shared" si="255"/>
        <v>LondonWilliamsScheepers</v>
      </c>
      <c r="AP1476" t="str">
        <f t="shared" si="256"/>
        <v>LondonScheepersWilliams</v>
      </c>
      <c r="AQ1476">
        <f t="shared" si="257"/>
        <v>2</v>
      </c>
      <c r="AR1476">
        <f t="shared" si="258"/>
        <v>10</v>
      </c>
      <c r="AS1476">
        <f t="shared" si="259"/>
        <v>14</v>
      </c>
      <c r="AT1476" t="b">
        <f t="shared" si="260"/>
        <v>0</v>
      </c>
      <c r="AU1476" t="str">
        <f t="shared" si="261"/>
        <v>Williams</v>
      </c>
      <c r="AV1476" t="b">
        <f t="shared" si="262"/>
        <v>0</v>
      </c>
      <c r="AW1476" t="str">
        <f t="shared" si="263"/>
        <v>London2nd Round</v>
      </c>
    </row>
    <row r="1477" spans="1:49" x14ac:dyDescent="0.25">
      <c r="A1477">
        <v>32</v>
      </c>
      <c r="B1477" t="s">
        <v>623</v>
      </c>
      <c r="C1477" t="s">
        <v>624</v>
      </c>
      <c r="D1477" s="1">
        <v>41816</v>
      </c>
      <c r="E1477" t="s">
        <v>443</v>
      </c>
      <c r="F1477" t="s">
        <v>307</v>
      </c>
      <c r="G1477" t="s">
        <v>614</v>
      </c>
      <c r="H1477" t="s">
        <v>344</v>
      </c>
      <c r="I1477">
        <v>3</v>
      </c>
      <c r="J1477" t="s">
        <v>465</v>
      </c>
      <c r="K1477" t="s">
        <v>368</v>
      </c>
      <c r="L1477">
        <v>71</v>
      </c>
      <c r="M1477">
        <v>15</v>
      </c>
      <c r="N1477">
        <v>781</v>
      </c>
      <c r="O1477">
        <v>2935</v>
      </c>
      <c r="P1477">
        <v>7</v>
      </c>
      <c r="Q1477">
        <v>6</v>
      </c>
      <c r="R1477">
        <v>5</v>
      </c>
      <c r="S1477">
        <v>7</v>
      </c>
      <c r="T1477">
        <v>6</v>
      </c>
      <c r="U1477">
        <v>2</v>
      </c>
      <c r="V1477">
        <v>2</v>
      </c>
      <c r="W1477">
        <v>1</v>
      </c>
      <c r="X1477" t="s">
        <v>312</v>
      </c>
      <c r="Y1477">
        <v>3.5</v>
      </c>
      <c r="Z1477">
        <v>1.28</v>
      </c>
      <c r="AA1477">
        <v>3.4</v>
      </c>
      <c r="AB1477">
        <v>1.3</v>
      </c>
      <c r="AC1477">
        <v>3.25</v>
      </c>
      <c r="AD1477">
        <v>1.33</v>
      </c>
      <c r="AE1477">
        <v>4.0999999999999996</v>
      </c>
      <c r="AF1477">
        <v>1.28</v>
      </c>
      <c r="AG1477">
        <v>3.5</v>
      </c>
      <c r="AH1477">
        <v>1.29</v>
      </c>
      <c r="AI1477">
        <v>4.0999999999999996</v>
      </c>
      <c r="AJ1477">
        <v>1.33</v>
      </c>
      <c r="AK1477">
        <v>3.51</v>
      </c>
      <c r="AL1477">
        <v>1.29</v>
      </c>
      <c r="AM1477" t="str">
        <f t="shared" si="253"/>
        <v>Diyas</v>
      </c>
      <c r="AN1477" t="str">
        <f t="shared" si="254"/>
        <v>Suarez</v>
      </c>
      <c r="AO1477" t="str">
        <f t="shared" si="255"/>
        <v>LondonDiyasSuarez</v>
      </c>
      <c r="AP1477" t="str">
        <f t="shared" si="256"/>
        <v>LondonSuarezDiyas</v>
      </c>
      <c r="AQ1477">
        <f t="shared" si="257"/>
        <v>1</v>
      </c>
      <c r="AR1477">
        <f t="shared" si="258"/>
        <v>3</v>
      </c>
      <c r="AS1477">
        <f t="shared" si="259"/>
        <v>33</v>
      </c>
      <c r="AT1477" t="b">
        <f t="shared" si="260"/>
        <v>1</v>
      </c>
      <c r="AU1477" t="str">
        <f t="shared" si="261"/>
        <v>Diyas</v>
      </c>
      <c r="AV1477" t="b">
        <f t="shared" si="262"/>
        <v>1</v>
      </c>
      <c r="AW1477" t="str">
        <f t="shared" si="263"/>
        <v>London2nd Round</v>
      </c>
    </row>
    <row r="1478" spans="1:49" x14ac:dyDescent="0.25">
      <c r="A1478">
        <v>32</v>
      </c>
      <c r="B1478" t="s">
        <v>623</v>
      </c>
      <c r="C1478" t="s">
        <v>624</v>
      </c>
      <c r="D1478" s="1">
        <v>41816</v>
      </c>
      <c r="E1478" t="s">
        <v>443</v>
      </c>
      <c r="F1478" t="s">
        <v>307</v>
      </c>
      <c r="G1478" t="s">
        <v>614</v>
      </c>
      <c r="H1478" t="s">
        <v>344</v>
      </c>
      <c r="I1478">
        <v>3</v>
      </c>
      <c r="J1478" t="s">
        <v>476</v>
      </c>
      <c r="K1478" t="s">
        <v>362</v>
      </c>
      <c r="L1478">
        <v>67</v>
      </c>
      <c r="M1478">
        <v>41</v>
      </c>
      <c r="N1478">
        <v>829</v>
      </c>
      <c r="O1478">
        <v>1222</v>
      </c>
      <c r="P1478">
        <v>6</v>
      </c>
      <c r="Q1478">
        <v>3</v>
      </c>
      <c r="R1478">
        <v>6</v>
      </c>
      <c r="S1478">
        <v>7</v>
      </c>
      <c r="T1478">
        <v>6</v>
      </c>
      <c r="U1478">
        <v>2</v>
      </c>
      <c r="V1478">
        <v>2</v>
      </c>
      <c r="W1478">
        <v>1</v>
      </c>
      <c r="X1478" t="s">
        <v>312</v>
      </c>
      <c r="Y1478">
        <v>1.9</v>
      </c>
      <c r="Z1478">
        <v>1.8</v>
      </c>
      <c r="AA1478">
        <v>1.85</v>
      </c>
      <c r="AB1478">
        <v>1.9</v>
      </c>
      <c r="AC1478">
        <v>1.91</v>
      </c>
      <c r="AD1478">
        <v>1.8</v>
      </c>
      <c r="AE1478">
        <v>1.91</v>
      </c>
      <c r="AF1478">
        <v>2.0099999999999998</v>
      </c>
      <c r="AG1478">
        <v>1.91</v>
      </c>
      <c r="AH1478">
        <v>1.91</v>
      </c>
      <c r="AI1478">
        <v>1.98</v>
      </c>
      <c r="AJ1478">
        <v>2.0099999999999998</v>
      </c>
      <c r="AK1478">
        <v>1.89</v>
      </c>
      <c r="AL1478">
        <v>1.88</v>
      </c>
      <c r="AM1478" t="str">
        <f t="shared" si="253"/>
        <v>Shvedova</v>
      </c>
      <c r="AN1478" t="str">
        <f t="shared" si="254"/>
        <v>Kanepi</v>
      </c>
      <c r="AO1478" t="str">
        <f t="shared" si="255"/>
        <v>LondonShvedovaKanepi</v>
      </c>
      <c r="AP1478" t="str">
        <f t="shared" si="256"/>
        <v>LondonKanepiShvedova</v>
      </c>
      <c r="AQ1478">
        <f t="shared" si="257"/>
        <v>1</v>
      </c>
      <c r="AR1478">
        <f t="shared" si="258"/>
        <v>6</v>
      </c>
      <c r="AS1478">
        <f t="shared" si="259"/>
        <v>30</v>
      </c>
      <c r="AT1478" t="b">
        <f t="shared" si="260"/>
        <v>1</v>
      </c>
      <c r="AU1478" t="str">
        <f t="shared" si="261"/>
        <v>Shvedova</v>
      </c>
      <c r="AV1478" t="b">
        <f t="shared" si="262"/>
        <v>1</v>
      </c>
      <c r="AW1478" t="str">
        <f t="shared" si="263"/>
        <v>London2nd Round</v>
      </c>
    </row>
    <row r="1479" spans="1:49" x14ac:dyDescent="0.25">
      <c r="A1479">
        <v>32</v>
      </c>
      <c r="B1479" t="s">
        <v>623</v>
      </c>
      <c r="C1479" t="s">
        <v>624</v>
      </c>
      <c r="D1479" s="1">
        <v>41816</v>
      </c>
      <c r="E1479" t="s">
        <v>443</v>
      </c>
      <c r="F1479" t="s">
        <v>307</v>
      </c>
      <c r="G1479" t="s">
        <v>614</v>
      </c>
      <c r="H1479" t="s">
        <v>344</v>
      </c>
      <c r="I1479">
        <v>3</v>
      </c>
      <c r="J1479" t="s">
        <v>334</v>
      </c>
      <c r="K1479" t="s">
        <v>397</v>
      </c>
      <c r="L1479">
        <v>11</v>
      </c>
      <c r="M1479">
        <v>90</v>
      </c>
      <c r="N1479">
        <v>3630</v>
      </c>
      <c r="O1479">
        <v>689</v>
      </c>
      <c r="P1479">
        <v>6</v>
      </c>
      <c r="Q1479">
        <v>4</v>
      </c>
      <c r="R1479">
        <v>6</v>
      </c>
      <c r="S1479">
        <v>0</v>
      </c>
      <c r="V1479">
        <v>2</v>
      </c>
      <c r="W1479">
        <v>0</v>
      </c>
      <c r="X1479" t="s">
        <v>312</v>
      </c>
      <c r="Y1479">
        <v>1.1599999999999999</v>
      </c>
      <c r="Z1479">
        <v>5</v>
      </c>
      <c r="AA1479">
        <v>1.2</v>
      </c>
      <c r="AB1479">
        <v>4.3</v>
      </c>
      <c r="AC1479">
        <v>1.17</v>
      </c>
      <c r="AD1479">
        <v>5</v>
      </c>
      <c r="AE1479">
        <v>1.2</v>
      </c>
      <c r="AF1479">
        <v>5.16</v>
      </c>
      <c r="AG1479">
        <v>1.2</v>
      </c>
      <c r="AH1479">
        <v>4.5</v>
      </c>
      <c r="AI1479">
        <v>1.26</v>
      </c>
      <c r="AJ1479">
        <v>5.25</v>
      </c>
      <c r="AK1479">
        <v>1.2</v>
      </c>
      <c r="AL1479">
        <v>4.49</v>
      </c>
      <c r="AM1479" t="str">
        <f t="shared" si="253"/>
        <v>Ivanovic</v>
      </c>
      <c r="AN1479" t="str">
        <f t="shared" si="254"/>
        <v>Zheng</v>
      </c>
      <c r="AO1479" t="str">
        <f t="shared" si="255"/>
        <v>LondonIvanovicZheng</v>
      </c>
      <c r="AP1479" t="str">
        <f t="shared" si="256"/>
        <v>LondonZhengIvanovic</v>
      </c>
      <c r="AQ1479">
        <f t="shared" si="257"/>
        <v>2</v>
      </c>
      <c r="AR1479">
        <f t="shared" si="258"/>
        <v>8</v>
      </c>
      <c r="AS1479">
        <f t="shared" si="259"/>
        <v>16</v>
      </c>
      <c r="AT1479" t="b">
        <f t="shared" si="260"/>
        <v>0</v>
      </c>
      <c r="AU1479" t="str">
        <f t="shared" si="261"/>
        <v>Ivanovic</v>
      </c>
      <c r="AV1479" t="b">
        <f t="shared" si="262"/>
        <v>0</v>
      </c>
      <c r="AW1479" t="str">
        <f t="shared" si="263"/>
        <v>London2nd Round</v>
      </c>
    </row>
    <row r="1480" spans="1:49" x14ac:dyDescent="0.25">
      <c r="A1480">
        <v>32</v>
      </c>
      <c r="B1480" t="s">
        <v>623</v>
      </c>
      <c r="C1480" t="s">
        <v>624</v>
      </c>
      <c r="D1480" s="1">
        <v>41816</v>
      </c>
      <c r="E1480" t="s">
        <v>443</v>
      </c>
      <c r="F1480" t="s">
        <v>307</v>
      </c>
      <c r="G1480" t="s">
        <v>614</v>
      </c>
      <c r="H1480" t="s">
        <v>344</v>
      </c>
      <c r="I1480">
        <v>3</v>
      </c>
      <c r="J1480" t="s">
        <v>356</v>
      </c>
      <c r="K1480" t="s">
        <v>315</v>
      </c>
      <c r="L1480">
        <v>19</v>
      </c>
      <c r="M1480">
        <v>50</v>
      </c>
      <c r="N1480">
        <v>2397</v>
      </c>
      <c r="O1480">
        <v>1100</v>
      </c>
      <c r="P1480">
        <v>6</v>
      </c>
      <c r="Q1480">
        <v>3</v>
      </c>
      <c r="R1480">
        <v>7</v>
      </c>
      <c r="S1480">
        <v>5</v>
      </c>
      <c r="V1480">
        <v>2</v>
      </c>
      <c r="W1480">
        <v>0</v>
      </c>
      <c r="X1480" t="s">
        <v>312</v>
      </c>
      <c r="Y1480">
        <v>1.3</v>
      </c>
      <c r="Z1480">
        <v>3.4</v>
      </c>
      <c r="AA1480">
        <v>1.33</v>
      </c>
      <c r="AB1480">
        <v>3.2</v>
      </c>
      <c r="AC1480">
        <v>1.36</v>
      </c>
      <c r="AD1480">
        <v>3.25</v>
      </c>
      <c r="AE1480">
        <v>1.37</v>
      </c>
      <c r="AF1480">
        <v>3.39</v>
      </c>
      <c r="AG1480">
        <v>1.33</v>
      </c>
      <c r="AH1480">
        <v>3.25</v>
      </c>
      <c r="AI1480">
        <v>1.37</v>
      </c>
      <c r="AJ1480">
        <v>3.5</v>
      </c>
      <c r="AK1480">
        <v>1.33</v>
      </c>
      <c r="AL1480">
        <v>3.24</v>
      </c>
      <c r="AM1480" t="str">
        <f t="shared" si="253"/>
        <v>Lisicki</v>
      </c>
      <c r="AN1480" t="str">
        <f t="shared" si="254"/>
        <v>Pliskova</v>
      </c>
      <c r="AO1480" t="str">
        <f t="shared" si="255"/>
        <v>LondonLisickiPliskova</v>
      </c>
      <c r="AP1480" t="str">
        <f t="shared" si="256"/>
        <v>LondonPliskovaLisicki</v>
      </c>
      <c r="AQ1480">
        <f t="shared" si="257"/>
        <v>2</v>
      </c>
      <c r="AR1480">
        <f t="shared" si="258"/>
        <v>5</v>
      </c>
      <c r="AS1480">
        <f t="shared" si="259"/>
        <v>21</v>
      </c>
      <c r="AT1480" t="b">
        <f t="shared" si="260"/>
        <v>0</v>
      </c>
      <c r="AU1480" t="str">
        <f t="shared" si="261"/>
        <v>Lisicki</v>
      </c>
      <c r="AV1480" t="b">
        <f t="shared" si="262"/>
        <v>0</v>
      </c>
      <c r="AW1480" t="str">
        <f t="shared" si="263"/>
        <v>London2nd Round</v>
      </c>
    </row>
    <row r="1481" spans="1:49" x14ac:dyDescent="0.25">
      <c r="A1481">
        <v>32</v>
      </c>
      <c r="B1481" t="s">
        <v>623</v>
      </c>
      <c r="C1481" t="s">
        <v>624</v>
      </c>
      <c r="D1481" s="1">
        <v>41816</v>
      </c>
      <c r="E1481" t="s">
        <v>443</v>
      </c>
      <c r="F1481" t="s">
        <v>307</v>
      </c>
      <c r="G1481" t="s">
        <v>614</v>
      </c>
      <c r="H1481" t="s">
        <v>344</v>
      </c>
      <c r="I1481">
        <v>3</v>
      </c>
      <c r="J1481" t="s">
        <v>328</v>
      </c>
      <c r="K1481" t="s">
        <v>320</v>
      </c>
      <c r="L1481">
        <v>24</v>
      </c>
      <c r="M1481">
        <v>132</v>
      </c>
      <c r="N1481">
        <v>2025</v>
      </c>
      <c r="O1481">
        <v>466</v>
      </c>
      <c r="P1481">
        <v>6</v>
      </c>
      <c r="Q1481">
        <v>2</v>
      </c>
      <c r="R1481">
        <v>6</v>
      </c>
      <c r="S1481">
        <v>1</v>
      </c>
      <c r="V1481">
        <v>2</v>
      </c>
      <c r="W1481">
        <v>0</v>
      </c>
      <c r="X1481" t="s">
        <v>312</v>
      </c>
      <c r="Y1481">
        <v>1.1599999999999999</v>
      </c>
      <c r="Z1481">
        <v>5</v>
      </c>
      <c r="AA1481">
        <v>1.1599999999999999</v>
      </c>
      <c r="AB1481">
        <v>5</v>
      </c>
      <c r="AC1481">
        <v>1.2</v>
      </c>
      <c r="AD1481">
        <v>4.33</v>
      </c>
      <c r="AE1481">
        <v>1.18</v>
      </c>
      <c r="AF1481">
        <v>5.68</v>
      </c>
      <c r="AG1481">
        <v>1.17</v>
      </c>
      <c r="AH1481">
        <v>5</v>
      </c>
      <c r="AI1481">
        <v>1.2</v>
      </c>
      <c r="AJ1481">
        <v>6</v>
      </c>
      <c r="AK1481">
        <v>1.17</v>
      </c>
      <c r="AL1481">
        <v>4.99</v>
      </c>
      <c r="AM1481" t="str">
        <f t="shared" si="253"/>
        <v>Flipkens</v>
      </c>
      <c r="AN1481" t="str">
        <f t="shared" si="254"/>
        <v>Dominguez</v>
      </c>
      <c r="AO1481" t="str">
        <f t="shared" si="255"/>
        <v>LondonFlipkensDominguez</v>
      </c>
      <c r="AP1481" t="str">
        <f t="shared" si="256"/>
        <v>LondonDominguezFlipkens</v>
      </c>
      <c r="AQ1481">
        <f t="shared" si="257"/>
        <v>2</v>
      </c>
      <c r="AR1481">
        <f t="shared" si="258"/>
        <v>9</v>
      </c>
      <c r="AS1481">
        <f t="shared" si="259"/>
        <v>15</v>
      </c>
      <c r="AT1481" t="b">
        <f t="shared" si="260"/>
        <v>0</v>
      </c>
      <c r="AU1481" t="str">
        <f t="shared" si="261"/>
        <v>Flipkens</v>
      </c>
      <c r="AV1481" t="b">
        <f t="shared" si="262"/>
        <v>0</v>
      </c>
      <c r="AW1481" t="str">
        <f t="shared" si="263"/>
        <v>London2nd Round</v>
      </c>
    </row>
    <row r="1482" spans="1:49" x14ac:dyDescent="0.25">
      <c r="A1482">
        <v>32</v>
      </c>
      <c r="B1482" t="s">
        <v>623</v>
      </c>
      <c r="C1482" t="s">
        <v>624</v>
      </c>
      <c r="D1482" s="1">
        <v>41816</v>
      </c>
      <c r="E1482" t="s">
        <v>443</v>
      </c>
      <c r="F1482" t="s">
        <v>307</v>
      </c>
      <c r="G1482" t="s">
        <v>614</v>
      </c>
      <c r="H1482" t="s">
        <v>344</v>
      </c>
      <c r="I1482">
        <v>3</v>
      </c>
      <c r="J1482" t="s">
        <v>360</v>
      </c>
      <c r="K1482" t="s">
        <v>463</v>
      </c>
      <c r="L1482">
        <v>20</v>
      </c>
      <c r="M1482">
        <v>80</v>
      </c>
      <c r="N1482">
        <v>2205</v>
      </c>
      <c r="O1482">
        <v>723</v>
      </c>
      <c r="P1482">
        <v>6</v>
      </c>
      <c r="Q1482">
        <v>4</v>
      </c>
      <c r="R1482">
        <v>3</v>
      </c>
      <c r="S1482">
        <v>6</v>
      </c>
      <c r="T1482">
        <v>6</v>
      </c>
      <c r="U1482">
        <v>1</v>
      </c>
      <c r="V1482">
        <v>2</v>
      </c>
      <c r="W1482">
        <v>1</v>
      </c>
      <c r="X1482" t="s">
        <v>312</v>
      </c>
      <c r="Y1482">
        <v>1.1599999999999999</v>
      </c>
      <c r="Z1482">
        <v>5</v>
      </c>
      <c r="AA1482">
        <v>1.17</v>
      </c>
      <c r="AB1482">
        <v>4.75</v>
      </c>
      <c r="AC1482">
        <v>1.17</v>
      </c>
      <c r="AD1482">
        <v>4.5</v>
      </c>
      <c r="AE1482">
        <v>1.22</v>
      </c>
      <c r="AF1482">
        <v>4.97</v>
      </c>
      <c r="AG1482">
        <v>1.17</v>
      </c>
      <c r="AH1482">
        <v>5</v>
      </c>
      <c r="AI1482">
        <v>1.22</v>
      </c>
      <c r="AJ1482">
        <v>5.25</v>
      </c>
      <c r="AK1482">
        <v>1.18</v>
      </c>
      <c r="AL1482">
        <v>4.71</v>
      </c>
      <c r="AM1482" t="str">
        <f t="shared" si="253"/>
        <v>Petkovic</v>
      </c>
      <c r="AN1482" t="str">
        <f t="shared" si="254"/>
        <v>Begu</v>
      </c>
      <c r="AO1482" t="str">
        <f t="shared" si="255"/>
        <v>LondonPetkovicBegu</v>
      </c>
      <c r="AP1482" t="str">
        <f t="shared" si="256"/>
        <v>LondonBeguPetkovic</v>
      </c>
      <c r="AQ1482">
        <f t="shared" si="257"/>
        <v>1</v>
      </c>
      <c r="AR1482">
        <f t="shared" si="258"/>
        <v>4</v>
      </c>
      <c r="AS1482">
        <f t="shared" si="259"/>
        <v>26</v>
      </c>
      <c r="AT1482" t="b">
        <f t="shared" si="260"/>
        <v>0</v>
      </c>
      <c r="AU1482" t="str">
        <f t="shared" si="261"/>
        <v>Petkovic</v>
      </c>
      <c r="AV1482" t="b">
        <f t="shared" si="262"/>
        <v>1</v>
      </c>
      <c r="AW1482" t="str">
        <f t="shared" si="263"/>
        <v>London2nd Round</v>
      </c>
    </row>
    <row r="1483" spans="1:49" x14ac:dyDescent="0.25">
      <c r="A1483">
        <v>32</v>
      </c>
      <c r="B1483" t="s">
        <v>623</v>
      </c>
      <c r="C1483" t="s">
        <v>624</v>
      </c>
      <c r="D1483" s="1">
        <v>41816</v>
      </c>
      <c r="E1483" t="s">
        <v>443</v>
      </c>
      <c r="F1483" t="s">
        <v>307</v>
      </c>
      <c r="G1483" t="s">
        <v>614</v>
      </c>
      <c r="H1483" t="s">
        <v>344</v>
      </c>
      <c r="I1483">
        <v>3</v>
      </c>
      <c r="J1483" t="s">
        <v>335</v>
      </c>
      <c r="K1483" t="s">
        <v>464</v>
      </c>
      <c r="L1483">
        <v>44</v>
      </c>
      <c r="M1483">
        <v>42</v>
      </c>
      <c r="N1483">
        <v>1171</v>
      </c>
      <c r="O1483">
        <v>1214</v>
      </c>
      <c r="P1483">
        <v>7</v>
      </c>
      <c r="Q1483">
        <v>5</v>
      </c>
      <c r="R1483">
        <v>6</v>
      </c>
      <c r="S1483">
        <v>2</v>
      </c>
      <c r="V1483">
        <v>2</v>
      </c>
      <c r="W1483">
        <v>0</v>
      </c>
      <c r="X1483" t="s">
        <v>312</v>
      </c>
      <c r="Y1483">
        <v>2</v>
      </c>
      <c r="Z1483">
        <v>1.72</v>
      </c>
      <c r="AA1483">
        <v>2</v>
      </c>
      <c r="AB1483">
        <v>1.8</v>
      </c>
      <c r="AC1483">
        <v>2</v>
      </c>
      <c r="AD1483">
        <v>1.73</v>
      </c>
      <c r="AE1483">
        <v>2.1</v>
      </c>
      <c r="AF1483">
        <v>1.83</v>
      </c>
      <c r="AG1483">
        <v>2</v>
      </c>
      <c r="AH1483">
        <v>1.8</v>
      </c>
      <c r="AI1483">
        <v>2.1</v>
      </c>
      <c r="AJ1483">
        <v>1.85</v>
      </c>
      <c r="AK1483">
        <v>2</v>
      </c>
      <c r="AL1483">
        <v>1.78</v>
      </c>
      <c r="AM1483" t="str">
        <f t="shared" si="253"/>
        <v>Riske</v>
      </c>
      <c r="AN1483" t="str">
        <f t="shared" si="254"/>
        <v>Giorgi</v>
      </c>
      <c r="AO1483" t="str">
        <f t="shared" si="255"/>
        <v>LondonRiskeGiorgi</v>
      </c>
      <c r="AP1483" t="str">
        <f t="shared" si="256"/>
        <v>LondonGiorgiRiske</v>
      </c>
      <c r="AQ1483">
        <f t="shared" si="257"/>
        <v>2</v>
      </c>
      <c r="AR1483">
        <f t="shared" si="258"/>
        <v>6</v>
      </c>
      <c r="AS1483">
        <f t="shared" si="259"/>
        <v>20</v>
      </c>
      <c r="AT1483" t="b">
        <f t="shared" si="260"/>
        <v>0</v>
      </c>
      <c r="AU1483" t="str">
        <f t="shared" si="261"/>
        <v>Riske</v>
      </c>
      <c r="AV1483" t="b">
        <f t="shared" si="262"/>
        <v>0</v>
      </c>
      <c r="AW1483" t="str">
        <f t="shared" si="263"/>
        <v>London2nd Round</v>
      </c>
    </row>
    <row r="1484" spans="1:49" x14ac:dyDescent="0.25">
      <c r="A1484">
        <v>32</v>
      </c>
      <c r="B1484" t="s">
        <v>623</v>
      </c>
      <c r="C1484" t="s">
        <v>624</v>
      </c>
      <c r="D1484" s="1">
        <v>41816</v>
      </c>
      <c r="E1484" t="s">
        <v>443</v>
      </c>
      <c r="F1484" t="s">
        <v>307</v>
      </c>
      <c r="G1484" t="s">
        <v>614</v>
      </c>
      <c r="H1484" t="s">
        <v>344</v>
      </c>
      <c r="I1484">
        <v>3</v>
      </c>
      <c r="J1484" t="s">
        <v>378</v>
      </c>
      <c r="K1484" t="s">
        <v>365</v>
      </c>
      <c r="L1484">
        <v>9</v>
      </c>
      <c r="M1484">
        <v>70</v>
      </c>
      <c r="N1484">
        <v>3830</v>
      </c>
      <c r="O1484">
        <v>790</v>
      </c>
      <c r="P1484">
        <v>6</v>
      </c>
      <c r="Q1484">
        <v>2</v>
      </c>
      <c r="R1484">
        <v>5</v>
      </c>
      <c r="S1484">
        <v>7</v>
      </c>
      <c r="T1484">
        <v>6</v>
      </c>
      <c r="U1484">
        <v>1</v>
      </c>
      <c r="V1484">
        <v>2</v>
      </c>
      <c r="W1484">
        <v>1</v>
      </c>
      <c r="X1484" t="s">
        <v>312</v>
      </c>
      <c r="Y1484">
        <v>1.36</v>
      </c>
      <c r="Z1484">
        <v>3</v>
      </c>
      <c r="AA1484">
        <v>1.35</v>
      </c>
      <c r="AB1484">
        <v>3.1</v>
      </c>
      <c r="AC1484">
        <v>1.36</v>
      </c>
      <c r="AD1484">
        <v>3.25</v>
      </c>
      <c r="AE1484">
        <v>1.35</v>
      </c>
      <c r="AF1484">
        <v>3.54</v>
      </c>
      <c r="AG1484">
        <v>1.36</v>
      </c>
      <c r="AH1484">
        <v>3</v>
      </c>
      <c r="AI1484">
        <v>1.4</v>
      </c>
      <c r="AJ1484">
        <v>3.54</v>
      </c>
      <c r="AK1484">
        <v>1.35</v>
      </c>
      <c r="AL1484">
        <v>3.14</v>
      </c>
      <c r="AM1484" t="str">
        <f t="shared" si="253"/>
        <v>Kerber</v>
      </c>
      <c r="AN1484" t="str">
        <f t="shared" si="254"/>
        <v>Watson</v>
      </c>
      <c r="AO1484" t="str">
        <f t="shared" si="255"/>
        <v>LondonKerberWatson</v>
      </c>
      <c r="AP1484" t="str">
        <f t="shared" si="256"/>
        <v>LondonWatsonKerber</v>
      </c>
      <c r="AQ1484">
        <f t="shared" si="257"/>
        <v>1</v>
      </c>
      <c r="AR1484">
        <f t="shared" si="258"/>
        <v>7</v>
      </c>
      <c r="AS1484">
        <f t="shared" si="259"/>
        <v>27</v>
      </c>
      <c r="AT1484" t="b">
        <f t="shared" si="260"/>
        <v>0</v>
      </c>
      <c r="AU1484" t="str">
        <f t="shared" si="261"/>
        <v>Kerber</v>
      </c>
      <c r="AV1484" t="b">
        <f t="shared" si="262"/>
        <v>1</v>
      </c>
      <c r="AW1484" t="str">
        <f t="shared" si="263"/>
        <v>London2nd Round</v>
      </c>
    </row>
    <row r="1485" spans="1:49" x14ac:dyDescent="0.25">
      <c r="A1485">
        <v>32</v>
      </c>
      <c r="B1485" t="s">
        <v>623</v>
      </c>
      <c r="C1485" t="s">
        <v>624</v>
      </c>
      <c r="D1485" s="1">
        <v>41816</v>
      </c>
      <c r="E1485" t="s">
        <v>443</v>
      </c>
      <c r="F1485" t="s">
        <v>307</v>
      </c>
      <c r="G1485" t="s">
        <v>614</v>
      </c>
      <c r="H1485" t="s">
        <v>344</v>
      </c>
      <c r="I1485">
        <v>3</v>
      </c>
      <c r="J1485" t="s">
        <v>431</v>
      </c>
      <c r="K1485" t="s">
        <v>384</v>
      </c>
      <c r="L1485">
        <v>13</v>
      </c>
      <c r="M1485">
        <v>74</v>
      </c>
      <c r="N1485">
        <v>3320</v>
      </c>
      <c r="O1485">
        <v>754</v>
      </c>
      <c r="P1485">
        <v>7</v>
      </c>
      <c r="Q1485">
        <v>5</v>
      </c>
      <c r="R1485">
        <v>6</v>
      </c>
      <c r="S1485">
        <v>1</v>
      </c>
      <c r="V1485">
        <v>2</v>
      </c>
      <c r="W1485">
        <v>0</v>
      </c>
      <c r="X1485" t="s">
        <v>312</v>
      </c>
      <c r="Y1485">
        <v>1.08</v>
      </c>
      <c r="Z1485">
        <v>8</v>
      </c>
      <c r="AA1485">
        <v>1.0900000000000001</v>
      </c>
      <c r="AB1485">
        <v>7</v>
      </c>
      <c r="AC1485">
        <v>1.1000000000000001</v>
      </c>
      <c r="AD1485">
        <v>7</v>
      </c>
      <c r="AE1485">
        <v>1.1000000000000001</v>
      </c>
      <c r="AF1485">
        <v>8.6</v>
      </c>
      <c r="AG1485">
        <v>1.08</v>
      </c>
      <c r="AH1485">
        <v>7.5</v>
      </c>
      <c r="AI1485">
        <v>1.1100000000000001</v>
      </c>
      <c r="AJ1485">
        <v>9</v>
      </c>
      <c r="AK1485">
        <v>1.0900000000000001</v>
      </c>
      <c r="AL1485">
        <v>7.32</v>
      </c>
      <c r="AM1485" t="str">
        <f t="shared" si="253"/>
        <v>Bouchard</v>
      </c>
      <c r="AN1485" t="str">
        <f t="shared" si="254"/>
        <v>Soler</v>
      </c>
      <c r="AO1485" t="str">
        <f t="shared" si="255"/>
        <v>LondonBouchardSoler</v>
      </c>
      <c r="AP1485" t="str">
        <f t="shared" si="256"/>
        <v>LondonSolerBouchard</v>
      </c>
      <c r="AQ1485">
        <f t="shared" si="257"/>
        <v>2</v>
      </c>
      <c r="AR1485">
        <f t="shared" si="258"/>
        <v>7</v>
      </c>
      <c r="AS1485">
        <f t="shared" si="259"/>
        <v>19</v>
      </c>
      <c r="AT1485" t="b">
        <f t="shared" si="260"/>
        <v>0</v>
      </c>
      <c r="AU1485" t="str">
        <f t="shared" si="261"/>
        <v>Bouchard</v>
      </c>
      <c r="AV1485" t="b">
        <f t="shared" si="262"/>
        <v>0</v>
      </c>
      <c r="AW1485" t="str">
        <f t="shared" si="263"/>
        <v>London2nd Round</v>
      </c>
    </row>
    <row r="1486" spans="1:49" x14ac:dyDescent="0.25">
      <c r="A1486">
        <v>32</v>
      </c>
      <c r="B1486" t="s">
        <v>623</v>
      </c>
      <c r="C1486" t="s">
        <v>624</v>
      </c>
      <c r="D1486" s="1">
        <v>41816</v>
      </c>
      <c r="E1486" t="s">
        <v>443</v>
      </c>
      <c r="F1486" t="s">
        <v>307</v>
      </c>
      <c r="G1486" t="s">
        <v>614</v>
      </c>
      <c r="H1486" t="s">
        <v>344</v>
      </c>
      <c r="I1486">
        <v>3</v>
      </c>
      <c r="J1486" t="s">
        <v>359</v>
      </c>
      <c r="K1486" t="s">
        <v>585</v>
      </c>
      <c r="L1486">
        <v>47</v>
      </c>
      <c r="M1486">
        <v>31</v>
      </c>
      <c r="N1486">
        <v>1165</v>
      </c>
      <c r="O1486">
        <v>1525</v>
      </c>
      <c r="P1486">
        <v>7</v>
      </c>
      <c r="Q1486">
        <v>5</v>
      </c>
      <c r="R1486">
        <v>6</v>
      </c>
      <c r="S1486">
        <v>7</v>
      </c>
      <c r="T1486">
        <v>6</v>
      </c>
      <c r="U1486">
        <v>2</v>
      </c>
      <c r="V1486">
        <v>2</v>
      </c>
      <c r="W1486">
        <v>1</v>
      </c>
      <c r="X1486" t="s">
        <v>312</v>
      </c>
      <c r="Y1486">
        <v>1.22</v>
      </c>
      <c r="Z1486">
        <v>4</v>
      </c>
      <c r="AA1486">
        <v>1.3</v>
      </c>
      <c r="AB1486">
        <v>3.4</v>
      </c>
      <c r="AC1486">
        <v>1.29</v>
      </c>
      <c r="AD1486">
        <v>3.5</v>
      </c>
      <c r="AE1486">
        <v>1.28</v>
      </c>
      <c r="AF1486">
        <v>4.1399999999999997</v>
      </c>
      <c r="AG1486">
        <v>1.29</v>
      </c>
      <c r="AH1486">
        <v>3.5</v>
      </c>
      <c r="AI1486">
        <v>1.3</v>
      </c>
      <c r="AJ1486">
        <v>4.1399999999999997</v>
      </c>
      <c r="AK1486">
        <v>1.28</v>
      </c>
      <c r="AL1486">
        <v>3.65</v>
      </c>
      <c r="AM1486" t="str">
        <f t="shared" si="253"/>
        <v>Keys</v>
      </c>
      <c r="AN1486" t="str">
        <f t="shared" si="254"/>
        <v>Koukalova</v>
      </c>
      <c r="AO1486" t="str">
        <f t="shared" si="255"/>
        <v>LondonKeysKoukalova</v>
      </c>
      <c r="AP1486" t="str">
        <f t="shared" si="256"/>
        <v>LondonKoukalovaKeys</v>
      </c>
      <c r="AQ1486">
        <f t="shared" si="257"/>
        <v>1</v>
      </c>
      <c r="AR1486">
        <f t="shared" si="258"/>
        <v>5</v>
      </c>
      <c r="AS1486">
        <f t="shared" si="259"/>
        <v>33</v>
      </c>
      <c r="AT1486" t="b">
        <f t="shared" si="260"/>
        <v>1</v>
      </c>
      <c r="AU1486" t="str">
        <f t="shared" si="261"/>
        <v>Keys</v>
      </c>
      <c r="AV1486" t="b">
        <f t="shared" si="262"/>
        <v>1</v>
      </c>
      <c r="AW1486" t="str">
        <f t="shared" si="263"/>
        <v>London2nd Round</v>
      </c>
    </row>
    <row r="1487" spans="1:49" x14ac:dyDescent="0.25">
      <c r="A1487">
        <v>32</v>
      </c>
      <c r="B1487" t="s">
        <v>623</v>
      </c>
      <c r="C1487" t="s">
        <v>624</v>
      </c>
      <c r="D1487" s="1">
        <v>41816</v>
      </c>
      <c r="E1487" t="s">
        <v>443</v>
      </c>
      <c r="F1487" t="s">
        <v>307</v>
      </c>
      <c r="G1487" t="s">
        <v>614</v>
      </c>
      <c r="H1487" t="s">
        <v>344</v>
      </c>
      <c r="I1487">
        <v>3</v>
      </c>
      <c r="J1487" t="s">
        <v>376</v>
      </c>
      <c r="K1487" t="s">
        <v>591</v>
      </c>
      <c r="L1487">
        <v>5</v>
      </c>
      <c r="M1487">
        <v>86</v>
      </c>
      <c r="N1487">
        <v>4741</v>
      </c>
      <c r="O1487">
        <v>702</v>
      </c>
      <c r="P1487">
        <v>6</v>
      </c>
      <c r="Q1487">
        <v>2</v>
      </c>
      <c r="R1487">
        <v>6</v>
      </c>
      <c r="S1487">
        <v>1</v>
      </c>
      <c r="V1487">
        <v>2</v>
      </c>
      <c r="W1487">
        <v>0</v>
      </c>
      <c r="X1487" t="s">
        <v>312</v>
      </c>
      <c r="Y1487">
        <v>1.06</v>
      </c>
      <c r="Z1487">
        <v>10</v>
      </c>
      <c r="AA1487">
        <v>1.07</v>
      </c>
      <c r="AB1487">
        <v>8</v>
      </c>
      <c r="AC1487">
        <v>1.06</v>
      </c>
      <c r="AD1487">
        <v>9</v>
      </c>
      <c r="AE1487">
        <v>1.08</v>
      </c>
      <c r="AF1487">
        <v>10.25</v>
      </c>
      <c r="AG1487">
        <v>1.07</v>
      </c>
      <c r="AH1487">
        <v>8</v>
      </c>
      <c r="AI1487">
        <v>1.0900000000000001</v>
      </c>
      <c r="AJ1487">
        <v>12</v>
      </c>
      <c r="AK1487">
        <v>1.06</v>
      </c>
      <c r="AL1487">
        <v>8.7899999999999991</v>
      </c>
      <c r="AM1487" t="str">
        <f t="shared" si="253"/>
        <v>Sharapova</v>
      </c>
      <c r="AN1487" t="str">
        <f t="shared" si="254"/>
        <v>Bacsinszky</v>
      </c>
      <c r="AO1487" t="str">
        <f t="shared" si="255"/>
        <v>LondonSharapovaBacsinszky</v>
      </c>
      <c r="AP1487" t="str">
        <f t="shared" si="256"/>
        <v>LondonBacsinszkySharapova</v>
      </c>
      <c r="AQ1487">
        <f t="shared" si="257"/>
        <v>2</v>
      </c>
      <c r="AR1487">
        <f t="shared" si="258"/>
        <v>9</v>
      </c>
      <c r="AS1487">
        <f t="shared" si="259"/>
        <v>15</v>
      </c>
      <c r="AT1487" t="b">
        <f t="shared" si="260"/>
        <v>0</v>
      </c>
      <c r="AU1487" t="str">
        <f t="shared" si="261"/>
        <v>Sharapova</v>
      </c>
      <c r="AV1487" t="b">
        <f t="shared" si="262"/>
        <v>0</v>
      </c>
      <c r="AW1487" t="str">
        <f t="shared" si="263"/>
        <v>London2nd Round</v>
      </c>
    </row>
    <row r="1488" spans="1:49" x14ac:dyDescent="0.25">
      <c r="A1488">
        <v>32</v>
      </c>
      <c r="B1488" t="s">
        <v>623</v>
      </c>
      <c r="C1488" t="s">
        <v>624</v>
      </c>
      <c r="D1488" s="1">
        <v>41816</v>
      </c>
      <c r="E1488" t="s">
        <v>443</v>
      </c>
      <c r="F1488" t="s">
        <v>307</v>
      </c>
      <c r="G1488" t="s">
        <v>614</v>
      </c>
      <c r="H1488" t="s">
        <v>344</v>
      </c>
      <c r="I1488">
        <v>3</v>
      </c>
      <c r="J1488" t="s">
        <v>416</v>
      </c>
      <c r="K1488" t="s">
        <v>394</v>
      </c>
      <c r="L1488">
        <v>561</v>
      </c>
      <c r="M1488">
        <v>89</v>
      </c>
      <c r="N1488">
        <v>51</v>
      </c>
      <c r="O1488">
        <v>690</v>
      </c>
      <c r="P1488">
        <v>6</v>
      </c>
      <c r="Q1488">
        <v>4</v>
      </c>
      <c r="R1488">
        <v>6</v>
      </c>
      <c r="S1488">
        <v>4</v>
      </c>
      <c r="V1488">
        <v>2</v>
      </c>
      <c r="W1488">
        <v>0</v>
      </c>
      <c r="X1488" t="s">
        <v>312</v>
      </c>
      <c r="Y1488">
        <v>3</v>
      </c>
      <c r="Z1488">
        <v>1.36</v>
      </c>
      <c r="AA1488">
        <v>3.1</v>
      </c>
      <c r="AB1488">
        <v>1.35</v>
      </c>
      <c r="AC1488">
        <v>3.25</v>
      </c>
      <c r="AD1488">
        <v>1.33</v>
      </c>
      <c r="AE1488">
        <v>3.63</v>
      </c>
      <c r="AF1488">
        <v>1.34</v>
      </c>
      <c r="AG1488">
        <v>3</v>
      </c>
      <c r="AH1488">
        <v>1.36</v>
      </c>
      <c r="AI1488">
        <v>3.63</v>
      </c>
      <c r="AJ1488">
        <v>1.4</v>
      </c>
      <c r="AK1488">
        <v>3.14</v>
      </c>
      <c r="AL1488">
        <v>1.35</v>
      </c>
      <c r="AM1488" t="str">
        <f t="shared" si="253"/>
        <v>Zvonareva</v>
      </c>
      <c r="AN1488" t="str">
        <f t="shared" si="254"/>
        <v>Vekic</v>
      </c>
      <c r="AO1488" t="str">
        <f t="shared" si="255"/>
        <v>LondonZvonarevaVekic</v>
      </c>
      <c r="AP1488" t="str">
        <f t="shared" si="256"/>
        <v>LondonVekicZvonareva</v>
      </c>
      <c r="AQ1488">
        <f t="shared" si="257"/>
        <v>2</v>
      </c>
      <c r="AR1488">
        <f t="shared" si="258"/>
        <v>4</v>
      </c>
      <c r="AS1488">
        <f t="shared" si="259"/>
        <v>20</v>
      </c>
      <c r="AT1488" t="b">
        <f t="shared" si="260"/>
        <v>0</v>
      </c>
      <c r="AU1488" t="str">
        <f t="shared" si="261"/>
        <v>Zvonareva</v>
      </c>
      <c r="AV1488" t="b">
        <f t="shared" si="262"/>
        <v>0</v>
      </c>
      <c r="AW1488" t="str">
        <f t="shared" si="263"/>
        <v>London2nd Round</v>
      </c>
    </row>
    <row r="1489" spans="1:49" x14ac:dyDescent="0.25">
      <c r="A1489">
        <v>32</v>
      </c>
      <c r="B1489" t="s">
        <v>623</v>
      </c>
      <c r="C1489" t="s">
        <v>624</v>
      </c>
      <c r="D1489" s="1">
        <v>41817</v>
      </c>
      <c r="E1489" t="s">
        <v>443</v>
      </c>
      <c r="F1489" t="s">
        <v>307</v>
      </c>
      <c r="G1489" t="s">
        <v>614</v>
      </c>
      <c r="H1489" t="s">
        <v>344</v>
      </c>
      <c r="I1489">
        <v>3</v>
      </c>
      <c r="J1489" t="s">
        <v>444</v>
      </c>
      <c r="K1489" t="s">
        <v>434</v>
      </c>
      <c r="L1489">
        <v>72</v>
      </c>
      <c r="M1489">
        <v>115</v>
      </c>
      <c r="N1489">
        <v>773</v>
      </c>
      <c r="O1489">
        <v>550</v>
      </c>
      <c r="P1489">
        <v>6</v>
      </c>
      <c r="Q1489">
        <v>4</v>
      </c>
      <c r="R1489">
        <v>7</v>
      </c>
      <c r="S1489">
        <v>5</v>
      </c>
      <c r="V1489">
        <v>2</v>
      </c>
      <c r="W1489">
        <v>0</v>
      </c>
      <c r="X1489" t="s">
        <v>312</v>
      </c>
      <c r="Y1489">
        <v>1.5</v>
      </c>
      <c r="Z1489">
        <v>2.5</v>
      </c>
      <c r="AA1489">
        <v>1.55</v>
      </c>
      <c r="AB1489">
        <v>2.4</v>
      </c>
      <c r="AC1489">
        <v>1.57</v>
      </c>
      <c r="AD1489">
        <v>2.25</v>
      </c>
      <c r="AE1489">
        <v>1.59</v>
      </c>
      <c r="AF1489">
        <v>2.52</v>
      </c>
      <c r="AG1489">
        <v>1.57</v>
      </c>
      <c r="AH1489">
        <v>2.38</v>
      </c>
      <c r="AI1489">
        <v>1.59</v>
      </c>
      <c r="AJ1489">
        <v>2.56</v>
      </c>
      <c r="AK1489">
        <v>1.54</v>
      </c>
      <c r="AL1489">
        <v>2.4300000000000002</v>
      </c>
      <c r="AM1489" t="str">
        <f t="shared" si="253"/>
        <v>Bencic</v>
      </c>
      <c r="AN1489" t="str">
        <f t="shared" si="254"/>
        <v>Duval</v>
      </c>
      <c r="AO1489" t="str">
        <f t="shared" si="255"/>
        <v>LondonBencicDuval</v>
      </c>
      <c r="AP1489" t="str">
        <f t="shared" si="256"/>
        <v>LondonDuvalBencic</v>
      </c>
      <c r="AQ1489">
        <f t="shared" si="257"/>
        <v>2</v>
      </c>
      <c r="AR1489">
        <f t="shared" si="258"/>
        <v>4</v>
      </c>
      <c r="AS1489">
        <f t="shared" si="259"/>
        <v>22</v>
      </c>
      <c r="AT1489" t="b">
        <f t="shared" si="260"/>
        <v>0</v>
      </c>
      <c r="AU1489" t="str">
        <f t="shared" si="261"/>
        <v>Bencic</v>
      </c>
      <c r="AV1489" t="b">
        <f t="shared" si="262"/>
        <v>0</v>
      </c>
      <c r="AW1489" t="str">
        <f t="shared" si="263"/>
        <v>London2nd Round</v>
      </c>
    </row>
    <row r="1490" spans="1:49" x14ac:dyDescent="0.25">
      <c r="A1490">
        <v>32</v>
      </c>
      <c r="B1490" t="s">
        <v>623</v>
      </c>
      <c r="C1490" t="s">
        <v>624</v>
      </c>
      <c r="D1490" s="1">
        <v>41817</v>
      </c>
      <c r="E1490" t="s">
        <v>443</v>
      </c>
      <c r="F1490" t="s">
        <v>307</v>
      </c>
      <c r="G1490" t="s">
        <v>614</v>
      </c>
      <c r="H1490" t="s">
        <v>344</v>
      </c>
      <c r="I1490">
        <v>3</v>
      </c>
      <c r="J1490" t="s">
        <v>430</v>
      </c>
      <c r="K1490" t="s">
        <v>385</v>
      </c>
      <c r="L1490">
        <v>3</v>
      </c>
      <c r="M1490">
        <v>144</v>
      </c>
      <c r="N1490">
        <v>6280</v>
      </c>
      <c r="O1490">
        <v>424</v>
      </c>
      <c r="P1490">
        <v>6</v>
      </c>
      <c r="Q1490">
        <v>3</v>
      </c>
      <c r="R1490">
        <v>4</v>
      </c>
      <c r="S1490">
        <v>6</v>
      </c>
      <c r="T1490">
        <v>6</v>
      </c>
      <c r="U1490">
        <v>4</v>
      </c>
      <c r="V1490">
        <v>2</v>
      </c>
      <c r="W1490">
        <v>1</v>
      </c>
      <c r="X1490" t="s">
        <v>312</v>
      </c>
      <c r="Y1490">
        <v>1.05</v>
      </c>
      <c r="Z1490">
        <v>11</v>
      </c>
      <c r="AA1490">
        <v>1.05</v>
      </c>
      <c r="AB1490">
        <v>9</v>
      </c>
      <c r="AC1490">
        <v>1.06</v>
      </c>
      <c r="AD1490">
        <v>8</v>
      </c>
      <c r="AE1490">
        <v>1.06</v>
      </c>
      <c r="AF1490">
        <v>12.5</v>
      </c>
      <c r="AG1490">
        <v>1.06</v>
      </c>
      <c r="AH1490">
        <v>8.5</v>
      </c>
      <c r="AI1490">
        <v>1.07</v>
      </c>
      <c r="AJ1490">
        <v>12.5</v>
      </c>
      <c r="AK1490">
        <v>1.05</v>
      </c>
      <c r="AL1490">
        <v>9.9600000000000009</v>
      </c>
      <c r="AM1490" t="str">
        <f t="shared" si="253"/>
        <v>Halep</v>
      </c>
      <c r="AN1490" t="str">
        <f t="shared" si="254"/>
        <v>Tsurenko</v>
      </c>
      <c r="AO1490" t="str">
        <f t="shared" si="255"/>
        <v>LondonHalepTsurenko</v>
      </c>
      <c r="AP1490" t="str">
        <f t="shared" si="256"/>
        <v>LondonTsurenkoHalep</v>
      </c>
      <c r="AQ1490">
        <f t="shared" si="257"/>
        <v>1</v>
      </c>
      <c r="AR1490">
        <f t="shared" si="258"/>
        <v>3</v>
      </c>
      <c r="AS1490">
        <f t="shared" si="259"/>
        <v>29</v>
      </c>
      <c r="AT1490" t="b">
        <f t="shared" si="260"/>
        <v>0</v>
      </c>
      <c r="AU1490" t="str">
        <f t="shared" si="261"/>
        <v>Halep</v>
      </c>
      <c r="AV1490" t="b">
        <f t="shared" si="262"/>
        <v>1</v>
      </c>
      <c r="AW1490" t="str">
        <f t="shared" si="263"/>
        <v>London2nd Round</v>
      </c>
    </row>
    <row r="1491" spans="1:49" x14ac:dyDescent="0.25">
      <c r="A1491">
        <v>32</v>
      </c>
      <c r="B1491" t="s">
        <v>623</v>
      </c>
      <c r="C1491" t="s">
        <v>624</v>
      </c>
      <c r="D1491" s="1">
        <v>41817</v>
      </c>
      <c r="E1491" t="s">
        <v>443</v>
      </c>
      <c r="F1491" t="s">
        <v>307</v>
      </c>
      <c r="G1491" t="s">
        <v>614</v>
      </c>
      <c r="H1491" t="s">
        <v>478</v>
      </c>
      <c r="I1491">
        <v>3</v>
      </c>
      <c r="J1491" t="s">
        <v>436</v>
      </c>
      <c r="K1491" t="s">
        <v>377</v>
      </c>
      <c r="L1491">
        <v>22</v>
      </c>
      <c r="M1491">
        <v>46</v>
      </c>
      <c r="N1491">
        <v>2130</v>
      </c>
      <c r="O1491">
        <v>1169</v>
      </c>
      <c r="P1491">
        <v>7</v>
      </c>
      <c r="Q1491">
        <v>5</v>
      </c>
      <c r="R1491">
        <v>6</v>
      </c>
      <c r="S1491">
        <v>3</v>
      </c>
      <c r="V1491">
        <v>2</v>
      </c>
      <c r="W1491">
        <v>0</v>
      </c>
      <c r="X1491" t="s">
        <v>312</v>
      </c>
      <c r="Y1491">
        <v>1.36</v>
      </c>
      <c r="Z1491">
        <v>3</v>
      </c>
      <c r="AA1491">
        <v>1.42</v>
      </c>
      <c r="AB1491">
        <v>2.8</v>
      </c>
      <c r="AC1491">
        <v>1.4</v>
      </c>
      <c r="AD1491">
        <v>3</v>
      </c>
      <c r="AE1491">
        <v>1.44</v>
      </c>
      <c r="AF1491">
        <v>3.07</v>
      </c>
      <c r="AG1491">
        <v>1.44</v>
      </c>
      <c r="AH1491">
        <v>2.75</v>
      </c>
      <c r="AI1491">
        <v>1.47</v>
      </c>
      <c r="AJ1491">
        <v>3.15</v>
      </c>
      <c r="AK1491">
        <v>1.41</v>
      </c>
      <c r="AL1491">
        <v>2.9</v>
      </c>
      <c r="AM1491" t="str">
        <f t="shared" si="253"/>
        <v>Makarova</v>
      </c>
      <c r="AN1491" t="str">
        <f t="shared" si="254"/>
        <v>Garcia</v>
      </c>
      <c r="AO1491" t="str">
        <f t="shared" si="255"/>
        <v>LondonMakarovaGarcia</v>
      </c>
      <c r="AP1491" t="str">
        <f t="shared" si="256"/>
        <v>LondonGarciaMakarova</v>
      </c>
      <c r="AQ1491">
        <f t="shared" si="257"/>
        <v>2</v>
      </c>
      <c r="AR1491">
        <f t="shared" si="258"/>
        <v>5</v>
      </c>
      <c r="AS1491">
        <f t="shared" si="259"/>
        <v>21</v>
      </c>
      <c r="AT1491" t="b">
        <f t="shared" si="260"/>
        <v>0</v>
      </c>
      <c r="AU1491" t="str">
        <f t="shared" si="261"/>
        <v>Makarova</v>
      </c>
      <c r="AV1491" t="b">
        <f t="shared" si="262"/>
        <v>0</v>
      </c>
      <c r="AW1491" t="str">
        <f t="shared" si="263"/>
        <v>London3rd Round</v>
      </c>
    </row>
    <row r="1492" spans="1:49" x14ac:dyDescent="0.25">
      <c r="A1492">
        <v>32</v>
      </c>
      <c r="B1492" t="s">
        <v>623</v>
      </c>
      <c r="C1492" t="s">
        <v>624</v>
      </c>
      <c r="D1492" s="1">
        <v>41817</v>
      </c>
      <c r="E1492" t="s">
        <v>443</v>
      </c>
      <c r="F1492" t="s">
        <v>307</v>
      </c>
      <c r="G1492" t="s">
        <v>614</v>
      </c>
      <c r="H1492" t="s">
        <v>478</v>
      </c>
      <c r="I1492">
        <v>3</v>
      </c>
      <c r="J1492" t="s">
        <v>438</v>
      </c>
      <c r="K1492" t="s">
        <v>342</v>
      </c>
      <c r="L1492">
        <v>16</v>
      </c>
      <c r="M1492">
        <v>188</v>
      </c>
      <c r="N1492">
        <v>2700</v>
      </c>
      <c r="O1492">
        <v>320</v>
      </c>
      <c r="P1492">
        <v>6</v>
      </c>
      <c r="Q1492">
        <v>3</v>
      </c>
      <c r="R1492">
        <v>6</v>
      </c>
      <c r="S1492">
        <v>0</v>
      </c>
      <c r="V1492">
        <v>2</v>
      </c>
      <c r="W1492">
        <v>0</v>
      </c>
      <c r="X1492" t="s">
        <v>312</v>
      </c>
      <c r="Y1492">
        <v>1.22</v>
      </c>
      <c r="Z1492">
        <v>4</v>
      </c>
      <c r="AA1492">
        <v>1.25</v>
      </c>
      <c r="AB1492">
        <v>3.75</v>
      </c>
      <c r="AC1492">
        <v>1.25</v>
      </c>
      <c r="AD1492">
        <v>4</v>
      </c>
      <c r="AE1492">
        <v>1.24</v>
      </c>
      <c r="AF1492">
        <v>4.68</v>
      </c>
      <c r="AG1492">
        <v>1.22</v>
      </c>
      <c r="AH1492">
        <v>4</v>
      </c>
      <c r="AI1492">
        <v>1.29</v>
      </c>
      <c r="AJ1492">
        <v>5</v>
      </c>
      <c r="AK1492">
        <v>1.24</v>
      </c>
      <c r="AL1492">
        <v>4.05</v>
      </c>
      <c r="AM1492" t="str">
        <f t="shared" si="253"/>
        <v>Wozniacki</v>
      </c>
      <c r="AN1492" t="str">
        <f t="shared" si="254"/>
        <v>Konjuh</v>
      </c>
      <c r="AO1492" t="str">
        <f t="shared" si="255"/>
        <v>LondonWozniackiKonjuh</v>
      </c>
      <c r="AP1492" t="str">
        <f t="shared" si="256"/>
        <v>LondonKonjuhWozniacki</v>
      </c>
      <c r="AQ1492">
        <f t="shared" si="257"/>
        <v>2</v>
      </c>
      <c r="AR1492">
        <f t="shared" si="258"/>
        <v>9</v>
      </c>
      <c r="AS1492">
        <f t="shared" si="259"/>
        <v>15</v>
      </c>
      <c r="AT1492" t="b">
        <f t="shared" si="260"/>
        <v>0</v>
      </c>
      <c r="AU1492" t="str">
        <f t="shared" si="261"/>
        <v>Wozniacki</v>
      </c>
      <c r="AV1492" t="b">
        <f t="shared" si="262"/>
        <v>0</v>
      </c>
      <c r="AW1492" t="str">
        <f t="shared" si="263"/>
        <v>London3rd Round</v>
      </c>
    </row>
    <row r="1493" spans="1:49" x14ac:dyDescent="0.25">
      <c r="A1493">
        <v>32</v>
      </c>
      <c r="B1493" t="s">
        <v>623</v>
      </c>
      <c r="C1493" t="s">
        <v>624</v>
      </c>
      <c r="D1493" s="1">
        <v>41817</v>
      </c>
      <c r="E1493" t="s">
        <v>443</v>
      </c>
      <c r="F1493" t="s">
        <v>307</v>
      </c>
      <c r="G1493" t="s">
        <v>614</v>
      </c>
      <c r="H1493" t="s">
        <v>478</v>
      </c>
      <c r="I1493">
        <v>3</v>
      </c>
      <c r="J1493" t="s">
        <v>399</v>
      </c>
      <c r="K1493" t="s">
        <v>415</v>
      </c>
      <c r="L1493">
        <v>43</v>
      </c>
      <c r="M1493">
        <v>2</v>
      </c>
      <c r="N1493">
        <v>1181</v>
      </c>
      <c r="O1493">
        <v>7450</v>
      </c>
      <c r="P1493">
        <v>7</v>
      </c>
      <c r="Q1493">
        <v>6</v>
      </c>
      <c r="R1493">
        <v>7</v>
      </c>
      <c r="S1493">
        <v>6</v>
      </c>
      <c r="V1493">
        <v>2</v>
      </c>
      <c r="W1493">
        <v>0</v>
      </c>
      <c r="X1493" t="s">
        <v>312</v>
      </c>
      <c r="Y1493">
        <v>5</v>
      </c>
      <c r="Z1493">
        <v>1.1599999999999999</v>
      </c>
      <c r="AA1493">
        <v>5</v>
      </c>
      <c r="AB1493">
        <v>1.1599999999999999</v>
      </c>
      <c r="AC1493">
        <v>5</v>
      </c>
      <c r="AD1493">
        <v>1.17</v>
      </c>
      <c r="AE1493">
        <v>5.13</v>
      </c>
      <c r="AF1493">
        <v>1.21</v>
      </c>
      <c r="AG1493">
        <v>5.5</v>
      </c>
      <c r="AH1493">
        <v>1.1399999999999999</v>
      </c>
      <c r="AI1493">
        <v>5.75</v>
      </c>
      <c r="AJ1493">
        <v>1.21</v>
      </c>
      <c r="AK1493">
        <v>4.96</v>
      </c>
      <c r="AL1493">
        <v>1.17</v>
      </c>
      <c r="AM1493" t="str">
        <f t="shared" si="253"/>
        <v>Zahlavova</v>
      </c>
      <c r="AN1493" t="str">
        <f t="shared" si="254"/>
        <v>Li</v>
      </c>
      <c r="AO1493" t="str">
        <f t="shared" si="255"/>
        <v>LondonZahlavovaLi</v>
      </c>
      <c r="AP1493" t="str">
        <f t="shared" si="256"/>
        <v>LondonLiZahlavova</v>
      </c>
      <c r="AQ1493">
        <f t="shared" si="257"/>
        <v>2</v>
      </c>
      <c r="AR1493">
        <f t="shared" si="258"/>
        <v>2</v>
      </c>
      <c r="AS1493">
        <f t="shared" si="259"/>
        <v>26</v>
      </c>
      <c r="AT1493" t="b">
        <f t="shared" si="260"/>
        <v>1</v>
      </c>
      <c r="AU1493" t="str">
        <f t="shared" si="261"/>
        <v>Zahlavova</v>
      </c>
      <c r="AV1493" t="b">
        <f t="shared" si="262"/>
        <v>0</v>
      </c>
      <c r="AW1493" t="str">
        <f t="shared" si="263"/>
        <v>London3rd Round</v>
      </c>
    </row>
    <row r="1494" spans="1:49" x14ac:dyDescent="0.25">
      <c r="A1494">
        <v>32</v>
      </c>
      <c r="B1494" t="s">
        <v>623</v>
      </c>
      <c r="C1494" t="s">
        <v>624</v>
      </c>
      <c r="D1494" s="1">
        <v>41817</v>
      </c>
      <c r="E1494" t="s">
        <v>443</v>
      </c>
      <c r="F1494" t="s">
        <v>307</v>
      </c>
      <c r="G1494" t="s">
        <v>614</v>
      </c>
      <c r="H1494" t="s">
        <v>478</v>
      </c>
      <c r="I1494">
        <v>3</v>
      </c>
      <c r="J1494" t="s">
        <v>387</v>
      </c>
      <c r="K1494" t="s">
        <v>338</v>
      </c>
      <c r="L1494">
        <v>60</v>
      </c>
      <c r="M1494">
        <v>58</v>
      </c>
      <c r="N1494">
        <v>905</v>
      </c>
      <c r="O1494">
        <v>920</v>
      </c>
      <c r="P1494">
        <v>0</v>
      </c>
      <c r="Q1494">
        <v>6</v>
      </c>
      <c r="R1494">
        <v>6</v>
      </c>
      <c r="S1494">
        <v>3</v>
      </c>
      <c r="T1494">
        <v>6</v>
      </c>
      <c r="U1494">
        <v>3</v>
      </c>
      <c r="V1494">
        <v>2</v>
      </c>
      <c r="W1494">
        <v>1</v>
      </c>
      <c r="X1494" t="s">
        <v>312</v>
      </c>
      <c r="Y1494">
        <v>2.2000000000000002</v>
      </c>
      <c r="Z1494">
        <v>1.61</v>
      </c>
      <c r="AA1494">
        <v>2.15</v>
      </c>
      <c r="AB1494">
        <v>1.68</v>
      </c>
      <c r="AC1494">
        <v>2.2000000000000002</v>
      </c>
      <c r="AD1494">
        <v>1.67</v>
      </c>
      <c r="AE1494">
        <v>2.29</v>
      </c>
      <c r="AF1494">
        <v>1.71</v>
      </c>
      <c r="AG1494">
        <v>2.2000000000000002</v>
      </c>
      <c r="AH1494">
        <v>1.67</v>
      </c>
      <c r="AI1494">
        <v>2.4</v>
      </c>
      <c r="AJ1494">
        <v>1.74</v>
      </c>
      <c r="AK1494">
        <v>2.19</v>
      </c>
      <c r="AL1494">
        <v>1.67</v>
      </c>
      <c r="AM1494" t="str">
        <f t="shared" si="253"/>
        <v>Peng</v>
      </c>
      <c r="AN1494" t="str">
        <f t="shared" si="254"/>
        <v>Davis</v>
      </c>
      <c r="AO1494" t="str">
        <f t="shared" si="255"/>
        <v>LondonPengDavis</v>
      </c>
      <c r="AP1494" t="str">
        <f t="shared" si="256"/>
        <v>LondonDavisPeng</v>
      </c>
      <c r="AQ1494">
        <f t="shared" si="257"/>
        <v>1</v>
      </c>
      <c r="AR1494">
        <f t="shared" si="258"/>
        <v>0</v>
      </c>
      <c r="AS1494">
        <f t="shared" si="259"/>
        <v>24</v>
      </c>
      <c r="AT1494" t="b">
        <f t="shared" si="260"/>
        <v>0</v>
      </c>
      <c r="AU1494" t="str">
        <f t="shared" si="261"/>
        <v>Davis</v>
      </c>
      <c r="AV1494" t="b">
        <f t="shared" si="262"/>
        <v>1</v>
      </c>
      <c r="AW1494" t="str">
        <f t="shared" si="263"/>
        <v>London3rd Round</v>
      </c>
    </row>
    <row r="1495" spans="1:49" x14ac:dyDescent="0.25">
      <c r="A1495">
        <v>32</v>
      </c>
      <c r="B1495" t="s">
        <v>623</v>
      </c>
      <c r="C1495" t="s">
        <v>624</v>
      </c>
      <c r="D1495" s="1">
        <v>41817</v>
      </c>
      <c r="E1495" t="s">
        <v>443</v>
      </c>
      <c r="F1495" t="s">
        <v>307</v>
      </c>
      <c r="G1495" t="s">
        <v>614</v>
      </c>
      <c r="H1495" t="s">
        <v>478</v>
      </c>
      <c r="I1495">
        <v>3</v>
      </c>
      <c r="J1495" t="s">
        <v>626</v>
      </c>
      <c r="K1495" t="s">
        <v>408</v>
      </c>
      <c r="L1495">
        <v>174</v>
      </c>
      <c r="M1495">
        <v>45</v>
      </c>
      <c r="N1495">
        <v>341</v>
      </c>
      <c r="O1495">
        <v>1170</v>
      </c>
      <c r="P1495">
        <v>4</v>
      </c>
      <c r="Q1495">
        <v>6</v>
      </c>
      <c r="R1495">
        <v>7</v>
      </c>
      <c r="S1495">
        <v>6</v>
      </c>
      <c r="T1495">
        <v>10</v>
      </c>
      <c r="U1495">
        <v>8</v>
      </c>
      <c r="V1495">
        <v>2</v>
      </c>
      <c r="W1495">
        <v>1</v>
      </c>
      <c r="X1495" t="s">
        <v>312</v>
      </c>
      <c r="Y1495">
        <v>2.5</v>
      </c>
      <c r="Z1495">
        <v>1.44</v>
      </c>
      <c r="AA1495">
        <v>2.4</v>
      </c>
      <c r="AB1495">
        <v>1.55</v>
      </c>
      <c r="AC1495">
        <v>2.5</v>
      </c>
      <c r="AD1495">
        <v>1.53</v>
      </c>
      <c r="AE1495">
        <v>2.52</v>
      </c>
      <c r="AF1495">
        <v>1.61</v>
      </c>
      <c r="AG1495">
        <v>2.5</v>
      </c>
      <c r="AH1495">
        <v>1.53</v>
      </c>
      <c r="AI1495">
        <v>2.52</v>
      </c>
      <c r="AJ1495">
        <v>1.67</v>
      </c>
      <c r="AK1495">
        <v>2.4</v>
      </c>
      <c r="AL1495">
        <v>1.57</v>
      </c>
      <c r="AM1495" t="str">
        <f t="shared" si="253"/>
        <v>Smitkova</v>
      </c>
      <c r="AN1495" t="str">
        <f t="shared" si="254"/>
        <v>Jovanovski</v>
      </c>
      <c r="AO1495" t="str">
        <f t="shared" si="255"/>
        <v>LondonSmitkovaJovanovski</v>
      </c>
      <c r="AP1495" t="str">
        <f t="shared" si="256"/>
        <v>LondonJovanovskiSmitkova</v>
      </c>
      <c r="AQ1495">
        <f t="shared" si="257"/>
        <v>1</v>
      </c>
      <c r="AR1495">
        <f t="shared" si="258"/>
        <v>1</v>
      </c>
      <c r="AS1495">
        <f t="shared" si="259"/>
        <v>41</v>
      </c>
      <c r="AT1495" t="b">
        <f t="shared" si="260"/>
        <v>1</v>
      </c>
      <c r="AU1495" t="str">
        <f t="shared" si="261"/>
        <v>Jovanovski</v>
      </c>
      <c r="AV1495" t="b">
        <f t="shared" si="262"/>
        <v>1</v>
      </c>
      <c r="AW1495" t="str">
        <f t="shared" si="263"/>
        <v>London3rd Round</v>
      </c>
    </row>
    <row r="1496" spans="1:49" x14ac:dyDescent="0.25">
      <c r="A1496">
        <v>32</v>
      </c>
      <c r="B1496" t="s">
        <v>623</v>
      </c>
      <c r="C1496" t="s">
        <v>624</v>
      </c>
      <c r="D1496" s="1">
        <v>41817</v>
      </c>
      <c r="E1496" t="s">
        <v>443</v>
      </c>
      <c r="F1496" t="s">
        <v>307</v>
      </c>
      <c r="G1496" t="s">
        <v>614</v>
      </c>
      <c r="H1496" t="s">
        <v>478</v>
      </c>
      <c r="I1496">
        <v>3</v>
      </c>
      <c r="J1496" t="s">
        <v>337</v>
      </c>
      <c r="K1496" t="s">
        <v>364</v>
      </c>
      <c r="L1496">
        <v>23</v>
      </c>
      <c r="M1496">
        <v>10</v>
      </c>
      <c r="N1496">
        <v>2085</v>
      </c>
      <c r="O1496">
        <v>3735</v>
      </c>
      <c r="P1496">
        <v>6</v>
      </c>
      <c r="Q1496">
        <v>4</v>
      </c>
      <c r="R1496">
        <v>6</v>
      </c>
      <c r="S1496">
        <v>2</v>
      </c>
      <c r="V1496">
        <v>2</v>
      </c>
      <c r="W1496">
        <v>0</v>
      </c>
      <c r="X1496" t="s">
        <v>312</v>
      </c>
      <c r="Y1496">
        <v>2.2000000000000002</v>
      </c>
      <c r="Z1496">
        <v>1.61</v>
      </c>
      <c r="AA1496">
        <v>2.15</v>
      </c>
      <c r="AB1496">
        <v>1.68</v>
      </c>
      <c r="AC1496">
        <v>2.1</v>
      </c>
      <c r="AD1496">
        <v>1.73</v>
      </c>
      <c r="AE1496">
        <v>2.2599999999999998</v>
      </c>
      <c r="AF1496">
        <v>1.73</v>
      </c>
      <c r="AG1496">
        <v>2.1</v>
      </c>
      <c r="AH1496">
        <v>1.73</v>
      </c>
      <c r="AI1496">
        <v>2.35</v>
      </c>
      <c r="AJ1496">
        <v>1.74</v>
      </c>
      <c r="AK1496">
        <v>2.16</v>
      </c>
      <c r="AL1496">
        <v>1.69</v>
      </c>
      <c r="AM1496" t="str">
        <f t="shared" si="253"/>
        <v>Safarova</v>
      </c>
      <c r="AN1496" t="str">
        <f t="shared" si="254"/>
        <v>Cibulkova</v>
      </c>
      <c r="AO1496" t="str">
        <f t="shared" si="255"/>
        <v>LondonSafarovaCibulkova</v>
      </c>
      <c r="AP1496" t="str">
        <f t="shared" si="256"/>
        <v>LondonCibulkovaSafarova</v>
      </c>
      <c r="AQ1496">
        <f t="shared" si="257"/>
        <v>2</v>
      </c>
      <c r="AR1496">
        <f t="shared" si="258"/>
        <v>6</v>
      </c>
      <c r="AS1496">
        <f t="shared" si="259"/>
        <v>18</v>
      </c>
      <c r="AT1496" t="b">
        <f t="shared" si="260"/>
        <v>0</v>
      </c>
      <c r="AU1496" t="str">
        <f t="shared" si="261"/>
        <v>Safarova</v>
      </c>
      <c r="AV1496" t="b">
        <f t="shared" si="262"/>
        <v>0</v>
      </c>
      <c r="AW1496" t="str">
        <f t="shared" si="263"/>
        <v>London3rd Round</v>
      </c>
    </row>
    <row r="1497" spans="1:49" x14ac:dyDescent="0.25">
      <c r="A1497">
        <v>32</v>
      </c>
      <c r="B1497" t="s">
        <v>623</v>
      </c>
      <c r="C1497" t="s">
        <v>624</v>
      </c>
      <c r="D1497" s="1">
        <v>41817</v>
      </c>
      <c r="E1497" t="s">
        <v>443</v>
      </c>
      <c r="F1497" t="s">
        <v>307</v>
      </c>
      <c r="G1497" t="s">
        <v>614</v>
      </c>
      <c r="H1497" t="s">
        <v>478</v>
      </c>
      <c r="I1497">
        <v>3</v>
      </c>
      <c r="J1497" t="s">
        <v>440</v>
      </c>
      <c r="K1497" t="s">
        <v>324</v>
      </c>
      <c r="L1497">
        <v>6</v>
      </c>
      <c r="M1497">
        <v>30</v>
      </c>
      <c r="N1497">
        <v>4570</v>
      </c>
      <c r="O1497">
        <v>1596</v>
      </c>
      <c r="P1497">
        <v>5</v>
      </c>
      <c r="Q1497">
        <v>7</v>
      </c>
      <c r="R1497">
        <v>7</v>
      </c>
      <c r="S1497">
        <v>6</v>
      </c>
      <c r="T1497">
        <v>7</v>
      </c>
      <c r="U1497">
        <v>5</v>
      </c>
      <c r="V1497">
        <v>2</v>
      </c>
      <c r="W1497">
        <v>1</v>
      </c>
      <c r="X1497" t="s">
        <v>312</v>
      </c>
      <c r="Y1497">
        <v>1.4</v>
      </c>
      <c r="Z1497">
        <v>2.75</v>
      </c>
      <c r="AA1497">
        <v>1.42</v>
      </c>
      <c r="AB1497">
        <v>2.8</v>
      </c>
      <c r="AC1497">
        <v>1.44</v>
      </c>
      <c r="AD1497">
        <v>2.75</v>
      </c>
      <c r="AE1497">
        <v>1.45</v>
      </c>
      <c r="AF1497">
        <v>3.04</v>
      </c>
      <c r="AG1497">
        <v>1.4</v>
      </c>
      <c r="AH1497">
        <v>2.88</v>
      </c>
      <c r="AI1497">
        <v>1.47</v>
      </c>
      <c r="AJ1497">
        <v>3.04</v>
      </c>
      <c r="AK1497">
        <v>1.42</v>
      </c>
      <c r="AL1497">
        <v>2.83</v>
      </c>
      <c r="AM1497" t="str">
        <f t="shared" si="253"/>
        <v>Kvitova</v>
      </c>
      <c r="AN1497" t="str">
        <f t="shared" si="254"/>
        <v>Williams</v>
      </c>
      <c r="AO1497" t="str">
        <f t="shared" si="255"/>
        <v>LondonKvitovaWilliams</v>
      </c>
      <c r="AP1497" t="str">
        <f t="shared" si="256"/>
        <v>LondonWilliamsKvitova</v>
      </c>
      <c r="AQ1497">
        <f t="shared" si="257"/>
        <v>1</v>
      </c>
      <c r="AR1497">
        <f t="shared" si="258"/>
        <v>1</v>
      </c>
      <c r="AS1497">
        <f t="shared" si="259"/>
        <v>37</v>
      </c>
      <c r="AT1497" t="b">
        <f t="shared" si="260"/>
        <v>1</v>
      </c>
      <c r="AU1497" t="str">
        <f t="shared" si="261"/>
        <v>Williams</v>
      </c>
      <c r="AV1497" t="b">
        <f t="shared" si="262"/>
        <v>1</v>
      </c>
      <c r="AW1497" t="str">
        <f t="shared" si="263"/>
        <v>London3rd Round</v>
      </c>
    </row>
    <row r="1498" spans="1:49" x14ac:dyDescent="0.25">
      <c r="A1498">
        <v>32</v>
      </c>
      <c r="B1498" t="s">
        <v>623</v>
      </c>
      <c r="C1498" t="s">
        <v>624</v>
      </c>
      <c r="D1498" s="1">
        <v>41817</v>
      </c>
      <c r="E1498" t="s">
        <v>443</v>
      </c>
      <c r="F1498" t="s">
        <v>307</v>
      </c>
      <c r="G1498" t="s">
        <v>614</v>
      </c>
      <c r="H1498" t="s">
        <v>478</v>
      </c>
      <c r="I1498">
        <v>3</v>
      </c>
      <c r="J1498" t="s">
        <v>439</v>
      </c>
      <c r="K1498" t="s">
        <v>529</v>
      </c>
      <c r="L1498">
        <v>4</v>
      </c>
      <c r="M1498">
        <v>104</v>
      </c>
      <c r="N1498">
        <v>5990</v>
      </c>
      <c r="O1498">
        <v>614</v>
      </c>
      <c r="P1498">
        <v>6</v>
      </c>
      <c r="Q1498">
        <v>2</v>
      </c>
      <c r="R1498">
        <v>6</v>
      </c>
      <c r="S1498">
        <v>0</v>
      </c>
      <c r="V1498">
        <v>2</v>
      </c>
      <c r="W1498">
        <v>0</v>
      </c>
      <c r="X1498" t="s">
        <v>312</v>
      </c>
      <c r="Y1498">
        <v>1.1200000000000001</v>
      </c>
      <c r="Z1498">
        <v>6</v>
      </c>
      <c r="AA1498">
        <v>1.1299999999999999</v>
      </c>
      <c r="AB1498">
        <v>5.5</v>
      </c>
      <c r="AC1498">
        <v>1.1200000000000001</v>
      </c>
      <c r="AD1498">
        <v>6</v>
      </c>
      <c r="AE1498">
        <v>1.18</v>
      </c>
      <c r="AF1498">
        <v>5.73</v>
      </c>
      <c r="AG1498">
        <v>1.1299999999999999</v>
      </c>
      <c r="AH1498">
        <v>6</v>
      </c>
      <c r="AI1498">
        <v>1.18</v>
      </c>
      <c r="AJ1498">
        <v>6.25</v>
      </c>
      <c r="AK1498">
        <v>1.1399999999999999</v>
      </c>
      <c r="AL1498">
        <v>5.65</v>
      </c>
      <c r="AM1498" t="str">
        <f t="shared" si="253"/>
        <v>Radwanska</v>
      </c>
      <c r="AN1498" t="str">
        <f t="shared" si="254"/>
        <v>Larcherde</v>
      </c>
      <c r="AO1498" t="str">
        <f t="shared" si="255"/>
        <v>LondonRadwanskaLarcherde</v>
      </c>
      <c r="AP1498" t="str">
        <f t="shared" si="256"/>
        <v>LondonLarcherdeRadwanska</v>
      </c>
      <c r="AQ1498">
        <f t="shared" si="257"/>
        <v>2</v>
      </c>
      <c r="AR1498">
        <f t="shared" si="258"/>
        <v>10</v>
      </c>
      <c r="AS1498">
        <f t="shared" si="259"/>
        <v>14</v>
      </c>
      <c r="AT1498" t="b">
        <f t="shared" si="260"/>
        <v>0</v>
      </c>
      <c r="AU1498" t="str">
        <f t="shared" si="261"/>
        <v>Radwanska</v>
      </c>
      <c r="AV1498" t="b">
        <f t="shared" si="262"/>
        <v>0</v>
      </c>
      <c r="AW1498" t="str">
        <f t="shared" si="263"/>
        <v>London3rd Round</v>
      </c>
    </row>
    <row r="1499" spans="1:49" x14ac:dyDescent="0.25">
      <c r="A1499">
        <v>32</v>
      </c>
      <c r="B1499" t="s">
        <v>623</v>
      </c>
      <c r="C1499" t="s">
        <v>624</v>
      </c>
      <c r="D1499" s="1">
        <v>41818</v>
      </c>
      <c r="E1499" t="s">
        <v>443</v>
      </c>
      <c r="F1499" t="s">
        <v>307</v>
      </c>
      <c r="G1499" t="s">
        <v>614</v>
      </c>
      <c r="H1499" t="s">
        <v>478</v>
      </c>
      <c r="I1499">
        <v>3</v>
      </c>
      <c r="J1499" t="s">
        <v>437</v>
      </c>
      <c r="K1499" t="s">
        <v>380</v>
      </c>
      <c r="L1499">
        <v>25</v>
      </c>
      <c r="M1499">
        <v>1</v>
      </c>
      <c r="N1499">
        <v>1995</v>
      </c>
      <c r="O1499">
        <v>9660</v>
      </c>
      <c r="P1499">
        <v>1</v>
      </c>
      <c r="Q1499">
        <v>6</v>
      </c>
      <c r="R1499">
        <v>6</v>
      </c>
      <c r="S1499">
        <v>3</v>
      </c>
      <c r="T1499">
        <v>6</v>
      </c>
      <c r="U1499">
        <v>4</v>
      </c>
      <c r="V1499">
        <v>2</v>
      </c>
      <c r="W1499">
        <v>1</v>
      </c>
      <c r="X1499" t="s">
        <v>312</v>
      </c>
      <c r="Y1499">
        <v>11</v>
      </c>
      <c r="Z1499">
        <v>1.05</v>
      </c>
      <c r="AA1499">
        <v>8.5</v>
      </c>
      <c r="AB1499">
        <v>1.06</v>
      </c>
      <c r="AC1499">
        <v>9</v>
      </c>
      <c r="AD1499">
        <v>1.06</v>
      </c>
      <c r="AE1499">
        <v>12</v>
      </c>
      <c r="AF1499">
        <v>1.07</v>
      </c>
      <c r="AG1499">
        <v>8.5</v>
      </c>
      <c r="AH1499">
        <v>1.06</v>
      </c>
      <c r="AI1499">
        <v>13.05</v>
      </c>
      <c r="AJ1499">
        <v>1.08</v>
      </c>
      <c r="AK1499">
        <v>9.6999999999999993</v>
      </c>
      <c r="AL1499">
        <v>1.05</v>
      </c>
      <c r="AM1499" t="str">
        <f t="shared" si="253"/>
        <v>Cornet</v>
      </c>
      <c r="AN1499" t="str">
        <f t="shared" si="254"/>
        <v>Williams</v>
      </c>
      <c r="AO1499" t="str">
        <f t="shared" si="255"/>
        <v>LondonCornetWilliams</v>
      </c>
      <c r="AP1499" t="str">
        <f t="shared" si="256"/>
        <v>LondonWilliamsCornet</v>
      </c>
      <c r="AQ1499">
        <f t="shared" si="257"/>
        <v>1</v>
      </c>
      <c r="AR1499">
        <f t="shared" si="258"/>
        <v>0</v>
      </c>
      <c r="AS1499">
        <f t="shared" si="259"/>
        <v>26</v>
      </c>
      <c r="AT1499" t="b">
        <f t="shared" si="260"/>
        <v>0</v>
      </c>
      <c r="AU1499" t="str">
        <f t="shared" si="261"/>
        <v>Williams</v>
      </c>
      <c r="AV1499" t="b">
        <f t="shared" si="262"/>
        <v>1</v>
      </c>
      <c r="AW1499" t="str">
        <f t="shared" si="263"/>
        <v>London3rd Round</v>
      </c>
    </row>
    <row r="1500" spans="1:49" x14ac:dyDescent="0.25">
      <c r="A1500">
        <v>32</v>
      </c>
      <c r="B1500" t="s">
        <v>623</v>
      </c>
      <c r="C1500" t="s">
        <v>624</v>
      </c>
      <c r="D1500" s="1">
        <v>41818</v>
      </c>
      <c r="E1500" t="s">
        <v>443</v>
      </c>
      <c r="F1500" t="s">
        <v>307</v>
      </c>
      <c r="G1500" t="s">
        <v>614</v>
      </c>
      <c r="H1500" t="s">
        <v>478</v>
      </c>
      <c r="I1500">
        <v>3</v>
      </c>
      <c r="J1500" t="s">
        <v>465</v>
      </c>
      <c r="K1500" t="s">
        <v>416</v>
      </c>
      <c r="L1500">
        <v>71</v>
      </c>
      <c r="M1500">
        <v>561</v>
      </c>
      <c r="N1500">
        <v>781</v>
      </c>
      <c r="O1500">
        <v>51</v>
      </c>
      <c r="P1500">
        <v>7</v>
      </c>
      <c r="Q1500">
        <v>6</v>
      </c>
      <c r="R1500">
        <v>3</v>
      </c>
      <c r="S1500">
        <v>6</v>
      </c>
      <c r="T1500">
        <v>6</v>
      </c>
      <c r="U1500">
        <v>3</v>
      </c>
      <c r="V1500">
        <v>2</v>
      </c>
      <c r="W1500">
        <v>1</v>
      </c>
      <c r="X1500" t="s">
        <v>312</v>
      </c>
      <c r="Y1500">
        <v>1.57</v>
      </c>
      <c r="Z1500">
        <v>2.37</v>
      </c>
      <c r="AA1500">
        <v>1.58</v>
      </c>
      <c r="AB1500">
        <v>2.35</v>
      </c>
      <c r="AC1500">
        <v>1.62</v>
      </c>
      <c r="AD1500">
        <v>2.25</v>
      </c>
      <c r="AE1500">
        <v>1.56</v>
      </c>
      <c r="AF1500">
        <v>2.64</v>
      </c>
      <c r="AG1500">
        <v>1.57</v>
      </c>
      <c r="AH1500">
        <v>2.38</v>
      </c>
      <c r="AI1500">
        <v>1.65</v>
      </c>
      <c r="AJ1500">
        <v>2.64</v>
      </c>
      <c r="AK1500">
        <v>1.57</v>
      </c>
      <c r="AL1500">
        <v>2.41</v>
      </c>
      <c r="AM1500" t="str">
        <f t="shared" si="253"/>
        <v>Diyas</v>
      </c>
      <c r="AN1500" t="str">
        <f t="shared" si="254"/>
        <v>Zvonareva</v>
      </c>
      <c r="AO1500" t="str">
        <f t="shared" si="255"/>
        <v>LondonDiyasZvonareva</v>
      </c>
      <c r="AP1500" t="str">
        <f t="shared" si="256"/>
        <v>LondonZvonarevaDiyas</v>
      </c>
      <c r="AQ1500">
        <f t="shared" si="257"/>
        <v>1</v>
      </c>
      <c r="AR1500">
        <f t="shared" si="258"/>
        <v>1</v>
      </c>
      <c r="AS1500">
        <f t="shared" si="259"/>
        <v>31</v>
      </c>
      <c r="AT1500" t="b">
        <f t="shared" si="260"/>
        <v>1</v>
      </c>
      <c r="AU1500" t="str">
        <f t="shared" si="261"/>
        <v>Diyas</v>
      </c>
      <c r="AV1500" t="b">
        <f t="shared" si="262"/>
        <v>1</v>
      </c>
      <c r="AW1500" t="str">
        <f t="shared" si="263"/>
        <v>London3rd Round</v>
      </c>
    </row>
    <row r="1501" spans="1:49" x14ac:dyDescent="0.25">
      <c r="A1501">
        <v>32</v>
      </c>
      <c r="B1501" t="s">
        <v>623</v>
      </c>
      <c r="C1501" t="s">
        <v>624</v>
      </c>
      <c r="D1501" s="1">
        <v>41818</v>
      </c>
      <c r="E1501" t="s">
        <v>443</v>
      </c>
      <c r="F1501" t="s">
        <v>307</v>
      </c>
      <c r="G1501" t="s">
        <v>614</v>
      </c>
      <c r="H1501" t="s">
        <v>478</v>
      </c>
      <c r="I1501">
        <v>3</v>
      </c>
      <c r="J1501" t="s">
        <v>431</v>
      </c>
      <c r="K1501" t="s">
        <v>360</v>
      </c>
      <c r="L1501">
        <v>13</v>
      </c>
      <c r="M1501">
        <v>20</v>
      </c>
      <c r="N1501">
        <v>3320</v>
      </c>
      <c r="O1501">
        <v>2205</v>
      </c>
      <c r="P1501">
        <v>6</v>
      </c>
      <c r="Q1501">
        <v>3</v>
      </c>
      <c r="R1501">
        <v>6</v>
      </c>
      <c r="S1501">
        <v>4</v>
      </c>
      <c r="V1501">
        <v>2</v>
      </c>
      <c r="W1501">
        <v>0</v>
      </c>
      <c r="X1501" t="s">
        <v>312</v>
      </c>
      <c r="Y1501">
        <v>1.44</v>
      </c>
      <c r="Z1501">
        <v>2.75</v>
      </c>
      <c r="AA1501">
        <v>1.4</v>
      </c>
      <c r="AB1501">
        <v>2.9</v>
      </c>
      <c r="AC1501">
        <v>1.44</v>
      </c>
      <c r="AD1501">
        <v>2.75</v>
      </c>
      <c r="AE1501">
        <v>1.49</v>
      </c>
      <c r="AF1501">
        <v>2.88</v>
      </c>
      <c r="AG1501">
        <v>1.4</v>
      </c>
      <c r="AH1501">
        <v>2.88</v>
      </c>
      <c r="AI1501">
        <v>1.5</v>
      </c>
      <c r="AJ1501">
        <v>3</v>
      </c>
      <c r="AK1501">
        <v>1.43</v>
      </c>
      <c r="AL1501">
        <v>2.81</v>
      </c>
      <c r="AM1501" t="str">
        <f t="shared" si="253"/>
        <v>Bouchard</v>
      </c>
      <c r="AN1501" t="str">
        <f t="shared" si="254"/>
        <v>Petkovic</v>
      </c>
      <c r="AO1501" t="str">
        <f t="shared" si="255"/>
        <v>LondonBouchardPetkovic</v>
      </c>
      <c r="AP1501" t="str">
        <f t="shared" si="256"/>
        <v>LondonPetkovicBouchard</v>
      </c>
      <c r="AQ1501">
        <f t="shared" si="257"/>
        <v>2</v>
      </c>
      <c r="AR1501">
        <f t="shared" si="258"/>
        <v>5</v>
      </c>
      <c r="AS1501">
        <f t="shared" si="259"/>
        <v>19</v>
      </c>
      <c r="AT1501" t="b">
        <f t="shared" si="260"/>
        <v>0</v>
      </c>
      <c r="AU1501" t="str">
        <f t="shared" si="261"/>
        <v>Bouchard</v>
      </c>
      <c r="AV1501" t="b">
        <f t="shared" si="262"/>
        <v>0</v>
      </c>
      <c r="AW1501" t="str">
        <f t="shared" si="263"/>
        <v>London3rd Round</v>
      </c>
    </row>
    <row r="1502" spans="1:49" x14ac:dyDescent="0.25">
      <c r="A1502">
        <v>32</v>
      </c>
      <c r="B1502" t="s">
        <v>623</v>
      </c>
      <c r="C1502" t="s">
        <v>624</v>
      </c>
      <c r="D1502" s="1">
        <v>41818</v>
      </c>
      <c r="E1502" t="s">
        <v>443</v>
      </c>
      <c r="F1502" t="s">
        <v>307</v>
      </c>
      <c r="G1502" t="s">
        <v>614</v>
      </c>
      <c r="H1502" t="s">
        <v>478</v>
      </c>
      <c r="I1502">
        <v>3</v>
      </c>
      <c r="J1502" t="s">
        <v>376</v>
      </c>
      <c r="K1502" t="s">
        <v>335</v>
      </c>
      <c r="L1502">
        <v>5</v>
      </c>
      <c r="M1502">
        <v>44</v>
      </c>
      <c r="N1502">
        <v>4741</v>
      </c>
      <c r="O1502">
        <v>1171</v>
      </c>
      <c r="P1502">
        <v>6</v>
      </c>
      <c r="Q1502">
        <v>3</v>
      </c>
      <c r="R1502">
        <v>6</v>
      </c>
      <c r="S1502">
        <v>0</v>
      </c>
      <c r="V1502">
        <v>2</v>
      </c>
      <c r="W1502">
        <v>0</v>
      </c>
      <c r="X1502" t="s">
        <v>312</v>
      </c>
      <c r="Y1502">
        <v>1.1000000000000001</v>
      </c>
      <c r="Z1502">
        <v>7</v>
      </c>
      <c r="AA1502">
        <v>1.1000000000000001</v>
      </c>
      <c r="AB1502">
        <v>6.5</v>
      </c>
      <c r="AC1502">
        <v>1.1000000000000001</v>
      </c>
      <c r="AD1502">
        <v>7</v>
      </c>
      <c r="AE1502">
        <v>1.1299999999999999</v>
      </c>
      <c r="AF1502">
        <v>7.51</v>
      </c>
      <c r="AG1502">
        <v>1.1000000000000001</v>
      </c>
      <c r="AH1502">
        <v>7</v>
      </c>
      <c r="AI1502">
        <v>1.1399999999999999</v>
      </c>
      <c r="AJ1502">
        <v>7.66</v>
      </c>
      <c r="AK1502">
        <v>1.1100000000000001</v>
      </c>
      <c r="AL1502">
        <v>6.64</v>
      </c>
      <c r="AM1502" t="str">
        <f t="shared" si="253"/>
        <v>Sharapova</v>
      </c>
      <c r="AN1502" t="str">
        <f t="shared" si="254"/>
        <v>Riske</v>
      </c>
      <c r="AO1502" t="str">
        <f t="shared" si="255"/>
        <v>LondonSharapovaRiske</v>
      </c>
      <c r="AP1502" t="str">
        <f t="shared" si="256"/>
        <v>LondonRiskeSharapova</v>
      </c>
      <c r="AQ1502">
        <f t="shared" si="257"/>
        <v>2</v>
      </c>
      <c r="AR1502">
        <f t="shared" si="258"/>
        <v>9</v>
      </c>
      <c r="AS1502">
        <f t="shared" si="259"/>
        <v>15</v>
      </c>
      <c r="AT1502" t="b">
        <f t="shared" si="260"/>
        <v>0</v>
      </c>
      <c r="AU1502" t="str">
        <f t="shared" si="261"/>
        <v>Sharapova</v>
      </c>
      <c r="AV1502" t="b">
        <f t="shared" si="262"/>
        <v>0</v>
      </c>
      <c r="AW1502" t="str">
        <f t="shared" si="263"/>
        <v>London3rd Round</v>
      </c>
    </row>
    <row r="1503" spans="1:49" x14ac:dyDescent="0.25">
      <c r="A1503">
        <v>32</v>
      </c>
      <c r="B1503" t="s">
        <v>623</v>
      </c>
      <c r="C1503" t="s">
        <v>624</v>
      </c>
      <c r="D1503" s="1">
        <v>41818</v>
      </c>
      <c r="E1503" t="s">
        <v>443</v>
      </c>
      <c r="F1503" t="s">
        <v>307</v>
      </c>
      <c r="G1503" t="s">
        <v>614</v>
      </c>
      <c r="H1503" t="s">
        <v>478</v>
      </c>
      <c r="I1503">
        <v>3</v>
      </c>
      <c r="J1503" t="s">
        <v>430</v>
      </c>
      <c r="K1503" t="s">
        <v>444</v>
      </c>
      <c r="L1503">
        <v>3</v>
      </c>
      <c r="M1503">
        <v>72</v>
      </c>
      <c r="N1503">
        <v>6280</v>
      </c>
      <c r="O1503">
        <v>773</v>
      </c>
      <c r="P1503">
        <v>6</v>
      </c>
      <c r="Q1503">
        <v>4</v>
      </c>
      <c r="R1503">
        <v>6</v>
      </c>
      <c r="S1503">
        <v>1</v>
      </c>
      <c r="V1503">
        <v>2</v>
      </c>
      <c r="W1503">
        <v>0</v>
      </c>
      <c r="X1503" t="s">
        <v>312</v>
      </c>
      <c r="Y1503">
        <v>1.22</v>
      </c>
      <c r="Z1503">
        <v>4.33</v>
      </c>
      <c r="AA1503">
        <v>1.22</v>
      </c>
      <c r="AB1503">
        <v>4</v>
      </c>
      <c r="AC1503">
        <v>1.25</v>
      </c>
      <c r="AD1503">
        <v>4</v>
      </c>
      <c r="AE1503">
        <v>1.25</v>
      </c>
      <c r="AF1503">
        <v>4.55</v>
      </c>
      <c r="AG1503">
        <v>1.25</v>
      </c>
      <c r="AH1503">
        <v>3.75</v>
      </c>
      <c r="AI1503">
        <v>1.25</v>
      </c>
      <c r="AJ1503">
        <v>4.8499999999999996</v>
      </c>
      <c r="AK1503">
        <v>1.23</v>
      </c>
      <c r="AL1503">
        <v>4.13</v>
      </c>
      <c r="AM1503" t="str">
        <f t="shared" si="253"/>
        <v>Halep</v>
      </c>
      <c r="AN1503" t="str">
        <f t="shared" si="254"/>
        <v>Bencic</v>
      </c>
      <c r="AO1503" t="str">
        <f t="shared" si="255"/>
        <v>LondonHalepBencic</v>
      </c>
      <c r="AP1503" t="str">
        <f t="shared" si="256"/>
        <v>LondonBencicHalep</v>
      </c>
      <c r="AQ1503">
        <f t="shared" si="257"/>
        <v>2</v>
      </c>
      <c r="AR1503">
        <f t="shared" si="258"/>
        <v>7</v>
      </c>
      <c r="AS1503">
        <f t="shared" si="259"/>
        <v>17</v>
      </c>
      <c r="AT1503" t="b">
        <f t="shared" si="260"/>
        <v>0</v>
      </c>
      <c r="AU1503" t="str">
        <f t="shared" si="261"/>
        <v>Halep</v>
      </c>
      <c r="AV1503" t="b">
        <f t="shared" si="262"/>
        <v>0</v>
      </c>
      <c r="AW1503" t="str">
        <f t="shared" si="263"/>
        <v>London3rd Round</v>
      </c>
    </row>
    <row r="1504" spans="1:49" x14ac:dyDescent="0.25">
      <c r="A1504">
        <v>32</v>
      </c>
      <c r="B1504" t="s">
        <v>623</v>
      </c>
      <c r="C1504" t="s">
        <v>624</v>
      </c>
      <c r="D1504" s="1">
        <v>41818</v>
      </c>
      <c r="E1504" t="s">
        <v>443</v>
      </c>
      <c r="F1504" t="s">
        <v>307</v>
      </c>
      <c r="G1504" t="s">
        <v>614</v>
      </c>
      <c r="H1504" t="s">
        <v>478</v>
      </c>
      <c r="I1504">
        <v>3</v>
      </c>
      <c r="J1504" t="s">
        <v>378</v>
      </c>
      <c r="K1504" t="s">
        <v>328</v>
      </c>
      <c r="L1504">
        <v>9</v>
      </c>
      <c r="M1504">
        <v>24</v>
      </c>
      <c r="N1504">
        <v>3830</v>
      </c>
      <c r="O1504">
        <v>2025</v>
      </c>
      <c r="P1504">
        <v>3</v>
      </c>
      <c r="Q1504">
        <v>6</v>
      </c>
      <c r="R1504">
        <v>6</v>
      </c>
      <c r="S1504">
        <v>3</v>
      </c>
      <c r="T1504">
        <v>6</v>
      </c>
      <c r="U1504">
        <v>2</v>
      </c>
      <c r="V1504">
        <v>2</v>
      </c>
      <c r="W1504">
        <v>1</v>
      </c>
      <c r="X1504" t="s">
        <v>312</v>
      </c>
      <c r="Y1504">
        <v>1.33</v>
      </c>
      <c r="Z1504">
        <v>3.4</v>
      </c>
      <c r="AA1504">
        <v>1.33</v>
      </c>
      <c r="AB1504">
        <v>3.2</v>
      </c>
      <c r="AC1504">
        <v>1.36</v>
      </c>
      <c r="AD1504">
        <v>3.25</v>
      </c>
      <c r="AE1504">
        <v>1.37</v>
      </c>
      <c r="AF1504">
        <v>3.46</v>
      </c>
      <c r="AG1504">
        <v>1.36</v>
      </c>
      <c r="AH1504">
        <v>3</v>
      </c>
      <c r="AI1504">
        <v>1.4</v>
      </c>
      <c r="AJ1504">
        <v>3.5</v>
      </c>
      <c r="AK1504">
        <v>1.34</v>
      </c>
      <c r="AL1504">
        <v>3.2</v>
      </c>
      <c r="AM1504" t="str">
        <f t="shared" si="253"/>
        <v>Kerber</v>
      </c>
      <c r="AN1504" t="str">
        <f t="shared" si="254"/>
        <v>Flipkens</v>
      </c>
      <c r="AO1504" t="str">
        <f t="shared" si="255"/>
        <v>LondonKerberFlipkens</v>
      </c>
      <c r="AP1504" t="str">
        <f t="shared" si="256"/>
        <v>LondonFlipkensKerber</v>
      </c>
      <c r="AQ1504">
        <f t="shared" si="257"/>
        <v>1</v>
      </c>
      <c r="AR1504">
        <f t="shared" si="258"/>
        <v>4</v>
      </c>
      <c r="AS1504">
        <f t="shared" si="259"/>
        <v>26</v>
      </c>
      <c r="AT1504" t="b">
        <f t="shared" si="260"/>
        <v>0</v>
      </c>
      <c r="AU1504" t="str">
        <f t="shared" si="261"/>
        <v>Flipkens</v>
      </c>
      <c r="AV1504" t="b">
        <f t="shared" si="262"/>
        <v>1</v>
      </c>
      <c r="AW1504" t="str">
        <f t="shared" si="263"/>
        <v>London3rd Round</v>
      </c>
    </row>
    <row r="1505" spans="1:49" x14ac:dyDescent="0.25">
      <c r="A1505">
        <v>32</v>
      </c>
      <c r="B1505" t="s">
        <v>623</v>
      </c>
      <c r="C1505" t="s">
        <v>624</v>
      </c>
      <c r="D1505" s="1">
        <v>41820</v>
      </c>
      <c r="E1505" t="s">
        <v>443</v>
      </c>
      <c r="F1505" t="s">
        <v>307</v>
      </c>
      <c r="G1505" t="s">
        <v>614</v>
      </c>
      <c r="H1505" t="s">
        <v>478</v>
      </c>
      <c r="I1505">
        <v>3</v>
      </c>
      <c r="J1505" t="s">
        <v>476</v>
      </c>
      <c r="K1505" t="s">
        <v>359</v>
      </c>
      <c r="L1505">
        <v>67</v>
      </c>
      <c r="M1505">
        <v>47</v>
      </c>
      <c r="N1505">
        <v>829</v>
      </c>
      <c r="O1505">
        <v>1165</v>
      </c>
      <c r="P1505">
        <v>7</v>
      </c>
      <c r="Q1505">
        <v>6</v>
      </c>
      <c r="R1505">
        <v>6</v>
      </c>
      <c r="S1505">
        <v>6</v>
      </c>
      <c r="V1505">
        <v>1</v>
      </c>
      <c r="W1505">
        <v>0</v>
      </c>
      <c r="X1505" t="s">
        <v>323</v>
      </c>
      <c r="Y1505">
        <v>3.25</v>
      </c>
      <c r="Z1505">
        <v>1.36</v>
      </c>
      <c r="AA1505">
        <v>3.2</v>
      </c>
      <c r="AB1505">
        <v>1.33</v>
      </c>
      <c r="AC1505">
        <v>3.4</v>
      </c>
      <c r="AD1505">
        <v>1.33</v>
      </c>
      <c r="AE1505">
        <v>3.36</v>
      </c>
      <c r="AF1505">
        <v>1.38</v>
      </c>
      <c r="AG1505">
        <v>3.25</v>
      </c>
      <c r="AH1505">
        <v>1.33</v>
      </c>
      <c r="AI1505">
        <v>3.5</v>
      </c>
      <c r="AJ1505">
        <v>1.38</v>
      </c>
      <c r="AK1505">
        <v>3.24</v>
      </c>
      <c r="AL1505">
        <v>1.33</v>
      </c>
      <c r="AM1505" t="str">
        <f t="shared" si="253"/>
        <v>Shvedova</v>
      </c>
      <c r="AN1505" t="str">
        <f t="shared" si="254"/>
        <v>Keys</v>
      </c>
      <c r="AO1505" t="str">
        <f t="shared" si="255"/>
        <v>LondonShvedovaKeys</v>
      </c>
      <c r="AP1505" t="str">
        <f t="shared" si="256"/>
        <v>LondonKeysShvedova</v>
      </c>
      <c r="AQ1505">
        <f t="shared" si="257"/>
        <v>1</v>
      </c>
      <c r="AR1505">
        <f t="shared" si="258"/>
        <v>1</v>
      </c>
      <c r="AS1505">
        <f t="shared" si="259"/>
        <v>25</v>
      </c>
      <c r="AT1505" t="b">
        <f t="shared" si="260"/>
        <v>1</v>
      </c>
      <c r="AU1505" t="str">
        <f t="shared" si="261"/>
        <v>Shvedova</v>
      </c>
      <c r="AV1505" t="b">
        <f t="shared" si="262"/>
        <v>0</v>
      </c>
      <c r="AW1505" t="str">
        <f t="shared" si="263"/>
        <v>London3rd Round</v>
      </c>
    </row>
    <row r="1506" spans="1:49" x14ac:dyDescent="0.25">
      <c r="A1506">
        <v>32</v>
      </c>
      <c r="B1506" t="s">
        <v>623</v>
      </c>
      <c r="C1506" t="s">
        <v>624</v>
      </c>
      <c r="D1506" s="1">
        <v>41820</v>
      </c>
      <c r="E1506" t="s">
        <v>443</v>
      </c>
      <c r="F1506" t="s">
        <v>307</v>
      </c>
      <c r="G1506" t="s">
        <v>614</v>
      </c>
      <c r="H1506" t="s">
        <v>478</v>
      </c>
      <c r="I1506">
        <v>3</v>
      </c>
      <c r="J1506" t="s">
        <v>356</v>
      </c>
      <c r="K1506" t="s">
        <v>334</v>
      </c>
      <c r="L1506">
        <v>19</v>
      </c>
      <c r="M1506">
        <v>11</v>
      </c>
      <c r="N1506">
        <v>2397</v>
      </c>
      <c r="O1506">
        <v>3630</v>
      </c>
      <c r="P1506">
        <v>6</v>
      </c>
      <c r="Q1506">
        <v>4</v>
      </c>
      <c r="R1506">
        <v>3</v>
      </c>
      <c r="S1506">
        <v>6</v>
      </c>
      <c r="T1506">
        <v>6</v>
      </c>
      <c r="U1506">
        <v>1</v>
      </c>
      <c r="V1506">
        <v>2</v>
      </c>
      <c r="W1506">
        <v>1</v>
      </c>
      <c r="X1506" t="s">
        <v>312</v>
      </c>
      <c r="Y1506">
        <v>2.75</v>
      </c>
      <c r="Z1506">
        <v>1.44</v>
      </c>
      <c r="AA1506">
        <v>2.6</v>
      </c>
      <c r="AB1506">
        <v>1.48</v>
      </c>
      <c r="AC1506">
        <v>2.62</v>
      </c>
      <c r="AD1506">
        <v>1.5</v>
      </c>
      <c r="AE1506">
        <v>2.86</v>
      </c>
      <c r="AF1506">
        <v>1.49</v>
      </c>
      <c r="AG1506">
        <v>2.75</v>
      </c>
      <c r="AH1506">
        <v>1.44</v>
      </c>
      <c r="AI1506">
        <v>2.9</v>
      </c>
      <c r="AJ1506">
        <v>1.5</v>
      </c>
      <c r="AK1506">
        <v>2.67</v>
      </c>
      <c r="AL1506">
        <v>1.46</v>
      </c>
      <c r="AM1506" t="str">
        <f t="shared" si="253"/>
        <v>Lisicki</v>
      </c>
      <c r="AN1506" t="str">
        <f t="shared" si="254"/>
        <v>Ivanovic</v>
      </c>
      <c r="AO1506" t="str">
        <f t="shared" si="255"/>
        <v>LondonLisickiIvanovic</v>
      </c>
      <c r="AP1506" t="str">
        <f t="shared" si="256"/>
        <v>LondonIvanovicLisicki</v>
      </c>
      <c r="AQ1506">
        <f t="shared" si="257"/>
        <v>1</v>
      </c>
      <c r="AR1506">
        <f t="shared" si="258"/>
        <v>4</v>
      </c>
      <c r="AS1506">
        <f t="shared" si="259"/>
        <v>26</v>
      </c>
      <c r="AT1506" t="b">
        <f t="shared" si="260"/>
        <v>0</v>
      </c>
      <c r="AU1506" t="str">
        <f t="shared" si="261"/>
        <v>Lisicki</v>
      </c>
      <c r="AV1506" t="b">
        <f t="shared" si="262"/>
        <v>1</v>
      </c>
      <c r="AW1506" t="str">
        <f t="shared" si="263"/>
        <v>London3rd Round</v>
      </c>
    </row>
    <row r="1507" spans="1:49" x14ac:dyDescent="0.25">
      <c r="A1507">
        <v>32</v>
      </c>
      <c r="B1507" t="s">
        <v>623</v>
      </c>
      <c r="C1507" t="s">
        <v>624</v>
      </c>
      <c r="D1507" s="1">
        <v>41820</v>
      </c>
      <c r="E1507" t="s">
        <v>443</v>
      </c>
      <c r="F1507" t="s">
        <v>307</v>
      </c>
      <c r="G1507" t="s">
        <v>614</v>
      </c>
      <c r="H1507" t="s">
        <v>479</v>
      </c>
      <c r="I1507">
        <v>3</v>
      </c>
      <c r="J1507" t="s">
        <v>337</v>
      </c>
      <c r="K1507" t="s">
        <v>626</v>
      </c>
      <c r="L1507">
        <v>23</v>
      </c>
      <c r="M1507">
        <v>174</v>
      </c>
      <c r="N1507">
        <v>2085</v>
      </c>
      <c r="O1507">
        <v>341</v>
      </c>
      <c r="P1507">
        <v>6</v>
      </c>
      <c r="Q1507">
        <v>0</v>
      </c>
      <c r="R1507">
        <v>6</v>
      </c>
      <c r="S1507">
        <v>2</v>
      </c>
      <c r="V1507">
        <v>2</v>
      </c>
      <c r="W1507">
        <v>0</v>
      </c>
      <c r="X1507" t="s">
        <v>312</v>
      </c>
      <c r="Y1507">
        <v>1.2</v>
      </c>
      <c r="Z1507">
        <v>4.5</v>
      </c>
      <c r="AA1507">
        <v>1.2</v>
      </c>
      <c r="AB1507">
        <v>4.3</v>
      </c>
      <c r="AC1507">
        <v>1.2</v>
      </c>
      <c r="AD1507">
        <v>4.5</v>
      </c>
      <c r="AE1507">
        <v>1.2</v>
      </c>
      <c r="AF1507">
        <v>5.33</v>
      </c>
      <c r="AG1507">
        <v>1.2</v>
      </c>
      <c r="AH1507">
        <v>4.8</v>
      </c>
      <c r="AI1507">
        <v>1.22</v>
      </c>
      <c r="AJ1507">
        <v>5.35</v>
      </c>
      <c r="AK1507">
        <v>1.19</v>
      </c>
      <c r="AL1507">
        <v>4.6500000000000004</v>
      </c>
      <c r="AM1507" t="str">
        <f t="shared" si="253"/>
        <v>Safarova</v>
      </c>
      <c r="AN1507" t="str">
        <f t="shared" si="254"/>
        <v>Smitkova</v>
      </c>
      <c r="AO1507" t="str">
        <f t="shared" si="255"/>
        <v>LondonSafarovaSmitkova</v>
      </c>
      <c r="AP1507" t="str">
        <f t="shared" si="256"/>
        <v>LondonSmitkovaSafarova</v>
      </c>
      <c r="AQ1507">
        <f t="shared" si="257"/>
        <v>2</v>
      </c>
      <c r="AR1507">
        <f t="shared" si="258"/>
        <v>10</v>
      </c>
      <c r="AS1507">
        <f t="shared" si="259"/>
        <v>14</v>
      </c>
      <c r="AT1507" t="b">
        <f t="shared" si="260"/>
        <v>0</v>
      </c>
      <c r="AU1507" t="str">
        <f t="shared" si="261"/>
        <v>Safarova</v>
      </c>
      <c r="AV1507" t="b">
        <f t="shared" si="262"/>
        <v>0</v>
      </c>
      <c r="AW1507" t="str">
        <f t="shared" si="263"/>
        <v>London4th Round</v>
      </c>
    </row>
    <row r="1508" spans="1:49" x14ac:dyDescent="0.25">
      <c r="A1508">
        <v>32</v>
      </c>
      <c r="B1508" t="s">
        <v>623</v>
      </c>
      <c r="C1508" t="s">
        <v>624</v>
      </c>
      <c r="D1508" s="1">
        <v>41820</v>
      </c>
      <c r="E1508" t="s">
        <v>443</v>
      </c>
      <c r="F1508" t="s">
        <v>307</v>
      </c>
      <c r="G1508" t="s">
        <v>614</v>
      </c>
      <c r="H1508" t="s">
        <v>479</v>
      </c>
      <c r="I1508">
        <v>3</v>
      </c>
      <c r="J1508" t="s">
        <v>399</v>
      </c>
      <c r="K1508" t="s">
        <v>438</v>
      </c>
      <c r="L1508">
        <v>43</v>
      </c>
      <c r="M1508">
        <v>16</v>
      </c>
      <c r="N1508">
        <v>1181</v>
      </c>
      <c r="O1508">
        <v>2700</v>
      </c>
      <c r="P1508">
        <v>6</v>
      </c>
      <c r="Q1508">
        <v>2</v>
      </c>
      <c r="R1508">
        <v>7</v>
      </c>
      <c r="S1508">
        <v>5</v>
      </c>
      <c r="V1508">
        <v>2</v>
      </c>
      <c r="W1508">
        <v>0</v>
      </c>
      <c r="X1508" t="s">
        <v>312</v>
      </c>
      <c r="Y1508">
        <v>3.75</v>
      </c>
      <c r="Z1508">
        <v>1.28</v>
      </c>
      <c r="AA1508">
        <v>3.4</v>
      </c>
      <c r="AB1508">
        <v>1.3</v>
      </c>
      <c r="AC1508">
        <v>3.4</v>
      </c>
      <c r="AD1508">
        <v>1.33</v>
      </c>
      <c r="AE1508">
        <v>3.68</v>
      </c>
      <c r="AF1508">
        <v>1.34</v>
      </c>
      <c r="AG1508">
        <v>3.75</v>
      </c>
      <c r="AH1508">
        <v>1.29</v>
      </c>
      <c r="AI1508">
        <v>3.8</v>
      </c>
      <c r="AJ1508">
        <v>1.34</v>
      </c>
      <c r="AK1508">
        <v>3.51</v>
      </c>
      <c r="AL1508">
        <v>1.3</v>
      </c>
      <c r="AM1508" t="str">
        <f t="shared" si="253"/>
        <v>Zahlavova</v>
      </c>
      <c r="AN1508" t="str">
        <f t="shared" si="254"/>
        <v>Wozniacki</v>
      </c>
      <c r="AO1508" t="str">
        <f t="shared" si="255"/>
        <v>LondonZahlavovaWozniacki</v>
      </c>
      <c r="AP1508" t="str">
        <f t="shared" si="256"/>
        <v>LondonWozniackiZahlavova</v>
      </c>
      <c r="AQ1508">
        <f t="shared" si="257"/>
        <v>2</v>
      </c>
      <c r="AR1508">
        <f t="shared" si="258"/>
        <v>6</v>
      </c>
      <c r="AS1508">
        <f t="shared" si="259"/>
        <v>20</v>
      </c>
      <c r="AT1508" t="b">
        <f t="shared" si="260"/>
        <v>0</v>
      </c>
      <c r="AU1508" t="str">
        <f t="shared" si="261"/>
        <v>Zahlavova</v>
      </c>
      <c r="AV1508" t="b">
        <f t="shared" si="262"/>
        <v>0</v>
      </c>
      <c r="AW1508" t="str">
        <f t="shared" si="263"/>
        <v>London4th Round</v>
      </c>
    </row>
    <row r="1509" spans="1:49" x14ac:dyDescent="0.25">
      <c r="A1509">
        <v>32</v>
      </c>
      <c r="B1509" t="s">
        <v>623</v>
      </c>
      <c r="C1509" t="s">
        <v>624</v>
      </c>
      <c r="D1509" s="1">
        <v>41820</v>
      </c>
      <c r="E1509" t="s">
        <v>443</v>
      </c>
      <c r="F1509" t="s">
        <v>307</v>
      </c>
      <c r="G1509" t="s">
        <v>614</v>
      </c>
      <c r="H1509" t="s">
        <v>479</v>
      </c>
      <c r="I1509">
        <v>3</v>
      </c>
      <c r="J1509" t="s">
        <v>431</v>
      </c>
      <c r="K1509" t="s">
        <v>437</v>
      </c>
      <c r="L1509">
        <v>13</v>
      </c>
      <c r="M1509">
        <v>25</v>
      </c>
      <c r="N1509">
        <v>3320</v>
      </c>
      <c r="O1509">
        <v>1995</v>
      </c>
      <c r="P1509">
        <v>7</v>
      </c>
      <c r="Q1509">
        <v>6</v>
      </c>
      <c r="R1509">
        <v>7</v>
      </c>
      <c r="S1509">
        <v>5</v>
      </c>
      <c r="V1509">
        <v>2</v>
      </c>
      <c r="W1509">
        <v>0</v>
      </c>
      <c r="X1509" t="s">
        <v>312</v>
      </c>
      <c r="Y1509">
        <v>1.44</v>
      </c>
      <c r="Z1509">
        <v>2.75</v>
      </c>
      <c r="AA1509">
        <v>1.42</v>
      </c>
      <c r="AB1509">
        <v>2.8</v>
      </c>
      <c r="AC1509">
        <v>1.36</v>
      </c>
      <c r="AD1509">
        <v>3</v>
      </c>
      <c r="AE1509">
        <v>1.45</v>
      </c>
      <c r="AF1509">
        <v>3.03</v>
      </c>
      <c r="AG1509">
        <v>1.4</v>
      </c>
      <c r="AH1509">
        <v>3</v>
      </c>
      <c r="AI1509">
        <v>1.5</v>
      </c>
      <c r="AJ1509">
        <v>3.03</v>
      </c>
      <c r="AK1509">
        <v>1.42</v>
      </c>
      <c r="AL1509">
        <v>2.82</v>
      </c>
      <c r="AM1509" t="str">
        <f t="shared" si="253"/>
        <v>Bouchard</v>
      </c>
      <c r="AN1509" t="str">
        <f t="shared" si="254"/>
        <v>Cornet</v>
      </c>
      <c r="AO1509" t="str">
        <f t="shared" si="255"/>
        <v>LondonBouchardCornet</v>
      </c>
      <c r="AP1509" t="str">
        <f t="shared" si="256"/>
        <v>LondonCornetBouchard</v>
      </c>
      <c r="AQ1509">
        <f t="shared" si="257"/>
        <v>2</v>
      </c>
      <c r="AR1509">
        <f t="shared" si="258"/>
        <v>3</v>
      </c>
      <c r="AS1509">
        <f t="shared" si="259"/>
        <v>25</v>
      </c>
      <c r="AT1509" t="b">
        <f t="shared" si="260"/>
        <v>1</v>
      </c>
      <c r="AU1509" t="str">
        <f t="shared" si="261"/>
        <v>Bouchard</v>
      </c>
      <c r="AV1509" t="b">
        <f t="shared" si="262"/>
        <v>0</v>
      </c>
      <c r="AW1509" t="str">
        <f t="shared" si="263"/>
        <v>London4th Round</v>
      </c>
    </row>
    <row r="1510" spans="1:49" x14ac:dyDescent="0.25">
      <c r="A1510">
        <v>32</v>
      </c>
      <c r="B1510" t="s">
        <v>623</v>
      </c>
      <c r="C1510" t="s">
        <v>624</v>
      </c>
      <c r="D1510" s="1">
        <v>41820</v>
      </c>
      <c r="E1510" t="s">
        <v>443</v>
      </c>
      <c r="F1510" t="s">
        <v>307</v>
      </c>
      <c r="G1510" t="s">
        <v>614</v>
      </c>
      <c r="H1510" t="s">
        <v>479</v>
      </c>
      <c r="I1510">
        <v>3</v>
      </c>
      <c r="J1510" t="s">
        <v>440</v>
      </c>
      <c r="K1510" t="s">
        <v>387</v>
      </c>
      <c r="L1510">
        <v>6</v>
      </c>
      <c r="M1510">
        <v>60</v>
      </c>
      <c r="N1510">
        <v>4570</v>
      </c>
      <c r="O1510">
        <v>905</v>
      </c>
      <c r="P1510">
        <v>6</v>
      </c>
      <c r="Q1510">
        <v>3</v>
      </c>
      <c r="R1510">
        <v>6</v>
      </c>
      <c r="S1510">
        <v>2</v>
      </c>
      <c r="V1510">
        <v>2</v>
      </c>
      <c r="W1510">
        <v>0</v>
      </c>
      <c r="X1510" t="s">
        <v>312</v>
      </c>
      <c r="Y1510">
        <v>1.1399999999999999</v>
      </c>
      <c r="Z1510">
        <v>5.5</v>
      </c>
      <c r="AA1510">
        <v>1.1599999999999999</v>
      </c>
      <c r="AB1510">
        <v>5</v>
      </c>
      <c r="AC1510">
        <v>1.1200000000000001</v>
      </c>
      <c r="AD1510">
        <v>6</v>
      </c>
      <c r="AE1510">
        <v>1.1599999999999999</v>
      </c>
      <c r="AF1510">
        <v>6.23</v>
      </c>
      <c r="AG1510">
        <v>1.1399999999999999</v>
      </c>
      <c r="AH1510">
        <v>6</v>
      </c>
      <c r="AI1510">
        <v>1.17</v>
      </c>
      <c r="AJ1510">
        <v>7</v>
      </c>
      <c r="AK1510">
        <v>1.1399999999999999</v>
      </c>
      <c r="AL1510">
        <v>5.5</v>
      </c>
      <c r="AM1510" t="str">
        <f t="shared" si="253"/>
        <v>Kvitova</v>
      </c>
      <c r="AN1510" t="str">
        <f t="shared" si="254"/>
        <v>Peng</v>
      </c>
      <c r="AO1510" t="str">
        <f t="shared" si="255"/>
        <v>LondonKvitovaPeng</v>
      </c>
      <c r="AP1510" t="str">
        <f t="shared" si="256"/>
        <v>LondonPengKvitova</v>
      </c>
      <c r="AQ1510">
        <f t="shared" si="257"/>
        <v>2</v>
      </c>
      <c r="AR1510">
        <f t="shared" si="258"/>
        <v>7</v>
      </c>
      <c r="AS1510">
        <f t="shared" si="259"/>
        <v>17</v>
      </c>
      <c r="AT1510" t="b">
        <f t="shared" si="260"/>
        <v>0</v>
      </c>
      <c r="AU1510" t="str">
        <f t="shared" si="261"/>
        <v>Kvitova</v>
      </c>
      <c r="AV1510" t="b">
        <f t="shared" si="262"/>
        <v>0</v>
      </c>
      <c r="AW1510" t="str">
        <f t="shared" si="263"/>
        <v>London4th Round</v>
      </c>
    </row>
    <row r="1511" spans="1:49" x14ac:dyDescent="0.25">
      <c r="A1511">
        <v>32</v>
      </c>
      <c r="B1511" t="s">
        <v>623</v>
      </c>
      <c r="C1511" t="s">
        <v>624</v>
      </c>
      <c r="D1511" s="1">
        <v>41820</v>
      </c>
      <c r="E1511" t="s">
        <v>443</v>
      </c>
      <c r="F1511" t="s">
        <v>307</v>
      </c>
      <c r="G1511" t="s">
        <v>614</v>
      </c>
      <c r="H1511" t="s">
        <v>479</v>
      </c>
      <c r="I1511">
        <v>3</v>
      </c>
      <c r="J1511" t="s">
        <v>436</v>
      </c>
      <c r="K1511" t="s">
        <v>439</v>
      </c>
      <c r="L1511">
        <v>22</v>
      </c>
      <c r="M1511">
        <v>4</v>
      </c>
      <c r="N1511">
        <v>2130</v>
      </c>
      <c r="O1511">
        <v>5990</v>
      </c>
      <c r="P1511">
        <v>6</v>
      </c>
      <c r="Q1511">
        <v>3</v>
      </c>
      <c r="R1511">
        <v>6</v>
      </c>
      <c r="S1511">
        <v>0</v>
      </c>
      <c r="V1511">
        <v>2</v>
      </c>
      <c r="W1511">
        <v>0</v>
      </c>
      <c r="X1511" t="s">
        <v>312</v>
      </c>
      <c r="Y1511">
        <v>4</v>
      </c>
      <c r="Z1511">
        <v>1.25</v>
      </c>
      <c r="AA1511">
        <v>3.75</v>
      </c>
      <c r="AB1511">
        <v>1.25</v>
      </c>
      <c r="AC1511">
        <v>3.5</v>
      </c>
      <c r="AD1511">
        <v>1.3</v>
      </c>
      <c r="AE1511">
        <v>3.88</v>
      </c>
      <c r="AF1511">
        <v>1.31</v>
      </c>
      <c r="AG1511">
        <v>3.75</v>
      </c>
      <c r="AH1511">
        <v>1.29</v>
      </c>
      <c r="AI1511">
        <v>4.05</v>
      </c>
      <c r="AJ1511">
        <v>1.34</v>
      </c>
      <c r="AK1511">
        <v>3.64</v>
      </c>
      <c r="AL1511">
        <v>1.28</v>
      </c>
      <c r="AM1511" t="str">
        <f t="shared" si="253"/>
        <v>Makarova</v>
      </c>
      <c r="AN1511" t="str">
        <f t="shared" si="254"/>
        <v>Radwanska</v>
      </c>
      <c r="AO1511" t="str">
        <f t="shared" si="255"/>
        <v>LondonMakarovaRadwanska</v>
      </c>
      <c r="AP1511" t="str">
        <f t="shared" si="256"/>
        <v>LondonRadwanskaMakarova</v>
      </c>
      <c r="AQ1511">
        <f t="shared" si="257"/>
        <v>2</v>
      </c>
      <c r="AR1511">
        <f t="shared" si="258"/>
        <v>9</v>
      </c>
      <c r="AS1511">
        <f t="shared" si="259"/>
        <v>15</v>
      </c>
      <c r="AT1511" t="b">
        <f t="shared" si="260"/>
        <v>0</v>
      </c>
      <c r="AU1511" t="str">
        <f t="shared" si="261"/>
        <v>Makarova</v>
      </c>
      <c r="AV1511" t="b">
        <f t="shared" si="262"/>
        <v>0</v>
      </c>
      <c r="AW1511" t="str">
        <f t="shared" si="263"/>
        <v>London4th Round</v>
      </c>
    </row>
    <row r="1512" spans="1:49" x14ac:dyDescent="0.25">
      <c r="A1512">
        <v>32</v>
      </c>
      <c r="B1512" t="s">
        <v>623</v>
      </c>
      <c r="C1512" t="s">
        <v>624</v>
      </c>
      <c r="D1512" s="1">
        <v>41821</v>
      </c>
      <c r="E1512" t="s">
        <v>443</v>
      </c>
      <c r="F1512" t="s">
        <v>307</v>
      </c>
      <c r="G1512" t="s">
        <v>614</v>
      </c>
      <c r="H1512" t="s">
        <v>479</v>
      </c>
      <c r="I1512">
        <v>3</v>
      </c>
      <c r="J1512" t="s">
        <v>430</v>
      </c>
      <c r="K1512" t="s">
        <v>465</v>
      </c>
      <c r="L1512">
        <v>3</v>
      </c>
      <c r="M1512">
        <v>71</v>
      </c>
      <c r="N1512">
        <v>6280</v>
      </c>
      <c r="O1512">
        <v>781</v>
      </c>
      <c r="P1512">
        <v>6</v>
      </c>
      <c r="Q1512">
        <v>3</v>
      </c>
      <c r="R1512">
        <v>6</v>
      </c>
      <c r="S1512">
        <v>0</v>
      </c>
      <c r="V1512">
        <v>2</v>
      </c>
      <c r="W1512">
        <v>0</v>
      </c>
      <c r="X1512" t="s">
        <v>312</v>
      </c>
      <c r="Y1512">
        <v>1.08</v>
      </c>
      <c r="Z1512">
        <v>8</v>
      </c>
      <c r="AA1512">
        <v>1.0900000000000001</v>
      </c>
      <c r="AB1512">
        <v>7</v>
      </c>
      <c r="AC1512">
        <v>1.1000000000000001</v>
      </c>
      <c r="AD1512">
        <v>7</v>
      </c>
      <c r="AE1512">
        <v>1.1000000000000001</v>
      </c>
      <c r="AF1512">
        <v>9.35</v>
      </c>
      <c r="AG1512">
        <v>1.1299999999999999</v>
      </c>
      <c r="AH1512">
        <v>6.5</v>
      </c>
      <c r="AI1512">
        <v>1.1599999999999999</v>
      </c>
      <c r="AJ1512">
        <v>9.35</v>
      </c>
      <c r="AK1512">
        <v>1.1000000000000001</v>
      </c>
      <c r="AL1512">
        <v>7.08</v>
      </c>
      <c r="AM1512" t="str">
        <f t="shared" si="253"/>
        <v>Halep</v>
      </c>
      <c r="AN1512" t="str">
        <f t="shared" si="254"/>
        <v>Diyas</v>
      </c>
      <c r="AO1512" t="str">
        <f t="shared" si="255"/>
        <v>LondonHalepDiyas</v>
      </c>
      <c r="AP1512" t="str">
        <f t="shared" si="256"/>
        <v>LondonDiyasHalep</v>
      </c>
      <c r="AQ1512">
        <f t="shared" si="257"/>
        <v>2</v>
      </c>
      <c r="AR1512">
        <f t="shared" si="258"/>
        <v>9</v>
      </c>
      <c r="AS1512">
        <f t="shared" si="259"/>
        <v>15</v>
      </c>
      <c r="AT1512" t="b">
        <f t="shared" si="260"/>
        <v>0</v>
      </c>
      <c r="AU1512" t="str">
        <f t="shared" si="261"/>
        <v>Halep</v>
      </c>
      <c r="AV1512" t="b">
        <f t="shared" si="262"/>
        <v>0</v>
      </c>
      <c r="AW1512" t="str">
        <f t="shared" si="263"/>
        <v>London4th Round</v>
      </c>
    </row>
    <row r="1513" spans="1:49" x14ac:dyDescent="0.25">
      <c r="A1513">
        <v>32</v>
      </c>
      <c r="B1513" t="s">
        <v>623</v>
      </c>
      <c r="C1513" t="s">
        <v>624</v>
      </c>
      <c r="D1513" s="1">
        <v>41821</v>
      </c>
      <c r="E1513" t="s">
        <v>443</v>
      </c>
      <c r="F1513" t="s">
        <v>307</v>
      </c>
      <c r="G1513" t="s">
        <v>614</v>
      </c>
      <c r="H1513" t="s">
        <v>479</v>
      </c>
      <c r="I1513">
        <v>3</v>
      </c>
      <c r="J1513" t="s">
        <v>356</v>
      </c>
      <c r="K1513" t="s">
        <v>476</v>
      </c>
      <c r="L1513">
        <v>19</v>
      </c>
      <c r="M1513">
        <v>67</v>
      </c>
      <c r="N1513">
        <v>2397</v>
      </c>
      <c r="O1513">
        <v>829</v>
      </c>
      <c r="P1513">
        <v>6</v>
      </c>
      <c r="Q1513">
        <v>3</v>
      </c>
      <c r="R1513">
        <v>3</v>
      </c>
      <c r="S1513">
        <v>6</v>
      </c>
      <c r="T1513">
        <v>6</v>
      </c>
      <c r="U1513">
        <v>4</v>
      </c>
      <c r="V1513">
        <v>2</v>
      </c>
      <c r="W1513">
        <v>1</v>
      </c>
      <c r="X1513" t="s">
        <v>312</v>
      </c>
      <c r="Y1513">
        <v>1.25</v>
      </c>
      <c r="Z1513">
        <v>4</v>
      </c>
      <c r="AA1513">
        <v>1.25</v>
      </c>
      <c r="AB1513">
        <v>3.75</v>
      </c>
      <c r="AC1513">
        <v>1.25</v>
      </c>
      <c r="AD1513">
        <v>4</v>
      </c>
      <c r="AE1513">
        <v>1.28</v>
      </c>
      <c r="AF1513">
        <v>4.21</v>
      </c>
      <c r="AG1513">
        <v>1.25</v>
      </c>
      <c r="AH1513">
        <v>4</v>
      </c>
      <c r="AI1513">
        <v>1.3</v>
      </c>
      <c r="AJ1513">
        <v>4.33</v>
      </c>
      <c r="AK1513">
        <v>1.26</v>
      </c>
      <c r="AL1513">
        <v>3.83</v>
      </c>
      <c r="AM1513" t="str">
        <f t="shared" si="253"/>
        <v>Lisicki</v>
      </c>
      <c r="AN1513" t="str">
        <f t="shared" si="254"/>
        <v>Shvedova</v>
      </c>
      <c r="AO1513" t="str">
        <f t="shared" si="255"/>
        <v>LondonLisickiShvedova</v>
      </c>
      <c r="AP1513" t="str">
        <f t="shared" si="256"/>
        <v>LondonShvedovaLisicki</v>
      </c>
      <c r="AQ1513">
        <f t="shared" si="257"/>
        <v>1</v>
      </c>
      <c r="AR1513">
        <f t="shared" si="258"/>
        <v>2</v>
      </c>
      <c r="AS1513">
        <f t="shared" si="259"/>
        <v>28</v>
      </c>
      <c r="AT1513" t="b">
        <f t="shared" si="260"/>
        <v>0</v>
      </c>
      <c r="AU1513" t="str">
        <f t="shared" si="261"/>
        <v>Lisicki</v>
      </c>
      <c r="AV1513" t="b">
        <f t="shared" si="262"/>
        <v>1</v>
      </c>
      <c r="AW1513" t="str">
        <f t="shared" si="263"/>
        <v>London4th Round</v>
      </c>
    </row>
    <row r="1514" spans="1:49" x14ac:dyDescent="0.25">
      <c r="A1514">
        <v>32</v>
      </c>
      <c r="B1514" t="s">
        <v>623</v>
      </c>
      <c r="C1514" t="s">
        <v>624</v>
      </c>
      <c r="D1514" s="1">
        <v>41821</v>
      </c>
      <c r="E1514" t="s">
        <v>443</v>
      </c>
      <c r="F1514" t="s">
        <v>307</v>
      </c>
      <c r="G1514" t="s">
        <v>614</v>
      </c>
      <c r="H1514" t="s">
        <v>479</v>
      </c>
      <c r="I1514">
        <v>3</v>
      </c>
      <c r="J1514" t="s">
        <v>378</v>
      </c>
      <c r="K1514" t="s">
        <v>376</v>
      </c>
      <c r="L1514">
        <v>9</v>
      </c>
      <c r="M1514">
        <v>5</v>
      </c>
      <c r="N1514">
        <v>3830</v>
      </c>
      <c r="O1514">
        <v>4741</v>
      </c>
      <c r="P1514">
        <v>7</v>
      </c>
      <c r="Q1514">
        <v>6</v>
      </c>
      <c r="R1514">
        <v>4</v>
      </c>
      <c r="S1514">
        <v>6</v>
      </c>
      <c r="T1514">
        <v>6</v>
      </c>
      <c r="U1514">
        <v>4</v>
      </c>
      <c r="V1514">
        <v>2</v>
      </c>
      <c r="W1514">
        <v>1</v>
      </c>
      <c r="X1514" t="s">
        <v>312</v>
      </c>
      <c r="Y1514">
        <v>4.5</v>
      </c>
      <c r="Z1514">
        <v>1.2</v>
      </c>
      <c r="AA1514">
        <v>4.3</v>
      </c>
      <c r="AB1514">
        <v>1.2</v>
      </c>
      <c r="AC1514">
        <v>4.33</v>
      </c>
      <c r="AD1514">
        <v>1.22</v>
      </c>
      <c r="AE1514">
        <v>4.72</v>
      </c>
      <c r="AF1514">
        <v>1.24</v>
      </c>
      <c r="AG1514">
        <v>4</v>
      </c>
      <c r="AH1514">
        <v>1.25</v>
      </c>
      <c r="AI1514">
        <v>4.75</v>
      </c>
      <c r="AJ1514">
        <v>1.25</v>
      </c>
      <c r="AK1514">
        <v>4.3499999999999996</v>
      </c>
      <c r="AL1514">
        <v>1.21</v>
      </c>
      <c r="AM1514" t="str">
        <f t="shared" si="253"/>
        <v>Kerber</v>
      </c>
      <c r="AN1514" t="str">
        <f t="shared" si="254"/>
        <v>Sharapova</v>
      </c>
      <c r="AO1514" t="str">
        <f t="shared" si="255"/>
        <v>LondonKerberSharapova</v>
      </c>
      <c r="AP1514" t="str">
        <f t="shared" si="256"/>
        <v>LondonSharapovaKerber</v>
      </c>
      <c r="AQ1514">
        <f t="shared" si="257"/>
        <v>1</v>
      </c>
      <c r="AR1514">
        <f t="shared" si="258"/>
        <v>1</v>
      </c>
      <c r="AS1514">
        <f t="shared" si="259"/>
        <v>33</v>
      </c>
      <c r="AT1514" t="b">
        <f t="shared" si="260"/>
        <v>1</v>
      </c>
      <c r="AU1514" t="str">
        <f t="shared" si="261"/>
        <v>Kerber</v>
      </c>
      <c r="AV1514" t="b">
        <f t="shared" si="262"/>
        <v>1</v>
      </c>
      <c r="AW1514" t="str">
        <f t="shared" si="263"/>
        <v>London4th Round</v>
      </c>
    </row>
    <row r="1515" spans="1:49" x14ac:dyDescent="0.25">
      <c r="A1515">
        <v>32</v>
      </c>
      <c r="B1515" t="s">
        <v>623</v>
      </c>
      <c r="C1515" t="s">
        <v>624</v>
      </c>
      <c r="D1515" s="1">
        <v>41821</v>
      </c>
      <c r="E1515" t="s">
        <v>443</v>
      </c>
      <c r="F1515" t="s">
        <v>307</v>
      </c>
      <c r="G1515" t="s">
        <v>614</v>
      </c>
      <c r="H1515" t="s">
        <v>345</v>
      </c>
      <c r="I1515">
        <v>3</v>
      </c>
      <c r="J1515" t="s">
        <v>337</v>
      </c>
      <c r="K1515" t="s">
        <v>436</v>
      </c>
      <c r="L1515">
        <v>23</v>
      </c>
      <c r="M1515">
        <v>22</v>
      </c>
      <c r="N1515">
        <v>2085</v>
      </c>
      <c r="O1515">
        <v>2130</v>
      </c>
      <c r="P1515">
        <v>6</v>
      </c>
      <c r="Q1515">
        <v>3</v>
      </c>
      <c r="R1515">
        <v>6</v>
      </c>
      <c r="S1515">
        <v>1</v>
      </c>
      <c r="V1515">
        <v>2</v>
      </c>
      <c r="W1515">
        <v>0</v>
      </c>
      <c r="X1515" t="s">
        <v>312</v>
      </c>
      <c r="Y1515">
        <v>2.1</v>
      </c>
      <c r="Z1515">
        <v>1.72</v>
      </c>
      <c r="AA1515">
        <v>2.1</v>
      </c>
      <c r="AB1515">
        <v>1.7</v>
      </c>
      <c r="AC1515">
        <v>2.1</v>
      </c>
      <c r="AD1515">
        <v>1.73</v>
      </c>
      <c r="AE1515">
        <v>2.13</v>
      </c>
      <c r="AF1515">
        <v>1.83</v>
      </c>
      <c r="AG1515">
        <v>2.1</v>
      </c>
      <c r="AH1515">
        <v>1.8</v>
      </c>
      <c r="AI1515">
        <v>2.2000000000000002</v>
      </c>
      <c r="AJ1515">
        <v>1.83</v>
      </c>
      <c r="AK1515">
        <v>2.1</v>
      </c>
      <c r="AL1515">
        <v>1.73</v>
      </c>
      <c r="AM1515" t="str">
        <f t="shared" si="253"/>
        <v>Safarova</v>
      </c>
      <c r="AN1515" t="str">
        <f t="shared" si="254"/>
        <v>Makarova</v>
      </c>
      <c r="AO1515" t="str">
        <f t="shared" si="255"/>
        <v>LondonSafarovaMakarova</v>
      </c>
      <c r="AP1515" t="str">
        <f t="shared" si="256"/>
        <v>LondonMakarovaSafarova</v>
      </c>
      <c r="AQ1515">
        <f t="shared" si="257"/>
        <v>2</v>
      </c>
      <c r="AR1515">
        <f t="shared" si="258"/>
        <v>8</v>
      </c>
      <c r="AS1515">
        <f t="shared" si="259"/>
        <v>16</v>
      </c>
      <c r="AT1515" t="b">
        <f t="shared" si="260"/>
        <v>0</v>
      </c>
      <c r="AU1515" t="str">
        <f t="shared" si="261"/>
        <v>Safarova</v>
      </c>
      <c r="AV1515" t="b">
        <f t="shared" si="262"/>
        <v>0</v>
      </c>
      <c r="AW1515" t="str">
        <f t="shared" si="263"/>
        <v>LondonQuarterfinals</v>
      </c>
    </row>
    <row r="1516" spans="1:49" x14ac:dyDescent="0.25">
      <c r="A1516">
        <v>32</v>
      </c>
      <c r="B1516" t="s">
        <v>623</v>
      </c>
      <c r="C1516" t="s">
        <v>624</v>
      </c>
      <c r="D1516" s="1">
        <v>41821</v>
      </c>
      <c r="E1516" t="s">
        <v>443</v>
      </c>
      <c r="F1516" t="s">
        <v>307</v>
      </c>
      <c r="G1516" t="s">
        <v>614</v>
      </c>
      <c r="H1516" t="s">
        <v>345</v>
      </c>
      <c r="I1516">
        <v>3</v>
      </c>
      <c r="J1516" t="s">
        <v>440</v>
      </c>
      <c r="K1516" t="s">
        <v>399</v>
      </c>
      <c r="L1516">
        <v>6</v>
      </c>
      <c r="M1516">
        <v>43</v>
      </c>
      <c r="N1516">
        <v>4570</v>
      </c>
      <c r="O1516">
        <v>1181</v>
      </c>
      <c r="P1516">
        <v>6</v>
      </c>
      <c r="Q1516">
        <v>1</v>
      </c>
      <c r="R1516">
        <v>7</v>
      </c>
      <c r="S1516">
        <v>5</v>
      </c>
      <c r="V1516">
        <v>2</v>
      </c>
      <c r="W1516">
        <v>0</v>
      </c>
      <c r="X1516" t="s">
        <v>312</v>
      </c>
      <c r="Y1516">
        <v>1.33</v>
      </c>
      <c r="Z1516">
        <v>3.4</v>
      </c>
      <c r="AA1516">
        <v>1.33</v>
      </c>
      <c r="AB1516">
        <v>3.2</v>
      </c>
      <c r="AC1516">
        <v>1.3</v>
      </c>
      <c r="AD1516">
        <v>3.5</v>
      </c>
      <c r="AE1516">
        <v>1.38</v>
      </c>
      <c r="AF1516">
        <v>3.41</v>
      </c>
      <c r="AG1516">
        <v>1.33</v>
      </c>
      <c r="AH1516">
        <v>3.5</v>
      </c>
      <c r="AI1516">
        <v>1.39</v>
      </c>
      <c r="AJ1516">
        <v>3.6</v>
      </c>
      <c r="AK1516">
        <v>1.33</v>
      </c>
      <c r="AL1516">
        <v>3.33</v>
      </c>
      <c r="AM1516" t="str">
        <f t="shared" si="253"/>
        <v>Kvitova</v>
      </c>
      <c r="AN1516" t="str">
        <f t="shared" si="254"/>
        <v>Zahlavova</v>
      </c>
      <c r="AO1516" t="str">
        <f t="shared" si="255"/>
        <v>LondonKvitovaZahlavova</v>
      </c>
      <c r="AP1516" t="str">
        <f t="shared" si="256"/>
        <v>LondonZahlavovaKvitova</v>
      </c>
      <c r="AQ1516">
        <f t="shared" si="257"/>
        <v>2</v>
      </c>
      <c r="AR1516">
        <f t="shared" si="258"/>
        <v>7</v>
      </c>
      <c r="AS1516">
        <f t="shared" si="259"/>
        <v>19</v>
      </c>
      <c r="AT1516" t="b">
        <f t="shared" si="260"/>
        <v>0</v>
      </c>
      <c r="AU1516" t="str">
        <f t="shared" si="261"/>
        <v>Kvitova</v>
      </c>
      <c r="AV1516" t="b">
        <f t="shared" si="262"/>
        <v>0</v>
      </c>
      <c r="AW1516" t="str">
        <f t="shared" si="263"/>
        <v>LondonQuarterfinals</v>
      </c>
    </row>
    <row r="1517" spans="1:49" x14ac:dyDescent="0.25">
      <c r="A1517">
        <v>32</v>
      </c>
      <c r="B1517" t="s">
        <v>623</v>
      </c>
      <c r="C1517" t="s">
        <v>624</v>
      </c>
      <c r="D1517" s="1">
        <v>41822</v>
      </c>
      <c r="E1517" t="s">
        <v>443</v>
      </c>
      <c r="F1517" t="s">
        <v>307</v>
      </c>
      <c r="G1517" t="s">
        <v>614</v>
      </c>
      <c r="H1517" t="s">
        <v>345</v>
      </c>
      <c r="I1517">
        <v>3</v>
      </c>
      <c r="J1517" t="s">
        <v>431</v>
      </c>
      <c r="K1517" t="s">
        <v>378</v>
      </c>
      <c r="L1517">
        <v>13</v>
      </c>
      <c r="M1517">
        <v>9</v>
      </c>
      <c r="N1517">
        <v>3320</v>
      </c>
      <c r="O1517">
        <v>3830</v>
      </c>
      <c r="P1517">
        <v>6</v>
      </c>
      <c r="Q1517">
        <v>3</v>
      </c>
      <c r="R1517">
        <v>6</v>
      </c>
      <c r="S1517">
        <v>4</v>
      </c>
      <c r="V1517">
        <v>2</v>
      </c>
      <c r="W1517">
        <v>0</v>
      </c>
      <c r="X1517" t="s">
        <v>312</v>
      </c>
      <c r="Y1517">
        <v>1.9</v>
      </c>
      <c r="Z1517">
        <v>1.9</v>
      </c>
      <c r="AA1517">
        <v>1.8</v>
      </c>
      <c r="AB1517">
        <v>2</v>
      </c>
      <c r="AC1517">
        <v>1.8</v>
      </c>
      <c r="AD1517">
        <v>2</v>
      </c>
      <c r="AE1517">
        <v>1.96</v>
      </c>
      <c r="AF1517">
        <v>1.96</v>
      </c>
      <c r="AG1517">
        <v>1.8</v>
      </c>
      <c r="AH1517">
        <v>2.0499999999999998</v>
      </c>
      <c r="AI1517">
        <v>1.97</v>
      </c>
      <c r="AJ1517">
        <v>2.15</v>
      </c>
      <c r="AK1517">
        <v>1.84</v>
      </c>
      <c r="AL1517">
        <v>1.96</v>
      </c>
      <c r="AM1517" t="str">
        <f t="shared" si="253"/>
        <v>Bouchard</v>
      </c>
      <c r="AN1517" t="str">
        <f t="shared" si="254"/>
        <v>Kerber</v>
      </c>
      <c r="AO1517" t="str">
        <f t="shared" si="255"/>
        <v>LondonBouchardKerber</v>
      </c>
      <c r="AP1517" t="str">
        <f t="shared" si="256"/>
        <v>LondonKerberBouchard</v>
      </c>
      <c r="AQ1517">
        <f t="shared" si="257"/>
        <v>2</v>
      </c>
      <c r="AR1517">
        <f t="shared" si="258"/>
        <v>5</v>
      </c>
      <c r="AS1517">
        <f t="shared" si="259"/>
        <v>19</v>
      </c>
      <c r="AT1517" t="b">
        <f t="shared" si="260"/>
        <v>0</v>
      </c>
      <c r="AU1517" t="str">
        <f t="shared" si="261"/>
        <v>Bouchard</v>
      </c>
      <c r="AV1517" t="b">
        <f t="shared" si="262"/>
        <v>0</v>
      </c>
      <c r="AW1517" t="str">
        <f t="shared" si="263"/>
        <v>LondonQuarterfinals</v>
      </c>
    </row>
    <row r="1518" spans="1:49" x14ac:dyDescent="0.25">
      <c r="A1518">
        <v>32</v>
      </c>
      <c r="B1518" t="s">
        <v>623</v>
      </c>
      <c r="C1518" t="s">
        <v>624</v>
      </c>
      <c r="D1518" s="1">
        <v>41822</v>
      </c>
      <c r="E1518" t="s">
        <v>443</v>
      </c>
      <c r="F1518" t="s">
        <v>307</v>
      </c>
      <c r="G1518" t="s">
        <v>614</v>
      </c>
      <c r="H1518" t="s">
        <v>345</v>
      </c>
      <c r="I1518">
        <v>3</v>
      </c>
      <c r="J1518" t="s">
        <v>430</v>
      </c>
      <c r="K1518" t="s">
        <v>356</v>
      </c>
      <c r="L1518">
        <v>3</v>
      </c>
      <c r="M1518">
        <v>19</v>
      </c>
      <c r="N1518">
        <v>6280</v>
      </c>
      <c r="O1518">
        <v>2397</v>
      </c>
      <c r="P1518">
        <v>6</v>
      </c>
      <c r="Q1518">
        <v>4</v>
      </c>
      <c r="R1518">
        <v>6</v>
      </c>
      <c r="S1518">
        <v>0</v>
      </c>
      <c r="V1518">
        <v>2</v>
      </c>
      <c r="W1518">
        <v>0</v>
      </c>
      <c r="X1518" t="s">
        <v>312</v>
      </c>
      <c r="Y1518">
        <v>1.33</v>
      </c>
      <c r="Z1518">
        <v>3.4</v>
      </c>
      <c r="AA1518">
        <v>1.35</v>
      </c>
      <c r="AB1518">
        <v>3.1</v>
      </c>
      <c r="AC1518">
        <v>1.36</v>
      </c>
      <c r="AD1518">
        <v>3.25</v>
      </c>
      <c r="AE1518">
        <v>1.34</v>
      </c>
      <c r="AF1518">
        <v>3.62</v>
      </c>
      <c r="AG1518">
        <v>1.4</v>
      </c>
      <c r="AH1518">
        <v>3</v>
      </c>
      <c r="AI1518">
        <v>1.4</v>
      </c>
      <c r="AJ1518">
        <v>3.62</v>
      </c>
      <c r="AK1518">
        <v>1.34</v>
      </c>
      <c r="AL1518">
        <v>3.28</v>
      </c>
      <c r="AM1518" t="str">
        <f t="shared" si="253"/>
        <v>Halep</v>
      </c>
      <c r="AN1518" t="str">
        <f t="shared" si="254"/>
        <v>Lisicki</v>
      </c>
      <c r="AO1518" t="str">
        <f t="shared" si="255"/>
        <v>LondonHalepLisicki</v>
      </c>
      <c r="AP1518" t="str">
        <f t="shared" si="256"/>
        <v>LondonLisickiHalep</v>
      </c>
      <c r="AQ1518">
        <f t="shared" si="257"/>
        <v>2</v>
      </c>
      <c r="AR1518">
        <f t="shared" si="258"/>
        <v>8</v>
      </c>
      <c r="AS1518">
        <f t="shared" si="259"/>
        <v>16</v>
      </c>
      <c r="AT1518" t="b">
        <f t="shared" si="260"/>
        <v>0</v>
      </c>
      <c r="AU1518" t="str">
        <f t="shared" si="261"/>
        <v>Halep</v>
      </c>
      <c r="AV1518" t="b">
        <f t="shared" si="262"/>
        <v>0</v>
      </c>
      <c r="AW1518" t="str">
        <f t="shared" si="263"/>
        <v>LondonQuarterfinals</v>
      </c>
    </row>
    <row r="1519" spans="1:49" x14ac:dyDescent="0.25">
      <c r="A1519">
        <v>32</v>
      </c>
      <c r="B1519" t="s">
        <v>623</v>
      </c>
      <c r="C1519" t="s">
        <v>624</v>
      </c>
      <c r="D1519" s="1">
        <v>41823</v>
      </c>
      <c r="E1519" t="s">
        <v>443</v>
      </c>
      <c r="F1519" t="s">
        <v>307</v>
      </c>
      <c r="G1519" t="s">
        <v>614</v>
      </c>
      <c r="H1519" t="s">
        <v>346</v>
      </c>
      <c r="I1519">
        <v>3</v>
      </c>
      <c r="J1519" t="s">
        <v>440</v>
      </c>
      <c r="K1519" t="s">
        <v>337</v>
      </c>
      <c r="L1519">
        <v>6</v>
      </c>
      <c r="M1519">
        <v>23</v>
      </c>
      <c r="N1519">
        <v>4570</v>
      </c>
      <c r="O1519">
        <v>2085</v>
      </c>
      <c r="P1519">
        <v>7</v>
      </c>
      <c r="Q1519">
        <v>6</v>
      </c>
      <c r="R1519">
        <v>6</v>
      </c>
      <c r="S1519">
        <v>1</v>
      </c>
      <c r="V1519">
        <v>2</v>
      </c>
      <c r="W1519">
        <v>0</v>
      </c>
      <c r="X1519" t="s">
        <v>312</v>
      </c>
      <c r="Y1519">
        <v>1.36</v>
      </c>
      <c r="Z1519">
        <v>3.2</v>
      </c>
      <c r="AA1519">
        <v>1.35</v>
      </c>
      <c r="AB1519">
        <v>3.1</v>
      </c>
      <c r="AC1519">
        <v>1.4</v>
      </c>
      <c r="AD1519">
        <v>3</v>
      </c>
      <c r="AE1519">
        <v>1.4</v>
      </c>
      <c r="AF1519">
        <v>3.35</v>
      </c>
      <c r="AG1519">
        <v>1.4</v>
      </c>
      <c r="AH1519">
        <v>3</v>
      </c>
      <c r="AI1519">
        <v>1.42</v>
      </c>
      <c r="AJ1519">
        <v>3.35</v>
      </c>
      <c r="AK1519">
        <v>1.38</v>
      </c>
      <c r="AL1519">
        <v>3.08</v>
      </c>
      <c r="AM1519" t="str">
        <f t="shared" si="253"/>
        <v>Kvitova</v>
      </c>
      <c r="AN1519" t="str">
        <f t="shared" si="254"/>
        <v>Safarova</v>
      </c>
      <c r="AO1519" t="str">
        <f t="shared" si="255"/>
        <v>LondonKvitovaSafarova</v>
      </c>
      <c r="AP1519" t="str">
        <f t="shared" si="256"/>
        <v>LondonSafarovaKvitova</v>
      </c>
      <c r="AQ1519">
        <f t="shared" si="257"/>
        <v>2</v>
      </c>
      <c r="AR1519">
        <f t="shared" si="258"/>
        <v>6</v>
      </c>
      <c r="AS1519">
        <f t="shared" si="259"/>
        <v>20</v>
      </c>
      <c r="AT1519" t="b">
        <f t="shared" si="260"/>
        <v>1</v>
      </c>
      <c r="AU1519" t="str">
        <f t="shared" si="261"/>
        <v>Kvitova</v>
      </c>
      <c r="AV1519" t="b">
        <f t="shared" si="262"/>
        <v>0</v>
      </c>
      <c r="AW1519" t="str">
        <f t="shared" si="263"/>
        <v>LondonSemifinals</v>
      </c>
    </row>
    <row r="1520" spans="1:49" x14ac:dyDescent="0.25">
      <c r="A1520">
        <v>32</v>
      </c>
      <c r="B1520" t="s">
        <v>623</v>
      </c>
      <c r="C1520" t="s">
        <v>624</v>
      </c>
      <c r="D1520" s="1">
        <v>41823</v>
      </c>
      <c r="E1520" t="s">
        <v>443</v>
      </c>
      <c r="F1520" t="s">
        <v>307</v>
      </c>
      <c r="G1520" t="s">
        <v>614</v>
      </c>
      <c r="H1520" t="s">
        <v>346</v>
      </c>
      <c r="I1520">
        <v>3</v>
      </c>
      <c r="J1520" t="s">
        <v>431</v>
      </c>
      <c r="K1520" t="s">
        <v>430</v>
      </c>
      <c r="L1520">
        <v>13</v>
      </c>
      <c r="M1520">
        <v>3</v>
      </c>
      <c r="N1520">
        <v>3320</v>
      </c>
      <c r="O1520">
        <v>6280</v>
      </c>
      <c r="P1520">
        <v>7</v>
      </c>
      <c r="Q1520">
        <v>6</v>
      </c>
      <c r="R1520">
        <v>6</v>
      </c>
      <c r="S1520">
        <v>2</v>
      </c>
      <c r="V1520">
        <v>2</v>
      </c>
      <c r="W1520">
        <v>0</v>
      </c>
      <c r="X1520" t="s">
        <v>312</v>
      </c>
      <c r="Y1520">
        <v>2.37</v>
      </c>
      <c r="Z1520">
        <v>1.57</v>
      </c>
      <c r="AA1520">
        <v>2.35</v>
      </c>
      <c r="AB1520">
        <v>1.58</v>
      </c>
      <c r="AC1520">
        <v>2.25</v>
      </c>
      <c r="AD1520">
        <v>1.62</v>
      </c>
      <c r="AE1520">
        <v>2.6</v>
      </c>
      <c r="AF1520">
        <v>1.59</v>
      </c>
      <c r="AG1520">
        <v>2.38</v>
      </c>
      <c r="AH1520">
        <v>1.62</v>
      </c>
      <c r="AI1520">
        <v>2.6</v>
      </c>
      <c r="AJ1520">
        <v>1.62</v>
      </c>
      <c r="AK1520">
        <v>2.41</v>
      </c>
      <c r="AL1520">
        <v>1.57</v>
      </c>
      <c r="AM1520" t="str">
        <f t="shared" si="253"/>
        <v>Bouchard</v>
      </c>
      <c r="AN1520" t="str">
        <f t="shared" si="254"/>
        <v>Halep</v>
      </c>
      <c r="AO1520" t="str">
        <f t="shared" si="255"/>
        <v>LondonBouchardHalep</v>
      </c>
      <c r="AP1520" t="str">
        <f t="shared" si="256"/>
        <v>LondonHalepBouchard</v>
      </c>
      <c r="AQ1520">
        <f t="shared" si="257"/>
        <v>2</v>
      </c>
      <c r="AR1520">
        <f t="shared" si="258"/>
        <v>5</v>
      </c>
      <c r="AS1520">
        <f t="shared" si="259"/>
        <v>21</v>
      </c>
      <c r="AT1520" t="b">
        <f t="shared" si="260"/>
        <v>1</v>
      </c>
      <c r="AU1520" t="str">
        <f t="shared" si="261"/>
        <v>Bouchard</v>
      </c>
      <c r="AV1520" t="b">
        <f t="shared" si="262"/>
        <v>0</v>
      </c>
      <c r="AW1520" t="str">
        <f t="shared" si="263"/>
        <v>LondonSemifinals</v>
      </c>
    </row>
    <row r="1521" spans="1:49" x14ac:dyDescent="0.25">
      <c r="A1521">
        <v>32</v>
      </c>
      <c r="B1521" t="s">
        <v>623</v>
      </c>
      <c r="C1521" t="s">
        <v>624</v>
      </c>
      <c r="D1521" s="1">
        <v>41825</v>
      </c>
      <c r="E1521" t="s">
        <v>443</v>
      </c>
      <c r="F1521" t="s">
        <v>307</v>
      </c>
      <c r="G1521" t="s">
        <v>614</v>
      </c>
      <c r="H1521" t="s">
        <v>348</v>
      </c>
      <c r="I1521">
        <v>3</v>
      </c>
      <c r="J1521" t="s">
        <v>440</v>
      </c>
      <c r="K1521" t="s">
        <v>431</v>
      </c>
      <c r="L1521">
        <v>6</v>
      </c>
      <c r="M1521">
        <v>13</v>
      </c>
      <c r="N1521">
        <v>4570</v>
      </c>
      <c r="O1521">
        <v>3320</v>
      </c>
      <c r="P1521">
        <v>6</v>
      </c>
      <c r="Q1521">
        <v>3</v>
      </c>
      <c r="R1521">
        <v>6</v>
      </c>
      <c r="S1521">
        <v>0</v>
      </c>
      <c r="V1521">
        <v>2</v>
      </c>
      <c r="W1521">
        <v>0</v>
      </c>
      <c r="X1521" t="s">
        <v>312</v>
      </c>
      <c r="Y1521">
        <v>1.72</v>
      </c>
      <c r="Z1521">
        <v>2.2000000000000002</v>
      </c>
      <c r="AA1521">
        <v>1.7</v>
      </c>
      <c r="AB1521">
        <v>2.1</v>
      </c>
      <c r="AC1521">
        <v>1.73</v>
      </c>
      <c r="AD1521">
        <v>2.1</v>
      </c>
      <c r="AE1521">
        <v>1.76</v>
      </c>
      <c r="AF1521">
        <v>2.2200000000000002</v>
      </c>
      <c r="AG1521">
        <v>1.73</v>
      </c>
      <c r="AH1521">
        <v>2.2000000000000002</v>
      </c>
      <c r="AI1521">
        <v>1.8</v>
      </c>
      <c r="AJ1521">
        <v>2.2200000000000002</v>
      </c>
      <c r="AK1521">
        <v>1.73</v>
      </c>
      <c r="AL1521">
        <v>2.13</v>
      </c>
      <c r="AM1521" t="str">
        <f t="shared" si="253"/>
        <v>Kvitova</v>
      </c>
      <c r="AN1521" t="str">
        <f t="shared" si="254"/>
        <v>Bouchard</v>
      </c>
      <c r="AO1521" t="str">
        <f t="shared" si="255"/>
        <v>LondonKvitovaBouchard</v>
      </c>
      <c r="AP1521" t="str">
        <f t="shared" si="256"/>
        <v>LondonBouchardKvitova</v>
      </c>
      <c r="AQ1521">
        <f t="shared" si="257"/>
        <v>2</v>
      </c>
      <c r="AR1521">
        <f t="shared" si="258"/>
        <v>9</v>
      </c>
      <c r="AS1521">
        <f t="shared" si="259"/>
        <v>15</v>
      </c>
      <c r="AT1521" t="b">
        <f t="shared" si="260"/>
        <v>0</v>
      </c>
      <c r="AU1521" t="str">
        <f t="shared" si="261"/>
        <v>Kvitova</v>
      </c>
      <c r="AV1521" t="b">
        <f t="shared" si="262"/>
        <v>0</v>
      </c>
      <c r="AW1521" t="str">
        <f t="shared" si="263"/>
        <v>LondonThe Final</v>
      </c>
    </row>
    <row r="1522" spans="1:49" x14ac:dyDescent="0.25">
      <c r="A1522">
        <v>33</v>
      </c>
      <c r="B1522" t="s">
        <v>630</v>
      </c>
      <c r="C1522" t="s">
        <v>631</v>
      </c>
      <c r="D1522" s="1">
        <v>41827</v>
      </c>
      <c r="E1522" s="1" t="s">
        <v>306</v>
      </c>
      <c r="F1522" t="s">
        <v>307</v>
      </c>
      <c r="G1522" s="1" t="s">
        <v>503</v>
      </c>
      <c r="H1522" t="s">
        <v>309</v>
      </c>
      <c r="I1522">
        <v>3</v>
      </c>
      <c r="J1522" t="s">
        <v>315</v>
      </c>
      <c r="K1522" t="s">
        <v>314</v>
      </c>
      <c r="L1522">
        <v>48</v>
      </c>
      <c r="M1522">
        <v>62</v>
      </c>
      <c r="N1522">
        <v>1070</v>
      </c>
      <c r="O1522">
        <v>908</v>
      </c>
      <c r="P1522">
        <v>6</v>
      </c>
      <c r="Q1522">
        <v>4</v>
      </c>
      <c r="R1522">
        <v>6</v>
      </c>
      <c r="S1522">
        <v>4</v>
      </c>
      <c r="V1522">
        <v>2</v>
      </c>
      <c r="W1522">
        <v>0</v>
      </c>
      <c r="X1522" t="s">
        <v>312</v>
      </c>
      <c r="Y1522">
        <v>2.2000000000000002</v>
      </c>
      <c r="Z1522">
        <v>1.61</v>
      </c>
      <c r="AA1522">
        <v>2.2000000000000002</v>
      </c>
      <c r="AB1522">
        <v>1.65</v>
      </c>
      <c r="AC1522">
        <v>2.1</v>
      </c>
      <c r="AD1522">
        <v>1.67</v>
      </c>
      <c r="AE1522">
        <v>2.15</v>
      </c>
      <c r="AF1522">
        <v>1.78</v>
      </c>
      <c r="AG1522">
        <v>2.25</v>
      </c>
      <c r="AH1522">
        <v>1.62</v>
      </c>
      <c r="AI1522">
        <v>2.38</v>
      </c>
      <c r="AJ1522">
        <v>1.78</v>
      </c>
      <c r="AK1522">
        <v>2.19</v>
      </c>
      <c r="AL1522">
        <v>1.65</v>
      </c>
      <c r="AM1522" t="str">
        <f t="shared" si="253"/>
        <v>Pliskova</v>
      </c>
      <c r="AN1522" t="str">
        <f t="shared" si="254"/>
        <v>Barthel</v>
      </c>
      <c r="AO1522" t="str">
        <f t="shared" si="255"/>
        <v>Bad GasteinPliskovaBarthel</v>
      </c>
      <c r="AP1522" t="str">
        <f t="shared" si="256"/>
        <v>Bad GasteinBarthelPliskova</v>
      </c>
      <c r="AQ1522">
        <f t="shared" si="257"/>
        <v>2</v>
      </c>
      <c r="AR1522">
        <f t="shared" si="258"/>
        <v>4</v>
      </c>
      <c r="AS1522">
        <f t="shared" si="259"/>
        <v>20</v>
      </c>
      <c r="AT1522" t="b">
        <f t="shared" si="260"/>
        <v>0</v>
      </c>
      <c r="AU1522" t="str">
        <f t="shared" si="261"/>
        <v>Pliskova</v>
      </c>
      <c r="AV1522" t="b">
        <f t="shared" si="262"/>
        <v>0</v>
      </c>
      <c r="AW1522" t="str">
        <f t="shared" si="263"/>
        <v>Bad Gastein1st Round</v>
      </c>
    </row>
    <row r="1523" spans="1:49" x14ac:dyDescent="0.25">
      <c r="A1523">
        <v>33</v>
      </c>
      <c r="B1523" t="s">
        <v>630</v>
      </c>
      <c r="C1523" t="s">
        <v>631</v>
      </c>
      <c r="D1523" s="1">
        <v>41827</v>
      </c>
      <c r="E1523" s="1" t="s">
        <v>306</v>
      </c>
      <c r="F1523" t="s">
        <v>307</v>
      </c>
      <c r="G1523" s="1" t="s">
        <v>503</v>
      </c>
      <c r="H1523" t="s">
        <v>309</v>
      </c>
      <c r="I1523">
        <v>3</v>
      </c>
      <c r="J1523" t="s">
        <v>599</v>
      </c>
      <c r="K1523" t="s">
        <v>632</v>
      </c>
      <c r="L1523">
        <v>315</v>
      </c>
      <c r="M1523">
        <v>310</v>
      </c>
      <c r="N1523">
        <v>135</v>
      </c>
      <c r="O1523">
        <v>138</v>
      </c>
      <c r="P1523">
        <v>6</v>
      </c>
      <c r="Q1523">
        <v>2</v>
      </c>
      <c r="R1523">
        <v>6</v>
      </c>
      <c r="S1523">
        <v>4</v>
      </c>
      <c r="V1523">
        <v>2</v>
      </c>
      <c r="W1523">
        <v>0</v>
      </c>
      <c r="X1523" t="s">
        <v>312</v>
      </c>
      <c r="Y1523">
        <v>3.25</v>
      </c>
      <c r="Z1523">
        <v>1.33</v>
      </c>
      <c r="AA1523">
        <v>3.4</v>
      </c>
      <c r="AB1523">
        <v>1.3</v>
      </c>
      <c r="AC1523">
        <v>3.25</v>
      </c>
      <c r="AD1523">
        <v>1.33</v>
      </c>
      <c r="AE1523">
        <v>3.66</v>
      </c>
      <c r="AF1523">
        <v>1.32</v>
      </c>
      <c r="AG1523">
        <v>3</v>
      </c>
      <c r="AH1523">
        <v>1.36</v>
      </c>
      <c r="AI1523">
        <v>3.66</v>
      </c>
      <c r="AJ1523">
        <v>1.38</v>
      </c>
      <c r="AK1523">
        <v>3.32</v>
      </c>
      <c r="AL1523">
        <v>1.31</v>
      </c>
      <c r="AM1523" t="str">
        <f t="shared" si="253"/>
        <v>Moser</v>
      </c>
      <c r="AN1523" t="str">
        <f t="shared" si="254"/>
        <v>Neuwirth</v>
      </c>
      <c r="AO1523" t="str">
        <f t="shared" si="255"/>
        <v>Bad GasteinMoserNeuwirth</v>
      </c>
      <c r="AP1523" t="str">
        <f t="shared" si="256"/>
        <v>Bad GasteinNeuwirthMoser</v>
      </c>
      <c r="AQ1523">
        <f t="shared" si="257"/>
        <v>2</v>
      </c>
      <c r="AR1523">
        <f t="shared" si="258"/>
        <v>6</v>
      </c>
      <c r="AS1523">
        <f t="shared" si="259"/>
        <v>18</v>
      </c>
      <c r="AT1523" t="b">
        <f t="shared" si="260"/>
        <v>0</v>
      </c>
      <c r="AU1523" t="str">
        <f t="shared" si="261"/>
        <v>Moser</v>
      </c>
      <c r="AV1523" t="b">
        <f t="shared" si="262"/>
        <v>0</v>
      </c>
      <c r="AW1523" t="str">
        <f t="shared" si="263"/>
        <v>Bad Gastein1st Round</v>
      </c>
    </row>
    <row r="1524" spans="1:49" x14ac:dyDescent="0.25">
      <c r="A1524">
        <v>33</v>
      </c>
      <c r="B1524" t="s">
        <v>630</v>
      </c>
      <c r="C1524" t="s">
        <v>631</v>
      </c>
      <c r="D1524" s="1">
        <v>41827</v>
      </c>
      <c r="E1524" s="1" t="s">
        <v>306</v>
      </c>
      <c r="F1524" t="s">
        <v>307</v>
      </c>
      <c r="G1524" s="1" t="s">
        <v>503</v>
      </c>
      <c r="H1524" t="s">
        <v>309</v>
      </c>
      <c r="I1524">
        <v>3</v>
      </c>
      <c r="J1524" t="s">
        <v>358</v>
      </c>
      <c r="K1524" t="s">
        <v>340</v>
      </c>
      <c r="L1524">
        <v>75</v>
      </c>
      <c r="M1524">
        <v>95</v>
      </c>
      <c r="N1524">
        <v>740</v>
      </c>
      <c r="O1524">
        <v>640</v>
      </c>
      <c r="P1524">
        <v>7</v>
      </c>
      <c r="Q1524">
        <v>6</v>
      </c>
      <c r="R1524">
        <v>6</v>
      </c>
      <c r="S1524">
        <v>2</v>
      </c>
      <c r="V1524">
        <v>2</v>
      </c>
      <c r="W1524">
        <v>0</v>
      </c>
      <c r="X1524" t="s">
        <v>312</v>
      </c>
      <c r="Y1524">
        <v>2.62</v>
      </c>
      <c r="Z1524">
        <v>1.44</v>
      </c>
      <c r="AA1524">
        <v>2.5</v>
      </c>
      <c r="AB1524">
        <v>1.5</v>
      </c>
      <c r="AC1524">
        <v>2.62</v>
      </c>
      <c r="AD1524">
        <v>1.44</v>
      </c>
      <c r="AE1524">
        <v>2.83</v>
      </c>
      <c r="AF1524">
        <v>1.48</v>
      </c>
      <c r="AG1524">
        <v>2.75</v>
      </c>
      <c r="AH1524">
        <v>1.44</v>
      </c>
      <c r="AI1524">
        <v>2.85</v>
      </c>
      <c r="AJ1524">
        <v>1.55</v>
      </c>
      <c r="AK1524">
        <v>2.63</v>
      </c>
      <c r="AL1524">
        <v>1.47</v>
      </c>
      <c r="AM1524" t="str">
        <f t="shared" si="253"/>
        <v>Voegele</v>
      </c>
      <c r="AN1524" t="str">
        <f t="shared" si="254"/>
        <v>Goerges</v>
      </c>
      <c r="AO1524" t="str">
        <f t="shared" si="255"/>
        <v>Bad GasteinVoegeleGoerges</v>
      </c>
      <c r="AP1524" t="str">
        <f t="shared" si="256"/>
        <v>Bad GasteinGoergesVoegele</v>
      </c>
      <c r="AQ1524">
        <f t="shared" si="257"/>
        <v>2</v>
      </c>
      <c r="AR1524">
        <f t="shared" si="258"/>
        <v>5</v>
      </c>
      <c r="AS1524">
        <f t="shared" si="259"/>
        <v>21</v>
      </c>
      <c r="AT1524" t="b">
        <f t="shared" si="260"/>
        <v>1</v>
      </c>
      <c r="AU1524" t="str">
        <f t="shared" si="261"/>
        <v>Voegele</v>
      </c>
      <c r="AV1524" t="b">
        <f t="shared" si="262"/>
        <v>0</v>
      </c>
      <c r="AW1524" t="str">
        <f t="shared" si="263"/>
        <v>Bad Gastein1st Round</v>
      </c>
    </row>
    <row r="1525" spans="1:49" x14ac:dyDescent="0.25">
      <c r="A1525">
        <v>33</v>
      </c>
      <c r="B1525" t="s">
        <v>630</v>
      </c>
      <c r="C1525" t="s">
        <v>631</v>
      </c>
      <c r="D1525" s="1">
        <v>41828</v>
      </c>
      <c r="E1525" s="1" t="s">
        <v>306</v>
      </c>
      <c r="F1525" t="s">
        <v>307</v>
      </c>
      <c r="G1525" s="1" t="s">
        <v>503</v>
      </c>
      <c r="H1525" t="s">
        <v>309</v>
      </c>
      <c r="I1525">
        <v>3</v>
      </c>
      <c r="J1525" t="s">
        <v>526</v>
      </c>
      <c r="K1525" t="s">
        <v>326</v>
      </c>
      <c r="L1525">
        <v>147</v>
      </c>
      <c r="M1525">
        <v>94</v>
      </c>
      <c r="N1525">
        <v>413</v>
      </c>
      <c r="O1525">
        <v>644</v>
      </c>
      <c r="P1525">
        <v>6</v>
      </c>
      <c r="Q1525">
        <v>7</v>
      </c>
      <c r="R1525">
        <v>7</v>
      </c>
      <c r="S1525">
        <v>5</v>
      </c>
      <c r="T1525">
        <v>6</v>
      </c>
      <c r="U1525">
        <v>4</v>
      </c>
      <c r="V1525">
        <v>2</v>
      </c>
      <c r="W1525">
        <v>1</v>
      </c>
      <c r="X1525" t="s">
        <v>312</v>
      </c>
      <c r="Y1525">
        <v>1.66</v>
      </c>
      <c r="Z1525">
        <v>2.1</v>
      </c>
      <c r="AA1525">
        <v>1.65</v>
      </c>
      <c r="AB1525">
        <v>2.2000000000000002</v>
      </c>
      <c r="AC1525">
        <v>1.73</v>
      </c>
      <c r="AD1525">
        <v>2</v>
      </c>
      <c r="AE1525">
        <v>1.65</v>
      </c>
      <c r="AF1525">
        <v>2.36</v>
      </c>
      <c r="AG1525">
        <v>1.73</v>
      </c>
      <c r="AH1525">
        <v>2.1</v>
      </c>
      <c r="AI1525">
        <v>1.73</v>
      </c>
      <c r="AJ1525">
        <v>2.36</v>
      </c>
      <c r="AK1525">
        <v>1.67</v>
      </c>
      <c r="AL1525">
        <v>2.17</v>
      </c>
      <c r="AM1525" t="str">
        <f t="shared" si="253"/>
        <v>Rogers</v>
      </c>
      <c r="AN1525" t="str">
        <f t="shared" si="254"/>
        <v>Pliskova</v>
      </c>
      <c r="AO1525" t="str">
        <f t="shared" si="255"/>
        <v>Bad GasteinRogersPliskova</v>
      </c>
      <c r="AP1525" t="str">
        <f t="shared" si="256"/>
        <v>Bad GasteinPliskovaRogers</v>
      </c>
      <c r="AQ1525">
        <f t="shared" si="257"/>
        <v>1</v>
      </c>
      <c r="AR1525">
        <f t="shared" si="258"/>
        <v>3</v>
      </c>
      <c r="AS1525">
        <f t="shared" si="259"/>
        <v>35</v>
      </c>
      <c r="AT1525" t="b">
        <f t="shared" si="260"/>
        <v>1</v>
      </c>
      <c r="AU1525" t="str">
        <f t="shared" si="261"/>
        <v>Pliskova</v>
      </c>
      <c r="AV1525" t="b">
        <f t="shared" si="262"/>
        <v>1</v>
      </c>
      <c r="AW1525" t="str">
        <f t="shared" si="263"/>
        <v>Bad Gastein1st Round</v>
      </c>
    </row>
    <row r="1526" spans="1:49" x14ac:dyDescent="0.25">
      <c r="A1526">
        <v>33</v>
      </c>
      <c r="B1526" t="s">
        <v>630</v>
      </c>
      <c r="C1526" t="s">
        <v>631</v>
      </c>
      <c r="D1526" s="1">
        <v>41828</v>
      </c>
      <c r="E1526" s="1" t="s">
        <v>306</v>
      </c>
      <c r="F1526" t="s">
        <v>307</v>
      </c>
      <c r="G1526" s="1" t="s">
        <v>503</v>
      </c>
      <c r="H1526" t="s">
        <v>309</v>
      </c>
      <c r="I1526">
        <v>3</v>
      </c>
      <c r="J1526" t="s">
        <v>459</v>
      </c>
      <c r="K1526" t="s">
        <v>506</v>
      </c>
      <c r="L1526">
        <v>125</v>
      </c>
      <c r="M1526">
        <v>60</v>
      </c>
      <c r="N1526">
        <v>501</v>
      </c>
      <c r="O1526">
        <v>918</v>
      </c>
      <c r="P1526">
        <v>6</v>
      </c>
      <c r="Q1526">
        <v>7</v>
      </c>
      <c r="R1526">
        <v>6</v>
      </c>
      <c r="S1526">
        <v>1</v>
      </c>
      <c r="T1526">
        <v>6</v>
      </c>
      <c r="U1526">
        <v>4</v>
      </c>
      <c r="V1526">
        <v>2</v>
      </c>
      <c r="W1526">
        <v>1</v>
      </c>
      <c r="X1526" t="s">
        <v>312</v>
      </c>
      <c r="Y1526">
        <v>3.5</v>
      </c>
      <c r="Z1526">
        <v>1.28</v>
      </c>
      <c r="AA1526">
        <v>3.4</v>
      </c>
      <c r="AB1526">
        <v>1.3</v>
      </c>
      <c r="AC1526">
        <v>3.4</v>
      </c>
      <c r="AD1526">
        <v>1.3</v>
      </c>
      <c r="AE1526">
        <v>3.52</v>
      </c>
      <c r="AF1526">
        <v>1.34</v>
      </c>
      <c r="AG1526">
        <v>3.5</v>
      </c>
      <c r="AH1526">
        <v>1.29</v>
      </c>
      <c r="AI1526">
        <v>3.65</v>
      </c>
      <c r="AJ1526">
        <v>1.34</v>
      </c>
      <c r="AK1526">
        <v>3.39</v>
      </c>
      <c r="AL1526">
        <v>1.3</v>
      </c>
      <c r="AM1526" t="str">
        <f t="shared" si="253"/>
        <v>Pfizenmaier</v>
      </c>
      <c r="AN1526" t="str">
        <f t="shared" si="254"/>
        <v>Torro</v>
      </c>
      <c r="AO1526" t="str">
        <f t="shared" si="255"/>
        <v>Bad GasteinPfizenmaierTorro</v>
      </c>
      <c r="AP1526" t="str">
        <f t="shared" si="256"/>
        <v>Bad GasteinTorroPfizenmaier</v>
      </c>
      <c r="AQ1526">
        <f t="shared" si="257"/>
        <v>1</v>
      </c>
      <c r="AR1526">
        <f t="shared" si="258"/>
        <v>6</v>
      </c>
      <c r="AS1526">
        <f t="shared" si="259"/>
        <v>30</v>
      </c>
      <c r="AT1526" t="b">
        <f t="shared" si="260"/>
        <v>1</v>
      </c>
      <c r="AU1526" t="str">
        <f t="shared" si="261"/>
        <v>Torro</v>
      </c>
      <c r="AV1526" t="b">
        <f t="shared" si="262"/>
        <v>1</v>
      </c>
      <c r="AW1526" t="str">
        <f t="shared" si="263"/>
        <v>Bad Gastein1st Round</v>
      </c>
    </row>
    <row r="1527" spans="1:49" x14ac:dyDescent="0.25">
      <c r="A1527">
        <v>33</v>
      </c>
      <c r="B1527" t="s">
        <v>630</v>
      </c>
      <c r="C1527" t="s">
        <v>631</v>
      </c>
      <c r="D1527" s="1">
        <v>41828</v>
      </c>
      <c r="E1527" s="1" t="s">
        <v>306</v>
      </c>
      <c r="F1527" t="s">
        <v>307</v>
      </c>
      <c r="G1527" s="1" t="s">
        <v>503</v>
      </c>
      <c r="H1527" t="s">
        <v>309</v>
      </c>
      <c r="I1527">
        <v>3</v>
      </c>
      <c r="J1527" t="s">
        <v>633</v>
      </c>
      <c r="K1527" t="s">
        <v>392</v>
      </c>
      <c r="L1527">
        <v>308</v>
      </c>
      <c r="M1527">
        <v>55</v>
      </c>
      <c r="N1527">
        <v>139</v>
      </c>
      <c r="O1527">
        <v>985</v>
      </c>
      <c r="P1527">
        <v>6</v>
      </c>
      <c r="Q1527">
        <v>3</v>
      </c>
      <c r="R1527">
        <v>3</v>
      </c>
      <c r="S1527">
        <v>0</v>
      </c>
      <c r="V1527">
        <v>1</v>
      </c>
      <c r="W1527">
        <v>0</v>
      </c>
      <c r="X1527" t="s">
        <v>323</v>
      </c>
      <c r="Y1527">
        <v>3.5</v>
      </c>
      <c r="Z1527">
        <v>1.28</v>
      </c>
      <c r="AA1527">
        <v>3.5</v>
      </c>
      <c r="AB1527">
        <v>1.28</v>
      </c>
      <c r="AC1527">
        <v>3.5</v>
      </c>
      <c r="AD1527">
        <v>1.29</v>
      </c>
      <c r="AE1527">
        <v>4.25</v>
      </c>
      <c r="AF1527">
        <v>1.26</v>
      </c>
      <c r="AG1527">
        <v>3.5</v>
      </c>
      <c r="AH1527">
        <v>1.29</v>
      </c>
      <c r="AI1527">
        <v>4.25</v>
      </c>
      <c r="AJ1527">
        <v>1.3</v>
      </c>
      <c r="AK1527">
        <v>3.67</v>
      </c>
      <c r="AL1527">
        <v>1.27</v>
      </c>
      <c r="AM1527" t="str">
        <f t="shared" si="253"/>
        <v>Bogdan</v>
      </c>
      <c r="AN1527" t="str">
        <f t="shared" si="254"/>
        <v>Tomljanovic</v>
      </c>
      <c r="AO1527" t="str">
        <f t="shared" si="255"/>
        <v>Bad GasteinBogdanTomljanovic</v>
      </c>
      <c r="AP1527" t="str">
        <f t="shared" si="256"/>
        <v>Bad GasteinTomljanovicBogdan</v>
      </c>
      <c r="AQ1527">
        <f t="shared" si="257"/>
        <v>1</v>
      </c>
      <c r="AR1527">
        <f t="shared" si="258"/>
        <v>6</v>
      </c>
      <c r="AS1527">
        <f t="shared" si="259"/>
        <v>12</v>
      </c>
      <c r="AT1527" t="b">
        <f t="shared" si="260"/>
        <v>0</v>
      </c>
      <c r="AU1527" t="str">
        <f t="shared" si="261"/>
        <v>Bogdan</v>
      </c>
      <c r="AV1527" t="b">
        <f t="shared" si="262"/>
        <v>0</v>
      </c>
      <c r="AW1527" t="str">
        <f t="shared" si="263"/>
        <v>Bad Gastein1st Round</v>
      </c>
    </row>
    <row r="1528" spans="1:49" x14ac:dyDescent="0.25">
      <c r="A1528">
        <v>33</v>
      </c>
      <c r="B1528" t="s">
        <v>630</v>
      </c>
      <c r="C1528" t="s">
        <v>631</v>
      </c>
      <c r="D1528" s="1">
        <v>41828</v>
      </c>
      <c r="E1528" s="1" t="s">
        <v>306</v>
      </c>
      <c r="F1528" t="s">
        <v>307</v>
      </c>
      <c r="G1528" s="1" t="s">
        <v>503</v>
      </c>
      <c r="H1528" t="s">
        <v>309</v>
      </c>
      <c r="I1528">
        <v>3</v>
      </c>
      <c r="J1528" t="s">
        <v>354</v>
      </c>
      <c r="K1528" t="s">
        <v>395</v>
      </c>
      <c r="L1528">
        <v>35</v>
      </c>
      <c r="M1528">
        <v>77</v>
      </c>
      <c r="N1528">
        <v>1395</v>
      </c>
      <c r="O1528">
        <v>739</v>
      </c>
      <c r="P1528">
        <v>6</v>
      </c>
      <c r="Q1528">
        <v>1</v>
      </c>
      <c r="R1528">
        <v>6</v>
      </c>
      <c r="S1528">
        <v>4</v>
      </c>
      <c r="V1528">
        <v>2</v>
      </c>
      <c r="W1528">
        <v>0</v>
      </c>
      <c r="X1528" t="s">
        <v>312</v>
      </c>
      <c r="Y1528">
        <v>1.57</v>
      </c>
      <c r="Z1528">
        <v>2.25</v>
      </c>
      <c r="AA1528">
        <v>1.58</v>
      </c>
      <c r="AB1528">
        <v>2.35</v>
      </c>
      <c r="AC1528">
        <v>1.57</v>
      </c>
      <c r="AD1528">
        <v>2.25</v>
      </c>
      <c r="AE1528">
        <v>1.58</v>
      </c>
      <c r="AF1528">
        <v>2.52</v>
      </c>
      <c r="AG1528">
        <v>1.57</v>
      </c>
      <c r="AH1528">
        <v>2.38</v>
      </c>
      <c r="AI1528">
        <v>1.63</v>
      </c>
      <c r="AJ1528">
        <v>2.52</v>
      </c>
      <c r="AK1528">
        <v>1.58</v>
      </c>
      <c r="AL1528">
        <v>2.33</v>
      </c>
      <c r="AM1528" t="str">
        <f t="shared" si="253"/>
        <v>Svitolina</v>
      </c>
      <c r="AN1528" t="str">
        <f t="shared" si="254"/>
        <v>Mayr</v>
      </c>
      <c r="AO1528" t="str">
        <f t="shared" si="255"/>
        <v>Bad GasteinSvitolinaMayr</v>
      </c>
      <c r="AP1528" t="str">
        <f t="shared" si="256"/>
        <v>Bad GasteinMayrSvitolina</v>
      </c>
      <c r="AQ1528">
        <f t="shared" si="257"/>
        <v>2</v>
      </c>
      <c r="AR1528">
        <f t="shared" si="258"/>
        <v>7</v>
      </c>
      <c r="AS1528">
        <f t="shared" si="259"/>
        <v>17</v>
      </c>
      <c r="AT1528" t="b">
        <f t="shared" si="260"/>
        <v>0</v>
      </c>
      <c r="AU1528" t="str">
        <f t="shared" si="261"/>
        <v>Svitolina</v>
      </c>
      <c r="AV1528" t="b">
        <f t="shared" si="262"/>
        <v>0</v>
      </c>
      <c r="AW1528" t="str">
        <f t="shared" si="263"/>
        <v>Bad Gastein1st Round</v>
      </c>
    </row>
    <row r="1529" spans="1:49" x14ac:dyDescent="0.25">
      <c r="A1529">
        <v>33</v>
      </c>
      <c r="B1529" t="s">
        <v>630</v>
      </c>
      <c r="C1529" t="s">
        <v>631</v>
      </c>
      <c r="D1529" s="1">
        <v>41828</v>
      </c>
      <c r="E1529" s="1" t="s">
        <v>306</v>
      </c>
      <c r="F1529" t="s">
        <v>307</v>
      </c>
      <c r="G1529" s="1" t="s">
        <v>503</v>
      </c>
      <c r="H1529" t="s">
        <v>309</v>
      </c>
      <c r="I1529">
        <v>3</v>
      </c>
      <c r="J1529" t="s">
        <v>360</v>
      </c>
      <c r="K1529" t="s">
        <v>401</v>
      </c>
      <c r="L1529">
        <v>20</v>
      </c>
      <c r="M1529">
        <v>70</v>
      </c>
      <c r="N1529">
        <v>2235</v>
      </c>
      <c r="O1529">
        <v>794</v>
      </c>
      <c r="P1529">
        <v>7</v>
      </c>
      <c r="Q1529">
        <v>6</v>
      </c>
      <c r="R1529">
        <v>7</v>
      </c>
      <c r="S1529">
        <v>5</v>
      </c>
      <c r="V1529">
        <v>2</v>
      </c>
      <c r="W1529">
        <v>0</v>
      </c>
      <c r="X1529" t="s">
        <v>312</v>
      </c>
      <c r="Y1529">
        <v>1.1200000000000001</v>
      </c>
      <c r="Z1529">
        <v>6</v>
      </c>
      <c r="AA1529">
        <v>1.1599999999999999</v>
      </c>
      <c r="AB1529">
        <v>5</v>
      </c>
      <c r="AC1529">
        <v>1.1200000000000001</v>
      </c>
      <c r="AD1529">
        <v>5.5</v>
      </c>
      <c r="AE1529">
        <v>1.1499999999999999</v>
      </c>
      <c r="AF1529">
        <v>6.18</v>
      </c>
      <c r="AG1529">
        <v>1.1399999999999999</v>
      </c>
      <c r="AH1529">
        <v>5.5</v>
      </c>
      <c r="AI1529">
        <v>1.1599999999999999</v>
      </c>
      <c r="AJ1529">
        <v>6.18</v>
      </c>
      <c r="AK1529">
        <v>1.1399999999999999</v>
      </c>
      <c r="AL1529">
        <v>5.43</v>
      </c>
      <c r="AM1529" t="str">
        <f t="shared" si="253"/>
        <v>Petkovic</v>
      </c>
      <c r="AN1529" t="str">
        <f t="shared" si="254"/>
        <v>Cepelova</v>
      </c>
      <c r="AO1529" t="str">
        <f t="shared" si="255"/>
        <v>Bad GasteinPetkovicCepelova</v>
      </c>
      <c r="AP1529" t="str">
        <f t="shared" si="256"/>
        <v>Bad GasteinCepelovaPetkovic</v>
      </c>
      <c r="AQ1529">
        <f t="shared" si="257"/>
        <v>2</v>
      </c>
      <c r="AR1529">
        <f t="shared" si="258"/>
        <v>3</v>
      </c>
      <c r="AS1529">
        <f t="shared" si="259"/>
        <v>25</v>
      </c>
      <c r="AT1529" t="b">
        <f t="shared" si="260"/>
        <v>1</v>
      </c>
      <c r="AU1529" t="str">
        <f t="shared" si="261"/>
        <v>Petkovic</v>
      </c>
      <c r="AV1529" t="b">
        <f t="shared" si="262"/>
        <v>0</v>
      </c>
      <c r="AW1529" t="str">
        <f t="shared" si="263"/>
        <v>Bad Gastein1st Round</v>
      </c>
    </row>
    <row r="1530" spans="1:49" x14ac:dyDescent="0.25">
      <c r="A1530">
        <v>33</v>
      </c>
      <c r="B1530" t="s">
        <v>630</v>
      </c>
      <c r="C1530" t="s">
        <v>631</v>
      </c>
      <c r="D1530" s="1">
        <v>41828</v>
      </c>
      <c r="E1530" s="1" t="s">
        <v>306</v>
      </c>
      <c r="F1530" t="s">
        <v>307</v>
      </c>
      <c r="G1530" s="1" t="s">
        <v>503</v>
      </c>
      <c r="H1530" t="s">
        <v>309</v>
      </c>
      <c r="I1530">
        <v>3</v>
      </c>
      <c r="J1530" t="s">
        <v>540</v>
      </c>
      <c r="K1530" t="s">
        <v>582</v>
      </c>
      <c r="L1530">
        <v>138</v>
      </c>
      <c r="M1530">
        <v>186</v>
      </c>
      <c r="N1530">
        <v>440</v>
      </c>
      <c r="O1530">
        <v>319</v>
      </c>
      <c r="P1530">
        <v>6</v>
      </c>
      <c r="Q1530">
        <v>3</v>
      </c>
      <c r="R1530">
        <v>6</v>
      </c>
      <c r="S1530">
        <v>2</v>
      </c>
      <c r="V1530">
        <v>2</v>
      </c>
      <c r="W1530">
        <v>0</v>
      </c>
      <c r="X1530" t="s">
        <v>312</v>
      </c>
      <c r="Y1530">
        <v>1.33</v>
      </c>
      <c r="Z1530">
        <v>3.25</v>
      </c>
      <c r="AA1530">
        <v>1.35</v>
      </c>
      <c r="AB1530">
        <v>3.1</v>
      </c>
      <c r="AC1530">
        <v>1.4</v>
      </c>
      <c r="AD1530">
        <v>2.75</v>
      </c>
      <c r="AE1530">
        <v>1.4</v>
      </c>
      <c r="AF1530">
        <v>3.19</v>
      </c>
      <c r="AG1530">
        <v>1.36</v>
      </c>
      <c r="AH1530">
        <v>3</v>
      </c>
      <c r="AI1530">
        <v>1.42</v>
      </c>
      <c r="AJ1530">
        <v>3.25</v>
      </c>
      <c r="AK1530">
        <v>1.36</v>
      </c>
      <c r="AL1530">
        <v>3.03</v>
      </c>
      <c r="AM1530" t="str">
        <f t="shared" si="253"/>
        <v>Min</v>
      </c>
      <c r="AN1530" t="str">
        <f t="shared" si="254"/>
        <v>Garcia</v>
      </c>
      <c r="AO1530" t="str">
        <f t="shared" si="255"/>
        <v>Bad GasteinMinGarcia</v>
      </c>
      <c r="AP1530" t="str">
        <f t="shared" si="256"/>
        <v>Bad GasteinGarciaMin</v>
      </c>
      <c r="AQ1530">
        <f t="shared" si="257"/>
        <v>2</v>
      </c>
      <c r="AR1530">
        <f t="shared" si="258"/>
        <v>7</v>
      </c>
      <c r="AS1530">
        <f t="shared" si="259"/>
        <v>17</v>
      </c>
      <c r="AT1530" t="b">
        <f t="shared" si="260"/>
        <v>0</v>
      </c>
      <c r="AU1530" t="str">
        <f t="shared" si="261"/>
        <v>Min</v>
      </c>
      <c r="AV1530" t="b">
        <f t="shared" si="262"/>
        <v>0</v>
      </c>
      <c r="AW1530" t="str">
        <f t="shared" si="263"/>
        <v>Bad Gastein1st Round</v>
      </c>
    </row>
    <row r="1531" spans="1:49" x14ac:dyDescent="0.25">
      <c r="A1531">
        <v>33</v>
      </c>
      <c r="B1531" t="s">
        <v>630</v>
      </c>
      <c r="C1531" t="s">
        <v>631</v>
      </c>
      <c r="D1531" s="1">
        <v>41828</v>
      </c>
      <c r="E1531" s="1" t="s">
        <v>306</v>
      </c>
      <c r="F1531" t="s">
        <v>307</v>
      </c>
      <c r="G1531" s="1" t="s">
        <v>503</v>
      </c>
      <c r="H1531" t="s">
        <v>309</v>
      </c>
      <c r="I1531">
        <v>3</v>
      </c>
      <c r="J1531" t="s">
        <v>464</v>
      </c>
      <c r="K1531" t="s">
        <v>325</v>
      </c>
      <c r="L1531">
        <v>40</v>
      </c>
      <c r="M1531">
        <v>116</v>
      </c>
      <c r="N1531">
        <v>1223</v>
      </c>
      <c r="O1531">
        <v>537</v>
      </c>
      <c r="P1531">
        <v>6</v>
      </c>
      <c r="Q1531">
        <v>2</v>
      </c>
      <c r="R1531">
        <v>6</v>
      </c>
      <c r="S1531">
        <v>3</v>
      </c>
      <c r="V1531">
        <v>2</v>
      </c>
      <c r="W1531">
        <v>0</v>
      </c>
      <c r="X1531" t="s">
        <v>312</v>
      </c>
      <c r="Y1531">
        <v>1.28</v>
      </c>
      <c r="Z1531">
        <v>3.5</v>
      </c>
      <c r="AA1531">
        <v>1.35</v>
      </c>
      <c r="AB1531">
        <v>3.1</v>
      </c>
      <c r="AC1531">
        <v>1.3</v>
      </c>
      <c r="AD1531">
        <v>3.4</v>
      </c>
      <c r="AE1531">
        <v>1.34</v>
      </c>
      <c r="AF1531">
        <v>3.5</v>
      </c>
      <c r="AG1531">
        <v>1.33</v>
      </c>
      <c r="AH1531">
        <v>3.25</v>
      </c>
      <c r="AI1531">
        <v>1.37</v>
      </c>
      <c r="AJ1531">
        <v>3.65</v>
      </c>
      <c r="AK1531">
        <v>1.31</v>
      </c>
      <c r="AL1531">
        <v>3.35</v>
      </c>
      <c r="AM1531" t="str">
        <f t="shared" si="253"/>
        <v>Giorgi</v>
      </c>
      <c r="AN1531" t="str">
        <f t="shared" si="254"/>
        <v>Hlavackova</v>
      </c>
      <c r="AO1531" t="str">
        <f t="shared" si="255"/>
        <v>Bad GasteinGiorgiHlavackova</v>
      </c>
      <c r="AP1531" t="str">
        <f t="shared" si="256"/>
        <v>Bad GasteinHlavackovaGiorgi</v>
      </c>
      <c r="AQ1531">
        <f t="shared" si="257"/>
        <v>2</v>
      </c>
      <c r="AR1531">
        <f t="shared" si="258"/>
        <v>7</v>
      </c>
      <c r="AS1531">
        <f t="shared" si="259"/>
        <v>17</v>
      </c>
      <c r="AT1531" t="b">
        <f t="shared" si="260"/>
        <v>0</v>
      </c>
      <c r="AU1531" t="str">
        <f t="shared" si="261"/>
        <v>Giorgi</v>
      </c>
      <c r="AV1531" t="b">
        <f t="shared" si="262"/>
        <v>0</v>
      </c>
      <c r="AW1531" t="str">
        <f t="shared" si="263"/>
        <v>Bad Gastein1st Round</v>
      </c>
    </row>
    <row r="1532" spans="1:49" x14ac:dyDescent="0.25">
      <c r="A1532">
        <v>33</v>
      </c>
      <c r="B1532" t="s">
        <v>630</v>
      </c>
      <c r="C1532" t="s">
        <v>631</v>
      </c>
      <c r="D1532" s="1">
        <v>41828</v>
      </c>
      <c r="E1532" s="1" t="s">
        <v>306</v>
      </c>
      <c r="F1532" t="s">
        <v>307</v>
      </c>
      <c r="G1532" s="1" t="s">
        <v>503</v>
      </c>
      <c r="H1532" t="s">
        <v>309</v>
      </c>
      <c r="I1532">
        <v>3</v>
      </c>
      <c r="J1532" t="s">
        <v>446</v>
      </c>
      <c r="K1532" t="s">
        <v>319</v>
      </c>
      <c r="L1532">
        <v>182</v>
      </c>
      <c r="M1532">
        <v>73</v>
      </c>
      <c r="N1532">
        <v>333</v>
      </c>
      <c r="O1532">
        <v>755</v>
      </c>
      <c r="P1532">
        <v>6</v>
      </c>
      <c r="Q1532">
        <v>3</v>
      </c>
      <c r="R1532">
        <v>6</v>
      </c>
      <c r="S1532">
        <v>3</v>
      </c>
      <c r="V1532">
        <v>2</v>
      </c>
      <c r="W1532">
        <v>0</v>
      </c>
      <c r="X1532" t="s">
        <v>312</v>
      </c>
      <c r="Y1532">
        <v>3.5</v>
      </c>
      <c r="Z1532">
        <v>1.28</v>
      </c>
      <c r="AA1532">
        <v>3.4</v>
      </c>
      <c r="AB1532">
        <v>1.3</v>
      </c>
      <c r="AC1532">
        <v>3.25</v>
      </c>
      <c r="AD1532">
        <v>1.33</v>
      </c>
      <c r="AE1532">
        <v>3.78</v>
      </c>
      <c r="AF1532">
        <v>1.31</v>
      </c>
      <c r="AG1532">
        <v>3.5</v>
      </c>
      <c r="AH1532">
        <v>1.29</v>
      </c>
      <c r="AI1532">
        <v>3.78</v>
      </c>
      <c r="AJ1532">
        <v>1.33</v>
      </c>
      <c r="AK1532">
        <v>3.45</v>
      </c>
      <c r="AL1532">
        <v>1.3</v>
      </c>
      <c r="AM1532" t="str">
        <f t="shared" si="253"/>
        <v>Falconi</v>
      </c>
      <c r="AN1532" t="str">
        <f t="shared" si="254"/>
        <v>Larsson</v>
      </c>
      <c r="AO1532" t="str">
        <f t="shared" si="255"/>
        <v>Bad GasteinFalconiLarsson</v>
      </c>
      <c r="AP1532" t="str">
        <f t="shared" si="256"/>
        <v>Bad GasteinLarssonFalconi</v>
      </c>
      <c r="AQ1532">
        <f t="shared" si="257"/>
        <v>2</v>
      </c>
      <c r="AR1532">
        <f t="shared" si="258"/>
        <v>6</v>
      </c>
      <c r="AS1532">
        <f t="shared" si="259"/>
        <v>18</v>
      </c>
      <c r="AT1532" t="b">
        <f t="shared" si="260"/>
        <v>0</v>
      </c>
      <c r="AU1532" t="str">
        <f t="shared" si="261"/>
        <v>Falconi</v>
      </c>
      <c r="AV1532" t="b">
        <f t="shared" si="262"/>
        <v>0</v>
      </c>
      <c r="AW1532" t="str">
        <f t="shared" si="263"/>
        <v>Bad Gastein1st Round</v>
      </c>
    </row>
    <row r="1533" spans="1:49" x14ac:dyDescent="0.25">
      <c r="A1533">
        <v>33</v>
      </c>
      <c r="B1533" t="s">
        <v>630</v>
      </c>
      <c r="C1533" t="s">
        <v>631</v>
      </c>
      <c r="D1533" s="1">
        <v>41828</v>
      </c>
      <c r="E1533" s="1" t="s">
        <v>306</v>
      </c>
      <c r="F1533" t="s">
        <v>307</v>
      </c>
      <c r="G1533" s="1" t="s">
        <v>503</v>
      </c>
      <c r="H1533" t="s">
        <v>309</v>
      </c>
      <c r="I1533">
        <v>3</v>
      </c>
      <c r="J1533" t="s">
        <v>477</v>
      </c>
      <c r="K1533" t="s">
        <v>473</v>
      </c>
      <c r="L1533">
        <v>80</v>
      </c>
      <c r="M1533">
        <v>196</v>
      </c>
      <c r="N1533">
        <v>715</v>
      </c>
      <c r="O1533">
        <v>293</v>
      </c>
      <c r="P1533">
        <v>6</v>
      </c>
      <c r="Q1533">
        <v>1</v>
      </c>
      <c r="R1533">
        <v>6</v>
      </c>
      <c r="S1533">
        <v>2</v>
      </c>
      <c r="V1533">
        <v>2</v>
      </c>
      <c r="W1533">
        <v>0</v>
      </c>
      <c r="X1533" t="s">
        <v>312</v>
      </c>
      <c r="Y1533">
        <v>1.72</v>
      </c>
      <c r="Z1533">
        <v>2</v>
      </c>
      <c r="AA1533">
        <v>1.8</v>
      </c>
      <c r="AB1533">
        <v>2</v>
      </c>
      <c r="AC1533">
        <v>1.83</v>
      </c>
      <c r="AD1533">
        <v>1.83</v>
      </c>
      <c r="AE1533">
        <v>1.79</v>
      </c>
      <c r="AF1533">
        <v>2.13</v>
      </c>
      <c r="AG1533">
        <v>1.8</v>
      </c>
      <c r="AH1533">
        <v>2</v>
      </c>
      <c r="AI1533">
        <v>1.87</v>
      </c>
      <c r="AJ1533">
        <v>2.13</v>
      </c>
      <c r="AK1533">
        <v>1.81</v>
      </c>
      <c r="AL1533">
        <v>1.96</v>
      </c>
      <c r="AM1533" t="str">
        <f t="shared" si="253"/>
        <v>Scheepers</v>
      </c>
      <c r="AN1533" t="str">
        <f t="shared" si="254"/>
        <v>Duque</v>
      </c>
      <c r="AO1533" t="str">
        <f t="shared" si="255"/>
        <v>Bad GasteinScheepersDuque</v>
      </c>
      <c r="AP1533" t="str">
        <f t="shared" si="256"/>
        <v>Bad GasteinDuqueScheepers</v>
      </c>
      <c r="AQ1533">
        <f t="shared" si="257"/>
        <v>2</v>
      </c>
      <c r="AR1533">
        <f t="shared" si="258"/>
        <v>9</v>
      </c>
      <c r="AS1533">
        <f t="shared" si="259"/>
        <v>15</v>
      </c>
      <c r="AT1533" t="b">
        <f t="shared" si="260"/>
        <v>0</v>
      </c>
      <c r="AU1533" t="str">
        <f t="shared" si="261"/>
        <v>Scheepers</v>
      </c>
      <c r="AV1533" t="b">
        <f t="shared" si="262"/>
        <v>0</v>
      </c>
      <c r="AW1533" t="str">
        <f t="shared" si="263"/>
        <v>Bad Gastein1st Round</v>
      </c>
    </row>
    <row r="1534" spans="1:49" x14ac:dyDescent="0.25">
      <c r="A1534">
        <v>33</v>
      </c>
      <c r="B1534" t="s">
        <v>630</v>
      </c>
      <c r="C1534" t="s">
        <v>631</v>
      </c>
      <c r="D1534" s="1">
        <v>41828</v>
      </c>
      <c r="E1534" s="1" t="s">
        <v>306</v>
      </c>
      <c r="F1534" t="s">
        <v>307</v>
      </c>
      <c r="G1534" s="1" t="s">
        <v>503</v>
      </c>
      <c r="H1534" t="s">
        <v>309</v>
      </c>
      <c r="I1534">
        <v>3</v>
      </c>
      <c r="J1534" t="s">
        <v>316</v>
      </c>
      <c r="K1534" t="s">
        <v>543</v>
      </c>
      <c r="L1534">
        <v>96</v>
      </c>
      <c r="M1534">
        <v>124</v>
      </c>
      <c r="N1534">
        <v>635</v>
      </c>
      <c r="O1534">
        <v>503</v>
      </c>
      <c r="P1534">
        <v>6</v>
      </c>
      <c r="Q1534">
        <v>3</v>
      </c>
      <c r="R1534">
        <v>4</v>
      </c>
      <c r="S1534">
        <v>6</v>
      </c>
      <c r="T1534">
        <v>6</v>
      </c>
      <c r="U1534">
        <v>3</v>
      </c>
      <c r="V1534">
        <v>2</v>
      </c>
      <c r="W1534">
        <v>1</v>
      </c>
      <c r="X1534" t="s">
        <v>312</v>
      </c>
      <c r="Y1534">
        <v>1.53</v>
      </c>
      <c r="Z1534">
        <v>2.37</v>
      </c>
      <c r="AA1534">
        <v>1.55</v>
      </c>
      <c r="AB1534">
        <v>2.4</v>
      </c>
      <c r="AC1534">
        <v>1.57</v>
      </c>
      <c r="AD1534">
        <v>2.25</v>
      </c>
      <c r="AE1534">
        <v>1.56</v>
      </c>
      <c r="AF1534">
        <v>2.59</v>
      </c>
      <c r="AG1534">
        <v>1.53</v>
      </c>
      <c r="AH1534">
        <v>2.5</v>
      </c>
      <c r="AI1534">
        <v>1.61</v>
      </c>
      <c r="AJ1534">
        <v>2.59</v>
      </c>
      <c r="AK1534">
        <v>1.56</v>
      </c>
      <c r="AL1534">
        <v>2.4</v>
      </c>
      <c r="AM1534" t="str">
        <f t="shared" si="253"/>
        <v>Ormaechea</v>
      </c>
      <c r="AN1534" t="str">
        <f t="shared" si="254"/>
        <v>Jaksic</v>
      </c>
      <c r="AO1534" t="str">
        <f t="shared" si="255"/>
        <v>Bad GasteinOrmaecheaJaksic</v>
      </c>
      <c r="AP1534" t="str">
        <f t="shared" si="256"/>
        <v>Bad GasteinJaksicOrmaechea</v>
      </c>
      <c r="AQ1534">
        <f t="shared" si="257"/>
        <v>1</v>
      </c>
      <c r="AR1534">
        <f t="shared" si="258"/>
        <v>4</v>
      </c>
      <c r="AS1534">
        <f t="shared" si="259"/>
        <v>28</v>
      </c>
      <c r="AT1534" t="b">
        <f t="shared" si="260"/>
        <v>0</v>
      </c>
      <c r="AU1534" t="str">
        <f t="shared" si="261"/>
        <v>Ormaechea</v>
      </c>
      <c r="AV1534" t="b">
        <f t="shared" si="262"/>
        <v>1</v>
      </c>
      <c r="AW1534" t="str">
        <f t="shared" si="263"/>
        <v>Bad Gastein1st Round</v>
      </c>
    </row>
    <row r="1535" spans="1:49" x14ac:dyDescent="0.25">
      <c r="A1535">
        <v>33</v>
      </c>
      <c r="B1535" t="s">
        <v>630</v>
      </c>
      <c r="C1535" t="s">
        <v>631</v>
      </c>
      <c r="D1535" s="1">
        <v>41828</v>
      </c>
      <c r="E1535" s="1" t="s">
        <v>306</v>
      </c>
      <c r="F1535" t="s">
        <v>307</v>
      </c>
      <c r="G1535" s="1" t="s">
        <v>503</v>
      </c>
      <c r="H1535" t="s">
        <v>309</v>
      </c>
      <c r="I1535">
        <v>3</v>
      </c>
      <c r="J1535" t="s">
        <v>313</v>
      </c>
      <c r="K1535" t="s">
        <v>626</v>
      </c>
      <c r="L1535">
        <v>38</v>
      </c>
      <c r="M1535">
        <v>99</v>
      </c>
      <c r="N1535">
        <v>1325</v>
      </c>
      <c r="O1535">
        <v>619</v>
      </c>
      <c r="P1535">
        <v>7</v>
      </c>
      <c r="Q1535">
        <v>6</v>
      </c>
      <c r="R1535">
        <v>4</v>
      </c>
      <c r="S1535">
        <v>6</v>
      </c>
      <c r="T1535">
        <v>7</v>
      </c>
      <c r="U1535">
        <v>5</v>
      </c>
      <c r="V1535">
        <v>2</v>
      </c>
      <c r="W1535">
        <v>1</v>
      </c>
      <c r="X1535" t="s">
        <v>312</v>
      </c>
      <c r="Y1535">
        <v>1.72</v>
      </c>
      <c r="Z1535">
        <v>2</v>
      </c>
      <c r="AA1535">
        <v>1.62</v>
      </c>
      <c r="AB1535">
        <v>2.25</v>
      </c>
      <c r="AC1535">
        <v>1.57</v>
      </c>
      <c r="AD1535">
        <v>2.25</v>
      </c>
      <c r="AE1535">
        <v>1.8</v>
      </c>
      <c r="AF1535">
        <v>2.11</v>
      </c>
      <c r="AG1535">
        <v>1.8</v>
      </c>
      <c r="AH1535">
        <v>2</v>
      </c>
      <c r="AI1535">
        <v>1.81</v>
      </c>
      <c r="AJ1535">
        <v>2.6</v>
      </c>
      <c r="AK1535">
        <v>1.63</v>
      </c>
      <c r="AL1535">
        <v>2.2400000000000002</v>
      </c>
      <c r="AM1535" t="str">
        <f t="shared" si="253"/>
        <v>Meusburger</v>
      </c>
      <c r="AN1535" t="str">
        <f t="shared" si="254"/>
        <v>Smitkova</v>
      </c>
      <c r="AO1535" t="str">
        <f t="shared" si="255"/>
        <v>Bad GasteinMeusburgerSmitkova</v>
      </c>
      <c r="AP1535" t="str">
        <f t="shared" si="256"/>
        <v>Bad GasteinSmitkovaMeusburger</v>
      </c>
      <c r="AQ1535">
        <f t="shared" si="257"/>
        <v>1</v>
      </c>
      <c r="AR1535">
        <f t="shared" si="258"/>
        <v>1</v>
      </c>
      <c r="AS1535">
        <f t="shared" si="259"/>
        <v>35</v>
      </c>
      <c r="AT1535" t="b">
        <f t="shared" si="260"/>
        <v>1</v>
      </c>
      <c r="AU1535" t="str">
        <f t="shared" si="261"/>
        <v>Meusburger</v>
      </c>
      <c r="AV1535" t="b">
        <f t="shared" si="262"/>
        <v>1</v>
      </c>
      <c r="AW1535" t="str">
        <f t="shared" si="263"/>
        <v>Bad Gastein1st Round</v>
      </c>
    </row>
    <row r="1536" spans="1:49" x14ac:dyDescent="0.25">
      <c r="A1536">
        <v>33</v>
      </c>
      <c r="B1536" t="s">
        <v>630</v>
      </c>
      <c r="C1536" t="s">
        <v>631</v>
      </c>
      <c r="D1536" s="1">
        <v>41828</v>
      </c>
      <c r="E1536" s="1" t="s">
        <v>306</v>
      </c>
      <c r="F1536" t="s">
        <v>307</v>
      </c>
      <c r="G1536" s="1" t="s">
        <v>503</v>
      </c>
      <c r="H1536" t="s">
        <v>309</v>
      </c>
      <c r="I1536">
        <v>3</v>
      </c>
      <c r="J1536" t="s">
        <v>368</v>
      </c>
      <c r="K1536" t="s">
        <v>634</v>
      </c>
      <c r="L1536">
        <v>16</v>
      </c>
      <c r="M1536">
        <v>210</v>
      </c>
      <c r="N1536">
        <v>2695</v>
      </c>
      <c r="O1536">
        <v>267</v>
      </c>
      <c r="P1536">
        <v>7</v>
      </c>
      <c r="Q1536">
        <v>6</v>
      </c>
      <c r="R1536">
        <v>1</v>
      </c>
      <c r="S1536">
        <v>6</v>
      </c>
      <c r="T1536">
        <v>6</v>
      </c>
      <c r="U1536">
        <v>4</v>
      </c>
      <c r="V1536">
        <v>2</v>
      </c>
      <c r="W1536">
        <v>1</v>
      </c>
      <c r="X1536" t="s">
        <v>312</v>
      </c>
      <c r="Y1536">
        <v>1.08</v>
      </c>
      <c r="Z1536">
        <v>8</v>
      </c>
      <c r="AA1536">
        <v>1.1000000000000001</v>
      </c>
      <c r="AB1536">
        <v>6.5</v>
      </c>
      <c r="AC1536">
        <v>1.1200000000000001</v>
      </c>
      <c r="AD1536">
        <v>5.5</v>
      </c>
      <c r="AE1536">
        <v>1.1100000000000001</v>
      </c>
      <c r="AF1536">
        <v>7.74</v>
      </c>
      <c r="AG1536">
        <v>1.1000000000000001</v>
      </c>
      <c r="AH1536">
        <v>7</v>
      </c>
      <c r="AI1536">
        <v>1.1200000000000001</v>
      </c>
      <c r="AJ1536">
        <v>8</v>
      </c>
      <c r="AK1536">
        <v>1.1000000000000001</v>
      </c>
      <c r="AL1536">
        <v>6.61</v>
      </c>
      <c r="AM1536" t="str">
        <f t="shared" si="253"/>
        <v>Suarez</v>
      </c>
      <c r="AN1536" t="str">
        <f t="shared" si="254"/>
        <v>Siegemund</v>
      </c>
      <c r="AO1536" t="str">
        <f t="shared" si="255"/>
        <v>Bad GasteinSuarezSiegemund</v>
      </c>
      <c r="AP1536" t="str">
        <f t="shared" si="256"/>
        <v>Bad GasteinSiegemundSuarez</v>
      </c>
      <c r="AQ1536">
        <f t="shared" si="257"/>
        <v>1</v>
      </c>
      <c r="AR1536">
        <f t="shared" si="258"/>
        <v>-2</v>
      </c>
      <c r="AS1536">
        <f t="shared" si="259"/>
        <v>30</v>
      </c>
      <c r="AT1536" t="b">
        <f t="shared" si="260"/>
        <v>1</v>
      </c>
      <c r="AU1536" t="str">
        <f t="shared" si="261"/>
        <v>Suarez</v>
      </c>
      <c r="AV1536" t="b">
        <f t="shared" si="262"/>
        <v>1</v>
      </c>
      <c r="AW1536" t="str">
        <f t="shared" si="263"/>
        <v>Bad Gastein1st Round</v>
      </c>
    </row>
    <row r="1537" spans="1:49" x14ac:dyDescent="0.25">
      <c r="A1537">
        <v>33</v>
      </c>
      <c r="B1537" t="s">
        <v>630</v>
      </c>
      <c r="C1537" t="s">
        <v>631</v>
      </c>
      <c r="D1537" s="1">
        <v>41828</v>
      </c>
      <c r="E1537" s="1" t="s">
        <v>306</v>
      </c>
      <c r="F1537" t="s">
        <v>307</v>
      </c>
      <c r="G1537" s="1" t="s">
        <v>503</v>
      </c>
      <c r="H1537" t="s">
        <v>309</v>
      </c>
      <c r="I1537">
        <v>3</v>
      </c>
      <c r="J1537" t="s">
        <v>403</v>
      </c>
      <c r="K1537" t="s">
        <v>466</v>
      </c>
      <c r="L1537">
        <v>14</v>
      </c>
      <c r="M1537">
        <v>133</v>
      </c>
      <c r="N1537">
        <v>3125</v>
      </c>
      <c r="O1537">
        <v>464</v>
      </c>
      <c r="P1537">
        <v>6</v>
      </c>
      <c r="Q1537">
        <v>3</v>
      </c>
      <c r="R1537">
        <v>6</v>
      </c>
      <c r="S1537">
        <v>2</v>
      </c>
      <c r="V1537">
        <v>2</v>
      </c>
      <c r="W1537">
        <v>0</v>
      </c>
      <c r="X1537" t="s">
        <v>312</v>
      </c>
      <c r="Y1537">
        <v>1.1399999999999999</v>
      </c>
      <c r="Z1537">
        <v>5.5</v>
      </c>
      <c r="AA1537">
        <v>1.18</v>
      </c>
      <c r="AB1537">
        <v>4.5</v>
      </c>
      <c r="AC1537">
        <v>1.1399999999999999</v>
      </c>
      <c r="AD1537">
        <v>5</v>
      </c>
      <c r="AE1537">
        <v>1.22</v>
      </c>
      <c r="AF1537">
        <v>4.8099999999999996</v>
      </c>
      <c r="AG1537">
        <v>1.1399999999999999</v>
      </c>
      <c r="AH1537">
        <v>5.5</v>
      </c>
      <c r="AI1537">
        <v>1.22</v>
      </c>
      <c r="AJ1537">
        <v>6</v>
      </c>
      <c r="AK1537">
        <v>1.1599999999999999</v>
      </c>
      <c r="AL1537">
        <v>4.97</v>
      </c>
      <c r="AM1537" t="str">
        <f t="shared" si="253"/>
        <v>Errani</v>
      </c>
      <c r="AN1537" t="str">
        <f t="shared" si="254"/>
        <v>Siniakova</v>
      </c>
      <c r="AO1537" t="str">
        <f t="shared" si="255"/>
        <v>Bad GasteinErraniSiniakova</v>
      </c>
      <c r="AP1537" t="str">
        <f t="shared" si="256"/>
        <v>Bad GasteinSiniakovaErrani</v>
      </c>
      <c r="AQ1537">
        <f t="shared" si="257"/>
        <v>2</v>
      </c>
      <c r="AR1537">
        <f t="shared" si="258"/>
        <v>7</v>
      </c>
      <c r="AS1537">
        <f t="shared" si="259"/>
        <v>17</v>
      </c>
      <c r="AT1537" t="b">
        <f t="shared" si="260"/>
        <v>0</v>
      </c>
      <c r="AU1537" t="str">
        <f t="shared" si="261"/>
        <v>Errani</v>
      </c>
      <c r="AV1537" t="b">
        <f t="shared" si="262"/>
        <v>0</v>
      </c>
      <c r="AW1537" t="str">
        <f t="shared" si="263"/>
        <v>Bad Gastein1st Round</v>
      </c>
    </row>
    <row r="1538" spans="1:49" x14ac:dyDescent="0.25">
      <c r="A1538">
        <v>33</v>
      </c>
      <c r="B1538" t="s">
        <v>630</v>
      </c>
      <c r="C1538" t="s">
        <v>631</v>
      </c>
      <c r="D1538" s="1">
        <v>41829</v>
      </c>
      <c r="E1538" s="1" t="s">
        <v>306</v>
      </c>
      <c r="F1538" t="s">
        <v>307</v>
      </c>
      <c r="G1538" s="1" t="s">
        <v>503</v>
      </c>
      <c r="H1538" t="s">
        <v>344</v>
      </c>
      <c r="I1538">
        <v>3</v>
      </c>
      <c r="J1538" t="s">
        <v>315</v>
      </c>
      <c r="K1538" t="s">
        <v>633</v>
      </c>
      <c r="L1538">
        <v>48</v>
      </c>
      <c r="M1538">
        <v>308</v>
      </c>
      <c r="N1538">
        <v>1070</v>
      </c>
      <c r="O1538">
        <v>139</v>
      </c>
      <c r="P1538">
        <v>6</v>
      </c>
      <c r="Q1538">
        <v>2</v>
      </c>
      <c r="R1538">
        <v>7</v>
      </c>
      <c r="S1538">
        <v>5</v>
      </c>
      <c r="V1538">
        <v>2</v>
      </c>
      <c r="W1538">
        <v>0</v>
      </c>
      <c r="X1538" t="s">
        <v>312</v>
      </c>
      <c r="Y1538">
        <v>1.1599999999999999</v>
      </c>
      <c r="Z1538">
        <v>5</v>
      </c>
      <c r="AA1538">
        <v>1.1599999999999999</v>
      </c>
      <c r="AB1538">
        <v>5</v>
      </c>
      <c r="AC1538">
        <v>1.17</v>
      </c>
      <c r="AD1538">
        <v>4.5</v>
      </c>
      <c r="AE1538">
        <v>1.18</v>
      </c>
      <c r="AF1538">
        <v>5.65</v>
      </c>
      <c r="AG1538">
        <v>1.17</v>
      </c>
      <c r="AH1538">
        <v>5</v>
      </c>
      <c r="AI1538">
        <v>1.22</v>
      </c>
      <c r="AJ1538">
        <v>5.65</v>
      </c>
      <c r="AK1538">
        <v>1.17</v>
      </c>
      <c r="AL1538">
        <v>4.79</v>
      </c>
      <c r="AM1538" t="str">
        <f t="shared" si="253"/>
        <v>Pliskova</v>
      </c>
      <c r="AN1538" t="str">
        <f t="shared" si="254"/>
        <v>Bogdan</v>
      </c>
      <c r="AO1538" t="str">
        <f t="shared" si="255"/>
        <v>Bad GasteinPliskovaBogdan</v>
      </c>
      <c r="AP1538" t="str">
        <f t="shared" si="256"/>
        <v>Bad GasteinBogdanPliskova</v>
      </c>
      <c r="AQ1538">
        <f t="shared" si="257"/>
        <v>2</v>
      </c>
      <c r="AR1538">
        <f t="shared" si="258"/>
        <v>6</v>
      </c>
      <c r="AS1538">
        <f t="shared" si="259"/>
        <v>20</v>
      </c>
      <c r="AT1538" t="b">
        <f t="shared" si="260"/>
        <v>0</v>
      </c>
      <c r="AU1538" t="str">
        <f t="shared" si="261"/>
        <v>Pliskova</v>
      </c>
      <c r="AV1538" t="b">
        <f t="shared" si="262"/>
        <v>0</v>
      </c>
      <c r="AW1538" t="str">
        <f t="shared" si="263"/>
        <v>Bad Gastein2nd Round</v>
      </c>
    </row>
    <row r="1539" spans="1:49" x14ac:dyDescent="0.25">
      <c r="A1539">
        <v>33</v>
      </c>
      <c r="B1539" t="s">
        <v>630</v>
      </c>
      <c r="C1539" t="s">
        <v>631</v>
      </c>
      <c r="D1539" s="1">
        <v>41829</v>
      </c>
      <c r="E1539" s="1" t="s">
        <v>306</v>
      </c>
      <c r="F1539" t="s">
        <v>307</v>
      </c>
      <c r="G1539" s="1" t="s">
        <v>503</v>
      </c>
      <c r="H1539" t="s">
        <v>344</v>
      </c>
      <c r="I1539">
        <v>3</v>
      </c>
      <c r="J1539" t="s">
        <v>540</v>
      </c>
      <c r="K1539" t="s">
        <v>446</v>
      </c>
      <c r="L1539">
        <v>138</v>
      </c>
      <c r="M1539">
        <v>182</v>
      </c>
      <c r="N1539">
        <v>440</v>
      </c>
      <c r="O1539">
        <v>333</v>
      </c>
      <c r="P1539">
        <v>6</v>
      </c>
      <c r="Q1539">
        <v>3</v>
      </c>
      <c r="R1539">
        <v>6</v>
      </c>
      <c r="S1539">
        <v>3</v>
      </c>
      <c r="V1539">
        <v>2</v>
      </c>
      <c r="W1539">
        <v>0</v>
      </c>
      <c r="X1539" t="s">
        <v>312</v>
      </c>
      <c r="Y1539">
        <v>1.44</v>
      </c>
      <c r="Z1539">
        <v>2.62</v>
      </c>
      <c r="AA1539">
        <v>1.45</v>
      </c>
      <c r="AB1539">
        <v>2.7</v>
      </c>
      <c r="AC1539">
        <v>1.5</v>
      </c>
      <c r="AD1539">
        <v>2.5</v>
      </c>
      <c r="AE1539">
        <v>1.41</v>
      </c>
      <c r="AF1539">
        <v>3.14</v>
      </c>
      <c r="AG1539">
        <v>1.53</v>
      </c>
      <c r="AH1539">
        <v>2.5</v>
      </c>
      <c r="AI1539">
        <v>1.53</v>
      </c>
      <c r="AJ1539">
        <v>3.14</v>
      </c>
      <c r="AK1539">
        <v>1.45</v>
      </c>
      <c r="AL1539">
        <v>2.69</v>
      </c>
      <c r="AM1539" t="str">
        <f t="shared" ref="AM1539:AM1602" si="264">LEFT(J1539,FIND(" ",J1539)-1)</f>
        <v>Min</v>
      </c>
      <c r="AN1539" t="str">
        <f t="shared" ref="AN1539:AN1602" si="265">LEFT(K1539,FIND(" ",K1539)-1)</f>
        <v>Falconi</v>
      </c>
      <c r="AO1539" t="str">
        <f t="shared" ref="AO1539:AO1602" si="266">B1539&amp;AM1539&amp;AN1539</f>
        <v>Bad GasteinMinFalconi</v>
      </c>
      <c r="AP1539" t="str">
        <f t="shared" ref="AP1539:AP1602" si="267">B1539&amp;AN1539&amp;AM1539</f>
        <v>Bad GasteinFalconiMin</v>
      </c>
      <c r="AQ1539">
        <f t="shared" ref="AQ1539:AQ1602" si="268">V1539-W1539</f>
        <v>2</v>
      </c>
      <c r="AR1539">
        <f t="shared" ref="AR1539:AR1602" si="269">T1539+R1539+P1539-U1539-S1539-Q1539</f>
        <v>6</v>
      </c>
      <c r="AS1539">
        <f t="shared" ref="AS1539:AS1602" si="270">T1539+R1539+P1539+U1539+S1539+Q1539</f>
        <v>18</v>
      </c>
      <c r="AT1539" t="b">
        <f t="shared" ref="AT1539:AT1602" si="271">OR(P1539+Q1539=13,R1539+S1539=13,T1539+U1539=13)</f>
        <v>0</v>
      </c>
      <c r="AU1539" t="str">
        <f t="shared" ref="AU1539:AU1602" si="272">IF(P1539&gt;Q1539,AM1539,AN1539)</f>
        <v>Min</v>
      </c>
      <c r="AV1539" t="b">
        <f t="shared" ref="AV1539:AV1602" si="273">W1539&lt;&gt;0</f>
        <v>0</v>
      </c>
      <c r="AW1539" t="str">
        <f t="shared" ref="AW1539:AW1602" si="274">B1539&amp;H1539</f>
        <v>Bad Gastein2nd Round</v>
      </c>
    </row>
    <row r="1540" spans="1:49" x14ac:dyDescent="0.25">
      <c r="A1540">
        <v>33</v>
      </c>
      <c r="B1540" t="s">
        <v>630</v>
      </c>
      <c r="C1540" t="s">
        <v>631</v>
      </c>
      <c r="D1540" s="1">
        <v>41829</v>
      </c>
      <c r="E1540" s="1" t="s">
        <v>306</v>
      </c>
      <c r="F1540" t="s">
        <v>307</v>
      </c>
      <c r="G1540" s="1" t="s">
        <v>503</v>
      </c>
      <c r="H1540" t="s">
        <v>344</v>
      </c>
      <c r="I1540">
        <v>3</v>
      </c>
      <c r="J1540" t="s">
        <v>358</v>
      </c>
      <c r="K1540" t="s">
        <v>354</v>
      </c>
      <c r="L1540">
        <v>75</v>
      </c>
      <c r="M1540">
        <v>35</v>
      </c>
      <c r="N1540">
        <v>740</v>
      </c>
      <c r="O1540">
        <v>1395</v>
      </c>
      <c r="P1540">
        <v>6</v>
      </c>
      <c r="Q1540">
        <v>2</v>
      </c>
      <c r="R1540">
        <v>7</v>
      </c>
      <c r="S1540">
        <v>5</v>
      </c>
      <c r="V1540">
        <v>2</v>
      </c>
      <c r="W1540">
        <v>0</v>
      </c>
      <c r="X1540" t="s">
        <v>312</v>
      </c>
      <c r="Y1540">
        <v>2.5</v>
      </c>
      <c r="Z1540">
        <v>1.5</v>
      </c>
      <c r="AA1540">
        <v>2.4500000000000002</v>
      </c>
      <c r="AB1540">
        <v>1.52</v>
      </c>
      <c r="AC1540">
        <v>2.62</v>
      </c>
      <c r="AD1540">
        <v>1.44</v>
      </c>
      <c r="AE1540">
        <v>2.5</v>
      </c>
      <c r="AF1540">
        <v>1.6</v>
      </c>
      <c r="AG1540">
        <v>2.63</v>
      </c>
      <c r="AH1540">
        <v>1.5</v>
      </c>
      <c r="AI1540">
        <v>2.7</v>
      </c>
      <c r="AJ1540">
        <v>1.6</v>
      </c>
      <c r="AK1540">
        <v>2.5099999999999998</v>
      </c>
      <c r="AL1540">
        <v>1.51</v>
      </c>
      <c r="AM1540" t="str">
        <f t="shared" si="264"/>
        <v>Voegele</v>
      </c>
      <c r="AN1540" t="str">
        <f t="shared" si="265"/>
        <v>Svitolina</v>
      </c>
      <c r="AO1540" t="str">
        <f t="shared" si="266"/>
        <v>Bad GasteinVoegeleSvitolina</v>
      </c>
      <c r="AP1540" t="str">
        <f t="shared" si="267"/>
        <v>Bad GasteinSvitolinaVoegele</v>
      </c>
      <c r="AQ1540">
        <f t="shared" si="268"/>
        <v>2</v>
      </c>
      <c r="AR1540">
        <f t="shared" si="269"/>
        <v>6</v>
      </c>
      <c r="AS1540">
        <f t="shared" si="270"/>
        <v>20</v>
      </c>
      <c r="AT1540" t="b">
        <f t="shared" si="271"/>
        <v>0</v>
      </c>
      <c r="AU1540" t="str">
        <f t="shared" si="272"/>
        <v>Voegele</v>
      </c>
      <c r="AV1540" t="b">
        <f t="shared" si="273"/>
        <v>0</v>
      </c>
      <c r="AW1540" t="str">
        <f t="shared" si="274"/>
        <v>Bad Gastein2nd Round</v>
      </c>
    </row>
    <row r="1541" spans="1:49" x14ac:dyDescent="0.25">
      <c r="A1541">
        <v>33</v>
      </c>
      <c r="B1541" t="s">
        <v>630</v>
      </c>
      <c r="C1541" t="s">
        <v>631</v>
      </c>
      <c r="D1541" s="1">
        <v>41829</v>
      </c>
      <c r="E1541" s="1" t="s">
        <v>306</v>
      </c>
      <c r="F1541" t="s">
        <v>307</v>
      </c>
      <c r="G1541" s="1" t="s">
        <v>503</v>
      </c>
      <c r="H1541" t="s">
        <v>344</v>
      </c>
      <c r="I1541">
        <v>3</v>
      </c>
      <c r="J1541" t="s">
        <v>360</v>
      </c>
      <c r="K1541" t="s">
        <v>459</v>
      </c>
      <c r="L1541">
        <v>20</v>
      </c>
      <c r="M1541">
        <v>125</v>
      </c>
      <c r="N1541">
        <v>2235</v>
      </c>
      <c r="O1541">
        <v>501</v>
      </c>
      <c r="P1541">
        <v>6</v>
      </c>
      <c r="Q1541">
        <v>1</v>
      </c>
      <c r="R1541">
        <v>6</v>
      </c>
      <c r="S1541">
        <v>3</v>
      </c>
      <c r="V1541">
        <v>2</v>
      </c>
      <c r="W1541">
        <v>0</v>
      </c>
      <c r="X1541" t="s">
        <v>312</v>
      </c>
      <c r="Y1541">
        <v>1.1599999999999999</v>
      </c>
      <c r="Z1541">
        <v>5</v>
      </c>
      <c r="AA1541">
        <v>1.1599999999999999</v>
      </c>
      <c r="AB1541">
        <v>5</v>
      </c>
      <c r="AC1541">
        <v>1.17</v>
      </c>
      <c r="AD1541">
        <v>4.5</v>
      </c>
      <c r="AE1541">
        <v>1.1599999999999999</v>
      </c>
      <c r="AF1541">
        <v>6.2</v>
      </c>
      <c r="AG1541">
        <v>1.17</v>
      </c>
      <c r="AH1541">
        <v>5</v>
      </c>
      <c r="AI1541">
        <v>1.2</v>
      </c>
      <c r="AJ1541">
        <v>6.2</v>
      </c>
      <c r="AK1541">
        <v>1.17</v>
      </c>
      <c r="AL1541">
        <v>4.93</v>
      </c>
      <c r="AM1541" t="str">
        <f t="shared" si="264"/>
        <v>Petkovic</v>
      </c>
      <c r="AN1541" t="str">
        <f t="shared" si="265"/>
        <v>Pfizenmaier</v>
      </c>
      <c r="AO1541" t="str">
        <f t="shared" si="266"/>
        <v>Bad GasteinPetkovicPfizenmaier</v>
      </c>
      <c r="AP1541" t="str">
        <f t="shared" si="267"/>
        <v>Bad GasteinPfizenmaierPetkovic</v>
      </c>
      <c r="AQ1541">
        <f t="shared" si="268"/>
        <v>2</v>
      </c>
      <c r="AR1541">
        <f t="shared" si="269"/>
        <v>8</v>
      </c>
      <c r="AS1541">
        <f t="shared" si="270"/>
        <v>16</v>
      </c>
      <c r="AT1541" t="b">
        <f t="shared" si="271"/>
        <v>0</v>
      </c>
      <c r="AU1541" t="str">
        <f t="shared" si="272"/>
        <v>Petkovic</v>
      </c>
      <c r="AV1541" t="b">
        <f t="shared" si="273"/>
        <v>0</v>
      </c>
      <c r="AW1541" t="str">
        <f t="shared" si="274"/>
        <v>Bad Gastein2nd Round</v>
      </c>
    </row>
    <row r="1542" spans="1:49" x14ac:dyDescent="0.25">
      <c r="A1542">
        <v>33</v>
      </c>
      <c r="B1542" t="s">
        <v>630</v>
      </c>
      <c r="C1542" t="s">
        <v>631</v>
      </c>
      <c r="D1542" s="1">
        <v>41830</v>
      </c>
      <c r="E1542" s="1" t="s">
        <v>306</v>
      </c>
      <c r="F1542" t="s">
        <v>307</v>
      </c>
      <c r="G1542" s="1" t="s">
        <v>503</v>
      </c>
      <c r="H1542" t="s">
        <v>344</v>
      </c>
      <c r="I1542">
        <v>3</v>
      </c>
      <c r="J1542" t="s">
        <v>464</v>
      </c>
      <c r="K1542" t="s">
        <v>599</v>
      </c>
      <c r="L1542">
        <v>40</v>
      </c>
      <c r="M1542">
        <v>315</v>
      </c>
      <c r="N1542">
        <v>1223</v>
      </c>
      <c r="O1542">
        <v>135</v>
      </c>
      <c r="P1542">
        <v>6</v>
      </c>
      <c r="Q1542">
        <v>0</v>
      </c>
      <c r="R1542">
        <v>6</v>
      </c>
      <c r="S1542">
        <v>2</v>
      </c>
      <c r="V1542">
        <v>2</v>
      </c>
      <c r="W1542">
        <v>0</v>
      </c>
      <c r="X1542" t="s">
        <v>312</v>
      </c>
      <c r="Y1542">
        <v>1.06</v>
      </c>
      <c r="Z1542">
        <v>10</v>
      </c>
      <c r="AA1542">
        <v>1.08</v>
      </c>
      <c r="AB1542">
        <v>7.5</v>
      </c>
      <c r="AC1542">
        <v>1.05</v>
      </c>
      <c r="AD1542">
        <v>8.5</v>
      </c>
      <c r="AE1542">
        <v>1.08</v>
      </c>
      <c r="AF1542">
        <v>10.25</v>
      </c>
      <c r="AG1542">
        <v>1.07</v>
      </c>
      <c r="AH1542">
        <v>8</v>
      </c>
      <c r="AI1542">
        <v>1.0900000000000001</v>
      </c>
      <c r="AJ1542">
        <v>10.5</v>
      </c>
      <c r="AK1542">
        <v>1.07</v>
      </c>
      <c r="AL1542">
        <v>8.51</v>
      </c>
      <c r="AM1542" t="str">
        <f t="shared" si="264"/>
        <v>Giorgi</v>
      </c>
      <c r="AN1542" t="str">
        <f t="shared" si="265"/>
        <v>Moser</v>
      </c>
      <c r="AO1542" t="str">
        <f t="shared" si="266"/>
        <v>Bad GasteinGiorgiMoser</v>
      </c>
      <c r="AP1542" t="str">
        <f t="shared" si="267"/>
        <v>Bad GasteinMoserGiorgi</v>
      </c>
      <c r="AQ1542">
        <f t="shared" si="268"/>
        <v>2</v>
      </c>
      <c r="AR1542">
        <f t="shared" si="269"/>
        <v>10</v>
      </c>
      <c r="AS1542">
        <f t="shared" si="270"/>
        <v>14</v>
      </c>
      <c r="AT1542" t="b">
        <f t="shared" si="271"/>
        <v>0</v>
      </c>
      <c r="AU1542" t="str">
        <f t="shared" si="272"/>
        <v>Giorgi</v>
      </c>
      <c r="AV1542" t="b">
        <f t="shared" si="273"/>
        <v>0</v>
      </c>
      <c r="AW1542" t="str">
        <f t="shared" si="274"/>
        <v>Bad Gastein2nd Round</v>
      </c>
    </row>
    <row r="1543" spans="1:49" x14ac:dyDescent="0.25">
      <c r="A1543">
        <v>33</v>
      </c>
      <c r="B1543" t="s">
        <v>630</v>
      </c>
      <c r="C1543" t="s">
        <v>631</v>
      </c>
      <c r="D1543" s="1">
        <v>41830</v>
      </c>
      <c r="E1543" s="1" t="s">
        <v>306</v>
      </c>
      <c r="F1543" t="s">
        <v>307</v>
      </c>
      <c r="G1543" s="1" t="s">
        <v>503</v>
      </c>
      <c r="H1543" t="s">
        <v>344</v>
      </c>
      <c r="I1543">
        <v>3</v>
      </c>
      <c r="J1543" t="s">
        <v>526</v>
      </c>
      <c r="K1543" t="s">
        <v>368</v>
      </c>
      <c r="L1543">
        <v>147</v>
      </c>
      <c r="M1543">
        <v>16</v>
      </c>
      <c r="N1543">
        <v>413</v>
      </c>
      <c r="O1543">
        <v>2695</v>
      </c>
      <c r="P1543">
        <v>6</v>
      </c>
      <c r="Q1543">
        <v>4</v>
      </c>
      <c r="R1543">
        <v>6</v>
      </c>
      <c r="S1543">
        <v>0</v>
      </c>
      <c r="V1543">
        <v>2</v>
      </c>
      <c r="W1543">
        <v>0</v>
      </c>
      <c r="X1543" t="s">
        <v>312</v>
      </c>
      <c r="Y1543">
        <v>6.5</v>
      </c>
      <c r="Z1543">
        <v>1.1100000000000001</v>
      </c>
      <c r="AA1543">
        <v>5.5</v>
      </c>
      <c r="AB1543">
        <v>1.1299999999999999</v>
      </c>
      <c r="AC1543">
        <v>5.5</v>
      </c>
      <c r="AD1543">
        <v>1.1200000000000001</v>
      </c>
      <c r="AE1543">
        <v>6.55</v>
      </c>
      <c r="AF1543">
        <v>1.1499999999999999</v>
      </c>
      <c r="AG1543">
        <v>5.5</v>
      </c>
      <c r="AH1543">
        <v>1.1399999999999999</v>
      </c>
      <c r="AI1543">
        <v>6.55</v>
      </c>
      <c r="AJ1543">
        <v>1.17</v>
      </c>
      <c r="AK1543">
        <v>5.62</v>
      </c>
      <c r="AL1543">
        <v>1.1299999999999999</v>
      </c>
      <c r="AM1543" t="str">
        <f t="shared" si="264"/>
        <v>Rogers</v>
      </c>
      <c r="AN1543" t="str">
        <f t="shared" si="265"/>
        <v>Suarez</v>
      </c>
      <c r="AO1543" t="str">
        <f t="shared" si="266"/>
        <v>Bad GasteinRogersSuarez</v>
      </c>
      <c r="AP1543" t="str">
        <f t="shared" si="267"/>
        <v>Bad GasteinSuarezRogers</v>
      </c>
      <c r="AQ1543">
        <f t="shared" si="268"/>
        <v>2</v>
      </c>
      <c r="AR1543">
        <f t="shared" si="269"/>
        <v>8</v>
      </c>
      <c r="AS1543">
        <f t="shared" si="270"/>
        <v>16</v>
      </c>
      <c r="AT1543" t="b">
        <f t="shared" si="271"/>
        <v>0</v>
      </c>
      <c r="AU1543" t="str">
        <f t="shared" si="272"/>
        <v>Rogers</v>
      </c>
      <c r="AV1543" t="b">
        <f t="shared" si="273"/>
        <v>0</v>
      </c>
      <c r="AW1543" t="str">
        <f t="shared" si="274"/>
        <v>Bad Gastein2nd Round</v>
      </c>
    </row>
    <row r="1544" spans="1:49" x14ac:dyDescent="0.25">
      <c r="A1544">
        <v>33</v>
      </c>
      <c r="B1544" t="s">
        <v>630</v>
      </c>
      <c r="C1544" t="s">
        <v>631</v>
      </c>
      <c r="D1544" s="1">
        <v>41830</v>
      </c>
      <c r="E1544" s="1" t="s">
        <v>306</v>
      </c>
      <c r="F1544" t="s">
        <v>307</v>
      </c>
      <c r="G1544" s="1" t="s">
        <v>503</v>
      </c>
      <c r="H1544" t="s">
        <v>344</v>
      </c>
      <c r="I1544">
        <v>3</v>
      </c>
      <c r="J1544" t="s">
        <v>403</v>
      </c>
      <c r="K1544" t="s">
        <v>316</v>
      </c>
      <c r="L1544">
        <v>14</v>
      </c>
      <c r="M1544">
        <v>96</v>
      </c>
      <c r="N1544">
        <v>3125</v>
      </c>
      <c r="O1544">
        <v>635</v>
      </c>
      <c r="P1544">
        <v>6</v>
      </c>
      <c r="Q1544">
        <v>3</v>
      </c>
      <c r="R1544">
        <v>6</v>
      </c>
      <c r="S1544">
        <v>0</v>
      </c>
      <c r="V1544">
        <v>2</v>
      </c>
      <c r="W1544">
        <v>0</v>
      </c>
      <c r="X1544" t="s">
        <v>312</v>
      </c>
      <c r="Y1544">
        <v>1.1100000000000001</v>
      </c>
      <c r="Z1544">
        <v>6.5</v>
      </c>
      <c r="AA1544">
        <v>1.1499999999999999</v>
      </c>
      <c r="AB1544">
        <v>5.25</v>
      </c>
      <c r="AC1544">
        <v>1.1399999999999999</v>
      </c>
      <c r="AD1544">
        <v>5</v>
      </c>
      <c r="AE1544">
        <v>1.1299999999999999</v>
      </c>
      <c r="AF1544">
        <v>7.71</v>
      </c>
      <c r="AG1544">
        <v>1.1299999999999999</v>
      </c>
      <c r="AH1544">
        <v>6</v>
      </c>
      <c r="AI1544">
        <v>1.1499999999999999</v>
      </c>
      <c r="AJ1544">
        <v>7.71</v>
      </c>
      <c r="AK1544">
        <v>1.1299999999999999</v>
      </c>
      <c r="AL1544">
        <v>5.76</v>
      </c>
      <c r="AM1544" t="str">
        <f t="shared" si="264"/>
        <v>Errani</v>
      </c>
      <c r="AN1544" t="str">
        <f t="shared" si="265"/>
        <v>Ormaechea</v>
      </c>
      <c r="AO1544" t="str">
        <f t="shared" si="266"/>
        <v>Bad GasteinErraniOrmaechea</v>
      </c>
      <c r="AP1544" t="str">
        <f t="shared" si="267"/>
        <v>Bad GasteinOrmaecheaErrani</v>
      </c>
      <c r="AQ1544">
        <f t="shared" si="268"/>
        <v>2</v>
      </c>
      <c r="AR1544">
        <f t="shared" si="269"/>
        <v>9</v>
      </c>
      <c r="AS1544">
        <f t="shared" si="270"/>
        <v>15</v>
      </c>
      <c r="AT1544" t="b">
        <f t="shared" si="271"/>
        <v>0</v>
      </c>
      <c r="AU1544" t="str">
        <f t="shared" si="272"/>
        <v>Errani</v>
      </c>
      <c r="AV1544" t="b">
        <f t="shared" si="273"/>
        <v>0</v>
      </c>
      <c r="AW1544" t="str">
        <f t="shared" si="274"/>
        <v>Bad Gastein2nd Round</v>
      </c>
    </row>
    <row r="1545" spans="1:49" x14ac:dyDescent="0.25">
      <c r="A1545">
        <v>33</v>
      </c>
      <c r="B1545" t="s">
        <v>630</v>
      </c>
      <c r="C1545" t="s">
        <v>631</v>
      </c>
      <c r="D1545" s="1">
        <v>41830</v>
      </c>
      <c r="E1545" s="1" t="s">
        <v>306</v>
      </c>
      <c r="F1545" t="s">
        <v>307</v>
      </c>
      <c r="G1545" s="1" t="s">
        <v>503</v>
      </c>
      <c r="H1545" t="s">
        <v>344</v>
      </c>
      <c r="I1545">
        <v>3</v>
      </c>
      <c r="J1545" t="s">
        <v>477</v>
      </c>
      <c r="K1545" t="s">
        <v>313</v>
      </c>
      <c r="L1545">
        <v>80</v>
      </c>
      <c r="M1545">
        <v>38</v>
      </c>
      <c r="N1545">
        <v>715</v>
      </c>
      <c r="O1545">
        <v>1325</v>
      </c>
      <c r="P1545">
        <v>4</v>
      </c>
      <c r="Q1545">
        <v>6</v>
      </c>
      <c r="R1545">
        <v>6</v>
      </c>
      <c r="S1545">
        <v>1</v>
      </c>
      <c r="T1545">
        <v>6</v>
      </c>
      <c r="U1545">
        <v>2</v>
      </c>
      <c r="V1545">
        <v>2</v>
      </c>
      <c r="W1545">
        <v>1</v>
      </c>
      <c r="X1545" t="s">
        <v>312</v>
      </c>
      <c r="Y1545">
        <v>2.1</v>
      </c>
      <c r="Z1545">
        <v>1.66</v>
      </c>
      <c r="AA1545">
        <v>2.0499999999999998</v>
      </c>
      <c r="AB1545">
        <v>1.75</v>
      </c>
      <c r="AC1545">
        <v>2</v>
      </c>
      <c r="AD1545">
        <v>1.73</v>
      </c>
      <c r="AE1545">
        <v>2.06</v>
      </c>
      <c r="AF1545">
        <v>1.85</v>
      </c>
      <c r="AG1545">
        <v>2.1</v>
      </c>
      <c r="AH1545">
        <v>1.73</v>
      </c>
      <c r="AI1545">
        <v>2.16</v>
      </c>
      <c r="AJ1545">
        <v>1.87</v>
      </c>
      <c r="AK1545">
        <v>2.0099999999999998</v>
      </c>
      <c r="AL1545">
        <v>1.77</v>
      </c>
      <c r="AM1545" t="str">
        <f t="shared" si="264"/>
        <v>Scheepers</v>
      </c>
      <c r="AN1545" t="str">
        <f t="shared" si="265"/>
        <v>Meusburger</v>
      </c>
      <c r="AO1545" t="str">
        <f t="shared" si="266"/>
        <v>Bad GasteinScheepersMeusburger</v>
      </c>
      <c r="AP1545" t="str">
        <f t="shared" si="267"/>
        <v>Bad GasteinMeusburgerScheepers</v>
      </c>
      <c r="AQ1545">
        <f t="shared" si="268"/>
        <v>1</v>
      </c>
      <c r="AR1545">
        <f t="shared" si="269"/>
        <v>7</v>
      </c>
      <c r="AS1545">
        <f t="shared" si="270"/>
        <v>25</v>
      </c>
      <c r="AT1545" t="b">
        <f t="shared" si="271"/>
        <v>0</v>
      </c>
      <c r="AU1545" t="str">
        <f t="shared" si="272"/>
        <v>Meusburger</v>
      </c>
      <c r="AV1545" t="b">
        <f t="shared" si="273"/>
        <v>1</v>
      </c>
      <c r="AW1545" t="str">
        <f t="shared" si="274"/>
        <v>Bad Gastein2nd Round</v>
      </c>
    </row>
    <row r="1546" spans="1:49" x14ac:dyDescent="0.25">
      <c r="A1546">
        <v>33</v>
      </c>
      <c r="B1546" t="s">
        <v>630</v>
      </c>
      <c r="C1546" t="s">
        <v>631</v>
      </c>
      <c r="D1546" s="1">
        <v>41831</v>
      </c>
      <c r="E1546" s="1" t="s">
        <v>306</v>
      </c>
      <c r="F1546" t="s">
        <v>307</v>
      </c>
      <c r="G1546" s="1" t="s">
        <v>503</v>
      </c>
      <c r="H1546" t="s">
        <v>345</v>
      </c>
      <c r="I1546">
        <v>3</v>
      </c>
      <c r="J1546" t="s">
        <v>540</v>
      </c>
      <c r="K1546" t="s">
        <v>315</v>
      </c>
      <c r="L1546">
        <v>138</v>
      </c>
      <c r="M1546">
        <v>48</v>
      </c>
      <c r="N1546">
        <v>440</v>
      </c>
      <c r="O1546">
        <v>1070</v>
      </c>
      <c r="P1546">
        <v>6</v>
      </c>
      <c r="Q1546">
        <v>2</v>
      </c>
      <c r="R1546">
        <v>6</v>
      </c>
      <c r="S1546">
        <v>1</v>
      </c>
      <c r="V1546">
        <v>2</v>
      </c>
      <c r="W1546">
        <v>0</v>
      </c>
      <c r="X1546" t="s">
        <v>312</v>
      </c>
      <c r="Y1546">
        <v>2.62</v>
      </c>
      <c r="Z1546">
        <v>1.44</v>
      </c>
      <c r="AA1546">
        <v>2.4500000000000002</v>
      </c>
      <c r="AB1546">
        <v>1.52</v>
      </c>
      <c r="AC1546">
        <v>2.38</v>
      </c>
      <c r="AD1546">
        <v>1.53</v>
      </c>
      <c r="AE1546">
        <v>2.65</v>
      </c>
      <c r="AF1546">
        <v>1.56</v>
      </c>
      <c r="AG1546">
        <v>2.5</v>
      </c>
      <c r="AH1546">
        <v>1.53</v>
      </c>
      <c r="AI1546">
        <v>2.69</v>
      </c>
      <c r="AJ1546">
        <v>1.62</v>
      </c>
      <c r="AK1546">
        <v>2.4500000000000002</v>
      </c>
      <c r="AL1546">
        <v>1.54</v>
      </c>
      <c r="AM1546" t="str">
        <f t="shared" si="264"/>
        <v>Min</v>
      </c>
      <c r="AN1546" t="str">
        <f t="shared" si="265"/>
        <v>Pliskova</v>
      </c>
      <c r="AO1546" t="str">
        <f t="shared" si="266"/>
        <v>Bad GasteinMinPliskova</v>
      </c>
      <c r="AP1546" t="str">
        <f t="shared" si="267"/>
        <v>Bad GasteinPliskovaMin</v>
      </c>
      <c r="AQ1546">
        <f t="shared" si="268"/>
        <v>2</v>
      </c>
      <c r="AR1546">
        <f t="shared" si="269"/>
        <v>9</v>
      </c>
      <c r="AS1546">
        <f t="shared" si="270"/>
        <v>15</v>
      </c>
      <c r="AT1546" t="b">
        <f t="shared" si="271"/>
        <v>0</v>
      </c>
      <c r="AU1546" t="str">
        <f t="shared" si="272"/>
        <v>Min</v>
      </c>
      <c r="AV1546" t="b">
        <f t="shared" si="273"/>
        <v>0</v>
      </c>
      <c r="AW1546" t="str">
        <f t="shared" si="274"/>
        <v>Bad GasteinQuarterfinals</v>
      </c>
    </row>
    <row r="1547" spans="1:49" x14ac:dyDescent="0.25">
      <c r="A1547">
        <v>33</v>
      </c>
      <c r="B1547" t="s">
        <v>630</v>
      </c>
      <c r="C1547" t="s">
        <v>631</v>
      </c>
      <c r="D1547" s="1">
        <v>41831</v>
      </c>
      <c r="E1547" s="1" t="s">
        <v>306</v>
      </c>
      <c r="F1547" t="s">
        <v>307</v>
      </c>
      <c r="G1547" s="1" t="s">
        <v>503</v>
      </c>
      <c r="H1547" t="s">
        <v>345</v>
      </c>
      <c r="I1547">
        <v>3</v>
      </c>
      <c r="J1547" t="s">
        <v>360</v>
      </c>
      <c r="K1547" t="s">
        <v>358</v>
      </c>
      <c r="L1547">
        <v>20</v>
      </c>
      <c r="M1547">
        <v>75</v>
      </c>
      <c r="N1547">
        <v>2235</v>
      </c>
      <c r="O1547">
        <v>740</v>
      </c>
      <c r="P1547">
        <v>6</v>
      </c>
      <c r="Q1547">
        <v>3</v>
      </c>
      <c r="R1547">
        <v>6</v>
      </c>
      <c r="S1547">
        <v>2</v>
      </c>
      <c r="V1547">
        <v>2</v>
      </c>
      <c r="W1547">
        <v>0</v>
      </c>
      <c r="X1547" t="s">
        <v>312</v>
      </c>
      <c r="Y1547">
        <v>1.18</v>
      </c>
      <c r="Z1547">
        <v>4.5</v>
      </c>
      <c r="AA1547">
        <v>1.25</v>
      </c>
      <c r="AB1547">
        <v>3.75</v>
      </c>
      <c r="AC1547">
        <v>1.22</v>
      </c>
      <c r="AD1547">
        <v>4</v>
      </c>
      <c r="AE1547">
        <v>1.24</v>
      </c>
      <c r="AF1547">
        <v>4.6399999999999997</v>
      </c>
      <c r="AG1547">
        <v>1.29</v>
      </c>
      <c r="AH1547">
        <v>3.5</v>
      </c>
      <c r="AI1547">
        <v>1.29</v>
      </c>
      <c r="AJ1547">
        <v>4.6399999999999997</v>
      </c>
      <c r="AK1547">
        <v>1.24</v>
      </c>
      <c r="AL1547">
        <v>3.96</v>
      </c>
      <c r="AM1547" t="str">
        <f t="shared" si="264"/>
        <v>Petkovic</v>
      </c>
      <c r="AN1547" t="str">
        <f t="shared" si="265"/>
        <v>Voegele</v>
      </c>
      <c r="AO1547" t="str">
        <f t="shared" si="266"/>
        <v>Bad GasteinPetkovicVoegele</v>
      </c>
      <c r="AP1547" t="str">
        <f t="shared" si="267"/>
        <v>Bad GasteinVoegelePetkovic</v>
      </c>
      <c r="AQ1547">
        <f t="shared" si="268"/>
        <v>2</v>
      </c>
      <c r="AR1547">
        <f t="shared" si="269"/>
        <v>7</v>
      </c>
      <c r="AS1547">
        <f t="shared" si="270"/>
        <v>17</v>
      </c>
      <c r="AT1547" t="b">
        <f t="shared" si="271"/>
        <v>0</v>
      </c>
      <c r="AU1547" t="str">
        <f t="shared" si="272"/>
        <v>Petkovic</v>
      </c>
      <c r="AV1547" t="b">
        <f t="shared" si="273"/>
        <v>0</v>
      </c>
      <c r="AW1547" t="str">
        <f t="shared" si="274"/>
        <v>Bad GasteinQuarterfinals</v>
      </c>
    </row>
    <row r="1548" spans="1:49" x14ac:dyDescent="0.25">
      <c r="A1548">
        <v>33</v>
      </c>
      <c r="B1548" t="s">
        <v>630</v>
      </c>
      <c r="C1548" t="s">
        <v>631</v>
      </c>
      <c r="D1548" s="1">
        <v>41831</v>
      </c>
      <c r="E1548" s="1" t="s">
        <v>306</v>
      </c>
      <c r="F1548" t="s">
        <v>307</v>
      </c>
      <c r="G1548" s="1" t="s">
        <v>503</v>
      </c>
      <c r="H1548" t="s">
        <v>345</v>
      </c>
      <c r="I1548">
        <v>3</v>
      </c>
      <c r="J1548" t="s">
        <v>526</v>
      </c>
      <c r="K1548" t="s">
        <v>464</v>
      </c>
      <c r="L1548">
        <v>147</v>
      </c>
      <c r="M1548">
        <v>40</v>
      </c>
      <c r="N1548">
        <v>413</v>
      </c>
      <c r="O1548">
        <v>1223</v>
      </c>
      <c r="P1548">
        <v>6</v>
      </c>
      <c r="Q1548">
        <v>1</v>
      </c>
      <c r="R1548">
        <v>7</v>
      </c>
      <c r="S1548">
        <v>5</v>
      </c>
      <c r="V1548">
        <v>2</v>
      </c>
      <c r="W1548">
        <v>0</v>
      </c>
      <c r="X1548" t="s">
        <v>312</v>
      </c>
      <c r="Y1548">
        <v>3.5</v>
      </c>
      <c r="Z1548">
        <v>1.28</v>
      </c>
      <c r="AA1548">
        <v>3.2</v>
      </c>
      <c r="AB1548">
        <v>1.33</v>
      </c>
      <c r="AC1548">
        <v>3.4</v>
      </c>
      <c r="AD1548">
        <v>1.3</v>
      </c>
      <c r="AE1548">
        <v>3.71</v>
      </c>
      <c r="AF1548">
        <v>1.33</v>
      </c>
      <c r="AG1548">
        <v>3</v>
      </c>
      <c r="AH1548">
        <v>1.36</v>
      </c>
      <c r="AI1548">
        <v>3.71</v>
      </c>
      <c r="AJ1548">
        <v>1.36</v>
      </c>
      <c r="AK1548">
        <v>3.31</v>
      </c>
      <c r="AL1548">
        <v>1.32</v>
      </c>
      <c r="AM1548" t="str">
        <f t="shared" si="264"/>
        <v>Rogers</v>
      </c>
      <c r="AN1548" t="str">
        <f t="shared" si="265"/>
        <v>Giorgi</v>
      </c>
      <c r="AO1548" t="str">
        <f t="shared" si="266"/>
        <v>Bad GasteinRogersGiorgi</v>
      </c>
      <c r="AP1548" t="str">
        <f t="shared" si="267"/>
        <v>Bad GasteinGiorgiRogers</v>
      </c>
      <c r="AQ1548">
        <f t="shared" si="268"/>
        <v>2</v>
      </c>
      <c r="AR1548">
        <f t="shared" si="269"/>
        <v>7</v>
      </c>
      <c r="AS1548">
        <f t="shared" si="270"/>
        <v>19</v>
      </c>
      <c r="AT1548" t="b">
        <f t="shared" si="271"/>
        <v>0</v>
      </c>
      <c r="AU1548" t="str">
        <f t="shared" si="272"/>
        <v>Rogers</v>
      </c>
      <c r="AV1548" t="b">
        <f t="shared" si="273"/>
        <v>0</v>
      </c>
      <c r="AW1548" t="str">
        <f t="shared" si="274"/>
        <v>Bad GasteinQuarterfinals</v>
      </c>
    </row>
    <row r="1549" spans="1:49" x14ac:dyDescent="0.25">
      <c r="A1549">
        <v>33</v>
      </c>
      <c r="B1549" t="s">
        <v>630</v>
      </c>
      <c r="C1549" t="s">
        <v>631</v>
      </c>
      <c r="D1549" s="1">
        <v>41831</v>
      </c>
      <c r="E1549" s="1" t="s">
        <v>306</v>
      </c>
      <c r="F1549" t="s">
        <v>307</v>
      </c>
      <c r="G1549" s="1" t="s">
        <v>503</v>
      </c>
      <c r="H1549" t="s">
        <v>345</v>
      </c>
      <c r="I1549">
        <v>3</v>
      </c>
      <c r="J1549" t="s">
        <v>403</v>
      </c>
      <c r="K1549" t="s">
        <v>477</v>
      </c>
      <c r="L1549">
        <v>14</v>
      </c>
      <c r="M1549">
        <v>80</v>
      </c>
      <c r="N1549">
        <v>3125</v>
      </c>
      <c r="O1549">
        <v>715</v>
      </c>
      <c r="P1549">
        <v>2</v>
      </c>
      <c r="Q1549">
        <v>6</v>
      </c>
      <c r="R1549">
        <v>6</v>
      </c>
      <c r="S1549">
        <v>1</v>
      </c>
      <c r="T1549">
        <v>6</v>
      </c>
      <c r="U1549">
        <v>3</v>
      </c>
      <c r="V1549">
        <v>2</v>
      </c>
      <c r="W1549">
        <v>1</v>
      </c>
      <c r="X1549" t="s">
        <v>312</v>
      </c>
      <c r="Y1549">
        <v>1.1200000000000001</v>
      </c>
      <c r="Z1549">
        <v>6</v>
      </c>
      <c r="AA1549">
        <v>1.1299999999999999</v>
      </c>
      <c r="AB1549">
        <v>5.5</v>
      </c>
      <c r="AC1549">
        <v>1.1200000000000001</v>
      </c>
      <c r="AD1549">
        <v>5.5</v>
      </c>
      <c r="AE1549">
        <v>1.1599999999999999</v>
      </c>
      <c r="AF1549">
        <v>6.24</v>
      </c>
      <c r="AG1549">
        <v>1.1299999999999999</v>
      </c>
      <c r="AH1549">
        <v>6</v>
      </c>
      <c r="AI1549">
        <v>1.1599999999999999</v>
      </c>
      <c r="AJ1549">
        <v>7</v>
      </c>
      <c r="AK1549">
        <v>1.1299999999999999</v>
      </c>
      <c r="AL1549">
        <v>5.84</v>
      </c>
      <c r="AM1549" t="str">
        <f t="shared" si="264"/>
        <v>Errani</v>
      </c>
      <c r="AN1549" t="str">
        <f t="shared" si="265"/>
        <v>Scheepers</v>
      </c>
      <c r="AO1549" t="str">
        <f t="shared" si="266"/>
        <v>Bad GasteinErraniScheepers</v>
      </c>
      <c r="AP1549" t="str">
        <f t="shared" si="267"/>
        <v>Bad GasteinScheepersErrani</v>
      </c>
      <c r="AQ1549">
        <f t="shared" si="268"/>
        <v>1</v>
      </c>
      <c r="AR1549">
        <f t="shared" si="269"/>
        <v>4</v>
      </c>
      <c r="AS1549">
        <f t="shared" si="270"/>
        <v>24</v>
      </c>
      <c r="AT1549" t="b">
        <f t="shared" si="271"/>
        <v>0</v>
      </c>
      <c r="AU1549" t="str">
        <f t="shared" si="272"/>
        <v>Scheepers</v>
      </c>
      <c r="AV1549" t="b">
        <f t="shared" si="273"/>
        <v>1</v>
      </c>
      <c r="AW1549" t="str">
        <f t="shared" si="274"/>
        <v>Bad GasteinQuarterfinals</v>
      </c>
    </row>
    <row r="1550" spans="1:49" x14ac:dyDescent="0.25">
      <c r="A1550">
        <v>33</v>
      </c>
      <c r="B1550" t="s">
        <v>630</v>
      </c>
      <c r="C1550" t="s">
        <v>631</v>
      </c>
      <c r="D1550" s="1">
        <v>41832</v>
      </c>
      <c r="E1550" s="1" t="s">
        <v>306</v>
      </c>
      <c r="F1550" t="s">
        <v>307</v>
      </c>
      <c r="G1550" s="1" t="s">
        <v>503</v>
      </c>
      <c r="H1550" t="s">
        <v>346</v>
      </c>
      <c r="I1550">
        <v>3</v>
      </c>
      <c r="J1550" t="s">
        <v>360</v>
      </c>
      <c r="K1550" t="s">
        <v>540</v>
      </c>
      <c r="L1550">
        <v>20</v>
      </c>
      <c r="M1550">
        <v>138</v>
      </c>
      <c r="N1550">
        <v>2235</v>
      </c>
      <c r="O1550">
        <v>440</v>
      </c>
      <c r="P1550">
        <v>4</v>
      </c>
      <c r="Q1550">
        <v>6</v>
      </c>
      <c r="R1550">
        <v>6</v>
      </c>
      <c r="S1550">
        <v>2</v>
      </c>
      <c r="T1550">
        <v>6</v>
      </c>
      <c r="U1550">
        <v>4</v>
      </c>
      <c r="V1550">
        <v>2</v>
      </c>
      <c r="W1550">
        <v>1</v>
      </c>
      <c r="X1550" t="s">
        <v>312</v>
      </c>
      <c r="Y1550">
        <v>1.22</v>
      </c>
      <c r="Z1550">
        <v>4.33</v>
      </c>
      <c r="AA1550">
        <v>1.22</v>
      </c>
      <c r="AB1550">
        <v>4</v>
      </c>
      <c r="AC1550">
        <v>1.2</v>
      </c>
      <c r="AD1550">
        <v>4.5</v>
      </c>
      <c r="AE1550">
        <v>1.27</v>
      </c>
      <c r="AF1550">
        <v>4.3499999999999996</v>
      </c>
      <c r="AG1550">
        <v>1.2</v>
      </c>
      <c r="AH1550">
        <v>4.5</v>
      </c>
      <c r="AI1550">
        <v>1.27</v>
      </c>
      <c r="AJ1550">
        <v>4.55</v>
      </c>
      <c r="AK1550">
        <v>1.22</v>
      </c>
      <c r="AL1550">
        <v>4.2</v>
      </c>
      <c r="AM1550" t="str">
        <f t="shared" si="264"/>
        <v>Petkovic</v>
      </c>
      <c r="AN1550" t="str">
        <f t="shared" si="265"/>
        <v>Min</v>
      </c>
      <c r="AO1550" t="str">
        <f t="shared" si="266"/>
        <v>Bad GasteinPetkovicMin</v>
      </c>
      <c r="AP1550" t="str">
        <f t="shared" si="267"/>
        <v>Bad GasteinMinPetkovic</v>
      </c>
      <c r="AQ1550">
        <f t="shared" si="268"/>
        <v>1</v>
      </c>
      <c r="AR1550">
        <f t="shared" si="269"/>
        <v>4</v>
      </c>
      <c r="AS1550">
        <f t="shared" si="270"/>
        <v>28</v>
      </c>
      <c r="AT1550" t="b">
        <f t="shared" si="271"/>
        <v>0</v>
      </c>
      <c r="AU1550" t="str">
        <f t="shared" si="272"/>
        <v>Min</v>
      </c>
      <c r="AV1550" t="b">
        <f t="shared" si="273"/>
        <v>1</v>
      </c>
      <c r="AW1550" t="str">
        <f t="shared" si="274"/>
        <v>Bad GasteinSemifinals</v>
      </c>
    </row>
    <row r="1551" spans="1:49" x14ac:dyDescent="0.25">
      <c r="A1551">
        <v>33</v>
      </c>
      <c r="B1551" t="s">
        <v>630</v>
      </c>
      <c r="C1551" t="s">
        <v>631</v>
      </c>
      <c r="D1551" s="1">
        <v>41832</v>
      </c>
      <c r="E1551" s="1" t="s">
        <v>306</v>
      </c>
      <c r="F1551" t="s">
        <v>307</v>
      </c>
      <c r="G1551" s="1" t="s">
        <v>503</v>
      </c>
      <c r="H1551" t="s">
        <v>346</v>
      </c>
      <c r="I1551">
        <v>3</v>
      </c>
      <c r="J1551" t="s">
        <v>526</v>
      </c>
      <c r="K1551" t="s">
        <v>403</v>
      </c>
      <c r="L1551">
        <v>147</v>
      </c>
      <c r="M1551">
        <v>14</v>
      </c>
      <c r="N1551">
        <v>413</v>
      </c>
      <c r="O1551">
        <v>3125</v>
      </c>
      <c r="P1551">
        <v>7</v>
      </c>
      <c r="Q1551">
        <v>6</v>
      </c>
      <c r="R1551">
        <v>6</v>
      </c>
      <c r="S1551">
        <v>3</v>
      </c>
      <c r="V1551">
        <v>2</v>
      </c>
      <c r="W1551">
        <v>0</v>
      </c>
      <c r="X1551" t="s">
        <v>312</v>
      </c>
      <c r="Y1551">
        <v>5.5</v>
      </c>
      <c r="Z1551">
        <v>1.1399999999999999</v>
      </c>
      <c r="AA1551">
        <v>5</v>
      </c>
      <c r="AB1551">
        <v>1.1599999999999999</v>
      </c>
      <c r="AC1551">
        <v>5</v>
      </c>
      <c r="AD1551">
        <v>1.17</v>
      </c>
      <c r="AE1551">
        <v>5.77</v>
      </c>
      <c r="AF1551">
        <v>1.18</v>
      </c>
      <c r="AG1551">
        <v>5.5</v>
      </c>
      <c r="AH1551">
        <v>1.1399999999999999</v>
      </c>
      <c r="AI1551">
        <v>5.77</v>
      </c>
      <c r="AJ1551">
        <v>1.19</v>
      </c>
      <c r="AK1551">
        <v>5.15</v>
      </c>
      <c r="AL1551">
        <v>1.1599999999999999</v>
      </c>
      <c r="AM1551" t="str">
        <f t="shared" si="264"/>
        <v>Rogers</v>
      </c>
      <c r="AN1551" t="str">
        <f t="shared" si="265"/>
        <v>Errani</v>
      </c>
      <c r="AO1551" t="str">
        <f t="shared" si="266"/>
        <v>Bad GasteinRogersErrani</v>
      </c>
      <c r="AP1551" t="str">
        <f t="shared" si="267"/>
        <v>Bad GasteinErraniRogers</v>
      </c>
      <c r="AQ1551">
        <f t="shared" si="268"/>
        <v>2</v>
      </c>
      <c r="AR1551">
        <f t="shared" si="269"/>
        <v>4</v>
      </c>
      <c r="AS1551">
        <f t="shared" si="270"/>
        <v>22</v>
      </c>
      <c r="AT1551" t="b">
        <f t="shared" si="271"/>
        <v>1</v>
      </c>
      <c r="AU1551" t="str">
        <f t="shared" si="272"/>
        <v>Rogers</v>
      </c>
      <c r="AV1551" t="b">
        <f t="shared" si="273"/>
        <v>0</v>
      </c>
      <c r="AW1551" t="str">
        <f t="shared" si="274"/>
        <v>Bad GasteinSemifinals</v>
      </c>
    </row>
    <row r="1552" spans="1:49" x14ac:dyDescent="0.25">
      <c r="A1552">
        <v>33</v>
      </c>
      <c r="B1552" t="s">
        <v>630</v>
      </c>
      <c r="C1552" t="s">
        <v>631</v>
      </c>
      <c r="D1552" s="1">
        <v>41833</v>
      </c>
      <c r="E1552" s="1" t="s">
        <v>306</v>
      </c>
      <c r="F1552" t="s">
        <v>307</v>
      </c>
      <c r="G1552" s="1" t="s">
        <v>503</v>
      </c>
      <c r="H1552" t="s">
        <v>348</v>
      </c>
      <c r="I1552">
        <v>3</v>
      </c>
      <c r="J1552" t="s">
        <v>360</v>
      </c>
      <c r="K1552" t="s">
        <v>526</v>
      </c>
      <c r="L1552">
        <v>20</v>
      </c>
      <c r="M1552">
        <v>147</v>
      </c>
      <c r="N1552">
        <v>2235</v>
      </c>
      <c r="O1552">
        <v>413</v>
      </c>
      <c r="P1552">
        <v>6</v>
      </c>
      <c r="Q1552">
        <v>3</v>
      </c>
      <c r="R1552">
        <v>6</v>
      </c>
      <c r="S1552">
        <v>3</v>
      </c>
      <c r="V1552">
        <v>2</v>
      </c>
      <c r="W1552">
        <v>0</v>
      </c>
      <c r="X1552" t="s">
        <v>312</v>
      </c>
      <c r="Y1552">
        <v>1.28</v>
      </c>
      <c r="Z1552">
        <v>3.75</v>
      </c>
      <c r="AA1552">
        <v>1.25</v>
      </c>
      <c r="AB1552">
        <v>3.75</v>
      </c>
      <c r="AC1552">
        <v>1.25</v>
      </c>
      <c r="AD1552">
        <v>4</v>
      </c>
      <c r="AE1552">
        <v>1.27</v>
      </c>
      <c r="AF1552">
        <v>4.3</v>
      </c>
      <c r="AG1552">
        <v>1.25</v>
      </c>
      <c r="AH1552">
        <v>3.75</v>
      </c>
      <c r="AI1552">
        <v>1.31</v>
      </c>
      <c r="AJ1552">
        <v>4.3</v>
      </c>
      <c r="AK1552">
        <v>1.27</v>
      </c>
      <c r="AL1552">
        <v>3.72</v>
      </c>
      <c r="AM1552" t="str">
        <f t="shared" si="264"/>
        <v>Petkovic</v>
      </c>
      <c r="AN1552" t="str">
        <f t="shared" si="265"/>
        <v>Rogers</v>
      </c>
      <c r="AO1552" t="str">
        <f t="shared" si="266"/>
        <v>Bad GasteinPetkovicRogers</v>
      </c>
      <c r="AP1552" t="str">
        <f t="shared" si="267"/>
        <v>Bad GasteinRogersPetkovic</v>
      </c>
      <c r="AQ1552">
        <f t="shared" si="268"/>
        <v>2</v>
      </c>
      <c r="AR1552">
        <f t="shared" si="269"/>
        <v>6</v>
      </c>
      <c r="AS1552">
        <f t="shared" si="270"/>
        <v>18</v>
      </c>
      <c r="AT1552" t="b">
        <f t="shared" si="271"/>
        <v>0</v>
      </c>
      <c r="AU1552" t="str">
        <f t="shared" si="272"/>
        <v>Petkovic</v>
      </c>
      <c r="AV1552" t="b">
        <f t="shared" si="273"/>
        <v>0</v>
      </c>
      <c r="AW1552" t="str">
        <f t="shared" si="274"/>
        <v>Bad GasteinThe Final</v>
      </c>
    </row>
    <row r="1553" spans="1:49" x14ac:dyDescent="0.25">
      <c r="A1553">
        <v>34</v>
      </c>
      <c r="B1553" s="8" t="s">
        <v>635</v>
      </c>
      <c r="C1553" s="8" t="s">
        <v>636</v>
      </c>
      <c r="D1553" s="1">
        <v>41827</v>
      </c>
      <c r="E1553" s="1" t="s">
        <v>306</v>
      </c>
      <c r="F1553" t="s">
        <v>307</v>
      </c>
      <c r="G1553" s="1" t="s">
        <v>503</v>
      </c>
      <c r="H1553" t="s">
        <v>309</v>
      </c>
      <c r="I1553">
        <v>3</v>
      </c>
      <c r="J1553" t="s">
        <v>496</v>
      </c>
      <c r="K1553" t="s">
        <v>510</v>
      </c>
      <c r="L1553">
        <v>164</v>
      </c>
      <c r="M1553">
        <v>128</v>
      </c>
      <c r="N1553">
        <v>378</v>
      </c>
      <c r="O1553">
        <v>480</v>
      </c>
      <c r="P1553">
        <v>6</v>
      </c>
      <c r="Q1553">
        <v>2</v>
      </c>
      <c r="R1553">
        <v>6</v>
      </c>
      <c r="S1553">
        <v>3</v>
      </c>
      <c r="V1553">
        <v>2</v>
      </c>
      <c r="W1553">
        <v>0</v>
      </c>
      <c r="X1553" t="s">
        <v>312</v>
      </c>
      <c r="Y1553">
        <v>2.5</v>
      </c>
      <c r="Z1553">
        <v>1.5</v>
      </c>
      <c r="AA1553">
        <v>2.4500000000000002</v>
      </c>
      <c r="AB1553">
        <v>1.52</v>
      </c>
      <c r="AC1553">
        <v>2.38</v>
      </c>
      <c r="AD1553">
        <v>1.53</v>
      </c>
      <c r="AE1553">
        <v>2.6</v>
      </c>
      <c r="AF1553">
        <v>1.55</v>
      </c>
      <c r="AG1553">
        <v>2.5</v>
      </c>
      <c r="AH1553">
        <v>1.53</v>
      </c>
      <c r="AI1553">
        <v>2.6</v>
      </c>
      <c r="AJ1553">
        <v>1.57</v>
      </c>
      <c r="AK1553">
        <v>2.4500000000000002</v>
      </c>
      <c r="AL1553">
        <v>1.53</v>
      </c>
      <c r="AM1553" t="str">
        <f t="shared" si="264"/>
        <v>Buyukakcay</v>
      </c>
      <c r="AN1553" t="str">
        <f t="shared" si="265"/>
        <v>Cepede</v>
      </c>
      <c r="AO1553" t="str">
        <f t="shared" si="266"/>
        <v>BucharestBuyukakcayCepede</v>
      </c>
      <c r="AP1553" t="str">
        <f t="shared" si="267"/>
        <v>BucharestCepedeBuyukakcay</v>
      </c>
      <c r="AQ1553">
        <f t="shared" si="268"/>
        <v>2</v>
      </c>
      <c r="AR1553">
        <f t="shared" si="269"/>
        <v>7</v>
      </c>
      <c r="AS1553">
        <f t="shared" si="270"/>
        <v>17</v>
      </c>
      <c r="AT1553" t="b">
        <f t="shared" si="271"/>
        <v>0</v>
      </c>
      <c r="AU1553" t="str">
        <f t="shared" si="272"/>
        <v>Buyukakcay</v>
      </c>
      <c r="AV1553" t="b">
        <f t="shared" si="273"/>
        <v>0</v>
      </c>
      <c r="AW1553" t="str">
        <f t="shared" si="274"/>
        <v>Bucharest1st Round</v>
      </c>
    </row>
    <row r="1554" spans="1:49" x14ac:dyDescent="0.25">
      <c r="A1554">
        <v>34</v>
      </c>
      <c r="B1554" s="8" t="s">
        <v>635</v>
      </c>
      <c r="C1554" s="8" t="s">
        <v>636</v>
      </c>
      <c r="D1554" s="1">
        <v>41827</v>
      </c>
      <c r="E1554" s="1" t="s">
        <v>306</v>
      </c>
      <c r="F1554" t="s">
        <v>307</v>
      </c>
      <c r="G1554" s="1" t="s">
        <v>503</v>
      </c>
      <c r="H1554" t="s">
        <v>309</v>
      </c>
      <c r="I1554">
        <v>3</v>
      </c>
      <c r="J1554" t="s">
        <v>483</v>
      </c>
      <c r="K1554" t="s">
        <v>391</v>
      </c>
      <c r="L1554">
        <v>120</v>
      </c>
      <c r="M1554">
        <v>59</v>
      </c>
      <c r="N1554">
        <v>518</v>
      </c>
      <c r="O1554">
        <v>930</v>
      </c>
      <c r="P1554">
        <v>4</v>
      </c>
      <c r="Q1554">
        <v>6</v>
      </c>
      <c r="R1554">
        <v>6</v>
      </c>
      <c r="S1554">
        <v>2</v>
      </c>
      <c r="T1554">
        <v>7</v>
      </c>
      <c r="U1554">
        <v>6</v>
      </c>
      <c r="V1554">
        <v>2</v>
      </c>
      <c r="W1554">
        <v>1</v>
      </c>
      <c r="X1554" t="s">
        <v>312</v>
      </c>
      <c r="Y1554">
        <v>2.5</v>
      </c>
      <c r="Z1554">
        <v>1.5</v>
      </c>
      <c r="AA1554">
        <v>2.4500000000000002</v>
      </c>
      <c r="AB1554">
        <v>1.52</v>
      </c>
      <c r="AC1554">
        <v>2.5</v>
      </c>
      <c r="AD1554">
        <v>1.5</v>
      </c>
      <c r="AE1554">
        <v>2.56</v>
      </c>
      <c r="AF1554">
        <v>1.56</v>
      </c>
      <c r="AG1554">
        <v>2.5</v>
      </c>
      <c r="AH1554">
        <v>1.53</v>
      </c>
      <c r="AI1554">
        <v>2.6</v>
      </c>
      <c r="AJ1554">
        <v>1.61</v>
      </c>
      <c r="AK1554">
        <v>2.46</v>
      </c>
      <c r="AL1554">
        <v>1.53</v>
      </c>
      <c r="AM1554" t="str">
        <f t="shared" si="264"/>
        <v>Arruabarrena</v>
      </c>
      <c r="AN1554" t="str">
        <f t="shared" si="265"/>
        <v>Beck</v>
      </c>
      <c r="AO1554" t="str">
        <f t="shared" si="266"/>
        <v>BucharestArruabarrenaBeck</v>
      </c>
      <c r="AP1554" t="str">
        <f t="shared" si="267"/>
        <v>BucharestBeckArruabarrena</v>
      </c>
      <c r="AQ1554">
        <f t="shared" si="268"/>
        <v>1</v>
      </c>
      <c r="AR1554">
        <f t="shared" si="269"/>
        <v>3</v>
      </c>
      <c r="AS1554">
        <f t="shared" si="270"/>
        <v>31</v>
      </c>
      <c r="AT1554" t="b">
        <f t="shared" si="271"/>
        <v>1</v>
      </c>
      <c r="AU1554" t="str">
        <f t="shared" si="272"/>
        <v>Beck</v>
      </c>
      <c r="AV1554" t="b">
        <f t="shared" si="273"/>
        <v>1</v>
      </c>
      <c r="AW1554" t="str">
        <f t="shared" si="274"/>
        <v>Bucharest1st Round</v>
      </c>
    </row>
    <row r="1555" spans="1:49" x14ac:dyDescent="0.25">
      <c r="A1555">
        <v>34</v>
      </c>
      <c r="B1555" s="8" t="s">
        <v>635</v>
      </c>
      <c r="C1555" s="8" t="s">
        <v>636</v>
      </c>
      <c r="D1555" s="1">
        <v>41827</v>
      </c>
      <c r="E1555" s="1" t="s">
        <v>306</v>
      </c>
      <c r="F1555" t="s">
        <v>307</v>
      </c>
      <c r="G1555" s="1" t="s">
        <v>503</v>
      </c>
      <c r="H1555" t="s">
        <v>309</v>
      </c>
      <c r="I1555">
        <v>3</v>
      </c>
      <c r="J1555" t="s">
        <v>413</v>
      </c>
      <c r="K1555" t="s">
        <v>585</v>
      </c>
      <c r="L1555">
        <v>68</v>
      </c>
      <c r="M1555">
        <v>32</v>
      </c>
      <c r="N1555">
        <v>845</v>
      </c>
      <c r="O1555">
        <v>1445</v>
      </c>
      <c r="P1555">
        <v>6</v>
      </c>
      <c r="Q1555">
        <v>3</v>
      </c>
      <c r="R1555">
        <v>6</v>
      </c>
      <c r="S1555">
        <v>0</v>
      </c>
      <c r="V1555">
        <v>2</v>
      </c>
      <c r="W1555">
        <v>0</v>
      </c>
      <c r="X1555" t="s">
        <v>312</v>
      </c>
      <c r="Y1555">
        <v>2.2000000000000002</v>
      </c>
      <c r="Z1555">
        <v>1.61</v>
      </c>
      <c r="AA1555">
        <v>2.1</v>
      </c>
      <c r="AB1555">
        <v>1.7</v>
      </c>
      <c r="AC1555">
        <v>2.2000000000000002</v>
      </c>
      <c r="AD1555">
        <v>1.62</v>
      </c>
      <c r="AE1555">
        <v>2.14</v>
      </c>
      <c r="AF1555">
        <v>1.78</v>
      </c>
      <c r="AG1555">
        <v>2.1</v>
      </c>
      <c r="AH1555">
        <v>1.73</v>
      </c>
      <c r="AI1555">
        <v>2.2999999999999998</v>
      </c>
      <c r="AJ1555">
        <v>1.8</v>
      </c>
      <c r="AK1555">
        <v>2.11</v>
      </c>
      <c r="AL1555">
        <v>1.7</v>
      </c>
      <c r="AM1555" t="str">
        <f t="shared" si="264"/>
        <v>Niculescu</v>
      </c>
      <c r="AN1555" t="str">
        <f t="shared" si="265"/>
        <v>Koukalova</v>
      </c>
      <c r="AO1555" t="str">
        <f t="shared" si="266"/>
        <v>BucharestNiculescuKoukalova</v>
      </c>
      <c r="AP1555" t="str">
        <f t="shared" si="267"/>
        <v>BucharestKoukalovaNiculescu</v>
      </c>
      <c r="AQ1555">
        <f t="shared" si="268"/>
        <v>2</v>
      </c>
      <c r="AR1555">
        <f t="shared" si="269"/>
        <v>9</v>
      </c>
      <c r="AS1555">
        <f t="shared" si="270"/>
        <v>15</v>
      </c>
      <c r="AT1555" t="b">
        <f t="shared" si="271"/>
        <v>0</v>
      </c>
      <c r="AU1555" t="str">
        <f t="shared" si="272"/>
        <v>Niculescu</v>
      </c>
      <c r="AV1555" t="b">
        <f t="shared" si="273"/>
        <v>0</v>
      </c>
      <c r="AW1555" t="str">
        <f t="shared" si="274"/>
        <v>Bucharest1st Round</v>
      </c>
    </row>
    <row r="1556" spans="1:49" x14ac:dyDescent="0.25">
      <c r="A1556">
        <v>34</v>
      </c>
      <c r="B1556" s="8" t="s">
        <v>635</v>
      </c>
      <c r="C1556" s="8" t="s">
        <v>636</v>
      </c>
      <c r="D1556" s="1">
        <v>41827</v>
      </c>
      <c r="E1556" s="1" t="s">
        <v>306</v>
      </c>
      <c r="F1556" t="s">
        <v>307</v>
      </c>
      <c r="G1556" s="1" t="s">
        <v>503</v>
      </c>
      <c r="H1556" t="s">
        <v>309</v>
      </c>
      <c r="I1556">
        <v>3</v>
      </c>
      <c r="J1556" t="s">
        <v>461</v>
      </c>
      <c r="K1556" t="s">
        <v>448</v>
      </c>
      <c r="L1556">
        <v>61</v>
      </c>
      <c r="M1556">
        <v>108</v>
      </c>
      <c r="N1556">
        <v>915</v>
      </c>
      <c r="O1556">
        <v>574</v>
      </c>
      <c r="P1556">
        <v>6</v>
      </c>
      <c r="Q1556">
        <v>4</v>
      </c>
      <c r="R1556">
        <v>6</v>
      </c>
      <c r="S1556">
        <v>3</v>
      </c>
      <c r="V1556">
        <v>2</v>
      </c>
      <c r="W1556">
        <v>0</v>
      </c>
      <c r="X1556" t="s">
        <v>312</v>
      </c>
      <c r="Y1556">
        <v>1.22</v>
      </c>
      <c r="Z1556">
        <v>4</v>
      </c>
      <c r="AA1556">
        <v>1.22</v>
      </c>
      <c r="AB1556">
        <v>4</v>
      </c>
      <c r="AC1556">
        <v>1.25</v>
      </c>
      <c r="AD1556">
        <v>3.75</v>
      </c>
      <c r="AE1556">
        <v>1.29</v>
      </c>
      <c r="AF1556">
        <v>3.9</v>
      </c>
      <c r="AG1556">
        <v>1.22</v>
      </c>
      <c r="AH1556">
        <v>4</v>
      </c>
      <c r="AI1556">
        <v>1.29</v>
      </c>
      <c r="AJ1556">
        <v>4.1500000000000004</v>
      </c>
      <c r="AK1556">
        <v>1.24</v>
      </c>
      <c r="AL1556">
        <v>3.91</v>
      </c>
      <c r="AM1556" t="str">
        <f t="shared" si="264"/>
        <v>Hercog</v>
      </c>
      <c r="AN1556" t="str">
        <f t="shared" si="265"/>
        <v>Tatishvili</v>
      </c>
      <c r="AO1556" t="str">
        <f t="shared" si="266"/>
        <v>BucharestHercogTatishvili</v>
      </c>
      <c r="AP1556" t="str">
        <f t="shared" si="267"/>
        <v>BucharestTatishviliHercog</v>
      </c>
      <c r="AQ1556">
        <f t="shared" si="268"/>
        <v>2</v>
      </c>
      <c r="AR1556">
        <f t="shared" si="269"/>
        <v>5</v>
      </c>
      <c r="AS1556">
        <f t="shared" si="270"/>
        <v>19</v>
      </c>
      <c r="AT1556" t="b">
        <f t="shared" si="271"/>
        <v>0</v>
      </c>
      <c r="AU1556" t="str">
        <f t="shared" si="272"/>
        <v>Hercog</v>
      </c>
      <c r="AV1556" t="b">
        <f t="shared" si="273"/>
        <v>0</v>
      </c>
      <c r="AW1556" t="str">
        <f t="shared" si="274"/>
        <v>Bucharest1st Round</v>
      </c>
    </row>
    <row r="1557" spans="1:49" x14ac:dyDescent="0.25">
      <c r="A1557">
        <v>34</v>
      </c>
      <c r="B1557" s="8" t="s">
        <v>635</v>
      </c>
      <c r="C1557" s="8" t="s">
        <v>636</v>
      </c>
      <c r="D1557" s="1">
        <v>41827</v>
      </c>
      <c r="E1557" s="1" t="s">
        <v>306</v>
      </c>
      <c r="F1557" t="s">
        <v>307</v>
      </c>
      <c r="G1557" s="1" t="s">
        <v>503</v>
      </c>
      <c r="H1557" t="s">
        <v>309</v>
      </c>
      <c r="I1557">
        <v>3</v>
      </c>
      <c r="J1557" t="s">
        <v>637</v>
      </c>
      <c r="K1557" t="s">
        <v>411</v>
      </c>
      <c r="L1557">
        <v>228</v>
      </c>
      <c r="M1557">
        <v>110</v>
      </c>
      <c r="N1557">
        <v>240</v>
      </c>
      <c r="O1557">
        <v>563</v>
      </c>
      <c r="P1557">
        <v>6</v>
      </c>
      <c r="Q1557">
        <v>0</v>
      </c>
      <c r="R1557">
        <v>6</v>
      </c>
      <c r="S1557">
        <v>3</v>
      </c>
      <c r="V1557">
        <v>2</v>
      </c>
      <c r="W1557">
        <v>0</v>
      </c>
      <c r="X1557" t="s">
        <v>312</v>
      </c>
      <c r="Y1557">
        <v>3</v>
      </c>
      <c r="Z1557">
        <v>1.36</v>
      </c>
      <c r="AA1557">
        <v>2.9</v>
      </c>
      <c r="AB1557">
        <v>1.4</v>
      </c>
      <c r="AC1557">
        <v>2.62</v>
      </c>
      <c r="AD1557">
        <v>1.44</v>
      </c>
      <c r="AE1557">
        <v>3.2</v>
      </c>
      <c r="AF1557">
        <v>1.4</v>
      </c>
      <c r="AG1557">
        <v>2.63</v>
      </c>
      <c r="AH1557">
        <v>1.5</v>
      </c>
      <c r="AI1557">
        <v>3.2</v>
      </c>
      <c r="AJ1557">
        <v>1.5</v>
      </c>
      <c r="AK1557">
        <v>2.81</v>
      </c>
      <c r="AL1557">
        <v>1.42</v>
      </c>
      <c r="AM1557" t="str">
        <f t="shared" si="264"/>
        <v>Dinu</v>
      </c>
      <c r="AN1557" t="str">
        <f t="shared" si="265"/>
        <v>Kichenok</v>
      </c>
      <c r="AO1557" t="str">
        <f t="shared" si="266"/>
        <v>BucharestDinuKichenok</v>
      </c>
      <c r="AP1557" t="str">
        <f t="shared" si="267"/>
        <v>BucharestKichenokDinu</v>
      </c>
      <c r="AQ1557">
        <f t="shared" si="268"/>
        <v>2</v>
      </c>
      <c r="AR1557">
        <f t="shared" si="269"/>
        <v>9</v>
      </c>
      <c r="AS1557">
        <f t="shared" si="270"/>
        <v>15</v>
      </c>
      <c r="AT1557" t="b">
        <f t="shared" si="271"/>
        <v>0</v>
      </c>
      <c r="AU1557" t="str">
        <f t="shared" si="272"/>
        <v>Dinu</v>
      </c>
      <c r="AV1557" t="b">
        <f t="shared" si="273"/>
        <v>0</v>
      </c>
      <c r="AW1557" t="str">
        <f t="shared" si="274"/>
        <v>Bucharest1st Round</v>
      </c>
    </row>
    <row r="1558" spans="1:49" x14ac:dyDescent="0.25">
      <c r="A1558">
        <v>34</v>
      </c>
      <c r="B1558" s="8" t="s">
        <v>635</v>
      </c>
      <c r="C1558" s="8" t="s">
        <v>636</v>
      </c>
      <c r="D1558" s="1">
        <v>41827</v>
      </c>
      <c r="E1558" s="1" t="s">
        <v>306</v>
      </c>
      <c r="F1558" t="s">
        <v>307</v>
      </c>
      <c r="G1558" s="1" t="s">
        <v>503</v>
      </c>
      <c r="H1558" t="s">
        <v>309</v>
      </c>
      <c r="I1558">
        <v>3</v>
      </c>
      <c r="J1558" t="s">
        <v>562</v>
      </c>
      <c r="K1558" t="s">
        <v>414</v>
      </c>
      <c r="L1558">
        <v>166</v>
      </c>
      <c r="M1558">
        <v>57</v>
      </c>
      <c r="N1558">
        <v>376</v>
      </c>
      <c r="O1558">
        <v>934</v>
      </c>
      <c r="P1558">
        <v>6</v>
      </c>
      <c r="Q1558">
        <v>3</v>
      </c>
      <c r="R1558">
        <v>6</v>
      </c>
      <c r="S1558">
        <v>3</v>
      </c>
      <c r="V1558">
        <v>2</v>
      </c>
      <c r="W1558">
        <v>0</v>
      </c>
      <c r="X1558" t="s">
        <v>312</v>
      </c>
      <c r="Y1558">
        <v>4.33</v>
      </c>
      <c r="Z1558">
        <v>1.2</v>
      </c>
      <c r="AA1558">
        <v>4.3</v>
      </c>
      <c r="AB1558">
        <v>1.2</v>
      </c>
      <c r="AC1558">
        <v>4.33</v>
      </c>
      <c r="AD1558">
        <v>1.2</v>
      </c>
      <c r="AE1558">
        <v>4.96</v>
      </c>
      <c r="AF1558">
        <v>1.21</v>
      </c>
      <c r="AG1558">
        <v>4</v>
      </c>
      <c r="AH1558">
        <v>1.22</v>
      </c>
      <c r="AI1558">
        <v>5</v>
      </c>
      <c r="AJ1558">
        <v>1.27</v>
      </c>
      <c r="AK1558">
        <v>4.2</v>
      </c>
      <c r="AL1558">
        <v>1.22</v>
      </c>
      <c r="AM1558" t="str">
        <f t="shared" si="264"/>
        <v>Kucova</v>
      </c>
      <c r="AN1558" t="str">
        <f t="shared" si="265"/>
        <v>Schmiedlova</v>
      </c>
      <c r="AO1558" t="str">
        <f t="shared" si="266"/>
        <v>BucharestKucovaSchmiedlova</v>
      </c>
      <c r="AP1558" t="str">
        <f t="shared" si="267"/>
        <v>BucharestSchmiedlovaKucova</v>
      </c>
      <c r="AQ1558">
        <f t="shared" si="268"/>
        <v>2</v>
      </c>
      <c r="AR1558">
        <f t="shared" si="269"/>
        <v>6</v>
      </c>
      <c r="AS1558">
        <f t="shared" si="270"/>
        <v>18</v>
      </c>
      <c r="AT1558" t="b">
        <f t="shared" si="271"/>
        <v>0</v>
      </c>
      <c r="AU1558" t="str">
        <f t="shared" si="272"/>
        <v>Kucova</v>
      </c>
      <c r="AV1558" t="b">
        <f t="shared" si="273"/>
        <v>0</v>
      </c>
      <c r="AW1558" t="str">
        <f t="shared" si="274"/>
        <v>Bucharest1st Round</v>
      </c>
    </row>
    <row r="1559" spans="1:49" x14ac:dyDescent="0.25">
      <c r="A1559">
        <v>34</v>
      </c>
      <c r="B1559" s="8" t="s">
        <v>635</v>
      </c>
      <c r="C1559" s="8" t="s">
        <v>636</v>
      </c>
      <c r="D1559" s="1">
        <v>41828</v>
      </c>
      <c r="E1559" s="1" t="s">
        <v>306</v>
      </c>
      <c r="F1559" t="s">
        <v>307</v>
      </c>
      <c r="G1559" s="1" t="s">
        <v>503</v>
      </c>
      <c r="H1559" t="s">
        <v>309</v>
      </c>
      <c r="I1559">
        <v>3</v>
      </c>
      <c r="J1559" t="s">
        <v>494</v>
      </c>
      <c r="K1559" t="s">
        <v>322</v>
      </c>
      <c r="L1559">
        <v>78</v>
      </c>
      <c r="M1559">
        <v>97</v>
      </c>
      <c r="N1559">
        <v>736</v>
      </c>
      <c r="O1559">
        <v>626</v>
      </c>
      <c r="P1559">
        <v>6</v>
      </c>
      <c r="Q1559">
        <v>3</v>
      </c>
      <c r="R1559">
        <v>6</v>
      </c>
      <c r="S1559">
        <v>2</v>
      </c>
      <c r="V1559">
        <v>2</v>
      </c>
      <c r="W1559">
        <v>0</v>
      </c>
      <c r="X1559" t="s">
        <v>312</v>
      </c>
      <c r="Y1559">
        <v>1.36</v>
      </c>
      <c r="Z1559">
        <v>3</v>
      </c>
      <c r="AA1559">
        <v>1.35</v>
      </c>
      <c r="AB1559">
        <v>3.1</v>
      </c>
      <c r="AC1559">
        <v>1.33</v>
      </c>
      <c r="AD1559">
        <v>3.25</v>
      </c>
      <c r="AE1559">
        <v>1.4</v>
      </c>
      <c r="AF1559">
        <v>3.18</v>
      </c>
      <c r="AG1559">
        <v>1.4</v>
      </c>
      <c r="AH1559">
        <v>2.88</v>
      </c>
      <c r="AI1559">
        <v>1.41</v>
      </c>
      <c r="AJ1559">
        <v>3.25</v>
      </c>
      <c r="AK1559">
        <v>1.37</v>
      </c>
      <c r="AL1559">
        <v>3.01</v>
      </c>
      <c r="AM1559" t="str">
        <f t="shared" si="264"/>
        <v>Cetkovska</v>
      </c>
      <c r="AN1559" t="str">
        <f t="shared" si="265"/>
        <v>Cadantu</v>
      </c>
      <c r="AO1559" t="str">
        <f t="shared" si="266"/>
        <v>BucharestCetkovskaCadantu</v>
      </c>
      <c r="AP1559" t="str">
        <f t="shared" si="267"/>
        <v>BucharestCadantuCetkovska</v>
      </c>
      <c r="AQ1559">
        <f t="shared" si="268"/>
        <v>2</v>
      </c>
      <c r="AR1559">
        <f t="shared" si="269"/>
        <v>7</v>
      </c>
      <c r="AS1559">
        <f t="shared" si="270"/>
        <v>17</v>
      </c>
      <c r="AT1559" t="b">
        <f t="shared" si="271"/>
        <v>0</v>
      </c>
      <c r="AU1559" t="str">
        <f t="shared" si="272"/>
        <v>Cetkovska</v>
      </c>
      <c r="AV1559" t="b">
        <f t="shared" si="273"/>
        <v>0</v>
      </c>
      <c r="AW1559" t="str">
        <f t="shared" si="274"/>
        <v>Bucharest1st Round</v>
      </c>
    </row>
    <row r="1560" spans="1:49" x14ac:dyDescent="0.25">
      <c r="A1560">
        <v>34</v>
      </c>
      <c r="B1560" s="8" t="s">
        <v>635</v>
      </c>
      <c r="C1560" s="8" t="s">
        <v>636</v>
      </c>
      <c r="D1560" s="1">
        <v>41828</v>
      </c>
      <c r="E1560" s="1" t="s">
        <v>306</v>
      </c>
      <c r="F1560" t="s">
        <v>307</v>
      </c>
      <c r="G1560" s="1" t="s">
        <v>503</v>
      </c>
      <c r="H1560" t="s">
        <v>309</v>
      </c>
      <c r="I1560">
        <v>3</v>
      </c>
      <c r="J1560" t="s">
        <v>507</v>
      </c>
      <c r="K1560" t="s">
        <v>331</v>
      </c>
      <c r="L1560">
        <v>112</v>
      </c>
      <c r="M1560">
        <v>168</v>
      </c>
      <c r="N1560">
        <v>553</v>
      </c>
      <c r="O1560">
        <v>371</v>
      </c>
      <c r="P1560">
        <v>6</v>
      </c>
      <c r="Q1560">
        <v>1</v>
      </c>
      <c r="R1560">
        <v>6</v>
      </c>
      <c r="S1560">
        <v>4</v>
      </c>
      <c r="V1560">
        <v>2</v>
      </c>
      <c r="W1560">
        <v>0</v>
      </c>
      <c r="X1560" t="s">
        <v>312</v>
      </c>
      <c r="Y1560">
        <v>2</v>
      </c>
      <c r="Z1560">
        <v>1.72</v>
      </c>
      <c r="AA1560">
        <v>2.0499999999999998</v>
      </c>
      <c r="AB1560">
        <v>1.75</v>
      </c>
      <c r="AC1560">
        <v>2</v>
      </c>
      <c r="AD1560">
        <v>1.73</v>
      </c>
      <c r="AE1560">
        <v>2.2000000000000002</v>
      </c>
      <c r="AF1560">
        <v>1.74</v>
      </c>
      <c r="AG1560">
        <v>2.1</v>
      </c>
      <c r="AH1560">
        <v>1.73</v>
      </c>
      <c r="AI1560">
        <v>2.2000000000000002</v>
      </c>
      <c r="AJ1560">
        <v>1.8</v>
      </c>
      <c r="AK1560">
        <v>2.06</v>
      </c>
      <c r="AL1560">
        <v>1.74</v>
      </c>
      <c r="AM1560" t="str">
        <f t="shared" si="264"/>
        <v>Kovinic</v>
      </c>
      <c r="AN1560" t="str">
        <f t="shared" si="265"/>
        <v>Kontaveit</v>
      </c>
      <c r="AO1560" t="str">
        <f t="shared" si="266"/>
        <v>BucharestKovinicKontaveit</v>
      </c>
      <c r="AP1560" t="str">
        <f t="shared" si="267"/>
        <v>BucharestKontaveitKovinic</v>
      </c>
      <c r="AQ1560">
        <f t="shared" si="268"/>
        <v>2</v>
      </c>
      <c r="AR1560">
        <f t="shared" si="269"/>
        <v>7</v>
      </c>
      <c r="AS1560">
        <f t="shared" si="270"/>
        <v>17</v>
      </c>
      <c r="AT1560" t="b">
        <f t="shared" si="271"/>
        <v>0</v>
      </c>
      <c r="AU1560" t="str">
        <f t="shared" si="272"/>
        <v>Kovinic</v>
      </c>
      <c r="AV1560" t="b">
        <f t="shared" si="273"/>
        <v>0</v>
      </c>
      <c r="AW1560" t="str">
        <f t="shared" si="274"/>
        <v>Bucharest1st Round</v>
      </c>
    </row>
    <row r="1561" spans="1:49" x14ac:dyDescent="0.25">
      <c r="A1561">
        <v>34</v>
      </c>
      <c r="B1561" s="8" t="s">
        <v>635</v>
      </c>
      <c r="C1561" s="8" t="s">
        <v>636</v>
      </c>
      <c r="D1561" s="1">
        <v>41828</v>
      </c>
      <c r="E1561" s="1" t="s">
        <v>306</v>
      </c>
      <c r="F1561" t="s">
        <v>307</v>
      </c>
      <c r="G1561" s="1" t="s">
        <v>503</v>
      </c>
      <c r="H1561" t="s">
        <v>309</v>
      </c>
      <c r="I1561">
        <v>3</v>
      </c>
      <c r="J1561" t="s">
        <v>638</v>
      </c>
      <c r="K1561" t="s">
        <v>523</v>
      </c>
      <c r="L1561">
        <v>244</v>
      </c>
      <c r="M1561">
        <v>146</v>
      </c>
      <c r="N1561">
        <v>219</v>
      </c>
      <c r="O1561">
        <v>416</v>
      </c>
      <c r="P1561">
        <v>3</v>
      </c>
      <c r="Q1561">
        <v>6</v>
      </c>
      <c r="R1561">
        <v>6</v>
      </c>
      <c r="S1561">
        <v>4</v>
      </c>
      <c r="T1561">
        <v>7</v>
      </c>
      <c r="U1561">
        <v>5</v>
      </c>
      <c r="V1561">
        <v>2</v>
      </c>
      <c r="W1561">
        <v>1</v>
      </c>
      <c r="X1561" t="s">
        <v>312</v>
      </c>
      <c r="Y1561">
        <v>1.53</v>
      </c>
      <c r="Z1561">
        <v>2.37</v>
      </c>
      <c r="AA1561">
        <v>1.5</v>
      </c>
      <c r="AB1561">
        <v>2.5</v>
      </c>
      <c r="AC1561">
        <v>1.5</v>
      </c>
      <c r="AD1561">
        <v>2.5</v>
      </c>
      <c r="AE1561">
        <v>1.59</v>
      </c>
      <c r="AF1561">
        <v>2.5</v>
      </c>
      <c r="AG1561">
        <v>1.53</v>
      </c>
      <c r="AH1561">
        <v>2.5</v>
      </c>
      <c r="AI1561">
        <v>1.59</v>
      </c>
      <c r="AJ1561">
        <v>2.7</v>
      </c>
      <c r="AK1561">
        <v>1.51</v>
      </c>
      <c r="AL1561">
        <v>2.5099999999999998</v>
      </c>
      <c r="AM1561" t="str">
        <f t="shared" si="264"/>
        <v>Kostova</v>
      </c>
      <c r="AN1561" t="str">
        <f t="shared" si="265"/>
        <v>Lim</v>
      </c>
      <c r="AO1561" t="str">
        <f t="shared" si="266"/>
        <v>BucharestKostovaLim</v>
      </c>
      <c r="AP1561" t="str">
        <f t="shared" si="267"/>
        <v>BucharestLimKostova</v>
      </c>
      <c r="AQ1561">
        <f t="shared" si="268"/>
        <v>1</v>
      </c>
      <c r="AR1561">
        <f t="shared" si="269"/>
        <v>1</v>
      </c>
      <c r="AS1561">
        <f t="shared" si="270"/>
        <v>31</v>
      </c>
      <c r="AT1561" t="b">
        <f t="shared" si="271"/>
        <v>0</v>
      </c>
      <c r="AU1561" t="str">
        <f t="shared" si="272"/>
        <v>Lim</v>
      </c>
      <c r="AV1561" t="b">
        <f t="shared" si="273"/>
        <v>1</v>
      </c>
      <c r="AW1561" t="str">
        <f t="shared" si="274"/>
        <v>Bucharest1st Round</v>
      </c>
    </row>
    <row r="1562" spans="1:49" x14ac:dyDescent="0.25">
      <c r="A1562">
        <v>34</v>
      </c>
      <c r="B1562" s="8" t="s">
        <v>635</v>
      </c>
      <c r="C1562" s="8" t="s">
        <v>636</v>
      </c>
      <c r="D1562" s="1">
        <v>41828</v>
      </c>
      <c r="E1562" s="1" t="s">
        <v>306</v>
      </c>
      <c r="F1562" t="s">
        <v>307</v>
      </c>
      <c r="G1562" s="1" t="s">
        <v>503</v>
      </c>
      <c r="H1562" t="s">
        <v>309</v>
      </c>
      <c r="I1562">
        <v>3</v>
      </c>
      <c r="J1562" t="s">
        <v>384</v>
      </c>
      <c r="K1562" t="s">
        <v>522</v>
      </c>
      <c r="L1562">
        <v>79</v>
      </c>
      <c r="M1562">
        <v>183</v>
      </c>
      <c r="N1562">
        <v>724</v>
      </c>
      <c r="O1562">
        <v>328</v>
      </c>
      <c r="P1562">
        <v>6</v>
      </c>
      <c r="Q1562">
        <v>2</v>
      </c>
      <c r="R1562">
        <v>6</v>
      </c>
      <c r="S1562">
        <v>1</v>
      </c>
      <c r="V1562">
        <v>2</v>
      </c>
      <c r="W1562">
        <v>0</v>
      </c>
      <c r="X1562" t="s">
        <v>312</v>
      </c>
      <c r="Y1562">
        <v>1.4</v>
      </c>
      <c r="Z1562">
        <v>2.75</v>
      </c>
      <c r="AA1562">
        <v>1.42</v>
      </c>
      <c r="AB1562">
        <v>2.8</v>
      </c>
      <c r="AC1562">
        <v>1.4</v>
      </c>
      <c r="AD1562">
        <v>2.75</v>
      </c>
      <c r="AE1562">
        <v>1.46</v>
      </c>
      <c r="AF1562">
        <v>2.9</v>
      </c>
      <c r="AG1562">
        <v>1.4</v>
      </c>
      <c r="AH1562">
        <v>2.88</v>
      </c>
      <c r="AI1562">
        <v>1.46</v>
      </c>
      <c r="AJ1562">
        <v>3</v>
      </c>
      <c r="AK1562">
        <v>1.41</v>
      </c>
      <c r="AL1562">
        <v>2.85</v>
      </c>
      <c r="AM1562" t="str">
        <f t="shared" si="264"/>
        <v>Soler</v>
      </c>
      <c r="AN1562" t="str">
        <f t="shared" si="265"/>
        <v>Karatantcheva</v>
      </c>
      <c r="AO1562" t="str">
        <f t="shared" si="266"/>
        <v>BucharestSolerKaratantcheva</v>
      </c>
      <c r="AP1562" t="str">
        <f t="shared" si="267"/>
        <v>BucharestKaratantchevaSoler</v>
      </c>
      <c r="AQ1562">
        <f t="shared" si="268"/>
        <v>2</v>
      </c>
      <c r="AR1562">
        <f t="shared" si="269"/>
        <v>9</v>
      </c>
      <c r="AS1562">
        <f t="shared" si="270"/>
        <v>15</v>
      </c>
      <c r="AT1562" t="b">
        <f t="shared" si="271"/>
        <v>0</v>
      </c>
      <c r="AU1562" t="str">
        <f t="shared" si="272"/>
        <v>Soler</v>
      </c>
      <c r="AV1562" t="b">
        <f t="shared" si="273"/>
        <v>0</v>
      </c>
      <c r="AW1562" t="str">
        <f t="shared" si="274"/>
        <v>Bucharest1st Round</v>
      </c>
    </row>
    <row r="1563" spans="1:49" x14ac:dyDescent="0.25">
      <c r="A1563">
        <v>34</v>
      </c>
      <c r="B1563" s="8" t="s">
        <v>635</v>
      </c>
      <c r="C1563" s="8" t="s">
        <v>636</v>
      </c>
      <c r="D1563" s="1">
        <v>41828</v>
      </c>
      <c r="E1563" s="1" t="s">
        <v>306</v>
      </c>
      <c r="F1563" t="s">
        <v>307</v>
      </c>
      <c r="G1563" s="1" t="s">
        <v>503</v>
      </c>
      <c r="H1563" t="s">
        <v>309</v>
      </c>
      <c r="I1563">
        <v>3</v>
      </c>
      <c r="J1563" t="s">
        <v>487</v>
      </c>
      <c r="K1563" t="s">
        <v>363</v>
      </c>
      <c r="L1563">
        <v>155</v>
      </c>
      <c r="M1563">
        <v>131</v>
      </c>
      <c r="N1563">
        <v>396</v>
      </c>
      <c r="O1563">
        <v>466</v>
      </c>
      <c r="P1563">
        <v>4</v>
      </c>
      <c r="Q1563">
        <v>6</v>
      </c>
      <c r="R1563">
        <v>6</v>
      </c>
      <c r="S1563">
        <v>3</v>
      </c>
      <c r="T1563">
        <v>6</v>
      </c>
      <c r="U1563">
        <v>1</v>
      </c>
      <c r="V1563">
        <v>2</v>
      </c>
      <c r="W1563">
        <v>1</v>
      </c>
      <c r="X1563" t="s">
        <v>312</v>
      </c>
      <c r="Y1563">
        <v>1.8</v>
      </c>
      <c r="Z1563">
        <v>1.9</v>
      </c>
      <c r="AA1563">
        <v>1.75</v>
      </c>
      <c r="AB1563">
        <v>2.0499999999999998</v>
      </c>
      <c r="AC1563">
        <v>1.83</v>
      </c>
      <c r="AD1563">
        <v>1.83</v>
      </c>
      <c r="AE1563">
        <v>1.72</v>
      </c>
      <c r="AF1563">
        <v>2.23</v>
      </c>
      <c r="AG1563">
        <v>1.91</v>
      </c>
      <c r="AH1563">
        <v>1.91</v>
      </c>
      <c r="AI1563">
        <v>1.91</v>
      </c>
      <c r="AJ1563">
        <v>2.23</v>
      </c>
      <c r="AK1563">
        <v>1.76</v>
      </c>
      <c r="AL1563">
        <v>2.0299999999999998</v>
      </c>
      <c r="AM1563" t="str">
        <f t="shared" si="264"/>
        <v>Krunic</v>
      </c>
      <c r="AN1563" t="str">
        <f t="shared" si="265"/>
        <v>Panova</v>
      </c>
      <c r="AO1563" t="str">
        <f t="shared" si="266"/>
        <v>BucharestKrunicPanova</v>
      </c>
      <c r="AP1563" t="str">
        <f t="shared" si="267"/>
        <v>BucharestPanovaKrunic</v>
      </c>
      <c r="AQ1563">
        <f t="shared" si="268"/>
        <v>1</v>
      </c>
      <c r="AR1563">
        <f t="shared" si="269"/>
        <v>6</v>
      </c>
      <c r="AS1563">
        <f t="shared" si="270"/>
        <v>26</v>
      </c>
      <c r="AT1563" t="b">
        <f t="shared" si="271"/>
        <v>0</v>
      </c>
      <c r="AU1563" t="str">
        <f t="shared" si="272"/>
        <v>Panova</v>
      </c>
      <c r="AV1563" t="b">
        <f t="shared" si="273"/>
        <v>1</v>
      </c>
      <c r="AW1563" t="str">
        <f t="shared" si="274"/>
        <v>Bucharest1st Round</v>
      </c>
    </row>
    <row r="1564" spans="1:49" x14ac:dyDescent="0.25">
      <c r="A1564">
        <v>34</v>
      </c>
      <c r="B1564" s="8" t="s">
        <v>635</v>
      </c>
      <c r="C1564" s="8" t="s">
        <v>636</v>
      </c>
      <c r="D1564" s="1">
        <v>41828</v>
      </c>
      <c r="E1564" s="1" t="s">
        <v>306</v>
      </c>
      <c r="F1564" t="s">
        <v>307</v>
      </c>
      <c r="G1564" s="1" t="s">
        <v>503</v>
      </c>
      <c r="H1564" t="s">
        <v>309</v>
      </c>
      <c r="I1564">
        <v>3</v>
      </c>
      <c r="J1564" t="s">
        <v>341</v>
      </c>
      <c r="K1564" t="s">
        <v>639</v>
      </c>
      <c r="L1564">
        <v>67</v>
      </c>
      <c r="M1564">
        <v>887</v>
      </c>
      <c r="N1564">
        <v>875</v>
      </c>
      <c r="O1564">
        <v>15</v>
      </c>
      <c r="P1564">
        <v>6</v>
      </c>
      <c r="Q1564">
        <v>1</v>
      </c>
      <c r="R1564">
        <v>6</v>
      </c>
      <c r="S1564">
        <v>3</v>
      </c>
      <c r="V1564">
        <v>2</v>
      </c>
      <c r="W1564">
        <v>0</v>
      </c>
      <c r="X1564" t="s">
        <v>312</v>
      </c>
      <c r="Y1564">
        <v>1.1200000000000001</v>
      </c>
      <c r="Z1564">
        <v>6</v>
      </c>
      <c r="AA1564">
        <v>1.17</v>
      </c>
      <c r="AB1564">
        <v>4.75</v>
      </c>
      <c r="AC1564">
        <v>1.17</v>
      </c>
      <c r="AD1564">
        <v>4.5</v>
      </c>
      <c r="AE1564">
        <v>1.1499999999999999</v>
      </c>
      <c r="AF1564">
        <v>6.16</v>
      </c>
      <c r="AG1564">
        <v>1.17</v>
      </c>
      <c r="AH1564">
        <v>5</v>
      </c>
      <c r="AI1564">
        <v>1.17</v>
      </c>
      <c r="AJ1564">
        <v>6.16</v>
      </c>
      <c r="AK1564">
        <v>1.1399999999999999</v>
      </c>
      <c r="AL1564">
        <v>5.38</v>
      </c>
      <c r="AM1564" t="str">
        <f t="shared" si="264"/>
        <v>Knapp</v>
      </c>
      <c r="AN1564" t="str">
        <f t="shared" si="265"/>
        <v>Olaru</v>
      </c>
      <c r="AO1564" t="str">
        <f t="shared" si="266"/>
        <v>BucharestKnappOlaru</v>
      </c>
      <c r="AP1564" t="str">
        <f t="shared" si="267"/>
        <v>BucharestOlaruKnapp</v>
      </c>
      <c r="AQ1564">
        <f t="shared" si="268"/>
        <v>2</v>
      </c>
      <c r="AR1564">
        <f t="shared" si="269"/>
        <v>8</v>
      </c>
      <c r="AS1564">
        <f t="shared" si="270"/>
        <v>16</v>
      </c>
      <c r="AT1564" t="b">
        <f t="shared" si="271"/>
        <v>0</v>
      </c>
      <c r="AU1564" t="str">
        <f t="shared" si="272"/>
        <v>Knapp</v>
      </c>
      <c r="AV1564" t="b">
        <f t="shared" si="273"/>
        <v>0</v>
      </c>
      <c r="AW1564" t="str">
        <f t="shared" si="274"/>
        <v>Bucharest1st Round</v>
      </c>
    </row>
    <row r="1565" spans="1:49" x14ac:dyDescent="0.25">
      <c r="A1565">
        <v>34</v>
      </c>
      <c r="B1565" s="8" t="s">
        <v>635</v>
      </c>
      <c r="C1565" s="8" t="s">
        <v>636</v>
      </c>
      <c r="D1565" s="1">
        <v>41828</v>
      </c>
      <c r="E1565" s="1" t="s">
        <v>306</v>
      </c>
      <c r="F1565" t="s">
        <v>307</v>
      </c>
      <c r="G1565" s="1" t="s">
        <v>503</v>
      </c>
      <c r="H1565" t="s">
        <v>309</v>
      </c>
      <c r="I1565">
        <v>3</v>
      </c>
      <c r="J1565" t="s">
        <v>462</v>
      </c>
      <c r="K1565" t="s">
        <v>627</v>
      </c>
      <c r="L1565">
        <v>104</v>
      </c>
      <c r="M1565">
        <v>211</v>
      </c>
      <c r="N1565">
        <v>607</v>
      </c>
      <c r="O1565">
        <v>265</v>
      </c>
      <c r="P1565">
        <v>6</v>
      </c>
      <c r="Q1565">
        <v>0</v>
      </c>
      <c r="R1565">
        <v>1</v>
      </c>
      <c r="S1565">
        <v>6</v>
      </c>
      <c r="T1565">
        <v>7</v>
      </c>
      <c r="U1565">
        <v>6</v>
      </c>
      <c r="V1565">
        <v>2</v>
      </c>
      <c r="W1565">
        <v>1</v>
      </c>
      <c r="X1565" t="s">
        <v>312</v>
      </c>
      <c r="Y1565">
        <v>2.75</v>
      </c>
      <c r="Z1565">
        <v>1.4</v>
      </c>
      <c r="AA1565">
        <v>2.5</v>
      </c>
      <c r="AB1565">
        <v>1.5</v>
      </c>
      <c r="AC1565">
        <v>2.5</v>
      </c>
      <c r="AD1565">
        <v>1.5</v>
      </c>
      <c r="AE1565">
        <v>2.89</v>
      </c>
      <c r="AF1565">
        <v>1.46</v>
      </c>
      <c r="AG1565">
        <v>2.63</v>
      </c>
      <c r="AH1565">
        <v>1.5</v>
      </c>
      <c r="AI1565">
        <v>2.9</v>
      </c>
      <c r="AJ1565">
        <v>1.53</v>
      </c>
      <c r="AK1565">
        <v>2.62</v>
      </c>
      <c r="AL1565">
        <v>1.47</v>
      </c>
      <c r="AM1565" t="str">
        <f t="shared" si="264"/>
        <v>Piter</v>
      </c>
      <c r="AN1565" t="str">
        <f t="shared" si="265"/>
        <v>Mitu</v>
      </c>
      <c r="AO1565" t="str">
        <f t="shared" si="266"/>
        <v>BucharestPiterMitu</v>
      </c>
      <c r="AP1565" t="str">
        <f t="shared" si="267"/>
        <v>BucharestMituPiter</v>
      </c>
      <c r="AQ1565">
        <f t="shared" si="268"/>
        <v>1</v>
      </c>
      <c r="AR1565">
        <f t="shared" si="269"/>
        <v>2</v>
      </c>
      <c r="AS1565">
        <f t="shared" si="270"/>
        <v>26</v>
      </c>
      <c r="AT1565" t="b">
        <f t="shared" si="271"/>
        <v>1</v>
      </c>
      <c r="AU1565" t="str">
        <f t="shared" si="272"/>
        <v>Piter</v>
      </c>
      <c r="AV1565" t="b">
        <f t="shared" si="273"/>
        <v>1</v>
      </c>
      <c r="AW1565" t="str">
        <f t="shared" si="274"/>
        <v>Bucharest1st Round</v>
      </c>
    </row>
    <row r="1566" spans="1:49" x14ac:dyDescent="0.25">
      <c r="A1566">
        <v>34</v>
      </c>
      <c r="B1566" s="8" t="s">
        <v>635</v>
      </c>
      <c r="C1566" s="8" t="s">
        <v>636</v>
      </c>
      <c r="D1566" s="1">
        <v>41829</v>
      </c>
      <c r="E1566" s="1" t="s">
        <v>306</v>
      </c>
      <c r="F1566" t="s">
        <v>307</v>
      </c>
      <c r="G1566" s="1" t="s">
        <v>503</v>
      </c>
      <c r="H1566" t="s">
        <v>309</v>
      </c>
      <c r="I1566">
        <v>3</v>
      </c>
      <c r="J1566" t="s">
        <v>452</v>
      </c>
      <c r="K1566" t="s">
        <v>463</v>
      </c>
      <c r="L1566">
        <v>85</v>
      </c>
      <c r="M1566">
        <v>64</v>
      </c>
      <c r="N1566">
        <v>689</v>
      </c>
      <c r="O1566">
        <v>898</v>
      </c>
      <c r="P1566">
        <v>6</v>
      </c>
      <c r="Q1566">
        <v>0</v>
      </c>
      <c r="R1566">
        <v>3</v>
      </c>
      <c r="S1566">
        <v>6</v>
      </c>
      <c r="T1566">
        <v>6</v>
      </c>
      <c r="U1566">
        <v>2</v>
      </c>
      <c r="V1566">
        <v>2</v>
      </c>
      <c r="W1566">
        <v>1</v>
      </c>
      <c r="X1566" t="s">
        <v>312</v>
      </c>
      <c r="Y1566">
        <v>2</v>
      </c>
      <c r="Z1566">
        <v>1.72</v>
      </c>
      <c r="AA1566">
        <v>2.0499999999999998</v>
      </c>
      <c r="AB1566">
        <v>1.75</v>
      </c>
      <c r="AC1566">
        <v>2</v>
      </c>
      <c r="AD1566">
        <v>1.73</v>
      </c>
      <c r="AE1566">
        <v>2.14</v>
      </c>
      <c r="AF1566">
        <v>1.78</v>
      </c>
      <c r="AG1566">
        <v>2</v>
      </c>
      <c r="AH1566">
        <v>1.8</v>
      </c>
      <c r="AI1566">
        <v>2.15</v>
      </c>
      <c r="AJ1566">
        <v>1.83</v>
      </c>
      <c r="AK1566">
        <v>2.06</v>
      </c>
      <c r="AL1566">
        <v>1.73</v>
      </c>
      <c r="AM1566" t="str">
        <f t="shared" si="264"/>
        <v>Bertens</v>
      </c>
      <c r="AN1566" t="str">
        <f t="shared" si="265"/>
        <v>Begu</v>
      </c>
      <c r="AO1566" t="str">
        <f t="shared" si="266"/>
        <v>BucharestBertensBegu</v>
      </c>
      <c r="AP1566" t="str">
        <f t="shared" si="267"/>
        <v>BucharestBeguBertens</v>
      </c>
      <c r="AQ1566">
        <f t="shared" si="268"/>
        <v>1</v>
      </c>
      <c r="AR1566">
        <f t="shared" si="269"/>
        <v>7</v>
      </c>
      <c r="AS1566">
        <f t="shared" si="270"/>
        <v>23</v>
      </c>
      <c r="AT1566" t="b">
        <f t="shared" si="271"/>
        <v>0</v>
      </c>
      <c r="AU1566" t="str">
        <f t="shared" si="272"/>
        <v>Bertens</v>
      </c>
      <c r="AV1566" t="b">
        <f t="shared" si="273"/>
        <v>1</v>
      </c>
      <c r="AW1566" t="str">
        <f t="shared" si="274"/>
        <v>Bucharest1st Round</v>
      </c>
    </row>
    <row r="1567" spans="1:49" x14ac:dyDescent="0.25">
      <c r="A1567">
        <v>34</v>
      </c>
      <c r="B1567" s="8" t="s">
        <v>635</v>
      </c>
      <c r="C1567" s="8" t="s">
        <v>636</v>
      </c>
      <c r="D1567" s="1">
        <v>41829</v>
      </c>
      <c r="E1567" s="1" t="s">
        <v>306</v>
      </c>
      <c r="F1567" t="s">
        <v>307</v>
      </c>
      <c r="G1567" s="1" t="s">
        <v>503</v>
      </c>
      <c r="H1567" t="s">
        <v>309</v>
      </c>
      <c r="I1567">
        <v>3</v>
      </c>
      <c r="J1567" t="s">
        <v>430</v>
      </c>
      <c r="K1567" t="s">
        <v>534</v>
      </c>
      <c r="L1567">
        <v>3</v>
      </c>
      <c r="M1567">
        <v>190</v>
      </c>
      <c r="N1567">
        <v>6785</v>
      </c>
      <c r="O1567">
        <v>308</v>
      </c>
      <c r="P1567">
        <v>6</v>
      </c>
      <c r="Q1567">
        <v>0</v>
      </c>
      <c r="R1567">
        <v>6</v>
      </c>
      <c r="S1567">
        <v>4</v>
      </c>
      <c r="V1567">
        <v>2</v>
      </c>
      <c r="W1567">
        <v>0</v>
      </c>
      <c r="X1567" t="s">
        <v>312</v>
      </c>
      <c r="Y1567">
        <v>1.04</v>
      </c>
      <c r="Z1567">
        <v>13</v>
      </c>
      <c r="AA1567">
        <v>1.04</v>
      </c>
      <c r="AB1567">
        <v>10</v>
      </c>
      <c r="AC1567">
        <v>1.03</v>
      </c>
      <c r="AD1567">
        <v>10</v>
      </c>
      <c r="AE1567">
        <v>1.04</v>
      </c>
      <c r="AF1567">
        <v>14.12</v>
      </c>
      <c r="AG1567">
        <v>1.04</v>
      </c>
      <c r="AH1567">
        <v>11</v>
      </c>
      <c r="AI1567">
        <v>1.05</v>
      </c>
      <c r="AJ1567">
        <v>15</v>
      </c>
      <c r="AK1567">
        <v>1.03</v>
      </c>
      <c r="AL1567">
        <v>11.63</v>
      </c>
      <c r="AM1567" t="str">
        <f t="shared" si="264"/>
        <v>Halep</v>
      </c>
      <c r="AN1567" t="str">
        <f t="shared" si="265"/>
        <v>De</v>
      </c>
      <c r="AO1567" t="str">
        <f t="shared" si="266"/>
        <v>BucharestHalepDe</v>
      </c>
      <c r="AP1567" t="str">
        <f t="shared" si="267"/>
        <v>BucharestDeHalep</v>
      </c>
      <c r="AQ1567">
        <f t="shared" si="268"/>
        <v>2</v>
      </c>
      <c r="AR1567">
        <f t="shared" si="269"/>
        <v>8</v>
      </c>
      <c r="AS1567">
        <f t="shared" si="270"/>
        <v>16</v>
      </c>
      <c r="AT1567" t="b">
        <f t="shared" si="271"/>
        <v>0</v>
      </c>
      <c r="AU1567" t="str">
        <f t="shared" si="272"/>
        <v>Halep</v>
      </c>
      <c r="AV1567" t="b">
        <f t="shared" si="273"/>
        <v>0</v>
      </c>
      <c r="AW1567" t="str">
        <f t="shared" si="274"/>
        <v>Bucharest1st Round</v>
      </c>
    </row>
    <row r="1568" spans="1:49" x14ac:dyDescent="0.25">
      <c r="A1568">
        <v>34</v>
      </c>
      <c r="B1568" s="8" t="s">
        <v>635</v>
      </c>
      <c r="C1568" s="8" t="s">
        <v>636</v>
      </c>
      <c r="D1568" s="1">
        <v>41829</v>
      </c>
      <c r="E1568" s="1" t="s">
        <v>306</v>
      </c>
      <c r="F1568" t="s">
        <v>307</v>
      </c>
      <c r="G1568" s="1" t="s">
        <v>503</v>
      </c>
      <c r="H1568" t="s">
        <v>309</v>
      </c>
      <c r="I1568">
        <v>3</v>
      </c>
      <c r="J1568" t="s">
        <v>343</v>
      </c>
      <c r="K1568" t="s">
        <v>488</v>
      </c>
      <c r="L1568">
        <v>24</v>
      </c>
      <c r="M1568">
        <v>98</v>
      </c>
      <c r="N1568">
        <v>1880</v>
      </c>
      <c r="O1568">
        <v>625</v>
      </c>
      <c r="P1568">
        <v>6</v>
      </c>
      <c r="Q1568">
        <v>2</v>
      </c>
      <c r="R1568">
        <v>6</v>
      </c>
      <c r="S1568">
        <v>3</v>
      </c>
      <c r="V1568">
        <v>2</v>
      </c>
      <c r="W1568">
        <v>0</v>
      </c>
      <c r="X1568" t="s">
        <v>312</v>
      </c>
      <c r="Y1568">
        <v>1.8</v>
      </c>
      <c r="Z1568">
        <v>1.9</v>
      </c>
      <c r="AA1568">
        <v>1.75</v>
      </c>
      <c r="AB1568">
        <v>2.0499999999999998</v>
      </c>
      <c r="AC1568">
        <v>1.83</v>
      </c>
      <c r="AD1568">
        <v>1.83</v>
      </c>
      <c r="AE1568">
        <v>1.76</v>
      </c>
      <c r="AF1568">
        <v>2.16</v>
      </c>
      <c r="AG1568">
        <v>1.8</v>
      </c>
      <c r="AH1568">
        <v>2</v>
      </c>
      <c r="AI1568">
        <v>1.83</v>
      </c>
      <c r="AJ1568">
        <v>2.1800000000000002</v>
      </c>
      <c r="AK1568">
        <v>1.76</v>
      </c>
      <c r="AL1568">
        <v>2.02</v>
      </c>
      <c r="AM1568" t="str">
        <f t="shared" si="264"/>
        <v>Vinci</v>
      </c>
      <c r="AN1568" t="str">
        <f t="shared" si="265"/>
        <v>Dulgheru</v>
      </c>
      <c r="AO1568" t="str">
        <f t="shared" si="266"/>
        <v>BucharestVinciDulgheru</v>
      </c>
      <c r="AP1568" t="str">
        <f t="shared" si="267"/>
        <v>BucharestDulgheruVinci</v>
      </c>
      <c r="AQ1568">
        <f t="shared" si="268"/>
        <v>2</v>
      </c>
      <c r="AR1568">
        <f t="shared" si="269"/>
        <v>7</v>
      </c>
      <c r="AS1568">
        <f t="shared" si="270"/>
        <v>17</v>
      </c>
      <c r="AT1568" t="b">
        <f t="shared" si="271"/>
        <v>0</v>
      </c>
      <c r="AU1568" t="str">
        <f t="shared" si="272"/>
        <v>Vinci</v>
      </c>
      <c r="AV1568" t="b">
        <f t="shared" si="273"/>
        <v>0</v>
      </c>
      <c r="AW1568" t="str">
        <f t="shared" si="274"/>
        <v>Bucharest1st Round</v>
      </c>
    </row>
    <row r="1569" spans="1:49" x14ac:dyDescent="0.25">
      <c r="A1569">
        <v>34</v>
      </c>
      <c r="B1569" s="8" t="s">
        <v>635</v>
      </c>
      <c r="C1569" s="8" t="s">
        <v>636</v>
      </c>
      <c r="D1569" s="1">
        <v>41829</v>
      </c>
      <c r="E1569" s="1" t="s">
        <v>306</v>
      </c>
      <c r="F1569" t="s">
        <v>307</v>
      </c>
      <c r="G1569" s="1" t="s">
        <v>503</v>
      </c>
      <c r="H1569" t="s">
        <v>344</v>
      </c>
      <c r="I1569">
        <v>3</v>
      </c>
      <c r="J1569" t="s">
        <v>483</v>
      </c>
      <c r="K1569" t="s">
        <v>496</v>
      </c>
      <c r="L1569">
        <v>120</v>
      </c>
      <c r="M1569">
        <v>164</v>
      </c>
      <c r="N1569">
        <v>518</v>
      </c>
      <c r="O1569">
        <v>378</v>
      </c>
      <c r="P1569">
        <v>7</v>
      </c>
      <c r="Q1569">
        <v>5</v>
      </c>
      <c r="R1569">
        <v>3</v>
      </c>
      <c r="S1569">
        <v>6</v>
      </c>
      <c r="T1569">
        <v>7</v>
      </c>
      <c r="U1569">
        <v>6</v>
      </c>
      <c r="V1569">
        <v>2</v>
      </c>
      <c r="W1569">
        <v>1</v>
      </c>
      <c r="X1569" t="s">
        <v>312</v>
      </c>
      <c r="Y1569">
        <v>1.4</v>
      </c>
      <c r="Z1569">
        <v>2.75</v>
      </c>
      <c r="AA1569">
        <v>1.45</v>
      </c>
      <c r="AB1569">
        <v>2.7</v>
      </c>
      <c r="AC1569">
        <v>1.44</v>
      </c>
      <c r="AD1569">
        <v>2.62</v>
      </c>
      <c r="AE1569">
        <v>1.47</v>
      </c>
      <c r="AF1569">
        <v>2.9</v>
      </c>
      <c r="AG1569">
        <v>1.44</v>
      </c>
      <c r="AH1569">
        <v>2.75</v>
      </c>
      <c r="AI1569">
        <v>1.48</v>
      </c>
      <c r="AJ1569">
        <v>2.9</v>
      </c>
      <c r="AK1569">
        <v>1.45</v>
      </c>
      <c r="AL1569">
        <v>2.72</v>
      </c>
      <c r="AM1569" t="str">
        <f t="shared" si="264"/>
        <v>Arruabarrena</v>
      </c>
      <c r="AN1569" t="str">
        <f t="shared" si="265"/>
        <v>Buyukakcay</v>
      </c>
      <c r="AO1569" t="str">
        <f t="shared" si="266"/>
        <v>BucharestArruabarrenaBuyukakcay</v>
      </c>
      <c r="AP1569" t="str">
        <f t="shared" si="267"/>
        <v>BucharestBuyukakcayArruabarrena</v>
      </c>
      <c r="AQ1569">
        <f t="shared" si="268"/>
        <v>1</v>
      </c>
      <c r="AR1569">
        <f t="shared" si="269"/>
        <v>0</v>
      </c>
      <c r="AS1569">
        <f t="shared" si="270"/>
        <v>34</v>
      </c>
      <c r="AT1569" t="b">
        <f t="shared" si="271"/>
        <v>1</v>
      </c>
      <c r="AU1569" t="str">
        <f t="shared" si="272"/>
        <v>Arruabarrena</v>
      </c>
      <c r="AV1569" t="b">
        <f t="shared" si="273"/>
        <v>1</v>
      </c>
      <c r="AW1569" t="str">
        <f t="shared" si="274"/>
        <v>Bucharest2nd Round</v>
      </c>
    </row>
    <row r="1570" spans="1:49" x14ac:dyDescent="0.25">
      <c r="A1570">
        <v>34</v>
      </c>
      <c r="B1570" s="8" t="s">
        <v>635</v>
      </c>
      <c r="C1570" s="8" t="s">
        <v>636</v>
      </c>
      <c r="D1570" s="1">
        <v>41829</v>
      </c>
      <c r="E1570" s="1" t="s">
        <v>306</v>
      </c>
      <c r="F1570" t="s">
        <v>307</v>
      </c>
      <c r="G1570" s="1" t="s">
        <v>503</v>
      </c>
      <c r="H1570" t="s">
        <v>344</v>
      </c>
      <c r="I1570">
        <v>3</v>
      </c>
      <c r="J1570" t="s">
        <v>461</v>
      </c>
      <c r="K1570" t="s">
        <v>462</v>
      </c>
      <c r="L1570">
        <v>61</v>
      </c>
      <c r="M1570">
        <v>104</v>
      </c>
      <c r="N1570">
        <v>915</v>
      </c>
      <c r="O1570">
        <v>607</v>
      </c>
      <c r="P1570">
        <v>6</v>
      </c>
      <c r="Q1570">
        <v>2</v>
      </c>
      <c r="R1570">
        <v>5</v>
      </c>
      <c r="S1570">
        <v>7</v>
      </c>
      <c r="T1570">
        <v>7</v>
      </c>
      <c r="U1570">
        <v>6</v>
      </c>
      <c r="V1570">
        <v>2</v>
      </c>
      <c r="W1570">
        <v>1</v>
      </c>
      <c r="X1570" t="s">
        <v>312</v>
      </c>
      <c r="Y1570">
        <v>1.1200000000000001</v>
      </c>
      <c r="Z1570">
        <v>6</v>
      </c>
      <c r="AA1570">
        <v>1.17</v>
      </c>
      <c r="AB1570">
        <v>4.75</v>
      </c>
      <c r="AC1570">
        <v>1.1399999999999999</v>
      </c>
      <c r="AD1570">
        <v>5</v>
      </c>
      <c r="AE1570">
        <v>1.1599999999999999</v>
      </c>
      <c r="AF1570">
        <v>6.2</v>
      </c>
      <c r="AG1570">
        <v>1.1399999999999999</v>
      </c>
      <c r="AH1570">
        <v>5</v>
      </c>
      <c r="AI1570">
        <v>1.18</v>
      </c>
      <c r="AJ1570">
        <v>6.25</v>
      </c>
      <c r="AK1570">
        <v>1.1499999999999999</v>
      </c>
      <c r="AL1570">
        <v>5.32</v>
      </c>
      <c r="AM1570" t="str">
        <f t="shared" si="264"/>
        <v>Hercog</v>
      </c>
      <c r="AN1570" t="str">
        <f t="shared" si="265"/>
        <v>Piter</v>
      </c>
      <c r="AO1570" t="str">
        <f t="shared" si="266"/>
        <v>BucharestHercogPiter</v>
      </c>
      <c r="AP1570" t="str">
        <f t="shared" si="267"/>
        <v>BucharestPiterHercog</v>
      </c>
      <c r="AQ1570">
        <f t="shared" si="268"/>
        <v>1</v>
      </c>
      <c r="AR1570">
        <f t="shared" si="269"/>
        <v>3</v>
      </c>
      <c r="AS1570">
        <f t="shared" si="270"/>
        <v>33</v>
      </c>
      <c r="AT1570" t="b">
        <f t="shared" si="271"/>
        <v>1</v>
      </c>
      <c r="AU1570" t="str">
        <f t="shared" si="272"/>
        <v>Hercog</v>
      </c>
      <c r="AV1570" t="b">
        <f t="shared" si="273"/>
        <v>1</v>
      </c>
      <c r="AW1570" t="str">
        <f t="shared" si="274"/>
        <v>Bucharest2nd Round</v>
      </c>
    </row>
    <row r="1571" spans="1:49" x14ac:dyDescent="0.25">
      <c r="A1571">
        <v>34</v>
      </c>
      <c r="B1571" s="8" t="s">
        <v>635</v>
      </c>
      <c r="C1571" s="8" t="s">
        <v>636</v>
      </c>
      <c r="D1571" s="1">
        <v>41829</v>
      </c>
      <c r="E1571" s="1" t="s">
        <v>306</v>
      </c>
      <c r="F1571" t="s">
        <v>307</v>
      </c>
      <c r="G1571" s="1" t="s">
        <v>503</v>
      </c>
      <c r="H1571" t="s">
        <v>344</v>
      </c>
      <c r="I1571">
        <v>3</v>
      </c>
      <c r="J1571" t="s">
        <v>562</v>
      </c>
      <c r="K1571" t="s">
        <v>637</v>
      </c>
      <c r="L1571">
        <v>166</v>
      </c>
      <c r="M1571">
        <v>228</v>
      </c>
      <c r="N1571">
        <v>376</v>
      </c>
      <c r="O1571">
        <v>240</v>
      </c>
      <c r="P1571">
        <v>6</v>
      </c>
      <c r="Q1571">
        <v>2</v>
      </c>
      <c r="R1571">
        <v>6</v>
      </c>
      <c r="S1571">
        <v>3</v>
      </c>
      <c r="V1571">
        <v>2</v>
      </c>
      <c r="W1571">
        <v>0</v>
      </c>
      <c r="X1571" t="s">
        <v>312</v>
      </c>
      <c r="Y1571">
        <v>1.5</v>
      </c>
      <c r="Z1571">
        <v>2.5</v>
      </c>
      <c r="AA1571">
        <v>1.6</v>
      </c>
      <c r="AB1571">
        <v>2.2999999999999998</v>
      </c>
      <c r="AC1571">
        <v>1.5</v>
      </c>
      <c r="AD1571">
        <v>2.5</v>
      </c>
      <c r="AE1571">
        <v>1.59</v>
      </c>
      <c r="AF1571">
        <v>2.52</v>
      </c>
      <c r="AG1571">
        <v>1.53</v>
      </c>
      <c r="AH1571">
        <v>2.5</v>
      </c>
      <c r="AI1571">
        <v>1.62</v>
      </c>
      <c r="AJ1571">
        <v>2.5499999999999998</v>
      </c>
      <c r="AK1571">
        <v>1.55</v>
      </c>
      <c r="AL1571">
        <v>2.41</v>
      </c>
      <c r="AM1571" t="str">
        <f t="shared" si="264"/>
        <v>Kucova</v>
      </c>
      <c r="AN1571" t="str">
        <f t="shared" si="265"/>
        <v>Dinu</v>
      </c>
      <c r="AO1571" t="str">
        <f t="shared" si="266"/>
        <v>BucharestKucovaDinu</v>
      </c>
      <c r="AP1571" t="str">
        <f t="shared" si="267"/>
        <v>BucharestDinuKucova</v>
      </c>
      <c r="AQ1571">
        <f t="shared" si="268"/>
        <v>2</v>
      </c>
      <c r="AR1571">
        <f t="shared" si="269"/>
        <v>7</v>
      </c>
      <c r="AS1571">
        <f t="shared" si="270"/>
        <v>17</v>
      </c>
      <c r="AT1571" t="b">
        <f t="shared" si="271"/>
        <v>0</v>
      </c>
      <c r="AU1571" t="str">
        <f t="shared" si="272"/>
        <v>Kucova</v>
      </c>
      <c r="AV1571" t="b">
        <f t="shared" si="273"/>
        <v>0</v>
      </c>
      <c r="AW1571" t="str">
        <f t="shared" si="274"/>
        <v>Bucharest2nd Round</v>
      </c>
    </row>
    <row r="1572" spans="1:49" x14ac:dyDescent="0.25">
      <c r="A1572">
        <v>34</v>
      </c>
      <c r="B1572" s="8" t="s">
        <v>635</v>
      </c>
      <c r="C1572" s="8" t="s">
        <v>636</v>
      </c>
      <c r="D1572" s="1">
        <v>41829</v>
      </c>
      <c r="E1572" s="1" t="s">
        <v>306</v>
      </c>
      <c r="F1572" t="s">
        <v>307</v>
      </c>
      <c r="G1572" s="1" t="s">
        <v>503</v>
      </c>
      <c r="H1572" t="s">
        <v>344</v>
      </c>
      <c r="I1572">
        <v>3</v>
      </c>
      <c r="J1572" t="s">
        <v>413</v>
      </c>
      <c r="K1572" t="s">
        <v>638</v>
      </c>
      <c r="L1572">
        <v>68</v>
      </c>
      <c r="M1572">
        <v>244</v>
      </c>
      <c r="N1572">
        <v>845</v>
      </c>
      <c r="O1572">
        <v>219</v>
      </c>
      <c r="P1572">
        <v>7</v>
      </c>
      <c r="Q1572">
        <v>5</v>
      </c>
      <c r="R1572">
        <v>7</v>
      </c>
      <c r="S1572">
        <v>5</v>
      </c>
      <c r="V1572">
        <v>2</v>
      </c>
      <c r="W1572">
        <v>0</v>
      </c>
      <c r="X1572" t="s">
        <v>312</v>
      </c>
      <c r="Y1572">
        <v>1.18</v>
      </c>
      <c r="Z1572">
        <v>4.5</v>
      </c>
      <c r="AA1572">
        <v>1.22</v>
      </c>
      <c r="AB1572">
        <v>4</v>
      </c>
      <c r="AC1572">
        <v>1.2</v>
      </c>
      <c r="AD1572">
        <v>4.33</v>
      </c>
      <c r="AE1572">
        <v>1.18</v>
      </c>
      <c r="AF1572">
        <v>5.55</v>
      </c>
      <c r="AG1572">
        <v>1.17</v>
      </c>
      <c r="AH1572">
        <v>5</v>
      </c>
      <c r="AI1572">
        <v>1.22</v>
      </c>
      <c r="AJ1572">
        <v>5.55</v>
      </c>
      <c r="AK1572">
        <v>1.18</v>
      </c>
      <c r="AL1572">
        <v>4.5999999999999996</v>
      </c>
      <c r="AM1572" t="str">
        <f t="shared" si="264"/>
        <v>Niculescu</v>
      </c>
      <c r="AN1572" t="str">
        <f t="shared" si="265"/>
        <v>Kostova</v>
      </c>
      <c r="AO1572" t="str">
        <f t="shared" si="266"/>
        <v>BucharestNiculescuKostova</v>
      </c>
      <c r="AP1572" t="str">
        <f t="shared" si="267"/>
        <v>BucharestKostovaNiculescu</v>
      </c>
      <c r="AQ1572">
        <f t="shared" si="268"/>
        <v>2</v>
      </c>
      <c r="AR1572">
        <f t="shared" si="269"/>
        <v>4</v>
      </c>
      <c r="AS1572">
        <f t="shared" si="270"/>
        <v>24</v>
      </c>
      <c r="AT1572" t="b">
        <f t="shared" si="271"/>
        <v>0</v>
      </c>
      <c r="AU1572" t="str">
        <f t="shared" si="272"/>
        <v>Niculescu</v>
      </c>
      <c r="AV1572" t="b">
        <f t="shared" si="273"/>
        <v>0</v>
      </c>
      <c r="AW1572" t="str">
        <f t="shared" si="274"/>
        <v>Bucharest2nd Round</v>
      </c>
    </row>
    <row r="1573" spans="1:49" x14ac:dyDescent="0.25">
      <c r="A1573">
        <v>34</v>
      </c>
      <c r="B1573" s="8" t="s">
        <v>635</v>
      </c>
      <c r="C1573" s="8" t="s">
        <v>636</v>
      </c>
      <c r="D1573" s="1">
        <v>41830</v>
      </c>
      <c r="E1573" s="1" t="s">
        <v>306</v>
      </c>
      <c r="F1573" t="s">
        <v>307</v>
      </c>
      <c r="G1573" s="1" t="s">
        <v>503</v>
      </c>
      <c r="H1573" t="s">
        <v>344</v>
      </c>
      <c r="I1573">
        <v>3</v>
      </c>
      <c r="J1573" t="s">
        <v>494</v>
      </c>
      <c r="K1573" t="s">
        <v>452</v>
      </c>
      <c r="L1573">
        <v>78</v>
      </c>
      <c r="M1573">
        <v>85</v>
      </c>
      <c r="N1573">
        <v>736</v>
      </c>
      <c r="O1573">
        <v>689</v>
      </c>
      <c r="P1573">
        <v>6</v>
      </c>
      <c r="Q1573">
        <v>4</v>
      </c>
      <c r="R1573">
        <v>3</v>
      </c>
      <c r="S1573">
        <v>6</v>
      </c>
      <c r="T1573">
        <v>7</v>
      </c>
      <c r="U1573">
        <v>6</v>
      </c>
      <c r="V1573">
        <v>2</v>
      </c>
      <c r="W1573">
        <v>1</v>
      </c>
      <c r="X1573" t="s">
        <v>312</v>
      </c>
      <c r="Y1573">
        <v>2.37</v>
      </c>
      <c r="Z1573">
        <v>1.53</v>
      </c>
      <c r="AA1573">
        <v>2.25</v>
      </c>
      <c r="AB1573">
        <v>1.62</v>
      </c>
      <c r="AC1573">
        <v>2.1</v>
      </c>
      <c r="AD1573">
        <v>1.67</v>
      </c>
      <c r="AE1573">
        <v>2.4</v>
      </c>
      <c r="AF1573">
        <v>1.65</v>
      </c>
      <c r="AG1573">
        <v>2.2000000000000002</v>
      </c>
      <c r="AH1573">
        <v>1.67</v>
      </c>
      <c r="AI1573">
        <v>2.4500000000000002</v>
      </c>
      <c r="AJ1573">
        <v>1.8</v>
      </c>
      <c r="AK1573">
        <v>2.27</v>
      </c>
      <c r="AL1573">
        <v>1.61</v>
      </c>
      <c r="AM1573" t="str">
        <f t="shared" si="264"/>
        <v>Cetkovska</v>
      </c>
      <c r="AN1573" t="str">
        <f t="shared" si="265"/>
        <v>Bertens</v>
      </c>
      <c r="AO1573" t="str">
        <f t="shared" si="266"/>
        <v>BucharestCetkovskaBertens</v>
      </c>
      <c r="AP1573" t="str">
        <f t="shared" si="267"/>
        <v>BucharestBertensCetkovska</v>
      </c>
      <c r="AQ1573">
        <f t="shared" si="268"/>
        <v>1</v>
      </c>
      <c r="AR1573">
        <f t="shared" si="269"/>
        <v>0</v>
      </c>
      <c r="AS1573">
        <f t="shared" si="270"/>
        <v>32</v>
      </c>
      <c r="AT1573" t="b">
        <f t="shared" si="271"/>
        <v>1</v>
      </c>
      <c r="AU1573" t="str">
        <f t="shared" si="272"/>
        <v>Cetkovska</v>
      </c>
      <c r="AV1573" t="b">
        <f t="shared" si="273"/>
        <v>1</v>
      </c>
      <c r="AW1573" t="str">
        <f t="shared" si="274"/>
        <v>Bucharest2nd Round</v>
      </c>
    </row>
    <row r="1574" spans="1:49" x14ac:dyDescent="0.25">
      <c r="A1574">
        <v>34</v>
      </c>
      <c r="B1574" s="8" t="s">
        <v>635</v>
      </c>
      <c r="C1574" s="8" t="s">
        <v>636</v>
      </c>
      <c r="D1574" s="1">
        <v>41830</v>
      </c>
      <c r="E1574" s="1" t="s">
        <v>306</v>
      </c>
      <c r="F1574" t="s">
        <v>307</v>
      </c>
      <c r="G1574" s="1" t="s">
        <v>503</v>
      </c>
      <c r="H1574" t="s">
        <v>344</v>
      </c>
      <c r="I1574">
        <v>3</v>
      </c>
      <c r="J1574" t="s">
        <v>507</v>
      </c>
      <c r="K1574" t="s">
        <v>341</v>
      </c>
      <c r="L1574">
        <v>112</v>
      </c>
      <c r="M1574">
        <v>67</v>
      </c>
      <c r="N1574">
        <v>553</v>
      </c>
      <c r="O1574">
        <v>875</v>
      </c>
      <c r="P1574">
        <v>6</v>
      </c>
      <c r="Q1574">
        <v>4</v>
      </c>
      <c r="R1574">
        <v>2</v>
      </c>
      <c r="S1574">
        <v>6</v>
      </c>
      <c r="T1574">
        <v>6</v>
      </c>
      <c r="U1574">
        <v>3</v>
      </c>
      <c r="V1574">
        <v>2</v>
      </c>
      <c r="W1574">
        <v>1</v>
      </c>
      <c r="X1574" t="s">
        <v>312</v>
      </c>
      <c r="Y1574">
        <v>1.8</v>
      </c>
      <c r="Z1574">
        <v>1.9</v>
      </c>
      <c r="AA1574">
        <v>1.9</v>
      </c>
      <c r="AB1574">
        <v>1.85</v>
      </c>
      <c r="AC1574">
        <v>1.91</v>
      </c>
      <c r="AD1574">
        <v>1.8</v>
      </c>
      <c r="AE1574">
        <v>1.93</v>
      </c>
      <c r="AF1574">
        <v>1.98</v>
      </c>
      <c r="AG1574">
        <v>1.91</v>
      </c>
      <c r="AH1574">
        <v>1.91</v>
      </c>
      <c r="AI1574">
        <v>1.95</v>
      </c>
      <c r="AJ1574">
        <v>1.98</v>
      </c>
      <c r="AK1574">
        <v>1.88</v>
      </c>
      <c r="AL1574">
        <v>1.87</v>
      </c>
      <c r="AM1574" t="str">
        <f t="shared" si="264"/>
        <v>Kovinic</v>
      </c>
      <c r="AN1574" t="str">
        <f t="shared" si="265"/>
        <v>Knapp</v>
      </c>
      <c r="AO1574" t="str">
        <f t="shared" si="266"/>
        <v>BucharestKovinicKnapp</v>
      </c>
      <c r="AP1574" t="str">
        <f t="shared" si="267"/>
        <v>BucharestKnappKovinic</v>
      </c>
      <c r="AQ1574">
        <f t="shared" si="268"/>
        <v>1</v>
      </c>
      <c r="AR1574">
        <f t="shared" si="269"/>
        <v>1</v>
      </c>
      <c r="AS1574">
        <f t="shared" si="270"/>
        <v>27</v>
      </c>
      <c r="AT1574" t="b">
        <f t="shared" si="271"/>
        <v>0</v>
      </c>
      <c r="AU1574" t="str">
        <f t="shared" si="272"/>
        <v>Kovinic</v>
      </c>
      <c r="AV1574" t="b">
        <f t="shared" si="273"/>
        <v>1</v>
      </c>
      <c r="AW1574" t="str">
        <f t="shared" si="274"/>
        <v>Bucharest2nd Round</v>
      </c>
    </row>
    <row r="1575" spans="1:49" x14ac:dyDescent="0.25">
      <c r="A1575">
        <v>34</v>
      </c>
      <c r="B1575" s="8" t="s">
        <v>635</v>
      </c>
      <c r="C1575" s="8" t="s">
        <v>636</v>
      </c>
      <c r="D1575" s="1">
        <v>41830</v>
      </c>
      <c r="E1575" s="1" t="s">
        <v>306</v>
      </c>
      <c r="F1575" t="s">
        <v>307</v>
      </c>
      <c r="G1575" s="1" t="s">
        <v>503</v>
      </c>
      <c r="H1575" t="s">
        <v>344</v>
      </c>
      <c r="I1575">
        <v>3</v>
      </c>
      <c r="J1575" t="s">
        <v>430</v>
      </c>
      <c r="K1575" t="s">
        <v>487</v>
      </c>
      <c r="L1575">
        <v>3</v>
      </c>
      <c r="M1575">
        <v>155</v>
      </c>
      <c r="N1575">
        <v>6785</v>
      </c>
      <c r="O1575">
        <v>396</v>
      </c>
      <c r="P1575">
        <v>6</v>
      </c>
      <c r="Q1575">
        <v>2</v>
      </c>
      <c r="R1575">
        <v>6</v>
      </c>
      <c r="S1575">
        <v>4</v>
      </c>
      <c r="V1575">
        <v>2</v>
      </c>
      <c r="W1575">
        <v>0</v>
      </c>
      <c r="X1575" t="s">
        <v>312</v>
      </c>
      <c r="Y1575">
        <v>1.04</v>
      </c>
      <c r="Z1575">
        <v>13</v>
      </c>
      <c r="AA1575">
        <v>1.04</v>
      </c>
      <c r="AB1575">
        <v>10</v>
      </c>
      <c r="AC1575">
        <v>1.03</v>
      </c>
      <c r="AD1575">
        <v>10</v>
      </c>
      <c r="AE1575">
        <v>1.04</v>
      </c>
      <c r="AF1575">
        <v>15</v>
      </c>
      <c r="AG1575">
        <v>1.02</v>
      </c>
      <c r="AH1575">
        <v>13</v>
      </c>
      <c r="AI1575">
        <v>1.05</v>
      </c>
      <c r="AJ1575">
        <v>17</v>
      </c>
      <c r="AK1575">
        <v>1.03</v>
      </c>
      <c r="AL1575">
        <v>12.18</v>
      </c>
      <c r="AM1575" t="str">
        <f t="shared" si="264"/>
        <v>Halep</v>
      </c>
      <c r="AN1575" t="str">
        <f t="shared" si="265"/>
        <v>Krunic</v>
      </c>
      <c r="AO1575" t="str">
        <f t="shared" si="266"/>
        <v>BucharestHalepKrunic</v>
      </c>
      <c r="AP1575" t="str">
        <f t="shared" si="267"/>
        <v>BucharestKrunicHalep</v>
      </c>
      <c r="AQ1575">
        <f t="shared" si="268"/>
        <v>2</v>
      </c>
      <c r="AR1575">
        <f t="shared" si="269"/>
        <v>6</v>
      </c>
      <c r="AS1575">
        <f t="shared" si="270"/>
        <v>18</v>
      </c>
      <c r="AT1575" t="b">
        <f t="shared" si="271"/>
        <v>0</v>
      </c>
      <c r="AU1575" t="str">
        <f t="shared" si="272"/>
        <v>Halep</v>
      </c>
      <c r="AV1575" t="b">
        <f t="shared" si="273"/>
        <v>0</v>
      </c>
      <c r="AW1575" t="str">
        <f t="shared" si="274"/>
        <v>Bucharest2nd Round</v>
      </c>
    </row>
    <row r="1576" spans="1:49" x14ac:dyDescent="0.25">
      <c r="A1576">
        <v>34</v>
      </c>
      <c r="B1576" s="8" t="s">
        <v>635</v>
      </c>
      <c r="C1576" s="8" t="s">
        <v>636</v>
      </c>
      <c r="D1576" s="1">
        <v>41830</v>
      </c>
      <c r="E1576" s="1" t="s">
        <v>306</v>
      </c>
      <c r="F1576" t="s">
        <v>307</v>
      </c>
      <c r="G1576" s="1" t="s">
        <v>503</v>
      </c>
      <c r="H1576" t="s">
        <v>344</v>
      </c>
      <c r="I1576">
        <v>3</v>
      </c>
      <c r="J1576" t="s">
        <v>343</v>
      </c>
      <c r="K1576" t="s">
        <v>384</v>
      </c>
      <c r="L1576">
        <v>24</v>
      </c>
      <c r="M1576">
        <v>79</v>
      </c>
      <c r="N1576">
        <v>1880</v>
      </c>
      <c r="O1576">
        <v>724</v>
      </c>
      <c r="P1576">
        <v>3</v>
      </c>
      <c r="Q1576">
        <v>6</v>
      </c>
      <c r="R1576">
        <v>6</v>
      </c>
      <c r="S1576">
        <v>2</v>
      </c>
      <c r="T1576">
        <v>6</v>
      </c>
      <c r="U1576">
        <v>1</v>
      </c>
      <c r="V1576">
        <v>2</v>
      </c>
      <c r="W1576">
        <v>1</v>
      </c>
      <c r="X1576" t="s">
        <v>312</v>
      </c>
      <c r="Y1576">
        <v>1.44</v>
      </c>
      <c r="Z1576">
        <v>2.62</v>
      </c>
      <c r="AA1576">
        <v>1.5</v>
      </c>
      <c r="AB1576">
        <v>2.5</v>
      </c>
      <c r="AC1576">
        <v>1.44</v>
      </c>
      <c r="AD1576">
        <v>2.62</v>
      </c>
      <c r="AE1576">
        <v>1.48</v>
      </c>
      <c r="AF1576">
        <v>2.87</v>
      </c>
      <c r="AG1576">
        <v>1.57</v>
      </c>
      <c r="AH1576">
        <v>2.38</v>
      </c>
      <c r="AI1576">
        <v>1.57</v>
      </c>
      <c r="AJ1576">
        <v>2.87</v>
      </c>
      <c r="AK1576">
        <v>1.48</v>
      </c>
      <c r="AL1576">
        <v>2.59</v>
      </c>
      <c r="AM1576" t="str">
        <f t="shared" si="264"/>
        <v>Vinci</v>
      </c>
      <c r="AN1576" t="str">
        <f t="shared" si="265"/>
        <v>Soler</v>
      </c>
      <c r="AO1576" t="str">
        <f t="shared" si="266"/>
        <v>BucharestVinciSoler</v>
      </c>
      <c r="AP1576" t="str">
        <f t="shared" si="267"/>
        <v>BucharestSolerVinci</v>
      </c>
      <c r="AQ1576">
        <f t="shared" si="268"/>
        <v>1</v>
      </c>
      <c r="AR1576">
        <f t="shared" si="269"/>
        <v>6</v>
      </c>
      <c r="AS1576">
        <f t="shared" si="270"/>
        <v>24</v>
      </c>
      <c r="AT1576" t="b">
        <f t="shared" si="271"/>
        <v>0</v>
      </c>
      <c r="AU1576" t="str">
        <f t="shared" si="272"/>
        <v>Soler</v>
      </c>
      <c r="AV1576" t="b">
        <f t="shared" si="273"/>
        <v>1</v>
      </c>
      <c r="AW1576" t="str">
        <f t="shared" si="274"/>
        <v>Bucharest2nd Round</v>
      </c>
    </row>
    <row r="1577" spans="1:49" x14ac:dyDescent="0.25">
      <c r="A1577">
        <v>34</v>
      </c>
      <c r="B1577" s="8" t="s">
        <v>635</v>
      </c>
      <c r="C1577" s="8" t="s">
        <v>636</v>
      </c>
      <c r="D1577" s="1">
        <v>41831</v>
      </c>
      <c r="E1577" s="1" t="s">
        <v>306</v>
      </c>
      <c r="F1577" t="s">
        <v>307</v>
      </c>
      <c r="G1577" s="1" t="s">
        <v>503</v>
      </c>
      <c r="H1577" t="s">
        <v>345</v>
      </c>
      <c r="I1577">
        <v>3</v>
      </c>
      <c r="J1577" t="s">
        <v>413</v>
      </c>
      <c r="K1577" t="s">
        <v>461</v>
      </c>
      <c r="L1577">
        <v>68</v>
      </c>
      <c r="M1577">
        <v>61</v>
      </c>
      <c r="N1577">
        <v>845</v>
      </c>
      <c r="O1577">
        <v>915</v>
      </c>
      <c r="P1577">
        <v>6</v>
      </c>
      <c r="Q1577">
        <v>2</v>
      </c>
      <c r="R1577">
        <v>2</v>
      </c>
      <c r="S1577">
        <v>6</v>
      </c>
      <c r="T1577">
        <v>7</v>
      </c>
      <c r="U1577">
        <v>6</v>
      </c>
      <c r="V1577">
        <v>2</v>
      </c>
      <c r="W1577">
        <v>1</v>
      </c>
      <c r="X1577" t="s">
        <v>312</v>
      </c>
      <c r="Y1577">
        <v>2</v>
      </c>
      <c r="Z1577">
        <v>1.72</v>
      </c>
      <c r="AA1577">
        <v>2.0499999999999998</v>
      </c>
      <c r="AB1577">
        <v>1.75</v>
      </c>
      <c r="AC1577">
        <v>2.1</v>
      </c>
      <c r="AD1577">
        <v>1.67</v>
      </c>
      <c r="AE1577">
        <v>2.04</v>
      </c>
      <c r="AF1577">
        <v>1.88</v>
      </c>
      <c r="AG1577">
        <v>2.1</v>
      </c>
      <c r="AH1577">
        <v>1.73</v>
      </c>
      <c r="AI1577">
        <v>2.2000000000000002</v>
      </c>
      <c r="AJ1577">
        <v>1.88</v>
      </c>
      <c r="AK1577">
        <v>2.0299999999999998</v>
      </c>
      <c r="AL1577">
        <v>1.76</v>
      </c>
      <c r="AM1577" t="str">
        <f t="shared" si="264"/>
        <v>Niculescu</v>
      </c>
      <c r="AN1577" t="str">
        <f t="shared" si="265"/>
        <v>Hercog</v>
      </c>
      <c r="AO1577" t="str">
        <f t="shared" si="266"/>
        <v>BucharestNiculescuHercog</v>
      </c>
      <c r="AP1577" t="str">
        <f t="shared" si="267"/>
        <v>BucharestHercogNiculescu</v>
      </c>
      <c r="AQ1577">
        <f t="shared" si="268"/>
        <v>1</v>
      </c>
      <c r="AR1577">
        <f t="shared" si="269"/>
        <v>1</v>
      </c>
      <c r="AS1577">
        <f t="shared" si="270"/>
        <v>29</v>
      </c>
      <c r="AT1577" t="b">
        <f t="shared" si="271"/>
        <v>1</v>
      </c>
      <c r="AU1577" t="str">
        <f t="shared" si="272"/>
        <v>Niculescu</v>
      </c>
      <c r="AV1577" t="b">
        <f t="shared" si="273"/>
        <v>1</v>
      </c>
      <c r="AW1577" t="str">
        <f t="shared" si="274"/>
        <v>BucharestQuarterfinals</v>
      </c>
    </row>
    <row r="1578" spans="1:49" x14ac:dyDescent="0.25">
      <c r="A1578">
        <v>34</v>
      </c>
      <c r="B1578" s="8" t="s">
        <v>635</v>
      </c>
      <c r="C1578" s="8" t="s">
        <v>636</v>
      </c>
      <c r="D1578" s="1">
        <v>41831</v>
      </c>
      <c r="E1578" s="1" t="s">
        <v>306</v>
      </c>
      <c r="F1578" t="s">
        <v>307</v>
      </c>
      <c r="G1578" s="1" t="s">
        <v>503</v>
      </c>
      <c r="H1578" t="s">
        <v>345</v>
      </c>
      <c r="I1578">
        <v>3</v>
      </c>
      <c r="J1578" t="s">
        <v>562</v>
      </c>
      <c r="K1578" t="s">
        <v>507</v>
      </c>
      <c r="L1578">
        <v>166</v>
      </c>
      <c r="M1578">
        <v>112</v>
      </c>
      <c r="N1578">
        <v>376</v>
      </c>
      <c r="O1578">
        <v>553</v>
      </c>
      <c r="P1578">
        <v>6</v>
      </c>
      <c r="Q1578">
        <v>4</v>
      </c>
      <c r="R1578">
        <v>1</v>
      </c>
      <c r="S1578">
        <v>6</v>
      </c>
      <c r="T1578">
        <v>6</v>
      </c>
      <c r="U1578">
        <v>3</v>
      </c>
      <c r="V1578">
        <v>2</v>
      </c>
      <c r="W1578">
        <v>1</v>
      </c>
      <c r="X1578" t="s">
        <v>312</v>
      </c>
      <c r="Y1578">
        <v>3.4</v>
      </c>
      <c r="Z1578">
        <v>1.3</v>
      </c>
      <c r="AA1578">
        <v>3</v>
      </c>
      <c r="AB1578">
        <v>1.38</v>
      </c>
      <c r="AC1578">
        <v>3</v>
      </c>
      <c r="AD1578">
        <v>1.36</v>
      </c>
      <c r="AE1578">
        <v>3.28</v>
      </c>
      <c r="AF1578">
        <v>1.4</v>
      </c>
      <c r="AG1578">
        <v>3</v>
      </c>
      <c r="AH1578">
        <v>1.36</v>
      </c>
      <c r="AI1578">
        <v>3.4</v>
      </c>
      <c r="AJ1578">
        <v>1.41</v>
      </c>
      <c r="AK1578">
        <v>3.08</v>
      </c>
      <c r="AL1578">
        <v>1.36</v>
      </c>
      <c r="AM1578" t="str">
        <f t="shared" si="264"/>
        <v>Kucova</v>
      </c>
      <c r="AN1578" t="str">
        <f t="shared" si="265"/>
        <v>Kovinic</v>
      </c>
      <c r="AO1578" t="str">
        <f t="shared" si="266"/>
        <v>BucharestKucovaKovinic</v>
      </c>
      <c r="AP1578" t="str">
        <f t="shared" si="267"/>
        <v>BucharestKovinicKucova</v>
      </c>
      <c r="AQ1578">
        <f t="shared" si="268"/>
        <v>1</v>
      </c>
      <c r="AR1578">
        <f t="shared" si="269"/>
        <v>0</v>
      </c>
      <c r="AS1578">
        <f t="shared" si="270"/>
        <v>26</v>
      </c>
      <c r="AT1578" t="b">
        <f t="shared" si="271"/>
        <v>0</v>
      </c>
      <c r="AU1578" t="str">
        <f t="shared" si="272"/>
        <v>Kucova</v>
      </c>
      <c r="AV1578" t="b">
        <f t="shared" si="273"/>
        <v>1</v>
      </c>
      <c r="AW1578" t="str">
        <f t="shared" si="274"/>
        <v>BucharestQuarterfinals</v>
      </c>
    </row>
    <row r="1579" spans="1:49" x14ac:dyDescent="0.25">
      <c r="A1579">
        <v>34</v>
      </c>
      <c r="B1579" s="8" t="s">
        <v>635</v>
      </c>
      <c r="C1579" s="8" t="s">
        <v>636</v>
      </c>
      <c r="D1579" s="1">
        <v>41831</v>
      </c>
      <c r="E1579" s="1" t="s">
        <v>306</v>
      </c>
      <c r="F1579" t="s">
        <v>307</v>
      </c>
      <c r="G1579" s="1" t="s">
        <v>503</v>
      </c>
      <c r="H1579" t="s">
        <v>345</v>
      </c>
      <c r="I1579">
        <v>3</v>
      </c>
      <c r="J1579" t="s">
        <v>343</v>
      </c>
      <c r="K1579" t="s">
        <v>494</v>
      </c>
      <c r="L1579">
        <v>24</v>
      </c>
      <c r="M1579">
        <v>78</v>
      </c>
      <c r="N1579">
        <v>1880</v>
      </c>
      <c r="O1579">
        <v>736</v>
      </c>
      <c r="P1579">
        <v>7</v>
      </c>
      <c r="Q1579">
        <v>5</v>
      </c>
      <c r="R1579">
        <v>6</v>
      </c>
      <c r="S1579">
        <v>3</v>
      </c>
      <c r="V1579">
        <v>2</v>
      </c>
      <c r="W1579">
        <v>0</v>
      </c>
      <c r="X1579" t="s">
        <v>312</v>
      </c>
      <c r="Y1579">
        <v>1.8</v>
      </c>
      <c r="Z1579">
        <v>1.9</v>
      </c>
      <c r="AA1579">
        <v>1.75</v>
      </c>
      <c r="AB1579">
        <v>2.0499999999999998</v>
      </c>
      <c r="AC1579">
        <v>1.67</v>
      </c>
      <c r="AD1579">
        <v>2.1</v>
      </c>
      <c r="AE1579">
        <v>1.91</v>
      </c>
      <c r="AF1579">
        <v>2.02</v>
      </c>
      <c r="AG1579">
        <v>1.73</v>
      </c>
      <c r="AH1579">
        <v>2.1</v>
      </c>
      <c r="AI1579">
        <v>1.91</v>
      </c>
      <c r="AJ1579">
        <v>2.11</v>
      </c>
      <c r="AK1579">
        <v>1.78</v>
      </c>
      <c r="AL1579">
        <v>2</v>
      </c>
      <c r="AM1579" t="str">
        <f t="shared" si="264"/>
        <v>Vinci</v>
      </c>
      <c r="AN1579" t="str">
        <f t="shared" si="265"/>
        <v>Cetkovska</v>
      </c>
      <c r="AO1579" t="str">
        <f t="shared" si="266"/>
        <v>BucharestVinciCetkovska</v>
      </c>
      <c r="AP1579" t="str">
        <f t="shared" si="267"/>
        <v>BucharestCetkovskaVinci</v>
      </c>
      <c r="AQ1579">
        <f t="shared" si="268"/>
        <v>2</v>
      </c>
      <c r="AR1579">
        <f t="shared" si="269"/>
        <v>5</v>
      </c>
      <c r="AS1579">
        <f t="shared" si="270"/>
        <v>21</v>
      </c>
      <c r="AT1579" t="b">
        <f t="shared" si="271"/>
        <v>0</v>
      </c>
      <c r="AU1579" t="str">
        <f t="shared" si="272"/>
        <v>Vinci</v>
      </c>
      <c r="AV1579" t="b">
        <f t="shared" si="273"/>
        <v>0</v>
      </c>
      <c r="AW1579" t="str">
        <f t="shared" si="274"/>
        <v>BucharestQuarterfinals</v>
      </c>
    </row>
    <row r="1580" spans="1:49" x14ac:dyDescent="0.25">
      <c r="A1580">
        <v>34</v>
      </c>
      <c r="B1580" s="8" t="s">
        <v>635</v>
      </c>
      <c r="C1580" s="8" t="s">
        <v>636</v>
      </c>
      <c r="D1580" s="1">
        <v>41831</v>
      </c>
      <c r="E1580" s="1" t="s">
        <v>306</v>
      </c>
      <c r="F1580" t="s">
        <v>307</v>
      </c>
      <c r="G1580" s="1" t="s">
        <v>503</v>
      </c>
      <c r="H1580" t="s">
        <v>345</v>
      </c>
      <c r="I1580">
        <v>3</v>
      </c>
      <c r="J1580" t="s">
        <v>430</v>
      </c>
      <c r="K1580" t="s">
        <v>483</v>
      </c>
      <c r="L1580">
        <v>3</v>
      </c>
      <c r="M1580">
        <v>120</v>
      </c>
      <c r="N1580">
        <v>6785</v>
      </c>
      <c r="O1580">
        <v>518</v>
      </c>
      <c r="P1580">
        <v>6</v>
      </c>
      <c r="Q1580">
        <v>3</v>
      </c>
      <c r="R1580">
        <v>6</v>
      </c>
      <c r="S1580">
        <v>1</v>
      </c>
      <c r="V1580">
        <v>2</v>
      </c>
      <c r="W1580">
        <v>0</v>
      </c>
      <c r="X1580" t="s">
        <v>312</v>
      </c>
      <c r="Y1580">
        <v>1.04</v>
      </c>
      <c r="Z1580">
        <v>13</v>
      </c>
      <c r="AA1580">
        <v>1.04</v>
      </c>
      <c r="AB1580">
        <v>10</v>
      </c>
      <c r="AC1580">
        <v>1.04</v>
      </c>
      <c r="AD1580">
        <v>9</v>
      </c>
      <c r="AE1580">
        <v>1.04</v>
      </c>
      <c r="AF1580">
        <v>17</v>
      </c>
      <c r="AG1580">
        <v>1.05</v>
      </c>
      <c r="AH1580">
        <v>9</v>
      </c>
      <c r="AI1580">
        <v>1.06</v>
      </c>
      <c r="AJ1580">
        <v>17</v>
      </c>
      <c r="AK1580">
        <v>1.04</v>
      </c>
      <c r="AL1580">
        <v>11.51</v>
      </c>
      <c r="AM1580" t="str">
        <f t="shared" si="264"/>
        <v>Halep</v>
      </c>
      <c r="AN1580" t="str">
        <f t="shared" si="265"/>
        <v>Arruabarrena</v>
      </c>
      <c r="AO1580" t="str">
        <f t="shared" si="266"/>
        <v>BucharestHalepArruabarrena</v>
      </c>
      <c r="AP1580" t="str">
        <f t="shared" si="267"/>
        <v>BucharestArruabarrenaHalep</v>
      </c>
      <c r="AQ1580">
        <f t="shared" si="268"/>
        <v>2</v>
      </c>
      <c r="AR1580">
        <f t="shared" si="269"/>
        <v>8</v>
      </c>
      <c r="AS1580">
        <f t="shared" si="270"/>
        <v>16</v>
      </c>
      <c r="AT1580" t="b">
        <f t="shared" si="271"/>
        <v>0</v>
      </c>
      <c r="AU1580" t="str">
        <f t="shared" si="272"/>
        <v>Halep</v>
      </c>
      <c r="AV1580" t="b">
        <f t="shared" si="273"/>
        <v>0</v>
      </c>
      <c r="AW1580" t="str">
        <f t="shared" si="274"/>
        <v>BucharestQuarterfinals</v>
      </c>
    </row>
    <row r="1581" spans="1:49" x14ac:dyDescent="0.25">
      <c r="A1581">
        <v>34</v>
      </c>
      <c r="B1581" s="8" t="s">
        <v>635</v>
      </c>
      <c r="C1581" s="8" t="s">
        <v>636</v>
      </c>
      <c r="D1581" s="1">
        <v>41832</v>
      </c>
      <c r="E1581" s="1" t="s">
        <v>306</v>
      </c>
      <c r="F1581" t="s">
        <v>307</v>
      </c>
      <c r="G1581" s="1" t="s">
        <v>503</v>
      </c>
      <c r="H1581" t="s">
        <v>346</v>
      </c>
      <c r="I1581">
        <v>3</v>
      </c>
      <c r="J1581" t="s">
        <v>343</v>
      </c>
      <c r="K1581" t="s">
        <v>562</v>
      </c>
      <c r="L1581">
        <v>24</v>
      </c>
      <c r="M1581">
        <v>166</v>
      </c>
      <c r="N1581">
        <v>1880</v>
      </c>
      <c r="O1581">
        <v>376</v>
      </c>
      <c r="P1581">
        <v>6</v>
      </c>
      <c r="Q1581">
        <v>1</v>
      </c>
      <c r="R1581">
        <v>6</v>
      </c>
      <c r="S1581">
        <v>3</v>
      </c>
      <c r="V1581">
        <v>2</v>
      </c>
      <c r="W1581">
        <v>0</v>
      </c>
      <c r="X1581" t="s">
        <v>312</v>
      </c>
      <c r="Y1581">
        <v>1.1599999999999999</v>
      </c>
      <c r="Z1581">
        <v>5</v>
      </c>
      <c r="AA1581">
        <v>1.22</v>
      </c>
      <c r="AB1581">
        <v>4</v>
      </c>
      <c r="AC1581">
        <v>1.2</v>
      </c>
      <c r="AD1581">
        <v>4.5</v>
      </c>
      <c r="AE1581">
        <v>1.21</v>
      </c>
      <c r="AF1581">
        <v>5.14</v>
      </c>
      <c r="AG1581">
        <v>1.2</v>
      </c>
      <c r="AH1581">
        <v>4.5</v>
      </c>
      <c r="AI1581">
        <v>1.24</v>
      </c>
      <c r="AJ1581">
        <v>5.14</v>
      </c>
      <c r="AK1581">
        <v>1.2</v>
      </c>
      <c r="AL1581">
        <v>4.3899999999999997</v>
      </c>
      <c r="AM1581" t="str">
        <f t="shared" si="264"/>
        <v>Vinci</v>
      </c>
      <c r="AN1581" t="str">
        <f t="shared" si="265"/>
        <v>Kucova</v>
      </c>
      <c r="AO1581" t="str">
        <f t="shared" si="266"/>
        <v>BucharestVinciKucova</v>
      </c>
      <c r="AP1581" t="str">
        <f t="shared" si="267"/>
        <v>BucharestKucovaVinci</v>
      </c>
      <c r="AQ1581">
        <f t="shared" si="268"/>
        <v>2</v>
      </c>
      <c r="AR1581">
        <f t="shared" si="269"/>
        <v>8</v>
      </c>
      <c r="AS1581">
        <f t="shared" si="270"/>
        <v>16</v>
      </c>
      <c r="AT1581" t="b">
        <f t="shared" si="271"/>
        <v>0</v>
      </c>
      <c r="AU1581" t="str">
        <f t="shared" si="272"/>
        <v>Vinci</v>
      </c>
      <c r="AV1581" t="b">
        <f t="shared" si="273"/>
        <v>0</v>
      </c>
      <c r="AW1581" t="str">
        <f t="shared" si="274"/>
        <v>BucharestSemifinals</v>
      </c>
    </row>
    <row r="1582" spans="1:49" x14ac:dyDescent="0.25">
      <c r="A1582">
        <v>34</v>
      </c>
      <c r="B1582" s="8" t="s">
        <v>635</v>
      </c>
      <c r="C1582" s="8" t="s">
        <v>636</v>
      </c>
      <c r="D1582" s="1">
        <v>41832</v>
      </c>
      <c r="E1582" s="1" t="s">
        <v>306</v>
      </c>
      <c r="F1582" t="s">
        <v>307</v>
      </c>
      <c r="G1582" s="1" t="s">
        <v>503</v>
      </c>
      <c r="H1582" t="s">
        <v>346</v>
      </c>
      <c r="I1582">
        <v>3</v>
      </c>
      <c r="J1582" t="s">
        <v>430</v>
      </c>
      <c r="K1582" t="s">
        <v>413</v>
      </c>
      <c r="L1582">
        <v>3</v>
      </c>
      <c r="M1582">
        <v>68</v>
      </c>
      <c r="N1582">
        <v>6785</v>
      </c>
      <c r="O1582">
        <v>845</v>
      </c>
      <c r="P1582">
        <v>6</v>
      </c>
      <c r="Q1582">
        <v>2</v>
      </c>
      <c r="R1582">
        <v>4</v>
      </c>
      <c r="S1582">
        <v>6</v>
      </c>
      <c r="T1582">
        <v>6</v>
      </c>
      <c r="U1582">
        <v>1</v>
      </c>
      <c r="V1582">
        <v>2</v>
      </c>
      <c r="W1582">
        <v>1</v>
      </c>
      <c r="X1582" t="s">
        <v>312</v>
      </c>
      <c r="Y1582">
        <v>1.07</v>
      </c>
      <c r="Z1582">
        <v>9</v>
      </c>
      <c r="AA1582">
        <v>1.1000000000000001</v>
      </c>
      <c r="AB1582">
        <v>6.5</v>
      </c>
      <c r="AC1582">
        <v>1.1000000000000001</v>
      </c>
      <c r="AD1582">
        <v>7</v>
      </c>
      <c r="AE1582">
        <v>1.08</v>
      </c>
      <c r="AF1582">
        <v>10.25</v>
      </c>
      <c r="AG1582">
        <v>1.1000000000000001</v>
      </c>
      <c r="AH1582">
        <v>7</v>
      </c>
      <c r="AI1582">
        <v>1.1100000000000001</v>
      </c>
      <c r="AJ1582">
        <v>10.25</v>
      </c>
      <c r="AK1582">
        <v>1.0900000000000001</v>
      </c>
      <c r="AL1582">
        <v>7.51</v>
      </c>
      <c r="AM1582" t="str">
        <f t="shared" si="264"/>
        <v>Halep</v>
      </c>
      <c r="AN1582" t="str">
        <f t="shared" si="265"/>
        <v>Niculescu</v>
      </c>
      <c r="AO1582" t="str">
        <f t="shared" si="266"/>
        <v>BucharestHalepNiculescu</v>
      </c>
      <c r="AP1582" t="str">
        <f t="shared" si="267"/>
        <v>BucharestNiculescuHalep</v>
      </c>
      <c r="AQ1582">
        <f t="shared" si="268"/>
        <v>1</v>
      </c>
      <c r="AR1582">
        <f t="shared" si="269"/>
        <v>7</v>
      </c>
      <c r="AS1582">
        <f t="shared" si="270"/>
        <v>25</v>
      </c>
      <c r="AT1582" t="b">
        <f t="shared" si="271"/>
        <v>0</v>
      </c>
      <c r="AU1582" t="str">
        <f t="shared" si="272"/>
        <v>Halep</v>
      </c>
      <c r="AV1582" t="b">
        <f t="shared" si="273"/>
        <v>1</v>
      </c>
      <c r="AW1582" t="str">
        <f t="shared" si="274"/>
        <v>BucharestSemifinals</v>
      </c>
    </row>
    <row r="1583" spans="1:49" x14ac:dyDescent="0.25">
      <c r="A1583">
        <v>34</v>
      </c>
      <c r="B1583" s="8" t="s">
        <v>635</v>
      </c>
      <c r="C1583" s="8" t="s">
        <v>636</v>
      </c>
      <c r="D1583" s="1">
        <v>41833</v>
      </c>
      <c r="E1583" s="1" t="s">
        <v>306</v>
      </c>
      <c r="F1583" t="s">
        <v>307</v>
      </c>
      <c r="G1583" s="1" t="s">
        <v>503</v>
      </c>
      <c r="H1583" t="s">
        <v>348</v>
      </c>
      <c r="I1583">
        <v>3</v>
      </c>
      <c r="J1583" t="s">
        <v>430</v>
      </c>
      <c r="K1583" t="s">
        <v>343</v>
      </c>
      <c r="L1583">
        <v>3</v>
      </c>
      <c r="M1583">
        <v>24</v>
      </c>
      <c r="N1583">
        <v>6785</v>
      </c>
      <c r="O1583">
        <v>1880</v>
      </c>
      <c r="P1583">
        <v>6</v>
      </c>
      <c r="Q1583">
        <v>1</v>
      </c>
      <c r="R1583">
        <v>6</v>
      </c>
      <c r="S1583">
        <v>3</v>
      </c>
      <c r="V1583">
        <v>2</v>
      </c>
      <c r="W1583">
        <v>0</v>
      </c>
      <c r="X1583" t="s">
        <v>312</v>
      </c>
      <c r="Y1583">
        <v>1.1200000000000001</v>
      </c>
      <c r="Z1583">
        <v>6</v>
      </c>
      <c r="AA1583">
        <v>1.1299999999999999</v>
      </c>
      <c r="AB1583">
        <v>5.5</v>
      </c>
      <c r="AC1583">
        <v>1.17</v>
      </c>
      <c r="AD1583">
        <v>5</v>
      </c>
      <c r="AE1583">
        <v>1.1499999999999999</v>
      </c>
      <c r="AF1583">
        <v>6.61</v>
      </c>
      <c r="AG1583">
        <v>1.1399999999999999</v>
      </c>
      <c r="AH1583">
        <v>5.5</v>
      </c>
      <c r="AI1583">
        <v>1.2</v>
      </c>
      <c r="AJ1583">
        <v>6.61</v>
      </c>
      <c r="AK1583">
        <v>1.1399999999999999</v>
      </c>
      <c r="AL1583">
        <v>5.57</v>
      </c>
      <c r="AM1583" t="str">
        <f t="shared" si="264"/>
        <v>Halep</v>
      </c>
      <c r="AN1583" t="str">
        <f t="shared" si="265"/>
        <v>Vinci</v>
      </c>
      <c r="AO1583" t="str">
        <f t="shared" si="266"/>
        <v>BucharestHalepVinci</v>
      </c>
      <c r="AP1583" t="str">
        <f t="shared" si="267"/>
        <v>BucharestVinciHalep</v>
      </c>
      <c r="AQ1583">
        <f t="shared" si="268"/>
        <v>2</v>
      </c>
      <c r="AR1583">
        <f t="shared" si="269"/>
        <v>8</v>
      </c>
      <c r="AS1583">
        <f t="shared" si="270"/>
        <v>16</v>
      </c>
      <c r="AT1583" t="b">
        <f t="shared" si="271"/>
        <v>0</v>
      </c>
      <c r="AU1583" t="str">
        <f t="shared" si="272"/>
        <v>Halep</v>
      </c>
      <c r="AV1583" t="b">
        <f t="shared" si="273"/>
        <v>0</v>
      </c>
      <c r="AW1583" t="str">
        <f t="shared" si="274"/>
        <v>BucharestThe Final</v>
      </c>
    </row>
    <row r="1584" spans="1:49" x14ac:dyDescent="0.25">
      <c r="A1584">
        <v>35</v>
      </c>
      <c r="B1584" s="8" t="s">
        <v>640</v>
      </c>
      <c r="C1584" s="8" t="s">
        <v>641</v>
      </c>
      <c r="D1584" s="1">
        <v>41834</v>
      </c>
      <c r="E1584" s="1" t="s">
        <v>306</v>
      </c>
      <c r="F1584" s="1" t="s">
        <v>307</v>
      </c>
      <c r="G1584" s="1" t="s">
        <v>503</v>
      </c>
      <c r="H1584" t="s">
        <v>309</v>
      </c>
      <c r="I1584" s="9">
        <v>3</v>
      </c>
      <c r="J1584" t="s">
        <v>483</v>
      </c>
      <c r="K1584" t="s">
        <v>463</v>
      </c>
      <c r="L1584">
        <v>108</v>
      </c>
      <c r="M1584">
        <v>63</v>
      </c>
      <c r="N1584">
        <v>573</v>
      </c>
      <c r="O1584">
        <v>898</v>
      </c>
      <c r="P1584">
        <v>6</v>
      </c>
      <c r="Q1584">
        <v>1</v>
      </c>
      <c r="R1584">
        <v>4</v>
      </c>
      <c r="S1584">
        <v>2</v>
      </c>
      <c r="V1584">
        <v>1</v>
      </c>
      <c r="W1584">
        <v>0</v>
      </c>
      <c r="X1584" t="s">
        <v>323</v>
      </c>
      <c r="Y1584">
        <v>3.5</v>
      </c>
      <c r="Z1584">
        <v>1.28</v>
      </c>
      <c r="AA1584">
        <v>3.2</v>
      </c>
      <c r="AB1584">
        <v>1.33</v>
      </c>
      <c r="AC1584">
        <v>3</v>
      </c>
      <c r="AD1584">
        <v>1.36</v>
      </c>
      <c r="AE1584">
        <v>3.57</v>
      </c>
      <c r="AF1584">
        <v>1.34</v>
      </c>
      <c r="AG1584">
        <v>3.25</v>
      </c>
      <c r="AH1584">
        <v>1.33</v>
      </c>
      <c r="AI1584">
        <v>3.57</v>
      </c>
      <c r="AJ1584">
        <v>1.36</v>
      </c>
      <c r="AK1584">
        <v>3.34</v>
      </c>
      <c r="AL1584">
        <v>1.31</v>
      </c>
      <c r="AM1584" t="str">
        <f t="shared" si="264"/>
        <v>Arruabarrena</v>
      </c>
      <c r="AN1584" t="str">
        <f t="shared" si="265"/>
        <v>Begu</v>
      </c>
      <c r="AO1584" t="str">
        <f t="shared" si="266"/>
        <v>BastadArruabarrenaBegu</v>
      </c>
      <c r="AP1584" t="str">
        <f t="shared" si="267"/>
        <v>BastadBeguArruabarrena</v>
      </c>
      <c r="AQ1584">
        <f t="shared" si="268"/>
        <v>1</v>
      </c>
      <c r="AR1584">
        <f t="shared" si="269"/>
        <v>7</v>
      </c>
      <c r="AS1584">
        <f t="shared" si="270"/>
        <v>13</v>
      </c>
      <c r="AT1584" t="b">
        <f t="shared" si="271"/>
        <v>0</v>
      </c>
      <c r="AU1584" t="str">
        <f t="shared" si="272"/>
        <v>Arruabarrena</v>
      </c>
      <c r="AV1584" t="b">
        <f t="shared" si="273"/>
        <v>0</v>
      </c>
      <c r="AW1584" t="str">
        <f t="shared" si="274"/>
        <v>Bastad1st Round</v>
      </c>
    </row>
    <row r="1585" spans="1:49" x14ac:dyDescent="0.25">
      <c r="A1585">
        <v>35</v>
      </c>
      <c r="B1585" s="8" t="s">
        <v>640</v>
      </c>
      <c r="C1585" s="8" t="s">
        <v>641</v>
      </c>
      <c r="D1585" s="1">
        <v>41834</v>
      </c>
      <c r="E1585" s="1" t="s">
        <v>306</v>
      </c>
      <c r="F1585" s="1" t="s">
        <v>307</v>
      </c>
      <c r="G1585" s="1" t="s">
        <v>503</v>
      </c>
      <c r="H1585" t="s">
        <v>309</v>
      </c>
      <c r="I1585" s="9">
        <v>3</v>
      </c>
      <c r="J1585" t="s">
        <v>401</v>
      </c>
      <c r="K1585" t="s">
        <v>535</v>
      </c>
      <c r="L1585">
        <v>71</v>
      </c>
      <c r="M1585">
        <v>251</v>
      </c>
      <c r="N1585">
        <v>794</v>
      </c>
      <c r="O1585">
        <v>212</v>
      </c>
      <c r="P1585">
        <v>6</v>
      </c>
      <c r="Q1585">
        <v>4</v>
      </c>
      <c r="R1585">
        <v>6</v>
      </c>
      <c r="S1585">
        <v>4</v>
      </c>
      <c r="V1585">
        <v>2</v>
      </c>
      <c r="W1585">
        <v>0</v>
      </c>
      <c r="X1585" t="s">
        <v>312</v>
      </c>
      <c r="Y1585">
        <v>1.18</v>
      </c>
      <c r="Z1585">
        <v>4.5</v>
      </c>
      <c r="AA1585">
        <v>1.2</v>
      </c>
      <c r="AB1585">
        <v>4.3</v>
      </c>
      <c r="AC1585">
        <v>1.17</v>
      </c>
      <c r="AD1585">
        <v>4.5</v>
      </c>
      <c r="AE1585">
        <v>1.21</v>
      </c>
      <c r="AF1585">
        <v>4.9800000000000004</v>
      </c>
      <c r="AG1585">
        <v>1.17</v>
      </c>
      <c r="AH1585">
        <v>5</v>
      </c>
      <c r="AI1585">
        <v>1.22</v>
      </c>
      <c r="AJ1585">
        <v>5.6</v>
      </c>
      <c r="AK1585">
        <v>1.18</v>
      </c>
      <c r="AL1585">
        <v>4.6399999999999997</v>
      </c>
      <c r="AM1585" t="str">
        <f t="shared" si="264"/>
        <v>Cepelova</v>
      </c>
      <c r="AN1585" t="str">
        <f t="shared" si="265"/>
        <v>Peterson</v>
      </c>
      <c r="AO1585" t="str">
        <f t="shared" si="266"/>
        <v>BastadCepelovaPeterson</v>
      </c>
      <c r="AP1585" t="str">
        <f t="shared" si="267"/>
        <v>BastadPetersonCepelova</v>
      </c>
      <c r="AQ1585">
        <f t="shared" si="268"/>
        <v>2</v>
      </c>
      <c r="AR1585">
        <f t="shared" si="269"/>
        <v>4</v>
      </c>
      <c r="AS1585">
        <f t="shared" si="270"/>
        <v>20</v>
      </c>
      <c r="AT1585" t="b">
        <f t="shared" si="271"/>
        <v>0</v>
      </c>
      <c r="AU1585" t="str">
        <f t="shared" si="272"/>
        <v>Cepelova</v>
      </c>
      <c r="AV1585" t="b">
        <f t="shared" si="273"/>
        <v>0</v>
      </c>
      <c r="AW1585" t="str">
        <f t="shared" si="274"/>
        <v>Bastad1st Round</v>
      </c>
    </row>
    <row r="1586" spans="1:49" x14ac:dyDescent="0.25">
      <c r="A1586">
        <v>35</v>
      </c>
      <c r="B1586" s="8" t="s">
        <v>640</v>
      </c>
      <c r="C1586" s="8" t="s">
        <v>641</v>
      </c>
      <c r="D1586" s="1">
        <v>41834</v>
      </c>
      <c r="E1586" s="1" t="s">
        <v>306</v>
      </c>
      <c r="F1586" s="1" t="s">
        <v>307</v>
      </c>
      <c r="G1586" s="1" t="s">
        <v>503</v>
      </c>
      <c r="H1586" t="s">
        <v>309</v>
      </c>
      <c r="I1586" s="9">
        <v>3</v>
      </c>
      <c r="J1586" t="s">
        <v>477</v>
      </c>
      <c r="K1586" t="s">
        <v>473</v>
      </c>
      <c r="L1586">
        <v>91</v>
      </c>
      <c r="M1586">
        <v>196</v>
      </c>
      <c r="N1586">
        <v>645</v>
      </c>
      <c r="O1586">
        <v>293</v>
      </c>
      <c r="P1586">
        <v>6</v>
      </c>
      <c r="Q1586">
        <v>3</v>
      </c>
      <c r="R1586">
        <v>6</v>
      </c>
      <c r="S1586">
        <v>4</v>
      </c>
      <c r="V1586">
        <v>2</v>
      </c>
      <c r="W1586">
        <v>0</v>
      </c>
      <c r="X1586" t="s">
        <v>312</v>
      </c>
      <c r="Y1586">
        <v>1.36</v>
      </c>
      <c r="Z1586">
        <v>3</v>
      </c>
      <c r="AA1586">
        <v>1.35</v>
      </c>
      <c r="AB1586">
        <v>3.1</v>
      </c>
      <c r="AC1586">
        <v>1.4</v>
      </c>
      <c r="AD1586">
        <v>2.75</v>
      </c>
      <c r="AE1586">
        <v>1.42</v>
      </c>
      <c r="AF1586">
        <v>3.09</v>
      </c>
      <c r="AG1586">
        <v>1.36</v>
      </c>
      <c r="AH1586">
        <v>3</v>
      </c>
      <c r="AI1586">
        <v>1.43</v>
      </c>
      <c r="AJ1586">
        <v>3.25</v>
      </c>
      <c r="AK1586">
        <v>1.38</v>
      </c>
      <c r="AL1586">
        <v>2.98</v>
      </c>
      <c r="AM1586" t="str">
        <f t="shared" si="264"/>
        <v>Scheepers</v>
      </c>
      <c r="AN1586" t="str">
        <f t="shared" si="265"/>
        <v>Duque</v>
      </c>
      <c r="AO1586" t="str">
        <f t="shared" si="266"/>
        <v>BastadScheepersDuque</v>
      </c>
      <c r="AP1586" t="str">
        <f t="shared" si="267"/>
        <v>BastadDuqueScheepers</v>
      </c>
      <c r="AQ1586">
        <f t="shared" si="268"/>
        <v>2</v>
      </c>
      <c r="AR1586">
        <f t="shared" si="269"/>
        <v>5</v>
      </c>
      <c r="AS1586">
        <f t="shared" si="270"/>
        <v>19</v>
      </c>
      <c r="AT1586" t="b">
        <f t="shared" si="271"/>
        <v>0</v>
      </c>
      <c r="AU1586" t="str">
        <f t="shared" si="272"/>
        <v>Scheepers</v>
      </c>
      <c r="AV1586" t="b">
        <f t="shared" si="273"/>
        <v>0</v>
      </c>
      <c r="AW1586" t="str">
        <f t="shared" si="274"/>
        <v>Bastad1st Round</v>
      </c>
    </row>
    <row r="1587" spans="1:49" x14ac:dyDescent="0.25">
      <c r="A1587">
        <v>35</v>
      </c>
      <c r="B1587" s="8" t="s">
        <v>640</v>
      </c>
      <c r="C1587" s="8" t="s">
        <v>641</v>
      </c>
      <c r="D1587" s="1">
        <v>41834</v>
      </c>
      <c r="E1587" s="1" t="s">
        <v>306</v>
      </c>
      <c r="F1587" s="1" t="s">
        <v>307</v>
      </c>
      <c r="G1587" s="1" t="s">
        <v>503</v>
      </c>
      <c r="H1587" t="s">
        <v>309</v>
      </c>
      <c r="I1587" s="9">
        <v>3</v>
      </c>
      <c r="J1587" t="s">
        <v>540</v>
      </c>
      <c r="K1587" t="s">
        <v>374</v>
      </c>
      <c r="L1587">
        <v>114</v>
      </c>
      <c r="M1587">
        <v>23</v>
      </c>
      <c r="N1587">
        <v>548</v>
      </c>
      <c r="O1587">
        <v>1890</v>
      </c>
      <c r="P1587">
        <v>6</v>
      </c>
      <c r="Q1587">
        <v>0</v>
      </c>
      <c r="R1587">
        <v>6</v>
      </c>
      <c r="S1587">
        <v>4</v>
      </c>
      <c r="V1587">
        <v>2</v>
      </c>
      <c r="W1587">
        <v>0</v>
      </c>
      <c r="X1587" t="s">
        <v>312</v>
      </c>
      <c r="Y1587">
        <v>2</v>
      </c>
      <c r="Z1587">
        <v>1.72</v>
      </c>
      <c r="AA1587">
        <v>2.0499999999999998</v>
      </c>
      <c r="AB1587">
        <v>1.75</v>
      </c>
      <c r="AC1587">
        <v>2.1</v>
      </c>
      <c r="AD1587">
        <v>1.67</v>
      </c>
      <c r="AE1587">
        <v>2.11</v>
      </c>
      <c r="AF1587">
        <v>1.8</v>
      </c>
      <c r="AG1587">
        <v>2</v>
      </c>
      <c r="AH1587">
        <v>1.8</v>
      </c>
      <c r="AI1587">
        <v>2.11</v>
      </c>
      <c r="AJ1587">
        <v>1.8</v>
      </c>
      <c r="AK1587">
        <v>2.0299999999999998</v>
      </c>
      <c r="AL1587">
        <v>1.75</v>
      </c>
      <c r="AM1587" t="str">
        <f t="shared" si="264"/>
        <v>Min</v>
      </c>
      <c r="AN1587" t="str">
        <f t="shared" si="265"/>
        <v>Pavlyuchenkova</v>
      </c>
      <c r="AO1587" t="str">
        <f t="shared" si="266"/>
        <v>BastadMinPavlyuchenkova</v>
      </c>
      <c r="AP1587" t="str">
        <f t="shared" si="267"/>
        <v>BastadPavlyuchenkovaMin</v>
      </c>
      <c r="AQ1587">
        <f t="shared" si="268"/>
        <v>2</v>
      </c>
      <c r="AR1587">
        <f t="shared" si="269"/>
        <v>8</v>
      </c>
      <c r="AS1587">
        <f t="shared" si="270"/>
        <v>16</v>
      </c>
      <c r="AT1587" t="b">
        <f t="shared" si="271"/>
        <v>0</v>
      </c>
      <c r="AU1587" t="str">
        <f t="shared" si="272"/>
        <v>Min</v>
      </c>
      <c r="AV1587" t="b">
        <f t="shared" si="273"/>
        <v>0</v>
      </c>
      <c r="AW1587" t="str">
        <f t="shared" si="274"/>
        <v>Bastad1st Round</v>
      </c>
    </row>
    <row r="1588" spans="1:49" x14ac:dyDescent="0.25">
      <c r="A1588">
        <v>35</v>
      </c>
      <c r="B1588" s="8" t="s">
        <v>640</v>
      </c>
      <c r="C1588" s="8" t="s">
        <v>641</v>
      </c>
      <c r="D1588" s="1">
        <v>41835</v>
      </c>
      <c r="E1588" s="1" t="s">
        <v>306</v>
      </c>
      <c r="F1588" s="1" t="s">
        <v>307</v>
      </c>
      <c r="G1588" s="1" t="s">
        <v>503</v>
      </c>
      <c r="H1588" t="s">
        <v>309</v>
      </c>
      <c r="I1588" s="9">
        <v>3</v>
      </c>
      <c r="J1588" t="s">
        <v>459</v>
      </c>
      <c r="K1588" t="s">
        <v>461</v>
      </c>
      <c r="L1588">
        <v>134</v>
      </c>
      <c r="M1588">
        <v>58</v>
      </c>
      <c r="N1588">
        <v>461</v>
      </c>
      <c r="O1588">
        <v>945</v>
      </c>
      <c r="P1588">
        <v>7</v>
      </c>
      <c r="Q1588">
        <v>5</v>
      </c>
      <c r="R1588">
        <v>7</v>
      </c>
      <c r="S1588">
        <v>6</v>
      </c>
      <c r="V1588">
        <v>2</v>
      </c>
      <c r="W1588">
        <v>0</v>
      </c>
      <c r="X1588" t="s">
        <v>312</v>
      </c>
      <c r="Y1588">
        <v>3.75</v>
      </c>
      <c r="Z1588">
        <v>1.25</v>
      </c>
      <c r="AA1588">
        <v>3.75</v>
      </c>
      <c r="AB1588">
        <v>1.25</v>
      </c>
      <c r="AC1588">
        <v>3.5</v>
      </c>
      <c r="AD1588">
        <v>1.29</v>
      </c>
      <c r="AE1588">
        <v>3.62</v>
      </c>
      <c r="AF1588">
        <v>1.33</v>
      </c>
      <c r="AG1588">
        <v>3.75</v>
      </c>
      <c r="AH1588">
        <v>1.25</v>
      </c>
      <c r="AI1588">
        <v>4</v>
      </c>
      <c r="AJ1588">
        <v>1.33</v>
      </c>
      <c r="AK1588">
        <v>3.66</v>
      </c>
      <c r="AL1588">
        <v>1.27</v>
      </c>
      <c r="AM1588" t="str">
        <f t="shared" si="264"/>
        <v>Pfizenmaier</v>
      </c>
      <c r="AN1588" t="str">
        <f t="shared" si="265"/>
        <v>Hercog</v>
      </c>
      <c r="AO1588" t="str">
        <f t="shared" si="266"/>
        <v>BastadPfizenmaierHercog</v>
      </c>
      <c r="AP1588" t="str">
        <f t="shared" si="267"/>
        <v>BastadHercogPfizenmaier</v>
      </c>
      <c r="AQ1588">
        <f t="shared" si="268"/>
        <v>2</v>
      </c>
      <c r="AR1588">
        <f t="shared" si="269"/>
        <v>3</v>
      </c>
      <c r="AS1588">
        <f t="shared" si="270"/>
        <v>25</v>
      </c>
      <c r="AT1588" t="b">
        <f t="shared" si="271"/>
        <v>1</v>
      </c>
      <c r="AU1588" t="str">
        <f t="shared" si="272"/>
        <v>Pfizenmaier</v>
      </c>
      <c r="AV1588" t="b">
        <f t="shared" si="273"/>
        <v>0</v>
      </c>
      <c r="AW1588" t="str">
        <f t="shared" si="274"/>
        <v>Bastad1st Round</v>
      </c>
    </row>
    <row r="1589" spans="1:49" x14ac:dyDescent="0.25">
      <c r="A1589">
        <v>35</v>
      </c>
      <c r="B1589" s="8" t="s">
        <v>640</v>
      </c>
      <c r="C1589" s="8" t="s">
        <v>641</v>
      </c>
      <c r="D1589" s="1">
        <v>41835</v>
      </c>
      <c r="E1589" s="1" t="s">
        <v>306</v>
      </c>
      <c r="F1589" s="1" t="s">
        <v>307</v>
      </c>
      <c r="G1589" s="1" t="s">
        <v>503</v>
      </c>
      <c r="H1589" t="s">
        <v>309</v>
      </c>
      <c r="I1589" s="9">
        <v>3</v>
      </c>
      <c r="J1589" t="s">
        <v>391</v>
      </c>
      <c r="K1589" t="s">
        <v>462</v>
      </c>
      <c r="L1589">
        <v>64</v>
      </c>
      <c r="M1589">
        <v>101</v>
      </c>
      <c r="N1589">
        <v>896</v>
      </c>
      <c r="O1589">
        <v>603</v>
      </c>
      <c r="P1589">
        <v>6</v>
      </c>
      <c r="Q1589">
        <v>3</v>
      </c>
      <c r="R1589">
        <v>4</v>
      </c>
      <c r="S1589">
        <v>6</v>
      </c>
      <c r="T1589">
        <v>6</v>
      </c>
      <c r="U1589">
        <v>3</v>
      </c>
      <c r="V1589">
        <v>2</v>
      </c>
      <c r="W1589">
        <v>1</v>
      </c>
      <c r="X1589" t="s">
        <v>312</v>
      </c>
      <c r="Y1589">
        <v>1.33</v>
      </c>
      <c r="Z1589">
        <v>3.25</v>
      </c>
      <c r="AA1589">
        <v>1.33</v>
      </c>
      <c r="AB1589">
        <v>3.2</v>
      </c>
      <c r="AC1589">
        <v>1.33</v>
      </c>
      <c r="AD1589">
        <v>3.25</v>
      </c>
      <c r="AE1589">
        <v>1.36</v>
      </c>
      <c r="AF1589">
        <v>3.38</v>
      </c>
      <c r="AG1589">
        <v>1.33</v>
      </c>
      <c r="AH1589">
        <v>3.25</v>
      </c>
      <c r="AI1589">
        <v>1.4</v>
      </c>
      <c r="AJ1589">
        <v>3.45</v>
      </c>
      <c r="AK1589">
        <v>1.33</v>
      </c>
      <c r="AL1589">
        <v>3.2</v>
      </c>
      <c r="AM1589" t="str">
        <f t="shared" si="264"/>
        <v>Beck</v>
      </c>
      <c r="AN1589" t="str">
        <f t="shared" si="265"/>
        <v>Piter</v>
      </c>
      <c r="AO1589" t="str">
        <f t="shared" si="266"/>
        <v>BastadBeckPiter</v>
      </c>
      <c r="AP1589" t="str">
        <f t="shared" si="267"/>
        <v>BastadPiterBeck</v>
      </c>
      <c r="AQ1589">
        <f t="shared" si="268"/>
        <v>1</v>
      </c>
      <c r="AR1589">
        <f t="shared" si="269"/>
        <v>4</v>
      </c>
      <c r="AS1589">
        <f t="shared" si="270"/>
        <v>28</v>
      </c>
      <c r="AT1589" t="b">
        <f t="shared" si="271"/>
        <v>0</v>
      </c>
      <c r="AU1589" t="str">
        <f t="shared" si="272"/>
        <v>Beck</v>
      </c>
      <c r="AV1589" t="b">
        <f t="shared" si="273"/>
        <v>1</v>
      </c>
      <c r="AW1589" t="str">
        <f t="shared" si="274"/>
        <v>Bastad1st Round</v>
      </c>
    </row>
    <row r="1590" spans="1:49" x14ac:dyDescent="0.25">
      <c r="A1590">
        <v>35</v>
      </c>
      <c r="B1590" s="8" t="s">
        <v>640</v>
      </c>
      <c r="C1590" s="8" t="s">
        <v>641</v>
      </c>
      <c r="D1590" s="1">
        <v>41835</v>
      </c>
      <c r="E1590" s="1" t="s">
        <v>306</v>
      </c>
      <c r="F1590" s="1" t="s">
        <v>307</v>
      </c>
      <c r="G1590" s="1" t="s">
        <v>503</v>
      </c>
      <c r="H1590" t="s">
        <v>309</v>
      </c>
      <c r="I1590" s="9">
        <v>3</v>
      </c>
      <c r="J1590" t="s">
        <v>363</v>
      </c>
      <c r="K1590" t="s">
        <v>322</v>
      </c>
      <c r="L1590">
        <v>137</v>
      </c>
      <c r="M1590">
        <v>125</v>
      </c>
      <c r="N1590">
        <v>449</v>
      </c>
      <c r="O1590">
        <v>498</v>
      </c>
      <c r="P1590">
        <v>6</v>
      </c>
      <c r="Q1590">
        <v>2</v>
      </c>
      <c r="R1590">
        <v>7</v>
      </c>
      <c r="S1590">
        <v>5</v>
      </c>
      <c r="V1590">
        <v>2</v>
      </c>
      <c r="W1590">
        <v>0</v>
      </c>
      <c r="X1590" t="s">
        <v>312</v>
      </c>
      <c r="Y1590">
        <v>1.72</v>
      </c>
      <c r="Z1590">
        <v>2</v>
      </c>
      <c r="AA1590">
        <v>2</v>
      </c>
      <c r="AB1590">
        <v>1.8</v>
      </c>
      <c r="AC1590">
        <v>1.91</v>
      </c>
      <c r="AD1590">
        <v>1.8</v>
      </c>
      <c r="AE1590">
        <v>1.79</v>
      </c>
      <c r="AF1590">
        <v>2.13</v>
      </c>
      <c r="AG1590">
        <v>1.91</v>
      </c>
      <c r="AH1590">
        <v>1.91</v>
      </c>
      <c r="AI1590">
        <v>2.02</v>
      </c>
      <c r="AJ1590">
        <v>2.16</v>
      </c>
      <c r="AK1590">
        <v>1.91</v>
      </c>
      <c r="AL1590">
        <v>1.86</v>
      </c>
      <c r="AM1590" t="str">
        <f t="shared" si="264"/>
        <v>Panova</v>
      </c>
      <c r="AN1590" t="str">
        <f t="shared" si="265"/>
        <v>Cadantu</v>
      </c>
      <c r="AO1590" t="str">
        <f t="shared" si="266"/>
        <v>BastadPanovaCadantu</v>
      </c>
      <c r="AP1590" t="str">
        <f t="shared" si="267"/>
        <v>BastadCadantuPanova</v>
      </c>
      <c r="AQ1590">
        <f t="shared" si="268"/>
        <v>2</v>
      </c>
      <c r="AR1590">
        <f t="shared" si="269"/>
        <v>6</v>
      </c>
      <c r="AS1590">
        <f t="shared" si="270"/>
        <v>20</v>
      </c>
      <c r="AT1590" t="b">
        <f t="shared" si="271"/>
        <v>0</v>
      </c>
      <c r="AU1590" t="str">
        <f t="shared" si="272"/>
        <v>Panova</v>
      </c>
      <c r="AV1590" t="b">
        <f t="shared" si="273"/>
        <v>0</v>
      </c>
      <c r="AW1590" t="str">
        <f t="shared" si="274"/>
        <v>Bastad1st Round</v>
      </c>
    </row>
    <row r="1591" spans="1:49" x14ac:dyDescent="0.25">
      <c r="A1591">
        <v>35</v>
      </c>
      <c r="B1591" s="8" t="s">
        <v>640</v>
      </c>
      <c r="C1591" s="8" t="s">
        <v>641</v>
      </c>
      <c r="D1591" s="1">
        <v>41835</v>
      </c>
      <c r="E1591" s="1" t="s">
        <v>306</v>
      </c>
      <c r="F1591" s="1" t="s">
        <v>307</v>
      </c>
      <c r="G1591" s="1" t="s">
        <v>503</v>
      </c>
      <c r="H1591" t="s">
        <v>309</v>
      </c>
      <c r="I1591" s="9">
        <v>3</v>
      </c>
      <c r="J1591" t="s">
        <v>362</v>
      </c>
      <c r="K1591" t="s">
        <v>319</v>
      </c>
      <c r="L1591">
        <v>54</v>
      </c>
      <c r="M1591">
        <v>78</v>
      </c>
      <c r="N1591">
        <v>1000</v>
      </c>
      <c r="O1591">
        <v>738</v>
      </c>
      <c r="P1591">
        <v>6</v>
      </c>
      <c r="Q1591">
        <v>2</v>
      </c>
      <c r="R1591">
        <v>4</v>
      </c>
      <c r="S1591">
        <v>6</v>
      </c>
      <c r="T1591">
        <v>7</v>
      </c>
      <c r="U1591">
        <v>5</v>
      </c>
      <c r="V1591">
        <v>2</v>
      </c>
      <c r="W1591">
        <v>1</v>
      </c>
      <c r="X1591" t="s">
        <v>312</v>
      </c>
      <c r="Y1591">
        <v>1.5</v>
      </c>
      <c r="Z1591">
        <v>2.5</v>
      </c>
      <c r="AA1591">
        <v>1.5</v>
      </c>
      <c r="AB1591">
        <v>2.5</v>
      </c>
      <c r="AC1591">
        <v>1.5</v>
      </c>
      <c r="AD1591">
        <v>2.5</v>
      </c>
      <c r="AE1591">
        <v>1.57</v>
      </c>
      <c r="AF1591">
        <v>2.5499999999999998</v>
      </c>
      <c r="AG1591">
        <v>1.44</v>
      </c>
      <c r="AH1591">
        <v>2.75</v>
      </c>
      <c r="AI1591">
        <v>1.57</v>
      </c>
      <c r="AJ1591">
        <v>2.75</v>
      </c>
      <c r="AK1591">
        <v>1.52</v>
      </c>
      <c r="AL1591">
        <v>2.48</v>
      </c>
      <c r="AM1591" t="str">
        <f t="shared" si="264"/>
        <v>Kanepi</v>
      </c>
      <c r="AN1591" t="str">
        <f t="shared" si="265"/>
        <v>Larsson</v>
      </c>
      <c r="AO1591" t="str">
        <f t="shared" si="266"/>
        <v>BastadKanepiLarsson</v>
      </c>
      <c r="AP1591" t="str">
        <f t="shared" si="267"/>
        <v>BastadLarssonKanepi</v>
      </c>
      <c r="AQ1591">
        <f t="shared" si="268"/>
        <v>1</v>
      </c>
      <c r="AR1591">
        <f t="shared" si="269"/>
        <v>4</v>
      </c>
      <c r="AS1591">
        <f t="shared" si="270"/>
        <v>30</v>
      </c>
      <c r="AT1591" t="b">
        <f t="shared" si="271"/>
        <v>0</v>
      </c>
      <c r="AU1591" t="str">
        <f t="shared" si="272"/>
        <v>Kanepi</v>
      </c>
      <c r="AV1591" t="b">
        <f t="shared" si="273"/>
        <v>1</v>
      </c>
      <c r="AW1591" t="str">
        <f t="shared" si="274"/>
        <v>Bastad1st Round</v>
      </c>
    </row>
    <row r="1592" spans="1:49" x14ac:dyDescent="0.25">
      <c r="A1592">
        <v>35</v>
      </c>
      <c r="B1592" s="8" t="s">
        <v>640</v>
      </c>
      <c r="C1592" s="8" t="s">
        <v>641</v>
      </c>
      <c r="D1592" s="1">
        <v>41835</v>
      </c>
      <c r="E1592" s="1" t="s">
        <v>306</v>
      </c>
      <c r="F1592" s="1" t="s">
        <v>307</v>
      </c>
      <c r="G1592" s="1" t="s">
        <v>503</v>
      </c>
      <c r="H1592" t="s">
        <v>309</v>
      </c>
      <c r="I1592" s="9">
        <v>3</v>
      </c>
      <c r="J1592" t="s">
        <v>634</v>
      </c>
      <c r="K1592" t="s">
        <v>476</v>
      </c>
      <c r="L1592">
        <v>201</v>
      </c>
      <c r="M1592">
        <v>52</v>
      </c>
      <c r="N1592">
        <v>285</v>
      </c>
      <c r="O1592">
        <v>1017</v>
      </c>
      <c r="P1592">
        <v>7</v>
      </c>
      <c r="Q1592">
        <v>5</v>
      </c>
      <c r="R1592">
        <v>6</v>
      </c>
      <c r="S1592">
        <v>3</v>
      </c>
      <c r="V1592">
        <v>2</v>
      </c>
      <c r="W1592">
        <v>0</v>
      </c>
      <c r="X1592" t="s">
        <v>312</v>
      </c>
      <c r="Y1592">
        <v>2.25</v>
      </c>
      <c r="Z1592">
        <v>1.57</v>
      </c>
      <c r="AA1592">
        <v>2.5</v>
      </c>
      <c r="AB1592">
        <v>1.5</v>
      </c>
      <c r="AC1592">
        <v>2.38</v>
      </c>
      <c r="AD1592">
        <v>1.53</v>
      </c>
      <c r="AE1592">
        <v>2.3199999999999998</v>
      </c>
      <c r="AF1592">
        <v>1.68</v>
      </c>
      <c r="AG1592">
        <v>2.38</v>
      </c>
      <c r="AH1592">
        <v>1.57</v>
      </c>
      <c r="AI1592">
        <v>2.5499999999999998</v>
      </c>
      <c r="AJ1592">
        <v>1.68</v>
      </c>
      <c r="AK1592">
        <v>2.36</v>
      </c>
      <c r="AL1592">
        <v>1.57</v>
      </c>
      <c r="AM1592" t="str">
        <f t="shared" si="264"/>
        <v>Siegemund</v>
      </c>
      <c r="AN1592" t="str">
        <f t="shared" si="265"/>
        <v>Shvedova</v>
      </c>
      <c r="AO1592" t="str">
        <f t="shared" si="266"/>
        <v>BastadSiegemundShvedova</v>
      </c>
      <c r="AP1592" t="str">
        <f t="shared" si="267"/>
        <v>BastadShvedovaSiegemund</v>
      </c>
      <c r="AQ1592">
        <f t="shared" si="268"/>
        <v>2</v>
      </c>
      <c r="AR1592">
        <f t="shared" si="269"/>
        <v>5</v>
      </c>
      <c r="AS1592">
        <f t="shared" si="270"/>
        <v>21</v>
      </c>
      <c r="AT1592" t="b">
        <f t="shared" si="271"/>
        <v>0</v>
      </c>
      <c r="AU1592" t="str">
        <f t="shared" si="272"/>
        <v>Siegemund</v>
      </c>
      <c r="AV1592" t="b">
        <f t="shared" si="273"/>
        <v>0</v>
      </c>
      <c r="AW1592" t="str">
        <f t="shared" si="274"/>
        <v>Bastad1st Round</v>
      </c>
    </row>
    <row r="1593" spans="1:49" x14ac:dyDescent="0.25">
      <c r="A1593">
        <v>35</v>
      </c>
      <c r="B1593" s="8" t="s">
        <v>640</v>
      </c>
      <c r="C1593" s="8" t="s">
        <v>641</v>
      </c>
      <c r="D1593" s="1">
        <v>41835</v>
      </c>
      <c r="E1593" s="1" t="s">
        <v>306</v>
      </c>
      <c r="F1593" s="1" t="s">
        <v>307</v>
      </c>
      <c r="G1593" s="1" t="s">
        <v>503</v>
      </c>
      <c r="H1593" t="s">
        <v>309</v>
      </c>
      <c r="I1593" s="9">
        <v>3</v>
      </c>
      <c r="J1593" t="s">
        <v>471</v>
      </c>
      <c r="K1593" t="s">
        <v>467</v>
      </c>
      <c r="L1593">
        <v>204</v>
      </c>
      <c r="M1593">
        <v>88</v>
      </c>
      <c r="N1593">
        <v>275</v>
      </c>
      <c r="O1593">
        <v>652</v>
      </c>
      <c r="P1593">
        <v>3</v>
      </c>
      <c r="Q1593">
        <v>1</v>
      </c>
      <c r="V1593">
        <v>0</v>
      </c>
      <c r="W1593">
        <v>0</v>
      </c>
      <c r="X1593" t="s">
        <v>323</v>
      </c>
      <c r="Y1593">
        <v>2</v>
      </c>
      <c r="Z1593">
        <v>1.72</v>
      </c>
      <c r="AA1593">
        <v>2</v>
      </c>
      <c r="AB1593">
        <v>1.8</v>
      </c>
      <c r="AC1593">
        <v>2.1</v>
      </c>
      <c r="AD1593">
        <v>1.67</v>
      </c>
      <c r="AE1593">
        <v>2</v>
      </c>
      <c r="AF1593">
        <v>1.88</v>
      </c>
      <c r="AG1593">
        <v>2</v>
      </c>
      <c r="AH1593">
        <v>1.8</v>
      </c>
      <c r="AI1593">
        <v>2.15</v>
      </c>
      <c r="AJ1593">
        <v>1.88</v>
      </c>
      <c r="AK1593">
        <v>2.0299999999999998</v>
      </c>
      <c r="AL1593">
        <v>1.75</v>
      </c>
      <c r="AM1593" t="str">
        <f t="shared" si="264"/>
        <v>Putintseva</v>
      </c>
      <c r="AN1593" t="str">
        <f t="shared" si="265"/>
        <v>Pereira</v>
      </c>
      <c r="AO1593" t="str">
        <f t="shared" si="266"/>
        <v>BastadPutintsevaPereira</v>
      </c>
      <c r="AP1593" t="str">
        <f t="shared" si="267"/>
        <v>BastadPereiraPutintseva</v>
      </c>
      <c r="AQ1593">
        <f t="shared" si="268"/>
        <v>0</v>
      </c>
      <c r="AR1593">
        <f t="shared" si="269"/>
        <v>2</v>
      </c>
      <c r="AS1593">
        <f t="shared" si="270"/>
        <v>4</v>
      </c>
      <c r="AT1593" t="b">
        <f t="shared" si="271"/>
        <v>0</v>
      </c>
      <c r="AU1593" t="str">
        <f t="shared" si="272"/>
        <v>Putintseva</v>
      </c>
      <c r="AV1593" t="b">
        <f t="shared" si="273"/>
        <v>0</v>
      </c>
      <c r="AW1593" t="str">
        <f t="shared" si="274"/>
        <v>Bastad1st Round</v>
      </c>
    </row>
    <row r="1594" spans="1:49" x14ac:dyDescent="0.25">
      <c r="A1594">
        <v>35</v>
      </c>
      <c r="B1594" s="8" t="s">
        <v>640</v>
      </c>
      <c r="C1594" s="8" t="s">
        <v>641</v>
      </c>
      <c r="D1594" s="1">
        <v>41835</v>
      </c>
      <c r="E1594" s="1" t="s">
        <v>306</v>
      </c>
      <c r="F1594" s="1" t="s">
        <v>307</v>
      </c>
      <c r="G1594" s="1" t="s">
        <v>503</v>
      </c>
      <c r="H1594" t="s">
        <v>309</v>
      </c>
      <c r="I1594" s="9">
        <v>3</v>
      </c>
      <c r="J1594" t="s">
        <v>331</v>
      </c>
      <c r="K1594" t="s">
        <v>437</v>
      </c>
      <c r="L1594">
        <v>161</v>
      </c>
      <c r="M1594">
        <v>21</v>
      </c>
      <c r="N1594">
        <v>379</v>
      </c>
      <c r="O1594">
        <v>2075</v>
      </c>
      <c r="P1594">
        <v>7</v>
      </c>
      <c r="Q1594">
        <v>6</v>
      </c>
      <c r="R1594">
        <v>6</v>
      </c>
      <c r="S1594">
        <v>3</v>
      </c>
      <c r="V1594">
        <v>2</v>
      </c>
      <c r="W1594">
        <v>0</v>
      </c>
      <c r="X1594" t="s">
        <v>312</v>
      </c>
      <c r="Y1594">
        <v>4.5</v>
      </c>
      <c r="Z1594">
        <v>1.18</v>
      </c>
      <c r="AA1594">
        <v>4</v>
      </c>
      <c r="AB1594">
        <v>1.22</v>
      </c>
      <c r="AC1594">
        <v>4.33</v>
      </c>
      <c r="AD1594">
        <v>1.2</v>
      </c>
      <c r="AE1594">
        <v>4.5199999999999996</v>
      </c>
      <c r="AF1594">
        <v>1.24</v>
      </c>
      <c r="AG1594">
        <v>4.5</v>
      </c>
      <c r="AH1594">
        <v>1.2</v>
      </c>
      <c r="AI1594">
        <v>5.15</v>
      </c>
      <c r="AJ1594">
        <v>1.24</v>
      </c>
      <c r="AK1594">
        <v>4.38</v>
      </c>
      <c r="AL1594">
        <v>1.2</v>
      </c>
      <c r="AM1594" t="str">
        <f t="shared" si="264"/>
        <v>Kontaveit</v>
      </c>
      <c r="AN1594" t="str">
        <f t="shared" si="265"/>
        <v>Cornet</v>
      </c>
      <c r="AO1594" t="str">
        <f t="shared" si="266"/>
        <v>BastadKontaveitCornet</v>
      </c>
      <c r="AP1594" t="str">
        <f t="shared" si="267"/>
        <v>BastadCornetKontaveit</v>
      </c>
      <c r="AQ1594">
        <f t="shared" si="268"/>
        <v>2</v>
      </c>
      <c r="AR1594">
        <f t="shared" si="269"/>
        <v>4</v>
      </c>
      <c r="AS1594">
        <f t="shared" si="270"/>
        <v>22</v>
      </c>
      <c r="AT1594" t="b">
        <f t="shared" si="271"/>
        <v>1</v>
      </c>
      <c r="AU1594" t="str">
        <f t="shared" si="272"/>
        <v>Kontaveit</v>
      </c>
      <c r="AV1594" t="b">
        <f t="shared" si="273"/>
        <v>0</v>
      </c>
      <c r="AW1594" t="str">
        <f t="shared" si="274"/>
        <v>Bastad1st Round</v>
      </c>
    </row>
    <row r="1595" spans="1:49" x14ac:dyDescent="0.25">
      <c r="A1595">
        <v>35</v>
      </c>
      <c r="B1595" s="8" t="s">
        <v>640</v>
      </c>
      <c r="C1595" s="8" t="s">
        <v>641</v>
      </c>
      <c r="D1595" s="1">
        <v>41835</v>
      </c>
      <c r="E1595" s="1" t="s">
        <v>306</v>
      </c>
      <c r="F1595" s="1" t="s">
        <v>307</v>
      </c>
      <c r="G1595" s="1" t="s">
        <v>503</v>
      </c>
      <c r="H1595" t="s">
        <v>309</v>
      </c>
      <c r="I1595" s="9">
        <v>3</v>
      </c>
      <c r="J1595" t="s">
        <v>642</v>
      </c>
      <c r="K1595" t="s">
        <v>414</v>
      </c>
      <c r="L1595">
        <v>152</v>
      </c>
      <c r="M1595">
        <v>68</v>
      </c>
      <c r="N1595">
        <v>402</v>
      </c>
      <c r="O1595">
        <v>844</v>
      </c>
      <c r="P1595">
        <v>6</v>
      </c>
      <c r="Q1595">
        <v>3</v>
      </c>
      <c r="R1595">
        <v>6</v>
      </c>
      <c r="S1595">
        <v>1</v>
      </c>
      <c r="V1595">
        <v>2</v>
      </c>
      <c r="W1595">
        <v>0</v>
      </c>
      <c r="X1595" t="s">
        <v>312</v>
      </c>
      <c r="Y1595">
        <v>2.2000000000000002</v>
      </c>
      <c r="Z1595">
        <v>1.61</v>
      </c>
      <c r="AA1595">
        <v>2.15</v>
      </c>
      <c r="AB1595">
        <v>1.68</v>
      </c>
      <c r="AC1595">
        <v>2.2000000000000002</v>
      </c>
      <c r="AD1595">
        <v>1.62</v>
      </c>
      <c r="AE1595">
        <v>2.2000000000000002</v>
      </c>
      <c r="AF1595">
        <v>1.74</v>
      </c>
      <c r="AG1595">
        <v>2.2000000000000002</v>
      </c>
      <c r="AH1595">
        <v>1.67</v>
      </c>
      <c r="AI1595">
        <v>2.2999999999999998</v>
      </c>
      <c r="AJ1595">
        <v>1.74</v>
      </c>
      <c r="AK1595">
        <v>2.17</v>
      </c>
      <c r="AL1595">
        <v>1.66</v>
      </c>
      <c r="AM1595" t="str">
        <f t="shared" si="264"/>
        <v>Hogenkamp</v>
      </c>
      <c r="AN1595" t="str">
        <f t="shared" si="265"/>
        <v>Schmiedlova</v>
      </c>
      <c r="AO1595" t="str">
        <f t="shared" si="266"/>
        <v>BastadHogenkampSchmiedlova</v>
      </c>
      <c r="AP1595" t="str">
        <f t="shared" si="267"/>
        <v>BastadSchmiedlovaHogenkamp</v>
      </c>
      <c r="AQ1595">
        <f t="shared" si="268"/>
        <v>2</v>
      </c>
      <c r="AR1595">
        <f t="shared" si="269"/>
        <v>8</v>
      </c>
      <c r="AS1595">
        <f t="shared" si="270"/>
        <v>16</v>
      </c>
      <c r="AT1595" t="b">
        <f t="shared" si="271"/>
        <v>0</v>
      </c>
      <c r="AU1595" t="str">
        <f t="shared" si="272"/>
        <v>Hogenkamp</v>
      </c>
      <c r="AV1595" t="b">
        <f t="shared" si="273"/>
        <v>0</v>
      </c>
      <c r="AW1595" t="str">
        <f t="shared" si="274"/>
        <v>Bastad1st Round</v>
      </c>
    </row>
    <row r="1596" spans="1:49" x14ac:dyDescent="0.25">
      <c r="A1596">
        <v>35</v>
      </c>
      <c r="B1596" s="8" t="s">
        <v>640</v>
      </c>
      <c r="C1596" s="8" t="s">
        <v>641</v>
      </c>
      <c r="D1596" s="1">
        <v>41836</v>
      </c>
      <c r="E1596" s="1" t="s">
        <v>306</v>
      </c>
      <c r="F1596" s="1" t="s">
        <v>307</v>
      </c>
      <c r="G1596" s="1" t="s">
        <v>503</v>
      </c>
      <c r="H1596" t="s">
        <v>309</v>
      </c>
      <c r="I1596" s="9">
        <v>3</v>
      </c>
      <c r="J1596" t="s">
        <v>314</v>
      </c>
      <c r="K1596" t="s">
        <v>603</v>
      </c>
      <c r="L1596">
        <v>61</v>
      </c>
      <c r="M1596">
        <v>267</v>
      </c>
      <c r="N1596">
        <v>908</v>
      </c>
      <c r="O1596">
        <v>183</v>
      </c>
      <c r="P1596">
        <v>6</v>
      </c>
      <c r="Q1596">
        <v>4</v>
      </c>
      <c r="R1596">
        <v>6</v>
      </c>
      <c r="S1596">
        <v>4</v>
      </c>
      <c r="V1596">
        <v>2</v>
      </c>
      <c r="W1596">
        <v>0</v>
      </c>
      <c r="X1596" t="s">
        <v>312</v>
      </c>
      <c r="Y1596">
        <v>1.22</v>
      </c>
      <c r="Z1596">
        <v>4</v>
      </c>
      <c r="AA1596">
        <v>1.22</v>
      </c>
      <c r="AB1596">
        <v>4</v>
      </c>
      <c r="AC1596">
        <v>1.22</v>
      </c>
      <c r="AD1596">
        <v>4</v>
      </c>
      <c r="AE1596">
        <v>1.29</v>
      </c>
      <c r="AF1596">
        <v>3.9</v>
      </c>
      <c r="AG1596">
        <v>1.25</v>
      </c>
      <c r="AH1596">
        <v>3.75</v>
      </c>
      <c r="AI1596">
        <v>1.29</v>
      </c>
      <c r="AJ1596">
        <v>4.18</v>
      </c>
      <c r="AK1596">
        <v>1.24</v>
      </c>
      <c r="AL1596">
        <v>3.87</v>
      </c>
      <c r="AM1596" t="str">
        <f t="shared" si="264"/>
        <v>Barthel</v>
      </c>
      <c r="AN1596" t="str">
        <f t="shared" si="265"/>
        <v>Martincova</v>
      </c>
      <c r="AO1596" t="str">
        <f t="shared" si="266"/>
        <v>BastadBarthelMartincova</v>
      </c>
      <c r="AP1596" t="str">
        <f t="shared" si="267"/>
        <v>BastadMartincovaBarthel</v>
      </c>
      <c r="AQ1596">
        <f t="shared" si="268"/>
        <v>2</v>
      </c>
      <c r="AR1596">
        <f t="shared" si="269"/>
        <v>4</v>
      </c>
      <c r="AS1596">
        <f t="shared" si="270"/>
        <v>20</v>
      </c>
      <c r="AT1596" t="b">
        <f t="shared" si="271"/>
        <v>0</v>
      </c>
      <c r="AU1596" t="str">
        <f t="shared" si="272"/>
        <v>Barthel</v>
      </c>
      <c r="AV1596" t="b">
        <f t="shared" si="273"/>
        <v>0</v>
      </c>
      <c r="AW1596" t="str">
        <f t="shared" si="274"/>
        <v>Bastad1st Round</v>
      </c>
    </row>
    <row r="1597" spans="1:49" x14ac:dyDescent="0.25">
      <c r="A1597">
        <v>35</v>
      </c>
      <c r="B1597" s="8" t="s">
        <v>640</v>
      </c>
      <c r="C1597" s="8" t="s">
        <v>641</v>
      </c>
      <c r="D1597" s="1">
        <v>41836</v>
      </c>
      <c r="E1597" s="1" t="s">
        <v>306</v>
      </c>
      <c r="F1597" s="1" t="s">
        <v>307</v>
      </c>
      <c r="G1597" s="1" t="s">
        <v>503</v>
      </c>
      <c r="H1597" t="s">
        <v>309</v>
      </c>
      <c r="I1597" s="9">
        <v>3</v>
      </c>
      <c r="J1597" t="s">
        <v>643</v>
      </c>
      <c r="K1597" t="s">
        <v>464</v>
      </c>
      <c r="L1597">
        <v>236</v>
      </c>
      <c r="M1597">
        <v>39</v>
      </c>
      <c r="N1597">
        <v>231</v>
      </c>
      <c r="O1597">
        <v>1282</v>
      </c>
      <c r="P1597">
        <v>3</v>
      </c>
      <c r="Q1597">
        <v>6</v>
      </c>
      <c r="R1597">
        <v>6</v>
      </c>
      <c r="S1597">
        <v>3</v>
      </c>
      <c r="T1597">
        <v>6</v>
      </c>
      <c r="U1597">
        <v>2</v>
      </c>
      <c r="V1597">
        <v>2</v>
      </c>
      <c r="W1597">
        <v>1</v>
      </c>
      <c r="X1597" t="s">
        <v>312</v>
      </c>
      <c r="Y1597">
        <v>5</v>
      </c>
      <c r="Z1597">
        <v>1.1599999999999999</v>
      </c>
      <c r="AA1597">
        <v>5.5</v>
      </c>
      <c r="AB1597">
        <v>1.1299999999999999</v>
      </c>
      <c r="AC1597">
        <v>5</v>
      </c>
      <c r="AD1597">
        <v>1.1399999999999999</v>
      </c>
      <c r="AE1597">
        <v>5.1100000000000003</v>
      </c>
      <c r="AF1597">
        <v>1.2</v>
      </c>
      <c r="AG1597">
        <v>5.5</v>
      </c>
      <c r="AH1597">
        <v>1.1399999999999999</v>
      </c>
      <c r="AI1597">
        <v>6</v>
      </c>
      <c r="AJ1597">
        <v>1.2</v>
      </c>
      <c r="AK1597">
        <v>5.08</v>
      </c>
      <c r="AL1597">
        <v>1.1599999999999999</v>
      </c>
      <c r="AM1597" t="str">
        <f t="shared" si="264"/>
        <v>Dabrowski</v>
      </c>
      <c r="AN1597" t="str">
        <f t="shared" si="265"/>
        <v>Giorgi</v>
      </c>
      <c r="AO1597" t="str">
        <f t="shared" si="266"/>
        <v>BastadDabrowskiGiorgi</v>
      </c>
      <c r="AP1597" t="str">
        <f t="shared" si="267"/>
        <v>BastadGiorgiDabrowski</v>
      </c>
      <c r="AQ1597">
        <f t="shared" si="268"/>
        <v>1</v>
      </c>
      <c r="AR1597">
        <f t="shared" si="269"/>
        <v>4</v>
      </c>
      <c r="AS1597">
        <f t="shared" si="270"/>
        <v>26</v>
      </c>
      <c r="AT1597" t="b">
        <f t="shared" si="271"/>
        <v>0</v>
      </c>
      <c r="AU1597" t="str">
        <f t="shared" si="272"/>
        <v>Giorgi</v>
      </c>
      <c r="AV1597" t="b">
        <f t="shared" si="273"/>
        <v>1</v>
      </c>
      <c r="AW1597" t="str">
        <f t="shared" si="274"/>
        <v>Bastad1st Round</v>
      </c>
    </row>
    <row r="1598" spans="1:49" x14ac:dyDescent="0.25">
      <c r="A1598">
        <v>35</v>
      </c>
      <c r="B1598" s="8" t="s">
        <v>640</v>
      </c>
      <c r="C1598" s="8" t="s">
        <v>641</v>
      </c>
      <c r="D1598" s="1">
        <v>41836</v>
      </c>
      <c r="E1598" s="1" t="s">
        <v>306</v>
      </c>
      <c r="F1598" s="1" t="s">
        <v>307</v>
      </c>
      <c r="G1598" s="1" t="s">
        <v>503</v>
      </c>
      <c r="H1598" t="s">
        <v>309</v>
      </c>
      <c r="I1598" s="9">
        <v>3</v>
      </c>
      <c r="J1598" t="s">
        <v>340</v>
      </c>
      <c r="K1598" t="s">
        <v>506</v>
      </c>
      <c r="L1598">
        <v>94</v>
      </c>
      <c r="M1598">
        <v>65</v>
      </c>
      <c r="N1598">
        <v>640</v>
      </c>
      <c r="O1598">
        <v>889</v>
      </c>
      <c r="P1598">
        <v>6</v>
      </c>
      <c r="Q1598">
        <v>2</v>
      </c>
      <c r="R1598">
        <v>6</v>
      </c>
      <c r="S1598">
        <v>0</v>
      </c>
      <c r="V1598">
        <v>2</v>
      </c>
      <c r="W1598">
        <v>0</v>
      </c>
      <c r="X1598" t="s">
        <v>312</v>
      </c>
      <c r="Y1598">
        <v>2.1</v>
      </c>
      <c r="Z1598">
        <v>1.66</v>
      </c>
      <c r="AA1598">
        <v>2.0499999999999998</v>
      </c>
      <c r="AB1598">
        <v>1.75</v>
      </c>
      <c r="AC1598">
        <v>2</v>
      </c>
      <c r="AD1598">
        <v>1.73</v>
      </c>
      <c r="AE1598">
        <v>2.0299999999999998</v>
      </c>
      <c r="AF1598">
        <v>1.86</v>
      </c>
      <c r="AG1598">
        <v>2.1</v>
      </c>
      <c r="AH1598">
        <v>1.73</v>
      </c>
      <c r="AI1598">
        <v>2.16</v>
      </c>
      <c r="AJ1598">
        <v>1.86</v>
      </c>
      <c r="AK1598">
        <v>2.0299999999999998</v>
      </c>
      <c r="AL1598">
        <v>1.76</v>
      </c>
      <c r="AM1598" t="str">
        <f t="shared" si="264"/>
        <v>Goerges</v>
      </c>
      <c r="AN1598" t="str">
        <f t="shared" si="265"/>
        <v>Torro</v>
      </c>
      <c r="AO1598" t="str">
        <f t="shared" si="266"/>
        <v>BastadGoergesTorro</v>
      </c>
      <c r="AP1598" t="str">
        <f t="shared" si="267"/>
        <v>BastadTorroGoerges</v>
      </c>
      <c r="AQ1598">
        <f t="shared" si="268"/>
        <v>2</v>
      </c>
      <c r="AR1598">
        <f t="shared" si="269"/>
        <v>10</v>
      </c>
      <c r="AS1598">
        <f t="shared" si="270"/>
        <v>14</v>
      </c>
      <c r="AT1598" t="b">
        <f t="shared" si="271"/>
        <v>0</v>
      </c>
      <c r="AU1598" t="str">
        <f t="shared" si="272"/>
        <v>Goerges</v>
      </c>
      <c r="AV1598" t="b">
        <f t="shared" si="273"/>
        <v>0</v>
      </c>
      <c r="AW1598" t="str">
        <f t="shared" si="274"/>
        <v>Bastad1st Round</v>
      </c>
    </row>
    <row r="1599" spans="1:49" x14ac:dyDescent="0.25">
      <c r="A1599">
        <v>35</v>
      </c>
      <c r="B1599" s="8" t="s">
        <v>640</v>
      </c>
      <c r="C1599" s="8" t="s">
        <v>641</v>
      </c>
      <c r="D1599" s="1">
        <v>41836</v>
      </c>
      <c r="E1599" s="1" t="s">
        <v>306</v>
      </c>
      <c r="F1599" s="1" t="s">
        <v>307</v>
      </c>
      <c r="G1599" s="1" t="s">
        <v>503</v>
      </c>
      <c r="H1599" t="s">
        <v>309</v>
      </c>
      <c r="I1599" s="9">
        <v>3</v>
      </c>
      <c r="J1599" t="s">
        <v>384</v>
      </c>
      <c r="K1599" t="s">
        <v>644</v>
      </c>
      <c r="L1599">
        <v>84</v>
      </c>
      <c r="M1599">
        <v>132</v>
      </c>
      <c r="N1599">
        <v>684</v>
      </c>
      <c r="O1599">
        <v>465</v>
      </c>
      <c r="P1599">
        <v>6</v>
      </c>
      <c r="Q1599">
        <v>7</v>
      </c>
      <c r="R1599">
        <v>6</v>
      </c>
      <c r="S1599">
        <v>3</v>
      </c>
      <c r="T1599">
        <v>6</v>
      </c>
      <c r="U1599">
        <v>3</v>
      </c>
      <c r="V1599">
        <v>2</v>
      </c>
      <c r="W1599">
        <v>1</v>
      </c>
      <c r="X1599" t="s">
        <v>312</v>
      </c>
      <c r="Y1599">
        <v>1.33</v>
      </c>
      <c r="Z1599">
        <v>3.25</v>
      </c>
      <c r="AA1599">
        <v>1.35</v>
      </c>
      <c r="AB1599">
        <v>3.1</v>
      </c>
      <c r="AC1599">
        <v>1.36</v>
      </c>
      <c r="AD1599">
        <v>3</v>
      </c>
      <c r="AE1599">
        <v>1.36</v>
      </c>
      <c r="AF1599">
        <v>3.42</v>
      </c>
      <c r="AG1599">
        <v>1.36</v>
      </c>
      <c r="AH1599">
        <v>3</v>
      </c>
      <c r="AI1599">
        <v>1.4</v>
      </c>
      <c r="AJ1599">
        <v>3.42</v>
      </c>
      <c r="AK1599">
        <v>1.34</v>
      </c>
      <c r="AL1599">
        <v>3.18</v>
      </c>
      <c r="AM1599" t="str">
        <f t="shared" si="264"/>
        <v>Soler</v>
      </c>
      <c r="AN1599" t="str">
        <f t="shared" si="265"/>
        <v>Arvidsson</v>
      </c>
      <c r="AO1599" t="str">
        <f t="shared" si="266"/>
        <v>BastadSolerArvidsson</v>
      </c>
      <c r="AP1599" t="str">
        <f t="shared" si="267"/>
        <v>BastadArvidssonSoler</v>
      </c>
      <c r="AQ1599">
        <f t="shared" si="268"/>
        <v>1</v>
      </c>
      <c r="AR1599">
        <f t="shared" si="269"/>
        <v>5</v>
      </c>
      <c r="AS1599">
        <f t="shared" si="270"/>
        <v>31</v>
      </c>
      <c r="AT1599" t="b">
        <f t="shared" si="271"/>
        <v>1</v>
      </c>
      <c r="AU1599" t="str">
        <f t="shared" si="272"/>
        <v>Arvidsson</v>
      </c>
      <c r="AV1599" t="b">
        <f t="shared" si="273"/>
        <v>1</v>
      </c>
      <c r="AW1599" t="str">
        <f t="shared" si="274"/>
        <v>Bastad1st Round</v>
      </c>
    </row>
    <row r="1600" spans="1:49" x14ac:dyDescent="0.25">
      <c r="A1600">
        <v>35</v>
      </c>
      <c r="B1600" s="8" t="s">
        <v>640</v>
      </c>
      <c r="C1600" s="8" t="s">
        <v>641</v>
      </c>
      <c r="D1600" s="1">
        <v>41836</v>
      </c>
      <c r="E1600" s="1" t="s">
        <v>306</v>
      </c>
      <c r="F1600" s="1" t="s">
        <v>307</v>
      </c>
      <c r="G1600" s="1" t="s">
        <v>503</v>
      </c>
      <c r="H1600" t="s">
        <v>344</v>
      </c>
      <c r="I1600" s="9">
        <v>3</v>
      </c>
      <c r="J1600" t="s">
        <v>401</v>
      </c>
      <c r="K1600" t="s">
        <v>331</v>
      </c>
      <c r="L1600">
        <v>71</v>
      </c>
      <c r="M1600">
        <v>161</v>
      </c>
      <c r="N1600">
        <v>794</v>
      </c>
      <c r="O1600">
        <v>379</v>
      </c>
      <c r="P1600">
        <v>6</v>
      </c>
      <c r="Q1600">
        <v>4</v>
      </c>
      <c r="R1600">
        <v>6</v>
      </c>
      <c r="S1600">
        <v>3</v>
      </c>
      <c r="V1600">
        <v>2</v>
      </c>
      <c r="W1600">
        <v>0</v>
      </c>
      <c r="X1600" t="s">
        <v>312</v>
      </c>
      <c r="Y1600">
        <v>2</v>
      </c>
      <c r="Z1600">
        <v>1.72</v>
      </c>
      <c r="AA1600">
        <v>2</v>
      </c>
      <c r="AB1600">
        <v>1.8</v>
      </c>
      <c r="AC1600">
        <v>2</v>
      </c>
      <c r="AD1600">
        <v>1.73</v>
      </c>
      <c r="AE1600">
        <v>2</v>
      </c>
      <c r="AF1600">
        <v>1.91</v>
      </c>
      <c r="AG1600">
        <v>2.1</v>
      </c>
      <c r="AH1600">
        <v>1.73</v>
      </c>
      <c r="AI1600">
        <v>2.1</v>
      </c>
      <c r="AJ1600">
        <v>1.91</v>
      </c>
      <c r="AK1600">
        <v>1.99</v>
      </c>
      <c r="AL1600">
        <v>1.79</v>
      </c>
      <c r="AM1600" t="str">
        <f t="shared" si="264"/>
        <v>Cepelova</v>
      </c>
      <c r="AN1600" t="str">
        <f t="shared" si="265"/>
        <v>Kontaveit</v>
      </c>
      <c r="AO1600" t="str">
        <f t="shared" si="266"/>
        <v>BastadCepelovaKontaveit</v>
      </c>
      <c r="AP1600" t="str">
        <f t="shared" si="267"/>
        <v>BastadKontaveitCepelova</v>
      </c>
      <c r="AQ1600">
        <f t="shared" si="268"/>
        <v>2</v>
      </c>
      <c r="AR1600">
        <f t="shared" si="269"/>
        <v>5</v>
      </c>
      <c r="AS1600">
        <f t="shared" si="270"/>
        <v>19</v>
      </c>
      <c r="AT1600" t="b">
        <f t="shared" si="271"/>
        <v>0</v>
      </c>
      <c r="AU1600" t="str">
        <f t="shared" si="272"/>
        <v>Cepelova</v>
      </c>
      <c r="AV1600" t="b">
        <f t="shared" si="273"/>
        <v>0</v>
      </c>
      <c r="AW1600" t="str">
        <f t="shared" si="274"/>
        <v>Bastad2nd Round</v>
      </c>
    </row>
    <row r="1601" spans="1:49" x14ac:dyDescent="0.25">
      <c r="A1601">
        <v>35</v>
      </c>
      <c r="B1601" s="8" t="s">
        <v>640</v>
      </c>
      <c r="C1601" s="8" t="s">
        <v>641</v>
      </c>
      <c r="D1601" s="1">
        <v>41836</v>
      </c>
      <c r="E1601" s="1" t="s">
        <v>306</v>
      </c>
      <c r="F1601" s="1" t="s">
        <v>307</v>
      </c>
      <c r="G1601" s="1" t="s">
        <v>503</v>
      </c>
      <c r="H1601" t="s">
        <v>344</v>
      </c>
      <c r="I1601" s="9">
        <v>3</v>
      </c>
      <c r="J1601" t="s">
        <v>477</v>
      </c>
      <c r="K1601" t="s">
        <v>634</v>
      </c>
      <c r="L1601">
        <v>91</v>
      </c>
      <c r="M1601">
        <v>201</v>
      </c>
      <c r="N1601">
        <v>645</v>
      </c>
      <c r="O1601">
        <v>285</v>
      </c>
      <c r="P1601">
        <v>3</v>
      </c>
      <c r="Q1601">
        <v>6</v>
      </c>
      <c r="R1601">
        <v>6</v>
      </c>
      <c r="S1601">
        <v>4</v>
      </c>
      <c r="T1601">
        <v>7</v>
      </c>
      <c r="U1601">
        <v>5</v>
      </c>
      <c r="V1601">
        <v>2</v>
      </c>
      <c r="W1601">
        <v>1</v>
      </c>
      <c r="X1601" t="s">
        <v>312</v>
      </c>
      <c r="Y1601">
        <v>1.66</v>
      </c>
      <c r="Z1601">
        <v>2.1</v>
      </c>
      <c r="AA1601">
        <v>1.6</v>
      </c>
      <c r="AB1601">
        <v>2.2999999999999998</v>
      </c>
      <c r="AC1601">
        <v>1.62</v>
      </c>
      <c r="AD1601">
        <v>2.2000000000000002</v>
      </c>
      <c r="AE1601">
        <v>1.64</v>
      </c>
      <c r="AF1601">
        <v>2.41</v>
      </c>
      <c r="AG1601">
        <v>1.67</v>
      </c>
      <c r="AH1601">
        <v>2.2000000000000002</v>
      </c>
      <c r="AI1601">
        <v>1.67</v>
      </c>
      <c r="AJ1601">
        <v>2.4500000000000002</v>
      </c>
      <c r="AK1601">
        <v>1.62</v>
      </c>
      <c r="AL1601">
        <v>2.25</v>
      </c>
      <c r="AM1601" t="str">
        <f t="shared" si="264"/>
        <v>Scheepers</v>
      </c>
      <c r="AN1601" t="str">
        <f t="shared" si="265"/>
        <v>Siegemund</v>
      </c>
      <c r="AO1601" t="str">
        <f t="shared" si="266"/>
        <v>BastadScheepersSiegemund</v>
      </c>
      <c r="AP1601" t="str">
        <f t="shared" si="267"/>
        <v>BastadSiegemundScheepers</v>
      </c>
      <c r="AQ1601">
        <f t="shared" si="268"/>
        <v>1</v>
      </c>
      <c r="AR1601">
        <f t="shared" si="269"/>
        <v>1</v>
      </c>
      <c r="AS1601">
        <f t="shared" si="270"/>
        <v>31</v>
      </c>
      <c r="AT1601" t="b">
        <f t="shared" si="271"/>
        <v>0</v>
      </c>
      <c r="AU1601" t="str">
        <f t="shared" si="272"/>
        <v>Siegemund</v>
      </c>
      <c r="AV1601" t="b">
        <f t="shared" si="273"/>
        <v>1</v>
      </c>
      <c r="AW1601" t="str">
        <f t="shared" si="274"/>
        <v>Bastad2nd Round</v>
      </c>
    </row>
    <row r="1602" spans="1:49" x14ac:dyDescent="0.25">
      <c r="A1602">
        <v>35</v>
      </c>
      <c r="B1602" s="8" t="s">
        <v>640</v>
      </c>
      <c r="C1602" s="8" t="s">
        <v>641</v>
      </c>
      <c r="D1602" s="1">
        <v>41836</v>
      </c>
      <c r="E1602" s="1" t="s">
        <v>306</v>
      </c>
      <c r="F1602" s="1" t="s">
        <v>307</v>
      </c>
      <c r="G1602" s="1" t="s">
        <v>503</v>
      </c>
      <c r="H1602" t="s">
        <v>344</v>
      </c>
      <c r="I1602" s="9">
        <v>3</v>
      </c>
      <c r="J1602" t="s">
        <v>483</v>
      </c>
      <c r="K1602" t="s">
        <v>391</v>
      </c>
      <c r="L1602">
        <v>108</v>
      </c>
      <c r="M1602">
        <v>64</v>
      </c>
      <c r="N1602">
        <v>573</v>
      </c>
      <c r="O1602">
        <v>896</v>
      </c>
      <c r="P1602">
        <v>2</v>
      </c>
      <c r="Q1602">
        <v>6</v>
      </c>
      <c r="R1602">
        <v>6</v>
      </c>
      <c r="S1602">
        <v>4</v>
      </c>
      <c r="T1602">
        <v>7</v>
      </c>
      <c r="U1602">
        <v>6</v>
      </c>
      <c r="V1602">
        <v>2</v>
      </c>
      <c r="W1602">
        <v>1</v>
      </c>
      <c r="X1602" t="s">
        <v>312</v>
      </c>
      <c r="Y1602">
        <v>2</v>
      </c>
      <c r="Z1602">
        <v>1.72</v>
      </c>
      <c r="AA1602">
        <v>2.0499999999999998</v>
      </c>
      <c r="AB1602">
        <v>1.75</v>
      </c>
      <c r="AC1602">
        <v>2</v>
      </c>
      <c r="AD1602">
        <v>1.73</v>
      </c>
      <c r="AE1602">
        <v>2.06</v>
      </c>
      <c r="AF1602">
        <v>1.85</v>
      </c>
      <c r="AG1602">
        <v>2</v>
      </c>
      <c r="AH1602">
        <v>1.8</v>
      </c>
      <c r="AI1602">
        <v>2.2000000000000002</v>
      </c>
      <c r="AJ1602">
        <v>1.87</v>
      </c>
      <c r="AK1602">
        <v>1.99</v>
      </c>
      <c r="AL1602">
        <v>1.78</v>
      </c>
      <c r="AM1602" t="str">
        <f t="shared" si="264"/>
        <v>Arruabarrena</v>
      </c>
      <c r="AN1602" t="str">
        <f t="shared" si="265"/>
        <v>Beck</v>
      </c>
      <c r="AO1602" t="str">
        <f t="shared" si="266"/>
        <v>BastadArruabarrenaBeck</v>
      </c>
      <c r="AP1602" t="str">
        <f t="shared" si="267"/>
        <v>BastadBeckArruabarrena</v>
      </c>
      <c r="AQ1602">
        <f t="shared" si="268"/>
        <v>1</v>
      </c>
      <c r="AR1602">
        <f t="shared" si="269"/>
        <v>-1</v>
      </c>
      <c r="AS1602">
        <f t="shared" si="270"/>
        <v>31</v>
      </c>
      <c r="AT1602" t="b">
        <f t="shared" si="271"/>
        <v>1</v>
      </c>
      <c r="AU1602" t="str">
        <f t="shared" si="272"/>
        <v>Beck</v>
      </c>
      <c r="AV1602" t="b">
        <f t="shared" si="273"/>
        <v>1</v>
      </c>
      <c r="AW1602" t="str">
        <f t="shared" si="274"/>
        <v>Bastad2nd Round</v>
      </c>
    </row>
    <row r="1603" spans="1:49" x14ac:dyDescent="0.25">
      <c r="A1603">
        <v>35</v>
      </c>
      <c r="B1603" s="8" t="s">
        <v>640</v>
      </c>
      <c r="C1603" s="8" t="s">
        <v>641</v>
      </c>
      <c r="D1603" s="1">
        <v>41836</v>
      </c>
      <c r="E1603" s="1" t="s">
        <v>306</v>
      </c>
      <c r="F1603" s="1" t="s">
        <v>307</v>
      </c>
      <c r="G1603" s="1" t="s">
        <v>503</v>
      </c>
      <c r="H1603" t="s">
        <v>344</v>
      </c>
      <c r="I1603" s="9">
        <v>3</v>
      </c>
      <c r="J1603" t="s">
        <v>471</v>
      </c>
      <c r="K1603" t="s">
        <v>459</v>
      </c>
      <c r="L1603">
        <v>204</v>
      </c>
      <c r="M1603">
        <v>134</v>
      </c>
      <c r="N1603">
        <v>275</v>
      </c>
      <c r="O1603">
        <v>461</v>
      </c>
      <c r="P1603">
        <v>6</v>
      </c>
      <c r="Q1603">
        <v>3</v>
      </c>
      <c r="R1603">
        <v>4</v>
      </c>
      <c r="S1603">
        <v>6</v>
      </c>
      <c r="T1603">
        <v>6</v>
      </c>
      <c r="U1603">
        <v>2</v>
      </c>
      <c r="V1603">
        <v>2</v>
      </c>
      <c r="W1603">
        <v>1</v>
      </c>
      <c r="X1603" t="s">
        <v>312</v>
      </c>
      <c r="Y1603">
        <v>1.72</v>
      </c>
      <c r="Z1603">
        <v>2</v>
      </c>
      <c r="AA1603">
        <v>1.85</v>
      </c>
      <c r="AB1603">
        <v>1.9</v>
      </c>
      <c r="AC1603">
        <v>1.83</v>
      </c>
      <c r="AD1603">
        <v>1.83</v>
      </c>
      <c r="AE1603">
        <v>1.95</v>
      </c>
      <c r="AF1603">
        <v>1.95</v>
      </c>
      <c r="AG1603">
        <v>1.91</v>
      </c>
      <c r="AH1603">
        <v>1.91</v>
      </c>
      <c r="AI1603">
        <v>1.95</v>
      </c>
      <c r="AJ1603">
        <v>2.1</v>
      </c>
      <c r="AK1603">
        <v>1.84</v>
      </c>
      <c r="AL1603">
        <v>1.92</v>
      </c>
      <c r="AM1603" t="str">
        <f t="shared" ref="AM1603:AM1666" si="275">LEFT(J1603,FIND(" ",J1603)-1)</f>
        <v>Putintseva</v>
      </c>
      <c r="AN1603" t="str">
        <f t="shared" ref="AN1603:AN1666" si="276">LEFT(K1603,FIND(" ",K1603)-1)</f>
        <v>Pfizenmaier</v>
      </c>
      <c r="AO1603" t="str">
        <f t="shared" ref="AO1603:AO1666" si="277">B1603&amp;AM1603&amp;AN1603</f>
        <v>BastadPutintsevaPfizenmaier</v>
      </c>
      <c r="AP1603" t="str">
        <f t="shared" ref="AP1603:AP1666" si="278">B1603&amp;AN1603&amp;AM1603</f>
        <v>BastadPfizenmaierPutintseva</v>
      </c>
      <c r="AQ1603">
        <f t="shared" ref="AQ1603:AQ1666" si="279">V1603-W1603</f>
        <v>1</v>
      </c>
      <c r="AR1603">
        <f t="shared" ref="AR1603:AR1666" si="280">T1603+R1603+P1603-U1603-S1603-Q1603</f>
        <v>5</v>
      </c>
      <c r="AS1603">
        <f t="shared" ref="AS1603:AS1666" si="281">T1603+R1603+P1603+U1603+S1603+Q1603</f>
        <v>27</v>
      </c>
      <c r="AT1603" t="b">
        <f t="shared" ref="AT1603:AT1666" si="282">OR(P1603+Q1603=13,R1603+S1603=13,T1603+U1603=13)</f>
        <v>0</v>
      </c>
      <c r="AU1603" t="str">
        <f t="shared" ref="AU1603:AU1666" si="283">IF(P1603&gt;Q1603,AM1603,AN1603)</f>
        <v>Putintseva</v>
      </c>
      <c r="AV1603" t="b">
        <f t="shared" ref="AV1603:AV1666" si="284">W1603&lt;&gt;0</f>
        <v>1</v>
      </c>
      <c r="AW1603" t="str">
        <f t="shared" ref="AW1603:AW1666" si="285">B1603&amp;H1603</f>
        <v>Bastad2nd Round</v>
      </c>
    </row>
    <row r="1604" spans="1:49" x14ac:dyDescent="0.25">
      <c r="A1604">
        <v>35</v>
      </c>
      <c r="B1604" s="8" t="s">
        <v>640</v>
      </c>
      <c r="C1604" s="8" t="s">
        <v>641</v>
      </c>
      <c r="D1604" s="1">
        <v>41837</v>
      </c>
      <c r="E1604" s="1" t="s">
        <v>306</v>
      </c>
      <c r="F1604" s="1" t="s">
        <v>307</v>
      </c>
      <c r="G1604" s="1" t="s">
        <v>503</v>
      </c>
      <c r="H1604" t="s">
        <v>344</v>
      </c>
      <c r="I1604" s="9">
        <v>3</v>
      </c>
      <c r="J1604" t="s">
        <v>314</v>
      </c>
      <c r="K1604" t="s">
        <v>643</v>
      </c>
      <c r="L1604">
        <v>61</v>
      </c>
      <c r="M1604">
        <v>236</v>
      </c>
      <c r="N1604">
        <v>908</v>
      </c>
      <c r="O1604">
        <v>231</v>
      </c>
      <c r="P1604">
        <v>6</v>
      </c>
      <c r="Q1604">
        <v>4</v>
      </c>
      <c r="R1604">
        <v>3</v>
      </c>
      <c r="S1604">
        <v>6</v>
      </c>
      <c r="T1604">
        <v>6</v>
      </c>
      <c r="U1604">
        <v>4</v>
      </c>
      <c r="V1604">
        <v>2</v>
      </c>
      <c r="W1604">
        <v>1</v>
      </c>
      <c r="X1604" t="s">
        <v>312</v>
      </c>
      <c r="Y1604">
        <v>1.2</v>
      </c>
      <c r="Z1604">
        <v>4.5</v>
      </c>
      <c r="AA1604">
        <v>1.22</v>
      </c>
      <c r="AB1604">
        <v>4</v>
      </c>
      <c r="AC1604">
        <v>1.25</v>
      </c>
      <c r="AD1604">
        <v>3.75</v>
      </c>
      <c r="AE1604">
        <v>1.26</v>
      </c>
      <c r="AF1604">
        <v>4.3899999999999997</v>
      </c>
      <c r="AG1604">
        <v>1.25</v>
      </c>
      <c r="AH1604">
        <v>3.75</v>
      </c>
      <c r="AI1604">
        <v>1.26</v>
      </c>
      <c r="AJ1604">
        <v>4.5999999999999996</v>
      </c>
      <c r="AK1604">
        <v>1.23</v>
      </c>
      <c r="AL1604">
        <v>4.04</v>
      </c>
      <c r="AM1604" t="str">
        <f t="shared" si="275"/>
        <v>Barthel</v>
      </c>
      <c r="AN1604" t="str">
        <f t="shared" si="276"/>
        <v>Dabrowski</v>
      </c>
      <c r="AO1604" t="str">
        <f t="shared" si="277"/>
        <v>BastadBarthelDabrowski</v>
      </c>
      <c r="AP1604" t="str">
        <f t="shared" si="278"/>
        <v>BastadDabrowskiBarthel</v>
      </c>
      <c r="AQ1604">
        <f t="shared" si="279"/>
        <v>1</v>
      </c>
      <c r="AR1604">
        <f t="shared" si="280"/>
        <v>1</v>
      </c>
      <c r="AS1604">
        <f t="shared" si="281"/>
        <v>29</v>
      </c>
      <c r="AT1604" t="b">
        <f t="shared" si="282"/>
        <v>0</v>
      </c>
      <c r="AU1604" t="str">
        <f t="shared" si="283"/>
        <v>Barthel</v>
      </c>
      <c r="AV1604" t="b">
        <f t="shared" si="284"/>
        <v>1</v>
      </c>
      <c r="AW1604" t="str">
        <f t="shared" si="285"/>
        <v>Bastad2nd Round</v>
      </c>
    </row>
    <row r="1605" spans="1:49" x14ac:dyDescent="0.25">
      <c r="A1605">
        <v>35</v>
      </c>
      <c r="B1605" s="8" t="s">
        <v>640</v>
      </c>
      <c r="C1605" s="8" t="s">
        <v>641</v>
      </c>
      <c r="D1605" s="1">
        <v>41837</v>
      </c>
      <c r="E1605" s="1" t="s">
        <v>306</v>
      </c>
      <c r="F1605" s="1" t="s">
        <v>307</v>
      </c>
      <c r="G1605" s="1" t="s">
        <v>503</v>
      </c>
      <c r="H1605" t="s">
        <v>344</v>
      </c>
      <c r="I1605" s="9">
        <v>3</v>
      </c>
      <c r="J1605" t="s">
        <v>363</v>
      </c>
      <c r="K1605" t="s">
        <v>540</v>
      </c>
      <c r="L1605">
        <v>137</v>
      </c>
      <c r="M1605">
        <v>114</v>
      </c>
      <c r="N1605">
        <v>449</v>
      </c>
      <c r="O1605">
        <v>548</v>
      </c>
      <c r="P1605">
        <v>6</v>
      </c>
      <c r="Q1605">
        <v>2</v>
      </c>
      <c r="R1605">
        <v>6</v>
      </c>
      <c r="S1605">
        <v>4</v>
      </c>
      <c r="V1605">
        <v>2</v>
      </c>
      <c r="W1605">
        <v>0</v>
      </c>
      <c r="X1605" t="s">
        <v>312</v>
      </c>
      <c r="Y1605">
        <v>4</v>
      </c>
      <c r="Z1605">
        <v>1.22</v>
      </c>
      <c r="AA1605">
        <v>4</v>
      </c>
      <c r="AB1605">
        <v>1.22</v>
      </c>
      <c r="AC1605">
        <v>4</v>
      </c>
      <c r="AD1605">
        <v>1.22</v>
      </c>
      <c r="AE1605">
        <v>4.4400000000000004</v>
      </c>
      <c r="AF1605">
        <v>1.25</v>
      </c>
      <c r="AG1605">
        <v>3.75</v>
      </c>
      <c r="AH1605">
        <v>1.25</v>
      </c>
      <c r="AI1605">
        <v>4.5</v>
      </c>
      <c r="AJ1605">
        <v>1.29</v>
      </c>
      <c r="AK1605">
        <v>3.93</v>
      </c>
      <c r="AL1605">
        <v>1.24</v>
      </c>
      <c r="AM1605" t="str">
        <f t="shared" si="275"/>
        <v>Panova</v>
      </c>
      <c r="AN1605" t="str">
        <f t="shared" si="276"/>
        <v>Min</v>
      </c>
      <c r="AO1605" t="str">
        <f t="shared" si="277"/>
        <v>BastadPanovaMin</v>
      </c>
      <c r="AP1605" t="str">
        <f t="shared" si="278"/>
        <v>BastadMinPanova</v>
      </c>
      <c r="AQ1605">
        <f t="shared" si="279"/>
        <v>2</v>
      </c>
      <c r="AR1605">
        <f t="shared" si="280"/>
        <v>6</v>
      </c>
      <c r="AS1605">
        <f t="shared" si="281"/>
        <v>18</v>
      </c>
      <c r="AT1605" t="b">
        <f t="shared" si="282"/>
        <v>0</v>
      </c>
      <c r="AU1605" t="str">
        <f t="shared" si="283"/>
        <v>Panova</v>
      </c>
      <c r="AV1605" t="b">
        <f t="shared" si="284"/>
        <v>0</v>
      </c>
      <c r="AW1605" t="str">
        <f t="shared" si="285"/>
        <v>Bastad2nd Round</v>
      </c>
    </row>
    <row r="1606" spans="1:49" x14ac:dyDescent="0.25">
      <c r="A1606">
        <v>35</v>
      </c>
      <c r="B1606" s="8" t="s">
        <v>640</v>
      </c>
      <c r="C1606" s="8" t="s">
        <v>641</v>
      </c>
      <c r="D1606" s="1">
        <v>41837</v>
      </c>
      <c r="E1606" s="1" t="s">
        <v>306</v>
      </c>
      <c r="F1606" s="1" t="s">
        <v>307</v>
      </c>
      <c r="G1606" s="1" t="s">
        <v>503</v>
      </c>
      <c r="H1606" t="s">
        <v>344</v>
      </c>
      <c r="I1606" s="9">
        <v>3</v>
      </c>
      <c r="J1606" t="s">
        <v>384</v>
      </c>
      <c r="K1606" t="s">
        <v>340</v>
      </c>
      <c r="L1606">
        <v>84</v>
      </c>
      <c r="M1606">
        <v>94</v>
      </c>
      <c r="N1606">
        <v>684</v>
      </c>
      <c r="O1606">
        <v>640</v>
      </c>
      <c r="P1606">
        <v>4</v>
      </c>
      <c r="Q1606">
        <v>6</v>
      </c>
      <c r="R1606">
        <v>6</v>
      </c>
      <c r="S1606">
        <v>1</v>
      </c>
      <c r="T1606">
        <v>6</v>
      </c>
      <c r="U1606">
        <v>3</v>
      </c>
      <c r="V1606">
        <v>2</v>
      </c>
      <c r="W1606">
        <v>1</v>
      </c>
      <c r="X1606" t="s">
        <v>312</v>
      </c>
      <c r="Y1606">
        <v>2.1</v>
      </c>
      <c r="Z1606">
        <v>1.66</v>
      </c>
      <c r="AA1606">
        <v>2.25</v>
      </c>
      <c r="AB1606">
        <v>1.62</v>
      </c>
      <c r="AC1606">
        <v>2.2000000000000002</v>
      </c>
      <c r="AD1606">
        <v>1.62</v>
      </c>
      <c r="AE1606">
        <v>2.35</v>
      </c>
      <c r="AF1606">
        <v>1.67</v>
      </c>
      <c r="AG1606">
        <v>2.2000000000000002</v>
      </c>
      <c r="AH1606">
        <v>1.67</v>
      </c>
      <c r="AI1606">
        <v>2.5</v>
      </c>
      <c r="AJ1606">
        <v>1.7</v>
      </c>
      <c r="AK1606">
        <v>2.23</v>
      </c>
      <c r="AL1606">
        <v>1.63</v>
      </c>
      <c r="AM1606" t="str">
        <f t="shared" si="275"/>
        <v>Soler</v>
      </c>
      <c r="AN1606" t="str">
        <f t="shared" si="276"/>
        <v>Goerges</v>
      </c>
      <c r="AO1606" t="str">
        <f t="shared" si="277"/>
        <v>BastadSolerGoerges</v>
      </c>
      <c r="AP1606" t="str">
        <f t="shared" si="278"/>
        <v>BastadGoergesSoler</v>
      </c>
      <c r="AQ1606">
        <f t="shared" si="279"/>
        <v>1</v>
      </c>
      <c r="AR1606">
        <f t="shared" si="280"/>
        <v>6</v>
      </c>
      <c r="AS1606">
        <f t="shared" si="281"/>
        <v>26</v>
      </c>
      <c r="AT1606" t="b">
        <f t="shared" si="282"/>
        <v>0</v>
      </c>
      <c r="AU1606" t="str">
        <f t="shared" si="283"/>
        <v>Goerges</v>
      </c>
      <c r="AV1606" t="b">
        <f t="shared" si="284"/>
        <v>1</v>
      </c>
      <c r="AW1606" t="str">
        <f t="shared" si="285"/>
        <v>Bastad2nd Round</v>
      </c>
    </row>
    <row r="1607" spans="1:49" x14ac:dyDescent="0.25">
      <c r="A1607">
        <v>35</v>
      </c>
      <c r="B1607" s="8" t="s">
        <v>640</v>
      </c>
      <c r="C1607" s="8" t="s">
        <v>641</v>
      </c>
      <c r="D1607" s="1">
        <v>41837</v>
      </c>
      <c r="E1607" s="1" t="s">
        <v>306</v>
      </c>
      <c r="F1607" s="1" t="s">
        <v>307</v>
      </c>
      <c r="G1607" s="1" t="s">
        <v>503</v>
      </c>
      <c r="H1607" t="s">
        <v>344</v>
      </c>
      <c r="I1607" s="9">
        <v>3</v>
      </c>
      <c r="J1607" t="s">
        <v>362</v>
      </c>
      <c r="K1607" t="s">
        <v>642</v>
      </c>
      <c r="L1607">
        <v>54</v>
      </c>
      <c r="M1607">
        <v>152</v>
      </c>
      <c r="N1607">
        <v>1000</v>
      </c>
      <c r="O1607">
        <v>402</v>
      </c>
      <c r="P1607">
        <v>6</v>
      </c>
      <c r="Q1607">
        <v>3</v>
      </c>
      <c r="R1607">
        <v>6</v>
      </c>
      <c r="S1607">
        <v>1</v>
      </c>
      <c r="V1607">
        <v>2</v>
      </c>
      <c r="W1607">
        <v>0</v>
      </c>
      <c r="X1607" t="s">
        <v>312</v>
      </c>
      <c r="Y1607">
        <v>1.36</v>
      </c>
      <c r="Z1607">
        <v>3</v>
      </c>
      <c r="AA1607">
        <v>1.35</v>
      </c>
      <c r="AB1607">
        <v>3.1</v>
      </c>
      <c r="AC1607">
        <v>1.33</v>
      </c>
      <c r="AD1607">
        <v>3.25</v>
      </c>
      <c r="AE1607">
        <v>1.39</v>
      </c>
      <c r="AF1607">
        <v>3.26</v>
      </c>
      <c r="AG1607">
        <v>1.36</v>
      </c>
      <c r="AH1607">
        <v>3</v>
      </c>
      <c r="AI1607">
        <v>1.39</v>
      </c>
      <c r="AJ1607">
        <v>3.5</v>
      </c>
      <c r="AK1607">
        <v>1.35</v>
      </c>
      <c r="AL1607">
        <v>3.14</v>
      </c>
      <c r="AM1607" t="str">
        <f t="shared" si="275"/>
        <v>Kanepi</v>
      </c>
      <c r="AN1607" t="str">
        <f t="shared" si="276"/>
        <v>Hogenkamp</v>
      </c>
      <c r="AO1607" t="str">
        <f t="shared" si="277"/>
        <v>BastadKanepiHogenkamp</v>
      </c>
      <c r="AP1607" t="str">
        <f t="shared" si="278"/>
        <v>BastadHogenkampKanepi</v>
      </c>
      <c r="AQ1607">
        <f t="shared" si="279"/>
        <v>2</v>
      </c>
      <c r="AR1607">
        <f t="shared" si="280"/>
        <v>8</v>
      </c>
      <c r="AS1607">
        <f t="shared" si="281"/>
        <v>16</v>
      </c>
      <c r="AT1607" t="b">
        <f t="shared" si="282"/>
        <v>0</v>
      </c>
      <c r="AU1607" t="str">
        <f t="shared" si="283"/>
        <v>Kanepi</v>
      </c>
      <c r="AV1607" t="b">
        <f t="shared" si="284"/>
        <v>0</v>
      </c>
      <c r="AW1607" t="str">
        <f t="shared" si="285"/>
        <v>Bastad2nd Round</v>
      </c>
    </row>
    <row r="1608" spans="1:49" x14ac:dyDescent="0.25">
      <c r="A1608">
        <v>35</v>
      </c>
      <c r="B1608" s="8" t="s">
        <v>640</v>
      </c>
      <c r="C1608" s="8" t="s">
        <v>641</v>
      </c>
      <c r="D1608" s="1">
        <v>41838</v>
      </c>
      <c r="E1608" s="1" t="s">
        <v>306</v>
      </c>
      <c r="F1608" s="1" t="s">
        <v>307</v>
      </c>
      <c r="G1608" s="1" t="s">
        <v>503</v>
      </c>
      <c r="H1608" t="s">
        <v>345</v>
      </c>
      <c r="I1608" s="9">
        <v>3</v>
      </c>
      <c r="J1608" t="s">
        <v>384</v>
      </c>
      <c r="K1608" t="s">
        <v>363</v>
      </c>
      <c r="L1608">
        <v>84</v>
      </c>
      <c r="M1608">
        <v>137</v>
      </c>
      <c r="N1608">
        <v>684</v>
      </c>
      <c r="O1608">
        <v>449</v>
      </c>
      <c r="P1608">
        <v>6</v>
      </c>
      <c r="Q1608">
        <v>3</v>
      </c>
      <c r="R1608">
        <v>6</v>
      </c>
      <c r="S1608">
        <v>2</v>
      </c>
      <c r="V1608">
        <v>2</v>
      </c>
      <c r="W1608">
        <v>0</v>
      </c>
      <c r="X1608" t="s">
        <v>312</v>
      </c>
      <c r="Y1608">
        <v>1.33</v>
      </c>
      <c r="Z1608">
        <v>3.4</v>
      </c>
      <c r="AA1608">
        <v>1.35</v>
      </c>
      <c r="AB1608">
        <v>3.1</v>
      </c>
      <c r="AC1608">
        <v>1.36</v>
      </c>
      <c r="AD1608">
        <v>3</v>
      </c>
      <c r="AE1608">
        <v>1.38</v>
      </c>
      <c r="AF1608">
        <v>3.43</v>
      </c>
      <c r="AG1608">
        <v>1.36</v>
      </c>
      <c r="AH1608">
        <v>3</v>
      </c>
      <c r="AI1608">
        <v>1.45</v>
      </c>
      <c r="AJ1608">
        <v>3.43</v>
      </c>
      <c r="AK1608">
        <v>1.36</v>
      </c>
      <c r="AL1608">
        <v>3.07</v>
      </c>
      <c r="AM1608" t="str">
        <f t="shared" si="275"/>
        <v>Soler</v>
      </c>
      <c r="AN1608" t="str">
        <f t="shared" si="276"/>
        <v>Panova</v>
      </c>
      <c r="AO1608" t="str">
        <f t="shared" si="277"/>
        <v>BastadSolerPanova</v>
      </c>
      <c r="AP1608" t="str">
        <f t="shared" si="278"/>
        <v>BastadPanovaSoler</v>
      </c>
      <c r="AQ1608">
        <f t="shared" si="279"/>
        <v>2</v>
      </c>
      <c r="AR1608">
        <f t="shared" si="280"/>
        <v>7</v>
      </c>
      <c r="AS1608">
        <f t="shared" si="281"/>
        <v>17</v>
      </c>
      <c r="AT1608" t="b">
        <f t="shared" si="282"/>
        <v>0</v>
      </c>
      <c r="AU1608" t="str">
        <f t="shared" si="283"/>
        <v>Soler</v>
      </c>
      <c r="AV1608" t="b">
        <f t="shared" si="284"/>
        <v>0</v>
      </c>
      <c r="AW1608" t="str">
        <f t="shared" si="285"/>
        <v>BastadQuarterfinals</v>
      </c>
    </row>
    <row r="1609" spans="1:49" x14ac:dyDescent="0.25">
      <c r="A1609">
        <v>35</v>
      </c>
      <c r="B1609" s="8" t="s">
        <v>640</v>
      </c>
      <c r="C1609" s="8" t="s">
        <v>641</v>
      </c>
      <c r="D1609" s="1">
        <v>41838</v>
      </c>
      <c r="E1609" s="1" t="s">
        <v>306</v>
      </c>
      <c r="F1609" s="1" t="s">
        <v>307</v>
      </c>
      <c r="G1609" s="1" t="s">
        <v>503</v>
      </c>
      <c r="H1609" t="s">
        <v>345</v>
      </c>
      <c r="I1609" s="9">
        <v>3</v>
      </c>
      <c r="J1609" t="s">
        <v>477</v>
      </c>
      <c r="K1609" t="s">
        <v>483</v>
      </c>
      <c r="L1609">
        <v>91</v>
      </c>
      <c r="M1609">
        <v>108</v>
      </c>
      <c r="N1609">
        <v>645</v>
      </c>
      <c r="O1609">
        <v>573</v>
      </c>
      <c r="P1609">
        <v>6</v>
      </c>
      <c r="Q1609">
        <v>2</v>
      </c>
      <c r="R1609">
        <v>4</v>
      </c>
      <c r="S1609">
        <v>6</v>
      </c>
      <c r="T1609">
        <v>6</v>
      </c>
      <c r="U1609">
        <v>3</v>
      </c>
      <c r="V1609">
        <v>2</v>
      </c>
      <c r="W1609">
        <v>1</v>
      </c>
      <c r="X1609" t="s">
        <v>312</v>
      </c>
      <c r="Y1609">
        <v>1.57</v>
      </c>
      <c r="Z1609">
        <v>2.37</v>
      </c>
      <c r="AA1609">
        <v>1.6</v>
      </c>
      <c r="AB1609">
        <v>2.2999999999999998</v>
      </c>
      <c r="AC1609">
        <v>1.62</v>
      </c>
      <c r="AD1609">
        <v>2.2000000000000002</v>
      </c>
      <c r="AE1609">
        <v>1.6</v>
      </c>
      <c r="AF1609">
        <v>2.5299999999999998</v>
      </c>
      <c r="AG1609">
        <v>1.57</v>
      </c>
      <c r="AH1609">
        <v>2.38</v>
      </c>
      <c r="AI1609">
        <v>1.66</v>
      </c>
      <c r="AJ1609">
        <v>2.5299999999999998</v>
      </c>
      <c r="AK1609">
        <v>1.59</v>
      </c>
      <c r="AL1609">
        <v>2.33</v>
      </c>
      <c r="AM1609" t="str">
        <f t="shared" si="275"/>
        <v>Scheepers</v>
      </c>
      <c r="AN1609" t="str">
        <f t="shared" si="276"/>
        <v>Arruabarrena</v>
      </c>
      <c r="AO1609" t="str">
        <f t="shared" si="277"/>
        <v>BastadScheepersArruabarrena</v>
      </c>
      <c r="AP1609" t="str">
        <f t="shared" si="278"/>
        <v>BastadArruabarrenaScheepers</v>
      </c>
      <c r="AQ1609">
        <f t="shared" si="279"/>
        <v>1</v>
      </c>
      <c r="AR1609">
        <f t="shared" si="280"/>
        <v>5</v>
      </c>
      <c r="AS1609">
        <f t="shared" si="281"/>
        <v>27</v>
      </c>
      <c r="AT1609" t="b">
        <f t="shared" si="282"/>
        <v>0</v>
      </c>
      <c r="AU1609" t="str">
        <f t="shared" si="283"/>
        <v>Scheepers</v>
      </c>
      <c r="AV1609" t="b">
        <f t="shared" si="284"/>
        <v>1</v>
      </c>
      <c r="AW1609" t="str">
        <f t="shared" si="285"/>
        <v>BastadQuarterfinals</v>
      </c>
    </row>
    <row r="1610" spans="1:49" x14ac:dyDescent="0.25">
      <c r="A1610">
        <v>35</v>
      </c>
      <c r="B1610" s="8" t="s">
        <v>640</v>
      </c>
      <c r="C1610" s="8" t="s">
        <v>641</v>
      </c>
      <c r="D1610" s="1">
        <v>41838</v>
      </c>
      <c r="E1610" s="1" t="s">
        <v>306</v>
      </c>
      <c r="F1610" s="1" t="s">
        <v>307</v>
      </c>
      <c r="G1610" s="1" t="s">
        <v>503</v>
      </c>
      <c r="H1610" t="s">
        <v>345</v>
      </c>
      <c r="I1610" s="9">
        <v>3</v>
      </c>
      <c r="J1610" t="s">
        <v>314</v>
      </c>
      <c r="K1610" t="s">
        <v>362</v>
      </c>
      <c r="L1610">
        <v>61</v>
      </c>
      <c r="M1610">
        <v>54</v>
      </c>
      <c r="N1610">
        <v>908</v>
      </c>
      <c r="O1610">
        <v>1000</v>
      </c>
      <c r="P1610">
        <v>6</v>
      </c>
      <c r="Q1610">
        <v>2</v>
      </c>
      <c r="R1610">
        <v>7</v>
      </c>
      <c r="S1610">
        <v>6</v>
      </c>
      <c r="V1610">
        <v>2</v>
      </c>
      <c r="W1610">
        <v>0</v>
      </c>
      <c r="X1610" t="s">
        <v>312</v>
      </c>
      <c r="Y1610">
        <v>2.75</v>
      </c>
      <c r="Z1610">
        <v>1.44</v>
      </c>
      <c r="AA1610">
        <v>2.8</v>
      </c>
      <c r="AB1610">
        <v>1.42</v>
      </c>
      <c r="AC1610">
        <v>2.62</v>
      </c>
      <c r="AD1610">
        <v>1.44</v>
      </c>
      <c r="AE1610">
        <v>2.62</v>
      </c>
      <c r="AF1610">
        <v>1.57</v>
      </c>
      <c r="AG1610">
        <v>2.88</v>
      </c>
      <c r="AH1610">
        <v>1.4</v>
      </c>
      <c r="AI1610">
        <v>2.95</v>
      </c>
      <c r="AJ1610">
        <v>1.57</v>
      </c>
      <c r="AK1610">
        <v>2.74</v>
      </c>
      <c r="AL1610">
        <v>1.44</v>
      </c>
      <c r="AM1610" t="str">
        <f t="shared" si="275"/>
        <v>Barthel</v>
      </c>
      <c r="AN1610" t="str">
        <f t="shared" si="276"/>
        <v>Kanepi</v>
      </c>
      <c r="AO1610" t="str">
        <f t="shared" si="277"/>
        <v>BastadBarthelKanepi</v>
      </c>
      <c r="AP1610" t="str">
        <f t="shared" si="278"/>
        <v>BastadKanepiBarthel</v>
      </c>
      <c r="AQ1610">
        <f t="shared" si="279"/>
        <v>2</v>
      </c>
      <c r="AR1610">
        <f t="shared" si="280"/>
        <v>5</v>
      </c>
      <c r="AS1610">
        <f t="shared" si="281"/>
        <v>21</v>
      </c>
      <c r="AT1610" t="b">
        <f t="shared" si="282"/>
        <v>1</v>
      </c>
      <c r="AU1610" t="str">
        <f t="shared" si="283"/>
        <v>Barthel</v>
      </c>
      <c r="AV1610" t="b">
        <f t="shared" si="284"/>
        <v>0</v>
      </c>
      <c r="AW1610" t="str">
        <f t="shared" si="285"/>
        <v>BastadQuarterfinals</v>
      </c>
    </row>
    <row r="1611" spans="1:49" x14ac:dyDescent="0.25">
      <c r="A1611">
        <v>35</v>
      </c>
      <c r="B1611" s="8" t="s">
        <v>640</v>
      </c>
      <c r="C1611" s="8" t="s">
        <v>641</v>
      </c>
      <c r="D1611" s="1">
        <v>41838</v>
      </c>
      <c r="E1611" s="1" t="s">
        <v>306</v>
      </c>
      <c r="F1611" s="1" t="s">
        <v>307</v>
      </c>
      <c r="G1611" s="1" t="s">
        <v>503</v>
      </c>
      <c r="H1611" t="s">
        <v>345</v>
      </c>
      <c r="I1611" s="9">
        <v>3</v>
      </c>
      <c r="J1611" t="s">
        <v>401</v>
      </c>
      <c r="K1611" t="s">
        <v>471</v>
      </c>
      <c r="L1611">
        <v>71</v>
      </c>
      <c r="M1611">
        <v>204</v>
      </c>
      <c r="N1611">
        <v>794</v>
      </c>
      <c r="O1611">
        <v>275</v>
      </c>
      <c r="P1611">
        <v>6</v>
      </c>
      <c r="Q1611">
        <v>4</v>
      </c>
      <c r="R1611">
        <v>7</v>
      </c>
      <c r="S1611">
        <v>5</v>
      </c>
      <c r="V1611">
        <v>2</v>
      </c>
      <c r="W1611">
        <v>0</v>
      </c>
      <c r="X1611" t="s">
        <v>312</v>
      </c>
      <c r="Y1611">
        <v>1.66</v>
      </c>
      <c r="Z1611">
        <v>2.2000000000000002</v>
      </c>
      <c r="AA1611">
        <v>1.75</v>
      </c>
      <c r="AB1611">
        <v>2.0499999999999998</v>
      </c>
      <c r="AC1611">
        <v>1.62</v>
      </c>
      <c r="AD1611">
        <v>2.2000000000000002</v>
      </c>
      <c r="AE1611">
        <v>1.68</v>
      </c>
      <c r="AF1611">
        <v>2.35</v>
      </c>
      <c r="AG1611">
        <v>1.67</v>
      </c>
      <c r="AH1611">
        <v>2.2000000000000002</v>
      </c>
      <c r="AI1611">
        <v>1.75</v>
      </c>
      <c r="AJ1611">
        <v>2.35</v>
      </c>
      <c r="AK1611">
        <v>1.66</v>
      </c>
      <c r="AL1611">
        <v>2.19</v>
      </c>
      <c r="AM1611" t="str">
        <f t="shared" si="275"/>
        <v>Cepelova</v>
      </c>
      <c r="AN1611" t="str">
        <f t="shared" si="276"/>
        <v>Putintseva</v>
      </c>
      <c r="AO1611" t="str">
        <f t="shared" si="277"/>
        <v>BastadCepelovaPutintseva</v>
      </c>
      <c r="AP1611" t="str">
        <f t="shared" si="278"/>
        <v>BastadPutintsevaCepelova</v>
      </c>
      <c r="AQ1611">
        <f t="shared" si="279"/>
        <v>2</v>
      </c>
      <c r="AR1611">
        <f t="shared" si="280"/>
        <v>4</v>
      </c>
      <c r="AS1611">
        <f t="shared" si="281"/>
        <v>22</v>
      </c>
      <c r="AT1611" t="b">
        <f t="shared" si="282"/>
        <v>0</v>
      </c>
      <c r="AU1611" t="str">
        <f t="shared" si="283"/>
        <v>Cepelova</v>
      </c>
      <c r="AV1611" t="b">
        <f t="shared" si="284"/>
        <v>0</v>
      </c>
      <c r="AW1611" t="str">
        <f t="shared" si="285"/>
        <v>BastadQuarterfinals</v>
      </c>
    </row>
    <row r="1612" spans="1:49" x14ac:dyDescent="0.25">
      <c r="A1612">
        <v>35</v>
      </c>
      <c r="B1612" s="8" t="s">
        <v>640</v>
      </c>
      <c r="C1612" s="8" t="s">
        <v>641</v>
      </c>
      <c r="D1612" s="1">
        <v>41839</v>
      </c>
      <c r="E1612" s="1" t="s">
        <v>306</v>
      </c>
      <c r="F1612" s="1" t="s">
        <v>307</v>
      </c>
      <c r="G1612" s="1" t="s">
        <v>503</v>
      </c>
      <c r="H1612" t="s">
        <v>346</v>
      </c>
      <c r="I1612" s="9">
        <v>3</v>
      </c>
      <c r="J1612" t="s">
        <v>477</v>
      </c>
      <c r="K1612" t="s">
        <v>401</v>
      </c>
      <c r="L1612">
        <v>91</v>
      </c>
      <c r="M1612">
        <v>71</v>
      </c>
      <c r="N1612">
        <v>645</v>
      </c>
      <c r="O1612">
        <v>794</v>
      </c>
      <c r="P1612">
        <v>7</v>
      </c>
      <c r="Q1612">
        <v>5</v>
      </c>
      <c r="R1612">
        <v>6</v>
      </c>
      <c r="S1612">
        <v>2</v>
      </c>
      <c r="V1612">
        <v>2</v>
      </c>
      <c r="W1612">
        <v>0</v>
      </c>
      <c r="X1612" t="s">
        <v>312</v>
      </c>
      <c r="Y1612">
        <v>1.8</v>
      </c>
      <c r="Z1612">
        <v>2</v>
      </c>
      <c r="AA1612">
        <v>1.8</v>
      </c>
      <c r="AB1612">
        <v>2</v>
      </c>
      <c r="AC1612">
        <v>1.83</v>
      </c>
      <c r="AD1612">
        <v>1.83</v>
      </c>
      <c r="AE1612">
        <v>1.78</v>
      </c>
      <c r="AF1612">
        <v>2.19</v>
      </c>
      <c r="AG1612">
        <v>1.8</v>
      </c>
      <c r="AH1612">
        <v>2</v>
      </c>
      <c r="AI1612">
        <v>1.83</v>
      </c>
      <c r="AJ1612">
        <v>2.19</v>
      </c>
      <c r="AK1612">
        <v>1.76</v>
      </c>
      <c r="AL1612">
        <v>2.04</v>
      </c>
      <c r="AM1612" t="str">
        <f t="shared" si="275"/>
        <v>Scheepers</v>
      </c>
      <c r="AN1612" t="str">
        <f t="shared" si="276"/>
        <v>Cepelova</v>
      </c>
      <c r="AO1612" t="str">
        <f t="shared" si="277"/>
        <v>BastadScheepersCepelova</v>
      </c>
      <c r="AP1612" t="str">
        <f t="shared" si="278"/>
        <v>BastadCepelovaScheepers</v>
      </c>
      <c r="AQ1612">
        <f t="shared" si="279"/>
        <v>2</v>
      </c>
      <c r="AR1612">
        <f t="shared" si="280"/>
        <v>6</v>
      </c>
      <c r="AS1612">
        <f t="shared" si="281"/>
        <v>20</v>
      </c>
      <c r="AT1612" t="b">
        <f t="shared" si="282"/>
        <v>0</v>
      </c>
      <c r="AU1612" t="str">
        <f t="shared" si="283"/>
        <v>Scheepers</v>
      </c>
      <c r="AV1612" t="b">
        <f t="shared" si="284"/>
        <v>0</v>
      </c>
      <c r="AW1612" t="str">
        <f t="shared" si="285"/>
        <v>BastadSemifinals</v>
      </c>
    </row>
    <row r="1613" spans="1:49" x14ac:dyDescent="0.25">
      <c r="A1613">
        <v>35</v>
      </c>
      <c r="B1613" s="8" t="s">
        <v>640</v>
      </c>
      <c r="C1613" s="8" t="s">
        <v>641</v>
      </c>
      <c r="D1613" s="1">
        <v>41839</v>
      </c>
      <c r="E1613" s="1" t="s">
        <v>306</v>
      </c>
      <c r="F1613" s="1" t="s">
        <v>307</v>
      </c>
      <c r="G1613" s="1" t="s">
        <v>503</v>
      </c>
      <c r="H1613" t="s">
        <v>346</v>
      </c>
      <c r="I1613" s="9">
        <v>3</v>
      </c>
      <c r="J1613" t="s">
        <v>314</v>
      </c>
      <c r="K1613" t="s">
        <v>384</v>
      </c>
      <c r="L1613">
        <v>61</v>
      </c>
      <c r="M1613">
        <v>84</v>
      </c>
      <c r="N1613">
        <v>908</v>
      </c>
      <c r="O1613">
        <v>684</v>
      </c>
      <c r="P1613">
        <v>6</v>
      </c>
      <c r="Q1613">
        <v>2</v>
      </c>
      <c r="R1613">
        <v>4</v>
      </c>
      <c r="S1613">
        <v>6</v>
      </c>
      <c r="T1613">
        <v>7</v>
      </c>
      <c r="U1613">
        <v>5</v>
      </c>
      <c r="V1613">
        <v>2</v>
      </c>
      <c r="W1613">
        <v>1</v>
      </c>
      <c r="X1613" t="s">
        <v>312</v>
      </c>
      <c r="Y1613">
        <v>1.72</v>
      </c>
      <c r="Z1613">
        <v>2.1</v>
      </c>
      <c r="AA1613">
        <v>1.7</v>
      </c>
      <c r="AB1613">
        <v>2.1</v>
      </c>
      <c r="AC1613">
        <v>1.8</v>
      </c>
      <c r="AD1613">
        <v>2</v>
      </c>
      <c r="AE1613">
        <v>1.83</v>
      </c>
      <c r="AF1613">
        <v>2.12</v>
      </c>
      <c r="AG1613">
        <v>1.67</v>
      </c>
      <c r="AH1613">
        <v>2.2000000000000002</v>
      </c>
      <c r="AI1613">
        <v>1.84</v>
      </c>
      <c r="AJ1613">
        <v>2.2000000000000002</v>
      </c>
      <c r="AK1613">
        <v>1.74</v>
      </c>
      <c r="AL1613">
        <v>2.0699999999999998</v>
      </c>
      <c r="AM1613" t="str">
        <f t="shared" si="275"/>
        <v>Barthel</v>
      </c>
      <c r="AN1613" t="str">
        <f t="shared" si="276"/>
        <v>Soler</v>
      </c>
      <c r="AO1613" t="str">
        <f t="shared" si="277"/>
        <v>BastadBarthelSoler</v>
      </c>
      <c r="AP1613" t="str">
        <f t="shared" si="278"/>
        <v>BastadSolerBarthel</v>
      </c>
      <c r="AQ1613">
        <f t="shared" si="279"/>
        <v>1</v>
      </c>
      <c r="AR1613">
        <f t="shared" si="280"/>
        <v>4</v>
      </c>
      <c r="AS1613">
        <f t="shared" si="281"/>
        <v>30</v>
      </c>
      <c r="AT1613" t="b">
        <f t="shared" si="282"/>
        <v>0</v>
      </c>
      <c r="AU1613" t="str">
        <f t="shared" si="283"/>
        <v>Barthel</v>
      </c>
      <c r="AV1613" t="b">
        <f t="shared" si="284"/>
        <v>1</v>
      </c>
      <c r="AW1613" t="str">
        <f t="shared" si="285"/>
        <v>BastadSemifinals</v>
      </c>
    </row>
    <row r="1614" spans="1:49" x14ac:dyDescent="0.25">
      <c r="A1614">
        <v>35</v>
      </c>
      <c r="B1614" s="8" t="s">
        <v>640</v>
      </c>
      <c r="C1614" s="8" t="s">
        <v>641</v>
      </c>
      <c r="D1614" s="1">
        <v>41840</v>
      </c>
      <c r="E1614" s="1" t="s">
        <v>306</v>
      </c>
      <c r="F1614" s="1" t="s">
        <v>307</v>
      </c>
      <c r="G1614" s="1" t="s">
        <v>503</v>
      </c>
      <c r="H1614" t="s">
        <v>348</v>
      </c>
      <c r="I1614" s="9">
        <v>3</v>
      </c>
      <c r="J1614" t="s">
        <v>314</v>
      </c>
      <c r="K1614" t="s">
        <v>477</v>
      </c>
      <c r="L1614">
        <v>61</v>
      </c>
      <c r="M1614">
        <v>91</v>
      </c>
      <c r="N1614">
        <v>908</v>
      </c>
      <c r="O1614">
        <v>645</v>
      </c>
      <c r="P1614">
        <v>6</v>
      </c>
      <c r="Q1614">
        <v>3</v>
      </c>
      <c r="R1614">
        <v>7</v>
      </c>
      <c r="S1614">
        <v>6</v>
      </c>
      <c r="V1614">
        <v>2</v>
      </c>
      <c r="W1614">
        <v>0</v>
      </c>
      <c r="X1614" t="s">
        <v>312</v>
      </c>
      <c r="Y1614">
        <v>1.72</v>
      </c>
      <c r="Z1614">
        <v>2.1</v>
      </c>
      <c r="AA1614">
        <v>1.7</v>
      </c>
      <c r="AB1614">
        <v>2.1</v>
      </c>
      <c r="AC1614">
        <v>1.73</v>
      </c>
      <c r="AD1614">
        <v>2.1</v>
      </c>
      <c r="AE1614">
        <v>1.78</v>
      </c>
      <c r="AF1614">
        <v>2.1800000000000002</v>
      </c>
      <c r="AG1614">
        <v>1.73</v>
      </c>
      <c r="AH1614">
        <v>2.1</v>
      </c>
      <c r="AI1614">
        <v>1.85</v>
      </c>
      <c r="AJ1614">
        <v>2.2000000000000002</v>
      </c>
      <c r="AK1614">
        <v>1.72</v>
      </c>
      <c r="AL1614">
        <v>2.1</v>
      </c>
      <c r="AM1614" t="str">
        <f t="shared" si="275"/>
        <v>Barthel</v>
      </c>
      <c r="AN1614" t="str">
        <f t="shared" si="276"/>
        <v>Scheepers</v>
      </c>
      <c r="AO1614" t="str">
        <f t="shared" si="277"/>
        <v>BastadBarthelScheepers</v>
      </c>
      <c r="AP1614" t="str">
        <f t="shared" si="278"/>
        <v>BastadScheepersBarthel</v>
      </c>
      <c r="AQ1614">
        <f t="shared" si="279"/>
        <v>2</v>
      </c>
      <c r="AR1614">
        <f t="shared" si="280"/>
        <v>4</v>
      </c>
      <c r="AS1614">
        <f t="shared" si="281"/>
        <v>22</v>
      </c>
      <c r="AT1614" t="b">
        <f t="shared" si="282"/>
        <v>1</v>
      </c>
      <c r="AU1614" t="str">
        <f t="shared" si="283"/>
        <v>Barthel</v>
      </c>
      <c r="AV1614" t="b">
        <f t="shared" si="284"/>
        <v>0</v>
      </c>
      <c r="AW1614" t="str">
        <f t="shared" si="285"/>
        <v>BastadThe Final</v>
      </c>
    </row>
    <row r="1615" spans="1:49" x14ac:dyDescent="0.25">
      <c r="A1615">
        <v>36</v>
      </c>
      <c r="B1615" s="8" t="s">
        <v>645</v>
      </c>
      <c r="C1615" s="8" t="s">
        <v>646</v>
      </c>
      <c r="D1615" s="1">
        <v>41834</v>
      </c>
      <c r="E1615" s="1" t="s">
        <v>306</v>
      </c>
      <c r="F1615" s="1" t="s">
        <v>307</v>
      </c>
      <c r="G1615" s="11" t="s">
        <v>308</v>
      </c>
      <c r="H1615" t="s">
        <v>309</v>
      </c>
      <c r="I1615" s="9">
        <v>3</v>
      </c>
      <c r="J1615" t="s">
        <v>408</v>
      </c>
      <c r="K1615" t="s">
        <v>419</v>
      </c>
      <c r="L1615">
        <v>40</v>
      </c>
      <c r="M1615">
        <v>80</v>
      </c>
      <c r="N1615">
        <v>1200</v>
      </c>
      <c r="O1615">
        <v>700</v>
      </c>
      <c r="P1615">
        <v>1</v>
      </c>
      <c r="Q1615">
        <v>6</v>
      </c>
      <c r="R1615">
        <v>6</v>
      </c>
      <c r="S1615">
        <v>4</v>
      </c>
      <c r="T1615">
        <v>7</v>
      </c>
      <c r="U1615">
        <v>5</v>
      </c>
      <c r="V1615">
        <v>2</v>
      </c>
      <c r="W1615">
        <v>1</v>
      </c>
      <c r="X1615" t="s">
        <v>312</v>
      </c>
      <c r="Y1615">
        <v>1.44</v>
      </c>
      <c r="Z1615">
        <v>2.62</v>
      </c>
      <c r="AA1615">
        <v>1.5</v>
      </c>
      <c r="AB1615">
        <v>2.5</v>
      </c>
      <c r="AC1615">
        <v>1.5</v>
      </c>
      <c r="AD1615">
        <v>2.5</v>
      </c>
      <c r="AE1615">
        <v>1.58</v>
      </c>
      <c r="AF1615">
        <v>2.52</v>
      </c>
      <c r="AG1615">
        <v>1.57</v>
      </c>
      <c r="AH1615">
        <v>2.38</v>
      </c>
      <c r="AI1615">
        <v>1.58</v>
      </c>
      <c r="AJ1615">
        <v>2.65</v>
      </c>
      <c r="AK1615">
        <v>1.5</v>
      </c>
      <c r="AL1615">
        <v>2.5299999999999998</v>
      </c>
      <c r="AM1615" t="str">
        <f t="shared" si="275"/>
        <v>Jovanovski</v>
      </c>
      <c r="AN1615" t="str">
        <f t="shared" si="276"/>
        <v>Van</v>
      </c>
      <c r="AO1615" t="str">
        <f t="shared" si="277"/>
        <v>IstanbulJovanovskiVan</v>
      </c>
      <c r="AP1615" t="str">
        <f t="shared" si="278"/>
        <v>IstanbulVanJovanovski</v>
      </c>
      <c r="AQ1615">
        <f t="shared" si="279"/>
        <v>1</v>
      </c>
      <c r="AR1615">
        <f t="shared" si="280"/>
        <v>-1</v>
      </c>
      <c r="AS1615">
        <f t="shared" si="281"/>
        <v>29</v>
      </c>
      <c r="AT1615" t="b">
        <f t="shared" si="282"/>
        <v>0</v>
      </c>
      <c r="AU1615" t="str">
        <f t="shared" si="283"/>
        <v>Van</v>
      </c>
      <c r="AV1615" t="b">
        <f t="shared" si="284"/>
        <v>1</v>
      </c>
      <c r="AW1615" t="str">
        <f t="shared" si="285"/>
        <v>Istanbul1st Round</v>
      </c>
    </row>
    <row r="1616" spans="1:49" x14ac:dyDescent="0.25">
      <c r="A1616">
        <v>36</v>
      </c>
      <c r="B1616" s="8" t="s">
        <v>645</v>
      </c>
      <c r="C1616" s="8" t="s">
        <v>646</v>
      </c>
      <c r="D1616" s="1">
        <v>41834</v>
      </c>
      <c r="E1616" s="1" t="s">
        <v>306</v>
      </c>
      <c r="F1616" s="1" t="s">
        <v>307</v>
      </c>
      <c r="G1616" s="11" t="s">
        <v>308</v>
      </c>
      <c r="H1616" t="s">
        <v>309</v>
      </c>
      <c r="I1616" s="9">
        <v>3</v>
      </c>
      <c r="J1616" t="s">
        <v>354</v>
      </c>
      <c r="K1616" t="s">
        <v>507</v>
      </c>
      <c r="L1616">
        <v>35</v>
      </c>
      <c r="M1616">
        <v>116</v>
      </c>
      <c r="N1616">
        <v>1395</v>
      </c>
      <c r="O1616">
        <v>542</v>
      </c>
      <c r="P1616">
        <v>6</v>
      </c>
      <c r="Q1616">
        <v>1</v>
      </c>
      <c r="R1616">
        <v>4</v>
      </c>
      <c r="S1616">
        <v>6</v>
      </c>
      <c r="T1616">
        <v>6</v>
      </c>
      <c r="U1616">
        <v>4</v>
      </c>
      <c r="V1616">
        <v>2</v>
      </c>
      <c r="W1616">
        <v>1</v>
      </c>
      <c r="X1616" t="s">
        <v>312</v>
      </c>
      <c r="Y1616">
        <v>1.36</v>
      </c>
      <c r="Z1616">
        <v>3</v>
      </c>
      <c r="AA1616">
        <v>1.42</v>
      </c>
      <c r="AB1616">
        <v>2.8</v>
      </c>
      <c r="AC1616">
        <v>1.36</v>
      </c>
      <c r="AD1616">
        <v>3</v>
      </c>
      <c r="AE1616">
        <v>1.44</v>
      </c>
      <c r="AF1616">
        <v>2.97</v>
      </c>
      <c r="AG1616">
        <v>1.44</v>
      </c>
      <c r="AH1616">
        <v>2.75</v>
      </c>
      <c r="AI1616">
        <v>1.45</v>
      </c>
      <c r="AJ1616">
        <v>3.1</v>
      </c>
      <c r="AK1616">
        <v>1.41</v>
      </c>
      <c r="AL1616">
        <v>2.84</v>
      </c>
      <c r="AM1616" t="str">
        <f t="shared" si="275"/>
        <v>Svitolina</v>
      </c>
      <c r="AN1616" t="str">
        <f t="shared" si="276"/>
        <v>Kovinic</v>
      </c>
      <c r="AO1616" t="str">
        <f t="shared" si="277"/>
        <v>IstanbulSvitolinaKovinic</v>
      </c>
      <c r="AP1616" t="str">
        <f t="shared" si="278"/>
        <v>IstanbulKovinicSvitolina</v>
      </c>
      <c r="AQ1616">
        <f t="shared" si="279"/>
        <v>1</v>
      </c>
      <c r="AR1616">
        <f t="shared" si="280"/>
        <v>5</v>
      </c>
      <c r="AS1616">
        <f t="shared" si="281"/>
        <v>27</v>
      </c>
      <c r="AT1616" t="b">
        <f t="shared" si="282"/>
        <v>0</v>
      </c>
      <c r="AU1616" t="str">
        <f t="shared" si="283"/>
        <v>Svitolina</v>
      </c>
      <c r="AV1616" t="b">
        <f t="shared" si="284"/>
        <v>1</v>
      </c>
      <c r="AW1616" t="str">
        <f t="shared" si="285"/>
        <v>Istanbul1st Round</v>
      </c>
    </row>
    <row r="1617" spans="1:49" x14ac:dyDescent="0.25">
      <c r="A1617">
        <v>36</v>
      </c>
      <c r="B1617" s="8" t="s">
        <v>645</v>
      </c>
      <c r="C1617" s="8" t="s">
        <v>646</v>
      </c>
      <c r="D1617" s="1">
        <v>41834</v>
      </c>
      <c r="E1617" s="1" t="s">
        <v>306</v>
      </c>
      <c r="F1617" s="1" t="s">
        <v>307</v>
      </c>
      <c r="G1617" s="11" t="s">
        <v>308</v>
      </c>
      <c r="H1617" t="s">
        <v>309</v>
      </c>
      <c r="I1617" s="9">
        <v>3</v>
      </c>
      <c r="J1617" t="s">
        <v>585</v>
      </c>
      <c r="K1617" t="s">
        <v>394</v>
      </c>
      <c r="L1617">
        <v>33</v>
      </c>
      <c r="M1617">
        <v>74</v>
      </c>
      <c r="N1617">
        <v>1415</v>
      </c>
      <c r="O1617">
        <v>755</v>
      </c>
      <c r="P1617">
        <v>4</v>
      </c>
      <c r="Q1617">
        <v>6</v>
      </c>
      <c r="R1617">
        <v>6</v>
      </c>
      <c r="S1617">
        <v>0</v>
      </c>
      <c r="T1617">
        <v>6</v>
      </c>
      <c r="U1617">
        <v>4</v>
      </c>
      <c r="V1617">
        <v>2</v>
      </c>
      <c r="W1617">
        <v>1</v>
      </c>
      <c r="X1617" t="s">
        <v>312</v>
      </c>
      <c r="Y1617">
        <v>1.53</v>
      </c>
      <c r="Z1617">
        <v>2.37</v>
      </c>
      <c r="AA1617">
        <v>1.58</v>
      </c>
      <c r="AB1617">
        <v>2.35</v>
      </c>
      <c r="AC1617">
        <v>1.5</v>
      </c>
      <c r="AD1617">
        <v>2.5</v>
      </c>
      <c r="AE1617">
        <v>1.67</v>
      </c>
      <c r="AF1617">
        <v>2.3199999999999998</v>
      </c>
      <c r="AG1617">
        <v>1.57</v>
      </c>
      <c r="AH1617">
        <v>2.38</v>
      </c>
      <c r="AI1617">
        <v>1.67</v>
      </c>
      <c r="AJ1617">
        <v>2.65</v>
      </c>
      <c r="AK1617">
        <v>1.56</v>
      </c>
      <c r="AL1617">
        <v>2.37</v>
      </c>
      <c r="AM1617" t="str">
        <f t="shared" si="275"/>
        <v>Koukalova</v>
      </c>
      <c r="AN1617" t="str">
        <f t="shared" si="276"/>
        <v>Vekic</v>
      </c>
      <c r="AO1617" t="str">
        <f t="shared" si="277"/>
        <v>IstanbulKoukalovaVekic</v>
      </c>
      <c r="AP1617" t="str">
        <f t="shared" si="278"/>
        <v>IstanbulVekicKoukalova</v>
      </c>
      <c r="AQ1617">
        <f t="shared" si="279"/>
        <v>1</v>
      </c>
      <c r="AR1617">
        <f t="shared" si="280"/>
        <v>6</v>
      </c>
      <c r="AS1617">
        <f t="shared" si="281"/>
        <v>26</v>
      </c>
      <c r="AT1617" t="b">
        <f t="shared" si="282"/>
        <v>0</v>
      </c>
      <c r="AU1617" t="str">
        <f t="shared" si="283"/>
        <v>Vekic</v>
      </c>
      <c r="AV1617" t="b">
        <f t="shared" si="284"/>
        <v>1</v>
      </c>
      <c r="AW1617" t="str">
        <f t="shared" si="285"/>
        <v>Istanbul1st Round</v>
      </c>
    </row>
    <row r="1618" spans="1:49" x14ac:dyDescent="0.25">
      <c r="A1618">
        <v>36</v>
      </c>
      <c r="B1618" s="8" t="s">
        <v>645</v>
      </c>
      <c r="C1618" s="8" t="s">
        <v>646</v>
      </c>
      <c r="D1618" s="1">
        <v>41835</v>
      </c>
      <c r="E1618" s="1" t="s">
        <v>306</v>
      </c>
      <c r="F1618" s="1" t="s">
        <v>307</v>
      </c>
      <c r="G1618" s="11" t="s">
        <v>308</v>
      </c>
      <c r="H1618" t="s">
        <v>309</v>
      </c>
      <c r="I1618" s="9">
        <v>3</v>
      </c>
      <c r="J1618" t="s">
        <v>470</v>
      </c>
      <c r="K1618" t="s">
        <v>413</v>
      </c>
      <c r="L1618">
        <v>85</v>
      </c>
      <c r="M1618">
        <v>59</v>
      </c>
      <c r="N1618">
        <v>683</v>
      </c>
      <c r="O1618">
        <v>935</v>
      </c>
      <c r="P1618">
        <v>5</v>
      </c>
      <c r="Q1618">
        <v>3</v>
      </c>
      <c r="V1618">
        <v>0</v>
      </c>
      <c r="W1618">
        <v>0</v>
      </c>
      <c r="X1618" t="s">
        <v>323</v>
      </c>
      <c r="Y1618">
        <v>3</v>
      </c>
      <c r="Z1618">
        <v>1.36</v>
      </c>
      <c r="AA1618">
        <v>3.1</v>
      </c>
      <c r="AB1618">
        <v>1.35</v>
      </c>
      <c r="AC1618">
        <v>2.75</v>
      </c>
      <c r="AD1618">
        <v>1.4</v>
      </c>
      <c r="AE1618">
        <v>3.35</v>
      </c>
      <c r="AF1618">
        <v>1.38</v>
      </c>
      <c r="AG1618">
        <v>2.88</v>
      </c>
      <c r="AH1618">
        <v>1.4</v>
      </c>
      <c r="AI1618">
        <v>3.35</v>
      </c>
      <c r="AJ1618">
        <v>1.41</v>
      </c>
      <c r="AK1618">
        <v>3.05</v>
      </c>
      <c r="AL1618">
        <v>1.36</v>
      </c>
      <c r="AM1618" t="str">
        <f t="shared" si="275"/>
        <v>Doi</v>
      </c>
      <c r="AN1618" t="str">
        <f t="shared" si="276"/>
        <v>Niculescu</v>
      </c>
      <c r="AO1618" t="str">
        <f t="shared" si="277"/>
        <v>IstanbulDoiNiculescu</v>
      </c>
      <c r="AP1618" t="str">
        <f t="shared" si="278"/>
        <v>IstanbulNiculescuDoi</v>
      </c>
      <c r="AQ1618">
        <f t="shared" si="279"/>
        <v>0</v>
      </c>
      <c r="AR1618">
        <f t="shared" si="280"/>
        <v>2</v>
      </c>
      <c r="AS1618">
        <f t="shared" si="281"/>
        <v>8</v>
      </c>
      <c r="AT1618" t="b">
        <f t="shared" si="282"/>
        <v>0</v>
      </c>
      <c r="AU1618" t="str">
        <f t="shared" si="283"/>
        <v>Doi</v>
      </c>
      <c r="AV1618" t="b">
        <f t="shared" si="284"/>
        <v>0</v>
      </c>
      <c r="AW1618" t="str">
        <f t="shared" si="285"/>
        <v>Istanbul1st Round</v>
      </c>
    </row>
    <row r="1619" spans="1:49" x14ac:dyDescent="0.25">
      <c r="A1619">
        <v>36</v>
      </c>
      <c r="B1619" s="8" t="s">
        <v>645</v>
      </c>
      <c r="C1619" s="8" t="s">
        <v>646</v>
      </c>
      <c r="D1619" s="1">
        <v>41835</v>
      </c>
      <c r="E1619" s="1" t="s">
        <v>306</v>
      </c>
      <c r="F1619" s="1" t="s">
        <v>307</v>
      </c>
      <c r="G1619" s="11" t="s">
        <v>308</v>
      </c>
      <c r="H1619" t="s">
        <v>309</v>
      </c>
      <c r="I1619" s="9">
        <v>3</v>
      </c>
      <c r="J1619" t="s">
        <v>358</v>
      </c>
      <c r="K1619" t="s">
        <v>432</v>
      </c>
      <c r="L1619">
        <v>72</v>
      </c>
      <c r="M1619">
        <v>55</v>
      </c>
      <c r="N1619">
        <v>780</v>
      </c>
      <c r="O1619">
        <v>996</v>
      </c>
      <c r="P1619">
        <v>6</v>
      </c>
      <c r="Q1619">
        <v>4</v>
      </c>
      <c r="R1619">
        <v>7</v>
      </c>
      <c r="S1619">
        <v>5</v>
      </c>
      <c r="V1619">
        <v>2</v>
      </c>
      <c r="W1619">
        <v>0</v>
      </c>
      <c r="X1619" t="s">
        <v>312</v>
      </c>
      <c r="Y1619">
        <v>1.61</v>
      </c>
      <c r="Z1619">
        <v>2.2000000000000002</v>
      </c>
      <c r="AA1619">
        <v>1.7</v>
      </c>
      <c r="AB1619">
        <v>2.1</v>
      </c>
      <c r="AC1619">
        <v>1.73</v>
      </c>
      <c r="AD1619">
        <v>2</v>
      </c>
      <c r="AE1619">
        <v>1.72</v>
      </c>
      <c r="AF1619">
        <v>2.23</v>
      </c>
      <c r="AG1619">
        <v>1.67</v>
      </c>
      <c r="AH1619">
        <v>2.2000000000000002</v>
      </c>
      <c r="AI1619">
        <v>1.85</v>
      </c>
      <c r="AJ1619">
        <v>2.23</v>
      </c>
      <c r="AK1619">
        <v>1.69</v>
      </c>
      <c r="AL1619">
        <v>2.12</v>
      </c>
      <c r="AM1619" t="str">
        <f t="shared" si="275"/>
        <v>Voegele</v>
      </c>
      <c r="AN1619" t="str">
        <f t="shared" si="276"/>
        <v>Pironkova</v>
      </c>
      <c r="AO1619" t="str">
        <f t="shared" si="277"/>
        <v>IstanbulVoegelePironkova</v>
      </c>
      <c r="AP1619" t="str">
        <f t="shared" si="278"/>
        <v>IstanbulPironkovaVoegele</v>
      </c>
      <c r="AQ1619">
        <f t="shared" si="279"/>
        <v>2</v>
      </c>
      <c r="AR1619">
        <f t="shared" si="280"/>
        <v>4</v>
      </c>
      <c r="AS1619">
        <f t="shared" si="281"/>
        <v>22</v>
      </c>
      <c r="AT1619" t="b">
        <f t="shared" si="282"/>
        <v>0</v>
      </c>
      <c r="AU1619" t="str">
        <f t="shared" si="283"/>
        <v>Voegele</v>
      </c>
      <c r="AV1619" t="b">
        <f t="shared" si="284"/>
        <v>0</v>
      </c>
      <c r="AW1619" t="str">
        <f t="shared" si="285"/>
        <v>Istanbul1st Round</v>
      </c>
    </row>
    <row r="1620" spans="1:49" x14ac:dyDescent="0.25">
      <c r="A1620">
        <v>36</v>
      </c>
      <c r="B1620" s="8" t="s">
        <v>645</v>
      </c>
      <c r="C1620" s="8" t="s">
        <v>646</v>
      </c>
      <c r="D1620" s="1">
        <v>41835</v>
      </c>
      <c r="E1620" s="1" t="s">
        <v>306</v>
      </c>
      <c r="F1620" s="1" t="s">
        <v>307</v>
      </c>
      <c r="G1620" s="11" t="s">
        <v>308</v>
      </c>
      <c r="H1620" t="s">
        <v>309</v>
      </c>
      <c r="I1620" s="9">
        <v>3</v>
      </c>
      <c r="J1620" t="s">
        <v>342</v>
      </c>
      <c r="K1620" t="s">
        <v>357</v>
      </c>
      <c r="L1620">
        <v>139</v>
      </c>
      <c r="M1620">
        <v>37</v>
      </c>
      <c r="N1620">
        <v>440</v>
      </c>
      <c r="O1620">
        <v>1345</v>
      </c>
      <c r="P1620">
        <v>3</v>
      </c>
      <c r="Q1620">
        <v>6</v>
      </c>
      <c r="R1620">
        <v>6</v>
      </c>
      <c r="S1620">
        <v>3</v>
      </c>
      <c r="T1620">
        <v>6</v>
      </c>
      <c r="U1620">
        <v>4</v>
      </c>
      <c r="V1620">
        <v>2</v>
      </c>
      <c r="W1620">
        <v>1</v>
      </c>
      <c r="X1620" t="s">
        <v>312</v>
      </c>
      <c r="Y1620">
        <v>1.8</v>
      </c>
      <c r="Z1620">
        <v>1.9</v>
      </c>
      <c r="AA1620">
        <v>1.85</v>
      </c>
      <c r="AB1620">
        <v>1.9</v>
      </c>
      <c r="AC1620">
        <v>1.83</v>
      </c>
      <c r="AD1620">
        <v>1.83</v>
      </c>
      <c r="AE1620">
        <v>1.97</v>
      </c>
      <c r="AF1620">
        <v>1.92</v>
      </c>
      <c r="AG1620">
        <v>1.91</v>
      </c>
      <c r="AH1620">
        <v>1.91</v>
      </c>
      <c r="AI1620">
        <v>1.97</v>
      </c>
      <c r="AJ1620">
        <v>2</v>
      </c>
      <c r="AK1620">
        <v>1.85</v>
      </c>
      <c r="AL1620">
        <v>1.89</v>
      </c>
      <c r="AM1620" t="str">
        <f t="shared" si="275"/>
        <v>Konjuh</v>
      </c>
      <c r="AN1620" t="str">
        <f t="shared" si="276"/>
        <v>Rybarikova</v>
      </c>
      <c r="AO1620" t="str">
        <f t="shared" si="277"/>
        <v>IstanbulKonjuhRybarikova</v>
      </c>
      <c r="AP1620" t="str">
        <f t="shared" si="278"/>
        <v>IstanbulRybarikovaKonjuh</v>
      </c>
      <c r="AQ1620">
        <f t="shared" si="279"/>
        <v>1</v>
      </c>
      <c r="AR1620">
        <f t="shared" si="280"/>
        <v>2</v>
      </c>
      <c r="AS1620">
        <f t="shared" si="281"/>
        <v>28</v>
      </c>
      <c r="AT1620" t="b">
        <f t="shared" si="282"/>
        <v>0</v>
      </c>
      <c r="AU1620" t="str">
        <f t="shared" si="283"/>
        <v>Rybarikova</v>
      </c>
      <c r="AV1620" t="b">
        <f t="shared" si="284"/>
        <v>1</v>
      </c>
      <c r="AW1620" t="str">
        <f t="shared" si="285"/>
        <v>Istanbul1st Round</v>
      </c>
    </row>
    <row r="1621" spans="1:49" x14ac:dyDescent="0.25">
      <c r="A1621">
        <v>36</v>
      </c>
      <c r="B1621" s="8" t="s">
        <v>645</v>
      </c>
      <c r="C1621" s="8" t="s">
        <v>646</v>
      </c>
      <c r="D1621" s="1">
        <v>41835</v>
      </c>
      <c r="E1621" s="1" t="s">
        <v>306</v>
      </c>
      <c r="F1621" s="1" t="s">
        <v>307</v>
      </c>
      <c r="G1621" s="11" t="s">
        <v>308</v>
      </c>
      <c r="H1621" t="s">
        <v>309</v>
      </c>
      <c r="I1621" s="9">
        <v>3</v>
      </c>
      <c r="J1621" t="s">
        <v>466</v>
      </c>
      <c r="K1621" t="s">
        <v>454</v>
      </c>
      <c r="L1621">
        <v>130</v>
      </c>
      <c r="M1621">
        <v>103</v>
      </c>
      <c r="N1621">
        <v>469</v>
      </c>
      <c r="O1621">
        <v>594</v>
      </c>
      <c r="P1621">
        <v>6</v>
      </c>
      <c r="Q1621">
        <v>2</v>
      </c>
      <c r="R1621">
        <v>6</v>
      </c>
      <c r="S1621">
        <v>4</v>
      </c>
      <c r="V1621">
        <v>2</v>
      </c>
      <c r="W1621">
        <v>0</v>
      </c>
      <c r="X1621" t="s">
        <v>312</v>
      </c>
      <c r="Y1621">
        <v>1.36</v>
      </c>
      <c r="Z1621">
        <v>3</v>
      </c>
      <c r="AA1621">
        <v>1.38</v>
      </c>
      <c r="AB1621">
        <v>3</v>
      </c>
      <c r="AC1621">
        <v>1.4</v>
      </c>
      <c r="AD1621">
        <v>2.75</v>
      </c>
      <c r="AE1621">
        <v>1.4</v>
      </c>
      <c r="AF1621">
        <v>3.18</v>
      </c>
      <c r="AG1621">
        <v>1.36</v>
      </c>
      <c r="AH1621">
        <v>3</v>
      </c>
      <c r="AI1621">
        <v>1.42</v>
      </c>
      <c r="AJ1621">
        <v>3.18</v>
      </c>
      <c r="AK1621">
        <v>1.38</v>
      </c>
      <c r="AL1621">
        <v>2.95</v>
      </c>
      <c r="AM1621" t="str">
        <f t="shared" si="275"/>
        <v>Siniakova</v>
      </c>
      <c r="AN1621" t="str">
        <f t="shared" si="276"/>
        <v>Glushko</v>
      </c>
      <c r="AO1621" t="str">
        <f t="shared" si="277"/>
        <v>IstanbulSiniakovaGlushko</v>
      </c>
      <c r="AP1621" t="str">
        <f t="shared" si="278"/>
        <v>IstanbulGlushkoSiniakova</v>
      </c>
      <c r="AQ1621">
        <f t="shared" si="279"/>
        <v>2</v>
      </c>
      <c r="AR1621">
        <f t="shared" si="280"/>
        <v>6</v>
      </c>
      <c r="AS1621">
        <f t="shared" si="281"/>
        <v>18</v>
      </c>
      <c r="AT1621" t="b">
        <f t="shared" si="282"/>
        <v>0</v>
      </c>
      <c r="AU1621" t="str">
        <f t="shared" si="283"/>
        <v>Siniakova</v>
      </c>
      <c r="AV1621" t="b">
        <f t="shared" si="284"/>
        <v>0</v>
      </c>
      <c r="AW1621" t="str">
        <f t="shared" si="285"/>
        <v>Istanbul1st Round</v>
      </c>
    </row>
    <row r="1622" spans="1:49" x14ac:dyDescent="0.25">
      <c r="A1622">
        <v>36</v>
      </c>
      <c r="B1622" s="8" t="s">
        <v>645</v>
      </c>
      <c r="C1622" s="8" t="s">
        <v>646</v>
      </c>
      <c r="D1622" s="1">
        <v>41835</v>
      </c>
      <c r="E1622" s="1" t="s">
        <v>306</v>
      </c>
      <c r="F1622" s="1" t="s">
        <v>307</v>
      </c>
      <c r="G1622" s="11" t="s">
        <v>308</v>
      </c>
      <c r="H1622" t="s">
        <v>309</v>
      </c>
      <c r="I1622" s="9">
        <v>3</v>
      </c>
      <c r="J1622" t="s">
        <v>398</v>
      </c>
      <c r="K1622" t="s">
        <v>647</v>
      </c>
      <c r="L1622">
        <v>97</v>
      </c>
      <c r="M1622">
        <v>207</v>
      </c>
      <c r="N1622">
        <v>625</v>
      </c>
      <c r="O1622">
        <v>273</v>
      </c>
      <c r="P1622">
        <v>1</v>
      </c>
      <c r="Q1622">
        <v>6</v>
      </c>
      <c r="R1622">
        <v>6</v>
      </c>
      <c r="S1622">
        <v>1</v>
      </c>
      <c r="T1622">
        <v>6</v>
      </c>
      <c r="U1622">
        <v>4</v>
      </c>
      <c r="V1622">
        <v>2</v>
      </c>
      <c r="W1622">
        <v>1</v>
      </c>
      <c r="X1622" t="s">
        <v>312</v>
      </c>
      <c r="Y1622">
        <v>2.75</v>
      </c>
      <c r="Z1622">
        <v>1.4</v>
      </c>
      <c r="AA1622">
        <v>2.7</v>
      </c>
      <c r="AB1622">
        <v>1.45</v>
      </c>
      <c r="AC1622">
        <v>2.62</v>
      </c>
      <c r="AD1622">
        <v>1.44</v>
      </c>
      <c r="AE1622">
        <v>2.94</v>
      </c>
      <c r="AF1622">
        <v>1.45</v>
      </c>
      <c r="AG1622">
        <v>2.75</v>
      </c>
      <c r="AH1622">
        <v>1.44</v>
      </c>
      <c r="AI1622">
        <v>2.94</v>
      </c>
      <c r="AJ1622">
        <v>1.5</v>
      </c>
      <c r="AK1622">
        <v>2.71</v>
      </c>
      <c r="AL1622">
        <v>1.44</v>
      </c>
      <c r="AM1622" t="str">
        <f t="shared" si="275"/>
        <v>Peer</v>
      </c>
      <c r="AN1622" t="str">
        <f t="shared" si="276"/>
        <v>Kulichkova</v>
      </c>
      <c r="AO1622" t="str">
        <f t="shared" si="277"/>
        <v>IstanbulPeerKulichkova</v>
      </c>
      <c r="AP1622" t="str">
        <f t="shared" si="278"/>
        <v>IstanbulKulichkovaPeer</v>
      </c>
      <c r="AQ1622">
        <f t="shared" si="279"/>
        <v>1</v>
      </c>
      <c r="AR1622">
        <f t="shared" si="280"/>
        <v>2</v>
      </c>
      <c r="AS1622">
        <f t="shared" si="281"/>
        <v>24</v>
      </c>
      <c r="AT1622" t="b">
        <f t="shared" si="282"/>
        <v>0</v>
      </c>
      <c r="AU1622" t="str">
        <f t="shared" si="283"/>
        <v>Kulichkova</v>
      </c>
      <c r="AV1622" t="b">
        <f t="shared" si="284"/>
        <v>1</v>
      </c>
      <c r="AW1622" t="str">
        <f t="shared" si="285"/>
        <v>Istanbul1st Round</v>
      </c>
    </row>
    <row r="1623" spans="1:49" x14ac:dyDescent="0.25">
      <c r="A1623">
        <v>36</v>
      </c>
      <c r="B1623" s="8" t="s">
        <v>645</v>
      </c>
      <c r="C1623" s="8" t="s">
        <v>646</v>
      </c>
      <c r="D1623" s="1">
        <v>41835</v>
      </c>
      <c r="E1623" s="1" t="s">
        <v>306</v>
      </c>
      <c r="F1623" s="1" t="s">
        <v>307</v>
      </c>
      <c r="G1623" s="11" t="s">
        <v>308</v>
      </c>
      <c r="H1623" t="s">
        <v>309</v>
      </c>
      <c r="I1623" s="9">
        <v>3</v>
      </c>
      <c r="J1623" t="s">
        <v>379</v>
      </c>
      <c r="K1623" t="s">
        <v>395</v>
      </c>
      <c r="L1623">
        <v>102</v>
      </c>
      <c r="M1623">
        <v>77</v>
      </c>
      <c r="N1623">
        <v>596</v>
      </c>
      <c r="O1623">
        <v>739</v>
      </c>
      <c r="P1623">
        <v>6</v>
      </c>
      <c r="Q1623">
        <v>4</v>
      </c>
      <c r="R1623">
        <v>6</v>
      </c>
      <c r="S1623">
        <v>2</v>
      </c>
      <c r="V1623">
        <v>2</v>
      </c>
      <c r="W1623">
        <v>0</v>
      </c>
      <c r="X1623" t="s">
        <v>312</v>
      </c>
      <c r="Y1623">
        <v>1.57</v>
      </c>
      <c r="Z1623">
        <v>2.25</v>
      </c>
      <c r="AA1623">
        <v>1.52</v>
      </c>
      <c r="AB1623">
        <v>2.4500000000000002</v>
      </c>
      <c r="AC1623">
        <v>1.53</v>
      </c>
      <c r="AD1623">
        <v>2.38</v>
      </c>
      <c r="AE1623">
        <v>1.67</v>
      </c>
      <c r="AF1623">
        <v>2.33</v>
      </c>
      <c r="AG1623">
        <v>1.57</v>
      </c>
      <c r="AH1623">
        <v>2.38</v>
      </c>
      <c r="AI1623">
        <v>1.67</v>
      </c>
      <c r="AJ1623">
        <v>2.5</v>
      </c>
      <c r="AK1623">
        <v>1.57</v>
      </c>
      <c r="AL1623">
        <v>2.35</v>
      </c>
      <c r="AM1623" t="str">
        <f t="shared" si="275"/>
        <v>Mladenovic</v>
      </c>
      <c r="AN1623" t="str">
        <f t="shared" si="276"/>
        <v>Mayr</v>
      </c>
      <c r="AO1623" t="str">
        <f t="shared" si="277"/>
        <v>IstanbulMladenovicMayr</v>
      </c>
      <c r="AP1623" t="str">
        <f t="shared" si="278"/>
        <v>IstanbulMayrMladenovic</v>
      </c>
      <c r="AQ1623">
        <f t="shared" si="279"/>
        <v>2</v>
      </c>
      <c r="AR1623">
        <f t="shared" si="280"/>
        <v>6</v>
      </c>
      <c r="AS1623">
        <f t="shared" si="281"/>
        <v>18</v>
      </c>
      <c r="AT1623" t="b">
        <f t="shared" si="282"/>
        <v>0</v>
      </c>
      <c r="AU1623" t="str">
        <f t="shared" si="283"/>
        <v>Mladenovic</v>
      </c>
      <c r="AV1623" t="b">
        <f t="shared" si="284"/>
        <v>0</v>
      </c>
      <c r="AW1623" t="str">
        <f t="shared" si="285"/>
        <v>Istanbul1st Round</v>
      </c>
    </row>
    <row r="1624" spans="1:49" x14ac:dyDescent="0.25">
      <c r="A1624">
        <v>36</v>
      </c>
      <c r="B1624" s="8" t="s">
        <v>645</v>
      </c>
      <c r="C1624" s="8" t="s">
        <v>646</v>
      </c>
      <c r="D1624" s="1">
        <v>41835</v>
      </c>
      <c r="E1624" s="1" t="s">
        <v>306</v>
      </c>
      <c r="F1624" s="1" t="s">
        <v>307</v>
      </c>
      <c r="G1624" s="11" t="s">
        <v>308</v>
      </c>
      <c r="H1624" t="s">
        <v>309</v>
      </c>
      <c r="I1624" s="9">
        <v>3</v>
      </c>
      <c r="J1624" t="s">
        <v>367</v>
      </c>
      <c r="K1624" t="s">
        <v>543</v>
      </c>
      <c r="L1624">
        <v>75</v>
      </c>
      <c r="M1624">
        <v>123</v>
      </c>
      <c r="N1624">
        <v>740</v>
      </c>
      <c r="O1624">
        <v>503</v>
      </c>
      <c r="P1624">
        <v>6</v>
      </c>
      <c r="Q1624">
        <v>2</v>
      </c>
      <c r="R1624">
        <v>6</v>
      </c>
      <c r="S1624">
        <v>3</v>
      </c>
      <c r="V1624">
        <v>2</v>
      </c>
      <c r="W1624">
        <v>0</v>
      </c>
      <c r="X1624" t="s">
        <v>312</v>
      </c>
      <c r="Y1624">
        <v>1.4</v>
      </c>
      <c r="Z1624">
        <v>2.75</v>
      </c>
      <c r="AA1624">
        <v>1.38</v>
      </c>
      <c r="AB1624">
        <v>3</v>
      </c>
      <c r="AC1624">
        <v>1.44</v>
      </c>
      <c r="AD1624">
        <v>2.62</v>
      </c>
      <c r="AE1624">
        <v>1.44</v>
      </c>
      <c r="AF1624">
        <v>2.97</v>
      </c>
      <c r="AG1624">
        <v>1.44</v>
      </c>
      <c r="AH1624">
        <v>2.75</v>
      </c>
      <c r="AI1624">
        <v>1.5</v>
      </c>
      <c r="AJ1624">
        <v>3</v>
      </c>
      <c r="AK1624">
        <v>1.41</v>
      </c>
      <c r="AL1624">
        <v>2.83</v>
      </c>
      <c r="AM1624" t="str">
        <f t="shared" si="275"/>
        <v>Schiavone</v>
      </c>
      <c r="AN1624" t="str">
        <f t="shared" si="276"/>
        <v>Jaksic</v>
      </c>
      <c r="AO1624" t="str">
        <f t="shared" si="277"/>
        <v>IstanbulSchiavoneJaksic</v>
      </c>
      <c r="AP1624" t="str">
        <f t="shared" si="278"/>
        <v>IstanbulJaksicSchiavone</v>
      </c>
      <c r="AQ1624">
        <f t="shared" si="279"/>
        <v>2</v>
      </c>
      <c r="AR1624">
        <f t="shared" si="280"/>
        <v>7</v>
      </c>
      <c r="AS1624">
        <f t="shared" si="281"/>
        <v>17</v>
      </c>
      <c r="AT1624" t="b">
        <f t="shared" si="282"/>
        <v>0</v>
      </c>
      <c r="AU1624" t="str">
        <f t="shared" si="283"/>
        <v>Schiavone</v>
      </c>
      <c r="AV1624" t="b">
        <f t="shared" si="284"/>
        <v>0</v>
      </c>
      <c r="AW1624" t="str">
        <f t="shared" si="285"/>
        <v>Istanbul1st Round</v>
      </c>
    </row>
    <row r="1625" spans="1:49" x14ac:dyDescent="0.25">
      <c r="A1625">
        <v>36</v>
      </c>
      <c r="B1625" s="8" t="s">
        <v>645</v>
      </c>
      <c r="C1625" s="8" t="s">
        <v>646</v>
      </c>
      <c r="D1625" s="1">
        <v>41835</v>
      </c>
      <c r="E1625" s="1" t="s">
        <v>306</v>
      </c>
      <c r="F1625" s="1" t="s">
        <v>307</v>
      </c>
      <c r="G1625" s="11" t="s">
        <v>308</v>
      </c>
      <c r="H1625" t="s">
        <v>309</v>
      </c>
      <c r="I1625" s="9">
        <v>3</v>
      </c>
      <c r="J1625" t="s">
        <v>321</v>
      </c>
      <c r="K1625" t="s">
        <v>544</v>
      </c>
      <c r="L1625">
        <v>38</v>
      </c>
      <c r="M1625">
        <v>89</v>
      </c>
      <c r="N1625">
        <v>1284</v>
      </c>
      <c r="O1625">
        <v>652</v>
      </c>
      <c r="P1625">
        <v>6</v>
      </c>
      <c r="Q1625">
        <v>2</v>
      </c>
      <c r="R1625">
        <v>6</v>
      </c>
      <c r="S1625">
        <v>0</v>
      </c>
      <c r="V1625">
        <v>2</v>
      </c>
      <c r="W1625">
        <v>0</v>
      </c>
      <c r="X1625" t="s">
        <v>312</v>
      </c>
      <c r="Y1625">
        <v>3</v>
      </c>
      <c r="Z1625">
        <v>1.36</v>
      </c>
      <c r="AA1625">
        <v>2.8</v>
      </c>
      <c r="AB1625">
        <v>1.42</v>
      </c>
      <c r="AC1625">
        <v>2.62</v>
      </c>
      <c r="AD1625">
        <v>1.44</v>
      </c>
      <c r="AE1625">
        <v>2.9</v>
      </c>
      <c r="AF1625">
        <v>1.46</v>
      </c>
      <c r="AG1625">
        <v>3</v>
      </c>
      <c r="AH1625">
        <v>1.36</v>
      </c>
      <c r="AI1625">
        <v>3.05</v>
      </c>
      <c r="AJ1625">
        <v>1.46</v>
      </c>
      <c r="AK1625">
        <v>2.85</v>
      </c>
      <c r="AL1625">
        <v>1.4</v>
      </c>
      <c r="AM1625" t="str">
        <f t="shared" si="275"/>
        <v>Nara</v>
      </c>
      <c r="AN1625" t="str">
        <f t="shared" si="276"/>
        <v>Konta</v>
      </c>
      <c r="AO1625" t="str">
        <f t="shared" si="277"/>
        <v>IstanbulNaraKonta</v>
      </c>
      <c r="AP1625" t="str">
        <f t="shared" si="278"/>
        <v>IstanbulKontaNara</v>
      </c>
      <c r="AQ1625">
        <f t="shared" si="279"/>
        <v>2</v>
      </c>
      <c r="AR1625">
        <f t="shared" si="280"/>
        <v>10</v>
      </c>
      <c r="AS1625">
        <f t="shared" si="281"/>
        <v>14</v>
      </c>
      <c r="AT1625" t="b">
        <f t="shared" si="282"/>
        <v>0</v>
      </c>
      <c r="AU1625" t="str">
        <f t="shared" si="283"/>
        <v>Nara</v>
      </c>
      <c r="AV1625" t="b">
        <f t="shared" si="284"/>
        <v>0</v>
      </c>
      <c r="AW1625" t="str">
        <f t="shared" si="285"/>
        <v>Istanbul1st Round</v>
      </c>
    </row>
    <row r="1626" spans="1:49" x14ac:dyDescent="0.25">
      <c r="A1626">
        <v>36</v>
      </c>
      <c r="B1626" s="8" t="s">
        <v>645</v>
      </c>
      <c r="C1626" s="8" t="s">
        <v>646</v>
      </c>
      <c r="D1626" s="1">
        <v>41835</v>
      </c>
      <c r="E1626" s="1" t="s">
        <v>306</v>
      </c>
      <c r="F1626" s="1" t="s">
        <v>307</v>
      </c>
      <c r="G1626" s="11" t="s">
        <v>308</v>
      </c>
      <c r="H1626" t="s">
        <v>309</v>
      </c>
      <c r="I1626" s="9">
        <v>3</v>
      </c>
      <c r="J1626" t="s">
        <v>488</v>
      </c>
      <c r="K1626" t="s">
        <v>648</v>
      </c>
      <c r="L1626">
        <v>99</v>
      </c>
      <c r="M1626">
        <v>128</v>
      </c>
      <c r="N1626">
        <v>619</v>
      </c>
      <c r="O1626">
        <v>477</v>
      </c>
      <c r="P1626">
        <v>3</v>
      </c>
      <c r="Q1626">
        <v>6</v>
      </c>
      <c r="R1626">
        <v>6</v>
      </c>
      <c r="S1626">
        <v>0</v>
      </c>
      <c r="T1626">
        <v>6</v>
      </c>
      <c r="U1626">
        <v>3</v>
      </c>
      <c r="V1626">
        <v>2</v>
      </c>
      <c r="W1626">
        <v>1</v>
      </c>
      <c r="X1626" t="s">
        <v>312</v>
      </c>
      <c r="Y1626">
        <v>1.72</v>
      </c>
      <c r="Z1626">
        <v>2</v>
      </c>
      <c r="AA1626">
        <v>1.8</v>
      </c>
      <c r="AB1626">
        <v>2</v>
      </c>
      <c r="AC1626">
        <v>1.73</v>
      </c>
      <c r="AD1626">
        <v>2</v>
      </c>
      <c r="AE1626">
        <v>1.69</v>
      </c>
      <c r="AF1626">
        <v>2.2799999999999998</v>
      </c>
      <c r="AG1626">
        <v>1.8</v>
      </c>
      <c r="AH1626">
        <v>2</v>
      </c>
      <c r="AI1626">
        <v>1.83</v>
      </c>
      <c r="AJ1626">
        <v>2.2799999999999998</v>
      </c>
      <c r="AK1626">
        <v>1.76</v>
      </c>
      <c r="AL1626">
        <v>2.0099999999999998</v>
      </c>
      <c r="AM1626" t="str">
        <f t="shared" si="275"/>
        <v>Dulgheru</v>
      </c>
      <c r="AN1626" t="str">
        <f t="shared" si="276"/>
        <v>Kozlova</v>
      </c>
      <c r="AO1626" t="str">
        <f t="shared" si="277"/>
        <v>IstanbulDulgheruKozlova</v>
      </c>
      <c r="AP1626" t="str">
        <f t="shared" si="278"/>
        <v>IstanbulKozlovaDulgheru</v>
      </c>
      <c r="AQ1626">
        <f t="shared" si="279"/>
        <v>1</v>
      </c>
      <c r="AR1626">
        <f t="shared" si="280"/>
        <v>6</v>
      </c>
      <c r="AS1626">
        <f t="shared" si="281"/>
        <v>24</v>
      </c>
      <c r="AT1626" t="b">
        <f t="shared" si="282"/>
        <v>0</v>
      </c>
      <c r="AU1626" t="str">
        <f t="shared" si="283"/>
        <v>Kozlova</v>
      </c>
      <c r="AV1626" t="b">
        <f t="shared" si="284"/>
        <v>1</v>
      </c>
      <c r="AW1626" t="str">
        <f t="shared" si="285"/>
        <v>Istanbul1st Round</v>
      </c>
    </row>
    <row r="1627" spans="1:49" x14ac:dyDescent="0.25">
      <c r="A1627">
        <v>36</v>
      </c>
      <c r="B1627" s="8" t="s">
        <v>645</v>
      </c>
      <c r="C1627" s="8" t="s">
        <v>646</v>
      </c>
      <c r="D1627" s="1">
        <v>41835</v>
      </c>
      <c r="E1627" s="1" t="s">
        <v>306</v>
      </c>
      <c r="F1627" s="1" t="s">
        <v>307</v>
      </c>
      <c r="G1627" s="11" t="s">
        <v>308</v>
      </c>
      <c r="H1627" t="s">
        <v>309</v>
      </c>
      <c r="I1627" s="9">
        <v>3</v>
      </c>
      <c r="J1627" t="s">
        <v>341</v>
      </c>
      <c r="K1627" t="s">
        <v>649</v>
      </c>
      <c r="L1627">
        <v>67</v>
      </c>
      <c r="M1627">
        <v>351</v>
      </c>
      <c r="N1627">
        <v>875</v>
      </c>
      <c r="O1627">
        <v>111</v>
      </c>
      <c r="P1627">
        <v>6</v>
      </c>
      <c r="Q1627">
        <v>2</v>
      </c>
      <c r="R1627">
        <v>6</v>
      </c>
      <c r="S1627">
        <v>2</v>
      </c>
      <c r="V1627">
        <v>2</v>
      </c>
      <c r="W1627">
        <v>0</v>
      </c>
      <c r="X1627" t="s">
        <v>312</v>
      </c>
      <c r="Y1627">
        <v>1.1599999999999999</v>
      </c>
      <c r="Z1627">
        <v>4.5</v>
      </c>
      <c r="AA1627">
        <v>1.18</v>
      </c>
      <c r="AB1627">
        <v>4.5</v>
      </c>
      <c r="AC1627">
        <v>1.17</v>
      </c>
      <c r="AD1627">
        <v>4.5</v>
      </c>
      <c r="AE1627">
        <v>1.22</v>
      </c>
      <c r="AF1627">
        <v>4.78</v>
      </c>
      <c r="AG1627">
        <v>1.22</v>
      </c>
      <c r="AH1627">
        <v>4</v>
      </c>
      <c r="AI1627">
        <v>1.22</v>
      </c>
      <c r="AJ1627">
        <v>5.5</v>
      </c>
      <c r="AK1627">
        <v>1.19</v>
      </c>
      <c r="AL1627">
        <v>4.53</v>
      </c>
      <c r="AM1627" t="str">
        <f t="shared" si="275"/>
        <v>Knapp</v>
      </c>
      <c r="AN1627" t="str">
        <f t="shared" si="276"/>
        <v>Soylu</v>
      </c>
      <c r="AO1627" t="str">
        <f t="shared" si="277"/>
        <v>IstanbulKnappSoylu</v>
      </c>
      <c r="AP1627" t="str">
        <f t="shared" si="278"/>
        <v>IstanbulSoyluKnapp</v>
      </c>
      <c r="AQ1627">
        <f t="shared" si="279"/>
        <v>2</v>
      </c>
      <c r="AR1627">
        <f t="shared" si="280"/>
        <v>8</v>
      </c>
      <c r="AS1627">
        <f t="shared" si="281"/>
        <v>16</v>
      </c>
      <c r="AT1627" t="b">
        <f t="shared" si="282"/>
        <v>0</v>
      </c>
      <c r="AU1627" t="str">
        <f t="shared" si="283"/>
        <v>Knapp</v>
      </c>
      <c r="AV1627" t="b">
        <f t="shared" si="284"/>
        <v>0</v>
      </c>
      <c r="AW1627" t="str">
        <f t="shared" si="285"/>
        <v>Istanbul1st Round</v>
      </c>
    </row>
    <row r="1628" spans="1:49" x14ac:dyDescent="0.25">
      <c r="A1628">
        <v>36</v>
      </c>
      <c r="B1628" s="8" t="s">
        <v>645</v>
      </c>
      <c r="C1628" s="8" t="s">
        <v>646</v>
      </c>
      <c r="D1628" s="1">
        <v>41835</v>
      </c>
      <c r="E1628" s="1" t="s">
        <v>306</v>
      </c>
      <c r="F1628" s="1" t="s">
        <v>307</v>
      </c>
      <c r="G1628" s="11" t="s">
        <v>308</v>
      </c>
      <c r="H1628" t="s">
        <v>309</v>
      </c>
      <c r="I1628" s="9">
        <v>3</v>
      </c>
      <c r="J1628" t="s">
        <v>343</v>
      </c>
      <c r="K1628" t="s">
        <v>448</v>
      </c>
      <c r="L1628">
        <v>24</v>
      </c>
      <c r="M1628">
        <v>112</v>
      </c>
      <c r="N1628">
        <v>1780</v>
      </c>
      <c r="O1628">
        <v>558</v>
      </c>
      <c r="P1628">
        <v>6</v>
      </c>
      <c r="Q1628">
        <v>2</v>
      </c>
      <c r="R1628">
        <v>6</v>
      </c>
      <c r="S1628">
        <v>2</v>
      </c>
      <c r="V1628">
        <v>2</v>
      </c>
      <c r="W1628">
        <v>0</v>
      </c>
      <c r="X1628" t="s">
        <v>312</v>
      </c>
      <c r="Y1628">
        <v>1.36</v>
      </c>
      <c r="Z1628">
        <v>3</v>
      </c>
      <c r="AA1628">
        <v>1.35</v>
      </c>
      <c r="AB1628">
        <v>3.1</v>
      </c>
      <c r="AC1628">
        <v>1.4</v>
      </c>
      <c r="AD1628">
        <v>2.75</v>
      </c>
      <c r="AE1628">
        <v>1.41</v>
      </c>
      <c r="AF1628">
        <v>3.13</v>
      </c>
      <c r="AG1628">
        <v>1.33</v>
      </c>
      <c r="AH1628">
        <v>3.25</v>
      </c>
      <c r="AI1628">
        <v>1.44</v>
      </c>
      <c r="AJ1628">
        <v>3.25</v>
      </c>
      <c r="AK1628">
        <v>1.37</v>
      </c>
      <c r="AL1628">
        <v>3.01</v>
      </c>
      <c r="AM1628" t="str">
        <f t="shared" si="275"/>
        <v>Vinci</v>
      </c>
      <c r="AN1628" t="str">
        <f t="shared" si="276"/>
        <v>Tatishvili</v>
      </c>
      <c r="AO1628" t="str">
        <f t="shared" si="277"/>
        <v>IstanbulVinciTatishvili</v>
      </c>
      <c r="AP1628" t="str">
        <f t="shared" si="278"/>
        <v>IstanbulTatishviliVinci</v>
      </c>
      <c r="AQ1628">
        <f t="shared" si="279"/>
        <v>2</v>
      </c>
      <c r="AR1628">
        <f t="shared" si="280"/>
        <v>8</v>
      </c>
      <c r="AS1628">
        <f t="shared" si="281"/>
        <v>16</v>
      </c>
      <c r="AT1628" t="b">
        <f t="shared" si="282"/>
        <v>0</v>
      </c>
      <c r="AU1628" t="str">
        <f t="shared" si="283"/>
        <v>Vinci</v>
      </c>
      <c r="AV1628" t="b">
        <f t="shared" si="284"/>
        <v>0</v>
      </c>
      <c r="AW1628" t="str">
        <f t="shared" si="285"/>
        <v>Istanbul1st Round</v>
      </c>
    </row>
    <row r="1629" spans="1:49" x14ac:dyDescent="0.25">
      <c r="A1629">
        <v>36</v>
      </c>
      <c r="B1629" s="8" t="s">
        <v>645</v>
      </c>
      <c r="C1629" s="8" t="s">
        <v>646</v>
      </c>
      <c r="D1629" s="1">
        <v>41835</v>
      </c>
      <c r="E1629" s="1" t="s">
        <v>306</v>
      </c>
      <c r="F1629" s="1" t="s">
        <v>307</v>
      </c>
      <c r="G1629" s="11" t="s">
        <v>308</v>
      </c>
      <c r="H1629" t="s">
        <v>309</v>
      </c>
      <c r="I1629" s="9">
        <v>3</v>
      </c>
      <c r="J1629" t="s">
        <v>315</v>
      </c>
      <c r="K1629" t="s">
        <v>496</v>
      </c>
      <c r="L1629">
        <v>47</v>
      </c>
      <c r="M1629">
        <v>153</v>
      </c>
      <c r="N1629">
        <v>1100</v>
      </c>
      <c r="O1629">
        <v>400</v>
      </c>
      <c r="P1629">
        <v>6</v>
      </c>
      <c r="Q1629">
        <v>4</v>
      </c>
      <c r="R1629">
        <v>3</v>
      </c>
      <c r="S1629">
        <v>6</v>
      </c>
      <c r="T1629">
        <v>6</v>
      </c>
      <c r="U1629">
        <v>0</v>
      </c>
      <c r="V1629">
        <v>2</v>
      </c>
      <c r="W1629">
        <v>1</v>
      </c>
      <c r="X1629" t="s">
        <v>312</v>
      </c>
      <c r="Y1629">
        <v>1.22</v>
      </c>
      <c r="Z1629">
        <v>4</v>
      </c>
      <c r="AA1629">
        <v>1.22</v>
      </c>
      <c r="AB1629">
        <v>4</v>
      </c>
      <c r="AC1629">
        <v>1.2</v>
      </c>
      <c r="AD1629">
        <v>4.33</v>
      </c>
      <c r="AE1629">
        <v>1.24</v>
      </c>
      <c r="AF1629">
        <v>4.4400000000000004</v>
      </c>
      <c r="AG1629">
        <v>1.2</v>
      </c>
      <c r="AH1629">
        <v>4.5</v>
      </c>
      <c r="AI1629">
        <v>1.26</v>
      </c>
      <c r="AJ1629">
        <v>4.5</v>
      </c>
      <c r="AK1629">
        <v>1.23</v>
      </c>
      <c r="AL1629">
        <v>4.03</v>
      </c>
      <c r="AM1629" t="str">
        <f t="shared" si="275"/>
        <v>Pliskova</v>
      </c>
      <c r="AN1629" t="str">
        <f t="shared" si="276"/>
        <v>Buyukakcay</v>
      </c>
      <c r="AO1629" t="str">
        <f t="shared" si="277"/>
        <v>IstanbulPliskovaBuyukakcay</v>
      </c>
      <c r="AP1629" t="str">
        <f t="shared" si="278"/>
        <v>IstanbulBuyukakcayPliskova</v>
      </c>
      <c r="AQ1629">
        <f t="shared" si="279"/>
        <v>1</v>
      </c>
      <c r="AR1629">
        <f t="shared" si="280"/>
        <v>5</v>
      </c>
      <c r="AS1629">
        <f t="shared" si="281"/>
        <v>25</v>
      </c>
      <c r="AT1629" t="b">
        <f t="shared" si="282"/>
        <v>0</v>
      </c>
      <c r="AU1629" t="str">
        <f t="shared" si="283"/>
        <v>Pliskova</v>
      </c>
      <c r="AV1629" t="b">
        <f t="shared" si="284"/>
        <v>1</v>
      </c>
      <c r="AW1629" t="str">
        <f t="shared" si="285"/>
        <v>Istanbul1st Round</v>
      </c>
    </row>
    <row r="1630" spans="1:49" x14ac:dyDescent="0.25">
      <c r="A1630">
        <v>36</v>
      </c>
      <c r="B1630" s="8" t="s">
        <v>645</v>
      </c>
      <c r="C1630" s="8" t="s">
        <v>646</v>
      </c>
      <c r="D1630" s="1">
        <v>41835</v>
      </c>
      <c r="E1630" s="1" t="s">
        <v>306</v>
      </c>
      <c r="F1630" s="1" t="s">
        <v>307</v>
      </c>
      <c r="G1630" s="11" t="s">
        <v>308</v>
      </c>
      <c r="H1630" t="s">
        <v>309</v>
      </c>
      <c r="I1630" s="9">
        <v>3</v>
      </c>
      <c r="J1630" t="s">
        <v>438</v>
      </c>
      <c r="K1630" t="s">
        <v>444</v>
      </c>
      <c r="L1630">
        <v>15</v>
      </c>
      <c r="M1630">
        <v>62</v>
      </c>
      <c r="N1630">
        <v>2825</v>
      </c>
      <c r="O1630">
        <v>903</v>
      </c>
      <c r="P1630">
        <v>6</v>
      </c>
      <c r="Q1630">
        <v>0</v>
      </c>
      <c r="R1630">
        <v>6</v>
      </c>
      <c r="S1630">
        <v>0</v>
      </c>
      <c r="V1630">
        <v>2</v>
      </c>
      <c r="W1630">
        <v>0</v>
      </c>
      <c r="X1630" t="s">
        <v>312</v>
      </c>
      <c r="Y1630">
        <v>1.25</v>
      </c>
      <c r="Z1630">
        <v>3.75</v>
      </c>
      <c r="AA1630">
        <v>1.33</v>
      </c>
      <c r="AB1630">
        <v>3.2</v>
      </c>
      <c r="AC1630">
        <v>1.36</v>
      </c>
      <c r="AD1630">
        <v>3</v>
      </c>
      <c r="AE1630">
        <v>1.25</v>
      </c>
      <c r="AF1630">
        <v>4.3600000000000003</v>
      </c>
      <c r="AG1630">
        <v>1.33</v>
      </c>
      <c r="AH1630">
        <v>3.25</v>
      </c>
      <c r="AI1630">
        <v>1.36</v>
      </c>
      <c r="AJ1630">
        <v>4.3600000000000003</v>
      </c>
      <c r="AK1630">
        <v>1.31</v>
      </c>
      <c r="AL1630">
        <v>3.35</v>
      </c>
      <c r="AM1630" t="str">
        <f t="shared" si="275"/>
        <v>Wozniacki</v>
      </c>
      <c r="AN1630" t="str">
        <f t="shared" si="276"/>
        <v>Bencic</v>
      </c>
      <c r="AO1630" t="str">
        <f t="shared" si="277"/>
        <v>IstanbulWozniackiBencic</v>
      </c>
      <c r="AP1630" t="str">
        <f t="shared" si="278"/>
        <v>IstanbulBencicWozniacki</v>
      </c>
      <c r="AQ1630">
        <f t="shared" si="279"/>
        <v>2</v>
      </c>
      <c r="AR1630">
        <f t="shared" si="280"/>
        <v>12</v>
      </c>
      <c r="AS1630">
        <f t="shared" si="281"/>
        <v>12</v>
      </c>
      <c r="AT1630" t="b">
        <f t="shared" si="282"/>
        <v>0</v>
      </c>
      <c r="AU1630" t="str">
        <f t="shared" si="283"/>
        <v>Wozniacki</v>
      </c>
      <c r="AV1630" t="b">
        <f t="shared" si="284"/>
        <v>0</v>
      </c>
      <c r="AW1630" t="str">
        <f t="shared" si="285"/>
        <v>Istanbul1st Round</v>
      </c>
    </row>
    <row r="1631" spans="1:49" x14ac:dyDescent="0.25">
      <c r="A1631">
        <v>36</v>
      </c>
      <c r="B1631" s="8" t="s">
        <v>645</v>
      </c>
      <c r="C1631" s="8" t="s">
        <v>646</v>
      </c>
      <c r="D1631" s="1">
        <v>41836</v>
      </c>
      <c r="E1631" s="1" t="s">
        <v>306</v>
      </c>
      <c r="F1631" s="1" t="s">
        <v>307</v>
      </c>
      <c r="G1631" s="11" t="s">
        <v>308</v>
      </c>
      <c r="H1631" t="s">
        <v>344</v>
      </c>
      <c r="I1631" s="9">
        <v>3</v>
      </c>
      <c r="J1631" t="s">
        <v>354</v>
      </c>
      <c r="K1631" t="s">
        <v>358</v>
      </c>
      <c r="L1631">
        <v>35</v>
      </c>
      <c r="M1631">
        <v>72</v>
      </c>
      <c r="N1631">
        <v>1395</v>
      </c>
      <c r="O1631">
        <v>780</v>
      </c>
      <c r="P1631">
        <v>6</v>
      </c>
      <c r="Q1631">
        <v>0</v>
      </c>
      <c r="R1631">
        <v>6</v>
      </c>
      <c r="S1631">
        <v>3</v>
      </c>
      <c r="V1631">
        <v>2</v>
      </c>
      <c r="W1631">
        <v>0</v>
      </c>
      <c r="X1631" t="s">
        <v>312</v>
      </c>
      <c r="Y1631">
        <v>1.61</v>
      </c>
      <c r="Z1631">
        <v>2.2000000000000002</v>
      </c>
      <c r="AA1631">
        <v>1.62</v>
      </c>
      <c r="AB1631">
        <v>2.25</v>
      </c>
      <c r="AC1631">
        <v>1.67</v>
      </c>
      <c r="AD1631">
        <v>2.1</v>
      </c>
      <c r="AE1631">
        <v>1.64</v>
      </c>
      <c r="AF1631">
        <v>2.41</v>
      </c>
      <c r="AG1631">
        <v>1.73</v>
      </c>
      <c r="AH1631">
        <v>2.1</v>
      </c>
      <c r="AI1631">
        <v>1.73</v>
      </c>
      <c r="AJ1631">
        <v>2.41</v>
      </c>
      <c r="AK1631">
        <v>1.65</v>
      </c>
      <c r="AL1631">
        <v>2.21</v>
      </c>
      <c r="AM1631" t="str">
        <f t="shared" si="275"/>
        <v>Svitolina</v>
      </c>
      <c r="AN1631" t="str">
        <f t="shared" si="276"/>
        <v>Voegele</v>
      </c>
      <c r="AO1631" t="str">
        <f t="shared" si="277"/>
        <v>IstanbulSvitolinaVoegele</v>
      </c>
      <c r="AP1631" t="str">
        <f t="shared" si="278"/>
        <v>IstanbulVoegeleSvitolina</v>
      </c>
      <c r="AQ1631">
        <f t="shared" si="279"/>
        <v>2</v>
      </c>
      <c r="AR1631">
        <f t="shared" si="280"/>
        <v>9</v>
      </c>
      <c r="AS1631">
        <f t="shared" si="281"/>
        <v>15</v>
      </c>
      <c r="AT1631" t="b">
        <f t="shared" si="282"/>
        <v>0</v>
      </c>
      <c r="AU1631" t="str">
        <f t="shared" si="283"/>
        <v>Svitolina</v>
      </c>
      <c r="AV1631" t="b">
        <f t="shared" si="284"/>
        <v>0</v>
      </c>
      <c r="AW1631" t="str">
        <f t="shared" si="285"/>
        <v>Istanbul2nd Round</v>
      </c>
    </row>
    <row r="1632" spans="1:49" x14ac:dyDescent="0.25">
      <c r="A1632">
        <v>36</v>
      </c>
      <c r="B1632" s="8" t="s">
        <v>645</v>
      </c>
      <c r="C1632" s="8" t="s">
        <v>646</v>
      </c>
      <c r="D1632" s="1">
        <v>41836</v>
      </c>
      <c r="E1632" s="1" t="s">
        <v>306</v>
      </c>
      <c r="F1632" s="1" t="s">
        <v>307</v>
      </c>
      <c r="G1632" s="11" t="s">
        <v>308</v>
      </c>
      <c r="H1632" t="s">
        <v>344</v>
      </c>
      <c r="I1632" s="9">
        <v>3</v>
      </c>
      <c r="J1632" t="s">
        <v>379</v>
      </c>
      <c r="K1632" t="s">
        <v>585</v>
      </c>
      <c r="L1632">
        <v>102</v>
      </c>
      <c r="M1632">
        <v>33</v>
      </c>
      <c r="N1632">
        <v>596</v>
      </c>
      <c r="O1632">
        <v>1415</v>
      </c>
      <c r="P1632">
        <v>6</v>
      </c>
      <c r="Q1632">
        <v>1</v>
      </c>
      <c r="R1632">
        <v>6</v>
      </c>
      <c r="S1632">
        <v>3</v>
      </c>
      <c r="V1632">
        <v>2</v>
      </c>
      <c r="W1632">
        <v>0</v>
      </c>
      <c r="X1632" t="s">
        <v>312</v>
      </c>
      <c r="Y1632">
        <v>2.5</v>
      </c>
      <c r="Z1632">
        <v>1.5</v>
      </c>
      <c r="AA1632">
        <v>2.4</v>
      </c>
      <c r="AB1632">
        <v>1.55</v>
      </c>
      <c r="AC1632">
        <v>2.38</v>
      </c>
      <c r="AD1632">
        <v>1.53</v>
      </c>
      <c r="AE1632">
        <v>2.57</v>
      </c>
      <c r="AF1632">
        <v>1.57</v>
      </c>
      <c r="AG1632">
        <v>2.38</v>
      </c>
      <c r="AH1632">
        <v>1.57</v>
      </c>
      <c r="AI1632">
        <v>2.6</v>
      </c>
      <c r="AJ1632">
        <v>1.62</v>
      </c>
      <c r="AK1632">
        <v>2.4500000000000002</v>
      </c>
      <c r="AL1632">
        <v>1.53</v>
      </c>
      <c r="AM1632" t="str">
        <f t="shared" si="275"/>
        <v>Mladenovic</v>
      </c>
      <c r="AN1632" t="str">
        <f t="shared" si="276"/>
        <v>Koukalova</v>
      </c>
      <c r="AO1632" t="str">
        <f t="shared" si="277"/>
        <v>IstanbulMladenovicKoukalova</v>
      </c>
      <c r="AP1632" t="str">
        <f t="shared" si="278"/>
        <v>IstanbulKoukalovaMladenovic</v>
      </c>
      <c r="AQ1632">
        <f t="shared" si="279"/>
        <v>2</v>
      </c>
      <c r="AR1632">
        <f t="shared" si="280"/>
        <v>8</v>
      </c>
      <c r="AS1632">
        <f t="shared" si="281"/>
        <v>16</v>
      </c>
      <c r="AT1632" t="b">
        <f t="shared" si="282"/>
        <v>0</v>
      </c>
      <c r="AU1632" t="str">
        <f t="shared" si="283"/>
        <v>Mladenovic</v>
      </c>
      <c r="AV1632" t="b">
        <f t="shared" si="284"/>
        <v>0</v>
      </c>
      <c r="AW1632" t="str">
        <f t="shared" si="285"/>
        <v>Istanbul2nd Round</v>
      </c>
    </row>
    <row r="1633" spans="1:49" x14ac:dyDescent="0.25">
      <c r="A1633">
        <v>36</v>
      </c>
      <c r="B1633" s="8" t="s">
        <v>645</v>
      </c>
      <c r="C1633" s="8" t="s">
        <v>646</v>
      </c>
      <c r="D1633" s="1">
        <v>41836</v>
      </c>
      <c r="E1633" s="1" t="s">
        <v>306</v>
      </c>
      <c r="F1633" s="1" t="s">
        <v>307</v>
      </c>
      <c r="G1633" s="11" t="s">
        <v>308</v>
      </c>
      <c r="H1633" t="s">
        <v>344</v>
      </c>
      <c r="I1633" s="9">
        <v>3</v>
      </c>
      <c r="J1633" t="s">
        <v>367</v>
      </c>
      <c r="K1633" t="s">
        <v>408</v>
      </c>
      <c r="L1633">
        <v>75</v>
      </c>
      <c r="M1633">
        <v>40</v>
      </c>
      <c r="N1633">
        <v>740</v>
      </c>
      <c r="O1633">
        <v>1200</v>
      </c>
      <c r="P1633">
        <v>6</v>
      </c>
      <c r="Q1633">
        <v>1</v>
      </c>
      <c r="R1633">
        <v>6</v>
      </c>
      <c r="S1633">
        <v>4</v>
      </c>
      <c r="V1633">
        <v>2</v>
      </c>
      <c r="W1633">
        <v>0</v>
      </c>
      <c r="X1633" t="s">
        <v>312</v>
      </c>
      <c r="Y1633">
        <v>1.83</v>
      </c>
      <c r="Z1633">
        <v>1.83</v>
      </c>
      <c r="AA1633">
        <v>1.75</v>
      </c>
      <c r="AB1633">
        <v>2.0499999999999998</v>
      </c>
      <c r="AC1633">
        <v>1.83</v>
      </c>
      <c r="AD1633">
        <v>1.83</v>
      </c>
      <c r="AE1633">
        <v>1.83</v>
      </c>
      <c r="AF1633">
        <v>2.11</v>
      </c>
      <c r="AG1633">
        <v>1.8</v>
      </c>
      <c r="AH1633">
        <v>2</v>
      </c>
      <c r="AI1633">
        <v>1.87</v>
      </c>
      <c r="AJ1633">
        <v>2.11</v>
      </c>
      <c r="AK1633">
        <v>1.8</v>
      </c>
      <c r="AL1633">
        <v>1.97</v>
      </c>
      <c r="AM1633" t="str">
        <f t="shared" si="275"/>
        <v>Schiavone</v>
      </c>
      <c r="AN1633" t="str">
        <f t="shared" si="276"/>
        <v>Jovanovski</v>
      </c>
      <c r="AO1633" t="str">
        <f t="shared" si="277"/>
        <v>IstanbulSchiavoneJovanovski</v>
      </c>
      <c r="AP1633" t="str">
        <f t="shared" si="278"/>
        <v>IstanbulJovanovskiSchiavone</v>
      </c>
      <c r="AQ1633">
        <f t="shared" si="279"/>
        <v>2</v>
      </c>
      <c r="AR1633">
        <f t="shared" si="280"/>
        <v>7</v>
      </c>
      <c r="AS1633">
        <f t="shared" si="281"/>
        <v>17</v>
      </c>
      <c r="AT1633" t="b">
        <f t="shared" si="282"/>
        <v>0</v>
      </c>
      <c r="AU1633" t="str">
        <f t="shared" si="283"/>
        <v>Schiavone</v>
      </c>
      <c r="AV1633" t="b">
        <f t="shared" si="284"/>
        <v>0</v>
      </c>
      <c r="AW1633" t="str">
        <f t="shared" si="285"/>
        <v>Istanbul2nd Round</v>
      </c>
    </row>
    <row r="1634" spans="1:49" x14ac:dyDescent="0.25">
      <c r="A1634">
        <v>36</v>
      </c>
      <c r="B1634" s="8" t="s">
        <v>645</v>
      </c>
      <c r="C1634" s="8" t="s">
        <v>646</v>
      </c>
      <c r="D1634" s="1">
        <v>41836</v>
      </c>
      <c r="E1634" s="1" t="s">
        <v>306</v>
      </c>
      <c r="F1634" s="1" t="s">
        <v>307</v>
      </c>
      <c r="G1634" s="11" t="s">
        <v>308</v>
      </c>
      <c r="H1634" t="s">
        <v>344</v>
      </c>
      <c r="I1634" s="9">
        <v>3</v>
      </c>
      <c r="J1634" t="s">
        <v>438</v>
      </c>
      <c r="K1634" t="s">
        <v>341</v>
      </c>
      <c r="L1634">
        <v>15</v>
      </c>
      <c r="M1634">
        <v>67</v>
      </c>
      <c r="N1634">
        <v>2825</v>
      </c>
      <c r="O1634">
        <v>875</v>
      </c>
      <c r="P1634">
        <v>4</v>
      </c>
      <c r="Q1634">
        <v>6</v>
      </c>
      <c r="R1634">
        <v>6</v>
      </c>
      <c r="S1634">
        <v>2</v>
      </c>
      <c r="T1634">
        <v>6</v>
      </c>
      <c r="U1634">
        <v>1</v>
      </c>
      <c r="V1634">
        <v>2</v>
      </c>
      <c r="W1634">
        <v>1</v>
      </c>
      <c r="X1634" t="s">
        <v>312</v>
      </c>
      <c r="Y1634">
        <v>1.1100000000000001</v>
      </c>
      <c r="Z1634">
        <v>6.5</v>
      </c>
      <c r="AA1634">
        <v>1.1299999999999999</v>
      </c>
      <c r="AB1634">
        <v>5.5</v>
      </c>
      <c r="AC1634">
        <v>1.1399999999999999</v>
      </c>
      <c r="AD1634">
        <v>5</v>
      </c>
      <c r="AE1634">
        <v>1.1299999999999999</v>
      </c>
      <c r="AF1634">
        <v>7.71</v>
      </c>
      <c r="AG1634">
        <v>1.1299999999999999</v>
      </c>
      <c r="AH1634">
        <v>6</v>
      </c>
      <c r="AI1634">
        <v>1.1399999999999999</v>
      </c>
      <c r="AJ1634">
        <v>7.71</v>
      </c>
      <c r="AK1634">
        <v>1.1200000000000001</v>
      </c>
      <c r="AL1634">
        <v>6.11</v>
      </c>
      <c r="AM1634" t="str">
        <f t="shared" si="275"/>
        <v>Wozniacki</v>
      </c>
      <c r="AN1634" t="str">
        <f t="shared" si="276"/>
        <v>Knapp</v>
      </c>
      <c r="AO1634" t="str">
        <f t="shared" si="277"/>
        <v>IstanbulWozniackiKnapp</v>
      </c>
      <c r="AP1634" t="str">
        <f t="shared" si="278"/>
        <v>IstanbulKnappWozniacki</v>
      </c>
      <c r="AQ1634">
        <f t="shared" si="279"/>
        <v>1</v>
      </c>
      <c r="AR1634">
        <f t="shared" si="280"/>
        <v>7</v>
      </c>
      <c r="AS1634">
        <f t="shared" si="281"/>
        <v>25</v>
      </c>
      <c r="AT1634" t="b">
        <f t="shared" si="282"/>
        <v>0</v>
      </c>
      <c r="AU1634" t="str">
        <f t="shared" si="283"/>
        <v>Knapp</v>
      </c>
      <c r="AV1634" t="b">
        <f t="shared" si="284"/>
        <v>1</v>
      </c>
      <c r="AW1634" t="str">
        <f t="shared" si="285"/>
        <v>Istanbul2nd Round</v>
      </c>
    </row>
    <row r="1635" spans="1:49" x14ac:dyDescent="0.25">
      <c r="A1635">
        <v>36</v>
      </c>
      <c r="B1635" s="8" t="s">
        <v>645</v>
      </c>
      <c r="C1635" s="8" t="s">
        <v>646</v>
      </c>
      <c r="D1635" s="1">
        <v>41837</v>
      </c>
      <c r="E1635" s="1" t="s">
        <v>306</v>
      </c>
      <c r="F1635" s="1" t="s">
        <v>307</v>
      </c>
      <c r="G1635" s="11" t="s">
        <v>308</v>
      </c>
      <c r="H1635" t="s">
        <v>344</v>
      </c>
      <c r="I1635" s="9">
        <v>3</v>
      </c>
      <c r="J1635" t="s">
        <v>342</v>
      </c>
      <c r="K1635" t="s">
        <v>470</v>
      </c>
      <c r="L1635">
        <v>139</v>
      </c>
      <c r="M1635">
        <v>85</v>
      </c>
      <c r="N1635">
        <v>440</v>
      </c>
      <c r="O1635">
        <v>683</v>
      </c>
      <c r="P1635">
        <v>6</v>
      </c>
      <c r="Q1635">
        <v>4</v>
      </c>
      <c r="R1635">
        <v>6</v>
      </c>
      <c r="S1635">
        <v>7</v>
      </c>
      <c r="T1635">
        <v>6</v>
      </c>
      <c r="U1635">
        <v>4</v>
      </c>
      <c r="V1635">
        <v>2</v>
      </c>
      <c r="W1635">
        <v>1</v>
      </c>
      <c r="X1635" t="s">
        <v>312</v>
      </c>
      <c r="Y1635">
        <v>1.4</v>
      </c>
      <c r="Z1635">
        <v>2.75</v>
      </c>
      <c r="AA1635">
        <v>1.42</v>
      </c>
      <c r="AB1635">
        <v>2.8</v>
      </c>
      <c r="AC1635">
        <v>1.44</v>
      </c>
      <c r="AD1635">
        <v>2.62</v>
      </c>
      <c r="AE1635">
        <v>1.56</v>
      </c>
      <c r="AF1635">
        <v>2.59</v>
      </c>
      <c r="AG1635">
        <v>1.5</v>
      </c>
      <c r="AH1635">
        <v>2.63</v>
      </c>
      <c r="AI1635">
        <v>1.57</v>
      </c>
      <c r="AJ1635">
        <v>2.8</v>
      </c>
      <c r="AK1635">
        <v>1.49</v>
      </c>
      <c r="AL1635">
        <v>2.57</v>
      </c>
      <c r="AM1635" t="str">
        <f t="shared" si="275"/>
        <v>Konjuh</v>
      </c>
      <c r="AN1635" t="str">
        <f t="shared" si="276"/>
        <v>Doi</v>
      </c>
      <c r="AO1635" t="str">
        <f t="shared" si="277"/>
        <v>IstanbulKonjuhDoi</v>
      </c>
      <c r="AP1635" t="str">
        <f t="shared" si="278"/>
        <v>IstanbulDoiKonjuh</v>
      </c>
      <c r="AQ1635">
        <f t="shared" si="279"/>
        <v>1</v>
      </c>
      <c r="AR1635">
        <f t="shared" si="280"/>
        <v>3</v>
      </c>
      <c r="AS1635">
        <f t="shared" si="281"/>
        <v>33</v>
      </c>
      <c r="AT1635" t="b">
        <f t="shared" si="282"/>
        <v>1</v>
      </c>
      <c r="AU1635" t="str">
        <f t="shared" si="283"/>
        <v>Konjuh</v>
      </c>
      <c r="AV1635" t="b">
        <f t="shared" si="284"/>
        <v>1</v>
      </c>
      <c r="AW1635" t="str">
        <f t="shared" si="285"/>
        <v>Istanbul2nd Round</v>
      </c>
    </row>
    <row r="1636" spans="1:49" x14ac:dyDescent="0.25">
      <c r="A1636">
        <v>36</v>
      </c>
      <c r="B1636" s="8" t="s">
        <v>645</v>
      </c>
      <c r="C1636" s="8" t="s">
        <v>646</v>
      </c>
      <c r="D1636" s="1">
        <v>41837</v>
      </c>
      <c r="E1636" s="1" t="s">
        <v>306</v>
      </c>
      <c r="F1636" s="1" t="s">
        <v>307</v>
      </c>
      <c r="G1636" s="11" t="s">
        <v>308</v>
      </c>
      <c r="H1636" t="s">
        <v>344</v>
      </c>
      <c r="I1636" s="9">
        <v>3</v>
      </c>
      <c r="J1636" t="s">
        <v>321</v>
      </c>
      <c r="K1636" t="s">
        <v>466</v>
      </c>
      <c r="L1636">
        <v>38</v>
      </c>
      <c r="M1636">
        <v>130</v>
      </c>
      <c r="N1636">
        <v>1284</v>
      </c>
      <c r="O1636">
        <v>469</v>
      </c>
      <c r="P1636">
        <v>7</v>
      </c>
      <c r="Q1636">
        <v>6</v>
      </c>
      <c r="R1636">
        <v>6</v>
      </c>
      <c r="S1636">
        <v>7</v>
      </c>
      <c r="T1636">
        <v>6</v>
      </c>
      <c r="U1636">
        <v>2</v>
      </c>
      <c r="V1636">
        <v>2</v>
      </c>
      <c r="W1636">
        <v>1</v>
      </c>
      <c r="X1636" t="s">
        <v>312</v>
      </c>
      <c r="Y1636">
        <v>1.66</v>
      </c>
      <c r="Z1636">
        <v>2.1</v>
      </c>
      <c r="AA1636">
        <v>1.65</v>
      </c>
      <c r="AB1636">
        <v>2.2000000000000002</v>
      </c>
      <c r="AC1636">
        <v>1.73</v>
      </c>
      <c r="AD1636">
        <v>2</v>
      </c>
      <c r="AE1636">
        <v>1.66</v>
      </c>
      <c r="AF1636">
        <v>2.37</v>
      </c>
      <c r="AG1636">
        <v>1.67</v>
      </c>
      <c r="AH1636">
        <v>2.2000000000000002</v>
      </c>
      <c r="AI1636">
        <v>1.73</v>
      </c>
      <c r="AJ1636">
        <v>2.37</v>
      </c>
      <c r="AK1636">
        <v>1.65</v>
      </c>
      <c r="AL1636">
        <v>2.19</v>
      </c>
      <c r="AM1636" t="str">
        <f t="shared" si="275"/>
        <v>Nara</v>
      </c>
      <c r="AN1636" t="str">
        <f t="shared" si="276"/>
        <v>Siniakova</v>
      </c>
      <c r="AO1636" t="str">
        <f t="shared" si="277"/>
        <v>IstanbulNaraSiniakova</v>
      </c>
      <c r="AP1636" t="str">
        <f t="shared" si="278"/>
        <v>IstanbulSiniakovaNara</v>
      </c>
      <c r="AQ1636">
        <f t="shared" si="279"/>
        <v>1</v>
      </c>
      <c r="AR1636">
        <f t="shared" si="280"/>
        <v>4</v>
      </c>
      <c r="AS1636">
        <f t="shared" si="281"/>
        <v>34</v>
      </c>
      <c r="AT1636" t="b">
        <f t="shared" si="282"/>
        <v>1</v>
      </c>
      <c r="AU1636" t="str">
        <f t="shared" si="283"/>
        <v>Nara</v>
      </c>
      <c r="AV1636" t="b">
        <f t="shared" si="284"/>
        <v>1</v>
      </c>
      <c r="AW1636" t="str">
        <f t="shared" si="285"/>
        <v>Istanbul2nd Round</v>
      </c>
    </row>
    <row r="1637" spans="1:49" x14ac:dyDescent="0.25">
      <c r="A1637">
        <v>36</v>
      </c>
      <c r="B1637" s="8" t="s">
        <v>645</v>
      </c>
      <c r="C1637" s="8" t="s">
        <v>646</v>
      </c>
      <c r="D1637" s="1">
        <v>41837</v>
      </c>
      <c r="E1637" s="1" t="s">
        <v>306</v>
      </c>
      <c r="F1637" s="1" t="s">
        <v>307</v>
      </c>
      <c r="G1637" s="11" t="s">
        <v>308</v>
      </c>
      <c r="H1637" t="s">
        <v>344</v>
      </c>
      <c r="I1637" s="9">
        <v>3</v>
      </c>
      <c r="J1637" t="s">
        <v>315</v>
      </c>
      <c r="K1637" t="s">
        <v>398</v>
      </c>
      <c r="L1637">
        <v>47</v>
      </c>
      <c r="M1637">
        <v>97</v>
      </c>
      <c r="N1637">
        <v>1100</v>
      </c>
      <c r="O1637">
        <v>625</v>
      </c>
      <c r="P1637">
        <v>6</v>
      </c>
      <c r="Q1637">
        <v>2</v>
      </c>
      <c r="R1637">
        <v>7</v>
      </c>
      <c r="S1637">
        <v>5</v>
      </c>
      <c r="V1637">
        <v>2</v>
      </c>
      <c r="W1637">
        <v>0</v>
      </c>
      <c r="X1637" t="s">
        <v>312</v>
      </c>
      <c r="Y1637">
        <v>1.22</v>
      </c>
      <c r="Z1637">
        <v>4</v>
      </c>
      <c r="AA1637">
        <v>1.3</v>
      </c>
      <c r="AB1637">
        <v>3.4</v>
      </c>
      <c r="AC1637">
        <v>1.29</v>
      </c>
      <c r="AD1637">
        <v>3.5</v>
      </c>
      <c r="AE1637">
        <v>1.27</v>
      </c>
      <c r="AF1637">
        <v>4.18</v>
      </c>
      <c r="AG1637">
        <v>1.29</v>
      </c>
      <c r="AH1637">
        <v>3.5</v>
      </c>
      <c r="AI1637">
        <v>1.31</v>
      </c>
      <c r="AJ1637">
        <v>4.18</v>
      </c>
      <c r="AK1637">
        <v>1.28</v>
      </c>
      <c r="AL1637">
        <v>3.61</v>
      </c>
      <c r="AM1637" t="str">
        <f t="shared" si="275"/>
        <v>Pliskova</v>
      </c>
      <c r="AN1637" t="str">
        <f t="shared" si="276"/>
        <v>Peer</v>
      </c>
      <c r="AO1637" t="str">
        <f t="shared" si="277"/>
        <v>IstanbulPliskovaPeer</v>
      </c>
      <c r="AP1637" t="str">
        <f t="shared" si="278"/>
        <v>IstanbulPeerPliskova</v>
      </c>
      <c r="AQ1637">
        <f t="shared" si="279"/>
        <v>2</v>
      </c>
      <c r="AR1637">
        <f t="shared" si="280"/>
        <v>6</v>
      </c>
      <c r="AS1637">
        <f t="shared" si="281"/>
        <v>20</v>
      </c>
      <c r="AT1637" t="b">
        <f t="shared" si="282"/>
        <v>0</v>
      </c>
      <c r="AU1637" t="str">
        <f t="shared" si="283"/>
        <v>Pliskova</v>
      </c>
      <c r="AV1637" t="b">
        <f t="shared" si="284"/>
        <v>0</v>
      </c>
      <c r="AW1637" t="str">
        <f t="shared" si="285"/>
        <v>Istanbul2nd Round</v>
      </c>
    </row>
    <row r="1638" spans="1:49" x14ac:dyDescent="0.25">
      <c r="A1638">
        <v>36</v>
      </c>
      <c r="B1638" s="8" t="s">
        <v>645</v>
      </c>
      <c r="C1638" s="8" t="s">
        <v>646</v>
      </c>
      <c r="D1638" s="1">
        <v>41837</v>
      </c>
      <c r="E1638" s="1" t="s">
        <v>306</v>
      </c>
      <c r="F1638" s="1" t="s">
        <v>307</v>
      </c>
      <c r="G1638" s="11" t="s">
        <v>308</v>
      </c>
      <c r="H1638" t="s">
        <v>344</v>
      </c>
      <c r="I1638" s="9">
        <v>3</v>
      </c>
      <c r="J1638" t="s">
        <v>343</v>
      </c>
      <c r="K1638" t="s">
        <v>488</v>
      </c>
      <c r="L1638">
        <v>24</v>
      </c>
      <c r="M1638">
        <v>99</v>
      </c>
      <c r="N1638">
        <v>1780</v>
      </c>
      <c r="O1638">
        <v>619</v>
      </c>
      <c r="P1638">
        <v>6</v>
      </c>
      <c r="Q1638">
        <v>3</v>
      </c>
      <c r="R1638">
        <v>4</v>
      </c>
      <c r="S1638">
        <v>1</v>
      </c>
      <c r="V1638">
        <v>1</v>
      </c>
      <c r="W1638">
        <v>0</v>
      </c>
      <c r="X1638" t="s">
        <v>323</v>
      </c>
      <c r="Y1638">
        <v>1.25</v>
      </c>
      <c r="Z1638">
        <v>3.75</v>
      </c>
      <c r="AA1638">
        <v>1.3</v>
      </c>
      <c r="AB1638">
        <v>3.4</v>
      </c>
      <c r="AC1638">
        <v>1.33</v>
      </c>
      <c r="AD1638">
        <v>3.25</v>
      </c>
      <c r="AE1638">
        <v>1.33</v>
      </c>
      <c r="AF1638">
        <v>3.69</v>
      </c>
      <c r="AG1638">
        <v>1.33</v>
      </c>
      <c r="AH1638">
        <v>3.25</v>
      </c>
      <c r="AI1638">
        <v>1.53</v>
      </c>
      <c r="AJ1638">
        <v>3.75</v>
      </c>
      <c r="AK1638">
        <v>1.3</v>
      </c>
      <c r="AL1638">
        <v>3.41</v>
      </c>
      <c r="AM1638" t="str">
        <f t="shared" si="275"/>
        <v>Vinci</v>
      </c>
      <c r="AN1638" t="str">
        <f t="shared" si="276"/>
        <v>Dulgheru</v>
      </c>
      <c r="AO1638" t="str">
        <f t="shared" si="277"/>
        <v>IstanbulVinciDulgheru</v>
      </c>
      <c r="AP1638" t="str">
        <f t="shared" si="278"/>
        <v>IstanbulDulgheruVinci</v>
      </c>
      <c r="AQ1638">
        <f t="shared" si="279"/>
        <v>1</v>
      </c>
      <c r="AR1638">
        <f t="shared" si="280"/>
        <v>6</v>
      </c>
      <c r="AS1638">
        <f t="shared" si="281"/>
        <v>14</v>
      </c>
      <c r="AT1638" t="b">
        <f t="shared" si="282"/>
        <v>0</v>
      </c>
      <c r="AU1638" t="str">
        <f t="shared" si="283"/>
        <v>Vinci</v>
      </c>
      <c r="AV1638" t="b">
        <f t="shared" si="284"/>
        <v>0</v>
      </c>
      <c r="AW1638" t="str">
        <f t="shared" si="285"/>
        <v>Istanbul2nd Round</v>
      </c>
    </row>
    <row r="1639" spans="1:49" x14ac:dyDescent="0.25">
      <c r="A1639">
        <v>36</v>
      </c>
      <c r="B1639" s="8" t="s">
        <v>645</v>
      </c>
      <c r="C1639" s="8" t="s">
        <v>646</v>
      </c>
      <c r="D1639" s="1">
        <v>41838</v>
      </c>
      <c r="E1639" s="1" t="s">
        <v>306</v>
      </c>
      <c r="F1639" s="1" t="s">
        <v>307</v>
      </c>
      <c r="G1639" s="11" t="s">
        <v>308</v>
      </c>
      <c r="H1639" t="s">
        <v>345</v>
      </c>
      <c r="I1639" s="9">
        <v>3</v>
      </c>
      <c r="J1639" t="s">
        <v>342</v>
      </c>
      <c r="K1639" t="s">
        <v>354</v>
      </c>
      <c r="L1639">
        <v>139</v>
      </c>
      <c r="M1639">
        <v>35</v>
      </c>
      <c r="N1639">
        <v>440</v>
      </c>
      <c r="O1639">
        <v>1395</v>
      </c>
      <c r="P1639">
        <v>6</v>
      </c>
      <c r="Q1639">
        <v>4</v>
      </c>
      <c r="R1639">
        <v>1</v>
      </c>
      <c r="S1639">
        <v>6</v>
      </c>
      <c r="T1639">
        <v>6</v>
      </c>
      <c r="U1639">
        <v>1</v>
      </c>
      <c r="V1639">
        <v>2</v>
      </c>
      <c r="W1639">
        <v>1</v>
      </c>
      <c r="X1639" t="s">
        <v>312</v>
      </c>
      <c r="Y1639">
        <v>2.62</v>
      </c>
      <c r="Z1639">
        <v>1.5</v>
      </c>
      <c r="AA1639">
        <v>2.4500000000000002</v>
      </c>
      <c r="AB1639">
        <v>1.52</v>
      </c>
      <c r="AC1639">
        <v>2.38</v>
      </c>
      <c r="AD1639">
        <v>1.53</v>
      </c>
      <c r="AE1639">
        <v>2.73</v>
      </c>
      <c r="AF1639">
        <v>1.53</v>
      </c>
      <c r="AG1639">
        <v>2.5</v>
      </c>
      <c r="AH1639">
        <v>1.53</v>
      </c>
      <c r="AI1639">
        <v>2.73</v>
      </c>
      <c r="AJ1639">
        <v>1.57</v>
      </c>
      <c r="AK1639">
        <v>2.5</v>
      </c>
      <c r="AL1639">
        <v>1.52</v>
      </c>
      <c r="AM1639" t="str">
        <f t="shared" si="275"/>
        <v>Konjuh</v>
      </c>
      <c r="AN1639" t="str">
        <f t="shared" si="276"/>
        <v>Svitolina</v>
      </c>
      <c r="AO1639" t="str">
        <f t="shared" si="277"/>
        <v>IstanbulKonjuhSvitolina</v>
      </c>
      <c r="AP1639" t="str">
        <f t="shared" si="278"/>
        <v>IstanbulSvitolinaKonjuh</v>
      </c>
      <c r="AQ1639">
        <f t="shared" si="279"/>
        <v>1</v>
      </c>
      <c r="AR1639">
        <f t="shared" si="280"/>
        <v>2</v>
      </c>
      <c r="AS1639">
        <f t="shared" si="281"/>
        <v>24</v>
      </c>
      <c r="AT1639" t="b">
        <f t="shared" si="282"/>
        <v>0</v>
      </c>
      <c r="AU1639" t="str">
        <f t="shared" si="283"/>
        <v>Konjuh</v>
      </c>
      <c r="AV1639" t="b">
        <f t="shared" si="284"/>
        <v>1</v>
      </c>
      <c r="AW1639" t="str">
        <f t="shared" si="285"/>
        <v>IstanbulQuarterfinals</v>
      </c>
    </row>
    <row r="1640" spans="1:49" x14ac:dyDescent="0.25">
      <c r="A1640">
        <v>36</v>
      </c>
      <c r="B1640" s="8" t="s">
        <v>645</v>
      </c>
      <c r="C1640" s="8" t="s">
        <v>646</v>
      </c>
      <c r="D1640" s="1">
        <v>41838</v>
      </c>
      <c r="E1640" s="1" t="s">
        <v>306</v>
      </c>
      <c r="F1640" s="1" t="s">
        <v>307</v>
      </c>
      <c r="G1640" s="11" t="s">
        <v>308</v>
      </c>
      <c r="H1640" t="s">
        <v>345</v>
      </c>
      <c r="I1640" s="9">
        <v>3</v>
      </c>
      <c r="J1640" t="s">
        <v>379</v>
      </c>
      <c r="K1640" t="s">
        <v>367</v>
      </c>
      <c r="L1640">
        <v>102</v>
      </c>
      <c r="M1640">
        <v>75</v>
      </c>
      <c r="N1640">
        <v>596</v>
      </c>
      <c r="O1640">
        <v>740</v>
      </c>
      <c r="P1640">
        <v>3</v>
      </c>
      <c r="Q1640">
        <v>6</v>
      </c>
      <c r="R1640">
        <v>6</v>
      </c>
      <c r="S1640">
        <v>3</v>
      </c>
      <c r="T1640">
        <v>7</v>
      </c>
      <c r="U1640">
        <v>5</v>
      </c>
      <c r="V1640">
        <v>2</v>
      </c>
      <c r="W1640">
        <v>1</v>
      </c>
      <c r="X1640" t="s">
        <v>312</v>
      </c>
      <c r="Y1640">
        <v>2.1</v>
      </c>
      <c r="Z1640">
        <v>1.72</v>
      </c>
      <c r="AA1640">
        <v>2.1</v>
      </c>
      <c r="AB1640">
        <v>1.7</v>
      </c>
      <c r="AC1640">
        <v>2</v>
      </c>
      <c r="AD1640">
        <v>1.73</v>
      </c>
      <c r="AE1640">
        <v>2.11</v>
      </c>
      <c r="AF1640">
        <v>1.83</v>
      </c>
      <c r="AG1640">
        <v>2</v>
      </c>
      <c r="AH1640">
        <v>1.8</v>
      </c>
      <c r="AI1640">
        <v>2.11</v>
      </c>
      <c r="AJ1640">
        <v>1.85</v>
      </c>
      <c r="AK1640">
        <v>2.0099999999999998</v>
      </c>
      <c r="AL1640">
        <v>1.78</v>
      </c>
      <c r="AM1640" t="str">
        <f t="shared" si="275"/>
        <v>Mladenovic</v>
      </c>
      <c r="AN1640" t="str">
        <f t="shared" si="276"/>
        <v>Schiavone</v>
      </c>
      <c r="AO1640" t="str">
        <f t="shared" si="277"/>
        <v>IstanbulMladenovicSchiavone</v>
      </c>
      <c r="AP1640" t="str">
        <f t="shared" si="278"/>
        <v>IstanbulSchiavoneMladenovic</v>
      </c>
      <c r="AQ1640">
        <f t="shared" si="279"/>
        <v>1</v>
      </c>
      <c r="AR1640">
        <f t="shared" si="280"/>
        <v>2</v>
      </c>
      <c r="AS1640">
        <f t="shared" si="281"/>
        <v>30</v>
      </c>
      <c r="AT1640" t="b">
        <f t="shared" si="282"/>
        <v>0</v>
      </c>
      <c r="AU1640" t="str">
        <f t="shared" si="283"/>
        <v>Schiavone</v>
      </c>
      <c r="AV1640" t="b">
        <f t="shared" si="284"/>
        <v>1</v>
      </c>
      <c r="AW1640" t="str">
        <f t="shared" si="285"/>
        <v>IstanbulQuarterfinals</v>
      </c>
    </row>
    <row r="1641" spans="1:49" x14ac:dyDescent="0.25">
      <c r="A1641">
        <v>36</v>
      </c>
      <c r="B1641" s="8" t="s">
        <v>645</v>
      </c>
      <c r="C1641" s="8" t="s">
        <v>646</v>
      </c>
      <c r="D1641" s="1">
        <v>41838</v>
      </c>
      <c r="E1641" s="1" t="s">
        <v>306</v>
      </c>
      <c r="F1641" s="1" t="s">
        <v>307</v>
      </c>
      <c r="G1641" s="11" t="s">
        <v>308</v>
      </c>
      <c r="H1641" t="s">
        <v>345</v>
      </c>
      <c r="I1641" s="9">
        <v>3</v>
      </c>
      <c r="J1641" t="s">
        <v>343</v>
      </c>
      <c r="K1641" t="s">
        <v>321</v>
      </c>
      <c r="L1641">
        <v>24</v>
      </c>
      <c r="M1641">
        <v>38</v>
      </c>
      <c r="N1641">
        <v>1780</v>
      </c>
      <c r="O1641">
        <v>1284</v>
      </c>
      <c r="P1641">
        <v>6</v>
      </c>
      <c r="Q1641">
        <v>0</v>
      </c>
      <c r="R1641">
        <v>6</v>
      </c>
      <c r="S1641">
        <v>2</v>
      </c>
      <c r="V1641">
        <v>2</v>
      </c>
      <c r="W1641">
        <v>0</v>
      </c>
      <c r="X1641" t="s">
        <v>312</v>
      </c>
      <c r="Y1641">
        <v>1.5</v>
      </c>
      <c r="Z1641">
        <v>2.62</v>
      </c>
      <c r="AA1641">
        <v>1.45</v>
      </c>
      <c r="AB1641">
        <v>2.7</v>
      </c>
      <c r="AC1641">
        <v>1.44</v>
      </c>
      <c r="AD1641">
        <v>2.62</v>
      </c>
      <c r="AE1641">
        <v>1.57</v>
      </c>
      <c r="AF1641">
        <v>2.61</v>
      </c>
      <c r="AG1641">
        <v>1.5</v>
      </c>
      <c r="AH1641">
        <v>2.63</v>
      </c>
      <c r="AI1641">
        <v>1.57</v>
      </c>
      <c r="AJ1641">
        <v>2.85</v>
      </c>
      <c r="AK1641">
        <v>1.48</v>
      </c>
      <c r="AL1641">
        <v>2.61</v>
      </c>
      <c r="AM1641" t="str">
        <f t="shared" si="275"/>
        <v>Vinci</v>
      </c>
      <c r="AN1641" t="str">
        <f t="shared" si="276"/>
        <v>Nara</v>
      </c>
      <c r="AO1641" t="str">
        <f t="shared" si="277"/>
        <v>IstanbulVinciNara</v>
      </c>
      <c r="AP1641" t="str">
        <f t="shared" si="278"/>
        <v>IstanbulNaraVinci</v>
      </c>
      <c r="AQ1641">
        <f t="shared" si="279"/>
        <v>2</v>
      </c>
      <c r="AR1641">
        <f t="shared" si="280"/>
        <v>10</v>
      </c>
      <c r="AS1641">
        <f t="shared" si="281"/>
        <v>14</v>
      </c>
      <c r="AT1641" t="b">
        <f t="shared" si="282"/>
        <v>0</v>
      </c>
      <c r="AU1641" t="str">
        <f t="shared" si="283"/>
        <v>Vinci</v>
      </c>
      <c r="AV1641" t="b">
        <f t="shared" si="284"/>
        <v>0</v>
      </c>
      <c r="AW1641" t="str">
        <f t="shared" si="285"/>
        <v>IstanbulQuarterfinals</v>
      </c>
    </row>
    <row r="1642" spans="1:49" x14ac:dyDescent="0.25">
      <c r="A1642">
        <v>36</v>
      </c>
      <c r="B1642" s="8" t="s">
        <v>645</v>
      </c>
      <c r="C1642" s="8" t="s">
        <v>646</v>
      </c>
      <c r="D1642" s="1">
        <v>41838</v>
      </c>
      <c r="E1642" s="1" t="s">
        <v>306</v>
      </c>
      <c r="F1642" s="1" t="s">
        <v>307</v>
      </c>
      <c r="G1642" s="11" t="s">
        <v>308</v>
      </c>
      <c r="H1642" t="s">
        <v>345</v>
      </c>
      <c r="I1642" s="9">
        <v>3</v>
      </c>
      <c r="J1642" t="s">
        <v>438</v>
      </c>
      <c r="K1642" t="s">
        <v>315</v>
      </c>
      <c r="L1642">
        <v>15</v>
      </c>
      <c r="M1642">
        <v>47</v>
      </c>
      <c r="N1642">
        <v>2825</v>
      </c>
      <c r="O1642">
        <v>1100</v>
      </c>
      <c r="P1642">
        <v>6</v>
      </c>
      <c r="Q1642">
        <v>1</v>
      </c>
      <c r="R1642">
        <v>3</v>
      </c>
      <c r="S1642">
        <v>6</v>
      </c>
      <c r="T1642">
        <v>6</v>
      </c>
      <c r="U1642">
        <v>2</v>
      </c>
      <c r="V1642">
        <v>2</v>
      </c>
      <c r="W1642">
        <v>1</v>
      </c>
      <c r="X1642" t="s">
        <v>312</v>
      </c>
      <c r="Y1642">
        <v>1.28</v>
      </c>
      <c r="Z1642">
        <v>3.75</v>
      </c>
      <c r="AA1642">
        <v>1.25</v>
      </c>
      <c r="AB1642">
        <v>3.75</v>
      </c>
      <c r="AC1642">
        <v>1.25</v>
      </c>
      <c r="AD1642">
        <v>3.75</v>
      </c>
      <c r="AE1642">
        <v>1.3</v>
      </c>
      <c r="AF1642">
        <v>3.95</v>
      </c>
      <c r="AG1642">
        <v>1.25</v>
      </c>
      <c r="AH1642">
        <v>3.75</v>
      </c>
      <c r="AI1642">
        <v>1.33</v>
      </c>
      <c r="AJ1642">
        <v>4</v>
      </c>
      <c r="AK1642">
        <v>1.26</v>
      </c>
      <c r="AL1642">
        <v>3.72</v>
      </c>
      <c r="AM1642" t="str">
        <f t="shared" si="275"/>
        <v>Wozniacki</v>
      </c>
      <c r="AN1642" t="str">
        <f t="shared" si="276"/>
        <v>Pliskova</v>
      </c>
      <c r="AO1642" t="str">
        <f t="shared" si="277"/>
        <v>IstanbulWozniackiPliskova</v>
      </c>
      <c r="AP1642" t="str">
        <f t="shared" si="278"/>
        <v>IstanbulPliskovaWozniacki</v>
      </c>
      <c r="AQ1642">
        <f t="shared" si="279"/>
        <v>1</v>
      </c>
      <c r="AR1642">
        <f t="shared" si="280"/>
        <v>6</v>
      </c>
      <c r="AS1642">
        <f t="shared" si="281"/>
        <v>24</v>
      </c>
      <c r="AT1642" t="b">
        <f t="shared" si="282"/>
        <v>0</v>
      </c>
      <c r="AU1642" t="str">
        <f t="shared" si="283"/>
        <v>Wozniacki</v>
      </c>
      <c r="AV1642" t="b">
        <f t="shared" si="284"/>
        <v>1</v>
      </c>
      <c r="AW1642" t="str">
        <f t="shared" si="285"/>
        <v>IstanbulQuarterfinals</v>
      </c>
    </row>
    <row r="1643" spans="1:49" x14ac:dyDescent="0.25">
      <c r="A1643">
        <v>36</v>
      </c>
      <c r="B1643" s="8" t="s">
        <v>645</v>
      </c>
      <c r="C1643" s="8" t="s">
        <v>646</v>
      </c>
      <c r="D1643" s="1">
        <v>41839</v>
      </c>
      <c r="E1643" s="1" t="s">
        <v>306</v>
      </c>
      <c r="F1643" s="1" t="s">
        <v>307</v>
      </c>
      <c r="G1643" s="11" t="s">
        <v>308</v>
      </c>
      <c r="H1643" t="s">
        <v>346</v>
      </c>
      <c r="I1643" s="9">
        <v>3</v>
      </c>
      <c r="J1643" t="s">
        <v>343</v>
      </c>
      <c r="K1643" t="s">
        <v>342</v>
      </c>
      <c r="L1643">
        <v>24</v>
      </c>
      <c r="M1643">
        <v>139</v>
      </c>
      <c r="N1643">
        <v>1780</v>
      </c>
      <c r="O1643">
        <v>440</v>
      </c>
      <c r="P1643">
        <v>6</v>
      </c>
      <c r="Q1643">
        <v>4</v>
      </c>
      <c r="R1643">
        <v>6</v>
      </c>
      <c r="S1643">
        <v>2</v>
      </c>
      <c r="V1643">
        <v>2</v>
      </c>
      <c r="W1643">
        <v>0</v>
      </c>
      <c r="X1643" t="s">
        <v>312</v>
      </c>
      <c r="Y1643">
        <v>1.4</v>
      </c>
      <c r="Z1643">
        <v>3</v>
      </c>
      <c r="AA1643">
        <v>1.4</v>
      </c>
      <c r="AB1643">
        <v>2.9</v>
      </c>
      <c r="AC1643">
        <v>1.44</v>
      </c>
      <c r="AD1643">
        <v>2.75</v>
      </c>
      <c r="AE1643">
        <v>1.45</v>
      </c>
      <c r="AF1643">
        <v>3.03</v>
      </c>
      <c r="AG1643">
        <v>1.44</v>
      </c>
      <c r="AH1643">
        <v>2.75</v>
      </c>
      <c r="AI1643">
        <v>1.45</v>
      </c>
      <c r="AJ1643">
        <v>3.1</v>
      </c>
      <c r="AK1643">
        <v>1.41</v>
      </c>
      <c r="AL1643">
        <v>2.84</v>
      </c>
      <c r="AM1643" t="str">
        <f t="shared" si="275"/>
        <v>Vinci</v>
      </c>
      <c r="AN1643" t="str">
        <f t="shared" si="276"/>
        <v>Konjuh</v>
      </c>
      <c r="AO1643" t="str">
        <f t="shared" si="277"/>
        <v>IstanbulVinciKonjuh</v>
      </c>
      <c r="AP1643" t="str">
        <f t="shared" si="278"/>
        <v>IstanbulKonjuhVinci</v>
      </c>
      <c r="AQ1643">
        <f t="shared" si="279"/>
        <v>2</v>
      </c>
      <c r="AR1643">
        <f t="shared" si="280"/>
        <v>6</v>
      </c>
      <c r="AS1643">
        <f t="shared" si="281"/>
        <v>18</v>
      </c>
      <c r="AT1643" t="b">
        <f t="shared" si="282"/>
        <v>0</v>
      </c>
      <c r="AU1643" t="str">
        <f t="shared" si="283"/>
        <v>Vinci</v>
      </c>
      <c r="AV1643" t="b">
        <f t="shared" si="284"/>
        <v>0</v>
      </c>
      <c r="AW1643" t="str">
        <f t="shared" si="285"/>
        <v>IstanbulSemifinals</v>
      </c>
    </row>
    <row r="1644" spans="1:49" x14ac:dyDescent="0.25">
      <c r="A1644">
        <v>36</v>
      </c>
      <c r="B1644" s="8" t="s">
        <v>645</v>
      </c>
      <c r="C1644" s="8" t="s">
        <v>646</v>
      </c>
      <c r="D1644" s="1">
        <v>41839</v>
      </c>
      <c r="E1644" s="1" t="s">
        <v>306</v>
      </c>
      <c r="F1644" s="1" t="s">
        <v>307</v>
      </c>
      <c r="G1644" s="11" t="s">
        <v>308</v>
      </c>
      <c r="H1644" t="s">
        <v>346</v>
      </c>
      <c r="I1644" s="9">
        <v>3</v>
      </c>
      <c r="J1644" t="s">
        <v>438</v>
      </c>
      <c r="K1644" t="s">
        <v>379</v>
      </c>
      <c r="L1644">
        <v>15</v>
      </c>
      <c r="M1644">
        <v>102</v>
      </c>
      <c r="N1644">
        <v>2825</v>
      </c>
      <c r="O1644">
        <v>596</v>
      </c>
      <c r="P1644">
        <v>6</v>
      </c>
      <c r="Q1644">
        <v>2</v>
      </c>
      <c r="R1644">
        <v>6</v>
      </c>
      <c r="S1644">
        <v>3</v>
      </c>
      <c r="V1644">
        <v>2</v>
      </c>
      <c r="W1644">
        <v>0</v>
      </c>
      <c r="X1644" t="s">
        <v>312</v>
      </c>
      <c r="Y1644">
        <v>1.1599999999999999</v>
      </c>
      <c r="Z1644">
        <v>5</v>
      </c>
      <c r="AA1644">
        <v>1.2</v>
      </c>
      <c r="AB1644">
        <v>4.3</v>
      </c>
      <c r="AC1644">
        <v>1.22</v>
      </c>
      <c r="AD1644">
        <v>4.33</v>
      </c>
      <c r="AE1644">
        <v>1.2</v>
      </c>
      <c r="AF1644">
        <v>5.37</v>
      </c>
      <c r="AG1644">
        <v>1.2</v>
      </c>
      <c r="AH1644">
        <v>4.5</v>
      </c>
      <c r="AI1644">
        <v>1.22</v>
      </c>
      <c r="AJ1644">
        <v>5.37</v>
      </c>
      <c r="AK1644">
        <v>1.18</v>
      </c>
      <c r="AL1644">
        <v>4.62</v>
      </c>
      <c r="AM1644" t="str">
        <f t="shared" si="275"/>
        <v>Wozniacki</v>
      </c>
      <c r="AN1644" t="str">
        <f t="shared" si="276"/>
        <v>Mladenovic</v>
      </c>
      <c r="AO1644" t="str">
        <f t="shared" si="277"/>
        <v>IstanbulWozniackiMladenovic</v>
      </c>
      <c r="AP1644" t="str">
        <f t="shared" si="278"/>
        <v>IstanbulMladenovicWozniacki</v>
      </c>
      <c r="AQ1644">
        <f t="shared" si="279"/>
        <v>2</v>
      </c>
      <c r="AR1644">
        <f t="shared" si="280"/>
        <v>7</v>
      </c>
      <c r="AS1644">
        <f t="shared" si="281"/>
        <v>17</v>
      </c>
      <c r="AT1644" t="b">
        <f t="shared" si="282"/>
        <v>0</v>
      </c>
      <c r="AU1644" t="str">
        <f t="shared" si="283"/>
        <v>Wozniacki</v>
      </c>
      <c r="AV1644" t="b">
        <f t="shared" si="284"/>
        <v>0</v>
      </c>
      <c r="AW1644" t="str">
        <f t="shared" si="285"/>
        <v>IstanbulSemifinals</v>
      </c>
    </row>
    <row r="1645" spans="1:49" x14ac:dyDescent="0.25">
      <c r="A1645">
        <v>36</v>
      </c>
      <c r="B1645" s="8" t="s">
        <v>645</v>
      </c>
      <c r="C1645" s="8" t="s">
        <v>646</v>
      </c>
      <c r="D1645" s="1">
        <v>41840</v>
      </c>
      <c r="E1645" s="1" t="s">
        <v>306</v>
      </c>
      <c r="F1645" s="1" t="s">
        <v>307</v>
      </c>
      <c r="G1645" s="11" t="s">
        <v>308</v>
      </c>
      <c r="H1645" t="s">
        <v>348</v>
      </c>
      <c r="I1645" s="9">
        <v>3</v>
      </c>
      <c r="J1645" t="s">
        <v>438</v>
      </c>
      <c r="K1645" t="s">
        <v>343</v>
      </c>
      <c r="L1645">
        <v>15</v>
      </c>
      <c r="M1645">
        <v>24</v>
      </c>
      <c r="N1645">
        <v>2825</v>
      </c>
      <c r="O1645">
        <v>1780</v>
      </c>
      <c r="P1645">
        <v>6</v>
      </c>
      <c r="Q1645">
        <v>1</v>
      </c>
      <c r="R1645">
        <v>6</v>
      </c>
      <c r="S1645">
        <v>1</v>
      </c>
      <c r="V1645">
        <v>2</v>
      </c>
      <c r="W1645">
        <v>0</v>
      </c>
      <c r="X1645" t="s">
        <v>312</v>
      </c>
      <c r="Y1645">
        <v>1.4</v>
      </c>
      <c r="Z1645">
        <v>3</v>
      </c>
      <c r="AA1645">
        <v>1.4</v>
      </c>
      <c r="AB1645">
        <v>2.9</v>
      </c>
      <c r="AC1645">
        <v>1.44</v>
      </c>
      <c r="AD1645">
        <v>2.75</v>
      </c>
      <c r="AE1645">
        <v>1.42</v>
      </c>
      <c r="AF1645">
        <v>3.19</v>
      </c>
      <c r="AG1645">
        <v>1.4</v>
      </c>
      <c r="AH1645">
        <v>2.88</v>
      </c>
      <c r="AI1645">
        <v>1.44</v>
      </c>
      <c r="AJ1645">
        <v>3.2</v>
      </c>
      <c r="AK1645">
        <v>1.39</v>
      </c>
      <c r="AL1645">
        <v>2.93</v>
      </c>
      <c r="AM1645" t="str">
        <f t="shared" si="275"/>
        <v>Wozniacki</v>
      </c>
      <c r="AN1645" t="str">
        <f t="shared" si="276"/>
        <v>Vinci</v>
      </c>
      <c r="AO1645" t="str">
        <f t="shared" si="277"/>
        <v>IstanbulWozniackiVinci</v>
      </c>
      <c r="AP1645" t="str">
        <f t="shared" si="278"/>
        <v>IstanbulVinciWozniacki</v>
      </c>
      <c r="AQ1645">
        <f t="shared" si="279"/>
        <v>2</v>
      </c>
      <c r="AR1645">
        <f t="shared" si="280"/>
        <v>10</v>
      </c>
      <c r="AS1645">
        <f t="shared" si="281"/>
        <v>14</v>
      </c>
      <c r="AT1645" t="b">
        <f t="shared" si="282"/>
        <v>0</v>
      </c>
      <c r="AU1645" t="str">
        <f t="shared" si="283"/>
        <v>Wozniacki</v>
      </c>
      <c r="AV1645" t="b">
        <f t="shared" si="284"/>
        <v>0</v>
      </c>
      <c r="AW1645" t="str">
        <f t="shared" si="285"/>
        <v>IstanbulThe Final</v>
      </c>
    </row>
    <row r="1646" spans="1:49" x14ac:dyDescent="0.25">
      <c r="A1646">
        <v>37</v>
      </c>
      <c r="B1646" s="8" t="s">
        <v>650</v>
      </c>
      <c r="C1646" s="8" t="s">
        <v>651</v>
      </c>
      <c r="D1646" s="1">
        <v>41841</v>
      </c>
      <c r="E1646" s="1" t="s">
        <v>306</v>
      </c>
      <c r="F1646" s="8" t="s">
        <v>307</v>
      </c>
      <c r="G1646" s="11" t="s">
        <v>308</v>
      </c>
      <c r="H1646" t="s">
        <v>309</v>
      </c>
      <c r="I1646">
        <v>3</v>
      </c>
      <c r="J1646" t="s">
        <v>358</v>
      </c>
      <c r="K1646" t="s">
        <v>322</v>
      </c>
      <c r="L1646">
        <v>72</v>
      </c>
      <c r="M1646">
        <v>131</v>
      </c>
      <c r="N1646">
        <v>790</v>
      </c>
      <c r="O1646">
        <v>469</v>
      </c>
      <c r="P1646">
        <v>6</v>
      </c>
      <c r="Q1646">
        <v>1</v>
      </c>
      <c r="R1646">
        <v>6</v>
      </c>
      <c r="S1646">
        <v>4</v>
      </c>
      <c r="V1646">
        <v>2</v>
      </c>
      <c r="W1646">
        <v>0</v>
      </c>
      <c r="X1646" t="s">
        <v>312</v>
      </c>
      <c r="Y1646">
        <v>1.22</v>
      </c>
      <c r="Z1646">
        <v>4</v>
      </c>
      <c r="AA1646">
        <v>1.25</v>
      </c>
      <c r="AB1646">
        <v>3.75</v>
      </c>
      <c r="AC1646">
        <v>1.25</v>
      </c>
      <c r="AD1646">
        <v>3.75</v>
      </c>
      <c r="AE1646">
        <v>1.26</v>
      </c>
      <c r="AF1646">
        <v>4.21</v>
      </c>
      <c r="AG1646">
        <v>1.25</v>
      </c>
      <c r="AH1646">
        <v>3.5</v>
      </c>
      <c r="AI1646">
        <v>1.3</v>
      </c>
      <c r="AJ1646">
        <v>4.33</v>
      </c>
      <c r="AK1646">
        <v>1.24</v>
      </c>
      <c r="AL1646">
        <v>3.88</v>
      </c>
      <c r="AM1646" t="str">
        <f t="shared" si="275"/>
        <v>Voegele</v>
      </c>
      <c r="AN1646" t="str">
        <f t="shared" si="276"/>
        <v>Cadantu</v>
      </c>
      <c r="AO1646" t="str">
        <f t="shared" si="277"/>
        <v>BakuVoegeleCadantu</v>
      </c>
      <c r="AP1646" t="str">
        <f t="shared" si="278"/>
        <v>BakuCadantuVoegele</v>
      </c>
      <c r="AQ1646">
        <f t="shared" si="279"/>
        <v>2</v>
      </c>
      <c r="AR1646">
        <f t="shared" si="280"/>
        <v>7</v>
      </c>
      <c r="AS1646">
        <f t="shared" si="281"/>
        <v>17</v>
      </c>
      <c r="AT1646" t="b">
        <f t="shared" si="282"/>
        <v>0</v>
      </c>
      <c r="AU1646" t="str">
        <f t="shared" si="283"/>
        <v>Voegele</v>
      </c>
      <c r="AV1646" t="b">
        <f t="shared" si="284"/>
        <v>0</v>
      </c>
      <c r="AW1646" t="str">
        <f t="shared" si="285"/>
        <v>Baku1st Round</v>
      </c>
    </row>
    <row r="1647" spans="1:49" x14ac:dyDescent="0.25">
      <c r="A1647">
        <v>37</v>
      </c>
      <c r="B1647" s="8" t="s">
        <v>650</v>
      </c>
      <c r="C1647" s="8" t="s">
        <v>651</v>
      </c>
      <c r="D1647" s="1">
        <v>41841</v>
      </c>
      <c r="E1647" s="1" t="s">
        <v>306</v>
      </c>
      <c r="F1647" t="s">
        <v>307</v>
      </c>
      <c r="G1647" s="11" t="s">
        <v>308</v>
      </c>
      <c r="H1647" t="s">
        <v>309</v>
      </c>
      <c r="I1647">
        <v>3</v>
      </c>
      <c r="J1647" t="s">
        <v>408</v>
      </c>
      <c r="K1647" t="s">
        <v>395</v>
      </c>
      <c r="L1647">
        <v>40</v>
      </c>
      <c r="M1647">
        <v>83</v>
      </c>
      <c r="N1647">
        <v>1200</v>
      </c>
      <c r="O1647">
        <v>689</v>
      </c>
      <c r="P1647">
        <v>2</v>
      </c>
      <c r="Q1647">
        <v>6</v>
      </c>
      <c r="R1647">
        <v>7</v>
      </c>
      <c r="S1647">
        <v>5</v>
      </c>
      <c r="T1647">
        <v>6</v>
      </c>
      <c r="U1647">
        <v>3</v>
      </c>
      <c r="V1647">
        <v>2</v>
      </c>
      <c r="W1647">
        <v>1</v>
      </c>
      <c r="X1647" t="s">
        <v>312</v>
      </c>
      <c r="Y1647">
        <v>1.33</v>
      </c>
      <c r="Z1647">
        <v>3.25</v>
      </c>
      <c r="AA1647">
        <v>1.33</v>
      </c>
      <c r="AB1647">
        <v>3.2</v>
      </c>
      <c r="AC1647">
        <v>1.36</v>
      </c>
      <c r="AD1647">
        <v>3</v>
      </c>
      <c r="AE1647">
        <v>1.38</v>
      </c>
      <c r="AF1647">
        <v>3.33</v>
      </c>
      <c r="AG1647">
        <v>1.33</v>
      </c>
      <c r="AH1647">
        <v>3</v>
      </c>
      <c r="AI1647">
        <v>1.38</v>
      </c>
      <c r="AJ1647">
        <v>3.33</v>
      </c>
      <c r="AK1647">
        <v>1.34</v>
      </c>
      <c r="AL1647">
        <v>3.17</v>
      </c>
      <c r="AM1647" t="str">
        <f t="shared" si="275"/>
        <v>Jovanovski</v>
      </c>
      <c r="AN1647" t="str">
        <f t="shared" si="276"/>
        <v>Mayr</v>
      </c>
      <c r="AO1647" t="str">
        <f t="shared" si="277"/>
        <v>BakuJovanovskiMayr</v>
      </c>
      <c r="AP1647" t="str">
        <f t="shared" si="278"/>
        <v>BakuMayrJovanovski</v>
      </c>
      <c r="AQ1647">
        <f t="shared" si="279"/>
        <v>1</v>
      </c>
      <c r="AR1647">
        <f t="shared" si="280"/>
        <v>1</v>
      </c>
      <c r="AS1647">
        <f t="shared" si="281"/>
        <v>29</v>
      </c>
      <c r="AT1647" t="b">
        <f t="shared" si="282"/>
        <v>0</v>
      </c>
      <c r="AU1647" t="str">
        <f t="shared" si="283"/>
        <v>Mayr</v>
      </c>
      <c r="AV1647" t="b">
        <f t="shared" si="284"/>
        <v>1</v>
      </c>
      <c r="AW1647" t="str">
        <f t="shared" si="285"/>
        <v>Baku1st Round</v>
      </c>
    </row>
    <row r="1648" spans="1:49" x14ac:dyDescent="0.25">
      <c r="A1648">
        <v>37</v>
      </c>
      <c r="B1648" s="8" t="s">
        <v>650</v>
      </c>
      <c r="C1648" s="8" t="s">
        <v>651</v>
      </c>
      <c r="D1648" s="1">
        <v>41841</v>
      </c>
      <c r="E1648" s="1" t="s">
        <v>306</v>
      </c>
      <c r="F1648" t="s">
        <v>307</v>
      </c>
      <c r="G1648" s="11" t="s">
        <v>308</v>
      </c>
      <c r="H1648" t="s">
        <v>309</v>
      </c>
      <c r="I1648">
        <v>3</v>
      </c>
      <c r="J1648" t="s">
        <v>516</v>
      </c>
      <c r="K1648" t="s">
        <v>419</v>
      </c>
      <c r="L1648">
        <v>117</v>
      </c>
      <c r="M1648">
        <v>86</v>
      </c>
      <c r="N1648">
        <v>529</v>
      </c>
      <c r="O1648">
        <v>676</v>
      </c>
      <c r="P1648">
        <v>6</v>
      </c>
      <c r="Q1648">
        <v>1</v>
      </c>
      <c r="V1648">
        <v>1</v>
      </c>
      <c r="W1648">
        <v>0</v>
      </c>
      <c r="X1648" t="s">
        <v>323</v>
      </c>
      <c r="Y1648">
        <v>2.62</v>
      </c>
      <c r="Z1648">
        <v>1.44</v>
      </c>
      <c r="AA1648">
        <v>2.6</v>
      </c>
      <c r="AB1648">
        <v>1.48</v>
      </c>
      <c r="AC1648">
        <v>2.5</v>
      </c>
      <c r="AD1648">
        <v>1.5</v>
      </c>
      <c r="AE1648">
        <v>2.61</v>
      </c>
      <c r="AF1648">
        <v>1.55</v>
      </c>
      <c r="AG1648">
        <v>2.38</v>
      </c>
      <c r="AH1648">
        <v>1.53</v>
      </c>
      <c r="AI1648">
        <v>2.67</v>
      </c>
      <c r="AJ1648">
        <v>1.55</v>
      </c>
      <c r="AK1648">
        <v>2.52</v>
      </c>
      <c r="AL1648">
        <v>1.5</v>
      </c>
      <c r="AM1648" t="str">
        <f t="shared" si="275"/>
        <v>Radwanska</v>
      </c>
      <c r="AN1648" t="str">
        <f t="shared" si="276"/>
        <v>Van</v>
      </c>
      <c r="AO1648" t="str">
        <f t="shared" si="277"/>
        <v>BakuRadwanskaVan</v>
      </c>
      <c r="AP1648" t="str">
        <f t="shared" si="278"/>
        <v>BakuVanRadwanska</v>
      </c>
      <c r="AQ1648">
        <f t="shared" si="279"/>
        <v>1</v>
      </c>
      <c r="AR1648">
        <f t="shared" si="280"/>
        <v>5</v>
      </c>
      <c r="AS1648">
        <f t="shared" si="281"/>
        <v>7</v>
      </c>
      <c r="AT1648" t="b">
        <f t="shared" si="282"/>
        <v>0</v>
      </c>
      <c r="AU1648" t="str">
        <f t="shared" si="283"/>
        <v>Radwanska</v>
      </c>
      <c r="AV1648" t="b">
        <f t="shared" si="284"/>
        <v>0</v>
      </c>
      <c r="AW1648" t="str">
        <f t="shared" si="285"/>
        <v>Baku1st Round</v>
      </c>
    </row>
    <row r="1649" spans="1:49" x14ac:dyDescent="0.25">
      <c r="A1649">
        <v>37</v>
      </c>
      <c r="B1649" s="8" t="s">
        <v>650</v>
      </c>
      <c r="C1649" s="8" t="s">
        <v>651</v>
      </c>
      <c r="D1649" s="1">
        <v>41841</v>
      </c>
      <c r="E1649" s="1" t="s">
        <v>306</v>
      </c>
      <c r="F1649" t="s">
        <v>307</v>
      </c>
      <c r="G1649" s="11" t="s">
        <v>308</v>
      </c>
      <c r="H1649" t="s">
        <v>309</v>
      </c>
      <c r="I1649">
        <v>3</v>
      </c>
      <c r="J1649" t="s">
        <v>462</v>
      </c>
      <c r="K1649" t="s">
        <v>326</v>
      </c>
      <c r="L1649">
        <v>120</v>
      </c>
      <c r="M1649">
        <v>94</v>
      </c>
      <c r="N1649">
        <v>513</v>
      </c>
      <c r="O1649">
        <v>644</v>
      </c>
      <c r="P1649">
        <v>6</v>
      </c>
      <c r="Q1649">
        <v>7</v>
      </c>
      <c r="R1649">
        <v>6</v>
      </c>
      <c r="S1649">
        <v>3</v>
      </c>
      <c r="T1649">
        <v>6</v>
      </c>
      <c r="U1649">
        <v>4</v>
      </c>
      <c r="V1649">
        <v>2</v>
      </c>
      <c r="W1649">
        <v>1</v>
      </c>
      <c r="X1649" t="s">
        <v>312</v>
      </c>
      <c r="Y1649">
        <v>2.75</v>
      </c>
      <c r="Z1649">
        <v>1.4</v>
      </c>
      <c r="AA1649">
        <v>2.8</v>
      </c>
      <c r="AB1649">
        <v>1.42</v>
      </c>
      <c r="AC1649">
        <v>2.62</v>
      </c>
      <c r="AD1649">
        <v>1.44</v>
      </c>
      <c r="AE1649">
        <v>2.84</v>
      </c>
      <c r="AF1649">
        <v>1.48</v>
      </c>
      <c r="AG1649">
        <v>2.63</v>
      </c>
      <c r="AH1649">
        <v>1.44</v>
      </c>
      <c r="AI1649">
        <v>2.95</v>
      </c>
      <c r="AJ1649">
        <v>1.48</v>
      </c>
      <c r="AK1649">
        <v>2.79</v>
      </c>
      <c r="AL1649">
        <v>1.42</v>
      </c>
      <c r="AM1649" t="str">
        <f t="shared" si="275"/>
        <v>Piter</v>
      </c>
      <c r="AN1649" t="str">
        <f t="shared" si="276"/>
        <v>Pliskova</v>
      </c>
      <c r="AO1649" t="str">
        <f t="shared" si="277"/>
        <v>BakuPiterPliskova</v>
      </c>
      <c r="AP1649" t="str">
        <f t="shared" si="278"/>
        <v>BakuPliskovaPiter</v>
      </c>
      <c r="AQ1649">
        <f t="shared" si="279"/>
        <v>1</v>
      </c>
      <c r="AR1649">
        <f t="shared" si="280"/>
        <v>4</v>
      </c>
      <c r="AS1649">
        <f t="shared" si="281"/>
        <v>32</v>
      </c>
      <c r="AT1649" t="b">
        <f t="shared" si="282"/>
        <v>1</v>
      </c>
      <c r="AU1649" t="str">
        <f t="shared" si="283"/>
        <v>Pliskova</v>
      </c>
      <c r="AV1649" t="b">
        <f t="shared" si="284"/>
        <v>1</v>
      </c>
      <c r="AW1649" t="str">
        <f t="shared" si="285"/>
        <v>Baku1st Round</v>
      </c>
    </row>
    <row r="1650" spans="1:49" x14ac:dyDescent="0.25">
      <c r="A1650">
        <v>37</v>
      </c>
      <c r="B1650" s="8" t="s">
        <v>650</v>
      </c>
      <c r="C1650" s="8" t="s">
        <v>651</v>
      </c>
      <c r="D1650" s="1">
        <v>41841</v>
      </c>
      <c r="E1650" s="1" t="s">
        <v>306</v>
      </c>
      <c r="F1650" t="s">
        <v>307</v>
      </c>
      <c r="G1650" s="11" t="s">
        <v>308</v>
      </c>
      <c r="H1650" t="s">
        <v>309</v>
      </c>
      <c r="I1650">
        <v>3</v>
      </c>
      <c r="J1650" t="s">
        <v>445</v>
      </c>
      <c r="K1650" t="s">
        <v>488</v>
      </c>
      <c r="L1650">
        <v>95</v>
      </c>
      <c r="M1650">
        <v>96</v>
      </c>
      <c r="N1650">
        <v>637</v>
      </c>
      <c r="O1650">
        <v>637</v>
      </c>
      <c r="P1650">
        <v>6</v>
      </c>
      <c r="Q1650">
        <v>4</v>
      </c>
      <c r="R1650">
        <v>6</v>
      </c>
      <c r="S1650">
        <v>1</v>
      </c>
      <c r="V1650">
        <v>2</v>
      </c>
      <c r="W1650">
        <v>0</v>
      </c>
      <c r="X1650" t="s">
        <v>312</v>
      </c>
      <c r="Y1650">
        <v>2.25</v>
      </c>
      <c r="Z1650">
        <v>1.57</v>
      </c>
      <c r="AA1650">
        <v>2.25</v>
      </c>
      <c r="AB1650">
        <v>1.62</v>
      </c>
      <c r="AC1650">
        <v>2.2000000000000002</v>
      </c>
      <c r="AD1650">
        <v>1.62</v>
      </c>
      <c r="AE1650">
        <v>2.2999999999999998</v>
      </c>
      <c r="AF1650">
        <v>1.68</v>
      </c>
      <c r="AG1650">
        <v>2.1</v>
      </c>
      <c r="AH1650">
        <v>1.67</v>
      </c>
      <c r="AI1650">
        <v>2.35</v>
      </c>
      <c r="AJ1650">
        <v>1.68</v>
      </c>
      <c r="AK1650">
        <v>2.2000000000000002</v>
      </c>
      <c r="AL1650">
        <v>1.63</v>
      </c>
      <c r="AM1650" t="str">
        <f t="shared" si="275"/>
        <v>Parmentier</v>
      </c>
      <c r="AN1650" t="str">
        <f t="shared" si="276"/>
        <v>Dulgheru</v>
      </c>
      <c r="AO1650" t="str">
        <f t="shared" si="277"/>
        <v>BakuParmentierDulgheru</v>
      </c>
      <c r="AP1650" t="str">
        <f t="shared" si="278"/>
        <v>BakuDulgheruParmentier</v>
      </c>
      <c r="AQ1650">
        <f t="shared" si="279"/>
        <v>2</v>
      </c>
      <c r="AR1650">
        <f t="shared" si="280"/>
        <v>7</v>
      </c>
      <c r="AS1650">
        <f t="shared" si="281"/>
        <v>17</v>
      </c>
      <c r="AT1650" t="b">
        <f t="shared" si="282"/>
        <v>0</v>
      </c>
      <c r="AU1650" t="str">
        <f t="shared" si="283"/>
        <v>Parmentier</v>
      </c>
      <c r="AV1650" t="b">
        <f t="shared" si="284"/>
        <v>0</v>
      </c>
      <c r="AW1650" t="str">
        <f t="shared" si="285"/>
        <v>Baku1st Round</v>
      </c>
    </row>
    <row r="1651" spans="1:49" x14ac:dyDescent="0.25">
      <c r="A1651">
        <v>37</v>
      </c>
      <c r="B1651" s="8" t="s">
        <v>650</v>
      </c>
      <c r="C1651" s="8" t="s">
        <v>651</v>
      </c>
      <c r="D1651" s="1">
        <v>41841</v>
      </c>
      <c r="E1651" s="1" t="s">
        <v>306</v>
      </c>
      <c r="F1651" t="s">
        <v>307</v>
      </c>
      <c r="G1651" s="11" t="s">
        <v>308</v>
      </c>
      <c r="H1651" t="s">
        <v>309</v>
      </c>
      <c r="I1651">
        <v>3</v>
      </c>
      <c r="J1651" t="s">
        <v>398</v>
      </c>
      <c r="K1651" t="s">
        <v>313</v>
      </c>
      <c r="L1651">
        <v>90</v>
      </c>
      <c r="M1651">
        <v>60</v>
      </c>
      <c r="N1651">
        <v>654</v>
      </c>
      <c r="O1651">
        <v>905</v>
      </c>
      <c r="P1651">
        <v>6</v>
      </c>
      <c r="Q1651">
        <v>2</v>
      </c>
      <c r="R1651">
        <v>6</v>
      </c>
      <c r="S1651">
        <v>4</v>
      </c>
      <c r="V1651">
        <v>2</v>
      </c>
      <c r="W1651">
        <v>0</v>
      </c>
      <c r="X1651" t="s">
        <v>312</v>
      </c>
      <c r="Y1651">
        <v>2.1</v>
      </c>
      <c r="Z1651">
        <v>1.66</v>
      </c>
      <c r="AA1651">
        <v>2.1</v>
      </c>
      <c r="AB1651">
        <v>1.7</v>
      </c>
      <c r="AC1651">
        <v>2</v>
      </c>
      <c r="AD1651">
        <v>1.73</v>
      </c>
      <c r="AE1651">
        <v>2.2999999999999998</v>
      </c>
      <c r="AF1651">
        <v>1.68</v>
      </c>
      <c r="AG1651">
        <v>2.1</v>
      </c>
      <c r="AH1651">
        <v>1.73</v>
      </c>
      <c r="AI1651">
        <v>2.2999999999999998</v>
      </c>
      <c r="AJ1651">
        <v>1.83</v>
      </c>
      <c r="AK1651">
        <v>2.08</v>
      </c>
      <c r="AL1651">
        <v>1.72</v>
      </c>
      <c r="AM1651" t="str">
        <f t="shared" si="275"/>
        <v>Peer</v>
      </c>
      <c r="AN1651" t="str">
        <f t="shared" si="276"/>
        <v>Meusburger</v>
      </c>
      <c r="AO1651" t="str">
        <f t="shared" si="277"/>
        <v>BakuPeerMeusburger</v>
      </c>
      <c r="AP1651" t="str">
        <f t="shared" si="278"/>
        <v>BakuMeusburgerPeer</v>
      </c>
      <c r="AQ1651">
        <f t="shared" si="279"/>
        <v>2</v>
      </c>
      <c r="AR1651">
        <f t="shared" si="280"/>
        <v>6</v>
      </c>
      <c r="AS1651">
        <f t="shared" si="281"/>
        <v>18</v>
      </c>
      <c r="AT1651" t="b">
        <f t="shared" si="282"/>
        <v>0</v>
      </c>
      <c r="AU1651" t="str">
        <f t="shared" si="283"/>
        <v>Peer</v>
      </c>
      <c r="AV1651" t="b">
        <f t="shared" si="284"/>
        <v>0</v>
      </c>
      <c r="AW1651" t="str">
        <f t="shared" si="285"/>
        <v>Baku1st Round</v>
      </c>
    </row>
    <row r="1652" spans="1:49" x14ac:dyDescent="0.25">
      <c r="A1652">
        <v>37</v>
      </c>
      <c r="B1652" s="8" t="s">
        <v>650</v>
      </c>
      <c r="C1652" s="8" t="s">
        <v>651</v>
      </c>
      <c r="D1652" s="1">
        <v>41842</v>
      </c>
      <c r="E1652" s="1" t="s">
        <v>306</v>
      </c>
      <c r="F1652" t="s">
        <v>307</v>
      </c>
      <c r="G1652" s="11" t="s">
        <v>308</v>
      </c>
      <c r="H1652" t="s">
        <v>309</v>
      </c>
      <c r="I1652">
        <v>3</v>
      </c>
      <c r="J1652" t="s">
        <v>379</v>
      </c>
      <c r="K1652" t="s">
        <v>365</v>
      </c>
      <c r="L1652">
        <v>81</v>
      </c>
      <c r="M1652">
        <v>57</v>
      </c>
      <c r="N1652">
        <v>693</v>
      </c>
      <c r="O1652">
        <v>980</v>
      </c>
      <c r="P1652">
        <v>6</v>
      </c>
      <c r="Q1652">
        <v>2</v>
      </c>
      <c r="R1652">
        <v>3</v>
      </c>
      <c r="S1652">
        <v>6</v>
      </c>
      <c r="T1652">
        <v>6</v>
      </c>
      <c r="U1652">
        <v>0</v>
      </c>
      <c r="V1652">
        <v>2</v>
      </c>
      <c r="W1652">
        <v>1</v>
      </c>
      <c r="X1652" t="s">
        <v>312</v>
      </c>
      <c r="Y1652">
        <v>2.25</v>
      </c>
      <c r="Z1652">
        <v>1.57</v>
      </c>
      <c r="AA1652">
        <v>2.1</v>
      </c>
      <c r="AB1652">
        <v>1.7</v>
      </c>
      <c r="AC1652">
        <v>2.1</v>
      </c>
      <c r="AD1652">
        <v>1.67</v>
      </c>
      <c r="AE1652">
        <v>2.4700000000000002</v>
      </c>
      <c r="AF1652">
        <v>1.6</v>
      </c>
      <c r="AG1652">
        <v>2.1</v>
      </c>
      <c r="AH1652">
        <v>1.73</v>
      </c>
      <c r="AI1652">
        <v>2.4700000000000002</v>
      </c>
      <c r="AJ1652">
        <v>1.73</v>
      </c>
      <c r="AK1652">
        <v>2.21</v>
      </c>
      <c r="AL1652">
        <v>1.63</v>
      </c>
      <c r="AM1652" t="str">
        <f t="shared" si="275"/>
        <v>Mladenovic</v>
      </c>
      <c r="AN1652" t="str">
        <f t="shared" si="276"/>
        <v>Watson</v>
      </c>
      <c r="AO1652" t="str">
        <f t="shared" si="277"/>
        <v>BakuMladenovicWatson</v>
      </c>
      <c r="AP1652" t="str">
        <f t="shared" si="278"/>
        <v>BakuWatsonMladenovic</v>
      </c>
      <c r="AQ1652">
        <f t="shared" si="279"/>
        <v>1</v>
      </c>
      <c r="AR1652">
        <f t="shared" si="280"/>
        <v>7</v>
      </c>
      <c r="AS1652">
        <f t="shared" si="281"/>
        <v>23</v>
      </c>
      <c r="AT1652" t="b">
        <f t="shared" si="282"/>
        <v>0</v>
      </c>
      <c r="AU1652" t="str">
        <f t="shared" si="283"/>
        <v>Mladenovic</v>
      </c>
      <c r="AV1652" t="b">
        <f t="shared" si="284"/>
        <v>1</v>
      </c>
      <c r="AW1652" t="str">
        <f t="shared" si="285"/>
        <v>Baku1st Round</v>
      </c>
    </row>
    <row r="1653" spans="1:49" x14ac:dyDescent="0.25">
      <c r="A1653">
        <v>37</v>
      </c>
      <c r="B1653" s="8" t="s">
        <v>650</v>
      </c>
      <c r="C1653" s="8" t="s">
        <v>651</v>
      </c>
      <c r="D1653" s="1">
        <v>41842</v>
      </c>
      <c r="E1653" s="1" t="s">
        <v>306</v>
      </c>
      <c r="F1653" t="s">
        <v>307</v>
      </c>
      <c r="G1653" s="11" t="s">
        <v>308</v>
      </c>
      <c r="H1653" t="s">
        <v>309</v>
      </c>
      <c r="I1653">
        <v>3</v>
      </c>
      <c r="J1653" t="s">
        <v>394</v>
      </c>
      <c r="K1653" t="s">
        <v>490</v>
      </c>
      <c r="L1653">
        <v>76</v>
      </c>
      <c r="M1653">
        <v>215</v>
      </c>
      <c r="N1653">
        <v>755</v>
      </c>
      <c r="O1653">
        <v>258</v>
      </c>
      <c r="P1653">
        <v>7</v>
      </c>
      <c r="Q1653">
        <v>6</v>
      </c>
      <c r="R1653">
        <v>6</v>
      </c>
      <c r="S1653">
        <v>0</v>
      </c>
      <c r="V1653">
        <v>2</v>
      </c>
      <c r="W1653">
        <v>0</v>
      </c>
      <c r="X1653" t="s">
        <v>312</v>
      </c>
      <c r="Y1653">
        <v>1.3</v>
      </c>
      <c r="Z1653">
        <v>3.81</v>
      </c>
      <c r="AA1653">
        <v>1.25</v>
      </c>
      <c r="AB1653">
        <v>3.75</v>
      </c>
      <c r="AC1653">
        <v>1.25</v>
      </c>
      <c r="AD1653">
        <v>3.75</v>
      </c>
      <c r="AE1653">
        <v>1.25</v>
      </c>
      <c r="AF1653">
        <v>3.75</v>
      </c>
      <c r="AG1653">
        <v>1.25</v>
      </c>
      <c r="AH1653">
        <v>3.75</v>
      </c>
      <c r="AI1653">
        <v>1.3</v>
      </c>
      <c r="AJ1653">
        <v>4.33</v>
      </c>
      <c r="AK1653">
        <v>1.25</v>
      </c>
      <c r="AL1653">
        <v>3.77</v>
      </c>
      <c r="AM1653" t="str">
        <f t="shared" si="275"/>
        <v>Vekic</v>
      </c>
      <c r="AN1653" t="str">
        <f t="shared" si="276"/>
        <v>Savchuk</v>
      </c>
      <c r="AO1653" t="str">
        <f t="shared" si="277"/>
        <v>BakuVekicSavchuk</v>
      </c>
      <c r="AP1653" t="str">
        <f t="shared" si="278"/>
        <v>BakuSavchukVekic</v>
      </c>
      <c r="AQ1653">
        <f t="shared" si="279"/>
        <v>2</v>
      </c>
      <c r="AR1653">
        <f t="shared" si="280"/>
        <v>7</v>
      </c>
      <c r="AS1653">
        <f t="shared" si="281"/>
        <v>19</v>
      </c>
      <c r="AT1653" t="b">
        <f t="shared" si="282"/>
        <v>1</v>
      </c>
      <c r="AU1653" t="str">
        <f t="shared" si="283"/>
        <v>Vekic</v>
      </c>
      <c r="AV1653" t="b">
        <f t="shared" si="284"/>
        <v>0</v>
      </c>
      <c r="AW1653" t="str">
        <f t="shared" si="285"/>
        <v>Baku1st Round</v>
      </c>
    </row>
    <row r="1654" spans="1:49" x14ac:dyDescent="0.25">
      <c r="A1654">
        <v>37</v>
      </c>
      <c r="B1654" s="8" t="s">
        <v>650</v>
      </c>
      <c r="C1654" s="8" t="s">
        <v>651</v>
      </c>
      <c r="D1654" s="1">
        <v>41842</v>
      </c>
      <c r="E1654" s="1" t="s">
        <v>306</v>
      </c>
      <c r="F1654" t="s">
        <v>307</v>
      </c>
      <c r="G1654" s="11" t="s">
        <v>308</v>
      </c>
      <c r="H1654" t="s">
        <v>309</v>
      </c>
      <c r="I1654">
        <v>3</v>
      </c>
      <c r="J1654" t="s">
        <v>455</v>
      </c>
      <c r="K1654" t="s">
        <v>652</v>
      </c>
      <c r="L1654">
        <v>162</v>
      </c>
      <c r="M1654">
        <v>1040</v>
      </c>
      <c r="N1654">
        <v>370</v>
      </c>
      <c r="O1654">
        <v>9</v>
      </c>
      <c r="P1654">
        <v>6</v>
      </c>
      <c r="Q1654">
        <v>0</v>
      </c>
      <c r="R1654">
        <v>6</v>
      </c>
      <c r="S1654">
        <v>2</v>
      </c>
      <c r="V1654">
        <v>2</v>
      </c>
      <c r="W1654">
        <v>0</v>
      </c>
      <c r="X1654" t="s">
        <v>312</v>
      </c>
      <c r="Y1654">
        <v>1.02</v>
      </c>
      <c r="Z1654">
        <v>17</v>
      </c>
      <c r="AA1654">
        <v>1.03</v>
      </c>
      <c r="AB1654">
        <v>11</v>
      </c>
      <c r="AC1654">
        <v>1.02</v>
      </c>
      <c r="AD1654">
        <v>11</v>
      </c>
      <c r="AE1654">
        <v>1.02</v>
      </c>
      <c r="AF1654">
        <v>15.5</v>
      </c>
      <c r="AG1654">
        <v>1.02</v>
      </c>
      <c r="AH1654">
        <v>15</v>
      </c>
      <c r="AI1654">
        <v>1.04</v>
      </c>
      <c r="AJ1654">
        <v>23</v>
      </c>
      <c r="AK1654">
        <v>1.02</v>
      </c>
      <c r="AL1654">
        <v>13.23</v>
      </c>
      <c r="AM1654" t="str">
        <f t="shared" si="275"/>
        <v>Dolonc</v>
      </c>
      <c r="AN1654" t="str">
        <f t="shared" si="276"/>
        <v>Gaydarzhi</v>
      </c>
      <c r="AO1654" t="str">
        <f t="shared" si="277"/>
        <v>BakuDoloncGaydarzhi</v>
      </c>
      <c r="AP1654" t="str">
        <f t="shared" si="278"/>
        <v>BakuGaydarzhiDolonc</v>
      </c>
      <c r="AQ1654">
        <f t="shared" si="279"/>
        <v>2</v>
      </c>
      <c r="AR1654">
        <f t="shared" si="280"/>
        <v>10</v>
      </c>
      <c r="AS1654">
        <f t="shared" si="281"/>
        <v>14</v>
      </c>
      <c r="AT1654" t="b">
        <f t="shared" si="282"/>
        <v>0</v>
      </c>
      <c r="AU1654" t="str">
        <f t="shared" si="283"/>
        <v>Dolonc</v>
      </c>
      <c r="AV1654" t="b">
        <f t="shared" si="284"/>
        <v>0</v>
      </c>
      <c r="AW1654" t="str">
        <f t="shared" si="285"/>
        <v>Baku1st Round</v>
      </c>
    </row>
    <row r="1655" spans="1:49" x14ac:dyDescent="0.25">
      <c r="A1655">
        <v>37</v>
      </c>
      <c r="B1655" s="8" t="s">
        <v>650</v>
      </c>
      <c r="C1655" s="8" t="s">
        <v>651</v>
      </c>
      <c r="D1655" s="1">
        <v>41842</v>
      </c>
      <c r="E1655" s="1" t="s">
        <v>306</v>
      </c>
      <c r="F1655" t="s">
        <v>307</v>
      </c>
      <c r="G1655" s="11" t="s">
        <v>308</v>
      </c>
      <c r="H1655" t="s">
        <v>309</v>
      </c>
      <c r="I1655">
        <v>3</v>
      </c>
      <c r="J1655" t="s">
        <v>367</v>
      </c>
      <c r="K1655" t="s">
        <v>321</v>
      </c>
      <c r="L1655">
        <v>75</v>
      </c>
      <c r="M1655">
        <v>39</v>
      </c>
      <c r="N1655">
        <v>770</v>
      </c>
      <c r="O1655">
        <v>1274</v>
      </c>
      <c r="P1655">
        <v>6</v>
      </c>
      <c r="Q1655">
        <v>2</v>
      </c>
      <c r="R1655">
        <v>6</v>
      </c>
      <c r="S1655">
        <v>2</v>
      </c>
      <c r="V1655">
        <v>2</v>
      </c>
      <c r="W1655">
        <v>0</v>
      </c>
      <c r="X1655" t="s">
        <v>312</v>
      </c>
      <c r="Y1655">
        <v>1.57</v>
      </c>
      <c r="Z1655">
        <v>2.25</v>
      </c>
      <c r="AA1655">
        <v>1.65</v>
      </c>
      <c r="AB1655">
        <v>2.2000000000000002</v>
      </c>
      <c r="AC1655">
        <v>1.62</v>
      </c>
      <c r="AD1655">
        <v>2.2000000000000002</v>
      </c>
      <c r="AE1655">
        <v>1.71</v>
      </c>
      <c r="AF1655">
        <v>2.25</v>
      </c>
      <c r="AG1655">
        <v>1.62</v>
      </c>
      <c r="AH1655">
        <v>2.25</v>
      </c>
      <c r="AI1655">
        <v>1.71</v>
      </c>
      <c r="AJ1655">
        <v>2.38</v>
      </c>
      <c r="AK1655">
        <v>1.64</v>
      </c>
      <c r="AL1655">
        <v>2.21</v>
      </c>
      <c r="AM1655" t="str">
        <f t="shared" si="275"/>
        <v>Schiavone</v>
      </c>
      <c r="AN1655" t="str">
        <f t="shared" si="276"/>
        <v>Nara</v>
      </c>
      <c r="AO1655" t="str">
        <f t="shared" si="277"/>
        <v>BakuSchiavoneNara</v>
      </c>
      <c r="AP1655" t="str">
        <f t="shared" si="278"/>
        <v>BakuNaraSchiavone</v>
      </c>
      <c r="AQ1655">
        <f t="shared" si="279"/>
        <v>2</v>
      </c>
      <c r="AR1655">
        <f t="shared" si="280"/>
        <v>8</v>
      </c>
      <c r="AS1655">
        <f t="shared" si="281"/>
        <v>16</v>
      </c>
      <c r="AT1655" t="b">
        <f t="shared" si="282"/>
        <v>0</v>
      </c>
      <c r="AU1655" t="str">
        <f t="shared" si="283"/>
        <v>Schiavone</v>
      </c>
      <c r="AV1655" t="b">
        <f t="shared" si="284"/>
        <v>0</v>
      </c>
      <c r="AW1655" t="str">
        <f t="shared" si="285"/>
        <v>Baku1st Round</v>
      </c>
    </row>
    <row r="1656" spans="1:49" x14ac:dyDescent="0.25">
      <c r="A1656">
        <v>37</v>
      </c>
      <c r="B1656" s="8" t="s">
        <v>650</v>
      </c>
      <c r="C1656" s="8" t="s">
        <v>651</v>
      </c>
      <c r="D1656" s="1">
        <v>41842</v>
      </c>
      <c r="E1656" s="1" t="s">
        <v>306</v>
      </c>
      <c r="F1656" t="s">
        <v>307</v>
      </c>
      <c r="G1656" s="11" t="s">
        <v>308</v>
      </c>
      <c r="H1656" t="s">
        <v>309</v>
      </c>
      <c r="I1656">
        <v>3</v>
      </c>
      <c r="J1656" t="s">
        <v>653</v>
      </c>
      <c r="K1656" t="s">
        <v>357</v>
      </c>
      <c r="L1656">
        <v>183</v>
      </c>
      <c r="M1656">
        <v>36</v>
      </c>
      <c r="N1656">
        <v>315</v>
      </c>
      <c r="O1656">
        <v>1345</v>
      </c>
      <c r="P1656">
        <v>6</v>
      </c>
      <c r="Q1656">
        <v>4</v>
      </c>
      <c r="R1656">
        <v>7</v>
      </c>
      <c r="S1656">
        <v>6</v>
      </c>
      <c r="V1656">
        <v>2</v>
      </c>
      <c r="W1656">
        <v>0</v>
      </c>
      <c r="X1656" t="s">
        <v>312</v>
      </c>
      <c r="Y1656">
        <v>3.25</v>
      </c>
      <c r="Z1656">
        <v>1.33</v>
      </c>
      <c r="AA1656">
        <v>3.1</v>
      </c>
      <c r="AB1656">
        <v>1.35</v>
      </c>
      <c r="AC1656">
        <v>3.5</v>
      </c>
      <c r="AD1656">
        <v>1.29</v>
      </c>
      <c r="AE1656">
        <v>3.21</v>
      </c>
      <c r="AF1656">
        <v>1.39</v>
      </c>
      <c r="AG1656">
        <v>3.5</v>
      </c>
      <c r="AH1656">
        <v>1.29</v>
      </c>
      <c r="AI1656">
        <v>3.5</v>
      </c>
      <c r="AJ1656">
        <v>1.39</v>
      </c>
      <c r="AK1656">
        <v>3.15</v>
      </c>
      <c r="AL1656">
        <v>1.34</v>
      </c>
      <c r="AM1656" t="str">
        <f t="shared" si="275"/>
        <v>Eguchi</v>
      </c>
      <c r="AN1656" t="str">
        <f t="shared" si="276"/>
        <v>Rybarikova</v>
      </c>
      <c r="AO1656" t="str">
        <f t="shared" si="277"/>
        <v>BakuEguchiRybarikova</v>
      </c>
      <c r="AP1656" t="str">
        <f t="shared" si="278"/>
        <v>BakuRybarikovaEguchi</v>
      </c>
      <c r="AQ1656">
        <f t="shared" si="279"/>
        <v>2</v>
      </c>
      <c r="AR1656">
        <f t="shared" si="280"/>
        <v>3</v>
      </c>
      <c r="AS1656">
        <f t="shared" si="281"/>
        <v>23</v>
      </c>
      <c r="AT1656" t="b">
        <f t="shared" si="282"/>
        <v>1</v>
      </c>
      <c r="AU1656" t="str">
        <f t="shared" si="283"/>
        <v>Eguchi</v>
      </c>
      <c r="AV1656" t="b">
        <f t="shared" si="284"/>
        <v>0</v>
      </c>
      <c r="AW1656" t="str">
        <f t="shared" si="285"/>
        <v>Baku1st Round</v>
      </c>
    </row>
    <row r="1657" spans="1:49" x14ac:dyDescent="0.25">
      <c r="A1657">
        <v>37</v>
      </c>
      <c r="B1657" s="8" t="s">
        <v>650</v>
      </c>
      <c r="C1657" s="8" t="s">
        <v>651</v>
      </c>
      <c r="D1657" s="1">
        <v>41842</v>
      </c>
      <c r="E1657" s="1" t="s">
        <v>306</v>
      </c>
      <c r="F1657" t="s">
        <v>307</v>
      </c>
      <c r="G1657" s="11" t="s">
        <v>308</v>
      </c>
      <c r="H1657" t="s">
        <v>309</v>
      </c>
      <c r="I1657">
        <v>3</v>
      </c>
      <c r="J1657" t="s">
        <v>454</v>
      </c>
      <c r="K1657" t="s">
        <v>654</v>
      </c>
      <c r="L1657">
        <v>102</v>
      </c>
      <c r="M1657">
        <v>679</v>
      </c>
      <c r="N1657">
        <v>594</v>
      </c>
      <c r="O1657">
        <v>32</v>
      </c>
      <c r="P1657">
        <v>6</v>
      </c>
      <c r="Q1657">
        <v>2</v>
      </c>
      <c r="R1657">
        <v>2</v>
      </c>
      <c r="S1657">
        <v>6</v>
      </c>
      <c r="T1657">
        <v>7</v>
      </c>
      <c r="U1657">
        <v>5</v>
      </c>
      <c r="V1657">
        <v>2</v>
      </c>
      <c r="W1657">
        <v>1</v>
      </c>
      <c r="X1657" t="s">
        <v>312</v>
      </c>
      <c r="Y1657">
        <v>2.25</v>
      </c>
      <c r="Z1657">
        <v>1.57</v>
      </c>
      <c r="AA1657">
        <v>2.2000000000000002</v>
      </c>
      <c r="AB1657">
        <v>1.65</v>
      </c>
      <c r="AE1657">
        <v>2.39</v>
      </c>
      <c r="AF1657">
        <v>1.63</v>
      </c>
      <c r="AG1657">
        <v>2.38</v>
      </c>
      <c r="AH1657">
        <v>1.57</v>
      </c>
      <c r="AI1657">
        <v>1.73</v>
      </c>
      <c r="AJ1657">
        <v>1.91</v>
      </c>
      <c r="AK1657">
        <v>2.21</v>
      </c>
      <c r="AL1657">
        <v>1.64</v>
      </c>
      <c r="AM1657" t="str">
        <f t="shared" si="275"/>
        <v>Glushko</v>
      </c>
      <c r="AN1657" t="str">
        <f t="shared" si="276"/>
        <v>Bondarenko</v>
      </c>
      <c r="AO1657" t="str">
        <f t="shared" si="277"/>
        <v>BakuGlushkoBondarenko</v>
      </c>
      <c r="AP1657" t="str">
        <f t="shared" si="278"/>
        <v>BakuBondarenkoGlushko</v>
      </c>
      <c r="AQ1657">
        <f t="shared" si="279"/>
        <v>1</v>
      </c>
      <c r="AR1657">
        <f t="shared" si="280"/>
        <v>2</v>
      </c>
      <c r="AS1657">
        <f t="shared" si="281"/>
        <v>28</v>
      </c>
      <c r="AT1657" t="b">
        <f t="shared" si="282"/>
        <v>0</v>
      </c>
      <c r="AU1657" t="str">
        <f t="shared" si="283"/>
        <v>Glushko</v>
      </c>
      <c r="AV1657" t="b">
        <f t="shared" si="284"/>
        <v>1</v>
      </c>
      <c r="AW1657" t="str">
        <f t="shared" si="285"/>
        <v>Baku1st Round</v>
      </c>
    </row>
    <row r="1658" spans="1:49" x14ac:dyDescent="0.25">
      <c r="A1658">
        <v>37</v>
      </c>
      <c r="B1658" s="8" t="s">
        <v>650</v>
      </c>
      <c r="C1658" s="8" t="s">
        <v>651</v>
      </c>
      <c r="D1658" s="1">
        <v>41842</v>
      </c>
      <c r="E1658" s="1" t="s">
        <v>306</v>
      </c>
      <c r="F1658" t="s">
        <v>307</v>
      </c>
      <c r="G1658" s="11" t="s">
        <v>308</v>
      </c>
      <c r="H1658" t="s">
        <v>309</v>
      </c>
      <c r="I1658">
        <v>3</v>
      </c>
      <c r="J1658" t="s">
        <v>401</v>
      </c>
      <c r="K1658" t="s">
        <v>655</v>
      </c>
      <c r="L1658">
        <v>62</v>
      </c>
      <c r="M1658" t="s">
        <v>4</v>
      </c>
      <c r="N1658">
        <v>894</v>
      </c>
      <c r="O1658" t="s">
        <v>4</v>
      </c>
      <c r="P1658">
        <v>6</v>
      </c>
      <c r="Q1658">
        <v>1</v>
      </c>
      <c r="R1658">
        <v>6</v>
      </c>
      <c r="S1658">
        <v>0</v>
      </c>
      <c r="V1658">
        <v>2</v>
      </c>
      <c r="W1658">
        <v>0</v>
      </c>
      <c r="X1658" t="s">
        <v>312</v>
      </c>
      <c r="Y1658">
        <v>1.0049999999999999</v>
      </c>
      <c r="Z1658">
        <v>26</v>
      </c>
      <c r="AA1658">
        <v>1.01</v>
      </c>
      <c r="AB1658">
        <v>13</v>
      </c>
      <c r="AC1658">
        <v>1.01</v>
      </c>
      <c r="AD1658">
        <v>17</v>
      </c>
      <c r="AE1658">
        <v>1.01</v>
      </c>
      <c r="AF1658">
        <v>25.62</v>
      </c>
      <c r="AG1658">
        <v>1.02</v>
      </c>
      <c r="AH1658">
        <v>15</v>
      </c>
      <c r="AI1658">
        <v>1.02</v>
      </c>
      <c r="AJ1658">
        <v>30</v>
      </c>
      <c r="AK1658">
        <v>1.01</v>
      </c>
      <c r="AL1658">
        <v>18.14</v>
      </c>
      <c r="AM1658" t="str">
        <f t="shared" si="275"/>
        <v>Cepelova</v>
      </c>
      <c r="AN1658" t="str">
        <f t="shared" si="276"/>
        <v>Jafarova</v>
      </c>
      <c r="AO1658" t="str">
        <f t="shared" si="277"/>
        <v>BakuCepelovaJafarova</v>
      </c>
      <c r="AP1658" t="str">
        <f t="shared" si="278"/>
        <v>BakuJafarovaCepelova</v>
      </c>
      <c r="AQ1658">
        <f t="shared" si="279"/>
        <v>2</v>
      </c>
      <c r="AR1658">
        <f t="shared" si="280"/>
        <v>11</v>
      </c>
      <c r="AS1658">
        <f t="shared" si="281"/>
        <v>13</v>
      </c>
      <c r="AT1658" t="b">
        <f t="shared" si="282"/>
        <v>0</v>
      </c>
      <c r="AU1658" t="str">
        <f t="shared" si="283"/>
        <v>Cepelova</v>
      </c>
      <c r="AV1658" t="b">
        <f t="shared" si="284"/>
        <v>0</v>
      </c>
      <c r="AW1658" t="str">
        <f t="shared" si="285"/>
        <v>Baku1st Round</v>
      </c>
    </row>
    <row r="1659" spans="1:49" x14ac:dyDescent="0.25">
      <c r="A1659">
        <v>37</v>
      </c>
      <c r="B1659" s="8" t="s">
        <v>650</v>
      </c>
      <c r="C1659" s="8" t="s">
        <v>651</v>
      </c>
      <c r="D1659" s="1">
        <v>41842</v>
      </c>
      <c r="E1659" s="1" t="s">
        <v>306</v>
      </c>
      <c r="F1659" t="s">
        <v>307</v>
      </c>
      <c r="G1659" s="11" t="s">
        <v>308</v>
      </c>
      <c r="H1659" t="s">
        <v>309</v>
      </c>
      <c r="I1659">
        <v>3</v>
      </c>
      <c r="J1659" t="s">
        <v>354</v>
      </c>
      <c r="K1659" t="s">
        <v>656</v>
      </c>
      <c r="L1659">
        <v>37</v>
      </c>
      <c r="M1659">
        <v>191</v>
      </c>
      <c r="N1659">
        <v>1325</v>
      </c>
      <c r="O1659">
        <v>298</v>
      </c>
      <c r="P1659">
        <v>6</v>
      </c>
      <c r="Q1659">
        <v>2</v>
      </c>
      <c r="R1659">
        <v>6</v>
      </c>
      <c r="S1659">
        <v>4</v>
      </c>
      <c r="V1659">
        <v>2</v>
      </c>
      <c r="W1659">
        <v>0</v>
      </c>
      <c r="X1659" t="s">
        <v>312</v>
      </c>
      <c r="Y1659">
        <v>1.1200000000000001</v>
      </c>
      <c r="Z1659">
        <v>6</v>
      </c>
      <c r="AA1659">
        <v>1.1599999999999999</v>
      </c>
      <c r="AB1659">
        <v>5</v>
      </c>
      <c r="AC1659">
        <v>1.1399999999999999</v>
      </c>
      <c r="AD1659">
        <v>5</v>
      </c>
      <c r="AE1659">
        <v>1.1599999999999999</v>
      </c>
      <c r="AF1659">
        <v>6.05</v>
      </c>
      <c r="AG1659">
        <v>1.1100000000000001</v>
      </c>
      <c r="AH1659">
        <v>6.5</v>
      </c>
      <c r="AI1659">
        <v>1.17</v>
      </c>
      <c r="AJ1659">
        <v>6.5</v>
      </c>
      <c r="AK1659">
        <v>1.1399999999999999</v>
      </c>
      <c r="AL1659">
        <v>5.38</v>
      </c>
      <c r="AM1659" t="str">
        <f t="shared" si="275"/>
        <v>Svitolina</v>
      </c>
      <c r="AN1659" t="str">
        <f t="shared" si="276"/>
        <v>Abduraimova</v>
      </c>
      <c r="AO1659" t="str">
        <f t="shared" si="277"/>
        <v>BakuSvitolinaAbduraimova</v>
      </c>
      <c r="AP1659" t="str">
        <f t="shared" si="278"/>
        <v>BakuAbduraimovaSvitolina</v>
      </c>
      <c r="AQ1659">
        <f t="shared" si="279"/>
        <v>2</v>
      </c>
      <c r="AR1659">
        <f t="shared" si="280"/>
        <v>6</v>
      </c>
      <c r="AS1659">
        <f t="shared" si="281"/>
        <v>18</v>
      </c>
      <c r="AT1659" t="b">
        <f t="shared" si="282"/>
        <v>0</v>
      </c>
      <c r="AU1659" t="str">
        <f t="shared" si="283"/>
        <v>Svitolina</v>
      </c>
      <c r="AV1659" t="b">
        <f t="shared" si="284"/>
        <v>0</v>
      </c>
      <c r="AW1659" t="str">
        <f t="shared" si="285"/>
        <v>Baku1st Round</v>
      </c>
    </row>
    <row r="1660" spans="1:49" x14ac:dyDescent="0.25">
      <c r="A1660">
        <v>37</v>
      </c>
      <c r="B1660" s="8" t="s">
        <v>650</v>
      </c>
      <c r="C1660" s="8" t="s">
        <v>651</v>
      </c>
      <c r="D1660" s="1">
        <v>41842</v>
      </c>
      <c r="E1660" s="1" t="s">
        <v>306</v>
      </c>
      <c r="F1660" t="s">
        <v>307</v>
      </c>
      <c r="G1660" s="11" t="s">
        <v>308</v>
      </c>
      <c r="H1660" t="s">
        <v>309</v>
      </c>
      <c r="I1660">
        <v>3</v>
      </c>
      <c r="J1660" t="s">
        <v>384</v>
      </c>
      <c r="K1660" t="s">
        <v>507</v>
      </c>
      <c r="L1660">
        <v>73</v>
      </c>
      <c r="M1660">
        <v>112</v>
      </c>
      <c r="N1660">
        <v>780</v>
      </c>
      <c r="O1660">
        <v>542</v>
      </c>
      <c r="P1660">
        <v>6</v>
      </c>
      <c r="Q1660">
        <v>2</v>
      </c>
      <c r="R1660">
        <v>6</v>
      </c>
      <c r="S1660">
        <v>4</v>
      </c>
      <c r="V1660">
        <v>2</v>
      </c>
      <c r="W1660">
        <v>0</v>
      </c>
      <c r="X1660" t="s">
        <v>312</v>
      </c>
      <c r="Y1660">
        <v>2.1</v>
      </c>
      <c r="Z1660">
        <v>1.66</v>
      </c>
      <c r="AA1660">
        <v>2</v>
      </c>
      <c r="AB1660">
        <v>1.8</v>
      </c>
      <c r="AC1660">
        <v>1.91</v>
      </c>
      <c r="AD1660">
        <v>1.8</v>
      </c>
      <c r="AE1660">
        <v>2.09</v>
      </c>
      <c r="AF1660">
        <v>1.81</v>
      </c>
      <c r="AG1660">
        <v>1.91</v>
      </c>
      <c r="AH1660">
        <v>1.8</v>
      </c>
      <c r="AI1660">
        <v>2.25</v>
      </c>
      <c r="AJ1660">
        <v>1.83</v>
      </c>
      <c r="AK1660">
        <v>2.0499999999999998</v>
      </c>
      <c r="AL1660">
        <v>1.73</v>
      </c>
      <c r="AM1660" t="str">
        <f t="shared" si="275"/>
        <v>Soler</v>
      </c>
      <c r="AN1660" t="str">
        <f t="shared" si="276"/>
        <v>Kovinic</v>
      </c>
      <c r="AO1660" t="str">
        <f t="shared" si="277"/>
        <v>BakuSolerKovinic</v>
      </c>
      <c r="AP1660" t="str">
        <f t="shared" si="278"/>
        <v>BakuKovinicSoler</v>
      </c>
      <c r="AQ1660">
        <f t="shared" si="279"/>
        <v>2</v>
      </c>
      <c r="AR1660">
        <f t="shared" si="280"/>
        <v>6</v>
      </c>
      <c r="AS1660">
        <f t="shared" si="281"/>
        <v>18</v>
      </c>
      <c r="AT1660" t="b">
        <f t="shared" si="282"/>
        <v>0</v>
      </c>
      <c r="AU1660" t="str">
        <f t="shared" si="283"/>
        <v>Soler</v>
      </c>
      <c r="AV1660" t="b">
        <f t="shared" si="284"/>
        <v>0</v>
      </c>
      <c r="AW1660" t="str">
        <f t="shared" si="285"/>
        <v>Baku1st Round</v>
      </c>
    </row>
    <row r="1661" spans="1:49" x14ac:dyDescent="0.25">
      <c r="A1661">
        <v>37</v>
      </c>
      <c r="B1661" s="8" t="s">
        <v>650</v>
      </c>
      <c r="C1661" s="8" t="s">
        <v>651</v>
      </c>
      <c r="D1661" s="1">
        <v>41842</v>
      </c>
      <c r="E1661" s="1" t="s">
        <v>306</v>
      </c>
      <c r="F1661" t="s">
        <v>307</v>
      </c>
      <c r="G1661" s="11" t="s">
        <v>308</v>
      </c>
      <c r="H1661" t="s">
        <v>309</v>
      </c>
      <c r="I1661">
        <v>3</v>
      </c>
      <c r="J1661" t="s">
        <v>333</v>
      </c>
      <c r="K1661" t="s">
        <v>571</v>
      </c>
      <c r="L1661">
        <v>29</v>
      </c>
      <c r="M1661">
        <v>153</v>
      </c>
      <c r="N1661">
        <v>1521</v>
      </c>
      <c r="O1661">
        <v>391</v>
      </c>
      <c r="P1661">
        <v>6</v>
      </c>
      <c r="Q1661">
        <v>3</v>
      </c>
      <c r="R1661">
        <v>6</v>
      </c>
      <c r="S1661">
        <v>3</v>
      </c>
      <c r="V1661">
        <v>2</v>
      </c>
      <c r="W1661">
        <v>0</v>
      </c>
      <c r="X1661" t="s">
        <v>312</v>
      </c>
      <c r="Y1661">
        <v>1.4</v>
      </c>
      <c r="Z1661">
        <v>2.75</v>
      </c>
      <c r="AA1661">
        <v>1.45</v>
      </c>
      <c r="AB1661">
        <v>2.7</v>
      </c>
      <c r="AC1661">
        <v>1.4</v>
      </c>
      <c r="AD1661">
        <v>2.75</v>
      </c>
      <c r="AE1661">
        <v>1.4</v>
      </c>
      <c r="AF1661">
        <v>3.19</v>
      </c>
      <c r="AG1661">
        <v>1.44</v>
      </c>
      <c r="AH1661">
        <v>2.75</v>
      </c>
      <c r="AI1661">
        <v>1.48</v>
      </c>
      <c r="AJ1661">
        <v>3.19</v>
      </c>
      <c r="AK1661">
        <v>1.42</v>
      </c>
      <c r="AL1661">
        <v>2.76</v>
      </c>
      <c r="AM1661" t="str">
        <f t="shared" si="275"/>
        <v>Cirstea</v>
      </c>
      <c r="AN1661" t="str">
        <f t="shared" si="276"/>
        <v>Jabeur</v>
      </c>
      <c r="AO1661" t="str">
        <f t="shared" si="277"/>
        <v>BakuCirsteaJabeur</v>
      </c>
      <c r="AP1661" t="str">
        <f t="shared" si="278"/>
        <v>BakuJabeurCirstea</v>
      </c>
      <c r="AQ1661">
        <f t="shared" si="279"/>
        <v>2</v>
      </c>
      <c r="AR1661">
        <f t="shared" si="280"/>
        <v>6</v>
      </c>
      <c r="AS1661">
        <f t="shared" si="281"/>
        <v>18</v>
      </c>
      <c r="AT1661" t="b">
        <f t="shared" si="282"/>
        <v>0</v>
      </c>
      <c r="AU1661" t="str">
        <f t="shared" si="283"/>
        <v>Cirstea</v>
      </c>
      <c r="AV1661" t="b">
        <f t="shared" si="284"/>
        <v>0</v>
      </c>
      <c r="AW1661" t="str">
        <f t="shared" si="285"/>
        <v>Baku1st Round</v>
      </c>
    </row>
    <row r="1662" spans="1:49" x14ac:dyDescent="0.25">
      <c r="A1662">
        <v>37</v>
      </c>
      <c r="B1662" s="8" t="s">
        <v>650</v>
      </c>
      <c r="C1662" s="8" t="s">
        <v>651</v>
      </c>
      <c r="D1662" s="1">
        <v>41843</v>
      </c>
      <c r="E1662" s="1" t="s">
        <v>306</v>
      </c>
      <c r="F1662" t="s">
        <v>307</v>
      </c>
      <c r="G1662" s="11" t="s">
        <v>308</v>
      </c>
      <c r="H1662" t="s">
        <v>344</v>
      </c>
      <c r="I1662">
        <v>3</v>
      </c>
      <c r="J1662" t="s">
        <v>653</v>
      </c>
      <c r="K1662" t="s">
        <v>516</v>
      </c>
      <c r="L1662">
        <v>183</v>
      </c>
      <c r="M1662">
        <v>117</v>
      </c>
      <c r="N1662">
        <v>315</v>
      </c>
      <c r="O1662">
        <v>529</v>
      </c>
      <c r="P1662">
        <v>6</v>
      </c>
      <c r="Q1662">
        <v>2</v>
      </c>
      <c r="R1662">
        <v>6</v>
      </c>
      <c r="S1662">
        <v>1</v>
      </c>
      <c r="V1662">
        <v>2</v>
      </c>
      <c r="W1662">
        <v>0</v>
      </c>
      <c r="X1662" t="s">
        <v>312</v>
      </c>
      <c r="Y1662">
        <v>2.25</v>
      </c>
      <c r="Z1662">
        <v>1.57</v>
      </c>
      <c r="AA1662">
        <v>2</v>
      </c>
      <c r="AB1662">
        <v>1.8</v>
      </c>
      <c r="AC1662">
        <v>2.1</v>
      </c>
      <c r="AD1662">
        <v>1.67</v>
      </c>
      <c r="AE1662">
        <v>2.41</v>
      </c>
      <c r="AF1662">
        <v>1.64</v>
      </c>
      <c r="AG1662">
        <v>2.2000000000000002</v>
      </c>
      <c r="AH1662">
        <v>1.67</v>
      </c>
      <c r="AI1662">
        <v>2.41</v>
      </c>
      <c r="AJ1662">
        <v>1.83</v>
      </c>
      <c r="AK1662">
        <v>2.11</v>
      </c>
      <c r="AL1662">
        <v>1.71</v>
      </c>
      <c r="AM1662" t="str">
        <f t="shared" si="275"/>
        <v>Eguchi</v>
      </c>
      <c r="AN1662" t="str">
        <f t="shared" si="276"/>
        <v>Radwanska</v>
      </c>
      <c r="AO1662" t="str">
        <f t="shared" si="277"/>
        <v>BakuEguchiRadwanska</v>
      </c>
      <c r="AP1662" t="str">
        <f t="shared" si="278"/>
        <v>BakuRadwanskaEguchi</v>
      </c>
      <c r="AQ1662">
        <f t="shared" si="279"/>
        <v>2</v>
      </c>
      <c r="AR1662">
        <f t="shared" si="280"/>
        <v>9</v>
      </c>
      <c r="AS1662">
        <f t="shared" si="281"/>
        <v>15</v>
      </c>
      <c r="AT1662" t="b">
        <f t="shared" si="282"/>
        <v>0</v>
      </c>
      <c r="AU1662" t="str">
        <f t="shared" si="283"/>
        <v>Eguchi</v>
      </c>
      <c r="AV1662" t="b">
        <f t="shared" si="284"/>
        <v>0</v>
      </c>
      <c r="AW1662" t="str">
        <f t="shared" si="285"/>
        <v>Baku2nd Round</v>
      </c>
    </row>
    <row r="1663" spans="1:49" x14ac:dyDescent="0.25">
      <c r="A1663">
        <v>37</v>
      </c>
      <c r="B1663" s="8" t="s">
        <v>650</v>
      </c>
      <c r="C1663" s="8" t="s">
        <v>651</v>
      </c>
      <c r="D1663" s="1">
        <v>41843</v>
      </c>
      <c r="E1663" s="1" t="s">
        <v>306</v>
      </c>
      <c r="F1663" t="s">
        <v>307</v>
      </c>
      <c r="G1663" s="11" t="s">
        <v>308</v>
      </c>
      <c r="H1663" t="s">
        <v>344</v>
      </c>
      <c r="I1663">
        <v>3</v>
      </c>
      <c r="J1663" t="s">
        <v>408</v>
      </c>
      <c r="K1663" t="s">
        <v>462</v>
      </c>
      <c r="L1663">
        <v>40</v>
      </c>
      <c r="M1663">
        <v>120</v>
      </c>
      <c r="N1663">
        <v>1200</v>
      </c>
      <c r="O1663">
        <v>513</v>
      </c>
      <c r="P1663">
        <v>6</v>
      </c>
      <c r="Q1663">
        <v>3</v>
      </c>
      <c r="R1663">
        <v>6</v>
      </c>
      <c r="S1663">
        <v>1</v>
      </c>
      <c r="V1663">
        <v>2</v>
      </c>
      <c r="W1663">
        <v>0</v>
      </c>
      <c r="X1663" t="s">
        <v>312</v>
      </c>
      <c r="Y1663">
        <v>1.3</v>
      </c>
      <c r="Z1663">
        <v>3.4</v>
      </c>
      <c r="AA1663">
        <v>1.33</v>
      </c>
      <c r="AB1663">
        <v>3.2</v>
      </c>
      <c r="AC1663">
        <v>1.33</v>
      </c>
      <c r="AD1663">
        <v>3.25</v>
      </c>
      <c r="AE1663">
        <v>1.35</v>
      </c>
      <c r="AF1663">
        <v>3.52</v>
      </c>
      <c r="AG1663">
        <v>1.33</v>
      </c>
      <c r="AH1663">
        <v>3.25</v>
      </c>
      <c r="AI1663">
        <v>1.37</v>
      </c>
      <c r="AJ1663">
        <v>3.52</v>
      </c>
      <c r="AK1663">
        <v>1.33</v>
      </c>
      <c r="AL1663">
        <v>3.23</v>
      </c>
      <c r="AM1663" t="str">
        <f t="shared" si="275"/>
        <v>Jovanovski</v>
      </c>
      <c r="AN1663" t="str">
        <f t="shared" si="276"/>
        <v>Piter</v>
      </c>
      <c r="AO1663" t="str">
        <f t="shared" si="277"/>
        <v>BakuJovanovskiPiter</v>
      </c>
      <c r="AP1663" t="str">
        <f t="shared" si="278"/>
        <v>BakuPiterJovanovski</v>
      </c>
      <c r="AQ1663">
        <f t="shared" si="279"/>
        <v>2</v>
      </c>
      <c r="AR1663">
        <f t="shared" si="280"/>
        <v>8</v>
      </c>
      <c r="AS1663">
        <f t="shared" si="281"/>
        <v>16</v>
      </c>
      <c r="AT1663" t="b">
        <f t="shared" si="282"/>
        <v>0</v>
      </c>
      <c r="AU1663" t="str">
        <f t="shared" si="283"/>
        <v>Jovanovski</v>
      </c>
      <c r="AV1663" t="b">
        <f t="shared" si="284"/>
        <v>0</v>
      </c>
      <c r="AW1663" t="str">
        <f t="shared" si="285"/>
        <v>Baku2nd Round</v>
      </c>
    </row>
    <row r="1664" spans="1:49" x14ac:dyDescent="0.25">
      <c r="A1664">
        <v>37</v>
      </c>
      <c r="B1664" s="8" t="s">
        <v>650</v>
      </c>
      <c r="C1664" s="8" t="s">
        <v>651</v>
      </c>
      <c r="D1664" s="1">
        <v>41843</v>
      </c>
      <c r="E1664" s="1" t="s">
        <v>306</v>
      </c>
      <c r="F1664" t="s">
        <v>307</v>
      </c>
      <c r="G1664" s="11" t="s">
        <v>308</v>
      </c>
      <c r="H1664" t="s">
        <v>344</v>
      </c>
      <c r="I1664">
        <v>3</v>
      </c>
      <c r="J1664" t="s">
        <v>398</v>
      </c>
      <c r="K1664" t="s">
        <v>455</v>
      </c>
      <c r="L1664">
        <v>90</v>
      </c>
      <c r="M1664">
        <v>162</v>
      </c>
      <c r="N1664">
        <v>654</v>
      </c>
      <c r="O1664">
        <v>370</v>
      </c>
      <c r="P1664">
        <v>3</v>
      </c>
      <c r="Q1664">
        <v>6</v>
      </c>
      <c r="R1664">
        <v>6</v>
      </c>
      <c r="S1664">
        <v>2</v>
      </c>
      <c r="T1664">
        <v>6</v>
      </c>
      <c r="U1664">
        <v>3</v>
      </c>
      <c r="V1664">
        <v>2</v>
      </c>
      <c r="W1664">
        <v>1</v>
      </c>
      <c r="X1664" t="s">
        <v>312</v>
      </c>
      <c r="Y1664">
        <v>1.61</v>
      </c>
      <c r="Z1664">
        <v>2.2000000000000002</v>
      </c>
      <c r="AA1664">
        <v>1.6</v>
      </c>
      <c r="AB1664">
        <v>2.2999999999999998</v>
      </c>
      <c r="AC1664">
        <v>1.57</v>
      </c>
      <c r="AD1664">
        <v>2.25</v>
      </c>
      <c r="AE1664">
        <v>1.77</v>
      </c>
      <c r="AF1664">
        <v>2.19</v>
      </c>
      <c r="AG1664">
        <v>1.67</v>
      </c>
      <c r="AH1664">
        <v>2.2000000000000002</v>
      </c>
      <c r="AI1664">
        <v>1.77</v>
      </c>
      <c r="AJ1664">
        <v>2.35</v>
      </c>
      <c r="AK1664">
        <v>1.65</v>
      </c>
      <c r="AL1664">
        <v>2.2000000000000002</v>
      </c>
      <c r="AM1664" t="str">
        <f t="shared" si="275"/>
        <v>Peer</v>
      </c>
      <c r="AN1664" t="str">
        <f t="shared" si="276"/>
        <v>Dolonc</v>
      </c>
      <c r="AO1664" t="str">
        <f t="shared" si="277"/>
        <v>BakuPeerDolonc</v>
      </c>
      <c r="AP1664" t="str">
        <f t="shared" si="278"/>
        <v>BakuDoloncPeer</v>
      </c>
      <c r="AQ1664">
        <f t="shared" si="279"/>
        <v>1</v>
      </c>
      <c r="AR1664">
        <f t="shared" si="280"/>
        <v>4</v>
      </c>
      <c r="AS1664">
        <f t="shared" si="281"/>
        <v>26</v>
      </c>
      <c r="AT1664" t="b">
        <f t="shared" si="282"/>
        <v>0</v>
      </c>
      <c r="AU1664" t="str">
        <f t="shared" si="283"/>
        <v>Dolonc</v>
      </c>
      <c r="AV1664" t="b">
        <f t="shared" si="284"/>
        <v>1</v>
      </c>
      <c r="AW1664" t="str">
        <f t="shared" si="285"/>
        <v>Baku2nd Round</v>
      </c>
    </row>
    <row r="1665" spans="1:49" x14ac:dyDescent="0.25">
      <c r="A1665">
        <v>37</v>
      </c>
      <c r="B1665" s="8" t="s">
        <v>650</v>
      </c>
      <c r="C1665" s="8" t="s">
        <v>651</v>
      </c>
      <c r="D1665" s="1">
        <v>41843</v>
      </c>
      <c r="E1665" s="1" t="s">
        <v>306</v>
      </c>
      <c r="F1665" t="s">
        <v>307</v>
      </c>
      <c r="G1665" s="11" t="s">
        <v>308</v>
      </c>
      <c r="H1665" t="s">
        <v>344</v>
      </c>
      <c r="I1665">
        <v>3</v>
      </c>
      <c r="J1665" t="s">
        <v>445</v>
      </c>
      <c r="K1665" t="s">
        <v>401</v>
      </c>
      <c r="L1665">
        <v>95</v>
      </c>
      <c r="M1665">
        <v>62</v>
      </c>
      <c r="N1665">
        <v>637</v>
      </c>
      <c r="O1665">
        <v>894</v>
      </c>
      <c r="P1665">
        <v>7</v>
      </c>
      <c r="Q1665">
        <v>6</v>
      </c>
      <c r="R1665">
        <v>6</v>
      </c>
      <c r="S1665">
        <v>4</v>
      </c>
      <c r="V1665">
        <v>2</v>
      </c>
      <c r="W1665">
        <v>0</v>
      </c>
      <c r="X1665" t="s">
        <v>312</v>
      </c>
      <c r="Y1665">
        <v>2.37</v>
      </c>
      <c r="Z1665">
        <v>1.53</v>
      </c>
      <c r="AA1665">
        <v>2.4</v>
      </c>
      <c r="AB1665">
        <v>1.55</v>
      </c>
      <c r="AC1665">
        <v>2.38</v>
      </c>
      <c r="AD1665">
        <v>1.53</v>
      </c>
      <c r="AE1665">
        <v>2.61</v>
      </c>
      <c r="AF1665">
        <v>1.56</v>
      </c>
      <c r="AG1665">
        <v>2.63</v>
      </c>
      <c r="AH1665">
        <v>1.5</v>
      </c>
      <c r="AI1665">
        <v>2.7</v>
      </c>
      <c r="AJ1665">
        <v>1.6</v>
      </c>
      <c r="AK1665">
        <v>2.46</v>
      </c>
      <c r="AL1665">
        <v>1.52</v>
      </c>
      <c r="AM1665" t="str">
        <f t="shared" si="275"/>
        <v>Parmentier</v>
      </c>
      <c r="AN1665" t="str">
        <f t="shared" si="276"/>
        <v>Cepelova</v>
      </c>
      <c r="AO1665" t="str">
        <f t="shared" si="277"/>
        <v>BakuParmentierCepelova</v>
      </c>
      <c r="AP1665" t="str">
        <f t="shared" si="278"/>
        <v>BakuCepelovaParmentier</v>
      </c>
      <c r="AQ1665">
        <f t="shared" si="279"/>
        <v>2</v>
      </c>
      <c r="AR1665">
        <f t="shared" si="280"/>
        <v>3</v>
      </c>
      <c r="AS1665">
        <f t="shared" si="281"/>
        <v>23</v>
      </c>
      <c r="AT1665" t="b">
        <f t="shared" si="282"/>
        <v>1</v>
      </c>
      <c r="AU1665" t="str">
        <f t="shared" si="283"/>
        <v>Parmentier</v>
      </c>
      <c r="AV1665" t="b">
        <f t="shared" si="284"/>
        <v>0</v>
      </c>
      <c r="AW1665" t="str">
        <f t="shared" si="285"/>
        <v>Baku2nd Round</v>
      </c>
    </row>
    <row r="1666" spans="1:49" x14ac:dyDescent="0.25">
      <c r="A1666">
        <v>37</v>
      </c>
      <c r="B1666" s="8" t="s">
        <v>650</v>
      </c>
      <c r="C1666" s="8" t="s">
        <v>651</v>
      </c>
      <c r="D1666" s="1">
        <v>41844</v>
      </c>
      <c r="E1666" s="1" t="s">
        <v>306</v>
      </c>
      <c r="F1666" t="s">
        <v>307</v>
      </c>
      <c r="G1666" s="11" t="s">
        <v>308</v>
      </c>
      <c r="H1666" t="s">
        <v>344</v>
      </c>
      <c r="I1666">
        <v>3</v>
      </c>
      <c r="J1666" t="s">
        <v>358</v>
      </c>
      <c r="K1666" t="s">
        <v>333</v>
      </c>
      <c r="L1666">
        <v>72</v>
      </c>
      <c r="M1666">
        <v>29</v>
      </c>
      <c r="N1666">
        <v>790</v>
      </c>
      <c r="O1666">
        <v>1521</v>
      </c>
      <c r="P1666">
        <v>6</v>
      </c>
      <c r="Q1666">
        <v>1</v>
      </c>
      <c r="R1666">
        <v>6</v>
      </c>
      <c r="S1666">
        <v>1</v>
      </c>
      <c r="V1666">
        <v>2</v>
      </c>
      <c r="W1666">
        <v>0</v>
      </c>
      <c r="X1666" t="s">
        <v>312</v>
      </c>
      <c r="Y1666">
        <v>2.37</v>
      </c>
      <c r="Z1666">
        <v>1.53</v>
      </c>
      <c r="AA1666">
        <v>2.4</v>
      </c>
      <c r="AB1666">
        <v>1.55</v>
      </c>
      <c r="AC1666">
        <v>2.38</v>
      </c>
      <c r="AD1666">
        <v>1.53</v>
      </c>
      <c r="AE1666">
        <v>2.58</v>
      </c>
      <c r="AF1666">
        <v>1.57</v>
      </c>
      <c r="AG1666">
        <v>2.25</v>
      </c>
      <c r="AH1666">
        <v>1.62</v>
      </c>
      <c r="AI1666">
        <v>2.58</v>
      </c>
      <c r="AJ1666">
        <v>1.63</v>
      </c>
      <c r="AK1666">
        <v>2.36</v>
      </c>
      <c r="AL1666">
        <v>1.56</v>
      </c>
      <c r="AM1666" t="str">
        <f t="shared" si="275"/>
        <v>Voegele</v>
      </c>
      <c r="AN1666" t="str">
        <f t="shared" si="276"/>
        <v>Cirstea</v>
      </c>
      <c r="AO1666" t="str">
        <f t="shared" si="277"/>
        <v>BakuVoegeleCirstea</v>
      </c>
      <c r="AP1666" t="str">
        <f t="shared" si="278"/>
        <v>BakuCirsteaVoegele</v>
      </c>
      <c r="AQ1666">
        <f t="shared" si="279"/>
        <v>2</v>
      </c>
      <c r="AR1666">
        <f t="shared" si="280"/>
        <v>10</v>
      </c>
      <c r="AS1666">
        <f t="shared" si="281"/>
        <v>14</v>
      </c>
      <c r="AT1666" t="b">
        <f t="shared" si="282"/>
        <v>0</v>
      </c>
      <c r="AU1666" t="str">
        <f t="shared" si="283"/>
        <v>Voegele</v>
      </c>
      <c r="AV1666" t="b">
        <f t="shared" si="284"/>
        <v>0</v>
      </c>
      <c r="AW1666" t="str">
        <f t="shared" si="285"/>
        <v>Baku2nd Round</v>
      </c>
    </row>
    <row r="1667" spans="1:49" x14ac:dyDescent="0.25">
      <c r="A1667">
        <v>37</v>
      </c>
      <c r="B1667" s="8" t="s">
        <v>650</v>
      </c>
      <c r="C1667" s="8" t="s">
        <v>651</v>
      </c>
      <c r="D1667" s="1">
        <v>41844</v>
      </c>
      <c r="E1667" s="1" t="s">
        <v>306</v>
      </c>
      <c r="F1667" t="s">
        <v>307</v>
      </c>
      <c r="G1667" s="11" t="s">
        <v>308</v>
      </c>
      <c r="H1667" t="s">
        <v>344</v>
      </c>
      <c r="I1667">
        <v>3</v>
      </c>
      <c r="J1667" t="s">
        <v>367</v>
      </c>
      <c r="K1667" t="s">
        <v>454</v>
      </c>
      <c r="L1667">
        <v>75</v>
      </c>
      <c r="M1667">
        <v>102</v>
      </c>
      <c r="N1667">
        <v>770</v>
      </c>
      <c r="O1667">
        <v>594</v>
      </c>
      <c r="P1667">
        <v>6</v>
      </c>
      <c r="Q1667">
        <v>2</v>
      </c>
      <c r="R1667">
        <v>7</v>
      </c>
      <c r="S1667">
        <v>6</v>
      </c>
      <c r="V1667">
        <v>2</v>
      </c>
      <c r="W1667">
        <v>0</v>
      </c>
      <c r="X1667" t="s">
        <v>312</v>
      </c>
      <c r="Y1667">
        <v>1.18</v>
      </c>
      <c r="Z1667">
        <v>4.5</v>
      </c>
      <c r="AA1667">
        <v>1.22</v>
      </c>
      <c r="AB1667">
        <v>4</v>
      </c>
      <c r="AC1667">
        <v>1.22</v>
      </c>
      <c r="AD1667">
        <v>4</v>
      </c>
      <c r="AE1667">
        <v>1.23</v>
      </c>
      <c r="AF1667">
        <v>4.6900000000000004</v>
      </c>
      <c r="AG1667">
        <v>1.2</v>
      </c>
      <c r="AH1667">
        <v>4.5</v>
      </c>
      <c r="AI1667">
        <v>1.25</v>
      </c>
      <c r="AJ1667">
        <v>5</v>
      </c>
      <c r="AK1667">
        <v>1.21</v>
      </c>
      <c r="AL1667">
        <v>4.25</v>
      </c>
      <c r="AM1667" t="str">
        <f t="shared" ref="AM1667:AM1676" si="286">LEFT(J1667,FIND(" ",J1667)-1)</f>
        <v>Schiavone</v>
      </c>
      <c r="AN1667" t="str">
        <f t="shared" ref="AN1667:AN1676" si="287">LEFT(K1667,FIND(" ",K1667)-1)</f>
        <v>Glushko</v>
      </c>
      <c r="AO1667" t="str">
        <f t="shared" ref="AO1667:AO1676" si="288">B1667&amp;AM1667&amp;AN1667</f>
        <v>BakuSchiavoneGlushko</v>
      </c>
      <c r="AP1667" t="str">
        <f t="shared" ref="AP1667:AP1676" si="289">B1667&amp;AN1667&amp;AM1667</f>
        <v>BakuGlushkoSchiavone</v>
      </c>
      <c r="AQ1667">
        <f t="shared" ref="AQ1667:AQ1730" si="290">V1667-W1667</f>
        <v>2</v>
      </c>
      <c r="AR1667">
        <f t="shared" ref="AR1667:AR1730" si="291">T1667+R1667+P1667-U1667-S1667-Q1667</f>
        <v>5</v>
      </c>
      <c r="AS1667">
        <f t="shared" ref="AS1667:AS1730" si="292">T1667+R1667+P1667+U1667+S1667+Q1667</f>
        <v>21</v>
      </c>
      <c r="AT1667" t="b">
        <f t="shared" ref="AT1667:AT1730" si="293">OR(P1667+Q1667=13,R1667+S1667=13,T1667+U1667=13)</f>
        <v>1</v>
      </c>
      <c r="AU1667" t="str">
        <f t="shared" ref="AU1667:AU1730" si="294">IF(P1667&gt;Q1667,AM1667,AN1667)</f>
        <v>Schiavone</v>
      </c>
      <c r="AV1667" t="b">
        <f t="shared" ref="AV1667:AV1730" si="295">W1667&lt;&gt;0</f>
        <v>0</v>
      </c>
      <c r="AW1667" t="str">
        <f t="shared" ref="AW1667:AW1730" si="296">B1667&amp;H1667</f>
        <v>Baku2nd Round</v>
      </c>
    </row>
    <row r="1668" spans="1:49" x14ac:dyDescent="0.25">
      <c r="A1668">
        <v>37</v>
      </c>
      <c r="B1668" s="8" t="s">
        <v>650</v>
      </c>
      <c r="C1668" s="8" t="s">
        <v>651</v>
      </c>
      <c r="D1668" s="1">
        <v>41844</v>
      </c>
      <c r="E1668" s="1" t="s">
        <v>306</v>
      </c>
      <c r="F1668" t="s">
        <v>307</v>
      </c>
      <c r="G1668" s="11" t="s">
        <v>308</v>
      </c>
      <c r="H1668" t="s">
        <v>344</v>
      </c>
      <c r="I1668">
        <v>3</v>
      </c>
      <c r="J1668" t="s">
        <v>379</v>
      </c>
      <c r="K1668" t="s">
        <v>394</v>
      </c>
      <c r="L1668">
        <v>81</v>
      </c>
      <c r="M1668">
        <v>76</v>
      </c>
      <c r="N1668">
        <v>693</v>
      </c>
      <c r="O1668">
        <v>755</v>
      </c>
      <c r="P1668">
        <v>2</v>
      </c>
      <c r="Q1668">
        <v>6</v>
      </c>
      <c r="R1668">
        <v>6</v>
      </c>
      <c r="S1668">
        <v>3</v>
      </c>
      <c r="T1668">
        <v>6</v>
      </c>
      <c r="U1668">
        <v>0</v>
      </c>
      <c r="V1668">
        <v>2</v>
      </c>
      <c r="W1668">
        <v>1</v>
      </c>
      <c r="X1668" t="s">
        <v>312</v>
      </c>
      <c r="Y1668">
        <v>1.57</v>
      </c>
      <c r="Z1668">
        <v>2.25</v>
      </c>
      <c r="AA1668">
        <v>1.65</v>
      </c>
      <c r="AB1668">
        <v>2.2000000000000002</v>
      </c>
      <c r="AC1668">
        <v>1.62</v>
      </c>
      <c r="AD1668">
        <v>2.2000000000000002</v>
      </c>
      <c r="AE1668">
        <v>1.73</v>
      </c>
      <c r="AF1668">
        <v>2.2400000000000002</v>
      </c>
      <c r="AG1668">
        <v>1.62</v>
      </c>
      <c r="AH1668">
        <v>2.25</v>
      </c>
      <c r="AI1668">
        <v>1.73</v>
      </c>
      <c r="AJ1668">
        <v>2.38</v>
      </c>
      <c r="AK1668">
        <v>1.64</v>
      </c>
      <c r="AL1668">
        <v>2.2200000000000002</v>
      </c>
      <c r="AM1668" t="str">
        <f t="shared" si="286"/>
        <v>Mladenovic</v>
      </c>
      <c r="AN1668" t="str">
        <f t="shared" si="287"/>
        <v>Vekic</v>
      </c>
      <c r="AO1668" t="str">
        <f t="shared" si="288"/>
        <v>BakuMladenovicVekic</v>
      </c>
      <c r="AP1668" t="str">
        <f t="shared" si="289"/>
        <v>BakuVekicMladenovic</v>
      </c>
      <c r="AQ1668">
        <f t="shared" si="290"/>
        <v>1</v>
      </c>
      <c r="AR1668">
        <f t="shared" si="291"/>
        <v>5</v>
      </c>
      <c r="AS1668">
        <f t="shared" si="292"/>
        <v>23</v>
      </c>
      <c r="AT1668" t="b">
        <f t="shared" si="293"/>
        <v>0</v>
      </c>
      <c r="AU1668" t="str">
        <f t="shared" si="294"/>
        <v>Vekic</v>
      </c>
      <c r="AV1668" t="b">
        <f t="shared" si="295"/>
        <v>1</v>
      </c>
      <c r="AW1668" t="str">
        <f t="shared" si="296"/>
        <v>Baku2nd Round</v>
      </c>
    </row>
    <row r="1669" spans="1:49" x14ac:dyDescent="0.25">
      <c r="A1669">
        <v>37</v>
      </c>
      <c r="B1669" s="8" t="s">
        <v>650</v>
      </c>
      <c r="C1669" s="8" t="s">
        <v>651</v>
      </c>
      <c r="D1669" s="1">
        <v>41844</v>
      </c>
      <c r="E1669" s="1" t="s">
        <v>306</v>
      </c>
      <c r="F1669" t="s">
        <v>307</v>
      </c>
      <c r="G1669" s="11" t="s">
        <v>308</v>
      </c>
      <c r="H1669" t="s">
        <v>344</v>
      </c>
      <c r="I1669">
        <v>3</v>
      </c>
      <c r="J1669" t="s">
        <v>354</v>
      </c>
      <c r="K1669" t="s">
        <v>384</v>
      </c>
      <c r="L1669">
        <v>37</v>
      </c>
      <c r="M1669">
        <v>73</v>
      </c>
      <c r="N1669">
        <v>1325</v>
      </c>
      <c r="O1669">
        <v>780</v>
      </c>
      <c r="P1669">
        <v>7</v>
      </c>
      <c r="Q1669">
        <v>5</v>
      </c>
      <c r="R1669">
        <v>6</v>
      </c>
      <c r="S1669">
        <v>2</v>
      </c>
      <c r="V1669">
        <v>2</v>
      </c>
      <c r="W1669">
        <v>0</v>
      </c>
      <c r="X1669" t="s">
        <v>312</v>
      </c>
      <c r="Y1669">
        <v>1.36</v>
      </c>
      <c r="Z1669">
        <v>3</v>
      </c>
      <c r="AA1669">
        <v>1.4</v>
      </c>
      <c r="AB1669">
        <v>2.9</v>
      </c>
      <c r="AC1669">
        <v>1.44</v>
      </c>
      <c r="AD1669">
        <v>2.62</v>
      </c>
      <c r="AE1669">
        <v>1.42</v>
      </c>
      <c r="AF1669">
        <v>3.11</v>
      </c>
      <c r="AG1669">
        <v>1.4</v>
      </c>
      <c r="AH1669">
        <v>2.88</v>
      </c>
      <c r="AI1669">
        <v>1.45</v>
      </c>
      <c r="AJ1669">
        <v>3.11</v>
      </c>
      <c r="AK1669">
        <v>1.4</v>
      </c>
      <c r="AL1669">
        <v>2.87</v>
      </c>
      <c r="AM1669" t="str">
        <f t="shared" si="286"/>
        <v>Svitolina</v>
      </c>
      <c r="AN1669" t="str">
        <f t="shared" si="287"/>
        <v>Soler</v>
      </c>
      <c r="AO1669" t="str">
        <f t="shared" si="288"/>
        <v>BakuSvitolinaSoler</v>
      </c>
      <c r="AP1669" t="str">
        <f t="shared" si="289"/>
        <v>BakuSolerSvitolina</v>
      </c>
      <c r="AQ1669">
        <f t="shared" si="290"/>
        <v>2</v>
      </c>
      <c r="AR1669">
        <f t="shared" si="291"/>
        <v>6</v>
      </c>
      <c r="AS1669">
        <f t="shared" si="292"/>
        <v>20</v>
      </c>
      <c r="AT1669" t="b">
        <f t="shared" si="293"/>
        <v>0</v>
      </c>
      <c r="AU1669" t="str">
        <f t="shared" si="294"/>
        <v>Svitolina</v>
      </c>
      <c r="AV1669" t="b">
        <f t="shared" si="295"/>
        <v>0</v>
      </c>
      <c r="AW1669" t="str">
        <f t="shared" si="296"/>
        <v>Baku2nd Round</v>
      </c>
    </row>
    <row r="1670" spans="1:49" x14ac:dyDescent="0.25">
      <c r="A1670">
        <v>37</v>
      </c>
      <c r="B1670" s="8" t="s">
        <v>650</v>
      </c>
      <c r="C1670" s="8" t="s">
        <v>651</v>
      </c>
      <c r="D1670" s="1">
        <v>41845</v>
      </c>
      <c r="E1670" s="1" t="s">
        <v>306</v>
      </c>
      <c r="F1670" t="s">
        <v>307</v>
      </c>
      <c r="G1670" s="11" t="s">
        <v>308</v>
      </c>
      <c r="H1670" t="s">
        <v>345</v>
      </c>
      <c r="I1670">
        <v>3</v>
      </c>
      <c r="J1670" t="s">
        <v>408</v>
      </c>
      <c r="K1670" t="s">
        <v>653</v>
      </c>
      <c r="L1670">
        <v>40</v>
      </c>
      <c r="M1670">
        <v>183</v>
      </c>
      <c r="N1670">
        <v>1200</v>
      </c>
      <c r="O1670">
        <v>315</v>
      </c>
      <c r="P1670">
        <v>4</v>
      </c>
      <c r="Q1670">
        <v>6</v>
      </c>
      <c r="R1670">
        <v>7</v>
      </c>
      <c r="S1670">
        <v>5</v>
      </c>
      <c r="T1670">
        <v>6</v>
      </c>
      <c r="U1670">
        <v>3</v>
      </c>
      <c r="V1670">
        <v>2</v>
      </c>
      <c r="W1670">
        <v>1</v>
      </c>
      <c r="X1670" t="s">
        <v>312</v>
      </c>
      <c r="Y1670">
        <v>1.4</v>
      </c>
      <c r="Z1670">
        <v>3</v>
      </c>
      <c r="AA1670">
        <v>1.38</v>
      </c>
      <c r="AB1670">
        <v>3</v>
      </c>
      <c r="AC1670">
        <v>1.44</v>
      </c>
      <c r="AD1670">
        <v>2.75</v>
      </c>
      <c r="AE1670">
        <v>1.42</v>
      </c>
      <c r="AF1670">
        <v>3.19</v>
      </c>
      <c r="AG1670">
        <v>1.36</v>
      </c>
      <c r="AH1670">
        <v>3</v>
      </c>
      <c r="AI1670">
        <v>1.47</v>
      </c>
      <c r="AJ1670">
        <v>3.19</v>
      </c>
      <c r="AK1670">
        <v>1.4</v>
      </c>
      <c r="AL1670">
        <v>2.86</v>
      </c>
      <c r="AM1670" t="str">
        <f t="shared" si="286"/>
        <v>Jovanovski</v>
      </c>
      <c r="AN1670" t="str">
        <f t="shared" si="287"/>
        <v>Eguchi</v>
      </c>
      <c r="AO1670" t="str">
        <f t="shared" si="288"/>
        <v>BakuJovanovskiEguchi</v>
      </c>
      <c r="AP1670" t="str">
        <f t="shared" si="289"/>
        <v>BakuEguchiJovanovski</v>
      </c>
      <c r="AQ1670">
        <f t="shared" si="290"/>
        <v>1</v>
      </c>
      <c r="AR1670">
        <f t="shared" si="291"/>
        <v>3</v>
      </c>
      <c r="AS1670">
        <f t="shared" si="292"/>
        <v>31</v>
      </c>
      <c r="AT1670" t="b">
        <f t="shared" si="293"/>
        <v>0</v>
      </c>
      <c r="AU1670" t="str">
        <f t="shared" si="294"/>
        <v>Eguchi</v>
      </c>
      <c r="AV1670" t="b">
        <f t="shared" si="295"/>
        <v>1</v>
      </c>
      <c r="AW1670" t="str">
        <f t="shared" si="296"/>
        <v>BakuQuarterfinals</v>
      </c>
    </row>
    <row r="1671" spans="1:49" x14ac:dyDescent="0.25">
      <c r="A1671">
        <v>37</v>
      </c>
      <c r="B1671" s="8" t="s">
        <v>650</v>
      </c>
      <c r="C1671" s="8" t="s">
        <v>651</v>
      </c>
      <c r="D1671" s="1">
        <v>41845</v>
      </c>
      <c r="E1671" s="1" t="s">
        <v>306</v>
      </c>
      <c r="F1671" t="s">
        <v>307</v>
      </c>
      <c r="G1671" s="11" t="s">
        <v>308</v>
      </c>
      <c r="H1671" t="s">
        <v>345</v>
      </c>
      <c r="I1671">
        <v>3</v>
      </c>
      <c r="J1671" t="s">
        <v>358</v>
      </c>
      <c r="K1671" t="s">
        <v>398</v>
      </c>
      <c r="L1671">
        <v>72</v>
      </c>
      <c r="M1671">
        <v>90</v>
      </c>
      <c r="N1671">
        <v>790</v>
      </c>
      <c r="O1671">
        <v>654</v>
      </c>
      <c r="P1671">
        <v>6</v>
      </c>
      <c r="Q1671">
        <v>2</v>
      </c>
      <c r="R1671">
        <v>2</v>
      </c>
      <c r="S1671">
        <v>6</v>
      </c>
      <c r="T1671">
        <v>6</v>
      </c>
      <c r="U1671">
        <v>4</v>
      </c>
      <c r="V1671">
        <v>2</v>
      </c>
      <c r="W1671">
        <v>1</v>
      </c>
      <c r="X1671" t="s">
        <v>312</v>
      </c>
      <c r="Y1671">
        <v>1.44</v>
      </c>
      <c r="Z1671">
        <v>2.75</v>
      </c>
      <c r="AA1671">
        <v>1.5</v>
      </c>
      <c r="AB1671">
        <v>2.5</v>
      </c>
      <c r="AC1671">
        <v>1.5</v>
      </c>
      <c r="AD1671">
        <v>2.62</v>
      </c>
      <c r="AE1671">
        <v>1.46</v>
      </c>
      <c r="AF1671">
        <v>2.98</v>
      </c>
      <c r="AG1671">
        <v>1.53</v>
      </c>
      <c r="AH1671">
        <v>2.5</v>
      </c>
      <c r="AI1671">
        <v>1.53</v>
      </c>
      <c r="AJ1671">
        <v>2.98</v>
      </c>
      <c r="AK1671">
        <v>1.47</v>
      </c>
      <c r="AL1671">
        <v>2.66</v>
      </c>
      <c r="AM1671" t="str">
        <f t="shared" si="286"/>
        <v>Voegele</v>
      </c>
      <c r="AN1671" t="str">
        <f t="shared" si="287"/>
        <v>Peer</v>
      </c>
      <c r="AO1671" t="str">
        <f t="shared" si="288"/>
        <v>BakuVoegelePeer</v>
      </c>
      <c r="AP1671" t="str">
        <f t="shared" si="289"/>
        <v>BakuPeerVoegele</v>
      </c>
      <c r="AQ1671">
        <f t="shared" si="290"/>
        <v>1</v>
      </c>
      <c r="AR1671">
        <f t="shared" si="291"/>
        <v>2</v>
      </c>
      <c r="AS1671">
        <f t="shared" si="292"/>
        <v>26</v>
      </c>
      <c r="AT1671" t="b">
        <f t="shared" si="293"/>
        <v>0</v>
      </c>
      <c r="AU1671" t="str">
        <f t="shared" si="294"/>
        <v>Voegele</v>
      </c>
      <c r="AV1671" t="b">
        <f t="shared" si="295"/>
        <v>1</v>
      </c>
      <c r="AW1671" t="str">
        <f t="shared" si="296"/>
        <v>BakuQuarterfinals</v>
      </c>
    </row>
    <row r="1672" spans="1:49" x14ac:dyDescent="0.25">
      <c r="A1672">
        <v>37</v>
      </c>
      <c r="B1672" s="8" t="s">
        <v>650</v>
      </c>
      <c r="C1672" s="8" t="s">
        <v>651</v>
      </c>
      <c r="D1672" s="1">
        <v>41845</v>
      </c>
      <c r="E1672" s="1" t="s">
        <v>306</v>
      </c>
      <c r="F1672" t="s">
        <v>307</v>
      </c>
      <c r="G1672" s="11" t="s">
        <v>308</v>
      </c>
      <c r="H1672" t="s">
        <v>345</v>
      </c>
      <c r="I1672">
        <v>3</v>
      </c>
      <c r="J1672" t="s">
        <v>354</v>
      </c>
      <c r="K1672" t="s">
        <v>445</v>
      </c>
      <c r="L1672">
        <v>37</v>
      </c>
      <c r="M1672">
        <v>95</v>
      </c>
      <c r="N1672">
        <v>1325</v>
      </c>
      <c r="O1672">
        <v>637</v>
      </c>
      <c r="P1672">
        <v>6</v>
      </c>
      <c r="Q1672">
        <v>4</v>
      </c>
      <c r="R1672">
        <v>6</v>
      </c>
      <c r="S1672">
        <v>4</v>
      </c>
      <c r="V1672">
        <v>2</v>
      </c>
      <c r="W1672">
        <v>0</v>
      </c>
      <c r="X1672" t="s">
        <v>312</v>
      </c>
      <c r="Y1672">
        <v>1.22</v>
      </c>
      <c r="Z1672">
        <v>4.33</v>
      </c>
      <c r="AA1672">
        <v>1.25</v>
      </c>
      <c r="AB1672">
        <v>3.75</v>
      </c>
      <c r="AC1672">
        <v>1.29</v>
      </c>
      <c r="AD1672">
        <v>3.75</v>
      </c>
      <c r="AE1672">
        <v>1.27</v>
      </c>
      <c r="AF1672">
        <v>4.26</v>
      </c>
      <c r="AG1672">
        <v>1.25</v>
      </c>
      <c r="AH1672">
        <v>3.75</v>
      </c>
      <c r="AI1672">
        <v>1.29</v>
      </c>
      <c r="AJ1672">
        <v>4.33</v>
      </c>
      <c r="AK1672">
        <v>1.25</v>
      </c>
      <c r="AL1672">
        <v>3.83</v>
      </c>
      <c r="AM1672" t="str">
        <f t="shared" si="286"/>
        <v>Svitolina</v>
      </c>
      <c r="AN1672" t="str">
        <f t="shared" si="287"/>
        <v>Parmentier</v>
      </c>
      <c r="AO1672" t="str">
        <f t="shared" si="288"/>
        <v>BakuSvitolinaParmentier</v>
      </c>
      <c r="AP1672" t="str">
        <f t="shared" si="289"/>
        <v>BakuParmentierSvitolina</v>
      </c>
      <c r="AQ1672">
        <f t="shared" si="290"/>
        <v>2</v>
      </c>
      <c r="AR1672">
        <f t="shared" si="291"/>
        <v>4</v>
      </c>
      <c r="AS1672">
        <f t="shared" si="292"/>
        <v>20</v>
      </c>
      <c r="AT1672" t="b">
        <f t="shared" si="293"/>
        <v>0</v>
      </c>
      <c r="AU1672" t="str">
        <f t="shared" si="294"/>
        <v>Svitolina</v>
      </c>
      <c r="AV1672" t="b">
        <f t="shared" si="295"/>
        <v>0</v>
      </c>
      <c r="AW1672" t="str">
        <f t="shared" si="296"/>
        <v>BakuQuarterfinals</v>
      </c>
    </row>
    <row r="1673" spans="1:49" x14ac:dyDescent="0.25">
      <c r="A1673">
        <v>37</v>
      </c>
      <c r="B1673" s="8" t="s">
        <v>650</v>
      </c>
      <c r="C1673" s="8" t="s">
        <v>651</v>
      </c>
      <c r="D1673" s="1">
        <v>41845</v>
      </c>
      <c r="E1673" s="1" t="s">
        <v>306</v>
      </c>
      <c r="F1673" t="s">
        <v>307</v>
      </c>
      <c r="G1673" s="11" t="s">
        <v>308</v>
      </c>
      <c r="H1673" t="s">
        <v>345</v>
      </c>
      <c r="I1673">
        <v>3</v>
      </c>
      <c r="J1673" t="s">
        <v>367</v>
      </c>
      <c r="K1673" t="s">
        <v>379</v>
      </c>
      <c r="L1673">
        <v>75</v>
      </c>
      <c r="M1673">
        <v>81</v>
      </c>
      <c r="N1673">
        <v>770</v>
      </c>
      <c r="O1673">
        <v>693</v>
      </c>
      <c r="P1673">
        <v>6</v>
      </c>
      <c r="Q1673">
        <v>3</v>
      </c>
      <c r="R1673">
        <v>4</v>
      </c>
      <c r="S1673">
        <v>6</v>
      </c>
      <c r="T1673">
        <v>6</v>
      </c>
      <c r="U1673">
        <v>0</v>
      </c>
      <c r="V1673">
        <v>2</v>
      </c>
      <c r="W1673">
        <v>1</v>
      </c>
      <c r="X1673" t="s">
        <v>312</v>
      </c>
      <c r="Y1673">
        <v>1.9</v>
      </c>
      <c r="Z1673">
        <v>1.9</v>
      </c>
      <c r="AA1673">
        <v>1.85</v>
      </c>
      <c r="AB1673">
        <v>1.9</v>
      </c>
      <c r="AC1673">
        <v>1.91</v>
      </c>
      <c r="AD1673">
        <v>1.91</v>
      </c>
      <c r="AE1673">
        <v>2.06</v>
      </c>
      <c r="AF1673">
        <v>1.88</v>
      </c>
      <c r="AG1673">
        <v>1.91</v>
      </c>
      <c r="AH1673">
        <v>1.91</v>
      </c>
      <c r="AI1673">
        <v>2.06</v>
      </c>
      <c r="AJ1673">
        <v>1.92</v>
      </c>
      <c r="AK1673">
        <v>1.89</v>
      </c>
      <c r="AL1673">
        <v>1.88</v>
      </c>
      <c r="AM1673" t="str">
        <f t="shared" si="286"/>
        <v>Schiavone</v>
      </c>
      <c r="AN1673" t="str">
        <f t="shared" si="287"/>
        <v>Mladenovic</v>
      </c>
      <c r="AO1673" t="str">
        <f t="shared" si="288"/>
        <v>BakuSchiavoneMladenovic</v>
      </c>
      <c r="AP1673" t="str">
        <f t="shared" si="289"/>
        <v>BakuMladenovicSchiavone</v>
      </c>
      <c r="AQ1673">
        <f t="shared" si="290"/>
        <v>1</v>
      </c>
      <c r="AR1673">
        <f t="shared" si="291"/>
        <v>7</v>
      </c>
      <c r="AS1673">
        <f t="shared" si="292"/>
        <v>25</v>
      </c>
      <c r="AT1673" t="b">
        <f t="shared" si="293"/>
        <v>0</v>
      </c>
      <c r="AU1673" t="str">
        <f t="shared" si="294"/>
        <v>Schiavone</v>
      </c>
      <c r="AV1673" t="b">
        <f t="shared" si="295"/>
        <v>1</v>
      </c>
      <c r="AW1673" t="str">
        <f t="shared" si="296"/>
        <v>BakuQuarterfinals</v>
      </c>
    </row>
    <row r="1674" spans="1:49" x14ac:dyDescent="0.25">
      <c r="A1674">
        <v>37</v>
      </c>
      <c r="B1674" s="8" t="s">
        <v>650</v>
      </c>
      <c r="C1674" s="8" t="s">
        <v>651</v>
      </c>
      <c r="D1674" s="1">
        <v>41846</v>
      </c>
      <c r="E1674" s="1" t="s">
        <v>306</v>
      </c>
      <c r="F1674" t="s">
        <v>307</v>
      </c>
      <c r="G1674" s="11" t="s">
        <v>308</v>
      </c>
      <c r="H1674" t="s">
        <v>346</v>
      </c>
      <c r="I1674">
        <v>3</v>
      </c>
      <c r="J1674" t="s">
        <v>408</v>
      </c>
      <c r="K1674" t="s">
        <v>358</v>
      </c>
      <c r="L1674">
        <v>40</v>
      </c>
      <c r="M1674">
        <v>72</v>
      </c>
      <c r="N1674">
        <v>1200</v>
      </c>
      <c r="O1674">
        <v>790</v>
      </c>
      <c r="P1674">
        <v>6</v>
      </c>
      <c r="Q1674">
        <v>2</v>
      </c>
      <c r="R1674">
        <v>2</v>
      </c>
      <c r="S1674">
        <v>6</v>
      </c>
      <c r="T1674">
        <v>6</v>
      </c>
      <c r="U1674">
        <v>4</v>
      </c>
      <c r="V1674">
        <v>2</v>
      </c>
      <c r="W1674">
        <v>1</v>
      </c>
      <c r="X1674" t="s">
        <v>312</v>
      </c>
      <c r="Y1674">
        <v>1.9</v>
      </c>
      <c r="Z1674">
        <v>1.9</v>
      </c>
      <c r="AA1674">
        <v>1.8</v>
      </c>
      <c r="AB1674">
        <v>2</v>
      </c>
      <c r="AC1674">
        <v>1.73</v>
      </c>
      <c r="AD1674">
        <v>2</v>
      </c>
      <c r="AE1674">
        <v>1.93</v>
      </c>
      <c r="AF1674">
        <v>2</v>
      </c>
      <c r="AG1674">
        <v>1.8</v>
      </c>
      <c r="AH1674">
        <v>2</v>
      </c>
      <c r="AI1674">
        <v>1.93</v>
      </c>
      <c r="AJ1674">
        <v>2.1</v>
      </c>
      <c r="AK1674">
        <v>1.81</v>
      </c>
      <c r="AL1674">
        <v>1.96</v>
      </c>
      <c r="AM1674" t="str">
        <f t="shared" si="286"/>
        <v>Jovanovski</v>
      </c>
      <c r="AN1674" t="str">
        <f t="shared" si="287"/>
        <v>Voegele</v>
      </c>
      <c r="AO1674" t="str">
        <f t="shared" si="288"/>
        <v>BakuJovanovskiVoegele</v>
      </c>
      <c r="AP1674" t="str">
        <f t="shared" si="289"/>
        <v>BakuVoegeleJovanovski</v>
      </c>
      <c r="AQ1674">
        <f t="shared" si="290"/>
        <v>1</v>
      </c>
      <c r="AR1674">
        <f t="shared" si="291"/>
        <v>2</v>
      </c>
      <c r="AS1674">
        <f t="shared" si="292"/>
        <v>26</v>
      </c>
      <c r="AT1674" t="b">
        <f t="shared" si="293"/>
        <v>0</v>
      </c>
      <c r="AU1674" t="str">
        <f t="shared" si="294"/>
        <v>Jovanovski</v>
      </c>
      <c r="AV1674" t="b">
        <f t="shared" si="295"/>
        <v>1</v>
      </c>
      <c r="AW1674" t="str">
        <f t="shared" si="296"/>
        <v>BakuSemifinals</v>
      </c>
    </row>
    <row r="1675" spans="1:49" x14ac:dyDescent="0.25">
      <c r="A1675">
        <v>37</v>
      </c>
      <c r="B1675" s="8" t="s">
        <v>650</v>
      </c>
      <c r="C1675" s="8" t="s">
        <v>651</v>
      </c>
      <c r="D1675" s="1">
        <v>41846</v>
      </c>
      <c r="E1675" s="1" t="s">
        <v>306</v>
      </c>
      <c r="F1675" t="s">
        <v>307</v>
      </c>
      <c r="G1675" s="11" t="s">
        <v>308</v>
      </c>
      <c r="H1675" t="s">
        <v>346</v>
      </c>
      <c r="I1675">
        <v>3</v>
      </c>
      <c r="J1675" t="s">
        <v>354</v>
      </c>
      <c r="K1675" t="s">
        <v>367</v>
      </c>
      <c r="L1675">
        <v>37</v>
      </c>
      <c r="M1675">
        <v>75</v>
      </c>
      <c r="N1675">
        <v>1325</v>
      </c>
      <c r="O1675">
        <v>770</v>
      </c>
      <c r="P1675">
        <v>3</v>
      </c>
      <c r="Q1675">
        <v>6</v>
      </c>
      <c r="R1675">
        <v>6</v>
      </c>
      <c r="S1675">
        <v>1</v>
      </c>
      <c r="T1675">
        <v>6</v>
      </c>
      <c r="U1675">
        <v>4</v>
      </c>
      <c r="V1675">
        <v>2</v>
      </c>
      <c r="W1675">
        <v>1</v>
      </c>
      <c r="X1675" t="s">
        <v>312</v>
      </c>
      <c r="Y1675">
        <v>1.72</v>
      </c>
      <c r="Z1675">
        <v>2.1</v>
      </c>
      <c r="AA1675">
        <v>1.75</v>
      </c>
      <c r="AB1675">
        <v>2.0499999999999998</v>
      </c>
      <c r="AC1675">
        <v>1.67</v>
      </c>
      <c r="AD1675">
        <v>2.1</v>
      </c>
      <c r="AE1675">
        <v>1.75</v>
      </c>
      <c r="AF1675">
        <v>2.23</v>
      </c>
      <c r="AG1675">
        <v>1.73</v>
      </c>
      <c r="AH1675">
        <v>2.1</v>
      </c>
      <c r="AI1675">
        <v>1.85</v>
      </c>
      <c r="AJ1675">
        <v>2.23</v>
      </c>
      <c r="AK1675">
        <v>1.74</v>
      </c>
      <c r="AL1675">
        <v>2.0499999999999998</v>
      </c>
      <c r="AM1675" t="str">
        <f t="shared" si="286"/>
        <v>Svitolina</v>
      </c>
      <c r="AN1675" t="str">
        <f t="shared" si="287"/>
        <v>Schiavone</v>
      </c>
      <c r="AO1675" t="str">
        <f t="shared" si="288"/>
        <v>BakuSvitolinaSchiavone</v>
      </c>
      <c r="AP1675" t="str">
        <f t="shared" si="289"/>
        <v>BakuSchiavoneSvitolina</v>
      </c>
      <c r="AQ1675">
        <f t="shared" si="290"/>
        <v>1</v>
      </c>
      <c r="AR1675">
        <f t="shared" si="291"/>
        <v>4</v>
      </c>
      <c r="AS1675">
        <f t="shared" si="292"/>
        <v>26</v>
      </c>
      <c r="AT1675" t="b">
        <f t="shared" si="293"/>
        <v>0</v>
      </c>
      <c r="AU1675" t="str">
        <f t="shared" si="294"/>
        <v>Schiavone</v>
      </c>
      <c r="AV1675" t="b">
        <f t="shared" si="295"/>
        <v>1</v>
      </c>
      <c r="AW1675" t="str">
        <f t="shared" si="296"/>
        <v>BakuSemifinals</v>
      </c>
    </row>
    <row r="1676" spans="1:49" x14ac:dyDescent="0.25">
      <c r="A1676">
        <v>37</v>
      </c>
      <c r="B1676" s="8" t="s">
        <v>650</v>
      </c>
      <c r="C1676" s="8" t="s">
        <v>651</v>
      </c>
      <c r="D1676" s="1">
        <v>41847</v>
      </c>
      <c r="E1676" s="1" t="s">
        <v>306</v>
      </c>
      <c r="F1676" t="s">
        <v>307</v>
      </c>
      <c r="G1676" s="11" t="s">
        <v>308</v>
      </c>
      <c r="H1676" t="s">
        <v>348</v>
      </c>
      <c r="I1676">
        <v>3</v>
      </c>
      <c r="J1676" t="s">
        <v>354</v>
      </c>
      <c r="K1676" t="s">
        <v>408</v>
      </c>
      <c r="L1676">
        <v>37</v>
      </c>
      <c r="M1676">
        <v>40</v>
      </c>
      <c r="N1676">
        <v>1325</v>
      </c>
      <c r="O1676">
        <v>1200</v>
      </c>
      <c r="P1676">
        <v>6</v>
      </c>
      <c r="Q1676">
        <v>1</v>
      </c>
      <c r="R1676">
        <v>7</v>
      </c>
      <c r="S1676">
        <v>6</v>
      </c>
      <c r="V1676">
        <v>2</v>
      </c>
      <c r="W1676">
        <v>0</v>
      </c>
      <c r="X1676" t="s">
        <v>312</v>
      </c>
      <c r="Y1676">
        <v>1.5</v>
      </c>
      <c r="Z1676">
        <v>2.62</v>
      </c>
      <c r="AA1676">
        <v>1.48</v>
      </c>
      <c r="AB1676">
        <v>2.6</v>
      </c>
      <c r="AC1676">
        <v>1.53</v>
      </c>
      <c r="AD1676">
        <v>2.5</v>
      </c>
      <c r="AE1676">
        <v>1.5</v>
      </c>
      <c r="AF1676">
        <v>2.83</v>
      </c>
      <c r="AG1676">
        <v>1.57</v>
      </c>
      <c r="AH1676">
        <v>2.38</v>
      </c>
      <c r="AI1676">
        <v>1.57</v>
      </c>
      <c r="AJ1676">
        <v>2.83</v>
      </c>
      <c r="AK1676">
        <v>1.49</v>
      </c>
      <c r="AL1676">
        <v>2.57</v>
      </c>
      <c r="AM1676" t="str">
        <f t="shared" si="286"/>
        <v>Svitolina</v>
      </c>
      <c r="AN1676" t="str">
        <f t="shared" si="287"/>
        <v>Jovanovski</v>
      </c>
      <c r="AO1676" t="str">
        <f t="shared" si="288"/>
        <v>BakuSvitolinaJovanovski</v>
      </c>
      <c r="AP1676" t="str">
        <f t="shared" si="289"/>
        <v>BakuJovanovskiSvitolina</v>
      </c>
      <c r="AQ1676">
        <f t="shared" si="290"/>
        <v>2</v>
      </c>
      <c r="AR1676">
        <f t="shared" si="291"/>
        <v>6</v>
      </c>
      <c r="AS1676">
        <f t="shared" si="292"/>
        <v>20</v>
      </c>
      <c r="AT1676" t="b">
        <f t="shared" si="293"/>
        <v>1</v>
      </c>
      <c r="AU1676" t="str">
        <f t="shared" si="294"/>
        <v>Svitolina</v>
      </c>
      <c r="AV1676" t="b">
        <f t="shared" si="295"/>
        <v>0</v>
      </c>
      <c r="AW1676" t="str">
        <f t="shared" si="296"/>
        <v>BakuThe Final</v>
      </c>
    </row>
    <row r="1677" spans="1:49" x14ac:dyDescent="0.25">
      <c r="A1677">
        <v>38</v>
      </c>
      <c r="B1677" t="s">
        <v>1052</v>
      </c>
      <c r="C1677" t="s">
        <v>1053</v>
      </c>
      <c r="D1677" s="1">
        <v>41848</v>
      </c>
      <c r="E1677" s="11" t="s">
        <v>351</v>
      </c>
      <c r="F1677" t="s">
        <v>307</v>
      </c>
      <c r="G1677" t="s">
        <v>308</v>
      </c>
      <c r="H1677" t="s">
        <v>309</v>
      </c>
      <c r="I1677">
        <v>3</v>
      </c>
      <c r="J1677" t="s">
        <v>315</v>
      </c>
      <c r="K1677" t="s">
        <v>352</v>
      </c>
      <c r="L1677">
        <v>45</v>
      </c>
      <c r="M1677">
        <v>43</v>
      </c>
      <c r="N1677">
        <v>1130</v>
      </c>
      <c r="O1677">
        <v>1140</v>
      </c>
      <c r="P1677">
        <v>6</v>
      </c>
      <c r="Q1677">
        <v>1</v>
      </c>
      <c r="R1677">
        <v>6</v>
      </c>
      <c r="S1677">
        <v>3</v>
      </c>
      <c r="V1677">
        <v>2</v>
      </c>
      <c r="W1677">
        <v>0</v>
      </c>
      <c r="X1677" t="s">
        <v>312</v>
      </c>
      <c r="Y1677">
        <v>1.33</v>
      </c>
      <c r="Z1677">
        <v>3.25</v>
      </c>
      <c r="AA1677">
        <v>1.42</v>
      </c>
      <c r="AB1677">
        <v>2.8</v>
      </c>
      <c r="AC1677">
        <v>1.36</v>
      </c>
      <c r="AD1677">
        <v>3</v>
      </c>
      <c r="AE1677">
        <v>1.36</v>
      </c>
      <c r="AF1677">
        <v>3.38</v>
      </c>
      <c r="AG1677">
        <v>1.44</v>
      </c>
      <c r="AH1677">
        <v>2.75</v>
      </c>
      <c r="AI1677">
        <v>1.45</v>
      </c>
      <c r="AJ1677">
        <v>3.43</v>
      </c>
      <c r="AK1677">
        <v>1.36</v>
      </c>
      <c r="AL1677">
        <v>3.05</v>
      </c>
      <c r="AM1677" t="str">
        <f t="shared" ref="AM1677:AM1734" si="297">LEFT(J1677,FIND(" ",J1677)-1)</f>
        <v>Pliskova</v>
      </c>
      <c r="AN1677" t="str">
        <f t="shared" ref="AN1677:AN1734" si="298">LEFT(K1677,FIND(" ",K1677)-1)</f>
        <v>Date</v>
      </c>
      <c r="AO1677" t="str">
        <f t="shared" ref="AO1677:AO1734" si="299">B1677&amp;AM1677&amp;AN1677</f>
        <v>StanfordPliskovaDate</v>
      </c>
      <c r="AP1677" t="str">
        <f t="shared" ref="AP1677:AP1734" si="300">B1677&amp;AN1677&amp;AM1677</f>
        <v>StanfordDatePliskova</v>
      </c>
      <c r="AQ1677">
        <f t="shared" si="290"/>
        <v>2</v>
      </c>
      <c r="AR1677">
        <f t="shared" si="291"/>
        <v>8</v>
      </c>
      <c r="AS1677">
        <f t="shared" si="292"/>
        <v>16</v>
      </c>
      <c r="AT1677" t="b">
        <f t="shared" si="293"/>
        <v>0</v>
      </c>
      <c r="AU1677" t="str">
        <f t="shared" si="294"/>
        <v>Pliskova</v>
      </c>
      <c r="AV1677" t="b">
        <f t="shared" si="295"/>
        <v>0</v>
      </c>
      <c r="AW1677" t="str">
        <f t="shared" si="296"/>
        <v>Stanford1st Round</v>
      </c>
    </row>
    <row r="1678" spans="1:49" x14ac:dyDescent="0.25">
      <c r="A1678">
        <v>38</v>
      </c>
      <c r="B1678" t="s">
        <v>1052</v>
      </c>
      <c r="C1678" t="s">
        <v>1053</v>
      </c>
      <c r="D1678" s="1">
        <v>41848</v>
      </c>
      <c r="E1678" s="11" t="s">
        <v>351</v>
      </c>
      <c r="F1678" t="s">
        <v>307</v>
      </c>
      <c r="G1678" t="s">
        <v>308</v>
      </c>
      <c r="H1678" t="s">
        <v>309</v>
      </c>
      <c r="I1678">
        <v>3</v>
      </c>
      <c r="J1678" t="s">
        <v>1054</v>
      </c>
      <c r="K1678" t="s">
        <v>422</v>
      </c>
      <c r="L1678">
        <v>406</v>
      </c>
      <c r="M1678">
        <v>19</v>
      </c>
      <c r="N1678">
        <v>90</v>
      </c>
      <c r="O1678">
        <v>2415</v>
      </c>
      <c r="P1678">
        <v>4</v>
      </c>
      <c r="Q1678">
        <v>6</v>
      </c>
      <c r="R1678">
        <v>7</v>
      </c>
      <c r="S1678">
        <v>6</v>
      </c>
      <c r="T1678">
        <v>7</v>
      </c>
      <c r="U1678">
        <v>5</v>
      </c>
      <c r="V1678">
        <v>2</v>
      </c>
      <c r="W1678">
        <v>1</v>
      </c>
      <c r="X1678" t="s">
        <v>312</v>
      </c>
      <c r="Y1678">
        <v>8</v>
      </c>
      <c r="Z1678">
        <v>1.08</v>
      </c>
      <c r="AA1678">
        <v>6.5</v>
      </c>
      <c r="AB1678">
        <v>1.1000000000000001</v>
      </c>
      <c r="AC1678">
        <v>6.5</v>
      </c>
      <c r="AD1678">
        <v>1.1000000000000001</v>
      </c>
      <c r="AE1678">
        <v>7.74</v>
      </c>
      <c r="AF1678">
        <v>1.1100000000000001</v>
      </c>
      <c r="AG1678">
        <v>7</v>
      </c>
      <c r="AH1678">
        <v>1.1000000000000001</v>
      </c>
      <c r="AI1678">
        <v>8.5</v>
      </c>
      <c r="AJ1678">
        <v>1.1100000000000001</v>
      </c>
      <c r="AK1678">
        <v>6.99</v>
      </c>
      <c r="AL1678">
        <v>1.0900000000000001</v>
      </c>
      <c r="AM1678" t="str">
        <f t="shared" si="297"/>
        <v>Osaka</v>
      </c>
      <c r="AN1678" t="str">
        <f t="shared" si="298"/>
        <v>Stosur</v>
      </c>
      <c r="AO1678" t="str">
        <f t="shared" si="299"/>
        <v>StanfordOsakaStosur</v>
      </c>
      <c r="AP1678" t="str">
        <f t="shared" si="300"/>
        <v>StanfordStosurOsaka</v>
      </c>
      <c r="AQ1678">
        <f t="shared" si="290"/>
        <v>1</v>
      </c>
      <c r="AR1678">
        <f t="shared" si="291"/>
        <v>1</v>
      </c>
      <c r="AS1678">
        <f t="shared" si="292"/>
        <v>35</v>
      </c>
      <c r="AT1678" t="b">
        <f t="shared" si="293"/>
        <v>1</v>
      </c>
      <c r="AU1678" t="str">
        <f t="shared" si="294"/>
        <v>Stosur</v>
      </c>
      <c r="AV1678" t="b">
        <f t="shared" si="295"/>
        <v>1</v>
      </c>
      <c r="AW1678" t="str">
        <f t="shared" si="296"/>
        <v>Stanford1st Round</v>
      </c>
    </row>
    <row r="1679" spans="1:49" x14ac:dyDescent="0.25">
      <c r="A1679">
        <v>38</v>
      </c>
      <c r="B1679" t="s">
        <v>1052</v>
      </c>
      <c r="C1679" t="s">
        <v>1053</v>
      </c>
      <c r="D1679" s="1">
        <v>41848</v>
      </c>
      <c r="E1679" s="11" t="s">
        <v>351</v>
      </c>
      <c r="F1679" t="s">
        <v>307</v>
      </c>
      <c r="G1679" t="s">
        <v>308</v>
      </c>
      <c r="H1679" t="s">
        <v>309</v>
      </c>
      <c r="I1679">
        <v>3</v>
      </c>
      <c r="J1679" t="s">
        <v>460</v>
      </c>
      <c r="K1679" t="s">
        <v>410</v>
      </c>
      <c r="L1679">
        <v>193</v>
      </c>
      <c r="M1679">
        <v>30</v>
      </c>
      <c r="N1679">
        <v>292</v>
      </c>
      <c r="O1679">
        <v>1396</v>
      </c>
      <c r="P1679">
        <v>6</v>
      </c>
      <c r="Q1679">
        <v>1</v>
      </c>
      <c r="R1679">
        <v>6</v>
      </c>
      <c r="S1679">
        <v>2</v>
      </c>
      <c r="V1679">
        <v>2</v>
      </c>
      <c r="W1679">
        <v>0</v>
      </c>
      <c r="X1679" t="s">
        <v>312</v>
      </c>
      <c r="Y1679">
        <v>3</v>
      </c>
      <c r="Z1679">
        <v>1.36</v>
      </c>
      <c r="AA1679">
        <v>2.9</v>
      </c>
      <c r="AB1679">
        <v>1.4</v>
      </c>
      <c r="AC1679">
        <v>2.62</v>
      </c>
      <c r="AD1679">
        <v>1.44</v>
      </c>
      <c r="AE1679">
        <v>2.98</v>
      </c>
      <c r="AF1679">
        <v>1.44</v>
      </c>
      <c r="AG1679">
        <v>3</v>
      </c>
      <c r="AH1679">
        <v>1.36</v>
      </c>
      <c r="AI1679">
        <v>3</v>
      </c>
      <c r="AJ1679">
        <v>1.45</v>
      </c>
      <c r="AK1679">
        <v>2.86</v>
      </c>
      <c r="AL1679">
        <v>1.4</v>
      </c>
      <c r="AM1679" t="str">
        <f t="shared" si="297"/>
        <v>Vickery</v>
      </c>
      <c r="AN1679" t="str">
        <f t="shared" si="298"/>
        <v>Zhang</v>
      </c>
      <c r="AO1679" t="str">
        <f t="shared" si="299"/>
        <v>StanfordVickeryZhang</v>
      </c>
      <c r="AP1679" t="str">
        <f t="shared" si="300"/>
        <v>StanfordZhangVickery</v>
      </c>
      <c r="AQ1679">
        <f t="shared" si="290"/>
        <v>2</v>
      </c>
      <c r="AR1679">
        <f t="shared" si="291"/>
        <v>9</v>
      </c>
      <c r="AS1679">
        <f t="shared" si="292"/>
        <v>15</v>
      </c>
      <c r="AT1679" t="b">
        <f t="shared" si="293"/>
        <v>0</v>
      </c>
      <c r="AU1679" t="str">
        <f t="shared" si="294"/>
        <v>Vickery</v>
      </c>
      <c r="AV1679" t="b">
        <f t="shared" si="295"/>
        <v>0</v>
      </c>
      <c r="AW1679" t="str">
        <f t="shared" si="296"/>
        <v>Stanford1st Round</v>
      </c>
    </row>
    <row r="1680" spans="1:49" x14ac:dyDescent="0.25">
      <c r="A1680">
        <v>38</v>
      </c>
      <c r="B1680" t="s">
        <v>1052</v>
      </c>
      <c r="C1680" t="s">
        <v>1053</v>
      </c>
      <c r="D1680" s="1">
        <v>41848</v>
      </c>
      <c r="E1680" s="11" t="s">
        <v>351</v>
      </c>
      <c r="F1680" t="s">
        <v>307</v>
      </c>
      <c r="G1680" t="s">
        <v>308</v>
      </c>
      <c r="H1680" t="s">
        <v>309</v>
      </c>
      <c r="I1680">
        <v>3</v>
      </c>
      <c r="J1680" t="s">
        <v>355</v>
      </c>
      <c r="K1680" t="s">
        <v>377</v>
      </c>
      <c r="L1680">
        <v>59</v>
      </c>
      <c r="M1680">
        <v>44</v>
      </c>
      <c r="N1680">
        <v>932</v>
      </c>
      <c r="O1680">
        <v>1139</v>
      </c>
      <c r="P1680">
        <v>6</v>
      </c>
      <c r="Q1680">
        <v>4</v>
      </c>
      <c r="R1680">
        <v>6</v>
      </c>
      <c r="S1680">
        <v>3</v>
      </c>
      <c r="V1680">
        <v>2</v>
      </c>
      <c r="W1680">
        <v>0</v>
      </c>
      <c r="X1680" t="s">
        <v>312</v>
      </c>
      <c r="Y1680">
        <v>1.61</v>
      </c>
      <c r="Z1680">
        <v>2.2000000000000002</v>
      </c>
      <c r="AA1680">
        <v>1.8</v>
      </c>
      <c r="AB1680">
        <v>2</v>
      </c>
      <c r="AC1680">
        <v>1.73</v>
      </c>
      <c r="AD1680">
        <v>2</v>
      </c>
      <c r="AE1680">
        <v>1.76</v>
      </c>
      <c r="AF1680">
        <v>2.16</v>
      </c>
      <c r="AG1680">
        <v>1.8</v>
      </c>
      <c r="AH1680">
        <v>2</v>
      </c>
      <c r="AI1680">
        <v>1.85</v>
      </c>
      <c r="AJ1680">
        <v>2.25</v>
      </c>
      <c r="AK1680">
        <v>1.73</v>
      </c>
      <c r="AL1680">
        <v>2.0699999999999998</v>
      </c>
      <c r="AM1680" t="str">
        <f t="shared" si="297"/>
        <v>Lepchenko</v>
      </c>
      <c r="AN1680" t="str">
        <f t="shared" si="298"/>
        <v>Garcia</v>
      </c>
      <c r="AO1680" t="str">
        <f t="shared" si="299"/>
        <v>StanfordLepchenkoGarcia</v>
      </c>
      <c r="AP1680" t="str">
        <f t="shared" si="300"/>
        <v>StanfordGarciaLepchenko</v>
      </c>
      <c r="AQ1680">
        <f t="shared" si="290"/>
        <v>2</v>
      </c>
      <c r="AR1680">
        <f t="shared" si="291"/>
        <v>5</v>
      </c>
      <c r="AS1680">
        <f t="shared" si="292"/>
        <v>19</v>
      </c>
      <c r="AT1680" t="b">
        <f t="shared" si="293"/>
        <v>0</v>
      </c>
      <c r="AU1680" t="str">
        <f t="shared" si="294"/>
        <v>Lepchenko</v>
      </c>
      <c r="AV1680" t="b">
        <f t="shared" si="295"/>
        <v>0</v>
      </c>
      <c r="AW1680" t="str">
        <f t="shared" si="296"/>
        <v>Stanford1st Round</v>
      </c>
    </row>
    <row r="1681" spans="1:49" x14ac:dyDescent="0.25">
      <c r="A1681">
        <v>38</v>
      </c>
      <c r="B1681" t="s">
        <v>1052</v>
      </c>
      <c r="C1681" t="s">
        <v>1053</v>
      </c>
      <c r="D1681" s="1">
        <v>41849</v>
      </c>
      <c r="E1681" s="11" t="s">
        <v>351</v>
      </c>
      <c r="F1681" t="s">
        <v>307</v>
      </c>
      <c r="G1681" t="s">
        <v>308</v>
      </c>
      <c r="H1681" t="s">
        <v>309</v>
      </c>
      <c r="I1681">
        <v>3</v>
      </c>
      <c r="J1681" t="s">
        <v>360</v>
      </c>
      <c r="K1681" t="s">
        <v>392</v>
      </c>
      <c r="L1681">
        <v>18</v>
      </c>
      <c r="M1681">
        <v>55</v>
      </c>
      <c r="N1681">
        <v>2460</v>
      </c>
      <c r="O1681">
        <v>985</v>
      </c>
      <c r="P1681">
        <v>6</v>
      </c>
      <c r="Q1681">
        <v>1</v>
      </c>
      <c r="R1681">
        <v>6</v>
      </c>
      <c r="S1681">
        <v>4</v>
      </c>
      <c r="V1681">
        <v>2</v>
      </c>
      <c r="W1681">
        <v>0</v>
      </c>
      <c r="X1681" t="s">
        <v>312</v>
      </c>
      <c r="Y1681">
        <v>1.25</v>
      </c>
      <c r="Z1681">
        <v>3.75</v>
      </c>
      <c r="AA1681">
        <v>1.25</v>
      </c>
      <c r="AB1681">
        <v>3.75</v>
      </c>
      <c r="AC1681">
        <v>1.25</v>
      </c>
      <c r="AD1681">
        <v>3.75</v>
      </c>
      <c r="AE1681">
        <v>1.26</v>
      </c>
      <c r="AF1681">
        <v>4.21</v>
      </c>
      <c r="AG1681">
        <v>1.25</v>
      </c>
      <c r="AH1681">
        <v>3.75</v>
      </c>
      <c r="AI1681">
        <v>1.3</v>
      </c>
      <c r="AJ1681">
        <v>4.21</v>
      </c>
      <c r="AK1681">
        <v>1.26</v>
      </c>
      <c r="AL1681">
        <v>3.75</v>
      </c>
      <c r="AM1681" t="str">
        <f t="shared" si="297"/>
        <v>Petkovic</v>
      </c>
      <c r="AN1681" t="str">
        <f t="shared" si="298"/>
        <v>Tomljanovic</v>
      </c>
      <c r="AO1681" t="str">
        <f t="shared" si="299"/>
        <v>StanfordPetkovicTomljanovic</v>
      </c>
      <c r="AP1681" t="str">
        <f t="shared" si="300"/>
        <v>StanfordTomljanovicPetkovic</v>
      </c>
      <c r="AQ1681">
        <f t="shared" si="290"/>
        <v>2</v>
      </c>
      <c r="AR1681">
        <f t="shared" si="291"/>
        <v>7</v>
      </c>
      <c r="AS1681">
        <f t="shared" si="292"/>
        <v>17</v>
      </c>
      <c r="AT1681" t="b">
        <f t="shared" si="293"/>
        <v>0</v>
      </c>
      <c r="AU1681" t="str">
        <f t="shared" si="294"/>
        <v>Petkovic</v>
      </c>
      <c r="AV1681" t="b">
        <f t="shared" si="295"/>
        <v>0</v>
      </c>
      <c r="AW1681" t="str">
        <f t="shared" si="296"/>
        <v>Stanford1st Round</v>
      </c>
    </row>
    <row r="1682" spans="1:49" x14ac:dyDescent="0.25">
      <c r="A1682">
        <v>38</v>
      </c>
      <c r="B1682" t="s">
        <v>1052</v>
      </c>
      <c r="C1682" t="s">
        <v>1053</v>
      </c>
      <c r="D1682" s="1">
        <v>41849</v>
      </c>
      <c r="E1682" s="11" t="s">
        <v>351</v>
      </c>
      <c r="F1682" t="s">
        <v>307</v>
      </c>
      <c r="G1682" t="s">
        <v>308</v>
      </c>
      <c r="H1682" t="s">
        <v>309</v>
      </c>
      <c r="I1682">
        <v>3</v>
      </c>
      <c r="J1682" t="s">
        <v>530</v>
      </c>
      <c r="K1682" t="s">
        <v>1055</v>
      </c>
      <c r="L1682">
        <v>48</v>
      </c>
      <c r="M1682">
        <v>912</v>
      </c>
      <c r="N1682">
        <v>1085</v>
      </c>
      <c r="O1682">
        <v>13</v>
      </c>
      <c r="P1682">
        <v>6</v>
      </c>
      <c r="Q1682">
        <v>2</v>
      </c>
      <c r="R1682">
        <v>7</v>
      </c>
      <c r="S1682">
        <v>5</v>
      </c>
      <c r="V1682">
        <v>2</v>
      </c>
      <c r="W1682">
        <v>0</v>
      </c>
      <c r="X1682" t="s">
        <v>312</v>
      </c>
      <c r="Y1682">
        <v>1.08</v>
      </c>
      <c r="Z1682">
        <v>8</v>
      </c>
      <c r="AA1682">
        <v>1.08</v>
      </c>
      <c r="AB1682">
        <v>7.5</v>
      </c>
      <c r="AC1682">
        <v>1.08</v>
      </c>
      <c r="AD1682">
        <v>7</v>
      </c>
      <c r="AE1682">
        <v>1.0900000000000001</v>
      </c>
      <c r="AF1682">
        <v>8.43</v>
      </c>
      <c r="AG1682">
        <v>1.07</v>
      </c>
      <c r="AH1682">
        <v>8</v>
      </c>
      <c r="AI1682">
        <v>1.1000000000000001</v>
      </c>
      <c r="AJ1682">
        <v>9</v>
      </c>
      <c r="AK1682">
        <v>1.08</v>
      </c>
      <c r="AL1682">
        <v>7.72</v>
      </c>
      <c r="AM1682" t="str">
        <f t="shared" si="297"/>
        <v>Vandeweghe</v>
      </c>
      <c r="AN1682" t="str">
        <f t="shared" si="298"/>
        <v>Ahn</v>
      </c>
      <c r="AO1682" t="str">
        <f t="shared" si="299"/>
        <v>StanfordVandewegheAhn</v>
      </c>
      <c r="AP1682" t="str">
        <f t="shared" si="300"/>
        <v>StanfordAhnVandeweghe</v>
      </c>
      <c r="AQ1682">
        <f t="shared" si="290"/>
        <v>2</v>
      </c>
      <c r="AR1682">
        <f t="shared" si="291"/>
        <v>6</v>
      </c>
      <c r="AS1682">
        <f t="shared" si="292"/>
        <v>20</v>
      </c>
      <c r="AT1682" t="b">
        <f t="shared" si="293"/>
        <v>0</v>
      </c>
      <c r="AU1682" t="str">
        <f t="shared" si="294"/>
        <v>Vandeweghe</v>
      </c>
      <c r="AV1682" t="b">
        <f t="shared" si="295"/>
        <v>0</v>
      </c>
      <c r="AW1682" t="str">
        <f t="shared" si="296"/>
        <v>Stanford1st Round</v>
      </c>
    </row>
    <row r="1683" spans="1:49" x14ac:dyDescent="0.25">
      <c r="A1683">
        <v>38</v>
      </c>
      <c r="B1683" t="s">
        <v>1052</v>
      </c>
      <c r="C1683" t="s">
        <v>1053</v>
      </c>
      <c r="D1683" s="1">
        <v>41849</v>
      </c>
      <c r="E1683" s="11" t="s">
        <v>351</v>
      </c>
      <c r="F1683" t="s">
        <v>307</v>
      </c>
      <c r="G1683" t="s">
        <v>308</v>
      </c>
      <c r="H1683" t="s">
        <v>309</v>
      </c>
      <c r="I1683">
        <v>3</v>
      </c>
      <c r="J1683" t="s">
        <v>329</v>
      </c>
      <c r="K1683" t="s">
        <v>368</v>
      </c>
      <c r="L1683">
        <v>71</v>
      </c>
      <c r="M1683">
        <v>16</v>
      </c>
      <c r="N1683">
        <v>817</v>
      </c>
      <c r="O1683">
        <v>2695</v>
      </c>
      <c r="P1683">
        <v>6</v>
      </c>
      <c r="Q1683">
        <v>3</v>
      </c>
      <c r="R1683">
        <v>7</v>
      </c>
      <c r="S1683">
        <v>5</v>
      </c>
      <c r="V1683">
        <v>2</v>
      </c>
      <c r="W1683">
        <v>0</v>
      </c>
      <c r="X1683" t="s">
        <v>312</v>
      </c>
      <c r="Y1683">
        <v>2.75</v>
      </c>
      <c r="Z1683">
        <v>1.4</v>
      </c>
      <c r="AA1683">
        <v>2.7</v>
      </c>
      <c r="AB1683">
        <v>1.45</v>
      </c>
      <c r="AC1683">
        <v>2.62</v>
      </c>
      <c r="AD1683">
        <v>1.44</v>
      </c>
      <c r="AE1683">
        <v>2.89</v>
      </c>
      <c r="AF1683">
        <v>1.46</v>
      </c>
      <c r="AG1683">
        <v>2.75</v>
      </c>
      <c r="AH1683">
        <v>1.44</v>
      </c>
      <c r="AI1683">
        <v>2.89</v>
      </c>
      <c r="AJ1683">
        <v>1.5</v>
      </c>
      <c r="AK1683">
        <v>2.72</v>
      </c>
      <c r="AL1683">
        <v>1.44</v>
      </c>
      <c r="AM1683" t="str">
        <f t="shared" si="297"/>
        <v>Puig</v>
      </c>
      <c r="AN1683" t="str">
        <f t="shared" si="298"/>
        <v>Suarez</v>
      </c>
      <c r="AO1683" t="str">
        <f t="shared" si="299"/>
        <v>StanfordPuigSuarez</v>
      </c>
      <c r="AP1683" t="str">
        <f t="shared" si="300"/>
        <v>StanfordSuarezPuig</v>
      </c>
      <c r="AQ1683">
        <f t="shared" si="290"/>
        <v>2</v>
      </c>
      <c r="AR1683">
        <f t="shared" si="291"/>
        <v>5</v>
      </c>
      <c r="AS1683">
        <f t="shared" si="292"/>
        <v>21</v>
      </c>
      <c r="AT1683" t="b">
        <f t="shared" si="293"/>
        <v>0</v>
      </c>
      <c r="AU1683" t="str">
        <f t="shared" si="294"/>
        <v>Puig</v>
      </c>
      <c r="AV1683" t="b">
        <f t="shared" si="295"/>
        <v>0</v>
      </c>
      <c r="AW1683" t="str">
        <f t="shared" si="296"/>
        <v>Stanford1st Round</v>
      </c>
    </row>
    <row r="1684" spans="1:49" x14ac:dyDescent="0.25">
      <c r="A1684">
        <v>38</v>
      </c>
      <c r="B1684" t="s">
        <v>1052</v>
      </c>
      <c r="C1684" t="s">
        <v>1053</v>
      </c>
      <c r="D1684" s="1">
        <v>41849</v>
      </c>
      <c r="E1684" s="11" t="s">
        <v>351</v>
      </c>
      <c r="F1684" t="s">
        <v>307</v>
      </c>
      <c r="G1684" t="s">
        <v>308</v>
      </c>
      <c r="H1684" t="s">
        <v>309</v>
      </c>
      <c r="I1684">
        <v>3</v>
      </c>
      <c r="J1684" t="s">
        <v>1056</v>
      </c>
      <c r="K1684" t="s">
        <v>327</v>
      </c>
      <c r="L1684">
        <v>421</v>
      </c>
      <c r="M1684">
        <v>65</v>
      </c>
      <c r="N1684">
        <v>83</v>
      </c>
      <c r="O1684">
        <v>884</v>
      </c>
      <c r="P1684">
        <v>6</v>
      </c>
      <c r="Q1684">
        <v>2</v>
      </c>
      <c r="R1684">
        <v>1</v>
      </c>
      <c r="S1684">
        <v>0</v>
      </c>
      <c r="V1684">
        <v>1</v>
      </c>
      <c r="W1684">
        <v>0</v>
      </c>
      <c r="X1684" t="s">
        <v>323</v>
      </c>
      <c r="Y1684">
        <v>4</v>
      </c>
      <c r="Z1684">
        <v>1.22</v>
      </c>
      <c r="AA1684">
        <v>4.5</v>
      </c>
      <c r="AB1684">
        <v>1.18</v>
      </c>
      <c r="AC1684">
        <v>4</v>
      </c>
      <c r="AD1684">
        <v>1.22</v>
      </c>
      <c r="AE1684">
        <v>4.99</v>
      </c>
      <c r="AF1684">
        <v>1.21</v>
      </c>
      <c r="AG1684">
        <v>4.5</v>
      </c>
      <c r="AH1684">
        <v>1.2</v>
      </c>
      <c r="AI1684">
        <v>5</v>
      </c>
      <c r="AJ1684">
        <v>1.23</v>
      </c>
      <c r="AK1684">
        <v>4.28</v>
      </c>
      <c r="AL1684">
        <v>1.21</v>
      </c>
      <c r="AM1684" t="str">
        <f t="shared" si="297"/>
        <v>Zhao</v>
      </c>
      <c r="AN1684" t="str">
        <f t="shared" si="298"/>
        <v>Wickmayer</v>
      </c>
      <c r="AO1684" t="str">
        <f t="shared" si="299"/>
        <v>StanfordZhaoWickmayer</v>
      </c>
      <c r="AP1684" t="str">
        <f t="shared" si="300"/>
        <v>StanfordWickmayerZhao</v>
      </c>
      <c r="AQ1684">
        <f t="shared" si="290"/>
        <v>1</v>
      </c>
      <c r="AR1684">
        <f t="shared" si="291"/>
        <v>5</v>
      </c>
      <c r="AS1684">
        <f t="shared" si="292"/>
        <v>9</v>
      </c>
      <c r="AT1684" t="b">
        <f t="shared" si="293"/>
        <v>0</v>
      </c>
      <c r="AU1684" t="str">
        <f t="shared" si="294"/>
        <v>Zhao</v>
      </c>
      <c r="AV1684" t="b">
        <f t="shared" si="295"/>
        <v>0</v>
      </c>
      <c r="AW1684" t="str">
        <f t="shared" si="296"/>
        <v>Stanford1st Round</v>
      </c>
    </row>
    <row r="1685" spans="1:49" x14ac:dyDescent="0.25">
      <c r="A1685">
        <v>38</v>
      </c>
      <c r="B1685" t="s">
        <v>1052</v>
      </c>
      <c r="C1685" t="s">
        <v>1053</v>
      </c>
      <c r="D1685" s="1">
        <v>41849</v>
      </c>
      <c r="E1685" s="11" t="s">
        <v>351</v>
      </c>
      <c r="F1685" t="s">
        <v>307</v>
      </c>
      <c r="G1685" t="s">
        <v>308</v>
      </c>
      <c r="H1685" t="s">
        <v>309</v>
      </c>
      <c r="I1685">
        <v>3</v>
      </c>
      <c r="J1685" t="s">
        <v>310</v>
      </c>
      <c r="K1685" t="s">
        <v>364</v>
      </c>
      <c r="L1685">
        <v>28</v>
      </c>
      <c r="M1685">
        <v>12</v>
      </c>
      <c r="N1685">
        <v>1535</v>
      </c>
      <c r="O1685">
        <v>3167</v>
      </c>
      <c r="P1685">
        <v>6</v>
      </c>
      <c r="Q1685">
        <v>2</v>
      </c>
      <c r="R1685">
        <v>4</v>
      </c>
      <c r="S1685">
        <v>6</v>
      </c>
      <c r="T1685">
        <v>6</v>
      </c>
      <c r="U1685">
        <v>2</v>
      </c>
      <c r="V1685">
        <v>2</v>
      </c>
      <c r="W1685">
        <v>1</v>
      </c>
      <c r="X1685" t="s">
        <v>312</v>
      </c>
      <c r="Y1685">
        <v>2.25</v>
      </c>
      <c r="Z1685">
        <v>1.57</v>
      </c>
      <c r="AA1685">
        <v>2.25</v>
      </c>
      <c r="AB1685">
        <v>1.62</v>
      </c>
      <c r="AC1685">
        <v>2.25</v>
      </c>
      <c r="AD1685">
        <v>1.57</v>
      </c>
      <c r="AE1685">
        <v>2.35</v>
      </c>
      <c r="AF1685">
        <v>1.66</v>
      </c>
      <c r="AG1685">
        <v>2.5</v>
      </c>
      <c r="AH1685">
        <v>1.53</v>
      </c>
      <c r="AI1685">
        <v>2.5</v>
      </c>
      <c r="AJ1685">
        <v>1.67</v>
      </c>
      <c r="AK1685">
        <v>2.2999999999999998</v>
      </c>
      <c r="AL1685">
        <v>1.59</v>
      </c>
      <c r="AM1685" t="str">
        <f t="shared" si="297"/>
        <v>Muguruza</v>
      </c>
      <c r="AN1685" t="str">
        <f t="shared" si="298"/>
        <v>Cibulkova</v>
      </c>
      <c r="AO1685" t="str">
        <f t="shared" si="299"/>
        <v>StanfordMuguruzaCibulkova</v>
      </c>
      <c r="AP1685" t="str">
        <f t="shared" si="300"/>
        <v>StanfordCibulkovaMuguruza</v>
      </c>
      <c r="AQ1685">
        <f t="shared" si="290"/>
        <v>1</v>
      </c>
      <c r="AR1685">
        <f t="shared" si="291"/>
        <v>6</v>
      </c>
      <c r="AS1685">
        <f t="shared" si="292"/>
        <v>26</v>
      </c>
      <c r="AT1685" t="b">
        <f t="shared" si="293"/>
        <v>0</v>
      </c>
      <c r="AU1685" t="str">
        <f t="shared" si="294"/>
        <v>Muguruza</v>
      </c>
      <c r="AV1685" t="b">
        <f t="shared" si="295"/>
        <v>1</v>
      </c>
      <c r="AW1685" t="str">
        <f t="shared" si="296"/>
        <v>Stanford1st Round</v>
      </c>
    </row>
    <row r="1686" spans="1:49" x14ac:dyDescent="0.25">
      <c r="A1686">
        <v>38</v>
      </c>
      <c r="B1686" t="s">
        <v>1052</v>
      </c>
      <c r="C1686" t="s">
        <v>1053</v>
      </c>
      <c r="D1686" s="1">
        <v>41849</v>
      </c>
      <c r="E1686" s="11" t="s">
        <v>351</v>
      </c>
      <c r="F1686" t="s">
        <v>307</v>
      </c>
      <c r="G1686" t="s">
        <v>308</v>
      </c>
      <c r="H1686" t="s">
        <v>309</v>
      </c>
      <c r="I1686">
        <v>3</v>
      </c>
      <c r="J1686" t="s">
        <v>334</v>
      </c>
      <c r="K1686" t="s">
        <v>356</v>
      </c>
      <c r="L1686">
        <v>11</v>
      </c>
      <c r="M1686">
        <v>29</v>
      </c>
      <c r="N1686">
        <v>3660</v>
      </c>
      <c r="O1686">
        <v>1427</v>
      </c>
      <c r="P1686">
        <v>7</v>
      </c>
      <c r="Q1686">
        <v>6</v>
      </c>
      <c r="R1686">
        <v>6</v>
      </c>
      <c r="S1686">
        <v>1</v>
      </c>
      <c r="V1686">
        <v>2</v>
      </c>
      <c r="W1686">
        <v>0</v>
      </c>
      <c r="X1686" t="s">
        <v>312</v>
      </c>
      <c r="Y1686">
        <v>1.28</v>
      </c>
      <c r="Z1686">
        <v>3.5</v>
      </c>
      <c r="AA1686">
        <v>1.28</v>
      </c>
      <c r="AB1686">
        <v>3.5</v>
      </c>
      <c r="AC1686">
        <v>1.33</v>
      </c>
      <c r="AD1686">
        <v>3.25</v>
      </c>
      <c r="AE1686">
        <v>1.28</v>
      </c>
      <c r="AF1686">
        <v>4.0599999999999996</v>
      </c>
      <c r="AG1686">
        <v>1.33</v>
      </c>
      <c r="AH1686">
        <v>3.25</v>
      </c>
      <c r="AI1686">
        <v>1.34</v>
      </c>
      <c r="AJ1686">
        <v>4.0599999999999996</v>
      </c>
      <c r="AK1686">
        <v>1.29</v>
      </c>
      <c r="AL1686">
        <v>3.5</v>
      </c>
      <c r="AM1686" t="str">
        <f t="shared" si="297"/>
        <v>Ivanovic</v>
      </c>
      <c r="AN1686" t="str">
        <f t="shared" si="298"/>
        <v>Lisicki</v>
      </c>
      <c r="AO1686" t="str">
        <f t="shared" si="299"/>
        <v>StanfordIvanovicLisicki</v>
      </c>
      <c r="AP1686" t="str">
        <f t="shared" si="300"/>
        <v>StanfordLisickiIvanovic</v>
      </c>
      <c r="AQ1686">
        <f t="shared" si="290"/>
        <v>2</v>
      </c>
      <c r="AR1686">
        <f t="shared" si="291"/>
        <v>6</v>
      </c>
      <c r="AS1686">
        <f t="shared" si="292"/>
        <v>20</v>
      </c>
      <c r="AT1686" t="b">
        <f t="shared" si="293"/>
        <v>1</v>
      </c>
      <c r="AU1686" t="str">
        <f t="shared" si="294"/>
        <v>Ivanovic</v>
      </c>
      <c r="AV1686" t="b">
        <f t="shared" si="295"/>
        <v>0</v>
      </c>
      <c r="AW1686" t="str">
        <f t="shared" si="296"/>
        <v>Stanford1st Round</v>
      </c>
    </row>
    <row r="1687" spans="1:49" x14ac:dyDescent="0.25">
      <c r="A1687">
        <v>38</v>
      </c>
      <c r="B1687" t="s">
        <v>1052</v>
      </c>
      <c r="C1687" t="s">
        <v>1053</v>
      </c>
      <c r="D1687" s="1">
        <v>41850</v>
      </c>
      <c r="E1687" s="11" t="s">
        <v>351</v>
      </c>
      <c r="F1687" t="s">
        <v>307</v>
      </c>
      <c r="G1687" t="s">
        <v>308</v>
      </c>
      <c r="H1687" t="s">
        <v>309</v>
      </c>
      <c r="I1687">
        <v>3</v>
      </c>
      <c r="J1687" t="s">
        <v>324</v>
      </c>
      <c r="K1687" t="s">
        <v>625</v>
      </c>
      <c r="L1687">
        <v>25</v>
      </c>
      <c r="M1687">
        <v>181</v>
      </c>
      <c r="N1687">
        <v>1726</v>
      </c>
      <c r="O1687">
        <v>310</v>
      </c>
      <c r="P1687">
        <v>6</v>
      </c>
      <c r="Q1687">
        <v>3</v>
      </c>
      <c r="R1687">
        <v>6</v>
      </c>
      <c r="S1687">
        <v>2</v>
      </c>
      <c r="V1687">
        <v>2</v>
      </c>
      <c r="W1687">
        <v>0</v>
      </c>
      <c r="X1687" t="s">
        <v>312</v>
      </c>
      <c r="Y1687">
        <v>1.1000000000000001</v>
      </c>
      <c r="Z1687">
        <v>7</v>
      </c>
      <c r="AA1687">
        <v>1.1000000000000001</v>
      </c>
      <c r="AB1687">
        <v>6.5</v>
      </c>
      <c r="AC1687">
        <v>1.07</v>
      </c>
      <c r="AD1687">
        <v>7.5</v>
      </c>
      <c r="AE1687">
        <v>1.1299999999999999</v>
      </c>
      <c r="AF1687">
        <v>7</v>
      </c>
      <c r="AG1687">
        <v>1.1299999999999999</v>
      </c>
      <c r="AH1687">
        <v>6</v>
      </c>
      <c r="AI1687">
        <v>1.1299999999999999</v>
      </c>
      <c r="AJ1687">
        <v>7.5</v>
      </c>
      <c r="AK1687">
        <v>1.1000000000000001</v>
      </c>
      <c r="AL1687">
        <v>6.64</v>
      </c>
      <c r="AM1687" t="str">
        <f t="shared" si="297"/>
        <v>Williams</v>
      </c>
      <c r="AN1687" t="str">
        <f t="shared" si="298"/>
        <v>Kania</v>
      </c>
      <c r="AO1687" t="str">
        <f t="shared" si="299"/>
        <v>StanfordWilliamsKania</v>
      </c>
      <c r="AP1687" t="str">
        <f t="shared" si="300"/>
        <v>StanfordKaniaWilliams</v>
      </c>
      <c r="AQ1687">
        <f t="shared" si="290"/>
        <v>2</v>
      </c>
      <c r="AR1687">
        <f t="shared" si="291"/>
        <v>7</v>
      </c>
      <c r="AS1687">
        <f t="shared" si="292"/>
        <v>17</v>
      </c>
      <c r="AT1687" t="b">
        <f t="shared" si="293"/>
        <v>0</v>
      </c>
      <c r="AU1687" t="str">
        <f t="shared" si="294"/>
        <v>Williams</v>
      </c>
      <c r="AV1687" t="b">
        <f t="shared" si="295"/>
        <v>0</v>
      </c>
      <c r="AW1687" t="str">
        <f t="shared" si="296"/>
        <v>Stanford1st Round</v>
      </c>
    </row>
    <row r="1688" spans="1:49" x14ac:dyDescent="0.25">
      <c r="A1688">
        <v>38</v>
      </c>
      <c r="B1688" t="s">
        <v>1052</v>
      </c>
      <c r="C1688" t="s">
        <v>1053</v>
      </c>
      <c r="D1688" s="1">
        <v>41850</v>
      </c>
      <c r="E1688" s="11" t="s">
        <v>351</v>
      </c>
      <c r="F1688" t="s">
        <v>307</v>
      </c>
      <c r="G1688" t="s">
        <v>308</v>
      </c>
      <c r="H1688" t="s">
        <v>309</v>
      </c>
      <c r="I1688">
        <v>3</v>
      </c>
      <c r="J1688" t="s">
        <v>373</v>
      </c>
      <c r="K1688" t="s">
        <v>316</v>
      </c>
      <c r="L1688">
        <v>33</v>
      </c>
      <c r="M1688">
        <v>89</v>
      </c>
      <c r="N1688">
        <v>1361</v>
      </c>
      <c r="O1688">
        <v>663</v>
      </c>
      <c r="P1688">
        <v>6</v>
      </c>
      <c r="Q1688">
        <v>3</v>
      </c>
      <c r="R1688">
        <v>6</v>
      </c>
      <c r="S1688">
        <v>4</v>
      </c>
      <c r="V1688">
        <v>2</v>
      </c>
      <c r="W1688">
        <v>0</v>
      </c>
      <c r="X1688" t="s">
        <v>312</v>
      </c>
      <c r="Y1688">
        <v>1.33</v>
      </c>
      <c r="Z1688">
        <v>3.25</v>
      </c>
      <c r="AA1688">
        <v>1.35</v>
      </c>
      <c r="AB1688">
        <v>3.1</v>
      </c>
      <c r="AC1688">
        <v>1.36</v>
      </c>
      <c r="AD1688">
        <v>3</v>
      </c>
      <c r="AE1688">
        <v>1.43</v>
      </c>
      <c r="AF1688">
        <v>3.05</v>
      </c>
      <c r="AG1688">
        <v>1.36</v>
      </c>
      <c r="AH1688">
        <v>3</v>
      </c>
      <c r="AI1688">
        <v>1.43</v>
      </c>
      <c r="AJ1688">
        <v>3.25</v>
      </c>
      <c r="AK1688">
        <v>1.36</v>
      </c>
      <c r="AL1688">
        <v>3.04</v>
      </c>
      <c r="AM1688" t="str">
        <f t="shared" si="297"/>
        <v>Hantuchova</v>
      </c>
      <c r="AN1688" t="str">
        <f t="shared" si="298"/>
        <v>Ormaechea</v>
      </c>
      <c r="AO1688" t="str">
        <f t="shared" si="299"/>
        <v>StanfordHantuchovaOrmaechea</v>
      </c>
      <c r="AP1688" t="str">
        <f t="shared" si="300"/>
        <v>StanfordOrmaecheaHantuchova</v>
      </c>
      <c r="AQ1688">
        <f t="shared" si="290"/>
        <v>2</v>
      </c>
      <c r="AR1688">
        <f t="shared" si="291"/>
        <v>5</v>
      </c>
      <c r="AS1688">
        <f t="shared" si="292"/>
        <v>19</v>
      </c>
      <c r="AT1688" t="b">
        <f t="shared" si="293"/>
        <v>0</v>
      </c>
      <c r="AU1688" t="str">
        <f t="shared" si="294"/>
        <v>Hantuchova</v>
      </c>
      <c r="AV1688" t="b">
        <f t="shared" si="295"/>
        <v>0</v>
      </c>
      <c r="AW1688" t="str">
        <f t="shared" si="296"/>
        <v>Stanford1st Round</v>
      </c>
    </row>
    <row r="1689" spans="1:49" x14ac:dyDescent="0.25">
      <c r="A1689">
        <v>38</v>
      </c>
      <c r="B1689" t="s">
        <v>1052</v>
      </c>
      <c r="C1689" t="s">
        <v>1053</v>
      </c>
      <c r="D1689" s="1">
        <v>41850</v>
      </c>
      <c r="E1689" s="11" t="s">
        <v>351</v>
      </c>
      <c r="F1689" t="s">
        <v>307</v>
      </c>
      <c r="G1689" t="s">
        <v>308</v>
      </c>
      <c r="H1689" t="s">
        <v>344</v>
      </c>
      <c r="I1689">
        <v>3</v>
      </c>
      <c r="J1689" t="s">
        <v>460</v>
      </c>
      <c r="K1689" t="s">
        <v>329</v>
      </c>
      <c r="L1689">
        <v>193</v>
      </c>
      <c r="M1689">
        <v>71</v>
      </c>
      <c r="N1689">
        <v>292</v>
      </c>
      <c r="O1689">
        <v>817</v>
      </c>
      <c r="P1689">
        <v>6</v>
      </c>
      <c r="Q1689">
        <v>7</v>
      </c>
      <c r="R1689">
        <v>6</v>
      </c>
      <c r="S1689">
        <v>2</v>
      </c>
      <c r="T1689">
        <v>6</v>
      </c>
      <c r="U1689">
        <v>1</v>
      </c>
      <c r="V1689">
        <v>2</v>
      </c>
      <c r="W1689">
        <v>1</v>
      </c>
      <c r="X1689" t="s">
        <v>312</v>
      </c>
      <c r="Y1689">
        <v>3.5</v>
      </c>
      <c r="Z1689">
        <v>1.28</v>
      </c>
      <c r="AA1689">
        <v>3.4</v>
      </c>
      <c r="AB1689">
        <v>1.3</v>
      </c>
      <c r="AC1689">
        <v>3</v>
      </c>
      <c r="AD1689">
        <v>1.36</v>
      </c>
      <c r="AE1689">
        <v>3.48</v>
      </c>
      <c r="AF1689">
        <v>1.36</v>
      </c>
      <c r="AG1689">
        <v>3.5</v>
      </c>
      <c r="AH1689">
        <v>1.29</v>
      </c>
      <c r="AI1689">
        <v>3.5</v>
      </c>
      <c r="AJ1689">
        <v>1.39</v>
      </c>
      <c r="AK1689">
        <v>3.32</v>
      </c>
      <c r="AL1689">
        <v>1.32</v>
      </c>
      <c r="AM1689" t="str">
        <f t="shared" si="297"/>
        <v>Vickery</v>
      </c>
      <c r="AN1689" t="str">
        <f t="shared" si="298"/>
        <v>Puig</v>
      </c>
      <c r="AO1689" t="str">
        <f t="shared" si="299"/>
        <v>StanfordVickeryPuig</v>
      </c>
      <c r="AP1689" t="str">
        <f t="shared" si="300"/>
        <v>StanfordPuigVickery</v>
      </c>
      <c r="AQ1689">
        <f t="shared" si="290"/>
        <v>1</v>
      </c>
      <c r="AR1689">
        <f t="shared" si="291"/>
        <v>8</v>
      </c>
      <c r="AS1689">
        <f t="shared" si="292"/>
        <v>28</v>
      </c>
      <c r="AT1689" t="b">
        <f t="shared" si="293"/>
        <v>1</v>
      </c>
      <c r="AU1689" t="str">
        <f t="shared" si="294"/>
        <v>Puig</v>
      </c>
      <c r="AV1689" t="b">
        <f t="shared" si="295"/>
        <v>1</v>
      </c>
      <c r="AW1689" t="str">
        <f t="shared" si="296"/>
        <v>Stanford2nd Round</v>
      </c>
    </row>
    <row r="1690" spans="1:49" x14ac:dyDescent="0.25">
      <c r="A1690">
        <v>38</v>
      </c>
      <c r="B1690" t="s">
        <v>1052</v>
      </c>
      <c r="C1690" t="s">
        <v>1053</v>
      </c>
      <c r="D1690" s="1">
        <v>41850</v>
      </c>
      <c r="E1690" s="11" t="s">
        <v>351</v>
      </c>
      <c r="F1690" t="s">
        <v>307</v>
      </c>
      <c r="G1690" t="s">
        <v>308</v>
      </c>
      <c r="H1690" t="s">
        <v>344</v>
      </c>
      <c r="I1690">
        <v>3</v>
      </c>
      <c r="J1690" t="s">
        <v>355</v>
      </c>
      <c r="K1690" t="s">
        <v>439</v>
      </c>
      <c r="L1690">
        <v>59</v>
      </c>
      <c r="M1690">
        <v>5</v>
      </c>
      <c r="N1690">
        <v>932</v>
      </c>
      <c r="O1690">
        <v>5130</v>
      </c>
      <c r="P1690">
        <v>6</v>
      </c>
      <c r="Q1690">
        <v>3</v>
      </c>
      <c r="R1690">
        <v>3</v>
      </c>
      <c r="S1690">
        <v>6</v>
      </c>
      <c r="T1690">
        <v>6</v>
      </c>
      <c r="U1690">
        <v>4</v>
      </c>
      <c r="V1690">
        <v>2</v>
      </c>
      <c r="W1690">
        <v>1</v>
      </c>
      <c r="X1690" t="s">
        <v>312</v>
      </c>
      <c r="Y1690">
        <v>5</v>
      </c>
      <c r="Z1690">
        <v>1.1599999999999999</v>
      </c>
      <c r="AA1690">
        <v>4.75</v>
      </c>
      <c r="AB1690">
        <v>1.17</v>
      </c>
      <c r="AC1690">
        <v>4.5</v>
      </c>
      <c r="AD1690">
        <v>1.17</v>
      </c>
      <c r="AE1690">
        <v>5.39</v>
      </c>
      <c r="AF1690">
        <v>1.19</v>
      </c>
      <c r="AG1690">
        <v>5</v>
      </c>
      <c r="AH1690">
        <v>1.17</v>
      </c>
      <c r="AI1690">
        <v>5.39</v>
      </c>
      <c r="AJ1690">
        <v>1.21</v>
      </c>
      <c r="AK1690">
        <v>4.79</v>
      </c>
      <c r="AL1690">
        <v>1.17</v>
      </c>
      <c r="AM1690" t="str">
        <f t="shared" si="297"/>
        <v>Lepchenko</v>
      </c>
      <c r="AN1690" t="str">
        <f t="shared" si="298"/>
        <v>Radwanska</v>
      </c>
      <c r="AO1690" t="str">
        <f t="shared" si="299"/>
        <v>StanfordLepchenkoRadwanska</v>
      </c>
      <c r="AP1690" t="str">
        <f t="shared" si="300"/>
        <v>StanfordRadwanskaLepchenko</v>
      </c>
      <c r="AQ1690">
        <f t="shared" si="290"/>
        <v>1</v>
      </c>
      <c r="AR1690">
        <f t="shared" si="291"/>
        <v>2</v>
      </c>
      <c r="AS1690">
        <f t="shared" si="292"/>
        <v>28</v>
      </c>
      <c r="AT1690" t="b">
        <f t="shared" si="293"/>
        <v>0</v>
      </c>
      <c r="AU1690" t="str">
        <f t="shared" si="294"/>
        <v>Lepchenko</v>
      </c>
      <c r="AV1690" t="b">
        <f t="shared" si="295"/>
        <v>1</v>
      </c>
      <c r="AW1690" t="str">
        <f t="shared" si="296"/>
        <v>Stanford2nd Round</v>
      </c>
    </row>
    <row r="1691" spans="1:49" x14ac:dyDescent="0.25">
      <c r="A1691">
        <v>38</v>
      </c>
      <c r="B1691" t="s">
        <v>1052</v>
      </c>
      <c r="C1691" t="s">
        <v>1053</v>
      </c>
      <c r="D1691" s="1">
        <v>41851</v>
      </c>
      <c r="E1691" s="11" t="s">
        <v>351</v>
      </c>
      <c r="F1691" t="s">
        <v>307</v>
      </c>
      <c r="G1691" t="s">
        <v>308</v>
      </c>
      <c r="H1691" t="s">
        <v>344</v>
      </c>
      <c r="I1691">
        <v>3</v>
      </c>
      <c r="J1691" t="s">
        <v>360</v>
      </c>
      <c r="K1691" t="s">
        <v>1054</v>
      </c>
      <c r="L1691">
        <v>18</v>
      </c>
      <c r="M1691">
        <v>406</v>
      </c>
      <c r="N1691">
        <v>2460</v>
      </c>
      <c r="O1691">
        <v>90</v>
      </c>
      <c r="P1691">
        <v>6</v>
      </c>
      <c r="Q1691">
        <v>2</v>
      </c>
      <c r="R1691">
        <v>6</v>
      </c>
      <c r="S1691">
        <v>2</v>
      </c>
      <c r="V1691">
        <v>2</v>
      </c>
      <c r="W1691">
        <v>0</v>
      </c>
      <c r="X1691" t="s">
        <v>312</v>
      </c>
      <c r="Y1691">
        <v>1.07</v>
      </c>
      <c r="Z1691">
        <v>9</v>
      </c>
      <c r="AA1691">
        <v>1.08</v>
      </c>
      <c r="AB1691">
        <v>7.5</v>
      </c>
      <c r="AC1691">
        <v>1.1000000000000001</v>
      </c>
      <c r="AD1691">
        <v>6.5</v>
      </c>
      <c r="AE1691">
        <v>1.1200000000000001</v>
      </c>
      <c r="AF1691">
        <v>7.2</v>
      </c>
      <c r="AG1691">
        <v>1.1000000000000001</v>
      </c>
      <c r="AH1691">
        <v>7</v>
      </c>
      <c r="AI1691">
        <v>1.1200000000000001</v>
      </c>
      <c r="AJ1691">
        <v>9</v>
      </c>
      <c r="AK1691">
        <v>1.08</v>
      </c>
      <c r="AL1691">
        <v>7.37</v>
      </c>
      <c r="AM1691" t="str">
        <f t="shared" si="297"/>
        <v>Petkovic</v>
      </c>
      <c r="AN1691" t="str">
        <f t="shared" si="298"/>
        <v>Osaka</v>
      </c>
      <c r="AO1691" t="str">
        <f t="shared" si="299"/>
        <v>StanfordPetkovicOsaka</v>
      </c>
      <c r="AP1691" t="str">
        <f t="shared" si="300"/>
        <v>StanfordOsakaPetkovic</v>
      </c>
      <c r="AQ1691">
        <f t="shared" si="290"/>
        <v>2</v>
      </c>
      <c r="AR1691">
        <f t="shared" si="291"/>
        <v>8</v>
      </c>
      <c r="AS1691">
        <f t="shared" si="292"/>
        <v>16</v>
      </c>
      <c r="AT1691" t="b">
        <f t="shared" si="293"/>
        <v>0</v>
      </c>
      <c r="AU1691" t="str">
        <f t="shared" si="294"/>
        <v>Petkovic</v>
      </c>
      <c r="AV1691" t="b">
        <f t="shared" si="295"/>
        <v>0</v>
      </c>
      <c r="AW1691" t="str">
        <f t="shared" si="296"/>
        <v>Stanford2nd Round</v>
      </c>
    </row>
    <row r="1692" spans="1:49" x14ac:dyDescent="0.25">
      <c r="A1692">
        <v>38</v>
      </c>
      <c r="B1692" t="s">
        <v>1052</v>
      </c>
      <c r="C1692" t="s">
        <v>1053</v>
      </c>
      <c r="D1692" s="1">
        <v>41851</v>
      </c>
      <c r="E1692" s="11" t="s">
        <v>351</v>
      </c>
      <c r="F1692" t="s">
        <v>307</v>
      </c>
      <c r="G1692" t="s">
        <v>308</v>
      </c>
      <c r="H1692" t="s">
        <v>344</v>
      </c>
      <c r="I1692">
        <v>3</v>
      </c>
      <c r="J1692" t="s">
        <v>380</v>
      </c>
      <c r="K1692" t="s">
        <v>315</v>
      </c>
      <c r="L1692">
        <v>1</v>
      </c>
      <c r="M1692">
        <v>45</v>
      </c>
      <c r="N1692">
        <v>9231</v>
      </c>
      <c r="O1692">
        <v>1130</v>
      </c>
      <c r="P1692">
        <v>7</v>
      </c>
      <c r="Q1692">
        <v>5</v>
      </c>
      <c r="R1692">
        <v>6</v>
      </c>
      <c r="S1692">
        <v>2</v>
      </c>
      <c r="V1692">
        <v>2</v>
      </c>
      <c r="W1692">
        <v>0</v>
      </c>
      <c r="X1692" t="s">
        <v>312</v>
      </c>
      <c r="Y1692">
        <v>1.1000000000000001</v>
      </c>
      <c r="Z1692">
        <v>7</v>
      </c>
      <c r="AA1692">
        <v>1.1000000000000001</v>
      </c>
      <c r="AB1692">
        <v>6.5</v>
      </c>
      <c r="AC1692">
        <v>1.1100000000000001</v>
      </c>
      <c r="AD1692">
        <v>6</v>
      </c>
      <c r="AE1692">
        <v>1.1200000000000001</v>
      </c>
      <c r="AF1692">
        <v>7.28</v>
      </c>
      <c r="AG1692">
        <v>1.08</v>
      </c>
      <c r="AH1692">
        <v>7.5</v>
      </c>
      <c r="AI1692">
        <v>1.1499999999999999</v>
      </c>
      <c r="AJ1692">
        <v>7.5</v>
      </c>
      <c r="AK1692">
        <v>1.1000000000000001</v>
      </c>
      <c r="AL1692">
        <v>6.68</v>
      </c>
      <c r="AM1692" t="str">
        <f t="shared" si="297"/>
        <v>Williams</v>
      </c>
      <c r="AN1692" t="str">
        <f t="shared" si="298"/>
        <v>Pliskova</v>
      </c>
      <c r="AO1692" t="str">
        <f t="shared" si="299"/>
        <v>StanfordWilliamsPliskova</v>
      </c>
      <c r="AP1692" t="str">
        <f t="shared" si="300"/>
        <v>StanfordPliskovaWilliams</v>
      </c>
      <c r="AQ1692">
        <f t="shared" si="290"/>
        <v>2</v>
      </c>
      <c r="AR1692">
        <f t="shared" si="291"/>
        <v>6</v>
      </c>
      <c r="AS1692">
        <f t="shared" si="292"/>
        <v>20</v>
      </c>
      <c r="AT1692" t="b">
        <f t="shared" si="293"/>
        <v>0</v>
      </c>
      <c r="AU1692" t="str">
        <f t="shared" si="294"/>
        <v>Williams</v>
      </c>
      <c r="AV1692" t="b">
        <f t="shared" si="295"/>
        <v>0</v>
      </c>
      <c r="AW1692" t="str">
        <f t="shared" si="296"/>
        <v>Stanford2nd Round</v>
      </c>
    </row>
    <row r="1693" spans="1:49" x14ac:dyDescent="0.25">
      <c r="A1693">
        <v>38</v>
      </c>
      <c r="B1693" t="s">
        <v>1052</v>
      </c>
      <c r="C1693" t="s">
        <v>1053</v>
      </c>
      <c r="D1693" s="1">
        <v>41851</v>
      </c>
      <c r="E1693" s="11" t="s">
        <v>351</v>
      </c>
      <c r="F1693" t="s">
        <v>307</v>
      </c>
      <c r="G1693" t="s">
        <v>308</v>
      </c>
      <c r="H1693" t="s">
        <v>344</v>
      </c>
      <c r="I1693">
        <v>3</v>
      </c>
      <c r="J1693" t="s">
        <v>310</v>
      </c>
      <c r="K1693" t="s">
        <v>373</v>
      </c>
      <c r="L1693">
        <v>28</v>
      </c>
      <c r="M1693">
        <v>33</v>
      </c>
      <c r="N1693">
        <v>1535</v>
      </c>
      <c r="O1693">
        <v>1361</v>
      </c>
      <c r="P1693">
        <v>6</v>
      </c>
      <c r="Q1693">
        <v>4</v>
      </c>
      <c r="R1693">
        <v>6</v>
      </c>
      <c r="S1693">
        <v>4</v>
      </c>
      <c r="V1693">
        <v>2</v>
      </c>
      <c r="W1693">
        <v>0</v>
      </c>
      <c r="X1693" t="s">
        <v>312</v>
      </c>
      <c r="Y1693">
        <v>1.28</v>
      </c>
      <c r="Z1693">
        <v>3.5</v>
      </c>
      <c r="AA1693">
        <v>1.33</v>
      </c>
      <c r="AB1693">
        <v>3.2</v>
      </c>
      <c r="AC1693">
        <v>1.3</v>
      </c>
      <c r="AD1693">
        <v>3.4</v>
      </c>
      <c r="AE1693">
        <v>1.33</v>
      </c>
      <c r="AF1693">
        <v>3.64</v>
      </c>
      <c r="AG1693">
        <v>1.33</v>
      </c>
      <c r="AH1693">
        <v>3.25</v>
      </c>
      <c r="AI1693">
        <v>1.36</v>
      </c>
      <c r="AJ1693">
        <v>3.64</v>
      </c>
      <c r="AK1693">
        <v>1.31</v>
      </c>
      <c r="AL1693">
        <v>3.32</v>
      </c>
      <c r="AM1693" t="str">
        <f t="shared" si="297"/>
        <v>Muguruza</v>
      </c>
      <c r="AN1693" t="str">
        <f t="shared" si="298"/>
        <v>Hantuchova</v>
      </c>
      <c r="AO1693" t="str">
        <f t="shared" si="299"/>
        <v>StanfordMuguruzaHantuchova</v>
      </c>
      <c r="AP1693" t="str">
        <f t="shared" si="300"/>
        <v>StanfordHantuchovaMuguruza</v>
      </c>
      <c r="AQ1693">
        <f t="shared" si="290"/>
        <v>2</v>
      </c>
      <c r="AR1693">
        <f t="shared" si="291"/>
        <v>4</v>
      </c>
      <c r="AS1693">
        <f t="shared" si="292"/>
        <v>20</v>
      </c>
      <c r="AT1693" t="b">
        <f t="shared" si="293"/>
        <v>0</v>
      </c>
      <c r="AU1693" t="str">
        <f t="shared" si="294"/>
        <v>Muguruza</v>
      </c>
      <c r="AV1693" t="b">
        <f t="shared" si="295"/>
        <v>0</v>
      </c>
      <c r="AW1693" t="str">
        <f t="shared" si="296"/>
        <v>Stanford2nd Round</v>
      </c>
    </row>
    <row r="1694" spans="1:49" x14ac:dyDescent="0.25">
      <c r="A1694">
        <v>38</v>
      </c>
      <c r="B1694" t="s">
        <v>1052</v>
      </c>
      <c r="C1694" t="s">
        <v>1053</v>
      </c>
      <c r="D1694" s="1">
        <v>41851</v>
      </c>
      <c r="E1694" s="11" t="s">
        <v>351</v>
      </c>
      <c r="F1694" t="s">
        <v>307</v>
      </c>
      <c r="G1694" t="s">
        <v>308</v>
      </c>
      <c r="H1694" t="s">
        <v>344</v>
      </c>
      <c r="I1694">
        <v>3</v>
      </c>
      <c r="J1694" t="s">
        <v>378</v>
      </c>
      <c r="K1694" t="s">
        <v>530</v>
      </c>
      <c r="L1694">
        <v>8</v>
      </c>
      <c r="M1694">
        <v>48</v>
      </c>
      <c r="N1694">
        <v>4365</v>
      </c>
      <c r="O1694">
        <v>1085</v>
      </c>
      <c r="P1694">
        <v>7</v>
      </c>
      <c r="Q1694">
        <v>6</v>
      </c>
      <c r="R1694">
        <v>0</v>
      </c>
      <c r="S1694">
        <v>6</v>
      </c>
      <c r="T1694">
        <v>6</v>
      </c>
      <c r="U1694">
        <v>2</v>
      </c>
      <c r="V1694">
        <v>2</v>
      </c>
      <c r="W1694">
        <v>1</v>
      </c>
      <c r="X1694" t="s">
        <v>312</v>
      </c>
      <c r="Y1694">
        <v>1.33</v>
      </c>
      <c r="Z1694">
        <v>3.25</v>
      </c>
      <c r="AA1694">
        <v>1.35</v>
      </c>
      <c r="AB1694">
        <v>3.1</v>
      </c>
      <c r="AC1694">
        <v>1.36</v>
      </c>
      <c r="AD1694">
        <v>3</v>
      </c>
      <c r="AE1694">
        <v>1.36</v>
      </c>
      <c r="AF1694">
        <v>3.44</v>
      </c>
      <c r="AG1694">
        <v>1.33</v>
      </c>
      <c r="AH1694">
        <v>3.25</v>
      </c>
      <c r="AI1694">
        <v>1.4</v>
      </c>
      <c r="AJ1694">
        <v>3.44</v>
      </c>
      <c r="AK1694">
        <v>1.34</v>
      </c>
      <c r="AL1694">
        <v>3.16</v>
      </c>
      <c r="AM1694" t="str">
        <f t="shared" si="297"/>
        <v>Kerber</v>
      </c>
      <c r="AN1694" t="str">
        <f t="shared" si="298"/>
        <v>Vandeweghe</v>
      </c>
      <c r="AO1694" t="str">
        <f t="shared" si="299"/>
        <v>StanfordKerberVandeweghe</v>
      </c>
      <c r="AP1694" t="str">
        <f t="shared" si="300"/>
        <v>StanfordVandewegheKerber</v>
      </c>
      <c r="AQ1694">
        <f t="shared" si="290"/>
        <v>1</v>
      </c>
      <c r="AR1694">
        <f t="shared" si="291"/>
        <v>-1</v>
      </c>
      <c r="AS1694">
        <f t="shared" si="292"/>
        <v>27</v>
      </c>
      <c r="AT1694" t="b">
        <f t="shared" si="293"/>
        <v>1</v>
      </c>
      <c r="AU1694" t="str">
        <f t="shared" si="294"/>
        <v>Kerber</v>
      </c>
      <c r="AV1694" t="b">
        <f t="shared" si="295"/>
        <v>1</v>
      </c>
      <c r="AW1694" t="str">
        <f t="shared" si="296"/>
        <v>Stanford2nd Round</v>
      </c>
    </row>
    <row r="1695" spans="1:49" x14ac:dyDescent="0.25">
      <c r="A1695">
        <v>38</v>
      </c>
      <c r="B1695" t="s">
        <v>1052</v>
      </c>
      <c r="C1695" t="s">
        <v>1053</v>
      </c>
      <c r="D1695" s="1">
        <v>41851</v>
      </c>
      <c r="E1695" s="11" t="s">
        <v>351</v>
      </c>
      <c r="F1695" t="s">
        <v>307</v>
      </c>
      <c r="G1695" t="s">
        <v>308</v>
      </c>
      <c r="H1695" t="s">
        <v>344</v>
      </c>
      <c r="I1695">
        <v>3</v>
      </c>
      <c r="J1695" t="s">
        <v>334</v>
      </c>
      <c r="K1695" t="s">
        <v>1056</v>
      </c>
      <c r="L1695">
        <v>11</v>
      </c>
      <c r="M1695">
        <v>421</v>
      </c>
      <c r="N1695">
        <v>3660</v>
      </c>
      <c r="O1695">
        <v>83</v>
      </c>
      <c r="P1695">
        <v>6</v>
      </c>
      <c r="Q1695">
        <v>1</v>
      </c>
      <c r="R1695">
        <v>6</v>
      </c>
      <c r="S1695">
        <v>1</v>
      </c>
      <c r="V1695">
        <v>2</v>
      </c>
      <c r="W1695">
        <v>0</v>
      </c>
      <c r="X1695" t="s">
        <v>312</v>
      </c>
      <c r="Y1695">
        <v>1.03</v>
      </c>
      <c r="Z1695">
        <v>15</v>
      </c>
      <c r="AA1695">
        <v>1.04</v>
      </c>
      <c r="AB1695">
        <v>10</v>
      </c>
      <c r="AC1695">
        <v>1.03</v>
      </c>
      <c r="AD1695">
        <v>10</v>
      </c>
      <c r="AE1695">
        <v>1.04</v>
      </c>
      <c r="AF1695">
        <v>15</v>
      </c>
      <c r="AG1695">
        <v>1.03</v>
      </c>
      <c r="AH1695">
        <v>12</v>
      </c>
      <c r="AI1695">
        <v>1.06</v>
      </c>
      <c r="AJ1695">
        <v>16</v>
      </c>
      <c r="AK1695">
        <v>1.04</v>
      </c>
      <c r="AL1695">
        <v>11.47</v>
      </c>
      <c r="AM1695" t="str">
        <f t="shared" si="297"/>
        <v>Ivanovic</v>
      </c>
      <c r="AN1695" t="str">
        <f t="shared" si="298"/>
        <v>Zhao</v>
      </c>
      <c r="AO1695" t="str">
        <f t="shared" si="299"/>
        <v>StanfordIvanovicZhao</v>
      </c>
      <c r="AP1695" t="str">
        <f t="shared" si="300"/>
        <v>StanfordZhaoIvanovic</v>
      </c>
      <c r="AQ1695">
        <f t="shared" si="290"/>
        <v>2</v>
      </c>
      <c r="AR1695">
        <f t="shared" si="291"/>
        <v>10</v>
      </c>
      <c r="AS1695">
        <f t="shared" si="292"/>
        <v>14</v>
      </c>
      <c r="AT1695" t="b">
        <f t="shared" si="293"/>
        <v>0</v>
      </c>
      <c r="AU1695" t="str">
        <f t="shared" si="294"/>
        <v>Ivanovic</v>
      </c>
      <c r="AV1695" t="b">
        <f t="shared" si="295"/>
        <v>0</v>
      </c>
      <c r="AW1695" t="str">
        <f t="shared" si="296"/>
        <v>Stanford2nd Round</v>
      </c>
    </row>
    <row r="1696" spans="1:49" x14ac:dyDescent="0.25">
      <c r="A1696">
        <v>38</v>
      </c>
      <c r="B1696" t="s">
        <v>1052</v>
      </c>
      <c r="C1696" t="s">
        <v>1053</v>
      </c>
      <c r="D1696" s="1">
        <v>41852</v>
      </c>
      <c r="E1696" s="11" t="s">
        <v>351</v>
      </c>
      <c r="F1696" t="s">
        <v>307</v>
      </c>
      <c r="G1696" t="s">
        <v>308</v>
      </c>
      <c r="H1696" t="s">
        <v>344</v>
      </c>
      <c r="I1696">
        <v>3</v>
      </c>
      <c r="J1696" t="s">
        <v>324</v>
      </c>
      <c r="K1696" t="s">
        <v>381</v>
      </c>
      <c r="L1696">
        <v>25</v>
      </c>
      <c r="M1696">
        <v>10</v>
      </c>
      <c r="N1696">
        <v>1726</v>
      </c>
      <c r="O1696">
        <v>3812</v>
      </c>
      <c r="P1696">
        <v>6</v>
      </c>
      <c r="Q1696">
        <v>4</v>
      </c>
      <c r="R1696">
        <v>7</v>
      </c>
      <c r="S1696">
        <v>6</v>
      </c>
      <c r="V1696">
        <v>2</v>
      </c>
      <c r="W1696">
        <v>0</v>
      </c>
      <c r="X1696" t="s">
        <v>312</v>
      </c>
      <c r="Y1696">
        <v>2</v>
      </c>
      <c r="Z1696">
        <v>1.72</v>
      </c>
      <c r="AA1696">
        <v>2</v>
      </c>
      <c r="AB1696">
        <v>1.8</v>
      </c>
      <c r="AC1696">
        <v>1.91</v>
      </c>
      <c r="AD1696">
        <v>1.8</v>
      </c>
      <c r="AE1696">
        <v>2.1800000000000002</v>
      </c>
      <c r="AF1696">
        <v>1.77</v>
      </c>
      <c r="AG1696">
        <v>1.8</v>
      </c>
      <c r="AH1696">
        <v>2</v>
      </c>
      <c r="AI1696">
        <v>2.1800000000000002</v>
      </c>
      <c r="AJ1696">
        <v>1.96</v>
      </c>
      <c r="AK1696">
        <v>1.99</v>
      </c>
      <c r="AL1696">
        <v>1.78</v>
      </c>
      <c r="AM1696" t="str">
        <f t="shared" si="297"/>
        <v>Williams</v>
      </c>
      <c r="AN1696" t="str">
        <f t="shared" si="298"/>
        <v>Azarenka</v>
      </c>
      <c r="AO1696" t="str">
        <f t="shared" si="299"/>
        <v>StanfordWilliamsAzarenka</v>
      </c>
      <c r="AP1696" t="str">
        <f t="shared" si="300"/>
        <v>StanfordAzarenkaWilliams</v>
      </c>
      <c r="AQ1696">
        <f t="shared" si="290"/>
        <v>2</v>
      </c>
      <c r="AR1696">
        <f t="shared" si="291"/>
        <v>3</v>
      </c>
      <c r="AS1696">
        <f t="shared" si="292"/>
        <v>23</v>
      </c>
      <c r="AT1696" t="b">
        <f t="shared" si="293"/>
        <v>1</v>
      </c>
      <c r="AU1696" t="str">
        <f t="shared" si="294"/>
        <v>Williams</v>
      </c>
      <c r="AV1696" t="b">
        <f t="shared" si="295"/>
        <v>0</v>
      </c>
      <c r="AW1696" t="str">
        <f t="shared" si="296"/>
        <v>Stanford2nd Round</v>
      </c>
    </row>
    <row r="1697" spans="1:49" x14ac:dyDescent="0.25">
      <c r="A1697">
        <v>38</v>
      </c>
      <c r="B1697" t="s">
        <v>1052</v>
      </c>
      <c r="C1697" t="s">
        <v>1053</v>
      </c>
      <c r="D1697" s="1">
        <v>41852</v>
      </c>
      <c r="E1697" s="11" t="s">
        <v>351</v>
      </c>
      <c r="F1697" t="s">
        <v>307</v>
      </c>
      <c r="G1697" t="s">
        <v>308</v>
      </c>
      <c r="H1697" t="s">
        <v>345</v>
      </c>
      <c r="I1697">
        <v>3</v>
      </c>
      <c r="J1697" t="s">
        <v>378</v>
      </c>
      <c r="K1697" t="s">
        <v>310</v>
      </c>
      <c r="L1697">
        <v>8</v>
      </c>
      <c r="M1697">
        <v>28</v>
      </c>
      <c r="N1697">
        <v>4365</v>
      </c>
      <c r="O1697">
        <v>1535</v>
      </c>
      <c r="P1697">
        <v>6</v>
      </c>
      <c r="Q1697">
        <v>2</v>
      </c>
      <c r="R1697">
        <v>6</v>
      </c>
      <c r="S1697">
        <v>1</v>
      </c>
      <c r="V1697">
        <v>2</v>
      </c>
      <c r="W1697">
        <v>0</v>
      </c>
      <c r="X1697" t="s">
        <v>312</v>
      </c>
      <c r="Y1697">
        <v>1.72</v>
      </c>
      <c r="Z1697">
        <v>2.1</v>
      </c>
      <c r="AA1697">
        <v>1.65</v>
      </c>
      <c r="AB1697">
        <v>2.2000000000000002</v>
      </c>
      <c r="AC1697">
        <v>1.67</v>
      </c>
      <c r="AD1697">
        <v>2.2000000000000002</v>
      </c>
      <c r="AE1697">
        <v>1.83</v>
      </c>
      <c r="AF1697">
        <v>2.11</v>
      </c>
      <c r="AI1697">
        <v>1.83</v>
      </c>
      <c r="AJ1697">
        <v>2.25</v>
      </c>
      <c r="AK1697">
        <v>1.7</v>
      </c>
      <c r="AL1697">
        <v>2.12</v>
      </c>
      <c r="AM1697" t="str">
        <f t="shared" si="297"/>
        <v>Kerber</v>
      </c>
      <c r="AN1697" t="str">
        <f t="shared" si="298"/>
        <v>Muguruza</v>
      </c>
      <c r="AO1697" t="str">
        <f t="shared" si="299"/>
        <v>StanfordKerberMuguruza</v>
      </c>
      <c r="AP1697" t="str">
        <f t="shared" si="300"/>
        <v>StanfordMuguruzaKerber</v>
      </c>
      <c r="AQ1697">
        <f t="shared" si="290"/>
        <v>2</v>
      </c>
      <c r="AR1697">
        <f t="shared" si="291"/>
        <v>9</v>
      </c>
      <c r="AS1697">
        <f t="shared" si="292"/>
        <v>15</v>
      </c>
      <c r="AT1697" t="b">
        <f t="shared" si="293"/>
        <v>0</v>
      </c>
      <c r="AU1697" t="str">
        <f t="shared" si="294"/>
        <v>Kerber</v>
      </c>
      <c r="AV1697" t="b">
        <f t="shared" si="295"/>
        <v>0</v>
      </c>
      <c r="AW1697" t="str">
        <f t="shared" si="296"/>
        <v>StanfordQuarterfinals</v>
      </c>
    </row>
    <row r="1698" spans="1:49" x14ac:dyDescent="0.25">
      <c r="A1698">
        <v>38</v>
      </c>
      <c r="B1698" t="s">
        <v>1052</v>
      </c>
      <c r="C1698" t="s">
        <v>1053</v>
      </c>
      <c r="D1698" s="1">
        <v>41852</v>
      </c>
      <c r="E1698" s="11" t="s">
        <v>351</v>
      </c>
      <c r="F1698" t="s">
        <v>307</v>
      </c>
      <c r="G1698" t="s">
        <v>308</v>
      </c>
      <c r="H1698" t="s">
        <v>345</v>
      </c>
      <c r="I1698">
        <v>3</v>
      </c>
      <c r="J1698" t="s">
        <v>355</v>
      </c>
      <c r="K1698" t="s">
        <v>460</v>
      </c>
      <c r="L1698">
        <v>59</v>
      </c>
      <c r="M1698">
        <v>193</v>
      </c>
      <c r="N1698">
        <v>932</v>
      </c>
      <c r="O1698">
        <v>292</v>
      </c>
      <c r="P1698">
        <v>6</v>
      </c>
      <c r="Q1698">
        <v>1</v>
      </c>
      <c r="R1698">
        <v>6</v>
      </c>
      <c r="S1698">
        <v>0</v>
      </c>
      <c r="V1698">
        <v>2</v>
      </c>
      <c r="W1698">
        <v>0</v>
      </c>
      <c r="X1698" t="s">
        <v>312</v>
      </c>
      <c r="Y1698">
        <v>1.4</v>
      </c>
      <c r="Z1698">
        <v>3</v>
      </c>
      <c r="AA1698">
        <v>1.38</v>
      </c>
      <c r="AB1698">
        <v>3</v>
      </c>
      <c r="AC1698">
        <v>1.4</v>
      </c>
      <c r="AD1698">
        <v>3</v>
      </c>
      <c r="AE1698">
        <v>1.4</v>
      </c>
      <c r="AF1698">
        <v>3.25</v>
      </c>
      <c r="AI1698">
        <v>1.43</v>
      </c>
      <c r="AJ1698">
        <v>3.25</v>
      </c>
      <c r="AK1698">
        <v>1.38</v>
      </c>
      <c r="AL1698">
        <v>3</v>
      </c>
      <c r="AM1698" t="str">
        <f t="shared" si="297"/>
        <v>Lepchenko</v>
      </c>
      <c r="AN1698" t="str">
        <f t="shared" si="298"/>
        <v>Vickery</v>
      </c>
      <c r="AO1698" t="str">
        <f t="shared" si="299"/>
        <v>StanfordLepchenkoVickery</v>
      </c>
      <c r="AP1698" t="str">
        <f t="shared" si="300"/>
        <v>StanfordVickeryLepchenko</v>
      </c>
      <c r="AQ1698">
        <f t="shared" si="290"/>
        <v>2</v>
      </c>
      <c r="AR1698">
        <f t="shared" si="291"/>
        <v>11</v>
      </c>
      <c r="AS1698">
        <f t="shared" si="292"/>
        <v>13</v>
      </c>
      <c r="AT1698" t="b">
        <f t="shared" si="293"/>
        <v>0</v>
      </c>
      <c r="AU1698" t="str">
        <f t="shared" si="294"/>
        <v>Lepchenko</v>
      </c>
      <c r="AV1698" t="b">
        <f t="shared" si="295"/>
        <v>0</v>
      </c>
      <c r="AW1698" t="str">
        <f t="shared" si="296"/>
        <v>StanfordQuarterfinals</v>
      </c>
    </row>
    <row r="1699" spans="1:49" x14ac:dyDescent="0.25">
      <c r="A1699">
        <v>38</v>
      </c>
      <c r="B1699" t="s">
        <v>1052</v>
      </c>
      <c r="C1699" t="s">
        <v>1053</v>
      </c>
      <c r="D1699" s="1">
        <v>41853</v>
      </c>
      <c r="E1699" s="11" t="s">
        <v>351</v>
      </c>
      <c r="F1699" t="s">
        <v>307</v>
      </c>
      <c r="G1699" t="s">
        <v>308</v>
      </c>
      <c r="H1699" t="s">
        <v>345</v>
      </c>
      <c r="I1699">
        <v>3</v>
      </c>
      <c r="J1699" t="s">
        <v>360</v>
      </c>
      <c r="K1699" t="s">
        <v>324</v>
      </c>
      <c r="L1699">
        <v>18</v>
      </c>
      <c r="M1699">
        <v>25</v>
      </c>
      <c r="N1699">
        <v>2460</v>
      </c>
      <c r="O1699">
        <v>1726</v>
      </c>
      <c r="P1699">
        <v>6</v>
      </c>
      <c r="Q1699">
        <v>1</v>
      </c>
      <c r="R1699">
        <v>3</v>
      </c>
      <c r="S1699">
        <v>6</v>
      </c>
      <c r="T1699">
        <v>7</v>
      </c>
      <c r="U1699">
        <v>5</v>
      </c>
      <c r="V1699">
        <v>2</v>
      </c>
      <c r="W1699">
        <v>1</v>
      </c>
      <c r="X1699" t="s">
        <v>312</v>
      </c>
      <c r="Y1699">
        <v>2.37</v>
      </c>
      <c r="Z1699">
        <v>1.57</v>
      </c>
      <c r="AA1699">
        <v>2.2999999999999998</v>
      </c>
      <c r="AB1699">
        <v>1.6</v>
      </c>
      <c r="AC1699">
        <v>2.25</v>
      </c>
      <c r="AD1699">
        <v>1.62</v>
      </c>
      <c r="AE1699">
        <v>2.5299999999999998</v>
      </c>
      <c r="AF1699">
        <v>1.6</v>
      </c>
      <c r="AI1699">
        <v>2.65</v>
      </c>
      <c r="AJ1699">
        <v>1.65</v>
      </c>
      <c r="AK1699">
        <v>2.33</v>
      </c>
      <c r="AL1699">
        <v>1.59</v>
      </c>
      <c r="AM1699" t="str">
        <f t="shared" si="297"/>
        <v>Petkovic</v>
      </c>
      <c r="AN1699" t="str">
        <f t="shared" si="298"/>
        <v>Williams</v>
      </c>
      <c r="AO1699" t="str">
        <f t="shared" si="299"/>
        <v>StanfordPetkovicWilliams</v>
      </c>
      <c r="AP1699" t="str">
        <f t="shared" si="300"/>
        <v>StanfordWilliamsPetkovic</v>
      </c>
      <c r="AQ1699">
        <f t="shared" si="290"/>
        <v>1</v>
      </c>
      <c r="AR1699">
        <f t="shared" si="291"/>
        <v>4</v>
      </c>
      <c r="AS1699">
        <f t="shared" si="292"/>
        <v>28</v>
      </c>
      <c r="AT1699" t="b">
        <f t="shared" si="293"/>
        <v>0</v>
      </c>
      <c r="AU1699" t="str">
        <f t="shared" si="294"/>
        <v>Petkovic</v>
      </c>
      <c r="AV1699" t="b">
        <f t="shared" si="295"/>
        <v>1</v>
      </c>
      <c r="AW1699" t="str">
        <f t="shared" si="296"/>
        <v>StanfordQuarterfinals</v>
      </c>
    </row>
    <row r="1700" spans="1:49" x14ac:dyDescent="0.25">
      <c r="A1700">
        <v>38</v>
      </c>
      <c r="B1700" t="s">
        <v>1052</v>
      </c>
      <c r="C1700" t="s">
        <v>1053</v>
      </c>
      <c r="D1700" s="1">
        <v>41853</v>
      </c>
      <c r="E1700" s="11" t="s">
        <v>351</v>
      </c>
      <c r="F1700" t="s">
        <v>307</v>
      </c>
      <c r="G1700" t="s">
        <v>308</v>
      </c>
      <c r="H1700" t="s">
        <v>345</v>
      </c>
      <c r="I1700">
        <v>3</v>
      </c>
      <c r="J1700" t="s">
        <v>380</v>
      </c>
      <c r="K1700" t="s">
        <v>334</v>
      </c>
      <c r="L1700">
        <v>1</v>
      </c>
      <c r="M1700">
        <v>11</v>
      </c>
      <c r="N1700">
        <v>9231</v>
      </c>
      <c r="O1700">
        <v>3660</v>
      </c>
      <c r="P1700">
        <v>2</v>
      </c>
      <c r="Q1700">
        <v>6</v>
      </c>
      <c r="R1700">
        <v>6</v>
      </c>
      <c r="S1700">
        <v>3</v>
      </c>
      <c r="T1700">
        <v>7</v>
      </c>
      <c r="U1700">
        <v>5</v>
      </c>
      <c r="V1700">
        <v>2</v>
      </c>
      <c r="W1700">
        <v>1</v>
      </c>
      <c r="X1700" t="s">
        <v>312</v>
      </c>
      <c r="Y1700">
        <v>1.25</v>
      </c>
      <c r="Z1700">
        <v>4</v>
      </c>
      <c r="AA1700">
        <v>1.25</v>
      </c>
      <c r="AB1700">
        <v>3.75</v>
      </c>
      <c r="AC1700">
        <v>1.29</v>
      </c>
      <c r="AD1700">
        <v>3.75</v>
      </c>
      <c r="AE1700">
        <v>1.29</v>
      </c>
      <c r="AF1700">
        <v>4.05</v>
      </c>
      <c r="AI1700">
        <v>1.32</v>
      </c>
      <c r="AJ1700">
        <v>4.0999999999999996</v>
      </c>
      <c r="AK1700">
        <v>1.27</v>
      </c>
      <c r="AL1700">
        <v>3.69</v>
      </c>
      <c r="AM1700" t="str">
        <f t="shared" si="297"/>
        <v>Williams</v>
      </c>
      <c r="AN1700" t="str">
        <f t="shared" si="298"/>
        <v>Ivanovic</v>
      </c>
      <c r="AO1700" t="str">
        <f t="shared" si="299"/>
        <v>StanfordWilliamsIvanovic</v>
      </c>
      <c r="AP1700" t="str">
        <f t="shared" si="300"/>
        <v>StanfordIvanovicWilliams</v>
      </c>
      <c r="AQ1700">
        <f t="shared" si="290"/>
        <v>1</v>
      </c>
      <c r="AR1700">
        <f t="shared" si="291"/>
        <v>1</v>
      </c>
      <c r="AS1700">
        <f t="shared" si="292"/>
        <v>29</v>
      </c>
      <c r="AT1700" t="b">
        <f t="shared" si="293"/>
        <v>0</v>
      </c>
      <c r="AU1700" t="str">
        <f t="shared" si="294"/>
        <v>Ivanovic</v>
      </c>
      <c r="AV1700" t="b">
        <f t="shared" si="295"/>
        <v>1</v>
      </c>
      <c r="AW1700" t="str">
        <f t="shared" si="296"/>
        <v>StanfordQuarterfinals</v>
      </c>
    </row>
    <row r="1701" spans="1:49" x14ac:dyDescent="0.25">
      <c r="A1701">
        <v>38</v>
      </c>
      <c r="B1701" t="s">
        <v>1052</v>
      </c>
      <c r="C1701" t="s">
        <v>1053</v>
      </c>
      <c r="D1701" s="1">
        <v>41853</v>
      </c>
      <c r="E1701" s="11" t="s">
        <v>351</v>
      </c>
      <c r="F1701" t="s">
        <v>307</v>
      </c>
      <c r="G1701" t="s">
        <v>308</v>
      </c>
      <c r="H1701" t="s">
        <v>346</v>
      </c>
      <c r="I1701">
        <v>3</v>
      </c>
      <c r="J1701" t="s">
        <v>380</v>
      </c>
      <c r="K1701" t="s">
        <v>360</v>
      </c>
      <c r="L1701">
        <v>1</v>
      </c>
      <c r="M1701">
        <v>18</v>
      </c>
      <c r="N1701">
        <v>9231</v>
      </c>
      <c r="O1701">
        <v>2460</v>
      </c>
      <c r="P1701">
        <v>7</v>
      </c>
      <c r="Q1701">
        <v>5</v>
      </c>
      <c r="R1701">
        <v>6</v>
      </c>
      <c r="S1701">
        <v>0</v>
      </c>
      <c r="V1701">
        <v>2</v>
      </c>
      <c r="W1701">
        <v>0</v>
      </c>
      <c r="X1701" t="s">
        <v>312</v>
      </c>
      <c r="Y1701">
        <v>1.2</v>
      </c>
      <c r="Z1701">
        <v>4.5</v>
      </c>
      <c r="AA1701">
        <v>1.22</v>
      </c>
      <c r="AB1701">
        <v>4</v>
      </c>
      <c r="AC1701">
        <v>1.2</v>
      </c>
      <c r="AD1701">
        <v>4.5</v>
      </c>
      <c r="AE1701">
        <v>1.19</v>
      </c>
      <c r="AF1701">
        <v>5.5</v>
      </c>
      <c r="AI1701">
        <v>1.22</v>
      </c>
      <c r="AJ1701">
        <v>5.5</v>
      </c>
      <c r="AK1701">
        <v>1.19</v>
      </c>
      <c r="AL1701">
        <v>4.5199999999999996</v>
      </c>
      <c r="AM1701" t="str">
        <f t="shared" si="297"/>
        <v>Williams</v>
      </c>
      <c r="AN1701" t="str">
        <f t="shared" si="298"/>
        <v>Petkovic</v>
      </c>
      <c r="AO1701" t="str">
        <f t="shared" si="299"/>
        <v>StanfordWilliamsPetkovic</v>
      </c>
      <c r="AP1701" t="str">
        <f t="shared" si="300"/>
        <v>StanfordPetkovicWilliams</v>
      </c>
      <c r="AQ1701">
        <f t="shared" si="290"/>
        <v>2</v>
      </c>
      <c r="AR1701">
        <f t="shared" si="291"/>
        <v>8</v>
      </c>
      <c r="AS1701">
        <f t="shared" si="292"/>
        <v>18</v>
      </c>
      <c r="AT1701" t="b">
        <f t="shared" si="293"/>
        <v>0</v>
      </c>
      <c r="AU1701" t="str">
        <f t="shared" si="294"/>
        <v>Williams</v>
      </c>
      <c r="AV1701" t="b">
        <f t="shared" si="295"/>
        <v>0</v>
      </c>
      <c r="AW1701" t="str">
        <f t="shared" si="296"/>
        <v>StanfordSemifinals</v>
      </c>
    </row>
    <row r="1702" spans="1:49" x14ac:dyDescent="0.25">
      <c r="A1702">
        <v>38</v>
      </c>
      <c r="B1702" t="s">
        <v>1052</v>
      </c>
      <c r="C1702" t="s">
        <v>1053</v>
      </c>
      <c r="D1702" s="1">
        <v>41854</v>
      </c>
      <c r="E1702" s="11" t="s">
        <v>351</v>
      </c>
      <c r="F1702" t="s">
        <v>307</v>
      </c>
      <c r="G1702" t="s">
        <v>308</v>
      </c>
      <c r="H1702" t="s">
        <v>346</v>
      </c>
      <c r="I1702">
        <v>3</v>
      </c>
      <c r="J1702" t="s">
        <v>378</v>
      </c>
      <c r="K1702" t="s">
        <v>355</v>
      </c>
      <c r="L1702">
        <v>8</v>
      </c>
      <c r="M1702">
        <v>59</v>
      </c>
      <c r="N1702">
        <v>4365</v>
      </c>
      <c r="O1702">
        <v>932</v>
      </c>
      <c r="P1702">
        <v>4</v>
      </c>
      <c r="Q1702">
        <v>6</v>
      </c>
      <c r="R1702">
        <v>7</v>
      </c>
      <c r="S1702">
        <v>6</v>
      </c>
      <c r="T1702">
        <v>6</v>
      </c>
      <c r="U1702">
        <v>2</v>
      </c>
      <c r="V1702">
        <v>2</v>
      </c>
      <c r="W1702">
        <v>1</v>
      </c>
      <c r="X1702" t="s">
        <v>312</v>
      </c>
      <c r="Y1702">
        <v>1.4</v>
      </c>
      <c r="Z1702">
        <v>3</v>
      </c>
      <c r="AA1702">
        <v>1.38</v>
      </c>
      <c r="AB1702">
        <v>3</v>
      </c>
      <c r="AC1702">
        <v>1.4</v>
      </c>
      <c r="AD1702">
        <v>3</v>
      </c>
      <c r="AE1702">
        <v>1.38</v>
      </c>
      <c r="AF1702">
        <v>3.36</v>
      </c>
      <c r="AI1702">
        <v>1.45</v>
      </c>
      <c r="AJ1702">
        <v>3.36</v>
      </c>
      <c r="AK1702">
        <v>1.38</v>
      </c>
      <c r="AL1702">
        <v>3</v>
      </c>
      <c r="AM1702" t="str">
        <f t="shared" si="297"/>
        <v>Kerber</v>
      </c>
      <c r="AN1702" t="str">
        <f t="shared" si="298"/>
        <v>Lepchenko</v>
      </c>
      <c r="AO1702" t="str">
        <f t="shared" si="299"/>
        <v>StanfordKerberLepchenko</v>
      </c>
      <c r="AP1702" t="str">
        <f t="shared" si="300"/>
        <v>StanfordLepchenkoKerber</v>
      </c>
      <c r="AQ1702">
        <f t="shared" si="290"/>
        <v>1</v>
      </c>
      <c r="AR1702">
        <f t="shared" si="291"/>
        <v>3</v>
      </c>
      <c r="AS1702">
        <f t="shared" si="292"/>
        <v>31</v>
      </c>
      <c r="AT1702" t="b">
        <f t="shared" si="293"/>
        <v>1</v>
      </c>
      <c r="AU1702" t="str">
        <f t="shared" si="294"/>
        <v>Lepchenko</v>
      </c>
      <c r="AV1702" t="b">
        <f t="shared" si="295"/>
        <v>1</v>
      </c>
      <c r="AW1702" t="str">
        <f t="shared" si="296"/>
        <v>StanfordSemifinals</v>
      </c>
    </row>
    <row r="1703" spans="1:49" x14ac:dyDescent="0.25">
      <c r="A1703">
        <v>38</v>
      </c>
      <c r="B1703" t="s">
        <v>1052</v>
      </c>
      <c r="C1703" t="s">
        <v>1053</v>
      </c>
      <c r="D1703" s="1">
        <v>41854</v>
      </c>
      <c r="E1703" s="11" t="s">
        <v>351</v>
      </c>
      <c r="F1703" t="s">
        <v>307</v>
      </c>
      <c r="G1703" t="s">
        <v>308</v>
      </c>
      <c r="H1703" t="s">
        <v>348</v>
      </c>
      <c r="I1703">
        <v>3</v>
      </c>
      <c r="J1703" t="s">
        <v>380</v>
      </c>
      <c r="K1703" t="s">
        <v>378</v>
      </c>
      <c r="L1703">
        <v>1</v>
      </c>
      <c r="M1703">
        <v>8</v>
      </c>
      <c r="N1703">
        <v>9231</v>
      </c>
      <c r="O1703">
        <v>4365</v>
      </c>
      <c r="P1703">
        <v>7</v>
      </c>
      <c r="Q1703">
        <v>6</v>
      </c>
      <c r="R1703">
        <v>6</v>
      </c>
      <c r="S1703">
        <v>3</v>
      </c>
      <c r="V1703">
        <v>2</v>
      </c>
      <c r="W1703">
        <v>0</v>
      </c>
      <c r="X1703" s="8" t="s">
        <v>312</v>
      </c>
      <c r="Y1703">
        <v>1.1200000000000001</v>
      </c>
      <c r="Z1703">
        <v>6</v>
      </c>
      <c r="AA1703">
        <v>1.1299999999999999</v>
      </c>
      <c r="AB1703">
        <v>5.5</v>
      </c>
      <c r="AC1703">
        <v>1.1399999999999999</v>
      </c>
      <c r="AD1703">
        <v>5.5</v>
      </c>
      <c r="AE1703">
        <v>1.1499999999999999</v>
      </c>
      <c r="AF1703">
        <v>6.73</v>
      </c>
      <c r="AG1703">
        <v>1.1399999999999999</v>
      </c>
      <c r="AH1703">
        <v>5.5</v>
      </c>
      <c r="AI1703">
        <v>1.17</v>
      </c>
      <c r="AJ1703">
        <v>6.73</v>
      </c>
      <c r="AK1703">
        <v>1.1399999999999999</v>
      </c>
      <c r="AL1703">
        <v>5.58</v>
      </c>
      <c r="AM1703" t="str">
        <f t="shared" si="297"/>
        <v>Williams</v>
      </c>
      <c r="AN1703" t="str">
        <f t="shared" si="298"/>
        <v>Kerber</v>
      </c>
      <c r="AO1703" t="str">
        <f t="shared" si="299"/>
        <v>StanfordWilliamsKerber</v>
      </c>
      <c r="AP1703" t="str">
        <f t="shared" si="300"/>
        <v>StanfordKerberWilliams</v>
      </c>
      <c r="AQ1703">
        <f t="shared" si="290"/>
        <v>2</v>
      </c>
      <c r="AR1703">
        <f t="shared" si="291"/>
        <v>4</v>
      </c>
      <c r="AS1703">
        <f t="shared" si="292"/>
        <v>22</v>
      </c>
      <c r="AT1703" t="b">
        <f t="shared" si="293"/>
        <v>1</v>
      </c>
      <c r="AU1703" t="str">
        <f t="shared" si="294"/>
        <v>Williams</v>
      </c>
      <c r="AV1703" t="b">
        <f t="shared" si="295"/>
        <v>0</v>
      </c>
      <c r="AW1703" t="str">
        <f t="shared" si="296"/>
        <v>StanfordThe Final</v>
      </c>
    </row>
    <row r="1704" spans="1:49" x14ac:dyDescent="0.25">
      <c r="A1704">
        <v>39</v>
      </c>
      <c r="B1704" t="s">
        <v>1048</v>
      </c>
      <c r="C1704" s="8" t="s">
        <v>1049</v>
      </c>
      <c r="D1704" s="1">
        <v>41848</v>
      </c>
      <c r="E1704" s="1" t="s">
        <v>306</v>
      </c>
      <c r="F1704" t="s">
        <v>307</v>
      </c>
      <c r="G1704" t="s">
        <v>308</v>
      </c>
      <c r="H1704" t="s">
        <v>309</v>
      </c>
      <c r="I1704">
        <v>3</v>
      </c>
      <c r="J1704" t="s">
        <v>433</v>
      </c>
      <c r="K1704" t="s">
        <v>461</v>
      </c>
      <c r="L1704">
        <v>26</v>
      </c>
      <c r="M1704">
        <v>72</v>
      </c>
      <c r="N1704">
        <v>1646</v>
      </c>
      <c r="O1704">
        <v>806</v>
      </c>
      <c r="P1704">
        <v>6</v>
      </c>
      <c r="Q1704">
        <v>3</v>
      </c>
      <c r="R1704">
        <v>6</v>
      </c>
      <c r="S1704">
        <v>2</v>
      </c>
      <c r="V1704">
        <v>2</v>
      </c>
      <c r="W1704">
        <v>0</v>
      </c>
      <c r="X1704" t="s">
        <v>312</v>
      </c>
      <c r="Y1704">
        <v>1.28</v>
      </c>
      <c r="Z1704">
        <v>3.5</v>
      </c>
      <c r="AA1704">
        <v>1.33</v>
      </c>
      <c r="AB1704">
        <v>3.2</v>
      </c>
      <c r="AC1704">
        <v>1.33</v>
      </c>
      <c r="AD1704">
        <v>3.25</v>
      </c>
      <c r="AE1704">
        <v>1.32</v>
      </c>
      <c r="AF1704">
        <v>3.67</v>
      </c>
      <c r="AG1704">
        <v>1.33</v>
      </c>
      <c r="AH1704">
        <v>3.25</v>
      </c>
      <c r="AI1704">
        <v>1.34</v>
      </c>
      <c r="AJ1704">
        <v>3.75</v>
      </c>
      <c r="AK1704">
        <v>1.31</v>
      </c>
      <c r="AL1704">
        <v>3.37</v>
      </c>
      <c r="AM1704" t="str">
        <f t="shared" si="297"/>
        <v>Kuznetsova</v>
      </c>
      <c r="AN1704" t="str">
        <f t="shared" si="298"/>
        <v>Hercog</v>
      </c>
      <c r="AO1704" t="str">
        <f t="shared" si="299"/>
        <v>WashingtonKuznetsovaHercog</v>
      </c>
      <c r="AP1704" t="str">
        <f t="shared" si="300"/>
        <v>WashingtonHercogKuznetsova</v>
      </c>
      <c r="AQ1704">
        <f t="shared" si="290"/>
        <v>2</v>
      </c>
      <c r="AR1704">
        <f t="shared" si="291"/>
        <v>7</v>
      </c>
      <c r="AS1704">
        <f t="shared" si="292"/>
        <v>17</v>
      </c>
      <c r="AT1704" t="b">
        <f t="shared" si="293"/>
        <v>0</v>
      </c>
      <c r="AU1704" t="str">
        <f t="shared" si="294"/>
        <v>Kuznetsova</v>
      </c>
      <c r="AV1704" t="b">
        <f t="shared" si="295"/>
        <v>0</v>
      </c>
      <c r="AW1704" t="str">
        <f t="shared" si="296"/>
        <v>Washington1st Round</v>
      </c>
    </row>
    <row r="1705" spans="1:49" x14ac:dyDescent="0.25">
      <c r="A1705">
        <v>39</v>
      </c>
      <c r="B1705" t="s">
        <v>1048</v>
      </c>
      <c r="C1705" s="8" t="s">
        <v>1049</v>
      </c>
      <c r="D1705" s="1">
        <v>41848</v>
      </c>
      <c r="E1705" s="1" t="s">
        <v>306</v>
      </c>
      <c r="F1705" t="s">
        <v>307</v>
      </c>
      <c r="G1705" t="s">
        <v>308</v>
      </c>
      <c r="H1705" t="s">
        <v>309</v>
      </c>
      <c r="I1705">
        <v>3</v>
      </c>
      <c r="J1705" t="s">
        <v>389</v>
      </c>
      <c r="K1705" t="s">
        <v>1057</v>
      </c>
      <c r="L1705">
        <v>76</v>
      </c>
      <c r="M1705">
        <v>214</v>
      </c>
      <c r="N1705">
        <v>740</v>
      </c>
      <c r="O1705">
        <v>269</v>
      </c>
      <c r="P1705">
        <v>6</v>
      </c>
      <c r="Q1705">
        <v>2</v>
      </c>
      <c r="R1705">
        <v>6</v>
      </c>
      <c r="S1705">
        <v>0</v>
      </c>
      <c r="V1705">
        <v>2</v>
      </c>
      <c r="W1705">
        <v>0</v>
      </c>
      <c r="X1705" t="s">
        <v>312</v>
      </c>
      <c r="Y1705">
        <v>1.36</v>
      </c>
      <c r="Z1705">
        <v>3</v>
      </c>
      <c r="AA1705">
        <v>1.35</v>
      </c>
      <c r="AB1705">
        <v>3.1</v>
      </c>
      <c r="AC1705">
        <v>1.33</v>
      </c>
      <c r="AD1705">
        <v>3.25</v>
      </c>
      <c r="AE1705">
        <v>1.38</v>
      </c>
      <c r="AF1705">
        <v>3.26</v>
      </c>
      <c r="AG1705">
        <v>1.33</v>
      </c>
      <c r="AH1705">
        <v>3.25</v>
      </c>
      <c r="AI1705">
        <v>1.41</v>
      </c>
      <c r="AJ1705">
        <v>3.3</v>
      </c>
      <c r="AK1705">
        <v>1.35</v>
      </c>
      <c r="AL1705">
        <v>3.06</v>
      </c>
      <c r="AM1705" t="str">
        <f t="shared" si="297"/>
        <v>King</v>
      </c>
      <c r="AN1705" t="str">
        <f t="shared" si="298"/>
        <v>Abanda</v>
      </c>
      <c r="AO1705" t="str">
        <f t="shared" si="299"/>
        <v>WashingtonKingAbanda</v>
      </c>
      <c r="AP1705" t="str">
        <f t="shared" si="300"/>
        <v>WashingtonAbandaKing</v>
      </c>
      <c r="AQ1705">
        <f t="shared" si="290"/>
        <v>2</v>
      </c>
      <c r="AR1705">
        <f t="shared" si="291"/>
        <v>10</v>
      </c>
      <c r="AS1705">
        <f t="shared" si="292"/>
        <v>14</v>
      </c>
      <c r="AT1705" t="b">
        <f t="shared" si="293"/>
        <v>0</v>
      </c>
      <c r="AU1705" t="str">
        <f t="shared" si="294"/>
        <v>King</v>
      </c>
      <c r="AV1705" t="b">
        <f t="shared" si="295"/>
        <v>0</v>
      </c>
      <c r="AW1705" t="str">
        <f t="shared" si="296"/>
        <v>Washington1st Round</v>
      </c>
    </row>
    <row r="1706" spans="1:49" x14ac:dyDescent="0.25">
      <c r="A1706">
        <v>39</v>
      </c>
      <c r="B1706" t="s">
        <v>1048</v>
      </c>
      <c r="C1706" s="8" t="s">
        <v>1049</v>
      </c>
      <c r="D1706" s="1">
        <v>41848</v>
      </c>
      <c r="E1706" s="1" t="s">
        <v>306</v>
      </c>
      <c r="F1706" t="s">
        <v>307</v>
      </c>
      <c r="G1706" t="s">
        <v>308</v>
      </c>
      <c r="H1706" t="s">
        <v>309</v>
      </c>
      <c r="I1706">
        <v>3</v>
      </c>
      <c r="J1706" t="s">
        <v>1058</v>
      </c>
      <c r="K1706" t="s">
        <v>335</v>
      </c>
      <c r="L1706">
        <v>200</v>
      </c>
      <c r="M1706">
        <v>46</v>
      </c>
      <c r="N1706">
        <v>280</v>
      </c>
      <c r="O1706">
        <v>1121</v>
      </c>
      <c r="P1706">
        <v>6</v>
      </c>
      <c r="Q1706">
        <v>0</v>
      </c>
      <c r="R1706">
        <v>7</v>
      </c>
      <c r="S1706">
        <v>5</v>
      </c>
      <c r="V1706">
        <v>2</v>
      </c>
      <c r="W1706">
        <v>0</v>
      </c>
      <c r="X1706" t="s">
        <v>312</v>
      </c>
      <c r="Y1706">
        <v>4.33</v>
      </c>
      <c r="Z1706">
        <v>1.2</v>
      </c>
      <c r="AA1706">
        <v>4.5</v>
      </c>
      <c r="AB1706">
        <v>1.18</v>
      </c>
      <c r="AC1706">
        <v>4.5</v>
      </c>
      <c r="AD1706">
        <v>1.17</v>
      </c>
      <c r="AE1706">
        <v>5.85</v>
      </c>
      <c r="AF1706">
        <v>1.17</v>
      </c>
      <c r="AG1706">
        <v>5</v>
      </c>
      <c r="AH1706">
        <v>1.17</v>
      </c>
      <c r="AI1706">
        <v>5.85</v>
      </c>
      <c r="AJ1706">
        <v>1.2</v>
      </c>
      <c r="AK1706">
        <v>4.9000000000000004</v>
      </c>
      <c r="AL1706">
        <v>1.17</v>
      </c>
      <c r="AM1706" t="str">
        <f t="shared" si="297"/>
        <v>Kuwata</v>
      </c>
      <c r="AN1706" t="str">
        <f t="shared" si="298"/>
        <v>Riske</v>
      </c>
      <c r="AO1706" t="str">
        <f t="shared" si="299"/>
        <v>WashingtonKuwataRiske</v>
      </c>
      <c r="AP1706" t="str">
        <f t="shared" si="300"/>
        <v>WashingtonRiskeKuwata</v>
      </c>
      <c r="AQ1706">
        <f t="shared" si="290"/>
        <v>2</v>
      </c>
      <c r="AR1706">
        <f t="shared" si="291"/>
        <v>8</v>
      </c>
      <c r="AS1706">
        <f t="shared" si="292"/>
        <v>18</v>
      </c>
      <c r="AT1706" t="b">
        <f t="shared" si="293"/>
        <v>0</v>
      </c>
      <c r="AU1706" t="str">
        <f t="shared" si="294"/>
        <v>Kuwata</v>
      </c>
      <c r="AV1706" t="b">
        <f t="shared" si="295"/>
        <v>0</v>
      </c>
      <c r="AW1706" t="str">
        <f t="shared" si="296"/>
        <v>Washington1st Round</v>
      </c>
    </row>
    <row r="1707" spans="1:49" x14ac:dyDescent="0.25">
      <c r="A1707">
        <v>39</v>
      </c>
      <c r="B1707" t="s">
        <v>1048</v>
      </c>
      <c r="C1707" s="8" t="s">
        <v>1049</v>
      </c>
      <c r="D1707" s="1">
        <v>41849</v>
      </c>
      <c r="E1707" s="1" t="s">
        <v>306</v>
      </c>
      <c r="F1707" t="s">
        <v>307</v>
      </c>
      <c r="G1707" t="s">
        <v>308</v>
      </c>
      <c r="H1707" t="s">
        <v>309</v>
      </c>
      <c r="I1707">
        <v>3</v>
      </c>
      <c r="J1707" t="s">
        <v>526</v>
      </c>
      <c r="K1707" t="s">
        <v>437</v>
      </c>
      <c r="L1707">
        <v>121</v>
      </c>
      <c r="M1707">
        <v>21</v>
      </c>
      <c r="N1707">
        <v>493</v>
      </c>
      <c r="O1707">
        <v>2075</v>
      </c>
      <c r="P1707">
        <v>7</v>
      </c>
      <c r="Q1707">
        <v>5</v>
      </c>
      <c r="R1707">
        <v>4</v>
      </c>
      <c r="S1707">
        <v>6</v>
      </c>
      <c r="T1707">
        <v>6</v>
      </c>
      <c r="U1707">
        <v>4</v>
      </c>
      <c r="V1707">
        <v>2</v>
      </c>
      <c r="W1707">
        <v>1</v>
      </c>
      <c r="X1707" t="s">
        <v>312</v>
      </c>
      <c r="Y1707">
        <v>3</v>
      </c>
      <c r="Z1707">
        <v>1.36</v>
      </c>
      <c r="AA1707">
        <v>3</v>
      </c>
      <c r="AB1707">
        <v>1.38</v>
      </c>
      <c r="AC1707">
        <v>3</v>
      </c>
      <c r="AD1707">
        <v>1.36</v>
      </c>
      <c r="AE1707">
        <v>3.54</v>
      </c>
      <c r="AF1707">
        <v>1.34</v>
      </c>
      <c r="AG1707">
        <v>3</v>
      </c>
      <c r="AH1707">
        <v>1.36</v>
      </c>
      <c r="AI1707">
        <v>3.54</v>
      </c>
      <c r="AJ1707">
        <v>1.4</v>
      </c>
      <c r="AK1707">
        <v>3.1</v>
      </c>
      <c r="AL1707">
        <v>1.35</v>
      </c>
      <c r="AM1707" t="str">
        <f t="shared" si="297"/>
        <v>Rogers</v>
      </c>
      <c r="AN1707" t="str">
        <f t="shared" si="298"/>
        <v>Cornet</v>
      </c>
      <c r="AO1707" t="str">
        <f t="shared" si="299"/>
        <v>WashingtonRogersCornet</v>
      </c>
      <c r="AP1707" t="str">
        <f t="shared" si="300"/>
        <v>WashingtonCornetRogers</v>
      </c>
      <c r="AQ1707">
        <f t="shared" si="290"/>
        <v>1</v>
      </c>
      <c r="AR1707">
        <f t="shared" si="291"/>
        <v>2</v>
      </c>
      <c r="AS1707">
        <f t="shared" si="292"/>
        <v>32</v>
      </c>
      <c r="AT1707" t="b">
        <f t="shared" si="293"/>
        <v>0</v>
      </c>
      <c r="AU1707" t="str">
        <f t="shared" si="294"/>
        <v>Rogers</v>
      </c>
      <c r="AV1707" t="b">
        <f t="shared" si="295"/>
        <v>1</v>
      </c>
      <c r="AW1707" t="str">
        <f t="shared" si="296"/>
        <v>Washington1st Round</v>
      </c>
    </row>
    <row r="1708" spans="1:49" x14ac:dyDescent="0.25">
      <c r="A1708">
        <v>39</v>
      </c>
      <c r="B1708" t="s">
        <v>1048</v>
      </c>
      <c r="C1708" s="8" t="s">
        <v>1049</v>
      </c>
      <c r="D1708" s="1">
        <v>41849</v>
      </c>
      <c r="E1708" s="1" t="s">
        <v>306</v>
      </c>
      <c r="F1708" t="s">
        <v>307</v>
      </c>
      <c r="G1708" t="s">
        <v>308</v>
      </c>
      <c r="H1708" t="s">
        <v>309</v>
      </c>
      <c r="I1708">
        <v>3</v>
      </c>
      <c r="J1708" t="s">
        <v>528</v>
      </c>
      <c r="K1708" t="s">
        <v>340</v>
      </c>
      <c r="L1708">
        <v>143</v>
      </c>
      <c r="M1708">
        <v>92</v>
      </c>
      <c r="N1708">
        <v>421</v>
      </c>
      <c r="O1708">
        <v>650</v>
      </c>
      <c r="P1708">
        <v>3</v>
      </c>
      <c r="Q1708">
        <v>6</v>
      </c>
      <c r="R1708">
        <v>6</v>
      </c>
      <c r="S1708">
        <v>2</v>
      </c>
      <c r="T1708">
        <v>6</v>
      </c>
      <c r="U1708">
        <v>3</v>
      </c>
      <c r="V1708">
        <v>2</v>
      </c>
      <c r="W1708">
        <v>1</v>
      </c>
      <c r="X1708" t="s">
        <v>312</v>
      </c>
      <c r="Y1708">
        <v>1.72</v>
      </c>
      <c r="Z1708">
        <v>2</v>
      </c>
      <c r="AA1708">
        <v>1.8</v>
      </c>
      <c r="AB1708">
        <v>2</v>
      </c>
      <c r="AC1708">
        <v>1.8</v>
      </c>
      <c r="AD1708">
        <v>1.91</v>
      </c>
      <c r="AE1708">
        <v>1.94</v>
      </c>
      <c r="AF1708">
        <v>1.94</v>
      </c>
      <c r="AG1708">
        <v>1.8</v>
      </c>
      <c r="AH1708">
        <v>2</v>
      </c>
      <c r="AI1708">
        <v>1.94</v>
      </c>
      <c r="AJ1708">
        <v>2.0499999999999998</v>
      </c>
      <c r="AK1708">
        <v>1.82</v>
      </c>
      <c r="AL1708">
        <v>1.93</v>
      </c>
      <c r="AM1708" t="str">
        <f t="shared" si="297"/>
        <v>Townsend</v>
      </c>
      <c r="AN1708" t="str">
        <f t="shared" si="298"/>
        <v>Goerges</v>
      </c>
      <c r="AO1708" t="str">
        <f t="shared" si="299"/>
        <v>WashingtonTownsendGoerges</v>
      </c>
      <c r="AP1708" t="str">
        <f t="shared" si="300"/>
        <v>WashingtonGoergesTownsend</v>
      </c>
      <c r="AQ1708">
        <f t="shared" si="290"/>
        <v>1</v>
      </c>
      <c r="AR1708">
        <f t="shared" si="291"/>
        <v>4</v>
      </c>
      <c r="AS1708">
        <f t="shared" si="292"/>
        <v>26</v>
      </c>
      <c r="AT1708" t="b">
        <f t="shared" si="293"/>
        <v>0</v>
      </c>
      <c r="AU1708" t="str">
        <f t="shared" si="294"/>
        <v>Goerges</v>
      </c>
      <c r="AV1708" t="b">
        <f t="shared" si="295"/>
        <v>1</v>
      </c>
      <c r="AW1708" t="str">
        <f t="shared" si="296"/>
        <v>Washington1st Round</v>
      </c>
    </row>
    <row r="1709" spans="1:49" x14ac:dyDescent="0.25">
      <c r="A1709">
        <v>39</v>
      </c>
      <c r="B1709" t="s">
        <v>1048</v>
      </c>
      <c r="C1709" s="8" t="s">
        <v>1049</v>
      </c>
      <c r="D1709" s="1">
        <v>41849</v>
      </c>
      <c r="E1709" s="1" t="s">
        <v>306</v>
      </c>
      <c r="F1709" t="s">
        <v>307</v>
      </c>
      <c r="G1709" t="s">
        <v>308</v>
      </c>
      <c r="H1709" t="s">
        <v>309</v>
      </c>
      <c r="I1709">
        <v>3</v>
      </c>
      <c r="J1709" t="s">
        <v>321</v>
      </c>
      <c r="K1709" t="s">
        <v>359</v>
      </c>
      <c r="L1709">
        <v>40</v>
      </c>
      <c r="M1709">
        <v>27</v>
      </c>
      <c r="N1709">
        <v>1248</v>
      </c>
      <c r="O1709">
        <v>1545</v>
      </c>
      <c r="P1709">
        <v>7</v>
      </c>
      <c r="Q1709">
        <v>5</v>
      </c>
      <c r="R1709">
        <v>6</v>
      </c>
      <c r="S1709">
        <v>3</v>
      </c>
      <c r="V1709">
        <v>2</v>
      </c>
      <c r="W1709">
        <v>0</v>
      </c>
      <c r="X1709" t="s">
        <v>312</v>
      </c>
      <c r="Y1709">
        <v>4</v>
      </c>
      <c r="Z1709">
        <v>1.22</v>
      </c>
      <c r="AA1709">
        <v>3.75</v>
      </c>
      <c r="AB1709">
        <v>1.25</v>
      </c>
      <c r="AC1709">
        <v>3.75</v>
      </c>
      <c r="AD1709">
        <v>1.25</v>
      </c>
      <c r="AE1709">
        <v>5.1100000000000003</v>
      </c>
      <c r="AF1709">
        <v>1.2</v>
      </c>
      <c r="AG1709">
        <v>3.5</v>
      </c>
      <c r="AH1709">
        <v>1.29</v>
      </c>
      <c r="AI1709">
        <v>5.1100000000000003</v>
      </c>
      <c r="AJ1709">
        <v>1.29</v>
      </c>
      <c r="AK1709">
        <v>4</v>
      </c>
      <c r="AL1709">
        <v>1.23</v>
      </c>
      <c r="AM1709" t="str">
        <f t="shared" si="297"/>
        <v>Nara</v>
      </c>
      <c r="AN1709" t="str">
        <f t="shared" si="298"/>
        <v>Keys</v>
      </c>
      <c r="AO1709" t="str">
        <f t="shared" si="299"/>
        <v>WashingtonNaraKeys</v>
      </c>
      <c r="AP1709" t="str">
        <f t="shared" si="300"/>
        <v>WashingtonKeysNara</v>
      </c>
      <c r="AQ1709">
        <f t="shared" si="290"/>
        <v>2</v>
      </c>
      <c r="AR1709">
        <f t="shared" si="291"/>
        <v>5</v>
      </c>
      <c r="AS1709">
        <f t="shared" si="292"/>
        <v>21</v>
      </c>
      <c r="AT1709" t="b">
        <f t="shared" si="293"/>
        <v>0</v>
      </c>
      <c r="AU1709" t="str">
        <f t="shared" si="294"/>
        <v>Nara</v>
      </c>
      <c r="AV1709" t="b">
        <f t="shared" si="295"/>
        <v>0</v>
      </c>
      <c r="AW1709" t="str">
        <f t="shared" si="296"/>
        <v>Washington1st Round</v>
      </c>
    </row>
    <row r="1710" spans="1:49" x14ac:dyDescent="0.25">
      <c r="A1710">
        <v>39</v>
      </c>
      <c r="B1710" t="s">
        <v>1048</v>
      </c>
      <c r="C1710" s="8" t="s">
        <v>1049</v>
      </c>
      <c r="D1710" s="1">
        <v>41849</v>
      </c>
      <c r="E1710" s="1" t="s">
        <v>306</v>
      </c>
      <c r="F1710" t="s">
        <v>307</v>
      </c>
      <c r="G1710" t="s">
        <v>308</v>
      </c>
      <c r="H1710" t="s">
        <v>309</v>
      </c>
      <c r="I1710">
        <v>3</v>
      </c>
      <c r="J1710" t="s">
        <v>333</v>
      </c>
      <c r="K1710" t="s">
        <v>452</v>
      </c>
      <c r="L1710">
        <v>35</v>
      </c>
      <c r="M1710">
        <v>77</v>
      </c>
      <c r="N1710">
        <v>1351</v>
      </c>
      <c r="O1710">
        <v>736</v>
      </c>
      <c r="P1710">
        <v>6</v>
      </c>
      <c r="Q1710">
        <v>4</v>
      </c>
      <c r="R1710">
        <v>4</v>
      </c>
      <c r="S1710">
        <v>6</v>
      </c>
      <c r="T1710">
        <v>6</v>
      </c>
      <c r="U1710">
        <v>3</v>
      </c>
      <c r="V1710">
        <v>2</v>
      </c>
      <c r="W1710">
        <v>1</v>
      </c>
      <c r="X1710" t="s">
        <v>312</v>
      </c>
      <c r="Y1710">
        <v>2.25</v>
      </c>
      <c r="Z1710">
        <v>1.57</v>
      </c>
      <c r="AA1710">
        <v>2.35</v>
      </c>
      <c r="AB1710">
        <v>1.58</v>
      </c>
      <c r="AC1710">
        <v>2.2000000000000002</v>
      </c>
      <c r="AD1710">
        <v>1.62</v>
      </c>
      <c r="AE1710">
        <v>2.35</v>
      </c>
      <c r="AF1710">
        <v>1.66</v>
      </c>
      <c r="AG1710">
        <v>2.25</v>
      </c>
      <c r="AH1710">
        <v>1.62</v>
      </c>
      <c r="AI1710">
        <v>2.4</v>
      </c>
      <c r="AJ1710">
        <v>1.66</v>
      </c>
      <c r="AK1710">
        <v>2.27</v>
      </c>
      <c r="AL1710">
        <v>1.61</v>
      </c>
      <c r="AM1710" t="str">
        <f t="shared" si="297"/>
        <v>Cirstea</v>
      </c>
      <c r="AN1710" t="str">
        <f t="shared" si="298"/>
        <v>Bertens</v>
      </c>
      <c r="AO1710" t="str">
        <f t="shared" si="299"/>
        <v>WashingtonCirsteaBertens</v>
      </c>
      <c r="AP1710" t="str">
        <f t="shared" si="300"/>
        <v>WashingtonBertensCirstea</v>
      </c>
      <c r="AQ1710">
        <f t="shared" si="290"/>
        <v>1</v>
      </c>
      <c r="AR1710">
        <f t="shared" si="291"/>
        <v>3</v>
      </c>
      <c r="AS1710">
        <f t="shared" si="292"/>
        <v>29</v>
      </c>
      <c r="AT1710" t="b">
        <f t="shared" si="293"/>
        <v>0</v>
      </c>
      <c r="AU1710" t="str">
        <f t="shared" si="294"/>
        <v>Cirstea</v>
      </c>
      <c r="AV1710" t="b">
        <f t="shared" si="295"/>
        <v>1</v>
      </c>
      <c r="AW1710" t="str">
        <f t="shared" si="296"/>
        <v>Washington1st Round</v>
      </c>
    </row>
    <row r="1711" spans="1:49" x14ac:dyDescent="0.25">
      <c r="A1711">
        <v>39</v>
      </c>
      <c r="B1711" t="s">
        <v>1048</v>
      </c>
      <c r="C1711" s="8" t="s">
        <v>1049</v>
      </c>
      <c r="D1711" s="1">
        <v>41849</v>
      </c>
      <c r="E1711" s="1" t="s">
        <v>306</v>
      </c>
      <c r="F1711" t="s">
        <v>307</v>
      </c>
      <c r="G1711" t="s">
        <v>308</v>
      </c>
      <c r="H1711" t="s">
        <v>309</v>
      </c>
      <c r="I1711">
        <v>3</v>
      </c>
      <c r="J1711" t="s">
        <v>465</v>
      </c>
      <c r="K1711" t="s">
        <v>514</v>
      </c>
      <c r="L1711">
        <v>53</v>
      </c>
      <c r="M1711">
        <v>718</v>
      </c>
      <c r="N1711">
        <v>999</v>
      </c>
      <c r="O1711">
        <v>28</v>
      </c>
      <c r="P1711">
        <v>6</v>
      </c>
      <c r="Q1711">
        <v>4</v>
      </c>
      <c r="R1711">
        <v>6</v>
      </c>
      <c r="S1711">
        <v>0</v>
      </c>
      <c r="V1711">
        <v>2</v>
      </c>
      <c r="W1711">
        <v>0</v>
      </c>
      <c r="X1711" t="s">
        <v>312</v>
      </c>
      <c r="Y1711">
        <v>1.5</v>
      </c>
      <c r="Z1711">
        <v>2.5</v>
      </c>
      <c r="AA1711">
        <v>1.52</v>
      </c>
      <c r="AB1711">
        <v>2.4500000000000002</v>
      </c>
      <c r="AC1711">
        <v>1.5</v>
      </c>
      <c r="AD1711">
        <v>2.5</v>
      </c>
      <c r="AE1711">
        <v>1.53</v>
      </c>
      <c r="AF1711">
        <v>2.67</v>
      </c>
      <c r="AG1711">
        <v>1.53</v>
      </c>
      <c r="AH1711">
        <v>2.5</v>
      </c>
      <c r="AI1711">
        <v>1.59</v>
      </c>
      <c r="AJ1711">
        <v>2.67</v>
      </c>
      <c r="AK1711">
        <v>1.53</v>
      </c>
      <c r="AL1711">
        <v>2.44</v>
      </c>
      <c r="AM1711" t="str">
        <f t="shared" si="297"/>
        <v>Diyas</v>
      </c>
      <c r="AN1711" t="str">
        <f t="shared" si="298"/>
        <v>Black</v>
      </c>
      <c r="AO1711" t="str">
        <f t="shared" si="299"/>
        <v>WashingtonDiyasBlack</v>
      </c>
      <c r="AP1711" t="str">
        <f t="shared" si="300"/>
        <v>WashingtonBlackDiyas</v>
      </c>
      <c r="AQ1711">
        <f t="shared" si="290"/>
        <v>2</v>
      </c>
      <c r="AR1711">
        <f t="shared" si="291"/>
        <v>8</v>
      </c>
      <c r="AS1711">
        <f t="shared" si="292"/>
        <v>16</v>
      </c>
      <c r="AT1711" t="b">
        <f t="shared" si="293"/>
        <v>0</v>
      </c>
      <c r="AU1711" t="str">
        <f t="shared" si="294"/>
        <v>Diyas</v>
      </c>
      <c r="AV1711" t="b">
        <f t="shared" si="295"/>
        <v>0</v>
      </c>
      <c r="AW1711" t="str">
        <f t="shared" si="296"/>
        <v>Washington1st Round</v>
      </c>
    </row>
    <row r="1712" spans="1:49" x14ac:dyDescent="0.25">
      <c r="A1712">
        <v>39</v>
      </c>
      <c r="B1712" t="s">
        <v>1048</v>
      </c>
      <c r="C1712" s="8" t="s">
        <v>1049</v>
      </c>
      <c r="D1712" s="1">
        <v>41849</v>
      </c>
      <c r="E1712" s="1" t="s">
        <v>306</v>
      </c>
      <c r="F1712" t="s">
        <v>307</v>
      </c>
      <c r="G1712" t="s">
        <v>308</v>
      </c>
      <c r="H1712" t="s">
        <v>309</v>
      </c>
      <c r="I1712">
        <v>3</v>
      </c>
      <c r="J1712" t="s">
        <v>379</v>
      </c>
      <c r="K1712" t="s">
        <v>337</v>
      </c>
      <c r="L1712">
        <v>78</v>
      </c>
      <c r="M1712">
        <v>17</v>
      </c>
      <c r="N1712">
        <v>735</v>
      </c>
      <c r="O1712">
        <v>2675</v>
      </c>
      <c r="P1712">
        <v>2</v>
      </c>
      <c r="Q1712">
        <v>6</v>
      </c>
      <c r="R1712">
        <v>6</v>
      </c>
      <c r="S1712">
        <v>3</v>
      </c>
      <c r="T1712">
        <v>6</v>
      </c>
      <c r="U1712">
        <v>3</v>
      </c>
      <c r="V1712">
        <v>2</v>
      </c>
      <c r="W1712">
        <v>1</v>
      </c>
      <c r="X1712" t="s">
        <v>312</v>
      </c>
      <c r="Y1712">
        <v>3.5</v>
      </c>
      <c r="Z1712">
        <v>1.28</v>
      </c>
      <c r="AA1712">
        <v>3.4</v>
      </c>
      <c r="AB1712">
        <v>1.3</v>
      </c>
      <c r="AC1712">
        <v>3.25</v>
      </c>
      <c r="AD1712">
        <v>1.33</v>
      </c>
      <c r="AE1712">
        <v>3.62</v>
      </c>
      <c r="AF1712">
        <v>1.33</v>
      </c>
      <c r="AG1712">
        <v>3.5</v>
      </c>
      <c r="AH1712">
        <v>1.29</v>
      </c>
      <c r="AI1712">
        <v>3.62</v>
      </c>
      <c r="AJ1712">
        <v>1.37</v>
      </c>
      <c r="AK1712">
        <v>3.29</v>
      </c>
      <c r="AL1712">
        <v>1.32</v>
      </c>
      <c r="AM1712" t="str">
        <f t="shared" si="297"/>
        <v>Mladenovic</v>
      </c>
      <c r="AN1712" t="str">
        <f t="shared" si="298"/>
        <v>Safarova</v>
      </c>
      <c r="AO1712" t="str">
        <f t="shared" si="299"/>
        <v>WashingtonMladenovicSafarova</v>
      </c>
      <c r="AP1712" t="str">
        <f t="shared" si="300"/>
        <v>WashingtonSafarovaMladenovic</v>
      </c>
      <c r="AQ1712">
        <f t="shared" si="290"/>
        <v>1</v>
      </c>
      <c r="AR1712">
        <f t="shared" si="291"/>
        <v>2</v>
      </c>
      <c r="AS1712">
        <f t="shared" si="292"/>
        <v>26</v>
      </c>
      <c r="AT1712" t="b">
        <f t="shared" si="293"/>
        <v>0</v>
      </c>
      <c r="AU1712" t="str">
        <f t="shared" si="294"/>
        <v>Safarova</v>
      </c>
      <c r="AV1712" t="b">
        <f t="shared" si="295"/>
        <v>1</v>
      </c>
      <c r="AW1712" t="str">
        <f t="shared" si="296"/>
        <v>Washington1st Round</v>
      </c>
    </row>
    <row r="1713" spans="1:49" x14ac:dyDescent="0.25">
      <c r="A1713">
        <v>39</v>
      </c>
      <c r="B1713" t="s">
        <v>1048</v>
      </c>
      <c r="C1713" s="8" t="s">
        <v>1049</v>
      </c>
      <c r="D1713" s="1">
        <v>41849</v>
      </c>
      <c r="E1713" s="1" t="s">
        <v>306</v>
      </c>
      <c r="F1713" t="s">
        <v>307</v>
      </c>
      <c r="G1713" t="s">
        <v>308</v>
      </c>
      <c r="H1713" t="s">
        <v>309</v>
      </c>
      <c r="I1713">
        <v>3</v>
      </c>
      <c r="J1713" t="s">
        <v>339</v>
      </c>
      <c r="K1713" t="s">
        <v>326</v>
      </c>
      <c r="L1713">
        <v>82</v>
      </c>
      <c r="M1713">
        <v>96</v>
      </c>
      <c r="N1713">
        <v>689</v>
      </c>
      <c r="O1713">
        <v>630</v>
      </c>
      <c r="P1713">
        <v>4</v>
      </c>
      <c r="Q1713">
        <v>6</v>
      </c>
      <c r="R1713">
        <v>6</v>
      </c>
      <c r="S1713">
        <v>2</v>
      </c>
      <c r="T1713">
        <v>6</v>
      </c>
      <c r="U1713">
        <v>4</v>
      </c>
      <c r="V1713">
        <v>2</v>
      </c>
      <c r="W1713">
        <v>1</v>
      </c>
      <c r="X1713" t="s">
        <v>312</v>
      </c>
      <c r="Y1713">
        <v>1.83</v>
      </c>
      <c r="Z1713">
        <v>1.83</v>
      </c>
      <c r="AA1713">
        <v>1.9</v>
      </c>
      <c r="AB1713">
        <v>1.85</v>
      </c>
      <c r="AC1713">
        <v>2</v>
      </c>
      <c r="AD1713">
        <v>1.73</v>
      </c>
      <c r="AE1713">
        <v>1.95</v>
      </c>
      <c r="AF1713">
        <v>1.93</v>
      </c>
      <c r="AG1713">
        <v>2</v>
      </c>
      <c r="AH1713">
        <v>1.8</v>
      </c>
      <c r="AI1713">
        <v>2.0299999999999998</v>
      </c>
      <c r="AJ1713">
        <v>1.93</v>
      </c>
      <c r="AK1713">
        <v>1.94</v>
      </c>
      <c r="AL1713">
        <v>1.82</v>
      </c>
      <c r="AM1713" t="str">
        <f t="shared" si="297"/>
        <v>Erakovic</v>
      </c>
      <c r="AN1713" t="str">
        <f t="shared" si="298"/>
        <v>Pliskova</v>
      </c>
      <c r="AO1713" t="str">
        <f t="shared" si="299"/>
        <v>WashingtonErakovicPliskova</v>
      </c>
      <c r="AP1713" t="str">
        <f t="shared" si="300"/>
        <v>WashingtonPliskovaErakovic</v>
      </c>
      <c r="AQ1713">
        <f t="shared" si="290"/>
        <v>1</v>
      </c>
      <c r="AR1713">
        <f t="shared" si="291"/>
        <v>4</v>
      </c>
      <c r="AS1713">
        <f t="shared" si="292"/>
        <v>28</v>
      </c>
      <c r="AT1713" t="b">
        <f t="shared" si="293"/>
        <v>0</v>
      </c>
      <c r="AU1713" t="str">
        <f t="shared" si="294"/>
        <v>Pliskova</v>
      </c>
      <c r="AV1713" t="b">
        <f t="shared" si="295"/>
        <v>1</v>
      </c>
      <c r="AW1713" t="str">
        <f t="shared" si="296"/>
        <v>Washington1st Round</v>
      </c>
    </row>
    <row r="1714" spans="1:49" x14ac:dyDescent="0.25">
      <c r="A1714">
        <v>39</v>
      </c>
      <c r="B1714" t="s">
        <v>1048</v>
      </c>
      <c r="C1714" s="8" t="s">
        <v>1049</v>
      </c>
      <c r="D1714" s="1">
        <v>41849</v>
      </c>
      <c r="E1714" s="1" t="s">
        <v>306</v>
      </c>
      <c r="F1714" t="s">
        <v>307</v>
      </c>
      <c r="G1714" t="s">
        <v>308</v>
      </c>
      <c r="H1714" t="s">
        <v>309</v>
      </c>
      <c r="I1714">
        <v>3</v>
      </c>
      <c r="J1714" t="s">
        <v>436</v>
      </c>
      <c r="K1714" t="s">
        <v>357</v>
      </c>
      <c r="L1714">
        <v>20</v>
      </c>
      <c r="M1714">
        <v>37</v>
      </c>
      <c r="N1714">
        <v>2380</v>
      </c>
      <c r="O1714">
        <v>1345</v>
      </c>
      <c r="P1714">
        <v>6</v>
      </c>
      <c r="Q1714">
        <v>1</v>
      </c>
      <c r="R1714">
        <v>6</v>
      </c>
      <c r="S1714">
        <v>1</v>
      </c>
      <c r="V1714">
        <v>2</v>
      </c>
      <c r="W1714">
        <v>0</v>
      </c>
      <c r="X1714" t="s">
        <v>312</v>
      </c>
      <c r="Y1714">
        <v>1.4</v>
      </c>
      <c r="Z1714">
        <v>2.75</v>
      </c>
      <c r="AA1714">
        <v>1.42</v>
      </c>
      <c r="AB1714">
        <v>2.8</v>
      </c>
      <c r="AC1714">
        <v>1.44</v>
      </c>
      <c r="AD1714">
        <v>2.62</v>
      </c>
      <c r="AE1714">
        <v>1.53</v>
      </c>
      <c r="AF1714">
        <v>2.67</v>
      </c>
      <c r="AG1714">
        <v>1.44</v>
      </c>
      <c r="AH1714">
        <v>2.75</v>
      </c>
      <c r="AI1714">
        <v>1.53</v>
      </c>
      <c r="AJ1714">
        <v>2.9</v>
      </c>
      <c r="AK1714">
        <v>1.44</v>
      </c>
      <c r="AL1714">
        <v>2.7</v>
      </c>
      <c r="AM1714" t="str">
        <f t="shared" si="297"/>
        <v>Makarova</v>
      </c>
      <c r="AN1714" t="str">
        <f t="shared" si="298"/>
        <v>Rybarikova</v>
      </c>
      <c r="AO1714" t="str">
        <f t="shared" si="299"/>
        <v>WashingtonMakarovaRybarikova</v>
      </c>
      <c r="AP1714" t="str">
        <f t="shared" si="300"/>
        <v>WashingtonRybarikovaMakarova</v>
      </c>
      <c r="AQ1714">
        <f t="shared" si="290"/>
        <v>2</v>
      </c>
      <c r="AR1714">
        <f t="shared" si="291"/>
        <v>10</v>
      </c>
      <c r="AS1714">
        <f t="shared" si="292"/>
        <v>14</v>
      </c>
      <c r="AT1714" t="b">
        <f t="shared" si="293"/>
        <v>0</v>
      </c>
      <c r="AU1714" t="str">
        <f t="shared" si="294"/>
        <v>Makarova</v>
      </c>
      <c r="AV1714" t="b">
        <f t="shared" si="295"/>
        <v>0</v>
      </c>
      <c r="AW1714" t="str">
        <f t="shared" si="296"/>
        <v>Washington1st Round</v>
      </c>
    </row>
    <row r="1715" spans="1:49" x14ac:dyDescent="0.25">
      <c r="A1715">
        <v>39</v>
      </c>
      <c r="B1715" t="s">
        <v>1048</v>
      </c>
      <c r="C1715" s="8" t="s">
        <v>1049</v>
      </c>
      <c r="D1715" s="1">
        <v>41849</v>
      </c>
      <c r="E1715" s="1" t="s">
        <v>306</v>
      </c>
      <c r="F1715" t="s">
        <v>307</v>
      </c>
      <c r="G1715" t="s">
        <v>308</v>
      </c>
      <c r="H1715" t="s">
        <v>309</v>
      </c>
      <c r="I1715">
        <v>3</v>
      </c>
      <c r="J1715" t="s">
        <v>374</v>
      </c>
      <c r="K1715" t="s">
        <v>449</v>
      </c>
      <c r="L1715">
        <v>24</v>
      </c>
      <c r="M1715">
        <v>116</v>
      </c>
      <c r="N1715">
        <v>1890</v>
      </c>
      <c r="O1715">
        <v>509</v>
      </c>
      <c r="P1715">
        <v>6</v>
      </c>
      <c r="Q1715">
        <v>2</v>
      </c>
      <c r="R1715">
        <v>6</v>
      </c>
      <c r="S1715">
        <v>2</v>
      </c>
      <c r="V1715">
        <v>2</v>
      </c>
      <c r="W1715">
        <v>0</v>
      </c>
      <c r="X1715" t="s">
        <v>312</v>
      </c>
      <c r="Y1715">
        <v>1.28</v>
      </c>
      <c r="Z1715">
        <v>3.5</v>
      </c>
      <c r="AA1715">
        <v>1.35</v>
      </c>
      <c r="AB1715">
        <v>3.1</v>
      </c>
      <c r="AC1715">
        <v>1.33</v>
      </c>
      <c r="AD1715">
        <v>3.25</v>
      </c>
      <c r="AE1715">
        <v>1.35</v>
      </c>
      <c r="AF1715">
        <v>3.46</v>
      </c>
      <c r="AG1715">
        <v>1.44</v>
      </c>
      <c r="AH1715">
        <v>2.75</v>
      </c>
      <c r="AI1715">
        <v>1.44</v>
      </c>
      <c r="AJ1715">
        <v>3.5</v>
      </c>
      <c r="AK1715">
        <v>1.36</v>
      </c>
      <c r="AL1715">
        <v>3.07</v>
      </c>
      <c r="AM1715" t="str">
        <f t="shared" si="297"/>
        <v>Pavlyuchenkova</v>
      </c>
      <c r="AN1715" t="str">
        <f t="shared" si="298"/>
        <v>Razzano</v>
      </c>
      <c r="AO1715" t="str">
        <f t="shared" si="299"/>
        <v>WashingtonPavlyuchenkovaRazzano</v>
      </c>
      <c r="AP1715" t="str">
        <f t="shared" si="300"/>
        <v>WashingtonRazzanoPavlyuchenkova</v>
      </c>
      <c r="AQ1715">
        <f t="shared" si="290"/>
        <v>2</v>
      </c>
      <c r="AR1715">
        <f t="shared" si="291"/>
        <v>8</v>
      </c>
      <c r="AS1715">
        <f t="shared" si="292"/>
        <v>16</v>
      </c>
      <c r="AT1715" t="b">
        <f t="shared" si="293"/>
        <v>0</v>
      </c>
      <c r="AU1715" t="str">
        <f t="shared" si="294"/>
        <v>Pavlyuchenkova</v>
      </c>
      <c r="AV1715" t="b">
        <f t="shared" si="295"/>
        <v>0</v>
      </c>
      <c r="AW1715" t="str">
        <f t="shared" si="296"/>
        <v>Washington1st Round</v>
      </c>
    </row>
    <row r="1716" spans="1:49" x14ac:dyDescent="0.25">
      <c r="A1716">
        <v>39</v>
      </c>
      <c r="B1716" t="s">
        <v>1048</v>
      </c>
      <c r="C1716" s="8" t="s">
        <v>1049</v>
      </c>
      <c r="D1716" s="1">
        <v>41849</v>
      </c>
      <c r="E1716" s="1" t="s">
        <v>306</v>
      </c>
      <c r="F1716" t="s">
        <v>307</v>
      </c>
      <c r="G1716" t="s">
        <v>308</v>
      </c>
      <c r="H1716" t="s">
        <v>309</v>
      </c>
      <c r="I1716">
        <v>3</v>
      </c>
      <c r="J1716" t="s">
        <v>408</v>
      </c>
      <c r="K1716" t="s">
        <v>353</v>
      </c>
      <c r="L1716">
        <v>36</v>
      </c>
      <c r="M1716">
        <v>104</v>
      </c>
      <c r="N1716">
        <v>1350</v>
      </c>
      <c r="O1716">
        <v>556</v>
      </c>
      <c r="P1716">
        <v>6</v>
      </c>
      <c r="Q1716">
        <v>7</v>
      </c>
      <c r="R1716">
        <v>7</v>
      </c>
      <c r="S1716">
        <v>5</v>
      </c>
      <c r="T1716">
        <v>7</v>
      </c>
      <c r="U1716">
        <v>5</v>
      </c>
      <c r="V1716">
        <v>2</v>
      </c>
      <c r="W1716">
        <v>1</v>
      </c>
      <c r="X1716" t="s">
        <v>312</v>
      </c>
      <c r="Y1716">
        <v>1.53</v>
      </c>
      <c r="Z1716">
        <v>2.37</v>
      </c>
      <c r="AA1716">
        <v>1.5</v>
      </c>
      <c r="AB1716">
        <v>2.5</v>
      </c>
      <c r="AC1716">
        <v>1.53</v>
      </c>
      <c r="AD1716">
        <v>2.38</v>
      </c>
      <c r="AE1716">
        <v>1.53</v>
      </c>
      <c r="AF1716">
        <v>2.67</v>
      </c>
      <c r="AG1716">
        <v>1.57</v>
      </c>
      <c r="AH1716">
        <v>2.38</v>
      </c>
      <c r="AI1716">
        <v>1.59</v>
      </c>
      <c r="AJ1716">
        <v>2.67</v>
      </c>
      <c r="AK1716">
        <v>1.53</v>
      </c>
      <c r="AL1716">
        <v>2.46</v>
      </c>
      <c r="AM1716" t="str">
        <f t="shared" si="297"/>
        <v>Jovanovski</v>
      </c>
      <c r="AN1716" t="str">
        <f t="shared" si="298"/>
        <v>Rogowska</v>
      </c>
      <c r="AO1716" t="str">
        <f t="shared" si="299"/>
        <v>WashingtonJovanovskiRogowska</v>
      </c>
      <c r="AP1716" t="str">
        <f t="shared" si="300"/>
        <v>WashingtonRogowskaJovanovski</v>
      </c>
      <c r="AQ1716">
        <f t="shared" si="290"/>
        <v>1</v>
      </c>
      <c r="AR1716">
        <f t="shared" si="291"/>
        <v>3</v>
      </c>
      <c r="AS1716">
        <f t="shared" si="292"/>
        <v>37</v>
      </c>
      <c r="AT1716" t="b">
        <f t="shared" si="293"/>
        <v>1</v>
      </c>
      <c r="AU1716" t="str">
        <f t="shared" si="294"/>
        <v>Rogowska</v>
      </c>
      <c r="AV1716" t="b">
        <f t="shared" si="295"/>
        <v>1</v>
      </c>
      <c r="AW1716" t="str">
        <f t="shared" si="296"/>
        <v>Washington1st Round</v>
      </c>
    </row>
    <row r="1717" spans="1:49" x14ac:dyDescent="0.25">
      <c r="A1717">
        <v>39</v>
      </c>
      <c r="B1717" t="s">
        <v>1048</v>
      </c>
      <c r="C1717" s="8" t="s">
        <v>1049</v>
      </c>
      <c r="D1717" s="1">
        <v>41850</v>
      </c>
      <c r="E1717" s="1" t="s">
        <v>306</v>
      </c>
      <c r="F1717" t="s">
        <v>307</v>
      </c>
      <c r="G1717" t="s">
        <v>308</v>
      </c>
      <c r="H1717" t="s">
        <v>309</v>
      </c>
      <c r="I1717">
        <v>3</v>
      </c>
      <c r="J1717" t="s">
        <v>311</v>
      </c>
      <c r="K1717" t="s">
        <v>475</v>
      </c>
      <c r="L1717">
        <v>50</v>
      </c>
      <c r="M1717">
        <v>22</v>
      </c>
      <c r="N1717">
        <v>1045</v>
      </c>
      <c r="O1717">
        <v>2050</v>
      </c>
      <c r="P1717">
        <v>6</v>
      </c>
      <c r="Q1717">
        <v>4</v>
      </c>
      <c r="R1717">
        <v>4</v>
      </c>
      <c r="S1717">
        <v>6</v>
      </c>
      <c r="T1717">
        <v>6</v>
      </c>
      <c r="U1717">
        <v>0</v>
      </c>
      <c r="V1717">
        <v>2</v>
      </c>
      <c r="W1717">
        <v>1</v>
      </c>
      <c r="X1717" t="s">
        <v>312</v>
      </c>
      <c r="Y1717">
        <v>2.37</v>
      </c>
      <c r="Z1717">
        <v>1.53</v>
      </c>
      <c r="AA1717">
        <v>2.4</v>
      </c>
      <c r="AB1717">
        <v>1.55</v>
      </c>
      <c r="AC1717">
        <v>2.25</v>
      </c>
      <c r="AD1717">
        <v>1.57</v>
      </c>
      <c r="AE1717">
        <v>2.4700000000000002</v>
      </c>
      <c r="AF1717">
        <v>1.6</v>
      </c>
      <c r="AG1717">
        <v>2.38</v>
      </c>
      <c r="AH1717">
        <v>1.57</v>
      </c>
      <c r="AI1717">
        <v>2.5</v>
      </c>
      <c r="AJ1717">
        <v>1.6</v>
      </c>
      <c r="AK1717">
        <v>2.4</v>
      </c>
      <c r="AL1717">
        <v>1.55</v>
      </c>
      <c r="AM1717" t="str">
        <f t="shared" si="297"/>
        <v>Mchale</v>
      </c>
      <c r="AN1717" t="str">
        <f t="shared" si="298"/>
        <v>Stephens</v>
      </c>
      <c r="AO1717" t="str">
        <f t="shared" si="299"/>
        <v>WashingtonMchaleStephens</v>
      </c>
      <c r="AP1717" t="str">
        <f t="shared" si="300"/>
        <v>WashingtonStephensMchale</v>
      </c>
      <c r="AQ1717">
        <f t="shared" si="290"/>
        <v>1</v>
      </c>
      <c r="AR1717">
        <f t="shared" si="291"/>
        <v>6</v>
      </c>
      <c r="AS1717">
        <f t="shared" si="292"/>
        <v>26</v>
      </c>
      <c r="AT1717" t="b">
        <f t="shared" si="293"/>
        <v>0</v>
      </c>
      <c r="AU1717" t="str">
        <f t="shared" si="294"/>
        <v>Mchale</v>
      </c>
      <c r="AV1717" t="b">
        <f t="shared" si="295"/>
        <v>1</v>
      </c>
      <c r="AW1717" t="str">
        <f t="shared" si="296"/>
        <v>Washington1st Round</v>
      </c>
    </row>
    <row r="1718" spans="1:49" x14ac:dyDescent="0.25">
      <c r="A1718">
        <v>39</v>
      </c>
      <c r="B1718" t="s">
        <v>1048</v>
      </c>
      <c r="C1718" s="8" t="s">
        <v>1049</v>
      </c>
      <c r="D1718" s="1">
        <v>41850</v>
      </c>
      <c r="E1718" s="1" t="s">
        <v>306</v>
      </c>
      <c r="F1718" t="s">
        <v>307</v>
      </c>
      <c r="G1718" t="s">
        <v>308</v>
      </c>
      <c r="H1718" t="s">
        <v>309</v>
      </c>
      <c r="I1718">
        <v>3</v>
      </c>
      <c r="J1718" t="s">
        <v>338</v>
      </c>
      <c r="K1718" t="s">
        <v>387</v>
      </c>
      <c r="L1718">
        <v>43</v>
      </c>
      <c r="M1718">
        <v>41</v>
      </c>
      <c r="N1718">
        <v>1140</v>
      </c>
      <c r="O1718">
        <v>1175</v>
      </c>
      <c r="P1718">
        <v>1</v>
      </c>
      <c r="Q1718">
        <v>6</v>
      </c>
      <c r="R1718">
        <v>6</v>
      </c>
      <c r="S1718">
        <v>4</v>
      </c>
      <c r="T1718">
        <v>6</v>
      </c>
      <c r="U1718">
        <v>2</v>
      </c>
      <c r="V1718">
        <v>2</v>
      </c>
      <c r="W1718">
        <v>1</v>
      </c>
      <c r="X1718" t="s">
        <v>312</v>
      </c>
      <c r="Y1718">
        <v>1.53</v>
      </c>
      <c r="Z1718">
        <v>2.37</v>
      </c>
      <c r="AA1718">
        <v>1.55</v>
      </c>
      <c r="AB1718">
        <v>2.4</v>
      </c>
      <c r="AC1718">
        <v>1.57</v>
      </c>
      <c r="AD1718">
        <v>2.25</v>
      </c>
      <c r="AE1718">
        <v>1.65</v>
      </c>
      <c r="AF1718">
        <v>2.37</v>
      </c>
      <c r="AG1718">
        <v>1.57</v>
      </c>
      <c r="AH1718">
        <v>2.38</v>
      </c>
      <c r="AI1718">
        <v>1.65</v>
      </c>
      <c r="AJ1718">
        <v>2.5</v>
      </c>
      <c r="AK1718">
        <v>1.57</v>
      </c>
      <c r="AL1718">
        <v>2.37</v>
      </c>
      <c r="AM1718" t="str">
        <f t="shared" si="297"/>
        <v>Davis</v>
      </c>
      <c r="AN1718" t="str">
        <f t="shared" si="298"/>
        <v>Peng</v>
      </c>
      <c r="AO1718" t="str">
        <f t="shared" si="299"/>
        <v>WashingtonDavisPeng</v>
      </c>
      <c r="AP1718" t="str">
        <f t="shared" si="300"/>
        <v>WashingtonPengDavis</v>
      </c>
      <c r="AQ1718">
        <f t="shared" si="290"/>
        <v>1</v>
      </c>
      <c r="AR1718">
        <f t="shared" si="291"/>
        <v>1</v>
      </c>
      <c r="AS1718">
        <f t="shared" si="292"/>
        <v>25</v>
      </c>
      <c r="AT1718" t="b">
        <f t="shared" si="293"/>
        <v>0</v>
      </c>
      <c r="AU1718" t="str">
        <f t="shared" si="294"/>
        <v>Peng</v>
      </c>
      <c r="AV1718" t="b">
        <f t="shared" si="295"/>
        <v>1</v>
      </c>
      <c r="AW1718" t="str">
        <f t="shared" si="296"/>
        <v>Washington1st Round</v>
      </c>
    </row>
    <row r="1719" spans="1:49" x14ac:dyDescent="0.25">
      <c r="A1719">
        <v>39</v>
      </c>
      <c r="B1719" t="s">
        <v>1048</v>
      </c>
      <c r="C1719" s="8" t="s">
        <v>1049</v>
      </c>
      <c r="D1719" s="1">
        <v>41850</v>
      </c>
      <c r="E1719" s="1" t="s">
        <v>306</v>
      </c>
      <c r="F1719" t="s">
        <v>307</v>
      </c>
      <c r="G1719" t="s">
        <v>308</v>
      </c>
      <c r="H1719" t="s">
        <v>309</v>
      </c>
      <c r="I1719">
        <v>3</v>
      </c>
      <c r="J1719" t="s">
        <v>328</v>
      </c>
      <c r="K1719" t="s">
        <v>365</v>
      </c>
      <c r="L1719">
        <v>47</v>
      </c>
      <c r="M1719">
        <v>56</v>
      </c>
      <c r="N1719">
        <v>1110</v>
      </c>
      <c r="O1719">
        <v>980</v>
      </c>
      <c r="P1719">
        <v>6</v>
      </c>
      <c r="Q1719">
        <v>3</v>
      </c>
      <c r="R1719">
        <v>1</v>
      </c>
      <c r="S1719">
        <v>6</v>
      </c>
      <c r="T1719">
        <v>7</v>
      </c>
      <c r="U1719">
        <v>6</v>
      </c>
      <c r="V1719">
        <v>2</v>
      </c>
      <c r="W1719">
        <v>1</v>
      </c>
      <c r="X1719" t="s">
        <v>312</v>
      </c>
      <c r="Y1719">
        <v>1.83</v>
      </c>
      <c r="Z1719">
        <v>1.83</v>
      </c>
      <c r="AA1719">
        <v>1.85</v>
      </c>
      <c r="AB1719">
        <v>1.9</v>
      </c>
      <c r="AC1719">
        <v>1.8</v>
      </c>
      <c r="AD1719">
        <v>1.91</v>
      </c>
      <c r="AE1719">
        <v>1.93</v>
      </c>
      <c r="AF1719">
        <v>1.96</v>
      </c>
      <c r="AG1719">
        <v>1.73</v>
      </c>
      <c r="AH1719">
        <v>2.1</v>
      </c>
      <c r="AI1719">
        <v>1.93</v>
      </c>
      <c r="AJ1719">
        <v>2.1</v>
      </c>
      <c r="AK1719">
        <v>1.83</v>
      </c>
      <c r="AL1719">
        <v>1.93</v>
      </c>
      <c r="AM1719" t="str">
        <f t="shared" si="297"/>
        <v>Flipkens</v>
      </c>
      <c r="AN1719" t="str">
        <f t="shared" si="298"/>
        <v>Watson</v>
      </c>
      <c r="AO1719" t="str">
        <f t="shared" si="299"/>
        <v>WashingtonFlipkensWatson</v>
      </c>
      <c r="AP1719" t="str">
        <f t="shared" si="300"/>
        <v>WashingtonWatsonFlipkens</v>
      </c>
      <c r="AQ1719">
        <f t="shared" si="290"/>
        <v>1</v>
      </c>
      <c r="AR1719">
        <f t="shared" si="291"/>
        <v>-1</v>
      </c>
      <c r="AS1719">
        <f t="shared" si="292"/>
        <v>29</v>
      </c>
      <c r="AT1719" t="b">
        <f t="shared" si="293"/>
        <v>1</v>
      </c>
      <c r="AU1719" t="str">
        <f t="shared" si="294"/>
        <v>Flipkens</v>
      </c>
      <c r="AV1719" t="b">
        <f t="shared" si="295"/>
        <v>1</v>
      </c>
      <c r="AW1719" t="str">
        <f t="shared" si="296"/>
        <v>Washington1st Round</v>
      </c>
    </row>
    <row r="1720" spans="1:49" x14ac:dyDescent="0.25">
      <c r="A1720">
        <v>39</v>
      </c>
      <c r="B1720" t="s">
        <v>1048</v>
      </c>
      <c r="C1720" s="8" t="s">
        <v>1049</v>
      </c>
      <c r="D1720" s="1">
        <v>41850</v>
      </c>
      <c r="E1720" s="1" t="s">
        <v>306</v>
      </c>
      <c r="F1720" t="s">
        <v>307</v>
      </c>
      <c r="G1720" t="s">
        <v>308</v>
      </c>
      <c r="H1720" t="s">
        <v>344</v>
      </c>
      <c r="I1720">
        <v>3</v>
      </c>
      <c r="J1720" t="s">
        <v>339</v>
      </c>
      <c r="K1720" t="s">
        <v>526</v>
      </c>
      <c r="L1720">
        <v>82</v>
      </c>
      <c r="M1720">
        <v>121</v>
      </c>
      <c r="N1720">
        <v>689</v>
      </c>
      <c r="O1720">
        <v>493</v>
      </c>
      <c r="P1720">
        <v>6</v>
      </c>
      <c r="Q1720">
        <v>2</v>
      </c>
      <c r="R1720">
        <v>6</v>
      </c>
      <c r="S1720">
        <v>2</v>
      </c>
      <c r="V1720">
        <v>2</v>
      </c>
      <c r="W1720">
        <v>0</v>
      </c>
      <c r="X1720" t="s">
        <v>312</v>
      </c>
      <c r="Y1720">
        <v>2.37</v>
      </c>
      <c r="Z1720">
        <v>1.57</v>
      </c>
      <c r="AA1720">
        <v>2.25</v>
      </c>
      <c r="AB1720">
        <v>1.62</v>
      </c>
      <c r="AC1720">
        <v>2.2000000000000002</v>
      </c>
      <c r="AD1720">
        <v>1.62</v>
      </c>
      <c r="AE1720">
        <v>2.31</v>
      </c>
      <c r="AF1720">
        <v>1.69</v>
      </c>
      <c r="AG1720">
        <v>2.25</v>
      </c>
      <c r="AH1720">
        <v>1.62</v>
      </c>
      <c r="AI1720">
        <v>2.38</v>
      </c>
      <c r="AJ1720">
        <v>1.71</v>
      </c>
      <c r="AK1720">
        <v>2.25</v>
      </c>
      <c r="AL1720">
        <v>1.62</v>
      </c>
      <c r="AM1720" t="str">
        <f t="shared" si="297"/>
        <v>Erakovic</v>
      </c>
      <c r="AN1720" t="str">
        <f t="shared" si="298"/>
        <v>Rogers</v>
      </c>
      <c r="AO1720" t="str">
        <f t="shared" si="299"/>
        <v>WashingtonErakovicRogers</v>
      </c>
      <c r="AP1720" t="str">
        <f t="shared" si="300"/>
        <v>WashingtonRogersErakovic</v>
      </c>
      <c r="AQ1720">
        <f t="shared" si="290"/>
        <v>2</v>
      </c>
      <c r="AR1720">
        <f t="shared" si="291"/>
        <v>8</v>
      </c>
      <c r="AS1720">
        <f t="shared" si="292"/>
        <v>16</v>
      </c>
      <c r="AT1720" t="b">
        <f t="shared" si="293"/>
        <v>0</v>
      </c>
      <c r="AU1720" t="str">
        <f t="shared" si="294"/>
        <v>Erakovic</v>
      </c>
      <c r="AV1720" t="b">
        <f t="shared" si="295"/>
        <v>0</v>
      </c>
      <c r="AW1720" t="str">
        <f t="shared" si="296"/>
        <v>Washington2nd Round</v>
      </c>
    </row>
    <row r="1721" spans="1:49" x14ac:dyDescent="0.25">
      <c r="A1721">
        <v>39</v>
      </c>
      <c r="B1721" t="s">
        <v>1048</v>
      </c>
      <c r="C1721" s="8" t="s">
        <v>1049</v>
      </c>
      <c r="D1721" s="1">
        <v>41850</v>
      </c>
      <c r="E1721" s="1" t="s">
        <v>306</v>
      </c>
      <c r="F1721" t="s">
        <v>307</v>
      </c>
      <c r="G1721" t="s">
        <v>308</v>
      </c>
      <c r="H1721" t="s">
        <v>344</v>
      </c>
      <c r="I1721">
        <v>3</v>
      </c>
      <c r="J1721" t="s">
        <v>321</v>
      </c>
      <c r="K1721" t="s">
        <v>465</v>
      </c>
      <c r="L1721">
        <v>40</v>
      </c>
      <c r="M1721">
        <v>53</v>
      </c>
      <c r="N1721">
        <v>1248</v>
      </c>
      <c r="O1721">
        <v>999</v>
      </c>
      <c r="P1721">
        <v>3</v>
      </c>
      <c r="Q1721">
        <v>6</v>
      </c>
      <c r="R1721">
        <v>6</v>
      </c>
      <c r="S1721">
        <v>2</v>
      </c>
      <c r="T1721">
        <v>4</v>
      </c>
      <c r="U1721">
        <v>0</v>
      </c>
      <c r="V1721">
        <v>1</v>
      </c>
      <c r="W1721">
        <v>1</v>
      </c>
      <c r="X1721" t="s">
        <v>323</v>
      </c>
      <c r="Y1721">
        <v>1.83</v>
      </c>
      <c r="Z1721">
        <v>1.83</v>
      </c>
      <c r="AA1721">
        <v>1.85</v>
      </c>
      <c r="AB1721">
        <v>1.9</v>
      </c>
      <c r="AC1721">
        <v>1.83</v>
      </c>
      <c r="AD1721">
        <v>1.83</v>
      </c>
      <c r="AE1721">
        <v>1.86</v>
      </c>
      <c r="AF1721">
        <v>2.04</v>
      </c>
      <c r="AG1721">
        <v>2</v>
      </c>
      <c r="AH1721">
        <v>1.8</v>
      </c>
      <c r="AI1721">
        <v>2</v>
      </c>
      <c r="AJ1721">
        <v>2.04</v>
      </c>
      <c r="AK1721">
        <v>1.86</v>
      </c>
      <c r="AL1721">
        <v>1.89</v>
      </c>
      <c r="AM1721" t="str">
        <f t="shared" si="297"/>
        <v>Nara</v>
      </c>
      <c r="AN1721" t="str">
        <f t="shared" si="298"/>
        <v>Diyas</v>
      </c>
      <c r="AO1721" t="str">
        <f t="shared" si="299"/>
        <v>WashingtonNaraDiyas</v>
      </c>
      <c r="AP1721" t="str">
        <f t="shared" si="300"/>
        <v>WashingtonDiyasNara</v>
      </c>
      <c r="AQ1721">
        <f t="shared" si="290"/>
        <v>0</v>
      </c>
      <c r="AR1721">
        <f t="shared" si="291"/>
        <v>5</v>
      </c>
      <c r="AS1721">
        <f t="shared" si="292"/>
        <v>21</v>
      </c>
      <c r="AT1721" t="b">
        <f t="shared" si="293"/>
        <v>0</v>
      </c>
      <c r="AU1721" t="str">
        <f t="shared" si="294"/>
        <v>Diyas</v>
      </c>
      <c r="AV1721" t="b">
        <f t="shared" si="295"/>
        <v>1</v>
      </c>
      <c r="AW1721" t="str">
        <f t="shared" si="296"/>
        <v>Washington2nd Round</v>
      </c>
    </row>
    <row r="1722" spans="1:49" x14ac:dyDescent="0.25">
      <c r="A1722">
        <v>39</v>
      </c>
      <c r="B1722" t="s">
        <v>1048</v>
      </c>
      <c r="C1722" s="8" t="s">
        <v>1049</v>
      </c>
      <c r="D1722" s="1">
        <v>41850</v>
      </c>
      <c r="E1722" s="1" t="s">
        <v>306</v>
      </c>
      <c r="F1722" t="s">
        <v>307</v>
      </c>
      <c r="G1722" t="s">
        <v>308</v>
      </c>
      <c r="H1722" t="s">
        <v>344</v>
      </c>
      <c r="I1722">
        <v>3</v>
      </c>
      <c r="J1722" t="s">
        <v>379</v>
      </c>
      <c r="K1722" t="s">
        <v>528</v>
      </c>
      <c r="L1722">
        <v>78</v>
      </c>
      <c r="M1722">
        <v>143</v>
      </c>
      <c r="N1722">
        <v>735</v>
      </c>
      <c r="O1722">
        <v>421</v>
      </c>
      <c r="P1722">
        <v>6</v>
      </c>
      <c r="Q1722">
        <v>3</v>
      </c>
      <c r="R1722">
        <v>6</v>
      </c>
      <c r="S1722">
        <v>4</v>
      </c>
      <c r="V1722">
        <v>2</v>
      </c>
      <c r="W1722">
        <v>0</v>
      </c>
      <c r="X1722" t="s">
        <v>312</v>
      </c>
      <c r="Y1722">
        <v>1.53</v>
      </c>
      <c r="Z1722">
        <v>2.37</v>
      </c>
      <c r="AA1722">
        <v>1.6</v>
      </c>
      <c r="AB1722">
        <v>2.2999999999999998</v>
      </c>
      <c r="AC1722">
        <v>1.57</v>
      </c>
      <c r="AD1722">
        <v>2.25</v>
      </c>
      <c r="AE1722">
        <v>1.65</v>
      </c>
      <c r="AF1722">
        <v>2.4</v>
      </c>
      <c r="AG1722">
        <v>1.62</v>
      </c>
      <c r="AH1722">
        <v>2.25</v>
      </c>
      <c r="AI1722">
        <v>1.67</v>
      </c>
      <c r="AJ1722">
        <v>2.5</v>
      </c>
      <c r="AK1722">
        <v>1.61</v>
      </c>
      <c r="AL1722">
        <v>2.2799999999999998</v>
      </c>
      <c r="AM1722" t="str">
        <f t="shared" si="297"/>
        <v>Mladenovic</v>
      </c>
      <c r="AN1722" t="str">
        <f t="shared" si="298"/>
        <v>Townsend</v>
      </c>
      <c r="AO1722" t="str">
        <f t="shared" si="299"/>
        <v>WashingtonMladenovicTownsend</v>
      </c>
      <c r="AP1722" t="str">
        <f t="shared" si="300"/>
        <v>WashingtonTownsendMladenovic</v>
      </c>
      <c r="AQ1722">
        <f t="shared" si="290"/>
        <v>2</v>
      </c>
      <c r="AR1722">
        <f t="shared" si="291"/>
        <v>5</v>
      </c>
      <c r="AS1722">
        <f t="shared" si="292"/>
        <v>19</v>
      </c>
      <c r="AT1722" t="b">
        <f t="shared" si="293"/>
        <v>0</v>
      </c>
      <c r="AU1722" t="str">
        <f t="shared" si="294"/>
        <v>Mladenovic</v>
      </c>
      <c r="AV1722" t="b">
        <f t="shared" si="295"/>
        <v>0</v>
      </c>
      <c r="AW1722" t="str">
        <f t="shared" si="296"/>
        <v>Washington2nd Round</v>
      </c>
    </row>
    <row r="1723" spans="1:49" x14ac:dyDescent="0.25">
      <c r="A1723">
        <v>39</v>
      </c>
      <c r="B1723" t="s">
        <v>1048</v>
      </c>
      <c r="C1723" s="8" t="s">
        <v>1049</v>
      </c>
      <c r="D1723" s="1">
        <v>41850</v>
      </c>
      <c r="E1723" s="1" t="s">
        <v>306</v>
      </c>
      <c r="F1723" t="s">
        <v>307</v>
      </c>
      <c r="G1723" t="s">
        <v>308</v>
      </c>
      <c r="H1723" t="s">
        <v>344</v>
      </c>
      <c r="I1723">
        <v>3</v>
      </c>
      <c r="J1723" t="s">
        <v>408</v>
      </c>
      <c r="K1723" t="s">
        <v>333</v>
      </c>
      <c r="L1723">
        <v>36</v>
      </c>
      <c r="M1723">
        <v>35</v>
      </c>
      <c r="N1723">
        <v>1350</v>
      </c>
      <c r="O1723">
        <v>1351</v>
      </c>
      <c r="P1723">
        <v>4</v>
      </c>
      <c r="Q1723">
        <v>6</v>
      </c>
      <c r="R1723">
        <v>7</v>
      </c>
      <c r="S1723">
        <v>5</v>
      </c>
      <c r="T1723">
        <v>6</v>
      </c>
      <c r="U1723">
        <v>3</v>
      </c>
      <c r="V1723">
        <v>2</v>
      </c>
      <c r="W1723">
        <v>1</v>
      </c>
      <c r="X1723" t="s">
        <v>312</v>
      </c>
      <c r="Y1723">
        <v>2</v>
      </c>
      <c r="Z1723">
        <v>1.72</v>
      </c>
      <c r="AA1723">
        <v>2</v>
      </c>
      <c r="AB1723">
        <v>1.8</v>
      </c>
      <c r="AC1723">
        <v>1.83</v>
      </c>
      <c r="AD1723">
        <v>1.83</v>
      </c>
      <c r="AE1723">
        <v>2.11</v>
      </c>
      <c r="AF1723">
        <v>1.83</v>
      </c>
      <c r="AG1723">
        <v>1.91</v>
      </c>
      <c r="AH1723">
        <v>1.91</v>
      </c>
      <c r="AI1723">
        <v>2.11</v>
      </c>
      <c r="AJ1723">
        <v>1.91</v>
      </c>
      <c r="AK1723">
        <v>1.97</v>
      </c>
      <c r="AL1723">
        <v>1.79</v>
      </c>
      <c r="AM1723" t="str">
        <f t="shared" si="297"/>
        <v>Jovanovski</v>
      </c>
      <c r="AN1723" t="str">
        <f t="shared" si="298"/>
        <v>Cirstea</v>
      </c>
      <c r="AO1723" t="str">
        <f t="shared" si="299"/>
        <v>WashingtonJovanovskiCirstea</v>
      </c>
      <c r="AP1723" t="str">
        <f t="shared" si="300"/>
        <v>WashingtonCirsteaJovanovski</v>
      </c>
      <c r="AQ1723">
        <f t="shared" si="290"/>
        <v>1</v>
      </c>
      <c r="AR1723">
        <f t="shared" si="291"/>
        <v>3</v>
      </c>
      <c r="AS1723">
        <f t="shared" si="292"/>
        <v>31</v>
      </c>
      <c r="AT1723" t="b">
        <f t="shared" si="293"/>
        <v>0</v>
      </c>
      <c r="AU1723" t="str">
        <f t="shared" si="294"/>
        <v>Cirstea</v>
      </c>
      <c r="AV1723" t="b">
        <f t="shared" si="295"/>
        <v>1</v>
      </c>
      <c r="AW1723" t="str">
        <f t="shared" si="296"/>
        <v>Washington2nd Round</v>
      </c>
    </row>
    <row r="1724" spans="1:49" x14ac:dyDescent="0.25">
      <c r="A1724">
        <v>39</v>
      </c>
      <c r="B1724" t="s">
        <v>1048</v>
      </c>
      <c r="C1724" s="8" t="s">
        <v>1049</v>
      </c>
      <c r="D1724" s="1">
        <v>41851</v>
      </c>
      <c r="E1724" s="1" t="s">
        <v>306</v>
      </c>
      <c r="F1724" t="s">
        <v>307</v>
      </c>
      <c r="G1724" t="s">
        <v>308</v>
      </c>
      <c r="H1724" t="s">
        <v>344</v>
      </c>
      <c r="I1724">
        <v>3</v>
      </c>
      <c r="J1724" t="s">
        <v>433</v>
      </c>
      <c r="K1724" t="s">
        <v>328</v>
      </c>
      <c r="L1724">
        <v>26</v>
      </c>
      <c r="M1724">
        <v>47</v>
      </c>
      <c r="N1724">
        <v>1646</v>
      </c>
      <c r="O1724">
        <v>1110</v>
      </c>
      <c r="P1724">
        <v>6</v>
      </c>
      <c r="Q1724">
        <v>4</v>
      </c>
      <c r="R1724">
        <v>7</v>
      </c>
      <c r="S1724">
        <v>5</v>
      </c>
      <c r="V1724">
        <v>2</v>
      </c>
      <c r="W1724">
        <v>0</v>
      </c>
      <c r="X1724" t="s">
        <v>312</v>
      </c>
      <c r="Y1724">
        <v>1.36</v>
      </c>
      <c r="Z1724">
        <v>3</v>
      </c>
      <c r="AA1724">
        <v>1.38</v>
      </c>
      <c r="AB1724">
        <v>3</v>
      </c>
      <c r="AC1724">
        <v>1.36</v>
      </c>
      <c r="AD1724">
        <v>3</v>
      </c>
      <c r="AE1724">
        <v>1.43</v>
      </c>
      <c r="AF1724">
        <v>3.1</v>
      </c>
      <c r="AG1724">
        <v>1.33</v>
      </c>
      <c r="AH1724">
        <v>3.25</v>
      </c>
      <c r="AI1724">
        <v>1.43</v>
      </c>
      <c r="AJ1724">
        <v>3.25</v>
      </c>
      <c r="AK1724">
        <v>1.37</v>
      </c>
      <c r="AL1724">
        <v>2.98</v>
      </c>
      <c r="AM1724" t="str">
        <f t="shared" si="297"/>
        <v>Kuznetsova</v>
      </c>
      <c r="AN1724" t="str">
        <f t="shared" si="298"/>
        <v>Flipkens</v>
      </c>
      <c r="AO1724" t="str">
        <f t="shared" si="299"/>
        <v>WashingtonKuznetsovaFlipkens</v>
      </c>
      <c r="AP1724" t="str">
        <f t="shared" si="300"/>
        <v>WashingtonFlipkensKuznetsova</v>
      </c>
      <c r="AQ1724">
        <f t="shared" si="290"/>
        <v>2</v>
      </c>
      <c r="AR1724">
        <f t="shared" si="291"/>
        <v>4</v>
      </c>
      <c r="AS1724">
        <f t="shared" si="292"/>
        <v>22</v>
      </c>
      <c r="AT1724" t="b">
        <f t="shared" si="293"/>
        <v>0</v>
      </c>
      <c r="AU1724" t="str">
        <f t="shared" si="294"/>
        <v>Kuznetsova</v>
      </c>
      <c r="AV1724" t="b">
        <f t="shared" si="295"/>
        <v>0</v>
      </c>
      <c r="AW1724" t="str">
        <f t="shared" si="296"/>
        <v>Washington2nd Round</v>
      </c>
    </row>
    <row r="1725" spans="1:49" x14ac:dyDescent="0.25">
      <c r="A1725">
        <v>39</v>
      </c>
      <c r="B1725" t="s">
        <v>1048</v>
      </c>
      <c r="C1725" s="8" t="s">
        <v>1049</v>
      </c>
      <c r="D1725" s="1">
        <v>41851</v>
      </c>
      <c r="E1725" s="1" t="s">
        <v>306</v>
      </c>
      <c r="F1725" t="s">
        <v>307</v>
      </c>
      <c r="G1725" t="s">
        <v>308</v>
      </c>
      <c r="H1725" t="s">
        <v>344</v>
      </c>
      <c r="I1725">
        <v>3</v>
      </c>
      <c r="J1725" t="s">
        <v>374</v>
      </c>
      <c r="K1725" t="s">
        <v>1058</v>
      </c>
      <c r="L1725">
        <v>24</v>
      </c>
      <c r="M1725">
        <v>200</v>
      </c>
      <c r="N1725">
        <v>1890</v>
      </c>
      <c r="O1725">
        <v>280</v>
      </c>
      <c r="P1725">
        <v>6</v>
      </c>
      <c r="Q1725">
        <v>3</v>
      </c>
      <c r="R1725">
        <v>6</v>
      </c>
      <c r="S1725">
        <v>3</v>
      </c>
      <c r="V1725">
        <v>2</v>
      </c>
      <c r="W1725">
        <v>0</v>
      </c>
      <c r="X1725" t="s">
        <v>312</v>
      </c>
      <c r="Y1725">
        <v>1.1599999999999999</v>
      </c>
      <c r="Z1725">
        <v>5</v>
      </c>
      <c r="AA1725">
        <v>1.1599999999999999</v>
      </c>
      <c r="AB1725">
        <v>5</v>
      </c>
      <c r="AC1725">
        <v>1.17</v>
      </c>
      <c r="AD1725">
        <v>4.5</v>
      </c>
      <c r="AE1725">
        <v>1.2</v>
      </c>
      <c r="AF1725">
        <v>5.29</v>
      </c>
      <c r="AG1725">
        <v>1.2</v>
      </c>
      <c r="AH1725">
        <v>4.5</v>
      </c>
      <c r="AI1725">
        <v>1.2</v>
      </c>
      <c r="AJ1725">
        <v>5.85</v>
      </c>
      <c r="AK1725">
        <v>1.17</v>
      </c>
      <c r="AL1725">
        <v>4.87</v>
      </c>
      <c r="AM1725" t="str">
        <f t="shared" si="297"/>
        <v>Pavlyuchenkova</v>
      </c>
      <c r="AN1725" t="str">
        <f t="shared" si="298"/>
        <v>Kuwata</v>
      </c>
      <c r="AO1725" t="str">
        <f t="shared" si="299"/>
        <v>WashingtonPavlyuchenkovaKuwata</v>
      </c>
      <c r="AP1725" t="str">
        <f t="shared" si="300"/>
        <v>WashingtonKuwataPavlyuchenkova</v>
      </c>
      <c r="AQ1725">
        <f t="shared" si="290"/>
        <v>2</v>
      </c>
      <c r="AR1725">
        <f t="shared" si="291"/>
        <v>6</v>
      </c>
      <c r="AS1725">
        <f t="shared" si="292"/>
        <v>18</v>
      </c>
      <c r="AT1725" t="b">
        <f t="shared" si="293"/>
        <v>0</v>
      </c>
      <c r="AU1725" t="str">
        <f t="shared" si="294"/>
        <v>Pavlyuchenkova</v>
      </c>
      <c r="AV1725" t="b">
        <f t="shared" si="295"/>
        <v>0</v>
      </c>
      <c r="AW1725" t="str">
        <f t="shared" si="296"/>
        <v>Washington2nd Round</v>
      </c>
    </row>
    <row r="1726" spans="1:49" x14ac:dyDescent="0.25">
      <c r="A1726">
        <v>39</v>
      </c>
      <c r="B1726" t="s">
        <v>1048</v>
      </c>
      <c r="C1726" s="8" t="s">
        <v>1049</v>
      </c>
      <c r="D1726" s="1">
        <v>41851</v>
      </c>
      <c r="E1726" s="1" t="s">
        <v>306</v>
      </c>
      <c r="F1726" t="s">
        <v>307</v>
      </c>
      <c r="G1726" t="s">
        <v>308</v>
      </c>
      <c r="H1726" t="s">
        <v>344</v>
      </c>
      <c r="I1726">
        <v>3</v>
      </c>
      <c r="J1726" t="s">
        <v>389</v>
      </c>
      <c r="K1726" t="s">
        <v>311</v>
      </c>
      <c r="L1726">
        <v>76</v>
      </c>
      <c r="M1726">
        <v>50</v>
      </c>
      <c r="N1726">
        <v>740</v>
      </c>
      <c r="O1726">
        <v>1045</v>
      </c>
      <c r="P1726">
        <v>6</v>
      </c>
      <c r="Q1726">
        <v>1</v>
      </c>
      <c r="R1726">
        <v>6</v>
      </c>
      <c r="S1726">
        <v>3</v>
      </c>
      <c r="V1726">
        <v>2</v>
      </c>
      <c r="W1726">
        <v>0</v>
      </c>
      <c r="X1726" t="s">
        <v>312</v>
      </c>
      <c r="Y1726">
        <v>2.75</v>
      </c>
      <c r="Z1726">
        <v>1.4</v>
      </c>
      <c r="AA1726">
        <v>2.6</v>
      </c>
      <c r="AB1726">
        <v>1.48</v>
      </c>
      <c r="AC1726">
        <v>2.75</v>
      </c>
      <c r="AD1726">
        <v>1.4</v>
      </c>
      <c r="AE1726">
        <v>2.66</v>
      </c>
      <c r="AF1726">
        <v>1.54</v>
      </c>
      <c r="AG1726">
        <v>2.88</v>
      </c>
      <c r="AH1726">
        <v>1.4</v>
      </c>
      <c r="AI1726">
        <v>2.8</v>
      </c>
      <c r="AJ1726">
        <v>1.54</v>
      </c>
      <c r="AK1726">
        <v>2.66</v>
      </c>
      <c r="AL1726">
        <v>1.46</v>
      </c>
      <c r="AM1726" t="str">
        <f t="shared" si="297"/>
        <v>King</v>
      </c>
      <c r="AN1726" t="str">
        <f t="shared" si="298"/>
        <v>Mchale</v>
      </c>
      <c r="AO1726" t="str">
        <f t="shared" si="299"/>
        <v>WashingtonKingMchale</v>
      </c>
      <c r="AP1726" t="str">
        <f t="shared" si="300"/>
        <v>WashingtonMchaleKing</v>
      </c>
      <c r="AQ1726">
        <f t="shared" si="290"/>
        <v>2</v>
      </c>
      <c r="AR1726">
        <f t="shared" si="291"/>
        <v>8</v>
      </c>
      <c r="AS1726">
        <f t="shared" si="292"/>
        <v>16</v>
      </c>
      <c r="AT1726" t="b">
        <f t="shared" si="293"/>
        <v>0</v>
      </c>
      <c r="AU1726" t="str">
        <f t="shared" si="294"/>
        <v>King</v>
      </c>
      <c r="AV1726" t="b">
        <f t="shared" si="295"/>
        <v>0</v>
      </c>
      <c r="AW1726" t="str">
        <f t="shared" si="296"/>
        <v>Washington2nd Round</v>
      </c>
    </row>
    <row r="1727" spans="1:49" x14ac:dyDescent="0.25">
      <c r="A1727">
        <v>39</v>
      </c>
      <c r="B1727" t="s">
        <v>1048</v>
      </c>
      <c r="C1727" s="8" t="s">
        <v>1049</v>
      </c>
      <c r="D1727" s="1">
        <v>41851</v>
      </c>
      <c r="E1727" s="1" t="s">
        <v>306</v>
      </c>
      <c r="F1727" t="s">
        <v>307</v>
      </c>
      <c r="G1727" t="s">
        <v>308</v>
      </c>
      <c r="H1727" t="s">
        <v>344</v>
      </c>
      <c r="I1727">
        <v>3</v>
      </c>
      <c r="J1727" t="s">
        <v>436</v>
      </c>
      <c r="K1727" t="s">
        <v>338</v>
      </c>
      <c r="L1727">
        <v>20</v>
      </c>
      <c r="M1727">
        <v>43</v>
      </c>
      <c r="N1727">
        <v>2380</v>
      </c>
      <c r="O1727">
        <v>1140</v>
      </c>
      <c r="P1727">
        <v>6</v>
      </c>
      <c r="Q1727">
        <v>2</v>
      </c>
      <c r="R1727">
        <v>6</v>
      </c>
      <c r="S1727">
        <v>4</v>
      </c>
      <c r="V1727">
        <v>2</v>
      </c>
      <c r="W1727">
        <v>0</v>
      </c>
      <c r="X1727" t="s">
        <v>312</v>
      </c>
      <c r="Y1727">
        <v>1.4</v>
      </c>
      <c r="Z1727">
        <v>2.75</v>
      </c>
      <c r="AA1727">
        <v>1.42</v>
      </c>
      <c r="AB1727">
        <v>2.8</v>
      </c>
      <c r="AC1727">
        <v>1.44</v>
      </c>
      <c r="AD1727">
        <v>2.62</v>
      </c>
      <c r="AE1727">
        <v>1.42</v>
      </c>
      <c r="AF1727">
        <v>3.14</v>
      </c>
      <c r="AG1727">
        <v>1.57</v>
      </c>
      <c r="AH1727">
        <v>2.38</v>
      </c>
      <c r="AI1727">
        <v>1.48</v>
      </c>
      <c r="AJ1727">
        <v>3.14</v>
      </c>
      <c r="AK1727">
        <v>1.42</v>
      </c>
      <c r="AL1727">
        <v>2.79</v>
      </c>
      <c r="AM1727" t="str">
        <f t="shared" si="297"/>
        <v>Makarova</v>
      </c>
      <c r="AN1727" t="str">
        <f t="shared" si="298"/>
        <v>Davis</v>
      </c>
      <c r="AO1727" t="str">
        <f t="shared" si="299"/>
        <v>WashingtonMakarovaDavis</v>
      </c>
      <c r="AP1727" t="str">
        <f t="shared" si="300"/>
        <v>WashingtonDavisMakarova</v>
      </c>
      <c r="AQ1727">
        <f t="shared" si="290"/>
        <v>2</v>
      </c>
      <c r="AR1727">
        <f t="shared" si="291"/>
        <v>6</v>
      </c>
      <c r="AS1727">
        <f t="shared" si="292"/>
        <v>18</v>
      </c>
      <c r="AT1727" t="b">
        <f t="shared" si="293"/>
        <v>0</v>
      </c>
      <c r="AU1727" t="str">
        <f t="shared" si="294"/>
        <v>Makarova</v>
      </c>
      <c r="AV1727" t="b">
        <f t="shared" si="295"/>
        <v>0</v>
      </c>
      <c r="AW1727" t="str">
        <f t="shared" si="296"/>
        <v>Washington2nd Round</v>
      </c>
    </row>
    <row r="1728" spans="1:49" x14ac:dyDescent="0.25">
      <c r="A1728">
        <v>39</v>
      </c>
      <c r="B1728" t="s">
        <v>1048</v>
      </c>
      <c r="C1728" s="8" t="s">
        <v>1049</v>
      </c>
      <c r="D1728" s="1">
        <v>41852</v>
      </c>
      <c r="E1728" s="1" t="s">
        <v>306</v>
      </c>
      <c r="F1728" t="s">
        <v>307</v>
      </c>
      <c r="G1728" t="s">
        <v>308</v>
      </c>
      <c r="H1728" t="s">
        <v>345</v>
      </c>
      <c r="I1728">
        <v>3</v>
      </c>
      <c r="J1728" t="s">
        <v>321</v>
      </c>
      <c r="K1728" t="s">
        <v>379</v>
      </c>
      <c r="L1728">
        <v>40</v>
      </c>
      <c r="M1728">
        <v>78</v>
      </c>
      <c r="N1728">
        <v>1248</v>
      </c>
      <c r="O1728">
        <v>735</v>
      </c>
      <c r="P1728">
        <v>6</v>
      </c>
      <c r="Q1728">
        <v>3</v>
      </c>
      <c r="R1728">
        <v>6</v>
      </c>
      <c r="S1728">
        <v>1</v>
      </c>
      <c r="V1728">
        <v>2</v>
      </c>
      <c r="W1728">
        <v>0</v>
      </c>
      <c r="X1728" t="s">
        <v>312</v>
      </c>
      <c r="Y1728">
        <v>2.5</v>
      </c>
      <c r="Z1728">
        <v>1.53</v>
      </c>
      <c r="AA1728">
        <v>2.4</v>
      </c>
      <c r="AB1728">
        <v>1.55</v>
      </c>
      <c r="AC1728">
        <v>2.38</v>
      </c>
      <c r="AD1728">
        <v>1.57</v>
      </c>
      <c r="AE1728">
        <v>2.37</v>
      </c>
      <c r="AF1728">
        <v>1.67</v>
      </c>
      <c r="AI1728">
        <v>2.52</v>
      </c>
      <c r="AJ1728">
        <v>1.67</v>
      </c>
      <c r="AK1728">
        <v>2.36</v>
      </c>
      <c r="AL1728">
        <v>1.57</v>
      </c>
      <c r="AM1728" t="str">
        <f t="shared" si="297"/>
        <v>Nara</v>
      </c>
      <c r="AN1728" t="str">
        <f t="shared" si="298"/>
        <v>Mladenovic</v>
      </c>
      <c r="AO1728" t="str">
        <f t="shared" si="299"/>
        <v>WashingtonNaraMladenovic</v>
      </c>
      <c r="AP1728" t="str">
        <f t="shared" si="300"/>
        <v>WashingtonMladenovicNara</v>
      </c>
      <c r="AQ1728">
        <f t="shared" si="290"/>
        <v>2</v>
      </c>
      <c r="AR1728">
        <f t="shared" si="291"/>
        <v>8</v>
      </c>
      <c r="AS1728">
        <f t="shared" si="292"/>
        <v>16</v>
      </c>
      <c r="AT1728" t="b">
        <f t="shared" si="293"/>
        <v>0</v>
      </c>
      <c r="AU1728" t="str">
        <f t="shared" si="294"/>
        <v>Nara</v>
      </c>
      <c r="AV1728" t="b">
        <f t="shared" si="295"/>
        <v>0</v>
      </c>
      <c r="AW1728" t="str">
        <f t="shared" si="296"/>
        <v>WashingtonQuarterfinals</v>
      </c>
    </row>
    <row r="1729" spans="1:49" x14ac:dyDescent="0.25">
      <c r="A1729">
        <v>39</v>
      </c>
      <c r="B1729" t="s">
        <v>1048</v>
      </c>
      <c r="C1729" s="8" t="s">
        <v>1049</v>
      </c>
      <c r="D1729" s="1">
        <v>41852</v>
      </c>
      <c r="E1729" s="1" t="s">
        <v>306</v>
      </c>
      <c r="F1729" t="s">
        <v>307</v>
      </c>
      <c r="G1729" t="s">
        <v>308</v>
      </c>
      <c r="H1729" t="s">
        <v>345</v>
      </c>
      <c r="I1729">
        <v>3</v>
      </c>
      <c r="J1729" t="s">
        <v>339</v>
      </c>
      <c r="K1729" t="s">
        <v>408</v>
      </c>
      <c r="L1729">
        <v>82</v>
      </c>
      <c r="M1729">
        <v>36</v>
      </c>
      <c r="N1729">
        <v>689</v>
      </c>
      <c r="O1729">
        <v>1350</v>
      </c>
      <c r="P1729">
        <v>6</v>
      </c>
      <c r="Q1729">
        <v>4</v>
      </c>
      <c r="R1729">
        <v>6</v>
      </c>
      <c r="S1729">
        <v>4</v>
      </c>
      <c r="V1729">
        <v>2</v>
      </c>
      <c r="W1729">
        <v>0</v>
      </c>
      <c r="X1729" t="s">
        <v>312</v>
      </c>
      <c r="Y1729">
        <v>1.8</v>
      </c>
      <c r="Z1729">
        <v>2</v>
      </c>
      <c r="AA1729">
        <v>1.88</v>
      </c>
      <c r="AB1729">
        <v>1.88</v>
      </c>
      <c r="AC1729">
        <v>1.91</v>
      </c>
      <c r="AD1729">
        <v>1.91</v>
      </c>
      <c r="AE1729">
        <v>1.9</v>
      </c>
      <c r="AF1729">
        <v>2.02</v>
      </c>
      <c r="AI1729">
        <v>2</v>
      </c>
      <c r="AJ1729">
        <v>2.02</v>
      </c>
      <c r="AK1729">
        <v>1.88</v>
      </c>
      <c r="AL1729">
        <v>1.89</v>
      </c>
      <c r="AM1729" t="str">
        <f t="shared" si="297"/>
        <v>Erakovic</v>
      </c>
      <c r="AN1729" t="str">
        <f t="shared" si="298"/>
        <v>Jovanovski</v>
      </c>
      <c r="AO1729" t="str">
        <f t="shared" si="299"/>
        <v>WashingtonErakovicJovanovski</v>
      </c>
      <c r="AP1729" t="str">
        <f t="shared" si="300"/>
        <v>WashingtonJovanovskiErakovic</v>
      </c>
      <c r="AQ1729">
        <f t="shared" si="290"/>
        <v>2</v>
      </c>
      <c r="AR1729">
        <f t="shared" si="291"/>
        <v>4</v>
      </c>
      <c r="AS1729">
        <f t="shared" si="292"/>
        <v>20</v>
      </c>
      <c r="AT1729" t="b">
        <f t="shared" si="293"/>
        <v>0</v>
      </c>
      <c r="AU1729" t="str">
        <f t="shared" si="294"/>
        <v>Erakovic</v>
      </c>
      <c r="AV1729" t="b">
        <f t="shared" si="295"/>
        <v>0</v>
      </c>
      <c r="AW1729" t="str">
        <f t="shared" si="296"/>
        <v>WashingtonQuarterfinals</v>
      </c>
    </row>
    <row r="1730" spans="1:49" x14ac:dyDescent="0.25">
      <c r="A1730">
        <v>39</v>
      </c>
      <c r="B1730" t="s">
        <v>1048</v>
      </c>
      <c r="C1730" s="8" t="s">
        <v>1049</v>
      </c>
      <c r="D1730" s="1">
        <v>41852</v>
      </c>
      <c r="E1730" s="1" t="s">
        <v>306</v>
      </c>
      <c r="F1730" t="s">
        <v>307</v>
      </c>
      <c r="G1730" t="s">
        <v>308</v>
      </c>
      <c r="H1730" t="s">
        <v>345</v>
      </c>
      <c r="I1730">
        <v>3</v>
      </c>
      <c r="J1730" t="s">
        <v>433</v>
      </c>
      <c r="K1730" t="s">
        <v>389</v>
      </c>
      <c r="L1730">
        <v>26</v>
      </c>
      <c r="M1730">
        <v>76</v>
      </c>
      <c r="N1730">
        <v>1646</v>
      </c>
      <c r="O1730">
        <v>740</v>
      </c>
      <c r="X1730" t="s">
        <v>347</v>
      </c>
      <c r="Y1730">
        <v>1.28</v>
      </c>
      <c r="Z1730">
        <v>3.75</v>
      </c>
      <c r="AA1730">
        <v>1.28</v>
      </c>
      <c r="AB1730">
        <v>3.5</v>
      </c>
      <c r="AC1730">
        <v>1.29</v>
      </c>
      <c r="AD1730">
        <v>3.75</v>
      </c>
      <c r="AE1730">
        <v>1.32</v>
      </c>
      <c r="AF1730">
        <v>3.79</v>
      </c>
      <c r="AI1730">
        <v>1.33</v>
      </c>
      <c r="AJ1730">
        <v>3.82</v>
      </c>
      <c r="AK1730">
        <v>1.29</v>
      </c>
      <c r="AL1730">
        <v>3.52</v>
      </c>
      <c r="AM1730" t="str">
        <f t="shared" si="297"/>
        <v>Kuznetsova</v>
      </c>
      <c r="AN1730" t="str">
        <f t="shared" si="298"/>
        <v>King</v>
      </c>
      <c r="AO1730" t="str">
        <f t="shared" si="299"/>
        <v>WashingtonKuznetsovaKing</v>
      </c>
      <c r="AP1730" t="str">
        <f t="shared" si="300"/>
        <v>WashingtonKingKuznetsova</v>
      </c>
      <c r="AQ1730">
        <f t="shared" si="290"/>
        <v>0</v>
      </c>
      <c r="AR1730">
        <f t="shared" si="291"/>
        <v>0</v>
      </c>
      <c r="AS1730">
        <f t="shared" si="292"/>
        <v>0</v>
      </c>
      <c r="AT1730" t="b">
        <f t="shared" si="293"/>
        <v>0</v>
      </c>
      <c r="AU1730" t="str">
        <f t="shared" si="294"/>
        <v>King</v>
      </c>
      <c r="AV1730" t="b">
        <f t="shared" si="295"/>
        <v>0</v>
      </c>
      <c r="AW1730" t="str">
        <f t="shared" si="296"/>
        <v>WashingtonQuarterfinals</v>
      </c>
    </row>
    <row r="1731" spans="1:49" x14ac:dyDescent="0.25">
      <c r="A1731">
        <v>39</v>
      </c>
      <c r="B1731" t="s">
        <v>1048</v>
      </c>
      <c r="C1731" s="8" t="s">
        <v>1049</v>
      </c>
      <c r="D1731" s="1">
        <v>41852</v>
      </c>
      <c r="E1731" s="1" t="s">
        <v>306</v>
      </c>
      <c r="F1731" t="s">
        <v>307</v>
      </c>
      <c r="G1731" t="s">
        <v>308</v>
      </c>
      <c r="H1731" t="s">
        <v>345</v>
      </c>
      <c r="I1731">
        <v>3</v>
      </c>
      <c r="J1731" t="s">
        <v>436</v>
      </c>
      <c r="K1731" t="s">
        <v>374</v>
      </c>
      <c r="L1731">
        <v>20</v>
      </c>
      <c r="M1731">
        <v>24</v>
      </c>
      <c r="N1731">
        <v>2380</v>
      </c>
      <c r="O1731">
        <v>1890</v>
      </c>
      <c r="P1731">
        <v>7</v>
      </c>
      <c r="Q1731">
        <v>6</v>
      </c>
      <c r="R1731">
        <v>6</v>
      </c>
      <c r="S1731">
        <v>3</v>
      </c>
      <c r="V1731">
        <v>2</v>
      </c>
      <c r="W1731">
        <v>0</v>
      </c>
      <c r="X1731" t="s">
        <v>312</v>
      </c>
      <c r="Y1731">
        <v>1.5</v>
      </c>
      <c r="Z1731">
        <v>2.62</v>
      </c>
      <c r="AA1731">
        <v>1.45</v>
      </c>
      <c r="AB1731">
        <v>2.7</v>
      </c>
      <c r="AC1731">
        <v>1.44</v>
      </c>
      <c r="AD1731">
        <v>2.75</v>
      </c>
      <c r="AE1731">
        <v>1.53</v>
      </c>
      <c r="AF1731">
        <v>2.75</v>
      </c>
      <c r="AI1731">
        <v>1.53</v>
      </c>
      <c r="AJ1731">
        <v>2.79</v>
      </c>
      <c r="AK1731">
        <v>1.47</v>
      </c>
      <c r="AL1731">
        <v>2.65</v>
      </c>
      <c r="AM1731" t="str">
        <f t="shared" si="297"/>
        <v>Makarova</v>
      </c>
      <c r="AN1731" t="str">
        <f t="shared" si="298"/>
        <v>Pavlyuchenkova</v>
      </c>
      <c r="AO1731" t="str">
        <f t="shared" si="299"/>
        <v>WashingtonMakarovaPavlyuchenkova</v>
      </c>
      <c r="AP1731" t="str">
        <f t="shared" si="300"/>
        <v>WashingtonPavlyuchenkovaMakarova</v>
      </c>
      <c r="AQ1731">
        <f t="shared" ref="AQ1731:AQ1734" si="301">V1731-W1731</f>
        <v>2</v>
      </c>
      <c r="AR1731">
        <f t="shared" ref="AR1731:AR1734" si="302">T1731+R1731+P1731-U1731-S1731-Q1731</f>
        <v>4</v>
      </c>
      <c r="AS1731">
        <f t="shared" ref="AS1731:AS1734" si="303">T1731+R1731+P1731+U1731+S1731+Q1731</f>
        <v>22</v>
      </c>
      <c r="AT1731" t="b">
        <f t="shared" ref="AT1731:AT1734" si="304">OR(P1731+Q1731=13,R1731+S1731=13,T1731+U1731=13)</f>
        <v>1</v>
      </c>
      <c r="AU1731" t="str">
        <f t="shared" ref="AU1731:AU1734" si="305">IF(P1731&gt;Q1731,AM1731,AN1731)</f>
        <v>Makarova</v>
      </c>
      <c r="AV1731" t="b">
        <f t="shared" ref="AV1731:AV1734" si="306">W1731&lt;&gt;0</f>
        <v>0</v>
      </c>
      <c r="AW1731" t="str">
        <f t="shared" ref="AW1731:AW1734" si="307">B1731&amp;H1731</f>
        <v>WashingtonQuarterfinals</v>
      </c>
    </row>
    <row r="1732" spans="1:49" x14ac:dyDescent="0.25">
      <c r="A1732">
        <v>39</v>
      </c>
      <c r="B1732" t="s">
        <v>1048</v>
      </c>
      <c r="C1732" s="8" t="s">
        <v>1049</v>
      </c>
      <c r="D1732" s="1">
        <v>41853</v>
      </c>
      <c r="E1732" s="1" t="s">
        <v>306</v>
      </c>
      <c r="F1732" t="s">
        <v>307</v>
      </c>
      <c r="G1732" t="s">
        <v>308</v>
      </c>
      <c r="H1732" t="s">
        <v>346</v>
      </c>
      <c r="I1732">
        <v>3</v>
      </c>
      <c r="J1732" t="s">
        <v>321</v>
      </c>
      <c r="K1732" t="s">
        <v>339</v>
      </c>
      <c r="L1732">
        <v>40</v>
      </c>
      <c r="M1732">
        <v>82</v>
      </c>
      <c r="N1732">
        <v>1248</v>
      </c>
      <c r="O1732">
        <v>689</v>
      </c>
      <c r="P1732">
        <v>0</v>
      </c>
      <c r="Q1732">
        <v>6</v>
      </c>
      <c r="R1732">
        <v>6</v>
      </c>
      <c r="S1732">
        <v>4</v>
      </c>
      <c r="T1732">
        <v>6</v>
      </c>
      <c r="U1732">
        <v>4</v>
      </c>
      <c r="V1732">
        <v>2</v>
      </c>
      <c r="W1732">
        <v>1</v>
      </c>
      <c r="X1732" t="s">
        <v>312</v>
      </c>
      <c r="Y1732">
        <v>1.61</v>
      </c>
      <c r="Z1732">
        <v>2.2999999999999998</v>
      </c>
      <c r="AA1732">
        <v>1.65</v>
      </c>
      <c r="AB1732">
        <v>2.2000000000000002</v>
      </c>
      <c r="AC1732">
        <v>1.62</v>
      </c>
      <c r="AD1732">
        <v>2.2000000000000002</v>
      </c>
      <c r="AE1732">
        <v>1.68</v>
      </c>
      <c r="AF1732">
        <v>2.36</v>
      </c>
      <c r="AI1732">
        <v>1.73</v>
      </c>
      <c r="AJ1732">
        <v>2.4</v>
      </c>
      <c r="AK1732">
        <v>1.63</v>
      </c>
      <c r="AL1732">
        <v>2.25</v>
      </c>
      <c r="AM1732" t="str">
        <f t="shared" si="297"/>
        <v>Nara</v>
      </c>
      <c r="AN1732" t="str">
        <f t="shared" si="298"/>
        <v>Erakovic</v>
      </c>
      <c r="AO1732" t="str">
        <f t="shared" si="299"/>
        <v>WashingtonNaraErakovic</v>
      </c>
      <c r="AP1732" t="str">
        <f t="shared" si="300"/>
        <v>WashingtonErakovicNara</v>
      </c>
      <c r="AQ1732">
        <f t="shared" si="301"/>
        <v>1</v>
      </c>
      <c r="AR1732">
        <f t="shared" si="302"/>
        <v>-2</v>
      </c>
      <c r="AS1732">
        <f t="shared" si="303"/>
        <v>26</v>
      </c>
      <c r="AT1732" t="b">
        <f t="shared" si="304"/>
        <v>0</v>
      </c>
      <c r="AU1732" t="str">
        <f t="shared" si="305"/>
        <v>Erakovic</v>
      </c>
      <c r="AV1732" t="b">
        <f t="shared" si="306"/>
        <v>1</v>
      </c>
      <c r="AW1732" t="str">
        <f t="shared" si="307"/>
        <v>WashingtonSemifinals</v>
      </c>
    </row>
    <row r="1733" spans="1:49" x14ac:dyDescent="0.25">
      <c r="A1733">
        <v>39</v>
      </c>
      <c r="B1733" t="s">
        <v>1048</v>
      </c>
      <c r="C1733" s="8" t="s">
        <v>1049</v>
      </c>
      <c r="D1733" s="1">
        <v>41854</v>
      </c>
      <c r="E1733" s="1" t="s">
        <v>306</v>
      </c>
      <c r="F1733" t="s">
        <v>307</v>
      </c>
      <c r="G1733" t="s">
        <v>308</v>
      </c>
      <c r="H1733" t="s">
        <v>346</v>
      </c>
      <c r="I1733">
        <v>3</v>
      </c>
      <c r="J1733" t="s">
        <v>433</v>
      </c>
      <c r="K1733" t="s">
        <v>436</v>
      </c>
      <c r="L1733">
        <v>26</v>
      </c>
      <c r="M1733">
        <v>20</v>
      </c>
      <c r="N1733">
        <v>1646</v>
      </c>
      <c r="O1733">
        <v>2380</v>
      </c>
      <c r="P1733">
        <v>6</v>
      </c>
      <c r="Q1733">
        <v>3</v>
      </c>
      <c r="R1733">
        <v>6</v>
      </c>
      <c r="S1733">
        <v>2</v>
      </c>
      <c r="V1733">
        <v>2</v>
      </c>
      <c r="W1733">
        <v>0</v>
      </c>
      <c r="X1733" t="s">
        <v>312</v>
      </c>
      <c r="Y1733">
        <v>1.9</v>
      </c>
      <c r="Z1733">
        <v>1.9</v>
      </c>
      <c r="AA1733">
        <v>1.8</v>
      </c>
      <c r="AB1733">
        <v>2</v>
      </c>
      <c r="AC1733">
        <v>1.8</v>
      </c>
      <c r="AD1733">
        <v>1.91</v>
      </c>
      <c r="AE1733">
        <v>2.04</v>
      </c>
      <c r="AF1733">
        <v>1.88</v>
      </c>
      <c r="AI1733">
        <v>2.04</v>
      </c>
      <c r="AJ1733">
        <v>2</v>
      </c>
      <c r="AK1733">
        <v>1.88</v>
      </c>
      <c r="AL1733">
        <v>1.88</v>
      </c>
      <c r="AM1733" t="str">
        <f t="shared" si="297"/>
        <v>Kuznetsova</v>
      </c>
      <c r="AN1733" t="str">
        <f t="shared" si="298"/>
        <v>Makarova</v>
      </c>
      <c r="AO1733" t="str">
        <f t="shared" si="299"/>
        <v>WashingtonKuznetsovaMakarova</v>
      </c>
      <c r="AP1733" t="str">
        <f t="shared" si="300"/>
        <v>WashingtonMakarovaKuznetsova</v>
      </c>
      <c r="AQ1733">
        <f t="shared" si="301"/>
        <v>2</v>
      </c>
      <c r="AR1733">
        <f t="shared" si="302"/>
        <v>7</v>
      </c>
      <c r="AS1733">
        <f t="shared" si="303"/>
        <v>17</v>
      </c>
      <c r="AT1733" t="b">
        <f t="shared" si="304"/>
        <v>0</v>
      </c>
      <c r="AU1733" t="str">
        <f t="shared" si="305"/>
        <v>Kuznetsova</v>
      </c>
      <c r="AV1733" t="b">
        <f t="shared" si="306"/>
        <v>0</v>
      </c>
      <c r="AW1733" t="str">
        <f t="shared" si="307"/>
        <v>WashingtonSemifinals</v>
      </c>
    </row>
    <row r="1734" spans="1:49" x14ac:dyDescent="0.25">
      <c r="A1734">
        <v>39</v>
      </c>
      <c r="B1734" t="s">
        <v>1048</v>
      </c>
      <c r="C1734" s="8" t="s">
        <v>1049</v>
      </c>
      <c r="D1734" s="1">
        <v>41854</v>
      </c>
      <c r="E1734" s="1" t="s">
        <v>306</v>
      </c>
      <c r="F1734" t="s">
        <v>307</v>
      </c>
      <c r="G1734" t="s">
        <v>308</v>
      </c>
      <c r="H1734" t="s">
        <v>348</v>
      </c>
      <c r="I1734">
        <v>3</v>
      </c>
      <c r="J1734" t="s">
        <v>433</v>
      </c>
      <c r="K1734" t="s">
        <v>321</v>
      </c>
      <c r="L1734">
        <v>26</v>
      </c>
      <c r="M1734">
        <v>40</v>
      </c>
      <c r="N1734">
        <v>1646</v>
      </c>
      <c r="O1734">
        <v>1248</v>
      </c>
      <c r="P1734">
        <v>6</v>
      </c>
      <c r="Q1734">
        <v>3</v>
      </c>
      <c r="R1734">
        <v>4</v>
      </c>
      <c r="S1734">
        <v>6</v>
      </c>
      <c r="T1734">
        <v>6</v>
      </c>
      <c r="U1734">
        <v>4</v>
      </c>
      <c r="V1734">
        <v>2</v>
      </c>
      <c r="W1734">
        <v>1</v>
      </c>
      <c r="X1734" s="8" t="s">
        <v>312</v>
      </c>
      <c r="Y1734">
        <v>1.25</v>
      </c>
      <c r="Z1734">
        <v>4</v>
      </c>
      <c r="AA1734">
        <v>1.25</v>
      </c>
      <c r="AB1734">
        <v>3.75</v>
      </c>
      <c r="AC1734">
        <v>1.29</v>
      </c>
      <c r="AD1734">
        <v>3.75</v>
      </c>
      <c r="AE1734">
        <v>1.28</v>
      </c>
      <c r="AF1734">
        <v>4.21</v>
      </c>
      <c r="AG1734">
        <v>1.3</v>
      </c>
      <c r="AH1734">
        <v>3.6</v>
      </c>
      <c r="AI1734">
        <v>1.3</v>
      </c>
      <c r="AJ1734">
        <v>4.3</v>
      </c>
      <c r="AK1734">
        <v>1.26</v>
      </c>
      <c r="AL1734">
        <v>3.82</v>
      </c>
      <c r="AM1734" t="str">
        <f t="shared" si="297"/>
        <v>Kuznetsova</v>
      </c>
      <c r="AN1734" t="str">
        <f t="shared" si="298"/>
        <v>Nara</v>
      </c>
      <c r="AO1734" t="str">
        <f t="shared" si="299"/>
        <v>WashingtonKuznetsovaNara</v>
      </c>
      <c r="AP1734" t="str">
        <f t="shared" si="300"/>
        <v>WashingtonNaraKuznetsova</v>
      </c>
      <c r="AQ1734">
        <f t="shared" si="301"/>
        <v>1</v>
      </c>
      <c r="AR1734">
        <f t="shared" si="302"/>
        <v>3</v>
      </c>
      <c r="AS1734">
        <f t="shared" si="303"/>
        <v>29</v>
      </c>
      <c r="AT1734" t="b">
        <f t="shared" si="304"/>
        <v>0</v>
      </c>
      <c r="AU1734" t="str">
        <f t="shared" si="305"/>
        <v>Kuznetsova</v>
      </c>
      <c r="AV1734" t="b">
        <f t="shared" si="306"/>
        <v>1</v>
      </c>
      <c r="AW1734" t="str">
        <f t="shared" si="307"/>
        <v>WashingtonThe Final</v>
      </c>
    </row>
  </sheetData>
  <autoFilter ref="A1:AP1676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24"/>
  <sheetViews>
    <sheetView workbookViewId="0">
      <selection activeCell="C11" sqref="C11"/>
    </sheetView>
  </sheetViews>
  <sheetFormatPr defaultRowHeight="15" x14ac:dyDescent="0.25"/>
  <cols>
    <col min="1" max="1" width="35.140625" customWidth="1"/>
  </cols>
  <sheetData>
    <row r="4" spans="1:3" ht="15.75" thickBot="1" x14ac:dyDescent="0.3"/>
    <row r="5" spans="1:3" ht="15.75" thickBot="1" x14ac:dyDescent="0.3">
      <c r="A5" s="12" t="s">
        <v>981</v>
      </c>
      <c r="B5" s="16"/>
    </row>
    <row r="6" spans="1:3" x14ac:dyDescent="0.25">
      <c r="A6" s="13" t="s">
        <v>982</v>
      </c>
      <c r="B6" s="17">
        <v>1</v>
      </c>
      <c r="C6" t="s">
        <v>1069</v>
      </c>
    </row>
    <row r="7" spans="1:3" x14ac:dyDescent="0.25">
      <c r="A7" s="14" t="s">
        <v>983</v>
      </c>
      <c r="B7" s="18">
        <v>2</v>
      </c>
      <c r="C7" t="s">
        <v>1069</v>
      </c>
    </row>
    <row r="8" spans="1:3" x14ac:dyDescent="0.25">
      <c r="A8" s="14" t="s">
        <v>1016</v>
      </c>
      <c r="B8" s="18">
        <v>3</v>
      </c>
      <c r="C8" t="s">
        <v>1069</v>
      </c>
    </row>
    <row r="9" spans="1:3" x14ac:dyDescent="0.25">
      <c r="A9" s="14" t="s">
        <v>984</v>
      </c>
      <c r="B9" s="18">
        <v>4</v>
      </c>
      <c r="C9" t="s">
        <v>1069</v>
      </c>
    </row>
    <row r="10" spans="1:3" x14ac:dyDescent="0.25">
      <c r="A10" s="14" t="s">
        <v>985</v>
      </c>
      <c r="B10" s="18">
        <v>5</v>
      </c>
    </row>
    <row r="11" spans="1:3" x14ac:dyDescent="0.25">
      <c r="A11" s="14" t="s">
        <v>1003</v>
      </c>
      <c r="B11" s="18">
        <v>11</v>
      </c>
    </row>
    <row r="12" spans="1:3" x14ac:dyDescent="0.25">
      <c r="A12" s="14" t="s">
        <v>1004</v>
      </c>
      <c r="B12" s="18">
        <v>12</v>
      </c>
    </row>
    <row r="13" spans="1:3" x14ac:dyDescent="0.25">
      <c r="A13" s="14" t="s">
        <v>1001</v>
      </c>
      <c r="B13" s="18">
        <v>13</v>
      </c>
    </row>
    <row r="14" spans="1:3" x14ac:dyDescent="0.25">
      <c r="A14" s="14" t="s">
        <v>1002</v>
      </c>
      <c r="B14" s="18">
        <v>14</v>
      </c>
    </row>
    <row r="15" spans="1:3" x14ac:dyDescent="0.25">
      <c r="A15" s="14" t="s">
        <v>1018</v>
      </c>
      <c r="B15" s="18">
        <v>15</v>
      </c>
    </row>
    <row r="16" spans="1:3" x14ac:dyDescent="0.25">
      <c r="A16" s="14" t="s">
        <v>1019</v>
      </c>
      <c r="B16" s="18">
        <v>16</v>
      </c>
    </row>
    <row r="17" spans="1:2" x14ac:dyDescent="0.25">
      <c r="A17" s="20" t="s">
        <v>986</v>
      </c>
      <c r="B17" s="21">
        <v>30</v>
      </c>
    </row>
    <row r="18" spans="1:2" ht="15.75" thickBot="1" x14ac:dyDescent="0.3">
      <c r="A18" s="15" t="s">
        <v>994</v>
      </c>
      <c r="B18" s="19">
        <v>99</v>
      </c>
    </row>
    <row r="21" spans="1:2" x14ac:dyDescent="0.25">
      <c r="A21" t="s">
        <v>996</v>
      </c>
    </row>
    <row r="23" spans="1:2" x14ac:dyDescent="0.25">
      <c r="A23" t="s">
        <v>997</v>
      </c>
    </row>
    <row r="24" spans="1:2" x14ac:dyDescent="0.25">
      <c r="A24" t="s">
        <v>1000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Analysis</vt:lpstr>
      <vt:lpstr>Predictions</vt:lpstr>
      <vt:lpstr>ATP2014</vt:lpstr>
      <vt:lpstr>WTA2014</vt:lpstr>
      <vt:lpstr>Mapping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Robby Pattinson</dc:creator>
  <cp:lastModifiedBy>Robby Pattinson</cp:lastModifiedBy>
  <dcterms:created xsi:type="dcterms:W3CDTF">2014-08-03T00:02:57Z</dcterms:created>
  <dcterms:modified xsi:type="dcterms:W3CDTF">2015-08-09T09:10:21Z</dcterms:modified>
</cp:coreProperties>
</file>